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E925F819-85AA-4798-8CB5-C9F917DF14BD}" xr6:coauthVersionLast="47" xr6:coauthVersionMax="47" xr10:uidLastSave="{00000000-0000-0000-0000-000000000000}"/>
  <bookViews>
    <workbookView xWindow="-120" yWindow="-120" windowWidth="29040" windowHeight="15840" xr2:uid="{00000000-000D-0000-FFFF-FFFF00000000}"/>
  </bookViews>
  <sheets>
    <sheet name="Nota" sheetId="42" r:id="rId1"/>
    <sheet name="Epurer un texte" sheetId="46" r:id="rId2"/>
    <sheet name="différence Portion et Poids" sheetId="48" r:id="rId3"/>
    <sheet name="beignets acacia Postit" sheetId="23" r:id="rId4"/>
    <sheet name="Présentation en ligne" sheetId="24" r:id="rId5"/>
    <sheet name="Récap-Modèle N° 1" sheetId="31" r:id="rId6"/>
    <sheet name="Récap-Modèle N° 2" sheetId="37" r:id="rId7"/>
    <sheet name="Récap- N° 2 vierge" sheetId="39" r:id="rId8"/>
    <sheet name="Mercuriale" sheetId="38" r:id="rId9"/>
    <sheet name="Contenants" sheetId="36" r:id="rId10"/>
    <sheet name="Formats-Formules-Fonctions" sheetId="49" r:id="rId11"/>
    <sheet name="Cuisiniers.Pesez" sheetId="50" r:id="rId12"/>
    <sheet name="Vocabulaire" sheetId="51" r:id="rId13"/>
    <sheet name="Polices de Symboles" sheetId="52" r:id="rId14"/>
    <sheet name="Emoticones " sheetId="53" r:id="rId15"/>
    <sheet name="Tutos Youtube" sheetId="54" r:id="rId16"/>
    <sheet name="CODES COULEURS" sheetId="55" r:id="rId17"/>
  </sheets>
  <definedNames>
    <definedName name="_xlnm._FilterDatabase" localSheetId="12"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55" l="1"/>
  <c r="O8" i="54"/>
  <c r="AB1" i="53"/>
  <c r="Q135" i="52"/>
  <c r="D135" i="52"/>
  <c r="Q93" i="52"/>
  <c r="D93" i="52"/>
  <c r="Q51" i="52"/>
  <c r="D51" i="52"/>
  <c r="Q9" i="52"/>
  <c r="D9" i="52"/>
  <c r="B7" i="52"/>
  <c r="V6" i="51"/>
  <c r="L6" i="51"/>
  <c r="B6" i="51"/>
  <c r="AH5" i="51"/>
  <c r="I1" i="51"/>
  <c r="C824" i="50"/>
  <c r="K817" i="50"/>
  <c r="J817" i="50"/>
  <c r="I817" i="50"/>
  <c r="H817" i="50"/>
  <c r="G817" i="50"/>
  <c r="M816" i="50"/>
  <c r="G816" i="50"/>
  <c r="K814" i="50"/>
  <c r="J814" i="50"/>
  <c r="I814" i="50"/>
  <c r="H814" i="50"/>
  <c r="G814" i="50"/>
  <c r="M813" i="50"/>
  <c r="K813" i="50"/>
  <c r="K816" i="50" s="1"/>
  <c r="J813" i="50"/>
  <c r="J816" i="50" s="1"/>
  <c r="I813" i="50"/>
  <c r="I816" i="50" s="1"/>
  <c r="H813" i="50"/>
  <c r="H816" i="50" s="1"/>
  <c r="G813" i="50"/>
  <c r="L813" i="50" s="1"/>
  <c r="L812" i="50"/>
  <c r="K806" i="50"/>
  <c r="J806" i="50"/>
  <c r="I806" i="50"/>
  <c r="H806" i="50"/>
  <c r="G806" i="50"/>
  <c r="L805" i="50"/>
  <c r="C788" i="50"/>
  <c r="K781" i="50"/>
  <c r="J781" i="50"/>
  <c r="I781" i="50"/>
  <c r="H781" i="50"/>
  <c r="G781" i="50"/>
  <c r="M780" i="50"/>
  <c r="K778" i="50"/>
  <c r="J778" i="50"/>
  <c r="I778" i="50"/>
  <c r="H778" i="50"/>
  <c r="G778" i="50"/>
  <c r="M777" i="50"/>
  <c r="K777" i="50"/>
  <c r="K780" i="50" s="1"/>
  <c r="J777" i="50"/>
  <c r="J780" i="50" s="1"/>
  <c r="I777" i="50"/>
  <c r="I780" i="50" s="1"/>
  <c r="H777" i="50"/>
  <c r="H780" i="50" s="1"/>
  <c r="G777" i="50"/>
  <c r="L777" i="50" s="1"/>
  <c r="L776" i="50"/>
  <c r="L775" i="50"/>
  <c r="F755" i="50"/>
  <c r="I754" i="50"/>
  <c r="I755" i="50" s="1"/>
  <c r="H754" i="50"/>
  <c r="H755" i="50" s="1"/>
  <c r="G754" i="50"/>
  <c r="G755" i="50" s="1"/>
  <c r="F754" i="50"/>
  <c r="J751" i="50"/>
  <c r="G738" i="50"/>
  <c r="G737" i="50"/>
  <c r="G736" i="50"/>
  <c r="G735" i="50"/>
  <c r="G734" i="50"/>
  <c r="G733" i="50"/>
  <c r="G732" i="50"/>
  <c r="G731" i="50"/>
  <c r="G730" i="50"/>
  <c r="G729" i="50"/>
  <c r="G728" i="50"/>
  <c r="G727" i="50"/>
  <c r="G724" i="50"/>
  <c r="M718" i="50"/>
  <c r="L718" i="50"/>
  <c r="J718" i="50"/>
  <c r="M717" i="50"/>
  <c r="L717" i="50"/>
  <c r="J717" i="50"/>
  <c r="L711" i="50"/>
  <c r="L710" i="50"/>
  <c r="D701" i="50"/>
  <c r="J701" i="50" s="1"/>
  <c r="I701" i="50" s="1"/>
  <c r="C701" i="50" s="1"/>
  <c r="E701" i="50" s="1"/>
  <c r="D700" i="50"/>
  <c r="J699" i="50"/>
  <c r="I699" i="50" s="1"/>
  <c r="E699" i="50"/>
  <c r="D699" i="50"/>
  <c r="C699" i="50"/>
  <c r="D698" i="50"/>
  <c r="D697" i="50"/>
  <c r="G671" i="50"/>
  <c r="G669" i="50"/>
  <c r="G667" i="50"/>
  <c r="L665" i="50"/>
  <c r="K665" i="50"/>
  <c r="J665" i="50"/>
  <c r="I665" i="50"/>
  <c r="H665" i="50"/>
  <c r="G663" i="50"/>
  <c r="G662" i="50"/>
  <c r="G661" i="50"/>
  <c r="G660" i="50"/>
  <c r="G659" i="50"/>
  <c r="G656" i="50"/>
  <c r="J653" i="50"/>
  <c r="G653" i="50"/>
  <c r="C651" i="50"/>
  <c r="F644" i="50"/>
  <c r="G641" i="50"/>
  <c r="H641" i="50" s="1"/>
  <c r="K641" i="50" s="1"/>
  <c r="G639" i="50"/>
  <c r="H639" i="50" s="1"/>
  <c r="K639" i="50" s="1"/>
  <c r="G637" i="50"/>
  <c r="H637" i="50" s="1"/>
  <c r="K637" i="50" s="1"/>
  <c r="G636" i="50"/>
  <c r="G642" i="50" s="1"/>
  <c r="H642" i="50" s="1"/>
  <c r="K642" i="50" s="1"/>
  <c r="G634" i="50"/>
  <c r="F599" i="50"/>
  <c r="H599" i="50" s="1"/>
  <c r="F598" i="50"/>
  <c r="H598" i="50" s="1"/>
  <c r="F597" i="50"/>
  <c r="H597" i="50" s="1"/>
  <c r="F596" i="50"/>
  <c r="H596" i="50" s="1"/>
  <c r="F595" i="50"/>
  <c r="H595" i="50" s="1"/>
  <c r="F594" i="50"/>
  <c r="H594" i="50" s="1"/>
  <c r="B593" i="50"/>
  <c r="G588" i="50"/>
  <c r="H588" i="50" s="1"/>
  <c r="H585" i="50"/>
  <c r="N578" i="50"/>
  <c r="M578" i="50"/>
  <c r="N575" i="50"/>
  <c r="M575" i="50"/>
  <c r="H575" i="50"/>
  <c r="H574" i="50"/>
  <c r="N567" i="50"/>
  <c r="H567" i="50"/>
  <c r="H568" i="50" s="1"/>
  <c r="N566" i="50"/>
  <c r="L543" i="50"/>
  <c r="J543" i="50"/>
  <c r="E543" i="50"/>
  <c r="C543" i="50"/>
  <c r="N542" i="50"/>
  <c r="N543" i="50" s="1"/>
  <c r="L542" i="50"/>
  <c r="J542" i="50"/>
  <c r="G542" i="50"/>
  <c r="G543" i="50" s="1"/>
  <c r="E542" i="50"/>
  <c r="C542" i="50"/>
  <c r="N539" i="50"/>
  <c r="L539" i="50"/>
  <c r="J539" i="50"/>
  <c r="G539" i="50"/>
  <c r="C539" i="50"/>
  <c r="N538" i="50"/>
  <c r="L538" i="50"/>
  <c r="J538" i="50"/>
  <c r="G538" i="50"/>
  <c r="E538" i="50"/>
  <c r="E539" i="50" s="1"/>
  <c r="C538" i="50"/>
  <c r="G530" i="50"/>
  <c r="G529" i="50" s="1"/>
  <c r="J529" i="50"/>
  <c r="J530" i="50" s="1"/>
  <c r="D529" i="50"/>
  <c r="D530" i="50" s="1"/>
  <c r="G525" i="50"/>
  <c r="D525" i="50"/>
  <c r="J524" i="50"/>
  <c r="J525" i="50" s="1"/>
  <c r="G524" i="50"/>
  <c r="D524" i="50"/>
  <c r="K511" i="50"/>
  <c r="G511" i="50"/>
  <c r="B511" i="50"/>
  <c r="L510" i="50"/>
  <c r="K510" i="50"/>
  <c r="N510" i="50" s="1"/>
  <c r="H510" i="50"/>
  <c r="G510" i="50"/>
  <c r="J510" i="50" s="1"/>
  <c r="C510" i="50"/>
  <c r="M508" i="50"/>
  <c r="I508" i="50"/>
  <c r="D508" i="50"/>
  <c r="B510" i="50" s="1"/>
  <c r="N507" i="50"/>
  <c r="J507" i="50"/>
  <c r="A501" i="50"/>
  <c r="B500" i="50"/>
  <c r="B496" i="50"/>
  <c r="F491" i="50"/>
  <c r="A475" i="50"/>
  <c r="B474" i="50"/>
  <c r="C467" i="50"/>
  <c r="N461" i="50"/>
  <c r="K463" i="50" s="1"/>
  <c r="K466" i="50" s="1"/>
  <c r="E460" i="50"/>
  <c r="E467" i="50" s="1"/>
  <c r="L439" i="50"/>
  <c r="K439" i="50"/>
  <c r="M438" i="50"/>
  <c r="K438" i="50"/>
  <c r="M437" i="50"/>
  <c r="L437" i="50"/>
  <c r="H429" i="50"/>
  <c r="G429" i="50"/>
  <c r="F429" i="50"/>
  <c r="G428" i="50"/>
  <c r="I427" i="50"/>
  <c r="H427" i="50"/>
  <c r="F427" i="50"/>
  <c r="I426" i="50"/>
  <c r="H426" i="50"/>
  <c r="G426" i="50"/>
  <c r="N416" i="50"/>
  <c r="M416" i="50"/>
  <c r="G416" i="50"/>
  <c r="F416" i="50"/>
  <c r="N415" i="50"/>
  <c r="M415" i="50"/>
  <c r="G415" i="50"/>
  <c r="F415" i="50"/>
  <c r="N414" i="50"/>
  <c r="M414" i="50"/>
  <c r="G414" i="50"/>
  <c r="F414" i="50"/>
  <c r="N413" i="50"/>
  <c r="M413" i="50"/>
  <c r="G413" i="50"/>
  <c r="F413" i="50"/>
  <c r="N412" i="50"/>
  <c r="M412" i="50"/>
  <c r="J412" i="50"/>
  <c r="F412" i="50"/>
  <c r="G412" i="50" s="1"/>
  <c r="C412" i="50"/>
  <c r="J384" i="50"/>
  <c r="H384" i="50"/>
  <c r="E359" i="50"/>
  <c r="L343" i="50" s="1"/>
  <c r="I347" i="50"/>
  <c r="F347" i="50" s="1"/>
  <c r="H347" i="50"/>
  <c r="G347" i="50"/>
  <c r="E347" i="50"/>
  <c r="D347" i="50"/>
  <c r="C347" i="50"/>
  <c r="M347" i="50" s="1"/>
  <c r="M345" i="50"/>
  <c r="C345" i="50"/>
  <c r="I339" i="50"/>
  <c r="H339" i="50"/>
  <c r="G339" i="50"/>
  <c r="F339" i="50"/>
  <c r="L339" i="50" s="1"/>
  <c r="M340" i="50" s="1"/>
  <c r="E339" i="50"/>
  <c r="D339" i="50"/>
  <c r="C339" i="50"/>
  <c r="M339" i="50" s="1"/>
  <c r="J318" i="50"/>
  <c r="K311" i="50"/>
  <c r="K307" i="50"/>
  <c r="I307" i="50" s="1"/>
  <c r="M297" i="50"/>
  <c r="F295" i="50"/>
  <c r="M293" i="50"/>
  <c r="M289" i="50"/>
  <c r="K289" i="50"/>
  <c r="M275" i="50"/>
  <c r="K271" i="50"/>
  <c r="M271" i="50" s="1"/>
  <c r="F263" i="50"/>
  <c r="E263" i="50"/>
  <c r="I260" i="50"/>
  <c r="F260" i="50"/>
  <c r="E260" i="50"/>
  <c r="N258" i="50"/>
  <c r="F257" i="50"/>
  <c r="N256" i="50"/>
  <c r="F168" i="50"/>
  <c r="D168" i="50" s="1"/>
  <c r="D165" i="50"/>
  <c r="C117" i="50"/>
  <c r="C114" i="50"/>
  <c r="C111" i="50"/>
  <c r="D104" i="50"/>
  <c r="H102" i="50"/>
  <c r="E102" i="50"/>
  <c r="H100" i="50"/>
  <c r="E100" i="50"/>
  <c r="Q1" i="50"/>
  <c r="P1" i="50"/>
  <c r="O1" i="50"/>
  <c r="N1" i="50"/>
  <c r="M1" i="50"/>
  <c r="L1" i="50"/>
  <c r="K1" i="50"/>
  <c r="J1" i="50"/>
  <c r="I1" i="50"/>
  <c r="H1" i="50"/>
  <c r="G1" i="50"/>
  <c r="F1" i="50"/>
  <c r="E1" i="50"/>
  <c r="D1" i="50"/>
  <c r="C1" i="50"/>
  <c r="B1" i="50"/>
  <c r="A1" i="50"/>
  <c r="C182" i="49"/>
  <c r="B182" i="49"/>
  <c r="C181" i="49"/>
  <c r="B181" i="49"/>
  <c r="B180" i="49"/>
  <c r="C170" i="49"/>
  <c r="B170" i="49"/>
  <c r="C167" i="49"/>
  <c r="B167" i="49"/>
  <c r="B166" i="49"/>
  <c r="C159" i="49"/>
  <c r="B159" i="49"/>
  <c r="B156" i="49"/>
  <c r="C149" i="49"/>
  <c r="C156" i="49" s="1"/>
  <c r="B149" i="49"/>
  <c r="C146" i="49"/>
  <c r="B146" i="49"/>
  <c r="C143" i="49"/>
  <c r="B143" i="49"/>
  <c r="C140" i="49"/>
  <c r="B140" i="49"/>
  <c r="C137" i="49"/>
  <c r="B137" i="49"/>
  <c r="D131" i="49"/>
  <c r="D130" i="49"/>
  <c r="D129" i="49"/>
  <c r="D128" i="49"/>
  <c r="D127" i="49"/>
  <c r="B127" i="49"/>
  <c r="D118" i="49"/>
  <c r="D117" i="49"/>
  <c r="D116" i="49"/>
  <c r="D115" i="49"/>
  <c r="D114" i="49"/>
  <c r="B114" i="49"/>
  <c r="E107" i="49"/>
  <c r="B107" i="49"/>
  <c r="B101" i="49"/>
  <c r="C100" i="49"/>
  <c r="B95" i="49"/>
  <c r="C94" i="49"/>
  <c r="B89" i="49"/>
  <c r="C88" i="49"/>
  <c r="B83" i="49"/>
  <c r="C77" i="49"/>
  <c r="B77" i="49"/>
  <c r="B69" i="49"/>
  <c r="B64" i="49"/>
  <c r="C63" i="49"/>
  <c r="C63" i="49" a="1"/>
  <c r="B58" i="49"/>
  <c r="C57" i="49"/>
  <c r="C57" i="49" a="1"/>
  <c r="B52" i="49"/>
  <c r="C51" i="49"/>
  <c r="B46" i="49"/>
  <c r="C45" i="49" a="1"/>
  <c r="C45" i="49" s="1"/>
  <c r="B40" i="49"/>
  <c r="C39" i="49"/>
  <c r="B34" i="49"/>
  <c r="C33" i="49"/>
  <c r="F15" i="49"/>
  <c r="L13" i="49"/>
  <c r="E12" i="49"/>
  <c r="L10" i="49"/>
  <c r="E10" i="49"/>
  <c r="L8" i="49"/>
  <c r="E8" i="49"/>
  <c r="AA1" i="49"/>
  <c r="Z1" i="49"/>
  <c r="Y1" i="49"/>
  <c r="X1" i="49"/>
  <c r="W1" i="49"/>
  <c r="V1" i="49"/>
  <c r="U1" i="49"/>
  <c r="T1" i="49"/>
  <c r="S1" i="49"/>
  <c r="R1" i="49"/>
  <c r="Q1" i="49"/>
  <c r="P1" i="49"/>
  <c r="O1" i="49"/>
  <c r="N1" i="49"/>
  <c r="M1" i="49"/>
  <c r="L1" i="49"/>
  <c r="K1" i="49"/>
  <c r="J1" i="49"/>
  <c r="I1" i="49"/>
  <c r="H1" i="49"/>
  <c r="G1" i="49"/>
  <c r="F1" i="49"/>
  <c r="E1" i="49"/>
  <c r="D1" i="49"/>
  <c r="C1" i="49"/>
  <c r="B1" i="49"/>
  <c r="A1" i="49"/>
  <c r="U8" i="42"/>
  <c r="H43" i="48"/>
  <c r="B43" i="48"/>
  <c r="Q41" i="48" s="1"/>
  <c r="Q42" i="48"/>
  <c r="D42" i="48"/>
  <c r="D41" i="48"/>
  <c r="D40" i="48"/>
  <c r="D39" i="48"/>
  <c r="D38" i="48"/>
  <c r="D37" i="48"/>
  <c r="D36" i="48"/>
  <c r="D35" i="48"/>
  <c r="D43" i="48" s="1"/>
  <c r="Q31" i="48"/>
  <c r="O31" i="48"/>
  <c r="I31" i="48"/>
  <c r="H24" i="48"/>
  <c r="B24" i="48"/>
  <c r="D23" i="48"/>
  <c r="D22" i="48"/>
  <c r="D21" i="48"/>
  <c r="D20" i="48"/>
  <c r="D19" i="48"/>
  <c r="D18" i="48"/>
  <c r="D17" i="48"/>
  <c r="O16" i="48"/>
  <c r="D16" i="48"/>
  <c r="D24" i="48" s="1"/>
  <c r="O15" i="48"/>
  <c r="I12" i="48"/>
  <c r="G182" i="49"/>
  <c r="G149" i="49"/>
  <c r="G137" i="49"/>
  <c r="C101" i="49"/>
  <c r="C157" i="49"/>
  <c r="G140" i="49"/>
  <c r="E108" i="49"/>
  <c r="C168" i="49"/>
  <c r="C160" i="49"/>
  <c r="G143" i="49"/>
  <c r="E114" i="49"/>
  <c r="C89" i="49"/>
  <c r="C78" i="49"/>
  <c r="C64" i="49"/>
  <c r="C58" i="49"/>
  <c r="C52" i="49"/>
  <c r="G12" i="49"/>
  <c r="G10" i="49"/>
  <c r="G8" i="49"/>
  <c r="G146" i="49"/>
  <c r="N8" i="49"/>
  <c r="F16" i="49"/>
  <c r="N10" i="49"/>
  <c r="G181" i="49"/>
  <c r="C171" i="49"/>
  <c r="E127" i="49"/>
  <c r="C34" i="49"/>
  <c r="C95" i="49"/>
  <c r="C46" i="49"/>
  <c r="C40" i="49"/>
  <c r="J697" i="50" l="1"/>
  <c r="I697" i="50" s="1"/>
  <c r="C697" i="50" s="1"/>
  <c r="E697" i="50" s="1"/>
  <c r="N275" i="50"/>
  <c r="N271" i="50" s="1"/>
  <c r="L275" i="50" s="1"/>
  <c r="F428" i="50"/>
  <c r="I428" i="50"/>
  <c r="E510" i="50"/>
  <c r="D510" i="50"/>
  <c r="E592" i="50"/>
  <c r="D592" i="50"/>
  <c r="J463" i="50"/>
  <c r="J466" i="50" s="1"/>
  <c r="M463" i="50"/>
  <c r="M466" i="50" s="1"/>
  <c r="I463" i="50"/>
  <c r="I466" i="50" s="1"/>
  <c r="L463" i="50"/>
  <c r="L466" i="50" s="1"/>
  <c r="H463" i="50"/>
  <c r="H466" i="50" s="1"/>
  <c r="H593" i="50"/>
  <c r="J698" i="50"/>
  <c r="I698" i="50" s="1"/>
  <c r="C698" i="50" s="1"/>
  <c r="E698" i="50"/>
  <c r="L336" i="50"/>
  <c r="M571" i="50"/>
  <c r="N571" i="50" s="1"/>
  <c r="N568" i="50"/>
  <c r="G780" i="50"/>
  <c r="L780" i="50" s="1"/>
  <c r="L7" i="51"/>
  <c r="L8" i="51" s="1"/>
  <c r="L347" i="50"/>
  <c r="M348" i="50" s="1"/>
  <c r="M336" i="50" s="1"/>
  <c r="I510" i="50"/>
  <c r="M510" i="50"/>
  <c r="G640" i="50"/>
  <c r="H640" i="50" s="1"/>
  <c r="K640" i="50" s="1"/>
  <c r="J754" i="50"/>
  <c r="J755" i="50"/>
  <c r="J756" i="50" s="1"/>
  <c r="J757" i="50" s="1"/>
  <c r="L816" i="50"/>
  <c r="V7" i="51"/>
  <c r="G643" i="50"/>
  <c r="H643" i="50" s="1"/>
  <c r="K643" i="50" s="1"/>
  <c r="J700" i="50"/>
  <c r="I700" i="50" s="1"/>
  <c r="C700" i="50" s="1"/>
  <c r="E700" i="50" s="1"/>
  <c r="G638" i="50"/>
  <c r="H638" i="50" s="1"/>
  <c r="K638" i="50" s="1"/>
  <c r="B9" i="51"/>
  <c r="B10" i="51"/>
  <c r="B7" i="51"/>
  <c r="B8" i="51"/>
  <c r="AH6" i="51"/>
  <c r="AH7" i="51"/>
  <c r="E37" i="46"/>
  <c r="F37" i="46" s="1"/>
  <c r="AO36" i="46"/>
  <c r="AN36" i="46"/>
  <c r="AI36" i="46"/>
  <c r="AF36" i="46" a="1"/>
  <c r="AF36" i="46" s="1"/>
  <c r="AH36" i="46" s="1"/>
  <c r="AD36" i="46"/>
  <c r="AA36" i="46" a="1"/>
  <c r="AA36" i="46" s="1"/>
  <c r="AC36" i="46" s="1"/>
  <c r="Y36" i="46"/>
  <c r="V36" i="46"/>
  <c r="X36" i="46" s="1"/>
  <c r="T36" i="46"/>
  <c r="S36" i="46"/>
  <c r="R36" i="46"/>
  <c r="P36" i="46"/>
  <c r="N36" i="46"/>
  <c r="M36" i="46"/>
  <c r="I36" i="46"/>
  <c r="H36" i="46"/>
  <c r="B36" i="46" s="1"/>
  <c r="O36" i="46" s="1"/>
  <c r="E36" i="46"/>
  <c r="F36" i="46" s="1"/>
  <c r="G36" i="46" s="1"/>
  <c r="AO35" i="46"/>
  <c r="AN35" i="46"/>
  <c r="AI35" i="46"/>
  <c r="AF35" i="46" a="1"/>
  <c r="AF35" i="46" s="1"/>
  <c r="AH35" i="46" s="1"/>
  <c r="AD35" i="46"/>
  <c r="AA35" i="46" a="1"/>
  <c r="AA35" i="46" s="1"/>
  <c r="AC35" i="46" s="1"/>
  <c r="Y35" i="46"/>
  <c r="X35" i="46"/>
  <c r="V35" i="46"/>
  <c r="T35" i="46"/>
  <c r="S35" i="46"/>
  <c r="R35" i="46"/>
  <c r="P35" i="46"/>
  <c r="N35" i="46"/>
  <c r="M35" i="46"/>
  <c r="G35" i="46"/>
  <c r="I35" i="46" s="1"/>
  <c r="H35" i="46" s="1"/>
  <c r="B35" i="46" s="1"/>
  <c r="O35" i="46" s="1"/>
  <c r="F35" i="46"/>
  <c r="E35" i="46"/>
  <c r="AO34" i="46"/>
  <c r="AN34" i="46"/>
  <c r="AI34" i="46"/>
  <c r="AF34" i="46" a="1"/>
  <c r="AF34" i="46" s="1"/>
  <c r="AH34" i="46" s="1"/>
  <c r="AD34" i="46"/>
  <c r="AA34" i="46" a="1"/>
  <c r="AA34" i="46" s="1"/>
  <c r="AC34" i="46" s="1"/>
  <c r="Y34" i="46"/>
  <c r="V34" i="46"/>
  <c r="X34" i="46" s="1"/>
  <c r="T34" i="46"/>
  <c r="S34" i="46"/>
  <c r="R34" i="46"/>
  <c r="P34" i="46"/>
  <c r="N34" i="46"/>
  <c r="M34" i="46"/>
  <c r="I34" i="46"/>
  <c r="H34" i="46" s="1"/>
  <c r="B34" i="46" s="1"/>
  <c r="O34" i="46" s="1"/>
  <c r="E34" i="46"/>
  <c r="F34" i="46" s="1"/>
  <c r="G34" i="46" s="1"/>
  <c r="AO33" i="46"/>
  <c r="AN33" i="46"/>
  <c r="AI33" i="46"/>
  <c r="AF33" i="46" a="1"/>
  <c r="AF33" i="46" s="1"/>
  <c r="AH33" i="46" s="1"/>
  <c r="AD33" i="46"/>
  <c r="AA33" i="46" a="1"/>
  <c r="AA33" i="46" s="1"/>
  <c r="AC33" i="46" s="1"/>
  <c r="Y33" i="46"/>
  <c r="X33" i="46"/>
  <c r="V33" i="46"/>
  <c r="T33" i="46"/>
  <c r="S33" i="46"/>
  <c r="R33" i="46"/>
  <c r="P33" i="46"/>
  <c r="N33" i="46"/>
  <c r="M33" i="46"/>
  <c r="F33" i="46"/>
  <c r="G33" i="46" s="1"/>
  <c r="I33" i="46" s="1"/>
  <c r="H33" i="46" s="1"/>
  <c r="B33" i="46" s="1"/>
  <c r="O33" i="46" s="1"/>
  <c r="E33" i="46"/>
  <c r="AO32" i="46"/>
  <c r="AN32" i="46"/>
  <c r="AI32" i="46"/>
  <c r="AF32" i="46" a="1"/>
  <c r="AF32" i="46" s="1"/>
  <c r="AH32" i="46" s="1"/>
  <c r="AD32" i="46"/>
  <c r="AA32" i="46" a="1"/>
  <c r="AA32" i="46" s="1"/>
  <c r="AC32" i="46" s="1"/>
  <c r="Y32" i="46"/>
  <c r="V32" i="46"/>
  <c r="X32" i="46" s="1"/>
  <c r="T32" i="46"/>
  <c r="S32" i="46"/>
  <c r="R32" i="46"/>
  <c r="P32" i="46"/>
  <c r="N32" i="46"/>
  <c r="M32" i="46"/>
  <c r="E32" i="46"/>
  <c r="F32" i="46" s="1"/>
  <c r="G32" i="46" s="1"/>
  <c r="I32" i="46" s="1"/>
  <c r="H32" i="46" s="1"/>
  <c r="B32" i="46" s="1"/>
  <c r="O32" i="46" s="1"/>
  <c r="AO31" i="46"/>
  <c r="AN31" i="46"/>
  <c r="AI31" i="46"/>
  <c r="AF31" i="46" a="1"/>
  <c r="AF31" i="46" s="1"/>
  <c r="AH31" i="46" s="1"/>
  <c r="AD31" i="46"/>
  <c r="AA31" i="46" a="1"/>
  <c r="AA31" i="46" s="1"/>
  <c r="AC31" i="46" s="1"/>
  <c r="Y31" i="46"/>
  <c r="X31" i="46"/>
  <c r="V31" i="46"/>
  <c r="T31" i="46"/>
  <c r="S31" i="46"/>
  <c r="R31" i="46"/>
  <c r="P31" i="46"/>
  <c r="N31" i="46"/>
  <c r="M31" i="46"/>
  <c r="F31" i="46"/>
  <c r="G31" i="46" s="1"/>
  <c r="I31" i="46" s="1"/>
  <c r="H31" i="46" s="1"/>
  <c r="B31" i="46" s="1"/>
  <c r="O31" i="46" s="1"/>
  <c r="E31" i="46"/>
  <c r="AO30" i="46"/>
  <c r="AN30" i="46"/>
  <c r="AI30" i="46"/>
  <c r="AF30" i="46" a="1"/>
  <c r="AF30" i="46" s="1"/>
  <c r="AH30" i="46" s="1"/>
  <c r="AD30" i="46"/>
  <c r="AA30" i="46" a="1"/>
  <c r="AA30" i="46" s="1"/>
  <c r="AC30" i="46" s="1"/>
  <c r="Y30" i="46"/>
  <c r="V30" i="46"/>
  <c r="X30" i="46" s="1"/>
  <c r="T30" i="46"/>
  <c r="S30" i="46"/>
  <c r="R30" i="46"/>
  <c r="P30" i="46"/>
  <c r="N30" i="46"/>
  <c r="M30" i="46"/>
  <c r="E30" i="46"/>
  <c r="F30" i="46" s="1"/>
  <c r="G30" i="46" s="1"/>
  <c r="I30" i="46" s="1"/>
  <c r="H30" i="46" s="1"/>
  <c r="B30" i="46" s="1"/>
  <c r="O30" i="46" s="1"/>
  <c r="AO29" i="46"/>
  <c r="AN29" i="46"/>
  <c r="AI29" i="46"/>
  <c r="AF29" i="46" a="1"/>
  <c r="AF29" i="46" s="1"/>
  <c r="AH29" i="46" s="1"/>
  <c r="AD29" i="46"/>
  <c r="AA29" i="46" a="1"/>
  <c r="AA29" i="46" s="1"/>
  <c r="AC29" i="46" s="1"/>
  <c r="Y29" i="46"/>
  <c r="X29" i="46"/>
  <c r="V29" i="46"/>
  <c r="T29" i="46"/>
  <c r="S29" i="46"/>
  <c r="R29" i="46"/>
  <c r="P29" i="46"/>
  <c r="N29" i="46"/>
  <c r="M29" i="46"/>
  <c r="F29" i="46"/>
  <c r="G29" i="46" s="1"/>
  <c r="I29" i="46" s="1"/>
  <c r="H29" i="46" s="1"/>
  <c r="B29" i="46" s="1"/>
  <c r="O29" i="46" s="1"/>
  <c r="E29" i="46"/>
  <c r="AO28" i="46"/>
  <c r="AN28" i="46"/>
  <c r="AI28" i="46"/>
  <c r="AF28" i="46" a="1"/>
  <c r="AF28" i="46" s="1"/>
  <c r="AH28" i="46" s="1"/>
  <c r="AD28" i="46"/>
  <c r="AA28" i="46" a="1"/>
  <c r="AA28" i="46" s="1"/>
  <c r="AC28" i="46" s="1"/>
  <c r="Y28" i="46"/>
  <c r="V28" i="46"/>
  <c r="X28" i="46" s="1"/>
  <c r="T28" i="46"/>
  <c r="S28" i="46"/>
  <c r="R28" i="46"/>
  <c r="P28" i="46"/>
  <c r="N28" i="46"/>
  <c r="M28" i="46"/>
  <c r="I28" i="46"/>
  <c r="H28" i="46"/>
  <c r="B28" i="46" s="1"/>
  <c r="O28" i="46" s="1"/>
  <c r="E28" i="46"/>
  <c r="F28" i="46" s="1"/>
  <c r="G28" i="46" s="1"/>
  <c r="AO27" i="46"/>
  <c r="AN27" i="46"/>
  <c r="AI27" i="46"/>
  <c r="AF27" i="46" a="1"/>
  <c r="AF27" i="46" s="1"/>
  <c r="AH27" i="46" s="1"/>
  <c r="AD27" i="46"/>
  <c r="AA27" i="46" a="1"/>
  <c r="AA27" i="46" s="1"/>
  <c r="AC27" i="46" s="1"/>
  <c r="Y27" i="46"/>
  <c r="X27" i="46"/>
  <c r="V27" i="46"/>
  <c r="T27" i="46"/>
  <c r="S27" i="46"/>
  <c r="R27" i="46"/>
  <c r="P27" i="46"/>
  <c r="N27" i="46"/>
  <c r="M27" i="46"/>
  <c r="G27" i="46"/>
  <c r="I27" i="46" s="1"/>
  <c r="H27" i="46" s="1"/>
  <c r="B27" i="46" s="1"/>
  <c r="O27" i="46" s="1"/>
  <c r="F27" i="46"/>
  <c r="E27" i="46"/>
  <c r="AO26" i="46"/>
  <c r="AN26" i="46"/>
  <c r="AI26" i="46"/>
  <c r="AF26" i="46" a="1"/>
  <c r="AF26" i="46" s="1"/>
  <c r="AH26" i="46" s="1"/>
  <c r="AD26" i="46"/>
  <c r="AA26" i="46" a="1"/>
  <c r="AA26" i="46" s="1"/>
  <c r="AC26" i="46" s="1"/>
  <c r="Y26" i="46"/>
  <c r="V26" i="46"/>
  <c r="X26" i="46" s="1"/>
  <c r="T26" i="46"/>
  <c r="S26" i="46"/>
  <c r="R26" i="46"/>
  <c r="P26" i="46"/>
  <c r="N26" i="46"/>
  <c r="M26" i="46"/>
  <c r="I26" i="46"/>
  <c r="H26" i="46" s="1"/>
  <c r="B26" i="46" s="1"/>
  <c r="O26" i="46" s="1"/>
  <c r="E26" i="46"/>
  <c r="F26" i="46" s="1"/>
  <c r="G26" i="46" s="1"/>
  <c r="AI25" i="46"/>
  <c r="AF25" i="46" a="1"/>
  <c r="AF25" i="46" s="1"/>
  <c r="AH25" i="46" s="1"/>
  <c r="AD25" i="46"/>
  <c r="AA25" i="46" a="1"/>
  <c r="AA25" i="46" s="1"/>
  <c r="AC25" i="46" s="1"/>
  <c r="Y25" i="46"/>
  <c r="V25" i="46"/>
  <c r="X25" i="46" s="1"/>
  <c r="T25" i="46"/>
  <c r="S25" i="46"/>
  <c r="R25" i="46"/>
  <c r="P25" i="46"/>
  <c r="N25" i="46"/>
  <c r="M25" i="46"/>
  <c r="I25" i="46"/>
  <c r="H25" i="46"/>
  <c r="B25" i="46" s="1"/>
  <c r="O25" i="46" s="1"/>
  <c r="E25" i="46"/>
  <c r="F25" i="46" s="1"/>
  <c r="G25" i="46" s="1"/>
  <c r="AI24" i="46"/>
  <c r="AD24" i="46"/>
  <c r="Y24" i="46"/>
  <c r="P24" i="46"/>
  <c r="N24" i="46"/>
  <c r="M24" i="46"/>
  <c r="I24" i="46"/>
  <c r="H24" i="46" s="1"/>
  <c r="B24" i="46" s="1"/>
  <c r="E24" i="46"/>
  <c r="F24" i="46" s="1"/>
  <c r="G24" i="46" s="1"/>
  <c r="AI23" i="46"/>
  <c r="AD23" i="46"/>
  <c r="Y23" i="46"/>
  <c r="P23" i="46"/>
  <c r="N23" i="46"/>
  <c r="M23" i="46"/>
  <c r="E23" i="46"/>
  <c r="F23" i="46" s="1"/>
  <c r="G23" i="46" s="1"/>
  <c r="I23" i="46" s="1"/>
  <c r="H23" i="46" s="1"/>
  <c r="B23" i="46" s="1"/>
  <c r="AI22" i="46"/>
  <c r="AD22" i="46"/>
  <c r="Y22" i="46"/>
  <c r="P22" i="46"/>
  <c r="N22" i="46"/>
  <c r="M22" i="46"/>
  <c r="E22" i="46"/>
  <c r="F22" i="46" s="1"/>
  <c r="G22" i="46" s="1"/>
  <c r="I22" i="46" s="1"/>
  <c r="H22" i="46" s="1"/>
  <c r="B22" i="46" s="1"/>
  <c r="AI21" i="46"/>
  <c r="AD21" i="46"/>
  <c r="Y21" i="46"/>
  <c r="P21" i="46"/>
  <c r="N21" i="46"/>
  <c r="M21" i="46"/>
  <c r="I21" i="46"/>
  <c r="H21" i="46"/>
  <c r="B21" i="46" s="1"/>
  <c r="E21" i="46"/>
  <c r="F21" i="46" s="1"/>
  <c r="G21" i="46" s="1"/>
  <c r="AO20" i="46"/>
  <c r="AN20" i="46"/>
  <c r="AI20" i="46"/>
  <c r="AD20" i="46"/>
  <c r="Y20" i="46"/>
  <c r="P20" i="46"/>
  <c r="N20" i="46"/>
  <c r="M20" i="46"/>
  <c r="G20" i="46"/>
  <c r="I20" i="46" s="1"/>
  <c r="H20" i="46" s="1"/>
  <c r="B20" i="46" s="1"/>
  <c r="F20" i="46"/>
  <c r="E20" i="46"/>
  <c r="AO19" i="46"/>
  <c r="AN19" i="46"/>
  <c r="AI19" i="46"/>
  <c r="AF19" i="46" a="1"/>
  <c r="AF19" i="46" s="1"/>
  <c r="AH19" i="46" s="1"/>
  <c r="AD19" i="46"/>
  <c r="AA19" i="46" a="1"/>
  <c r="AA19" i="46" s="1"/>
  <c r="AC19" i="46" s="1"/>
  <c r="Y19" i="46"/>
  <c r="V19" i="46"/>
  <c r="X19" i="46" s="1"/>
  <c r="T19" i="46"/>
  <c r="S19" i="46"/>
  <c r="R19" i="46"/>
  <c r="P19" i="46"/>
  <c r="N19" i="46"/>
  <c r="M19" i="46"/>
  <c r="I19" i="46"/>
  <c r="H19" i="46" s="1"/>
  <c r="B19" i="46" s="1"/>
  <c r="O19" i="46" s="1"/>
  <c r="E19" i="46"/>
  <c r="F19" i="46" s="1"/>
  <c r="G19" i="46" s="1"/>
  <c r="AQ18" i="46"/>
  <c r="AP18" i="46"/>
  <c r="AO18" i="46"/>
  <c r="AI18" i="46"/>
  <c r="AD18" i="46"/>
  <c r="Y18" i="46"/>
  <c r="P18" i="46"/>
  <c r="N18" i="46"/>
  <c r="M18" i="46"/>
  <c r="E18" i="46"/>
  <c r="F18" i="46" s="1"/>
  <c r="G18" i="46" s="1"/>
  <c r="I18" i="46" s="1"/>
  <c r="H18" i="46" s="1"/>
  <c r="B18" i="46" s="1"/>
  <c r="AQ17" i="46"/>
  <c r="AP17" i="46"/>
  <c r="AO17" i="46"/>
  <c r="AN17" i="46"/>
  <c r="AI17" i="46"/>
  <c r="AF17" i="46" a="1"/>
  <c r="AF17" i="46" s="1"/>
  <c r="AH17" i="46" s="1"/>
  <c r="AD17" i="46"/>
  <c r="AA17" i="46" a="1"/>
  <c r="AA17" i="46" s="1"/>
  <c r="AC17" i="46" s="1"/>
  <c r="Y17" i="46"/>
  <c r="X17" i="46"/>
  <c r="V17" i="46"/>
  <c r="T17" i="46"/>
  <c r="S17" i="46"/>
  <c r="R17" i="46"/>
  <c r="P17" i="46"/>
  <c r="N17" i="46"/>
  <c r="M17" i="46"/>
  <c r="E17" i="46"/>
  <c r="F17" i="46" s="1"/>
  <c r="G17" i="46" s="1"/>
  <c r="I17" i="46" s="1"/>
  <c r="H17" i="46" s="1"/>
  <c r="B17" i="46" s="1"/>
  <c r="O17" i="46" s="1"/>
  <c r="AQ16" i="46"/>
  <c r="AP16" i="46"/>
  <c r="AO16" i="46"/>
  <c r="AI16" i="46"/>
  <c r="AD16" i="46"/>
  <c r="Y16" i="46"/>
  <c r="P16" i="46"/>
  <c r="N16" i="46"/>
  <c r="M16" i="46"/>
  <c r="F16" i="46"/>
  <c r="G16" i="46" s="1"/>
  <c r="I16" i="46" s="1"/>
  <c r="H16" i="46" s="1"/>
  <c r="B16" i="46" s="1"/>
  <c r="E16" i="46"/>
  <c r="AQ15" i="46"/>
  <c r="AP15" i="46"/>
  <c r="AO15" i="46"/>
  <c r="AN15" i="46"/>
  <c r="AI15" i="46"/>
  <c r="AF15" i="46" a="1"/>
  <c r="AF15" i="46" s="1"/>
  <c r="AH15" i="46" s="1"/>
  <c r="AD15" i="46"/>
  <c r="AA15" i="46" a="1"/>
  <c r="AA15" i="46" s="1"/>
  <c r="AC15" i="46" s="1"/>
  <c r="Y15" i="46"/>
  <c r="X15" i="46"/>
  <c r="V15" i="46"/>
  <c r="T15" i="46"/>
  <c r="S15" i="46"/>
  <c r="R15" i="46"/>
  <c r="P15" i="46"/>
  <c r="N15" i="46"/>
  <c r="M15" i="46"/>
  <c r="G15" i="46"/>
  <c r="I15" i="46" s="1"/>
  <c r="H15" i="46" s="1"/>
  <c r="B15" i="46" s="1"/>
  <c r="O15" i="46" s="1"/>
  <c r="F15" i="46"/>
  <c r="E15" i="46"/>
  <c r="AQ14" i="46"/>
  <c r="AP14" i="46"/>
  <c r="AO14" i="46"/>
  <c r="AI14" i="46"/>
  <c r="AD14" i="46"/>
  <c r="Y14" i="46"/>
  <c r="P14" i="46"/>
  <c r="N14" i="46"/>
  <c r="M14" i="46"/>
  <c r="I14" i="46"/>
  <c r="H14" i="46"/>
  <c r="B14" i="46" s="1"/>
  <c r="G14" i="46"/>
  <c r="E14" i="46"/>
  <c r="F14" i="46" s="1"/>
  <c r="AO13" i="46"/>
  <c r="AM9" i="46"/>
  <c r="AL9" i="46"/>
  <c r="AG9" i="46"/>
  <c r="AF9" i="46"/>
  <c r="AI13" i="46" s="1"/>
  <c r="AB9" i="46"/>
  <c r="AA9" i="46"/>
  <c r="AD13" i="46" s="1"/>
  <c r="W9" i="46"/>
  <c r="V9" i="46"/>
  <c r="Y13" i="46" s="1"/>
  <c r="T9" i="46"/>
  <c r="R9" i="46"/>
  <c r="Q9" i="46"/>
  <c r="O9" i="46"/>
  <c r="M9" i="46"/>
  <c r="K9" i="46"/>
  <c r="D9" i="46"/>
  <c r="C9" i="46"/>
  <c r="B9" i="46"/>
  <c r="L696" i="50" l="1"/>
  <c r="AH8" i="51"/>
  <c r="B11" i="51"/>
  <c r="V9" i="51"/>
  <c r="V8" i="51"/>
  <c r="B13" i="51"/>
  <c r="V10" i="51"/>
  <c r="L10" i="51"/>
  <c r="AH9" i="51"/>
  <c r="B15" i="51"/>
  <c r="V11" i="51"/>
  <c r="N466" i="50"/>
  <c r="L12" i="51"/>
  <c r="L11" i="51"/>
  <c r="AH10" i="51"/>
  <c r="V12" i="51"/>
  <c r="F698" i="50"/>
  <c r="L13" i="51"/>
  <c r="AL18" i="46"/>
  <c r="AN18" i="46" s="1"/>
  <c r="O18" i="46"/>
  <c r="V18" i="46"/>
  <c r="X18" i="46" s="1"/>
  <c r="AL14" i="46"/>
  <c r="AN14" i="46" s="1"/>
  <c r="V14" i="46"/>
  <c r="X14" i="46" s="1"/>
  <c r="O14" i="46"/>
  <c r="V21" i="46"/>
  <c r="X21" i="46" s="1"/>
  <c r="O21" i="46"/>
  <c r="O22" i="46"/>
  <c r="V22" i="46"/>
  <c r="X22" i="46" s="1"/>
  <c r="V16" i="46"/>
  <c r="X16" i="46" s="1"/>
  <c r="AL16" i="46"/>
  <c r="AN16" i="46" s="1"/>
  <c r="O16" i="46"/>
  <c r="O23" i="46"/>
  <c r="V23" i="46"/>
  <c r="X23" i="46" s="1"/>
  <c r="O24" i="46"/>
  <c r="V24" i="46"/>
  <c r="X24" i="46" s="1"/>
  <c r="V20" i="46"/>
  <c r="X20" i="46" s="1"/>
  <c r="O20" i="46"/>
  <c r="AF14" i="46" a="1"/>
  <c r="AA24" i="46" a="1"/>
  <c r="AF24" i="46" a="1"/>
  <c r="AA16" i="46" a="1"/>
  <c r="AA22" i="46" a="1"/>
  <c r="AA18" i="46" a="1"/>
  <c r="AF21" i="46" a="1"/>
  <c r="AA20" i="46" a="1"/>
  <c r="AA21" i="46" a="1"/>
  <c r="AF16" i="46" a="1"/>
  <c r="AA23" i="46" a="1"/>
  <c r="AF22" i="46" a="1"/>
  <c r="AF20" i="46" a="1"/>
  <c r="AF23" i="46" a="1"/>
  <c r="AF18" i="46" a="1"/>
  <c r="AA14" i="46" a="1"/>
  <c r="V13" i="51" l="1"/>
  <c r="V15" i="51"/>
  <c r="AH11" i="51"/>
  <c r="AH12" i="51"/>
  <c r="V14" i="51"/>
  <c r="F701" i="50"/>
  <c r="F699" i="50"/>
  <c r="F700" i="50"/>
  <c r="L14" i="51"/>
  <c r="G698" i="50"/>
  <c r="K698" i="50"/>
  <c r="L698" i="50" s="1"/>
  <c r="B16" i="51"/>
  <c r="F697" i="50"/>
  <c r="L15" i="51"/>
  <c r="AA22" i="46"/>
  <c r="AC22" i="46" s="1"/>
  <c r="AF18" i="46"/>
  <c r="AH18" i="46" s="1"/>
  <c r="AF24" i="46"/>
  <c r="AH24" i="46" s="1"/>
  <c r="AA23" i="46"/>
  <c r="AC23" i="46" s="1"/>
  <c r="AF22" i="46"/>
  <c r="AH22" i="46" s="1"/>
  <c r="AA21" i="46"/>
  <c r="AC21" i="46" s="1"/>
  <c r="AA24" i="46"/>
  <c r="AC24" i="46" s="1"/>
  <c r="AF14" i="46"/>
  <c r="AH14" i="46" s="1"/>
  <c r="AA18" i="46"/>
  <c r="AC18" i="46" s="1"/>
  <c r="AA20" i="46"/>
  <c r="AC20" i="46" s="1"/>
  <c r="AA16" i="46"/>
  <c r="AC16" i="46" s="1"/>
  <c r="AA14" i="46"/>
  <c r="AC14" i="46" s="1"/>
  <c r="AF20" i="46"/>
  <c r="AH20" i="46" s="1"/>
  <c r="AF23" i="46"/>
  <c r="AH23" i="46" s="1"/>
  <c r="AF16" i="46"/>
  <c r="AH16" i="46" s="1"/>
  <c r="AF21" i="46"/>
  <c r="AH21" i="46" s="1"/>
  <c r="T18" i="46"/>
  <c r="S18" i="46"/>
  <c r="R18" i="46"/>
  <c r="T20" i="46"/>
  <c r="S20" i="46"/>
  <c r="R20" i="46"/>
  <c r="T16" i="46"/>
  <c r="S16" i="46"/>
  <c r="R16" i="46"/>
  <c r="S23" i="46"/>
  <c r="R23" i="46"/>
  <c r="T23" i="46"/>
  <c r="S21" i="46"/>
  <c r="R21" i="46"/>
  <c r="T21" i="46"/>
  <c r="R14" i="46"/>
  <c r="T14" i="46"/>
  <c r="S14" i="46"/>
  <c r="S24" i="46"/>
  <c r="R24" i="46"/>
  <c r="T24" i="46"/>
  <c r="S22" i="46"/>
  <c r="R22" i="46"/>
  <c r="T22" i="46"/>
  <c r="K697" i="50" l="1"/>
  <c r="L697" i="50" s="1"/>
  <c r="G697" i="50"/>
  <c r="F689" i="50"/>
  <c r="D692" i="50" s="1"/>
  <c r="G699" i="50"/>
  <c r="K699" i="50" s="1"/>
  <c r="L699" i="50" s="1"/>
  <c r="AH13" i="51"/>
  <c r="V16" i="51"/>
  <c r="K701" i="50"/>
  <c r="L701" i="50" s="1"/>
  <c r="G701" i="50"/>
  <c r="V17" i="51"/>
  <c r="L16" i="51"/>
  <c r="AH14" i="51"/>
  <c r="G700" i="50"/>
  <c r="K700" i="50"/>
  <c r="L700" i="50" s="1"/>
  <c r="B17" i="51"/>
  <c r="AY22" i="37"/>
  <c r="BE21" i="37"/>
  <c r="AY21" i="37"/>
  <c r="AY18" i="37"/>
  <c r="AY17" i="37"/>
  <c r="BE16" i="37"/>
  <c r="AY16" i="37"/>
  <c r="AY15" i="37"/>
  <c r="AY14" i="37"/>
  <c r="AY13" i="37"/>
  <c r="AY12" i="37"/>
  <c r="AY11" i="37"/>
  <c r="AY10" i="37"/>
  <c r="L18" i="51" l="1"/>
  <c r="D694" i="50"/>
  <c r="H692" i="50"/>
  <c r="C692" i="50"/>
  <c r="C694" i="50"/>
  <c r="I692" i="50"/>
  <c r="B19" i="51"/>
  <c r="B20" i="51" s="1"/>
  <c r="B21" i="51"/>
  <c r="B22" i="51" s="1"/>
  <c r="D5" i="51" s="1"/>
  <c r="V19" i="51"/>
  <c r="I689" i="50"/>
  <c r="G692" i="50" s="1"/>
  <c r="AH15" i="51"/>
  <c r="AH17" i="51" s="1"/>
  <c r="L19" i="51"/>
  <c r="L20" i="51" s="1"/>
  <c r="K696" i="50"/>
  <c r="E689" i="50" s="1"/>
  <c r="C689" i="50" s="1"/>
  <c r="AH16" i="51"/>
  <c r="BE21" i="39"/>
  <c r="BE16" i="39"/>
  <c r="AY21" i="39"/>
  <c r="AY22" i="39"/>
  <c r="AY18" i="39"/>
  <c r="AY17" i="39"/>
  <c r="AY16" i="39"/>
  <c r="AY15" i="39"/>
  <c r="AY14" i="39"/>
  <c r="AY13" i="39"/>
  <c r="AY12" i="39"/>
  <c r="AY11" i="39"/>
  <c r="AY10" i="39"/>
  <c r="D6" i="51" l="1"/>
  <c r="E692" i="50"/>
  <c r="K692" i="50"/>
  <c r="AH18" i="51"/>
  <c r="AH19" i="51" s="1"/>
  <c r="AH20" i="51" s="1"/>
  <c r="AH21" i="51" s="1"/>
  <c r="V20" i="51"/>
  <c r="L21" i="51"/>
  <c r="J694" i="50"/>
  <c r="E694" i="50"/>
  <c r="E883" i="39"/>
  <c r="E882" i="39"/>
  <c r="E881" i="39"/>
  <c r="E880" i="39"/>
  <c r="E879" i="39"/>
  <c r="E878" i="39"/>
  <c r="E877" i="39"/>
  <c r="E876" i="39"/>
  <c r="E875" i="39"/>
  <c r="E874" i="39"/>
  <c r="E873" i="39"/>
  <c r="E872" i="39"/>
  <c r="E871" i="39"/>
  <c r="E870" i="39"/>
  <c r="E869" i="39"/>
  <c r="E868" i="39"/>
  <c r="E867" i="39"/>
  <c r="E866" i="39"/>
  <c r="E865" i="39"/>
  <c r="E864" i="39"/>
  <c r="E863" i="39"/>
  <c r="E862" i="39"/>
  <c r="E861" i="39"/>
  <c r="E860" i="39"/>
  <c r="A853" i="39"/>
  <c r="E849" i="39"/>
  <c r="E848" i="39"/>
  <c r="E847" i="39"/>
  <c r="E846" i="39"/>
  <c r="E845" i="39"/>
  <c r="E844" i="39"/>
  <c r="E843" i="39"/>
  <c r="E842" i="39"/>
  <c r="E841" i="39"/>
  <c r="E840" i="39"/>
  <c r="E839" i="39"/>
  <c r="E838" i="39"/>
  <c r="E837" i="39"/>
  <c r="E836" i="39"/>
  <c r="E835" i="39"/>
  <c r="E834" i="39"/>
  <c r="E833" i="39"/>
  <c r="E832" i="39"/>
  <c r="E831" i="39"/>
  <c r="E830" i="39"/>
  <c r="E829" i="39"/>
  <c r="E828" i="39"/>
  <c r="E827" i="39"/>
  <c r="E826" i="39"/>
  <c r="A819" i="39"/>
  <c r="E816" i="39"/>
  <c r="E815" i="39"/>
  <c r="E814" i="39"/>
  <c r="E813" i="39"/>
  <c r="E812" i="39"/>
  <c r="E811" i="39"/>
  <c r="E810" i="39"/>
  <c r="E809" i="39"/>
  <c r="E808" i="39"/>
  <c r="E807" i="39"/>
  <c r="E806" i="39"/>
  <c r="E805" i="39"/>
  <c r="E804" i="39"/>
  <c r="E803" i="39"/>
  <c r="E802" i="39"/>
  <c r="E801" i="39"/>
  <c r="E800" i="39"/>
  <c r="E799" i="39"/>
  <c r="E798" i="39"/>
  <c r="E797" i="39"/>
  <c r="E796" i="39"/>
  <c r="E795" i="39"/>
  <c r="E794" i="39"/>
  <c r="E793" i="39"/>
  <c r="E792" i="39"/>
  <c r="A785" i="39"/>
  <c r="AQ21" i="39" s="1"/>
  <c r="AG12" i="39" s="1"/>
  <c r="E782" i="39"/>
  <c r="E781" i="39"/>
  <c r="E780" i="39"/>
  <c r="E779" i="39"/>
  <c r="E778" i="39"/>
  <c r="E777" i="39"/>
  <c r="E776" i="39"/>
  <c r="E775" i="39"/>
  <c r="E774" i="39"/>
  <c r="E773" i="39"/>
  <c r="E772" i="39"/>
  <c r="E771" i="39"/>
  <c r="E770" i="39"/>
  <c r="E769" i="39"/>
  <c r="E768" i="39"/>
  <c r="E767" i="39"/>
  <c r="E766" i="39"/>
  <c r="E765" i="39"/>
  <c r="E764" i="39"/>
  <c r="E763" i="39"/>
  <c r="E762" i="39"/>
  <c r="E761" i="39"/>
  <c r="E760" i="39"/>
  <c r="E759" i="39"/>
  <c r="E758" i="39"/>
  <c r="A751" i="39"/>
  <c r="E747" i="39"/>
  <c r="E746" i="39"/>
  <c r="E745" i="39"/>
  <c r="E744" i="39"/>
  <c r="E743" i="39"/>
  <c r="E742" i="39"/>
  <c r="E741" i="39"/>
  <c r="E740" i="39"/>
  <c r="E739" i="39"/>
  <c r="E738" i="39"/>
  <c r="E737" i="39"/>
  <c r="E736" i="39"/>
  <c r="E735" i="39"/>
  <c r="E734" i="39"/>
  <c r="E733" i="39"/>
  <c r="E732" i="39"/>
  <c r="E731" i="39"/>
  <c r="E730" i="39"/>
  <c r="E729" i="39"/>
  <c r="E728" i="39"/>
  <c r="E727" i="39"/>
  <c r="E726" i="39"/>
  <c r="E725" i="39"/>
  <c r="E724" i="39"/>
  <c r="A717" i="39"/>
  <c r="E713" i="39"/>
  <c r="E712" i="39"/>
  <c r="E711" i="39"/>
  <c r="E710" i="39"/>
  <c r="E709" i="39"/>
  <c r="E708" i="39"/>
  <c r="E707" i="39"/>
  <c r="E706" i="39"/>
  <c r="E705" i="39"/>
  <c r="E704" i="39"/>
  <c r="E703" i="39"/>
  <c r="E702" i="39"/>
  <c r="E701" i="39"/>
  <c r="E700" i="39"/>
  <c r="E699" i="39"/>
  <c r="E698" i="39"/>
  <c r="E697" i="39"/>
  <c r="E696" i="39"/>
  <c r="E695" i="39"/>
  <c r="E694" i="39"/>
  <c r="E693" i="39"/>
  <c r="E692" i="39"/>
  <c r="E691" i="39"/>
  <c r="E690" i="39"/>
  <c r="A683" i="39"/>
  <c r="AH21" i="39" s="1"/>
  <c r="U14" i="39" s="1"/>
  <c r="E680" i="39"/>
  <c r="E679" i="39"/>
  <c r="E678" i="39"/>
  <c r="E677" i="39"/>
  <c r="E676" i="39"/>
  <c r="E675" i="39"/>
  <c r="E674" i="39"/>
  <c r="E673" i="39"/>
  <c r="E672" i="39"/>
  <c r="E671" i="39"/>
  <c r="E670" i="39"/>
  <c r="E669" i="39"/>
  <c r="E668" i="39"/>
  <c r="E667" i="39"/>
  <c r="E666" i="39"/>
  <c r="E665" i="39"/>
  <c r="E664" i="39"/>
  <c r="E663" i="39"/>
  <c r="E662" i="39"/>
  <c r="E661" i="39"/>
  <c r="E660" i="39"/>
  <c r="E659" i="39"/>
  <c r="E658" i="39"/>
  <c r="E657" i="39"/>
  <c r="E656" i="39"/>
  <c r="A649" i="39"/>
  <c r="E645" i="39"/>
  <c r="E644" i="39"/>
  <c r="E643" i="39"/>
  <c r="E642" i="39"/>
  <c r="E641" i="39"/>
  <c r="E640" i="39"/>
  <c r="E639" i="39"/>
  <c r="E638" i="39"/>
  <c r="E637" i="39"/>
  <c r="E636" i="39"/>
  <c r="E635" i="39"/>
  <c r="E634" i="39"/>
  <c r="E633" i="39"/>
  <c r="E632" i="39"/>
  <c r="E631" i="39"/>
  <c r="E630" i="39"/>
  <c r="E629" i="39"/>
  <c r="E628" i="39"/>
  <c r="E627" i="39"/>
  <c r="E626" i="39"/>
  <c r="E625" i="39"/>
  <c r="E624" i="39"/>
  <c r="E623" i="39"/>
  <c r="E622" i="39"/>
  <c r="E621" i="39"/>
  <c r="A615" i="39"/>
  <c r="AB21" i="39" s="1"/>
  <c r="U12" i="39" s="1"/>
  <c r="E611" i="39"/>
  <c r="E610" i="39"/>
  <c r="E609" i="39"/>
  <c r="E608" i="39"/>
  <c r="E607" i="39"/>
  <c r="E606" i="39"/>
  <c r="E605" i="39"/>
  <c r="E604" i="39"/>
  <c r="E603" i="39"/>
  <c r="E602" i="39"/>
  <c r="E601" i="39"/>
  <c r="E600" i="39"/>
  <c r="E599" i="39"/>
  <c r="E598" i="39"/>
  <c r="E597" i="39"/>
  <c r="E596" i="39"/>
  <c r="E595" i="39"/>
  <c r="E594" i="39"/>
  <c r="E593" i="39"/>
  <c r="E592" i="39"/>
  <c r="E591" i="39"/>
  <c r="E590" i="39"/>
  <c r="E589" i="39"/>
  <c r="E588" i="39"/>
  <c r="A581" i="39"/>
  <c r="E577" i="39"/>
  <c r="E576" i="39"/>
  <c r="E575" i="39"/>
  <c r="E574" i="39"/>
  <c r="E573" i="39"/>
  <c r="E572" i="39"/>
  <c r="E571" i="39"/>
  <c r="E570" i="39"/>
  <c r="E569" i="39"/>
  <c r="E568" i="39"/>
  <c r="E567" i="39"/>
  <c r="E566" i="39"/>
  <c r="E565" i="39"/>
  <c r="E564" i="39"/>
  <c r="E563" i="39"/>
  <c r="E562" i="39"/>
  <c r="E561" i="39"/>
  <c r="E560" i="39"/>
  <c r="E559" i="39"/>
  <c r="E558" i="39"/>
  <c r="E557" i="39"/>
  <c r="E556" i="39"/>
  <c r="E555" i="39"/>
  <c r="E554" i="39"/>
  <c r="A547" i="39"/>
  <c r="E543" i="39"/>
  <c r="E542" i="39"/>
  <c r="E541" i="39"/>
  <c r="E540" i="39"/>
  <c r="E539" i="39"/>
  <c r="E538" i="39"/>
  <c r="E537" i="39"/>
  <c r="E536" i="39"/>
  <c r="E535" i="39"/>
  <c r="E534" i="39"/>
  <c r="E533" i="39"/>
  <c r="E532" i="39"/>
  <c r="E531" i="39"/>
  <c r="E530" i="39"/>
  <c r="E529" i="39"/>
  <c r="E528" i="39"/>
  <c r="E527" i="39"/>
  <c r="E526" i="39"/>
  <c r="E525" i="39"/>
  <c r="E524" i="39"/>
  <c r="E523" i="39"/>
  <c r="E522" i="39"/>
  <c r="E521" i="39"/>
  <c r="E520" i="39"/>
  <c r="A513" i="39"/>
  <c r="E509" i="39"/>
  <c r="E508" i="39"/>
  <c r="E507" i="39"/>
  <c r="E506" i="39"/>
  <c r="E505" i="39"/>
  <c r="E504" i="39"/>
  <c r="E503" i="39"/>
  <c r="E502" i="39"/>
  <c r="E501" i="39"/>
  <c r="E500" i="39"/>
  <c r="E499" i="39"/>
  <c r="E498" i="39"/>
  <c r="E497" i="39"/>
  <c r="E496" i="39"/>
  <c r="E495" i="39"/>
  <c r="E494" i="39"/>
  <c r="E493" i="39"/>
  <c r="E492" i="39"/>
  <c r="E491" i="39"/>
  <c r="E490" i="39"/>
  <c r="E489" i="39"/>
  <c r="E488" i="39"/>
  <c r="E487" i="39"/>
  <c r="E486" i="39"/>
  <c r="A479" i="39"/>
  <c r="P21" i="39" s="1"/>
  <c r="F13" i="39" s="1"/>
  <c r="E476" i="39"/>
  <c r="E475" i="39"/>
  <c r="E474" i="39"/>
  <c r="E473" i="39"/>
  <c r="E472" i="39"/>
  <c r="E471" i="39"/>
  <c r="E470" i="39"/>
  <c r="E469" i="39"/>
  <c r="E468" i="39"/>
  <c r="E467" i="39"/>
  <c r="E466" i="39"/>
  <c r="E465" i="39"/>
  <c r="E464" i="39"/>
  <c r="E463" i="39"/>
  <c r="E462" i="39"/>
  <c r="E461" i="39"/>
  <c r="E460" i="39"/>
  <c r="E459" i="39"/>
  <c r="E458" i="39"/>
  <c r="E457" i="39"/>
  <c r="E456" i="39"/>
  <c r="E455" i="39"/>
  <c r="E454" i="39"/>
  <c r="E453" i="39"/>
  <c r="E452" i="39"/>
  <c r="E451" i="39"/>
  <c r="A445" i="39"/>
  <c r="E441" i="39"/>
  <c r="E440" i="39"/>
  <c r="E439" i="39"/>
  <c r="E438" i="39"/>
  <c r="E437" i="39"/>
  <c r="E436" i="39"/>
  <c r="E435" i="39"/>
  <c r="E434" i="39"/>
  <c r="E433" i="39"/>
  <c r="E432" i="39"/>
  <c r="E431" i="39"/>
  <c r="E430" i="39"/>
  <c r="E429" i="39"/>
  <c r="E428" i="39"/>
  <c r="E427" i="39"/>
  <c r="E426" i="39"/>
  <c r="E425" i="39"/>
  <c r="E424" i="39"/>
  <c r="E423" i="39"/>
  <c r="E422" i="39"/>
  <c r="E421" i="39"/>
  <c r="E420" i="39"/>
  <c r="E419" i="39"/>
  <c r="E418" i="39"/>
  <c r="A411" i="39"/>
  <c r="J21" i="39" s="1"/>
  <c r="F11" i="39" s="1"/>
  <c r="E407" i="39"/>
  <c r="E406" i="39"/>
  <c r="E405" i="39"/>
  <c r="E404" i="39"/>
  <c r="E403" i="39"/>
  <c r="E402" i="39"/>
  <c r="E401" i="39"/>
  <c r="E400" i="39"/>
  <c r="E399" i="39"/>
  <c r="E398" i="39"/>
  <c r="E397" i="39"/>
  <c r="E396" i="39"/>
  <c r="E395" i="39"/>
  <c r="E394" i="39"/>
  <c r="E393" i="39"/>
  <c r="E392" i="39"/>
  <c r="E391" i="39"/>
  <c r="E390" i="39"/>
  <c r="E389" i="39"/>
  <c r="E388" i="39"/>
  <c r="E387" i="39"/>
  <c r="E386" i="39"/>
  <c r="E385" i="39"/>
  <c r="E384" i="39"/>
  <c r="A377" i="39"/>
  <c r="AV373" i="39"/>
  <c r="AU373" i="39"/>
  <c r="AW373" i="39" s="1"/>
  <c r="AS373" i="39"/>
  <c r="AR373" i="39"/>
  <c r="AT373" i="39" s="1"/>
  <c r="AP373" i="39"/>
  <c r="AO373" i="39"/>
  <c r="AQ373" i="39" s="1"/>
  <c r="AM373" i="39"/>
  <c r="AL373" i="39"/>
  <c r="AN373" i="39" s="1"/>
  <c r="AJ373" i="39"/>
  <c r="AI373" i="39"/>
  <c r="AK373" i="39" s="1"/>
  <c r="AG373" i="39"/>
  <c r="AF373" i="39"/>
  <c r="AH373" i="39" s="1"/>
  <c r="AD373" i="39"/>
  <c r="AC373" i="39"/>
  <c r="AE373" i="39" s="1"/>
  <c r="AA373" i="39"/>
  <c r="Z373" i="39"/>
  <c r="AB373" i="39" s="1"/>
  <c r="X373" i="39"/>
  <c r="W373" i="39"/>
  <c r="Y373" i="39" s="1"/>
  <c r="U373" i="39"/>
  <c r="T373" i="39"/>
  <c r="V373" i="39" s="1"/>
  <c r="R373" i="39"/>
  <c r="Q373" i="39"/>
  <c r="S373" i="39" s="1"/>
  <c r="O373" i="39"/>
  <c r="N373" i="39"/>
  <c r="P373" i="39" s="1"/>
  <c r="L373" i="39"/>
  <c r="K373" i="39"/>
  <c r="M373" i="39" s="1"/>
  <c r="I373" i="39"/>
  <c r="H373" i="39"/>
  <c r="J373" i="39" s="1"/>
  <c r="F373" i="39"/>
  <c r="E373" i="39"/>
  <c r="G373" i="39" s="1"/>
  <c r="AV372" i="39"/>
  <c r="AU372" i="39"/>
  <c r="AW372" i="39" s="1"/>
  <c r="AS372" i="39"/>
  <c r="AR372" i="39"/>
  <c r="AT372" i="39" s="1"/>
  <c r="AP372" i="39"/>
  <c r="AO372" i="39"/>
  <c r="AQ372" i="39" s="1"/>
  <c r="AM372" i="39"/>
  <c r="AL372" i="39"/>
  <c r="AN372" i="39" s="1"/>
  <c r="AJ372" i="39"/>
  <c r="AI372" i="39"/>
  <c r="AK372" i="39" s="1"/>
  <c r="AG372" i="39"/>
  <c r="AF372" i="39"/>
  <c r="AH372" i="39" s="1"/>
  <c r="AD372" i="39"/>
  <c r="AC372" i="39"/>
  <c r="AE372" i="39" s="1"/>
  <c r="AA372" i="39"/>
  <c r="Z372" i="39"/>
  <c r="AB372" i="39" s="1"/>
  <c r="X372" i="39"/>
  <c r="W372" i="39"/>
  <c r="Y372" i="39" s="1"/>
  <c r="U372" i="39"/>
  <c r="T372" i="39"/>
  <c r="V372" i="39" s="1"/>
  <c r="R372" i="39"/>
  <c r="Q372" i="39"/>
  <c r="S372" i="39" s="1"/>
  <c r="O372" i="39"/>
  <c r="N372" i="39"/>
  <c r="P372" i="39" s="1"/>
  <c r="L372" i="39"/>
  <c r="K372" i="39"/>
  <c r="M372" i="39" s="1"/>
  <c r="I372" i="39"/>
  <c r="H372" i="39"/>
  <c r="J372" i="39" s="1"/>
  <c r="F372" i="39"/>
  <c r="E372" i="39"/>
  <c r="G372" i="39" s="1"/>
  <c r="AV371" i="39"/>
  <c r="AU371" i="39"/>
  <c r="AW371" i="39" s="1"/>
  <c r="AS371" i="39"/>
  <c r="AR371" i="39"/>
  <c r="AT371" i="39" s="1"/>
  <c r="AP371" i="39"/>
  <c r="AO371" i="39"/>
  <c r="AQ371" i="39" s="1"/>
  <c r="AM371" i="39"/>
  <c r="AL371" i="39"/>
  <c r="AN371" i="39" s="1"/>
  <c r="AJ371" i="39"/>
  <c r="AI371" i="39"/>
  <c r="AK371" i="39" s="1"/>
  <c r="AG371" i="39"/>
  <c r="AF371" i="39"/>
  <c r="AH371" i="39" s="1"/>
  <c r="AD371" i="39"/>
  <c r="AC371" i="39"/>
  <c r="AE371" i="39" s="1"/>
  <c r="AA371" i="39"/>
  <c r="Z371" i="39"/>
  <c r="AB371" i="39" s="1"/>
  <c r="X371" i="39"/>
  <c r="W371" i="39"/>
  <c r="Y371" i="39" s="1"/>
  <c r="U371" i="39"/>
  <c r="T371" i="39"/>
  <c r="V371" i="39" s="1"/>
  <c r="R371" i="39"/>
  <c r="Q371" i="39"/>
  <c r="S371" i="39" s="1"/>
  <c r="O371" i="39"/>
  <c r="N371" i="39"/>
  <c r="P371" i="39" s="1"/>
  <c r="L371" i="39"/>
  <c r="K371" i="39"/>
  <c r="M371" i="39" s="1"/>
  <c r="I371" i="39"/>
  <c r="H371" i="39"/>
  <c r="J371" i="39" s="1"/>
  <c r="F371" i="39"/>
  <c r="E371" i="39"/>
  <c r="G371" i="39" s="1"/>
  <c r="AV370" i="39"/>
  <c r="AU370" i="39"/>
  <c r="AW370" i="39" s="1"/>
  <c r="AS370" i="39"/>
  <c r="AR370" i="39"/>
  <c r="AT370" i="39" s="1"/>
  <c r="AP370" i="39"/>
  <c r="AO370" i="39"/>
  <c r="AQ370" i="39" s="1"/>
  <c r="AM370" i="39"/>
  <c r="AL370" i="39"/>
  <c r="AN370" i="39" s="1"/>
  <c r="AJ370" i="39"/>
  <c r="AI370" i="39"/>
  <c r="AK370" i="39" s="1"/>
  <c r="AG370" i="39"/>
  <c r="AF370" i="39"/>
  <c r="AH370" i="39" s="1"/>
  <c r="AD370" i="39"/>
  <c r="AC370" i="39"/>
  <c r="AE370" i="39" s="1"/>
  <c r="AA370" i="39"/>
  <c r="Z370" i="39"/>
  <c r="AB370" i="39" s="1"/>
  <c r="X370" i="39"/>
  <c r="W370" i="39"/>
  <c r="Y370" i="39" s="1"/>
  <c r="U370" i="39"/>
  <c r="T370" i="39"/>
  <c r="V370" i="39" s="1"/>
  <c r="R370" i="39"/>
  <c r="Q370" i="39"/>
  <c r="S370" i="39" s="1"/>
  <c r="O370" i="39"/>
  <c r="N370" i="39"/>
  <c r="P370" i="39" s="1"/>
  <c r="L370" i="39"/>
  <c r="K370" i="39"/>
  <c r="M370" i="39" s="1"/>
  <c r="I370" i="39"/>
  <c r="H370" i="39"/>
  <c r="J370" i="39" s="1"/>
  <c r="F370" i="39"/>
  <c r="E370" i="39"/>
  <c r="G370" i="39" s="1"/>
  <c r="AV369" i="39"/>
  <c r="AU369" i="39"/>
  <c r="AW369" i="39" s="1"/>
  <c r="AS369" i="39"/>
  <c r="AR369" i="39"/>
  <c r="AT369" i="39" s="1"/>
  <c r="AP369" i="39"/>
  <c r="AO369" i="39"/>
  <c r="AQ369" i="39" s="1"/>
  <c r="AM369" i="39"/>
  <c r="AL369" i="39"/>
  <c r="AN369" i="39" s="1"/>
  <c r="AJ369" i="39"/>
  <c r="AI369" i="39"/>
  <c r="AK369" i="39" s="1"/>
  <c r="AG369" i="39"/>
  <c r="AF369" i="39"/>
  <c r="AH369" i="39" s="1"/>
  <c r="AD369" i="39"/>
  <c r="AC369" i="39"/>
  <c r="AE369" i="39" s="1"/>
  <c r="AA369" i="39"/>
  <c r="Z369" i="39"/>
  <c r="AB369" i="39" s="1"/>
  <c r="X369" i="39"/>
  <c r="W369" i="39"/>
  <c r="Y369" i="39" s="1"/>
  <c r="U369" i="39"/>
  <c r="T369" i="39"/>
  <c r="V369" i="39" s="1"/>
  <c r="R369" i="39"/>
  <c r="Q369" i="39"/>
  <c r="S369" i="39" s="1"/>
  <c r="O369" i="39"/>
  <c r="N369" i="39"/>
  <c r="P369" i="39" s="1"/>
  <c r="L369" i="39"/>
  <c r="K369" i="39"/>
  <c r="M369" i="39" s="1"/>
  <c r="I369" i="39"/>
  <c r="H369" i="39"/>
  <c r="J369" i="39" s="1"/>
  <c r="F369" i="39"/>
  <c r="E369" i="39"/>
  <c r="G369" i="39" s="1"/>
  <c r="AV368" i="39"/>
  <c r="AU368" i="39"/>
  <c r="AW368" i="39" s="1"/>
  <c r="AS368" i="39"/>
  <c r="AR368" i="39"/>
  <c r="AT368" i="39" s="1"/>
  <c r="AP368" i="39"/>
  <c r="AO368" i="39"/>
  <c r="AQ368" i="39" s="1"/>
  <c r="AM368" i="39"/>
  <c r="AL368" i="39"/>
  <c r="AN368" i="39" s="1"/>
  <c r="AJ368" i="39"/>
  <c r="AI368" i="39"/>
  <c r="AK368" i="39" s="1"/>
  <c r="AG368" i="39"/>
  <c r="AF368" i="39"/>
  <c r="AH368" i="39" s="1"/>
  <c r="AD368" i="39"/>
  <c r="AC368" i="39"/>
  <c r="AE368" i="39" s="1"/>
  <c r="AA368" i="39"/>
  <c r="Z368" i="39"/>
  <c r="AB368" i="39" s="1"/>
  <c r="X368" i="39"/>
  <c r="W368" i="39"/>
  <c r="Y368" i="39" s="1"/>
  <c r="U368" i="39"/>
  <c r="T368" i="39"/>
  <c r="V368" i="39" s="1"/>
  <c r="R368" i="39"/>
  <c r="Q368" i="39"/>
  <c r="S368" i="39" s="1"/>
  <c r="O368" i="39"/>
  <c r="N368" i="39"/>
  <c r="P368" i="39" s="1"/>
  <c r="L368" i="39"/>
  <c r="K368" i="39"/>
  <c r="M368" i="39" s="1"/>
  <c r="I368" i="39"/>
  <c r="H368" i="39"/>
  <c r="J368" i="39" s="1"/>
  <c r="F368" i="39"/>
  <c r="E368" i="39"/>
  <c r="G368" i="39" s="1"/>
  <c r="AV367" i="39"/>
  <c r="AU367" i="39"/>
  <c r="AW367" i="39" s="1"/>
  <c r="AS367" i="39"/>
  <c r="AR367" i="39"/>
  <c r="AT367" i="39" s="1"/>
  <c r="AP367" i="39"/>
  <c r="AO367" i="39"/>
  <c r="AQ367" i="39" s="1"/>
  <c r="AM367" i="39"/>
  <c r="AL367" i="39"/>
  <c r="AN367" i="39" s="1"/>
  <c r="AJ367" i="39"/>
  <c r="AI367" i="39"/>
  <c r="AK367" i="39" s="1"/>
  <c r="AG367" i="39"/>
  <c r="AF367" i="39"/>
  <c r="AH367" i="39" s="1"/>
  <c r="AD367" i="39"/>
  <c r="AC367" i="39"/>
  <c r="AE367" i="39" s="1"/>
  <c r="AA367" i="39"/>
  <c r="Z367" i="39"/>
  <c r="AB367" i="39" s="1"/>
  <c r="X367" i="39"/>
  <c r="W367" i="39"/>
  <c r="Y367" i="39" s="1"/>
  <c r="U367" i="39"/>
  <c r="T367" i="39"/>
  <c r="V367" i="39" s="1"/>
  <c r="R367" i="39"/>
  <c r="Q367" i="39"/>
  <c r="S367" i="39" s="1"/>
  <c r="O367" i="39"/>
  <c r="N367" i="39"/>
  <c r="P367" i="39" s="1"/>
  <c r="L367" i="39"/>
  <c r="K367" i="39"/>
  <c r="M367" i="39" s="1"/>
  <c r="I367" i="39"/>
  <c r="H367" i="39"/>
  <c r="J367" i="39" s="1"/>
  <c r="F367" i="39"/>
  <c r="E367" i="39"/>
  <c r="G367" i="39" s="1"/>
  <c r="AV366" i="39"/>
  <c r="AU366" i="39"/>
  <c r="AW366" i="39" s="1"/>
  <c r="AS366" i="39"/>
  <c r="AR366" i="39"/>
  <c r="AT366" i="39" s="1"/>
  <c r="AP366" i="39"/>
  <c r="AO366" i="39"/>
  <c r="AQ366" i="39" s="1"/>
  <c r="AM366" i="39"/>
  <c r="AL366" i="39"/>
  <c r="AN366" i="39" s="1"/>
  <c r="AJ366" i="39"/>
  <c r="AI366" i="39"/>
  <c r="AK366" i="39" s="1"/>
  <c r="AG366" i="39"/>
  <c r="AF366" i="39"/>
  <c r="AH366" i="39" s="1"/>
  <c r="AD366" i="39"/>
  <c r="AC366" i="39"/>
  <c r="AE366" i="39" s="1"/>
  <c r="AA366" i="39"/>
  <c r="Z366" i="39"/>
  <c r="AB366" i="39" s="1"/>
  <c r="X366" i="39"/>
  <c r="W366" i="39"/>
  <c r="Y366" i="39" s="1"/>
  <c r="U366" i="39"/>
  <c r="T366" i="39"/>
  <c r="V366" i="39" s="1"/>
  <c r="R366" i="39"/>
  <c r="Q366" i="39"/>
  <c r="S366" i="39" s="1"/>
  <c r="O366" i="39"/>
  <c r="N366" i="39"/>
  <c r="P366" i="39" s="1"/>
  <c r="L366" i="39"/>
  <c r="K366" i="39"/>
  <c r="M366" i="39" s="1"/>
  <c r="I366" i="39"/>
  <c r="H366" i="39"/>
  <c r="J366" i="39" s="1"/>
  <c r="F366" i="39"/>
  <c r="E366" i="39"/>
  <c r="G366" i="39" s="1"/>
  <c r="AV365" i="39"/>
  <c r="AU365" i="39"/>
  <c r="AW365" i="39" s="1"/>
  <c r="AS365" i="39"/>
  <c r="AR365" i="39"/>
  <c r="AT365" i="39" s="1"/>
  <c r="AP365" i="39"/>
  <c r="AO365" i="39"/>
  <c r="AQ365" i="39" s="1"/>
  <c r="AM365" i="39"/>
  <c r="AL365" i="39"/>
  <c r="AN365" i="39" s="1"/>
  <c r="AJ365" i="39"/>
  <c r="AI365" i="39"/>
  <c r="AK365" i="39" s="1"/>
  <c r="AG365" i="39"/>
  <c r="AF365" i="39"/>
  <c r="AH365" i="39" s="1"/>
  <c r="AD365" i="39"/>
  <c r="AC365" i="39"/>
  <c r="AE365" i="39" s="1"/>
  <c r="AA365" i="39"/>
  <c r="Z365" i="39"/>
  <c r="AB365" i="39" s="1"/>
  <c r="X365" i="39"/>
  <c r="W365" i="39"/>
  <c r="Y365" i="39" s="1"/>
  <c r="U365" i="39"/>
  <c r="T365" i="39"/>
  <c r="V365" i="39" s="1"/>
  <c r="R365" i="39"/>
  <c r="Q365" i="39"/>
  <c r="S365" i="39" s="1"/>
  <c r="O365" i="39"/>
  <c r="N365" i="39"/>
  <c r="P365" i="39" s="1"/>
  <c r="L365" i="39"/>
  <c r="K365" i="39"/>
  <c r="M365" i="39" s="1"/>
  <c r="I365" i="39"/>
  <c r="H365" i="39"/>
  <c r="J365" i="39" s="1"/>
  <c r="F365" i="39"/>
  <c r="E365" i="39"/>
  <c r="G365" i="39" s="1"/>
  <c r="AV364" i="39"/>
  <c r="AU364" i="39"/>
  <c r="AW364" i="39" s="1"/>
  <c r="AS364" i="39"/>
  <c r="AR364" i="39"/>
  <c r="AT364" i="39" s="1"/>
  <c r="AP364" i="39"/>
  <c r="AO364" i="39"/>
  <c r="AQ364" i="39" s="1"/>
  <c r="AM364" i="39"/>
  <c r="AL364" i="39"/>
  <c r="AN364" i="39" s="1"/>
  <c r="AJ364" i="39"/>
  <c r="AI364" i="39"/>
  <c r="AK364" i="39" s="1"/>
  <c r="AG364" i="39"/>
  <c r="AF364" i="39"/>
  <c r="AH364" i="39" s="1"/>
  <c r="AD364" i="39"/>
  <c r="AC364" i="39"/>
  <c r="AE364" i="39" s="1"/>
  <c r="AA364" i="39"/>
  <c r="Z364" i="39"/>
  <c r="AB364" i="39" s="1"/>
  <c r="X364" i="39"/>
  <c r="W364" i="39"/>
  <c r="Y364" i="39" s="1"/>
  <c r="U364" i="39"/>
  <c r="T364" i="39"/>
  <c r="V364" i="39" s="1"/>
  <c r="R364" i="39"/>
  <c r="Q364" i="39"/>
  <c r="S364" i="39" s="1"/>
  <c r="O364" i="39"/>
  <c r="N364" i="39"/>
  <c r="P364" i="39" s="1"/>
  <c r="L364" i="39"/>
  <c r="K364" i="39"/>
  <c r="M364" i="39" s="1"/>
  <c r="I364" i="39"/>
  <c r="H364" i="39"/>
  <c r="J364" i="39" s="1"/>
  <c r="F364" i="39"/>
  <c r="E364" i="39"/>
  <c r="G364" i="39" s="1"/>
  <c r="AV363" i="39"/>
  <c r="AU363" i="39"/>
  <c r="AW363" i="39" s="1"/>
  <c r="AS363" i="39"/>
  <c r="AR363" i="39"/>
  <c r="AT363" i="39" s="1"/>
  <c r="AP363" i="39"/>
  <c r="AO363" i="39"/>
  <c r="AQ363" i="39" s="1"/>
  <c r="AM363" i="39"/>
  <c r="AL363" i="39"/>
  <c r="AN363" i="39" s="1"/>
  <c r="AJ363" i="39"/>
  <c r="AI363" i="39"/>
  <c r="AK363" i="39" s="1"/>
  <c r="AG363" i="39"/>
  <c r="AF363" i="39"/>
  <c r="AH363" i="39" s="1"/>
  <c r="AD363" i="39"/>
  <c r="AC363" i="39"/>
  <c r="AE363" i="39" s="1"/>
  <c r="AA363" i="39"/>
  <c r="Z363" i="39"/>
  <c r="AB363" i="39" s="1"/>
  <c r="X363" i="39"/>
  <c r="W363" i="39"/>
  <c r="Y363" i="39" s="1"/>
  <c r="U363" i="39"/>
  <c r="T363" i="39"/>
  <c r="V363" i="39" s="1"/>
  <c r="R363" i="39"/>
  <c r="Q363" i="39"/>
  <c r="S363" i="39" s="1"/>
  <c r="O363" i="39"/>
  <c r="N363" i="39"/>
  <c r="P363" i="39" s="1"/>
  <c r="L363" i="39"/>
  <c r="K363" i="39"/>
  <c r="M363" i="39" s="1"/>
  <c r="I363" i="39"/>
  <c r="H363" i="39"/>
  <c r="J363" i="39" s="1"/>
  <c r="F363" i="39"/>
  <c r="E363" i="39"/>
  <c r="G363" i="39" s="1"/>
  <c r="AV362" i="39"/>
  <c r="AU362" i="39"/>
  <c r="AW362" i="39" s="1"/>
  <c r="AS362" i="39"/>
  <c r="AR362" i="39"/>
  <c r="AT362" i="39" s="1"/>
  <c r="AP362" i="39"/>
  <c r="AO362" i="39"/>
  <c r="AQ362" i="39" s="1"/>
  <c r="AM362" i="39"/>
  <c r="AL362" i="39"/>
  <c r="AN362" i="39" s="1"/>
  <c r="AJ362" i="39"/>
  <c r="AI362" i="39"/>
  <c r="AK362" i="39" s="1"/>
  <c r="AG362" i="39"/>
  <c r="AF362" i="39"/>
  <c r="AH362" i="39" s="1"/>
  <c r="AD362" i="39"/>
  <c r="AC362" i="39"/>
  <c r="AE362" i="39" s="1"/>
  <c r="AA362" i="39"/>
  <c r="Z362" i="39"/>
  <c r="AB362" i="39" s="1"/>
  <c r="X362" i="39"/>
  <c r="W362" i="39"/>
  <c r="Y362" i="39" s="1"/>
  <c r="U362" i="39"/>
  <c r="T362" i="39"/>
  <c r="V362" i="39" s="1"/>
  <c r="R362" i="39"/>
  <c r="Q362" i="39"/>
  <c r="S362" i="39" s="1"/>
  <c r="O362" i="39"/>
  <c r="N362" i="39"/>
  <c r="P362" i="39" s="1"/>
  <c r="L362" i="39"/>
  <c r="K362" i="39"/>
  <c r="M362" i="39" s="1"/>
  <c r="I362" i="39"/>
  <c r="H362" i="39"/>
  <c r="J362" i="39" s="1"/>
  <c r="F362" i="39"/>
  <c r="E362" i="39"/>
  <c r="G362" i="39" s="1"/>
  <c r="AV361" i="39"/>
  <c r="AU361" i="39"/>
  <c r="AW361" i="39" s="1"/>
  <c r="AS361" i="39"/>
  <c r="AR361" i="39"/>
  <c r="AT361" i="39" s="1"/>
  <c r="AP361" i="39"/>
  <c r="AO361" i="39"/>
  <c r="AQ361" i="39" s="1"/>
  <c r="AM361" i="39"/>
  <c r="AL361" i="39"/>
  <c r="AN361" i="39" s="1"/>
  <c r="AJ361" i="39"/>
  <c r="AI361" i="39"/>
  <c r="AK361" i="39" s="1"/>
  <c r="AG361" i="39"/>
  <c r="AF361" i="39"/>
  <c r="AH361" i="39" s="1"/>
  <c r="AD361" i="39"/>
  <c r="AC361" i="39"/>
  <c r="AE361" i="39" s="1"/>
  <c r="AA361" i="39"/>
  <c r="Z361" i="39"/>
  <c r="AB361" i="39" s="1"/>
  <c r="X361" i="39"/>
  <c r="W361" i="39"/>
  <c r="Y361" i="39" s="1"/>
  <c r="U361" i="39"/>
  <c r="T361" i="39"/>
  <c r="V361" i="39" s="1"/>
  <c r="R361" i="39"/>
  <c r="Q361" i="39"/>
  <c r="S361" i="39" s="1"/>
  <c r="O361" i="39"/>
  <c r="N361" i="39"/>
  <c r="P361" i="39" s="1"/>
  <c r="L361" i="39"/>
  <c r="K361" i="39"/>
  <c r="M361" i="39" s="1"/>
  <c r="I361" i="39"/>
  <c r="H361" i="39"/>
  <c r="J361" i="39" s="1"/>
  <c r="F361" i="39"/>
  <c r="E361" i="39"/>
  <c r="G361" i="39" s="1"/>
  <c r="AV360" i="39"/>
  <c r="AU360" i="39"/>
  <c r="AW360" i="39" s="1"/>
  <c r="AS360" i="39"/>
  <c r="AR360" i="39"/>
  <c r="AT360" i="39" s="1"/>
  <c r="AP360" i="39"/>
  <c r="AO360" i="39"/>
  <c r="AQ360" i="39" s="1"/>
  <c r="AM360" i="39"/>
  <c r="AL360" i="39"/>
  <c r="AN360" i="39" s="1"/>
  <c r="AJ360" i="39"/>
  <c r="AI360" i="39"/>
  <c r="AK360" i="39" s="1"/>
  <c r="AG360" i="39"/>
  <c r="AF360" i="39"/>
  <c r="AH360" i="39" s="1"/>
  <c r="AD360" i="39"/>
  <c r="AC360" i="39"/>
  <c r="AE360" i="39" s="1"/>
  <c r="AA360" i="39"/>
  <c r="Z360" i="39"/>
  <c r="AB360" i="39" s="1"/>
  <c r="X360" i="39"/>
  <c r="W360" i="39"/>
  <c r="Y360" i="39" s="1"/>
  <c r="U360" i="39"/>
  <c r="T360" i="39"/>
  <c r="V360" i="39" s="1"/>
  <c r="R360" i="39"/>
  <c r="Q360" i="39"/>
  <c r="S360" i="39" s="1"/>
  <c r="O360" i="39"/>
  <c r="N360" i="39"/>
  <c r="P360" i="39" s="1"/>
  <c r="L360" i="39"/>
  <c r="K360" i="39"/>
  <c r="M360" i="39" s="1"/>
  <c r="I360" i="39"/>
  <c r="H360" i="39"/>
  <c r="J360" i="39" s="1"/>
  <c r="F360" i="39"/>
  <c r="E360" i="39"/>
  <c r="G360" i="39" s="1"/>
  <c r="AV359" i="39"/>
  <c r="AU359" i="39"/>
  <c r="AW359" i="39" s="1"/>
  <c r="AS359" i="39"/>
  <c r="AR359" i="39"/>
  <c r="AT359" i="39" s="1"/>
  <c r="AP359" i="39"/>
  <c r="AO359" i="39"/>
  <c r="AQ359" i="39" s="1"/>
  <c r="AM359" i="39"/>
  <c r="AL359" i="39"/>
  <c r="AN359" i="39" s="1"/>
  <c r="AJ359" i="39"/>
  <c r="AI359" i="39"/>
  <c r="AK359" i="39" s="1"/>
  <c r="AG359" i="39"/>
  <c r="AF359" i="39"/>
  <c r="AH359" i="39" s="1"/>
  <c r="AD359" i="39"/>
  <c r="AC359" i="39"/>
  <c r="AE359" i="39" s="1"/>
  <c r="AA359" i="39"/>
  <c r="Z359" i="39"/>
  <c r="AB359" i="39" s="1"/>
  <c r="X359" i="39"/>
  <c r="W359" i="39"/>
  <c r="Y359" i="39" s="1"/>
  <c r="U359" i="39"/>
  <c r="T359" i="39"/>
  <c r="V359" i="39" s="1"/>
  <c r="R359" i="39"/>
  <c r="Q359" i="39"/>
  <c r="S359" i="39" s="1"/>
  <c r="O359" i="39"/>
  <c r="N359" i="39"/>
  <c r="P359" i="39" s="1"/>
  <c r="L359" i="39"/>
  <c r="K359" i="39"/>
  <c r="M359" i="39" s="1"/>
  <c r="I359" i="39"/>
  <c r="H359" i="39"/>
  <c r="J359" i="39" s="1"/>
  <c r="F359" i="39"/>
  <c r="E359" i="39"/>
  <c r="G359" i="39" s="1"/>
  <c r="AV358" i="39"/>
  <c r="AU358" i="39"/>
  <c r="AW358" i="39" s="1"/>
  <c r="AS358" i="39"/>
  <c r="AR358" i="39"/>
  <c r="AT358" i="39" s="1"/>
  <c r="AP358" i="39"/>
  <c r="AO358" i="39"/>
  <c r="AQ358" i="39" s="1"/>
  <c r="AM358" i="39"/>
  <c r="AL358" i="39"/>
  <c r="AN358" i="39" s="1"/>
  <c r="AJ358" i="39"/>
  <c r="AI358" i="39"/>
  <c r="AK358" i="39" s="1"/>
  <c r="AG358" i="39"/>
  <c r="AF358" i="39"/>
  <c r="AH358" i="39" s="1"/>
  <c r="AD358" i="39"/>
  <c r="AC358" i="39"/>
  <c r="AE358" i="39" s="1"/>
  <c r="AA358" i="39"/>
  <c r="Z358" i="39"/>
  <c r="AB358" i="39" s="1"/>
  <c r="X358" i="39"/>
  <c r="W358" i="39"/>
  <c r="Y358" i="39" s="1"/>
  <c r="U358" i="39"/>
  <c r="T358" i="39"/>
  <c r="V358" i="39" s="1"/>
  <c r="R358" i="39"/>
  <c r="Q358" i="39"/>
  <c r="S358" i="39" s="1"/>
  <c r="O358" i="39"/>
  <c r="N358" i="39"/>
  <c r="P358" i="39" s="1"/>
  <c r="L358" i="39"/>
  <c r="K358" i="39"/>
  <c r="M358" i="39" s="1"/>
  <c r="I358" i="39"/>
  <c r="H358" i="39"/>
  <c r="J358" i="39" s="1"/>
  <c r="F358" i="39"/>
  <c r="E358" i="39"/>
  <c r="G358" i="39" s="1"/>
  <c r="AV357" i="39"/>
  <c r="AU357" i="39"/>
  <c r="AW357" i="39" s="1"/>
  <c r="AS357" i="39"/>
  <c r="AR357" i="39"/>
  <c r="AT357" i="39" s="1"/>
  <c r="AP357" i="39"/>
  <c r="AO357" i="39"/>
  <c r="AQ357" i="39" s="1"/>
  <c r="AM357" i="39"/>
  <c r="AL357" i="39"/>
  <c r="AN357" i="39" s="1"/>
  <c r="AJ357" i="39"/>
  <c r="AI357" i="39"/>
  <c r="AK357" i="39" s="1"/>
  <c r="AG357" i="39"/>
  <c r="AF357" i="39"/>
  <c r="AH357" i="39" s="1"/>
  <c r="AD357" i="39"/>
  <c r="AC357" i="39"/>
  <c r="AE357" i="39" s="1"/>
  <c r="AA357" i="39"/>
  <c r="Z357" i="39"/>
  <c r="AB357" i="39" s="1"/>
  <c r="X357" i="39"/>
  <c r="W357" i="39"/>
  <c r="Y357" i="39" s="1"/>
  <c r="U357" i="39"/>
  <c r="T357" i="39"/>
  <c r="V357" i="39" s="1"/>
  <c r="R357" i="39"/>
  <c r="Q357" i="39"/>
  <c r="S357" i="39" s="1"/>
  <c r="O357" i="39"/>
  <c r="N357" i="39"/>
  <c r="P357" i="39" s="1"/>
  <c r="L357" i="39"/>
  <c r="K357" i="39"/>
  <c r="M357" i="39" s="1"/>
  <c r="I357" i="39"/>
  <c r="H357" i="39"/>
  <c r="J357" i="39" s="1"/>
  <c r="F357" i="39"/>
  <c r="E357" i="39"/>
  <c r="G357" i="39" s="1"/>
  <c r="AV356" i="39"/>
  <c r="AU356" i="39"/>
  <c r="AW356" i="39" s="1"/>
  <c r="AS356" i="39"/>
  <c r="AR356" i="39"/>
  <c r="AT356" i="39" s="1"/>
  <c r="AP356" i="39"/>
  <c r="AO356" i="39"/>
  <c r="AQ356" i="39" s="1"/>
  <c r="AM356" i="39"/>
  <c r="AL356" i="39"/>
  <c r="AN356" i="39" s="1"/>
  <c r="AJ356" i="39"/>
  <c r="AI356" i="39"/>
  <c r="AK356" i="39" s="1"/>
  <c r="AG356" i="39"/>
  <c r="AF356" i="39"/>
  <c r="AH356" i="39" s="1"/>
  <c r="AD356" i="39"/>
  <c r="AC356" i="39"/>
  <c r="AE356" i="39" s="1"/>
  <c r="AA356" i="39"/>
  <c r="Z356" i="39"/>
  <c r="AB356" i="39" s="1"/>
  <c r="X356" i="39"/>
  <c r="W356" i="39"/>
  <c r="Y356" i="39" s="1"/>
  <c r="U356" i="39"/>
  <c r="T356" i="39"/>
  <c r="V356" i="39" s="1"/>
  <c r="R356" i="39"/>
  <c r="Q356" i="39"/>
  <c r="S356" i="39" s="1"/>
  <c r="O356" i="39"/>
  <c r="N356" i="39"/>
  <c r="P356" i="39" s="1"/>
  <c r="L356" i="39"/>
  <c r="K356" i="39"/>
  <c r="M356" i="39" s="1"/>
  <c r="I356" i="39"/>
  <c r="H356" i="39"/>
  <c r="J356" i="39" s="1"/>
  <c r="F356" i="39"/>
  <c r="E356" i="39"/>
  <c r="G356" i="39" s="1"/>
  <c r="AV355" i="39"/>
  <c r="AU355" i="39"/>
  <c r="AW355" i="39" s="1"/>
  <c r="AS355" i="39"/>
  <c r="AR355" i="39"/>
  <c r="AT355" i="39" s="1"/>
  <c r="AP355" i="39"/>
  <c r="AO355" i="39"/>
  <c r="AQ355" i="39" s="1"/>
  <c r="AM355" i="39"/>
  <c r="AL355" i="39"/>
  <c r="AN355" i="39" s="1"/>
  <c r="AJ355" i="39"/>
  <c r="AI355" i="39"/>
  <c r="AK355" i="39" s="1"/>
  <c r="AG355" i="39"/>
  <c r="AF355" i="39"/>
  <c r="AH355" i="39" s="1"/>
  <c r="AD355" i="39"/>
  <c r="AC355" i="39"/>
  <c r="AE355" i="39" s="1"/>
  <c r="AA355" i="39"/>
  <c r="Z355" i="39"/>
  <c r="AB355" i="39" s="1"/>
  <c r="X355" i="39"/>
  <c r="W355" i="39"/>
  <c r="Y355" i="39" s="1"/>
  <c r="U355" i="39"/>
  <c r="T355" i="39"/>
  <c r="V355" i="39" s="1"/>
  <c r="R355" i="39"/>
  <c r="Q355" i="39"/>
  <c r="S355" i="39" s="1"/>
  <c r="O355" i="39"/>
  <c r="N355" i="39"/>
  <c r="P355" i="39" s="1"/>
  <c r="L355" i="39"/>
  <c r="K355" i="39"/>
  <c r="M355" i="39" s="1"/>
  <c r="I355" i="39"/>
  <c r="H355" i="39"/>
  <c r="J355" i="39" s="1"/>
  <c r="F355" i="39"/>
  <c r="E355" i="39"/>
  <c r="G355" i="39" s="1"/>
  <c r="AV354" i="39"/>
  <c r="AU354" i="39"/>
  <c r="AW354" i="39" s="1"/>
  <c r="AS354" i="39"/>
  <c r="AR354" i="39"/>
  <c r="AT354" i="39" s="1"/>
  <c r="AP354" i="39"/>
  <c r="AO354" i="39"/>
  <c r="AQ354" i="39" s="1"/>
  <c r="AM354" i="39"/>
  <c r="AL354" i="39"/>
  <c r="AN354" i="39" s="1"/>
  <c r="AJ354" i="39"/>
  <c r="AI354" i="39"/>
  <c r="AK354" i="39" s="1"/>
  <c r="AG354" i="39"/>
  <c r="AF354" i="39"/>
  <c r="AH354" i="39" s="1"/>
  <c r="AD354" i="39"/>
  <c r="AC354" i="39"/>
  <c r="AE354" i="39" s="1"/>
  <c r="AA354" i="39"/>
  <c r="Z354" i="39"/>
  <c r="AB354" i="39" s="1"/>
  <c r="X354" i="39"/>
  <c r="W354" i="39"/>
  <c r="Y354" i="39" s="1"/>
  <c r="U354" i="39"/>
  <c r="T354" i="39"/>
  <c r="V354" i="39" s="1"/>
  <c r="R354" i="39"/>
  <c r="Q354" i="39"/>
  <c r="S354" i="39" s="1"/>
  <c r="O354" i="39"/>
  <c r="N354" i="39"/>
  <c r="P354" i="39" s="1"/>
  <c r="L354" i="39"/>
  <c r="K354" i="39"/>
  <c r="M354" i="39" s="1"/>
  <c r="I354" i="39"/>
  <c r="H354" i="39"/>
  <c r="J354" i="39" s="1"/>
  <c r="F354" i="39"/>
  <c r="E354" i="39"/>
  <c r="G354" i="39" s="1"/>
  <c r="AV353" i="39"/>
  <c r="AU353" i="39"/>
  <c r="AW353" i="39" s="1"/>
  <c r="AS353" i="39"/>
  <c r="AR353" i="39"/>
  <c r="AT353" i="39" s="1"/>
  <c r="AP353" i="39"/>
  <c r="AO353" i="39"/>
  <c r="AQ353" i="39" s="1"/>
  <c r="AM353" i="39"/>
  <c r="AL353" i="39"/>
  <c r="AN353" i="39" s="1"/>
  <c r="AJ353" i="39"/>
  <c r="AI353" i="39"/>
  <c r="AK353" i="39" s="1"/>
  <c r="AG353" i="39"/>
  <c r="AF353" i="39"/>
  <c r="AH353" i="39" s="1"/>
  <c r="AD353" i="39"/>
  <c r="AC353" i="39"/>
  <c r="AE353" i="39" s="1"/>
  <c r="AA353" i="39"/>
  <c r="Z353" i="39"/>
  <c r="AB353" i="39" s="1"/>
  <c r="X353" i="39"/>
  <c r="W353" i="39"/>
  <c r="Y353" i="39" s="1"/>
  <c r="U353" i="39"/>
  <c r="T353" i="39"/>
  <c r="V353" i="39" s="1"/>
  <c r="R353" i="39"/>
  <c r="Q353" i="39"/>
  <c r="S353" i="39" s="1"/>
  <c r="O353" i="39"/>
  <c r="N353" i="39"/>
  <c r="P353" i="39" s="1"/>
  <c r="L353" i="39"/>
  <c r="K353" i="39"/>
  <c r="M353" i="39" s="1"/>
  <c r="I353" i="39"/>
  <c r="H353" i="39"/>
  <c r="J353" i="39" s="1"/>
  <c r="F353" i="39"/>
  <c r="E353" i="39"/>
  <c r="G353" i="39" s="1"/>
  <c r="AV352" i="39"/>
  <c r="AU352" i="39"/>
  <c r="AW352" i="39" s="1"/>
  <c r="AS352" i="39"/>
  <c r="AR352" i="39"/>
  <c r="AT352" i="39" s="1"/>
  <c r="AP352" i="39"/>
  <c r="AO352" i="39"/>
  <c r="AQ352" i="39" s="1"/>
  <c r="AM352" i="39"/>
  <c r="AL352" i="39"/>
  <c r="AN352" i="39" s="1"/>
  <c r="AJ352" i="39"/>
  <c r="AI352" i="39"/>
  <c r="AK352" i="39" s="1"/>
  <c r="AG352" i="39"/>
  <c r="AF352" i="39"/>
  <c r="AH352" i="39" s="1"/>
  <c r="AD352" i="39"/>
  <c r="AC352" i="39"/>
  <c r="AE352" i="39" s="1"/>
  <c r="AA352" i="39"/>
  <c r="Z352" i="39"/>
  <c r="AB352" i="39" s="1"/>
  <c r="X352" i="39"/>
  <c r="W352" i="39"/>
  <c r="Y352" i="39" s="1"/>
  <c r="U352" i="39"/>
  <c r="T352" i="39"/>
  <c r="V352" i="39" s="1"/>
  <c r="R352" i="39"/>
  <c r="Q352" i="39"/>
  <c r="S352" i="39" s="1"/>
  <c r="O352" i="39"/>
  <c r="N352" i="39"/>
  <c r="P352" i="39" s="1"/>
  <c r="L352" i="39"/>
  <c r="K352" i="39"/>
  <c r="M352" i="39" s="1"/>
  <c r="I352" i="39"/>
  <c r="H352" i="39"/>
  <c r="J352" i="39" s="1"/>
  <c r="F352" i="39"/>
  <c r="E352" i="39"/>
  <c r="G352" i="39" s="1"/>
  <c r="AV351" i="39"/>
  <c r="AU351" i="39"/>
  <c r="AW351" i="39" s="1"/>
  <c r="AS351" i="39"/>
  <c r="AR351" i="39"/>
  <c r="AT351" i="39" s="1"/>
  <c r="AP351" i="39"/>
  <c r="AO351" i="39"/>
  <c r="AQ351" i="39" s="1"/>
  <c r="AM351" i="39"/>
  <c r="AL351" i="39"/>
  <c r="AN351" i="39" s="1"/>
  <c r="AJ351" i="39"/>
  <c r="AI351" i="39"/>
  <c r="AK351" i="39" s="1"/>
  <c r="AG351" i="39"/>
  <c r="AF351" i="39"/>
  <c r="AH351" i="39" s="1"/>
  <c r="AD351" i="39"/>
  <c r="AC351" i="39"/>
  <c r="AE351" i="39" s="1"/>
  <c r="AA351" i="39"/>
  <c r="Z351" i="39"/>
  <c r="AB351" i="39" s="1"/>
  <c r="X351" i="39"/>
  <c r="W351" i="39"/>
  <c r="Y351" i="39" s="1"/>
  <c r="U351" i="39"/>
  <c r="T351" i="39"/>
  <c r="V351" i="39" s="1"/>
  <c r="R351" i="39"/>
  <c r="Q351" i="39"/>
  <c r="S351" i="39" s="1"/>
  <c r="O351" i="39"/>
  <c r="N351" i="39"/>
  <c r="P351" i="39" s="1"/>
  <c r="L351" i="39"/>
  <c r="K351" i="39"/>
  <c r="M351" i="39" s="1"/>
  <c r="I351" i="39"/>
  <c r="H351" i="39"/>
  <c r="J351" i="39" s="1"/>
  <c r="F351" i="39"/>
  <c r="E351" i="39"/>
  <c r="G351" i="39" s="1"/>
  <c r="AV350" i="39"/>
  <c r="AU350" i="39"/>
  <c r="AW350" i="39" s="1"/>
  <c r="AS350" i="39"/>
  <c r="AR350" i="39"/>
  <c r="AT350" i="39" s="1"/>
  <c r="AP350" i="39"/>
  <c r="AO350" i="39"/>
  <c r="AQ350" i="39" s="1"/>
  <c r="AM350" i="39"/>
  <c r="AL350" i="39"/>
  <c r="AN350" i="39" s="1"/>
  <c r="AJ350" i="39"/>
  <c r="AI350" i="39"/>
  <c r="AK350" i="39" s="1"/>
  <c r="AG350" i="39"/>
  <c r="AF350" i="39"/>
  <c r="AH350" i="39" s="1"/>
  <c r="AD350" i="39"/>
  <c r="AC350" i="39"/>
  <c r="AE350" i="39" s="1"/>
  <c r="AA350" i="39"/>
  <c r="Z350" i="39"/>
  <c r="AB350" i="39" s="1"/>
  <c r="X350" i="39"/>
  <c r="W350" i="39"/>
  <c r="Y350" i="39" s="1"/>
  <c r="U350" i="39"/>
  <c r="T350" i="39"/>
  <c r="V350" i="39" s="1"/>
  <c r="R350" i="39"/>
  <c r="Q350" i="39"/>
  <c r="S350" i="39" s="1"/>
  <c r="O350" i="39"/>
  <c r="N350" i="39"/>
  <c r="P350" i="39" s="1"/>
  <c r="L350" i="39"/>
  <c r="K350" i="39"/>
  <c r="M350" i="39" s="1"/>
  <c r="I350" i="39"/>
  <c r="H350" i="39"/>
  <c r="J350" i="39" s="1"/>
  <c r="F350" i="39"/>
  <c r="E350" i="39"/>
  <c r="G350" i="39" s="1"/>
  <c r="AV349" i="39"/>
  <c r="AU349" i="39"/>
  <c r="AW349" i="39" s="1"/>
  <c r="AS349" i="39"/>
  <c r="AR349" i="39"/>
  <c r="AT349" i="39" s="1"/>
  <c r="AP349" i="39"/>
  <c r="AO349" i="39"/>
  <c r="AQ349" i="39" s="1"/>
  <c r="AM349" i="39"/>
  <c r="AL349" i="39"/>
  <c r="AN349" i="39" s="1"/>
  <c r="AJ349" i="39"/>
  <c r="AI349" i="39"/>
  <c r="AK349" i="39" s="1"/>
  <c r="AG349" i="39"/>
  <c r="AF349" i="39"/>
  <c r="AH349" i="39" s="1"/>
  <c r="AD349" i="39"/>
  <c r="AC349" i="39"/>
  <c r="AE349" i="39" s="1"/>
  <c r="AA349" i="39"/>
  <c r="Z349" i="39"/>
  <c r="AB349" i="39" s="1"/>
  <c r="X349" i="39"/>
  <c r="W349" i="39"/>
  <c r="Y349" i="39" s="1"/>
  <c r="U349" i="39"/>
  <c r="T349" i="39"/>
  <c r="V349" i="39" s="1"/>
  <c r="R349" i="39"/>
  <c r="Q349" i="39"/>
  <c r="S349" i="39" s="1"/>
  <c r="O349" i="39"/>
  <c r="N349" i="39"/>
  <c r="P349" i="39" s="1"/>
  <c r="L349" i="39"/>
  <c r="K349" i="39"/>
  <c r="M349" i="39" s="1"/>
  <c r="I349" i="39"/>
  <c r="H349" i="39"/>
  <c r="J349" i="39" s="1"/>
  <c r="F349" i="39"/>
  <c r="E349" i="39"/>
  <c r="G349" i="39" s="1"/>
  <c r="AV348" i="39"/>
  <c r="AU348" i="39"/>
  <c r="AW348" i="39" s="1"/>
  <c r="AS348" i="39"/>
  <c r="AR348" i="39"/>
  <c r="AT348" i="39" s="1"/>
  <c r="AP348" i="39"/>
  <c r="AO348" i="39"/>
  <c r="AQ348" i="39" s="1"/>
  <c r="AM348" i="39"/>
  <c r="AL348" i="39"/>
  <c r="AN348" i="39" s="1"/>
  <c r="AJ348" i="39"/>
  <c r="AI348" i="39"/>
  <c r="AK348" i="39" s="1"/>
  <c r="AG348" i="39"/>
  <c r="AF348" i="39"/>
  <c r="AH348" i="39" s="1"/>
  <c r="AD348" i="39"/>
  <c r="AC348" i="39"/>
  <c r="AE348" i="39" s="1"/>
  <c r="AA348" i="39"/>
  <c r="Z348" i="39"/>
  <c r="AB348" i="39" s="1"/>
  <c r="X348" i="39"/>
  <c r="W348" i="39"/>
  <c r="Y348" i="39" s="1"/>
  <c r="U348" i="39"/>
  <c r="T348" i="39"/>
  <c r="V348" i="39" s="1"/>
  <c r="R348" i="39"/>
  <c r="Q348" i="39"/>
  <c r="S348" i="39" s="1"/>
  <c r="O348" i="39"/>
  <c r="N348" i="39"/>
  <c r="P348" i="39" s="1"/>
  <c r="L348" i="39"/>
  <c r="K348" i="39"/>
  <c r="M348" i="39" s="1"/>
  <c r="I348" i="39"/>
  <c r="H348" i="39"/>
  <c r="J348" i="39" s="1"/>
  <c r="F348" i="39"/>
  <c r="E348" i="39"/>
  <c r="G348" i="39" s="1"/>
  <c r="AV347" i="39"/>
  <c r="AU347" i="39"/>
  <c r="AW347" i="39" s="1"/>
  <c r="AS347" i="39"/>
  <c r="AR347" i="39"/>
  <c r="AT347" i="39" s="1"/>
  <c r="AP347" i="39"/>
  <c r="AO347" i="39"/>
  <c r="AQ347" i="39" s="1"/>
  <c r="AM347" i="39"/>
  <c r="AL347" i="39"/>
  <c r="AN347" i="39" s="1"/>
  <c r="AJ347" i="39"/>
  <c r="AI347" i="39"/>
  <c r="AK347" i="39" s="1"/>
  <c r="AG347" i="39"/>
  <c r="AF347" i="39"/>
  <c r="AH347" i="39" s="1"/>
  <c r="AD347" i="39"/>
  <c r="AC347" i="39"/>
  <c r="AE347" i="39" s="1"/>
  <c r="AA347" i="39"/>
  <c r="Z347" i="39"/>
  <c r="AB347" i="39" s="1"/>
  <c r="X347" i="39"/>
  <c r="W347" i="39"/>
  <c r="Y347" i="39" s="1"/>
  <c r="U347" i="39"/>
  <c r="T347" i="39"/>
  <c r="V347" i="39" s="1"/>
  <c r="R347" i="39"/>
  <c r="Q347" i="39"/>
  <c r="S347" i="39" s="1"/>
  <c r="O347" i="39"/>
  <c r="N347" i="39"/>
  <c r="P347" i="39" s="1"/>
  <c r="L347" i="39"/>
  <c r="K347" i="39"/>
  <c r="M347" i="39" s="1"/>
  <c r="I347" i="39"/>
  <c r="H347" i="39"/>
  <c r="J347" i="39" s="1"/>
  <c r="F347" i="39"/>
  <c r="E347" i="39"/>
  <c r="G347" i="39" s="1"/>
  <c r="AV346" i="39"/>
  <c r="AU346" i="39"/>
  <c r="AW346" i="39" s="1"/>
  <c r="AS346" i="39"/>
  <c r="AR346" i="39"/>
  <c r="AT346" i="39" s="1"/>
  <c r="AP346" i="39"/>
  <c r="AO346" i="39"/>
  <c r="AQ346" i="39" s="1"/>
  <c r="AM346" i="39"/>
  <c r="AL346" i="39"/>
  <c r="AN346" i="39" s="1"/>
  <c r="AJ346" i="39"/>
  <c r="AI346" i="39"/>
  <c r="AK346" i="39" s="1"/>
  <c r="AG346" i="39"/>
  <c r="AF346" i="39"/>
  <c r="AH346" i="39" s="1"/>
  <c r="AD346" i="39"/>
  <c r="AC346" i="39"/>
  <c r="AE346" i="39" s="1"/>
  <c r="AA346" i="39"/>
  <c r="Z346" i="39"/>
  <c r="AB346" i="39" s="1"/>
  <c r="X346" i="39"/>
  <c r="W346" i="39"/>
  <c r="Y346" i="39" s="1"/>
  <c r="U346" i="39"/>
  <c r="T346" i="39"/>
  <c r="V346" i="39" s="1"/>
  <c r="R346" i="39"/>
  <c r="Q346" i="39"/>
  <c r="S346" i="39" s="1"/>
  <c r="O346" i="39"/>
  <c r="N346" i="39"/>
  <c r="P346" i="39" s="1"/>
  <c r="L346" i="39"/>
  <c r="K346" i="39"/>
  <c r="M346" i="39" s="1"/>
  <c r="I346" i="39"/>
  <c r="H346" i="39"/>
  <c r="J346" i="39" s="1"/>
  <c r="F346" i="39"/>
  <c r="E346" i="39"/>
  <c r="G346" i="39" s="1"/>
  <c r="AV345" i="39"/>
  <c r="AU345" i="39"/>
  <c r="AW345" i="39" s="1"/>
  <c r="AS345" i="39"/>
  <c r="AR345" i="39"/>
  <c r="AT345" i="39" s="1"/>
  <c r="AP345" i="39"/>
  <c r="AO345" i="39"/>
  <c r="AQ345" i="39" s="1"/>
  <c r="AM345" i="39"/>
  <c r="AL345" i="39"/>
  <c r="AN345" i="39" s="1"/>
  <c r="AJ345" i="39"/>
  <c r="AI345" i="39"/>
  <c r="AK345" i="39" s="1"/>
  <c r="AG345" i="39"/>
  <c r="AF345" i="39"/>
  <c r="AH345" i="39" s="1"/>
  <c r="AD345" i="39"/>
  <c r="AC345" i="39"/>
  <c r="AE345" i="39" s="1"/>
  <c r="AA345" i="39"/>
  <c r="Z345" i="39"/>
  <c r="AB345" i="39" s="1"/>
  <c r="X345" i="39"/>
  <c r="W345" i="39"/>
  <c r="Y345" i="39" s="1"/>
  <c r="U345" i="39"/>
  <c r="T345" i="39"/>
  <c r="V345" i="39" s="1"/>
  <c r="R345" i="39"/>
  <c r="Q345" i="39"/>
  <c r="S345" i="39" s="1"/>
  <c r="O345" i="39"/>
  <c r="N345" i="39"/>
  <c r="P345" i="39" s="1"/>
  <c r="L345" i="39"/>
  <c r="K345" i="39"/>
  <c r="M345" i="39" s="1"/>
  <c r="I345" i="39"/>
  <c r="H345" i="39"/>
  <c r="J345" i="39" s="1"/>
  <c r="F345" i="39"/>
  <c r="E345" i="39"/>
  <c r="G345" i="39" s="1"/>
  <c r="AV344" i="39"/>
  <c r="AU344" i="39"/>
  <c r="AW344" i="39" s="1"/>
  <c r="AS344" i="39"/>
  <c r="AR344" i="39"/>
  <c r="AT344" i="39" s="1"/>
  <c r="AP344" i="39"/>
  <c r="AO344" i="39"/>
  <c r="AQ344" i="39" s="1"/>
  <c r="AM344" i="39"/>
  <c r="AL344" i="39"/>
  <c r="AN344" i="39" s="1"/>
  <c r="AJ344" i="39"/>
  <c r="AI344" i="39"/>
  <c r="AK344" i="39" s="1"/>
  <c r="AG344" i="39"/>
  <c r="AF344" i="39"/>
  <c r="AH344" i="39" s="1"/>
  <c r="AD344" i="39"/>
  <c r="AC344" i="39"/>
  <c r="AE344" i="39" s="1"/>
  <c r="AA344" i="39"/>
  <c r="Z344" i="39"/>
  <c r="AB344" i="39" s="1"/>
  <c r="X344" i="39"/>
  <c r="W344" i="39"/>
  <c r="Y344" i="39" s="1"/>
  <c r="U344" i="39"/>
  <c r="T344" i="39"/>
  <c r="V344" i="39" s="1"/>
  <c r="R344" i="39"/>
  <c r="Q344" i="39"/>
  <c r="S344" i="39" s="1"/>
  <c r="O344" i="39"/>
  <c r="N344" i="39"/>
  <c r="P344" i="39" s="1"/>
  <c r="L344" i="39"/>
  <c r="K344" i="39"/>
  <c r="M344" i="39" s="1"/>
  <c r="I344" i="39"/>
  <c r="H344" i="39"/>
  <c r="J344" i="39" s="1"/>
  <c r="F344" i="39"/>
  <c r="E344" i="39"/>
  <c r="G344" i="39" s="1"/>
  <c r="AV343" i="39"/>
  <c r="AU343" i="39"/>
  <c r="AW343" i="39" s="1"/>
  <c r="AS343" i="39"/>
  <c r="AR343" i="39"/>
  <c r="AT343" i="39" s="1"/>
  <c r="AP343" i="39"/>
  <c r="AO343" i="39"/>
  <c r="AQ343" i="39" s="1"/>
  <c r="AM343" i="39"/>
  <c r="AL343" i="39"/>
  <c r="AN343" i="39" s="1"/>
  <c r="AJ343" i="39"/>
  <c r="AI343" i="39"/>
  <c r="AK343" i="39" s="1"/>
  <c r="AG343" i="39"/>
  <c r="AF343" i="39"/>
  <c r="AH343" i="39" s="1"/>
  <c r="AD343" i="39"/>
  <c r="AC343" i="39"/>
  <c r="AE343" i="39" s="1"/>
  <c r="AA343" i="39"/>
  <c r="Z343" i="39"/>
  <c r="AB343" i="39" s="1"/>
  <c r="X343" i="39"/>
  <c r="W343" i="39"/>
  <c r="Y343" i="39" s="1"/>
  <c r="U343" i="39"/>
  <c r="T343" i="39"/>
  <c r="V343" i="39" s="1"/>
  <c r="R343" i="39"/>
  <c r="Q343" i="39"/>
  <c r="S343" i="39" s="1"/>
  <c r="O343" i="39"/>
  <c r="N343" i="39"/>
  <c r="P343" i="39" s="1"/>
  <c r="L343" i="39"/>
  <c r="K343" i="39"/>
  <c r="M343" i="39" s="1"/>
  <c r="I343" i="39"/>
  <c r="H343" i="39"/>
  <c r="J343" i="39" s="1"/>
  <c r="F343" i="39"/>
  <c r="E343" i="39"/>
  <c r="G343" i="39" s="1"/>
  <c r="AV342" i="39"/>
  <c r="AU342" i="39"/>
  <c r="AW342" i="39" s="1"/>
  <c r="AS342" i="39"/>
  <c r="AR342" i="39"/>
  <c r="AT342" i="39" s="1"/>
  <c r="AP342" i="39"/>
  <c r="AO342" i="39"/>
  <c r="AQ342" i="39" s="1"/>
  <c r="AM342" i="39"/>
  <c r="AL342" i="39"/>
  <c r="AN342" i="39" s="1"/>
  <c r="AJ342" i="39"/>
  <c r="AI342" i="39"/>
  <c r="AK342" i="39" s="1"/>
  <c r="AG342" i="39"/>
  <c r="AF342" i="39"/>
  <c r="AH342" i="39" s="1"/>
  <c r="AD342" i="39"/>
  <c r="AC342" i="39"/>
  <c r="AE342" i="39" s="1"/>
  <c r="AA342" i="39"/>
  <c r="Z342" i="39"/>
  <c r="AB342" i="39" s="1"/>
  <c r="X342" i="39"/>
  <c r="W342" i="39"/>
  <c r="Y342" i="39" s="1"/>
  <c r="U342" i="39"/>
  <c r="T342" i="39"/>
  <c r="V342" i="39" s="1"/>
  <c r="R342" i="39"/>
  <c r="Q342" i="39"/>
  <c r="S342" i="39" s="1"/>
  <c r="O342" i="39"/>
  <c r="N342" i="39"/>
  <c r="P342" i="39" s="1"/>
  <c r="L342" i="39"/>
  <c r="K342" i="39"/>
  <c r="M342" i="39" s="1"/>
  <c r="I342" i="39"/>
  <c r="H342" i="39"/>
  <c r="J342" i="39" s="1"/>
  <c r="F342" i="39"/>
  <c r="E342" i="39"/>
  <c r="G342" i="39" s="1"/>
  <c r="AV341" i="39"/>
  <c r="AU341" i="39"/>
  <c r="AW341" i="39" s="1"/>
  <c r="AS341" i="39"/>
  <c r="AR341" i="39"/>
  <c r="AT341" i="39" s="1"/>
  <c r="AP341" i="39"/>
  <c r="AO341" i="39"/>
  <c r="AQ341" i="39" s="1"/>
  <c r="AM341" i="39"/>
  <c r="AL341" i="39"/>
  <c r="AN341" i="39" s="1"/>
  <c r="AJ341" i="39"/>
  <c r="AI341" i="39"/>
  <c r="AK341" i="39" s="1"/>
  <c r="AG341" i="39"/>
  <c r="AF341" i="39"/>
  <c r="AH341" i="39" s="1"/>
  <c r="AD341" i="39"/>
  <c r="AC341" i="39"/>
  <c r="AE341" i="39" s="1"/>
  <c r="AA341" i="39"/>
  <c r="Z341" i="39"/>
  <c r="AB341" i="39" s="1"/>
  <c r="X341" i="39"/>
  <c r="W341" i="39"/>
  <c r="Y341" i="39" s="1"/>
  <c r="U341" i="39"/>
  <c r="T341" i="39"/>
  <c r="V341" i="39" s="1"/>
  <c r="R341" i="39"/>
  <c r="Q341" i="39"/>
  <c r="S341" i="39" s="1"/>
  <c r="O341" i="39"/>
  <c r="N341" i="39"/>
  <c r="P341" i="39" s="1"/>
  <c r="L341" i="39"/>
  <c r="K341" i="39"/>
  <c r="M341" i="39" s="1"/>
  <c r="I341" i="39"/>
  <c r="H341" i="39"/>
  <c r="J341" i="39" s="1"/>
  <c r="F341" i="39"/>
  <c r="E341" i="39"/>
  <c r="G341" i="39" s="1"/>
  <c r="AV340" i="39"/>
  <c r="AU340" i="39"/>
  <c r="AW340" i="39" s="1"/>
  <c r="AS340" i="39"/>
  <c r="AR340" i="39"/>
  <c r="AT340" i="39" s="1"/>
  <c r="AP340" i="39"/>
  <c r="AO340" i="39"/>
  <c r="AQ340" i="39" s="1"/>
  <c r="AM340" i="39"/>
  <c r="AL340" i="39"/>
  <c r="AN340" i="39" s="1"/>
  <c r="AJ340" i="39"/>
  <c r="AI340" i="39"/>
  <c r="AK340" i="39" s="1"/>
  <c r="AG340" i="39"/>
  <c r="AF340" i="39"/>
  <c r="AH340" i="39" s="1"/>
  <c r="AD340" i="39"/>
  <c r="AC340" i="39"/>
  <c r="AE340" i="39" s="1"/>
  <c r="AA340" i="39"/>
  <c r="Z340" i="39"/>
  <c r="AB340" i="39" s="1"/>
  <c r="X340" i="39"/>
  <c r="W340" i="39"/>
  <c r="Y340" i="39" s="1"/>
  <c r="U340" i="39"/>
  <c r="T340" i="39"/>
  <c r="V340" i="39" s="1"/>
  <c r="R340" i="39"/>
  <c r="Q340" i="39"/>
  <c r="S340" i="39" s="1"/>
  <c r="O340" i="39"/>
  <c r="N340" i="39"/>
  <c r="P340" i="39" s="1"/>
  <c r="L340" i="39"/>
  <c r="K340" i="39"/>
  <c r="M340" i="39" s="1"/>
  <c r="I340" i="39"/>
  <c r="H340" i="39"/>
  <c r="J340" i="39" s="1"/>
  <c r="F340" i="39"/>
  <c r="E340" i="39"/>
  <c r="G340" i="39" s="1"/>
  <c r="AV339" i="39"/>
  <c r="AU339" i="39"/>
  <c r="AW339" i="39" s="1"/>
  <c r="AS339" i="39"/>
  <c r="AR339" i="39"/>
  <c r="AT339" i="39" s="1"/>
  <c r="AP339" i="39"/>
  <c r="AO339" i="39"/>
  <c r="AQ339" i="39" s="1"/>
  <c r="AM339" i="39"/>
  <c r="AL339" i="39"/>
  <c r="AN339" i="39" s="1"/>
  <c r="AJ339" i="39"/>
  <c r="AI339" i="39"/>
  <c r="AK339" i="39" s="1"/>
  <c r="AG339" i="39"/>
  <c r="AF339" i="39"/>
  <c r="AH339" i="39" s="1"/>
  <c r="AD339" i="39"/>
  <c r="AC339" i="39"/>
  <c r="AE339" i="39" s="1"/>
  <c r="AA339" i="39"/>
  <c r="Z339" i="39"/>
  <c r="AB339" i="39" s="1"/>
  <c r="X339" i="39"/>
  <c r="W339" i="39"/>
  <c r="Y339" i="39" s="1"/>
  <c r="U339" i="39"/>
  <c r="T339" i="39"/>
  <c r="V339" i="39" s="1"/>
  <c r="R339" i="39"/>
  <c r="Q339" i="39"/>
  <c r="S339" i="39" s="1"/>
  <c r="O339" i="39"/>
  <c r="N339" i="39"/>
  <c r="P339" i="39" s="1"/>
  <c r="L339" i="39"/>
  <c r="K339" i="39"/>
  <c r="M339" i="39" s="1"/>
  <c r="I339" i="39"/>
  <c r="H339" i="39"/>
  <c r="J339" i="39" s="1"/>
  <c r="F339" i="39"/>
  <c r="E339" i="39"/>
  <c r="G339" i="39" s="1"/>
  <c r="AV338" i="39"/>
  <c r="AU338" i="39"/>
  <c r="AW338" i="39" s="1"/>
  <c r="AS338" i="39"/>
  <c r="AR338" i="39"/>
  <c r="AT338" i="39" s="1"/>
  <c r="AP338" i="39"/>
  <c r="AO338" i="39"/>
  <c r="AQ338" i="39" s="1"/>
  <c r="AM338" i="39"/>
  <c r="AL338" i="39"/>
  <c r="AN338" i="39" s="1"/>
  <c r="AJ338" i="39"/>
  <c r="AI338" i="39"/>
  <c r="AK338" i="39" s="1"/>
  <c r="AG338" i="39"/>
  <c r="AF338" i="39"/>
  <c r="AH338" i="39" s="1"/>
  <c r="AD338" i="39"/>
  <c r="AC338" i="39"/>
  <c r="AE338" i="39" s="1"/>
  <c r="AA338" i="39"/>
  <c r="Z338" i="39"/>
  <c r="AB338" i="39" s="1"/>
  <c r="X338" i="39"/>
  <c r="W338" i="39"/>
  <c r="Y338" i="39" s="1"/>
  <c r="U338" i="39"/>
  <c r="T338" i="39"/>
  <c r="V338" i="39" s="1"/>
  <c r="R338" i="39"/>
  <c r="Q338" i="39"/>
  <c r="S338" i="39" s="1"/>
  <c r="O338" i="39"/>
  <c r="N338" i="39"/>
  <c r="P338" i="39" s="1"/>
  <c r="L338" i="39"/>
  <c r="K338" i="39"/>
  <c r="M338" i="39" s="1"/>
  <c r="I338" i="39"/>
  <c r="H338" i="39"/>
  <c r="J338" i="39" s="1"/>
  <c r="F338" i="39"/>
  <c r="E338" i="39"/>
  <c r="G338" i="39" s="1"/>
  <c r="AV337" i="39"/>
  <c r="AU337" i="39"/>
  <c r="AW337" i="39" s="1"/>
  <c r="AS337" i="39"/>
  <c r="AR337" i="39"/>
  <c r="AT337" i="39" s="1"/>
  <c r="AP337" i="39"/>
  <c r="AO337" i="39"/>
  <c r="AQ337" i="39" s="1"/>
  <c r="AM337" i="39"/>
  <c r="AL337" i="39"/>
  <c r="AN337" i="39" s="1"/>
  <c r="AJ337" i="39"/>
  <c r="AI337" i="39"/>
  <c r="AK337" i="39" s="1"/>
  <c r="AG337" i="39"/>
  <c r="AF337" i="39"/>
  <c r="AH337" i="39" s="1"/>
  <c r="AD337" i="39"/>
  <c r="AC337" i="39"/>
  <c r="AE337" i="39" s="1"/>
  <c r="AA337" i="39"/>
  <c r="Z337" i="39"/>
  <c r="AB337" i="39" s="1"/>
  <c r="X337" i="39"/>
  <c r="W337" i="39"/>
  <c r="Y337" i="39" s="1"/>
  <c r="U337" i="39"/>
  <c r="T337" i="39"/>
  <c r="V337" i="39" s="1"/>
  <c r="R337" i="39"/>
  <c r="Q337" i="39"/>
  <c r="S337" i="39" s="1"/>
  <c r="O337" i="39"/>
  <c r="N337" i="39"/>
  <c r="P337" i="39" s="1"/>
  <c r="L337" i="39"/>
  <c r="K337" i="39"/>
  <c r="M337" i="39" s="1"/>
  <c r="I337" i="39"/>
  <c r="H337" i="39"/>
  <c r="J337" i="39" s="1"/>
  <c r="F337" i="39"/>
  <c r="E337" i="39"/>
  <c r="G337" i="39" s="1"/>
  <c r="AV336" i="39"/>
  <c r="AU336" i="39"/>
  <c r="AW336" i="39" s="1"/>
  <c r="AS336" i="39"/>
  <c r="AR336" i="39"/>
  <c r="AT336" i="39" s="1"/>
  <c r="AP336" i="39"/>
  <c r="AO336" i="39"/>
  <c r="AQ336" i="39" s="1"/>
  <c r="AM336" i="39"/>
  <c r="AL336" i="39"/>
  <c r="AN336" i="39" s="1"/>
  <c r="AJ336" i="39"/>
  <c r="AI336" i="39"/>
  <c r="AK336" i="39" s="1"/>
  <c r="AG336" i="39"/>
  <c r="AF336" i="39"/>
  <c r="AH336" i="39" s="1"/>
  <c r="AD336" i="39"/>
  <c r="AC336" i="39"/>
  <c r="AE336" i="39" s="1"/>
  <c r="AA336" i="39"/>
  <c r="Z336" i="39"/>
  <c r="AB336" i="39" s="1"/>
  <c r="X336" i="39"/>
  <c r="W336" i="39"/>
  <c r="Y336" i="39" s="1"/>
  <c r="U336" i="39"/>
  <c r="T336" i="39"/>
  <c r="V336" i="39" s="1"/>
  <c r="R336" i="39"/>
  <c r="Q336" i="39"/>
  <c r="S336" i="39" s="1"/>
  <c r="O336" i="39"/>
  <c r="N336" i="39"/>
  <c r="P336" i="39" s="1"/>
  <c r="L336" i="39"/>
  <c r="K336" i="39"/>
  <c r="M336" i="39" s="1"/>
  <c r="I336" i="39"/>
  <c r="H336" i="39"/>
  <c r="J336" i="39" s="1"/>
  <c r="F336" i="39"/>
  <c r="E336" i="39"/>
  <c r="G336" i="39" s="1"/>
  <c r="AV335" i="39"/>
  <c r="AU335" i="39"/>
  <c r="AW335" i="39" s="1"/>
  <c r="AS335" i="39"/>
  <c r="AR335" i="39"/>
  <c r="AT335" i="39" s="1"/>
  <c r="AP335" i="39"/>
  <c r="AO335" i="39"/>
  <c r="AQ335" i="39" s="1"/>
  <c r="AM335" i="39"/>
  <c r="AL335" i="39"/>
  <c r="AN335" i="39" s="1"/>
  <c r="AJ335" i="39"/>
  <c r="AI335" i="39"/>
  <c r="AK335" i="39" s="1"/>
  <c r="AG335" i="39"/>
  <c r="AF335" i="39"/>
  <c r="AH335" i="39" s="1"/>
  <c r="AD335" i="39"/>
  <c r="AC335" i="39"/>
  <c r="AE335" i="39" s="1"/>
  <c r="AA335" i="39"/>
  <c r="Z335" i="39"/>
  <c r="AB335" i="39" s="1"/>
  <c r="X335" i="39"/>
  <c r="W335" i="39"/>
  <c r="Y335" i="39" s="1"/>
  <c r="U335" i="39"/>
  <c r="T335" i="39"/>
  <c r="V335" i="39" s="1"/>
  <c r="R335" i="39"/>
  <c r="Q335" i="39"/>
  <c r="S335" i="39" s="1"/>
  <c r="O335" i="39"/>
  <c r="N335" i="39"/>
  <c r="P335" i="39" s="1"/>
  <c r="L335" i="39"/>
  <c r="K335" i="39"/>
  <c r="M335" i="39" s="1"/>
  <c r="I335" i="39"/>
  <c r="H335" i="39"/>
  <c r="J335" i="39" s="1"/>
  <c r="F335" i="39"/>
  <c r="E335" i="39"/>
  <c r="G335" i="39" s="1"/>
  <c r="AV334" i="39"/>
  <c r="AU334" i="39"/>
  <c r="AW334" i="39" s="1"/>
  <c r="AS334" i="39"/>
  <c r="AR334" i="39"/>
  <c r="AT334" i="39" s="1"/>
  <c r="AP334" i="39"/>
  <c r="AO334" i="39"/>
  <c r="AQ334" i="39" s="1"/>
  <c r="AM334" i="39"/>
  <c r="AL334" i="39"/>
  <c r="AN334" i="39" s="1"/>
  <c r="AJ334" i="39"/>
  <c r="AI334" i="39"/>
  <c r="AK334" i="39" s="1"/>
  <c r="AG334" i="39"/>
  <c r="AF334" i="39"/>
  <c r="AH334" i="39" s="1"/>
  <c r="AD334" i="39"/>
  <c r="AC334" i="39"/>
  <c r="AE334" i="39" s="1"/>
  <c r="AA334" i="39"/>
  <c r="Z334" i="39"/>
  <c r="AB334" i="39" s="1"/>
  <c r="X334" i="39"/>
  <c r="W334" i="39"/>
  <c r="Y334" i="39" s="1"/>
  <c r="U334" i="39"/>
  <c r="T334" i="39"/>
  <c r="V334" i="39" s="1"/>
  <c r="R334" i="39"/>
  <c r="Q334" i="39"/>
  <c r="S334" i="39" s="1"/>
  <c r="O334" i="39"/>
  <c r="N334" i="39"/>
  <c r="P334" i="39" s="1"/>
  <c r="L334" i="39"/>
  <c r="K334" i="39"/>
  <c r="M334" i="39" s="1"/>
  <c r="I334" i="39"/>
  <c r="H334" i="39"/>
  <c r="J334" i="39" s="1"/>
  <c r="F334" i="39"/>
  <c r="E334" i="39"/>
  <c r="G334" i="39" s="1"/>
  <c r="AV333" i="39"/>
  <c r="AU333" i="39"/>
  <c r="AW333" i="39" s="1"/>
  <c r="AS333" i="39"/>
  <c r="AR333" i="39"/>
  <c r="AT333" i="39" s="1"/>
  <c r="AP333" i="39"/>
  <c r="AO333" i="39"/>
  <c r="AQ333" i="39" s="1"/>
  <c r="AM333" i="39"/>
  <c r="AL333" i="39"/>
  <c r="AN333" i="39" s="1"/>
  <c r="AJ333" i="39"/>
  <c r="AI333" i="39"/>
  <c r="AK333" i="39" s="1"/>
  <c r="AG333" i="39"/>
  <c r="AF333" i="39"/>
  <c r="AH333" i="39" s="1"/>
  <c r="AD333" i="39"/>
  <c r="AC333" i="39"/>
  <c r="AE333" i="39" s="1"/>
  <c r="AA333" i="39"/>
  <c r="Z333" i="39"/>
  <c r="AB333" i="39" s="1"/>
  <c r="X333" i="39"/>
  <c r="W333" i="39"/>
  <c r="Y333" i="39" s="1"/>
  <c r="U333" i="39"/>
  <c r="T333" i="39"/>
  <c r="V333" i="39" s="1"/>
  <c r="R333" i="39"/>
  <c r="Q333" i="39"/>
  <c r="S333" i="39" s="1"/>
  <c r="O333" i="39"/>
  <c r="N333" i="39"/>
  <c r="P333" i="39" s="1"/>
  <c r="L333" i="39"/>
  <c r="K333" i="39"/>
  <c r="M333" i="39" s="1"/>
  <c r="I333" i="39"/>
  <c r="H333" i="39"/>
  <c r="J333" i="39" s="1"/>
  <c r="F333" i="39"/>
  <c r="E333" i="39"/>
  <c r="G333" i="39" s="1"/>
  <c r="AV332" i="39"/>
  <c r="AU332" i="39"/>
  <c r="AW332" i="39" s="1"/>
  <c r="AS332" i="39"/>
  <c r="AR332" i="39"/>
  <c r="AT332" i="39" s="1"/>
  <c r="AP332" i="39"/>
  <c r="AO332" i="39"/>
  <c r="AQ332" i="39" s="1"/>
  <c r="AM332" i="39"/>
  <c r="AL332" i="39"/>
  <c r="AN332" i="39" s="1"/>
  <c r="AJ332" i="39"/>
  <c r="AI332" i="39"/>
  <c r="AK332" i="39" s="1"/>
  <c r="AG332" i="39"/>
  <c r="AF332" i="39"/>
  <c r="AH332" i="39" s="1"/>
  <c r="AD332" i="39"/>
  <c r="AC332" i="39"/>
  <c r="AE332" i="39" s="1"/>
  <c r="AA332" i="39"/>
  <c r="Z332" i="39"/>
  <c r="AB332" i="39" s="1"/>
  <c r="X332" i="39"/>
  <c r="W332" i="39"/>
  <c r="Y332" i="39" s="1"/>
  <c r="U332" i="39"/>
  <c r="T332" i="39"/>
  <c r="V332" i="39" s="1"/>
  <c r="R332" i="39"/>
  <c r="Q332" i="39"/>
  <c r="S332" i="39" s="1"/>
  <c r="O332" i="39"/>
  <c r="N332" i="39"/>
  <c r="P332" i="39" s="1"/>
  <c r="L332" i="39"/>
  <c r="K332" i="39"/>
  <c r="M332" i="39" s="1"/>
  <c r="I332" i="39"/>
  <c r="H332" i="39"/>
  <c r="J332" i="39" s="1"/>
  <c r="F332" i="39"/>
  <c r="E332" i="39"/>
  <c r="G332" i="39" s="1"/>
  <c r="AV331" i="39"/>
  <c r="AU331" i="39"/>
  <c r="AW331" i="39" s="1"/>
  <c r="AS331" i="39"/>
  <c r="AR331" i="39"/>
  <c r="AT331" i="39" s="1"/>
  <c r="AP331" i="39"/>
  <c r="AO331" i="39"/>
  <c r="AQ331" i="39" s="1"/>
  <c r="AM331" i="39"/>
  <c r="AL331" i="39"/>
  <c r="AN331" i="39" s="1"/>
  <c r="AJ331" i="39"/>
  <c r="AI331" i="39"/>
  <c r="AK331" i="39" s="1"/>
  <c r="AG331" i="39"/>
  <c r="AF331" i="39"/>
  <c r="AH331" i="39" s="1"/>
  <c r="AD331" i="39"/>
  <c r="AC331" i="39"/>
  <c r="AE331" i="39" s="1"/>
  <c r="AA331" i="39"/>
  <c r="Z331" i="39"/>
  <c r="AB331" i="39" s="1"/>
  <c r="X331" i="39"/>
  <c r="W331" i="39"/>
  <c r="Y331" i="39" s="1"/>
  <c r="U331" i="39"/>
  <c r="T331" i="39"/>
  <c r="V331" i="39" s="1"/>
  <c r="R331" i="39"/>
  <c r="Q331" i="39"/>
  <c r="S331" i="39" s="1"/>
  <c r="O331" i="39"/>
  <c r="N331" i="39"/>
  <c r="P331" i="39" s="1"/>
  <c r="L331" i="39"/>
  <c r="K331" i="39"/>
  <c r="M331" i="39" s="1"/>
  <c r="I331" i="39"/>
  <c r="H331" i="39"/>
  <c r="J331" i="39" s="1"/>
  <c r="F331" i="39"/>
  <c r="E331" i="39"/>
  <c r="G331" i="39" s="1"/>
  <c r="AV330" i="39"/>
  <c r="AU330" i="39"/>
  <c r="AW330" i="39" s="1"/>
  <c r="AS330" i="39"/>
  <c r="AR330" i="39"/>
  <c r="AT330" i="39" s="1"/>
  <c r="AP330" i="39"/>
  <c r="AO330" i="39"/>
  <c r="AQ330" i="39" s="1"/>
  <c r="AM330" i="39"/>
  <c r="AL330" i="39"/>
  <c r="AN330" i="39" s="1"/>
  <c r="AJ330" i="39"/>
  <c r="AI330" i="39"/>
  <c r="AK330" i="39" s="1"/>
  <c r="AG330" i="39"/>
  <c r="AF330" i="39"/>
  <c r="AH330" i="39" s="1"/>
  <c r="AD330" i="39"/>
  <c r="AC330" i="39"/>
  <c r="AE330" i="39" s="1"/>
  <c r="AA330" i="39"/>
  <c r="Z330" i="39"/>
  <c r="AB330" i="39" s="1"/>
  <c r="X330" i="39"/>
  <c r="W330" i="39"/>
  <c r="Y330" i="39" s="1"/>
  <c r="U330" i="39"/>
  <c r="T330" i="39"/>
  <c r="V330" i="39" s="1"/>
  <c r="R330" i="39"/>
  <c r="Q330" i="39"/>
  <c r="S330" i="39" s="1"/>
  <c r="O330" i="39"/>
  <c r="N330" i="39"/>
  <c r="P330" i="39" s="1"/>
  <c r="L330" i="39"/>
  <c r="K330" i="39"/>
  <c r="M330" i="39" s="1"/>
  <c r="I330" i="39"/>
  <c r="H330" i="39"/>
  <c r="J330" i="39" s="1"/>
  <c r="F330" i="39"/>
  <c r="E330" i="39"/>
  <c r="G330" i="39" s="1"/>
  <c r="AV329" i="39"/>
  <c r="AU329" i="39"/>
  <c r="AW329" i="39" s="1"/>
  <c r="AS329" i="39"/>
  <c r="AR329" i="39"/>
  <c r="AT329" i="39" s="1"/>
  <c r="AP329" i="39"/>
  <c r="AO329" i="39"/>
  <c r="AQ329" i="39" s="1"/>
  <c r="AM329" i="39"/>
  <c r="AL329" i="39"/>
  <c r="AN329" i="39" s="1"/>
  <c r="AJ329" i="39"/>
  <c r="AI329" i="39"/>
  <c r="AK329" i="39" s="1"/>
  <c r="AG329" i="39"/>
  <c r="AF329" i="39"/>
  <c r="AH329" i="39" s="1"/>
  <c r="AD329" i="39"/>
  <c r="AC329" i="39"/>
  <c r="AE329" i="39" s="1"/>
  <c r="AA329" i="39"/>
  <c r="Z329" i="39"/>
  <c r="AB329" i="39" s="1"/>
  <c r="X329" i="39"/>
  <c r="W329" i="39"/>
  <c r="Y329" i="39" s="1"/>
  <c r="U329" i="39"/>
  <c r="T329" i="39"/>
  <c r="V329" i="39" s="1"/>
  <c r="R329" i="39"/>
  <c r="Q329" i="39"/>
  <c r="S329" i="39" s="1"/>
  <c r="O329" i="39"/>
  <c r="N329" i="39"/>
  <c r="P329" i="39" s="1"/>
  <c r="L329" i="39"/>
  <c r="K329" i="39"/>
  <c r="M329" i="39" s="1"/>
  <c r="I329" i="39"/>
  <c r="H329" i="39"/>
  <c r="J329" i="39" s="1"/>
  <c r="F329" i="39"/>
  <c r="E329" i="39"/>
  <c r="G329" i="39" s="1"/>
  <c r="AV328" i="39"/>
  <c r="AU328" i="39"/>
  <c r="AW328" i="39" s="1"/>
  <c r="AS328" i="39"/>
  <c r="AR328" i="39"/>
  <c r="AT328" i="39" s="1"/>
  <c r="AP328" i="39"/>
  <c r="AO328" i="39"/>
  <c r="AQ328" i="39" s="1"/>
  <c r="AM328" i="39"/>
  <c r="AL328" i="39"/>
  <c r="AN328" i="39" s="1"/>
  <c r="AJ328" i="39"/>
  <c r="AI328" i="39"/>
  <c r="AK328" i="39" s="1"/>
  <c r="AG328" i="39"/>
  <c r="AF328" i="39"/>
  <c r="AH328" i="39" s="1"/>
  <c r="AD328" i="39"/>
  <c r="AC328" i="39"/>
  <c r="AE328" i="39" s="1"/>
  <c r="AA328" i="39"/>
  <c r="Z328" i="39"/>
  <c r="AB328" i="39" s="1"/>
  <c r="X328" i="39"/>
  <c r="W328" i="39"/>
  <c r="Y328" i="39" s="1"/>
  <c r="U328" i="39"/>
  <c r="T328" i="39"/>
  <c r="V328" i="39" s="1"/>
  <c r="R328" i="39"/>
  <c r="Q328" i="39"/>
  <c r="S328" i="39" s="1"/>
  <c r="O328" i="39"/>
  <c r="N328" i="39"/>
  <c r="P328" i="39" s="1"/>
  <c r="L328" i="39"/>
  <c r="K328" i="39"/>
  <c r="M328" i="39" s="1"/>
  <c r="I328" i="39"/>
  <c r="H328" i="39"/>
  <c r="J328" i="39" s="1"/>
  <c r="F328" i="39"/>
  <c r="E328" i="39"/>
  <c r="G328" i="39" s="1"/>
  <c r="AV327" i="39"/>
  <c r="AU327" i="39"/>
  <c r="AW327" i="39" s="1"/>
  <c r="AS327" i="39"/>
  <c r="AR327" i="39"/>
  <c r="AT327" i="39" s="1"/>
  <c r="AP327" i="39"/>
  <c r="AO327" i="39"/>
  <c r="AQ327" i="39" s="1"/>
  <c r="AM327" i="39"/>
  <c r="AL327" i="39"/>
  <c r="AN327" i="39" s="1"/>
  <c r="AJ327" i="39"/>
  <c r="AI327" i="39"/>
  <c r="AK327" i="39" s="1"/>
  <c r="AG327" i="39"/>
  <c r="AF327" i="39"/>
  <c r="AH327" i="39" s="1"/>
  <c r="AD327" i="39"/>
  <c r="AC327" i="39"/>
  <c r="AE327" i="39" s="1"/>
  <c r="AA327" i="39"/>
  <c r="Z327" i="39"/>
  <c r="AB327" i="39" s="1"/>
  <c r="X327" i="39"/>
  <c r="W327" i="39"/>
  <c r="Y327" i="39" s="1"/>
  <c r="U327" i="39"/>
  <c r="T327" i="39"/>
  <c r="V327" i="39" s="1"/>
  <c r="R327" i="39"/>
  <c r="Q327" i="39"/>
  <c r="S327" i="39" s="1"/>
  <c r="O327" i="39"/>
  <c r="N327" i="39"/>
  <c r="P327" i="39" s="1"/>
  <c r="L327" i="39"/>
  <c r="K327" i="39"/>
  <c r="M327" i="39" s="1"/>
  <c r="I327" i="39"/>
  <c r="H327" i="39"/>
  <c r="J327" i="39" s="1"/>
  <c r="F327" i="39"/>
  <c r="E327" i="39"/>
  <c r="G327" i="39" s="1"/>
  <c r="AV326" i="39"/>
  <c r="AU326" i="39"/>
  <c r="AW326" i="39" s="1"/>
  <c r="AS326" i="39"/>
  <c r="AR326" i="39"/>
  <c r="AT326" i="39" s="1"/>
  <c r="AP326" i="39"/>
  <c r="AO326" i="39"/>
  <c r="AQ326" i="39" s="1"/>
  <c r="AM326" i="39"/>
  <c r="AL326" i="39"/>
  <c r="AN326" i="39" s="1"/>
  <c r="AJ326" i="39"/>
  <c r="AI326" i="39"/>
  <c r="AK326" i="39" s="1"/>
  <c r="AG326" i="39"/>
  <c r="AF326" i="39"/>
  <c r="AH326" i="39" s="1"/>
  <c r="AD326" i="39"/>
  <c r="AC326" i="39"/>
  <c r="AE326" i="39" s="1"/>
  <c r="AA326" i="39"/>
  <c r="Z326" i="39"/>
  <c r="AB326" i="39" s="1"/>
  <c r="X326" i="39"/>
  <c r="W326" i="39"/>
  <c r="Y326" i="39" s="1"/>
  <c r="U326" i="39"/>
  <c r="T326" i="39"/>
  <c r="V326" i="39" s="1"/>
  <c r="R326" i="39"/>
  <c r="Q326" i="39"/>
  <c r="S326" i="39" s="1"/>
  <c r="O326" i="39"/>
  <c r="N326" i="39"/>
  <c r="P326" i="39" s="1"/>
  <c r="L326" i="39"/>
  <c r="K326" i="39"/>
  <c r="M326" i="39" s="1"/>
  <c r="I326" i="39"/>
  <c r="H326" i="39"/>
  <c r="J326" i="39" s="1"/>
  <c r="F326" i="39"/>
  <c r="E326" i="39"/>
  <c r="G326" i="39" s="1"/>
  <c r="AV325" i="39"/>
  <c r="AU325" i="39"/>
  <c r="AW325" i="39" s="1"/>
  <c r="AS325" i="39"/>
  <c r="AR325" i="39"/>
  <c r="AT325" i="39" s="1"/>
  <c r="AP325" i="39"/>
  <c r="AO325" i="39"/>
  <c r="AQ325" i="39" s="1"/>
  <c r="AM325" i="39"/>
  <c r="AL325" i="39"/>
  <c r="AN325" i="39" s="1"/>
  <c r="AJ325" i="39"/>
  <c r="AI325" i="39"/>
  <c r="AK325" i="39" s="1"/>
  <c r="AG325" i="39"/>
  <c r="AF325" i="39"/>
  <c r="AH325" i="39" s="1"/>
  <c r="AD325" i="39"/>
  <c r="AC325" i="39"/>
  <c r="AE325" i="39" s="1"/>
  <c r="AA325" i="39"/>
  <c r="Z325" i="39"/>
  <c r="AB325" i="39" s="1"/>
  <c r="X325" i="39"/>
  <c r="W325" i="39"/>
  <c r="Y325" i="39" s="1"/>
  <c r="U325" i="39"/>
  <c r="T325" i="39"/>
  <c r="V325" i="39" s="1"/>
  <c r="R325" i="39"/>
  <c r="Q325" i="39"/>
  <c r="S325" i="39" s="1"/>
  <c r="O325" i="39"/>
  <c r="N325" i="39"/>
  <c r="P325" i="39" s="1"/>
  <c r="L325" i="39"/>
  <c r="K325" i="39"/>
  <c r="M325" i="39" s="1"/>
  <c r="I325" i="39"/>
  <c r="H325" i="39"/>
  <c r="J325" i="39" s="1"/>
  <c r="F325" i="39"/>
  <c r="E325" i="39"/>
  <c r="G325" i="39" s="1"/>
  <c r="AV324" i="39"/>
  <c r="AU324" i="39"/>
  <c r="AW324" i="39" s="1"/>
  <c r="AS324" i="39"/>
  <c r="AR324" i="39"/>
  <c r="AT324" i="39" s="1"/>
  <c r="AP324" i="39"/>
  <c r="AO324" i="39"/>
  <c r="AQ324" i="39" s="1"/>
  <c r="AM324" i="39"/>
  <c r="AL324" i="39"/>
  <c r="AN324" i="39" s="1"/>
  <c r="AJ324" i="39"/>
  <c r="AI324" i="39"/>
  <c r="AK324" i="39" s="1"/>
  <c r="AG324" i="39"/>
  <c r="AF324" i="39"/>
  <c r="AH324" i="39" s="1"/>
  <c r="AD324" i="39"/>
  <c r="AC324" i="39"/>
  <c r="AE324" i="39" s="1"/>
  <c r="AA324" i="39"/>
  <c r="Z324" i="39"/>
  <c r="AB324" i="39" s="1"/>
  <c r="X324" i="39"/>
  <c r="W324" i="39"/>
  <c r="Y324" i="39" s="1"/>
  <c r="U324" i="39"/>
  <c r="T324" i="39"/>
  <c r="V324" i="39" s="1"/>
  <c r="R324" i="39"/>
  <c r="Q324" i="39"/>
  <c r="S324" i="39" s="1"/>
  <c r="O324" i="39"/>
  <c r="N324" i="39"/>
  <c r="P324" i="39" s="1"/>
  <c r="L324" i="39"/>
  <c r="K324" i="39"/>
  <c r="M324" i="39" s="1"/>
  <c r="I324" i="39"/>
  <c r="H324" i="39"/>
  <c r="J324" i="39" s="1"/>
  <c r="F324" i="39"/>
  <c r="E324" i="39"/>
  <c r="G324" i="39" s="1"/>
  <c r="AV323" i="39"/>
  <c r="AU323" i="39"/>
  <c r="AW323" i="39" s="1"/>
  <c r="AS323" i="39"/>
  <c r="AR323" i="39"/>
  <c r="AT323" i="39" s="1"/>
  <c r="AP323" i="39"/>
  <c r="AO323" i="39"/>
  <c r="AQ323" i="39" s="1"/>
  <c r="AM323" i="39"/>
  <c r="AL323" i="39"/>
  <c r="AN323" i="39" s="1"/>
  <c r="AJ323" i="39"/>
  <c r="AI323" i="39"/>
  <c r="AK323" i="39" s="1"/>
  <c r="AG323" i="39"/>
  <c r="AF323" i="39"/>
  <c r="AH323" i="39" s="1"/>
  <c r="AD323" i="39"/>
  <c r="AC323" i="39"/>
  <c r="AE323" i="39" s="1"/>
  <c r="AA323" i="39"/>
  <c r="Z323" i="39"/>
  <c r="AB323" i="39" s="1"/>
  <c r="X323" i="39"/>
  <c r="W323" i="39"/>
  <c r="Y323" i="39" s="1"/>
  <c r="U323" i="39"/>
  <c r="T323" i="39"/>
  <c r="V323" i="39" s="1"/>
  <c r="R323" i="39"/>
  <c r="Q323" i="39"/>
  <c r="S323" i="39" s="1"/>
  <c r="O323" i="39"/>
  <c r="N323" i="39"/>
  <c r="P323" i="39" s="1"/>
  <c r="L323" i="39"/>
  <c r="K323" i="39"/>
  <c r="M323" i="39" s="1"/>
  <c r="I323" i="39"/>
  <c r="H323" i="39"/>
  <c r="J323" i="39" s="1"/>
  <c r="F323" i="39"/>
  <c r="E323" i="39"/>
  <c r="G323" i="39" s="1"/>
  <c r="AV322" i="39"/>
  <c r="AU322" i="39"/>
  <c r="AW322" i="39" s="1"/>
  <c r="AS322" i="39"/>
  <c r="AR322" i="39"/>
  <c r="AT322" i="39" s="1"/>
  <c r="AP322" i="39"/>
  <c r="AO322" i="39"/>
  <c r="AQ322" i="39" s="1"/>
  <c r="AM322" i="39"/>
  <c r="AL322" i="39"/>
  <c r="AN322" i="39" s="1"/>
  <c r="AJ322" i="39"/>
  <c r="AI322" i="39"/>
  <c r="AK322" i="39" s="1"/>
  <c r="AG322" i="39"/>
  <c r="AF322" i="39"/>
  <c r="AH322" i="39" s="1"/>
  <c r="AD322" i="39"/>
  <c r="AC322" i="39"/>
  <c r="AE322" i="39" s="1"/>
  <c r="AA322" i="39"/>
  <c r="Z322" i="39"/>
  <c r="AB322" i="39" s="1"/>
  <c r="X322" i="39"/>
  <c r="W322" i="39"/>
  <c r="Y322" i="39" s="1"/>
  <c r="U322" i="39"/>
  <c r="T322" i="39"/>
  <c r="V322" i="39" s="1"/>
  <c r="R322" i="39"/>
  <c r="Q322" i="39"/>
  <c r="S322" i="39" s="1"/>
  <c r="O322" i="39"/>
  <c r="N322" i="39"/>
  <c r="P322" i="39" s="1"/>
  <c r="L322" i="39"/>
  <c r="K322" i="39"/>
  <c r="M322" i="39" s="1"/>
  <c r="I322" i="39"/>
  <c r="H322" i="39"/>
  <c r="J322" i="39" s="1"/>
  <c r="F322" i="39"/>
  <c r="E322" i="39"/>
  <c r="G322" i="39" s="1"/>
  <c r="AV321" i="39"/>
  <c r="AU321" i="39"/>
  <c r="AW321" i="39" s="1"/>
  <c r="AS321" i="39"/>
  <c r="AR321" i="39"/>
  <c r="AT321" i="39" s="1"/>
  <c r="AP321" i="39"/>
  <c r="AO321" i="39"/>
  <c r="AQ321" i="39" s="1"/>
  <c r="AM321" i="39"/>
  <c r="AL321" i="39"/>
  <c r="AN321" i="39" s="1"/>
  <c r="AJ321" i="39"/>
  <c r="AI321" i="39"/>
  <c r="AK321" i="39" s="1"/>
  <c r="AG321" i="39"/>
  <c r="AF321" i="39"/>
  <c r="AH321" i="39" s="1"/>
  <c r="AD321" i="39"/>
  <c r="AC321" i="39"/>
  <c r="AE321" i="39" s="1"/>
  <c r="AA321" i="39"/>
  <c r="Z321" i="39"/>
  <c r="AB321" i="39" s="1"/>
  <c r="X321" i="39"/>
  <c r="W321" i="39"/>
  <c r="Y321" i="39" s="1"/>
  <c r="U321" i="39"/>
  <c r="T321" i="39"/>
  <c r="V321" i="39" s="1"/>
  <c r="R321" i="39"/>
  <c r="Q321" i="39"/>
  <c r="S321" i="39" s="1"/>
  <c r="O321" i="39"/>
  <c r="N321" i="39"/>
  <c r="P321" i="39" s="1"/>
  <c r="L321" i="39"/>
  <c r="K321" i="39"/>
  <c r="M321" i="39" s="1"/>
  <c r="I321" i="39"/>
  <c r="H321" i="39"/>
  <c r="J321" i="39" s="1"/>
  <c r="F321" i="39"/>
  <c r="E321" i="39"/>
  <c r="G321" i="39" s="1"/>
  <c r="AV320" i="39"/>
  <c r="AU320" i="39"/>
  <c r="AW320" i="39" s="1"/>
  <c r="AS320" i="39"/>
  <c r="AR320" i="39"/>
  <c r="AT320" i="39" s="1"/>
  <c r="AP320" i="39"/>
  <c r="AO320" i="39"/>
  <c r="AQ320" i="39" s="1"/>
  <c r="AM320" i="39"/>
  <c r="AL320" i="39"/>
  <c r="AN320" i="39" s="1"/>
  <c r="AJ320" i="39"/>
  <c r="AI320" i="39"/>
  <c r="AK320" i="39" s="1"/>
  <c r="AG320" i="39"/>
  <c r="AF320" i="39"/>
  <c r="AH320" i="39" s="1"/>
  <c r="AD320" i="39"/>
  <c r="AC320" i="39"/>
  <c r="AE320" i="39" s="1"/>
  <c r="AA320" i="39"/>
  <c r="Z320" i="39"/>
  <c r="AB320" i="39" s="1"/>
  <c r="X320" i="39"/>
  <c r="W320" i="39"/>
  <c r="Y320" i="39" s="1"/>
  <c r="U320" i="39"/>
  <c r="T320" i="39"/>
  <c r="V320" i="39" s="1"/>
  <c r="R320" i="39"/>
  <c r="Q320" i="39"/>
  <c r="S320" i="39" s="1"/>
  <c r="O320" i="39"/>
  <c r="N320" i="39"/>
  <c r="P320" i="39" s="1"/>
  <c r="L320" i="39"/>
  <c r="K320" i="39"/>
  <c r="M320" i="39" s="1"/>
  <c r="I320" i="39"/>
  <c r="H320" i="39"/>
  <c r="J320" i="39" s="1"/>
  <c r="F320" i="39"/>
  <c r="E320" i="39"/>
  <c r="G320" i="39" s="1"/>
  <c r="AV319" i="39"/>
  <c r="AU319" i="39"/>
  <c r="AW319" i="39" s="1"/>
  <c r="AS319" i="39"/>
  <c r="AR319" i="39"/>
  <c r="AT319" i="39" s="1"/>
  <c r="AP319" i="39"/>
  <c r="AO319" i="39"/>
  <c r="AQ319" i="39" s="1"/>
  <c r="AM319" i="39"/>
  <c r="AL319" i="39"/>
  <c r="AN319" i="39" s="1"/>
  <c r="AJ319" i="39"/>
  <c r="AI319" i="39"/>
  <c r="AK319" i="39" s="1"/>
  <c r="AG319" i="39"/>
  <c r="AF319" i="39"/>
  <c r="AH319" i="39" s="1"/>
  <c r="AD319" i="39"/>
  <c r="AC319" i="39"/>
  <c r="AE319" i="39" s="1"/>
  <c r="AA319" i="39"/>
  <c r="Z319" i="39"/>
  <c r="AB319" i="39" s="1"/>
  <c r="X319" i="39"/>
  <c r="W319" i="39"/>
  <c r="Y319" i="39" s="1"/>
  <c r="U319" i="39"/>
  <c r="T319" i="39"/>
  <c r="V319" i="39" s="1"/>
  <c r="R319" i="39"/>
  <c r="Q319" i="39"/>
  <c r="S319" i="39" s="1"/>
  <c r="O319" i="39"/>
  <c r="N319" i="39"/>
  <c r="P319" i="39" s="1"/>
  <c r="L319" i="39"/>
  <c r="K319" i="39"/>
  <c r="M319" i="39" s="1"/>
  <c r="I319" i="39"/>
  <c r="H319" i="39"/>
  <c r="J319" i="39" s="1"/>
  <c r="F319" i="39"/>
  <c r="E319" i="39"/>
  <c r="G319" i="39" s="1"/>
  <c r="AV318" i="39"/>
  <c r="AU318" i="39"/>
  <c r="AW318" i="39" s="1"/>
  <c r="AS318" i="39"/>
  <c r="AR318" i="39"/>
  <c r="AT318" i="39" s="1"/>
  <c r="AP318" i="39"/>
  <c r="AO318" i="39"/>
  <c r="AQ318" i="39" s="1"/>
  <c r="AM318" i="39"/>
  <c r="AL318" i="39"/>
  <c r="AN318" i="39" s="1"/>
  <c r="AJ318" i="39"/>
  <c r="AI318" i="39"/>
  <c r="AK318" i="39" s="1"/>
  <c r="AG318" i="39"/>
  <c r="AF318" i="39"/>
  <c r="AH318" i="39" s="1"/>
  <c r="AD318" i="39"/>
  <c r="AC318" i="39"/>
  <c r="AE318" i="39" s="1"/>
  <c r="AA318" i="39"/>
  <c r="Z318" i="39"/>
  <c r="AB318" i="39" s="1"/>
  <c r="X318" i="39"/>
  <c r="W318" i="39"/>
  <c r="Y318" i="39" s="1"/>
  <c r="U318" i="39"/>
  <c r="T318" i="39"/>
  <c r="V318" i="39" s="1"/>
  <c r="R318" i="39"/>
  <c r="Q318" i="39"/>
  <c r="S318" i="39" s="1"/>
  <c r="O318" i="39"/>
  <c r="N318" i="39"/>
  <c r="P318" i="39" s="1"/>
  <c r="L318" i="39"/>
  <c r="K318" i="39"/>
  <c r="M318" i="39" s="1"/>
  <c r="I318" i="39"/>
  <c r="H318" i="39"/>
  <c r="J318" i="39" s="1"/>
  <c r="F318" i="39"/>
  <c r="E318" i="39"/>
  <c r="G318" i="39" s="1"/>
  <c r="AV317" i="39"/>
  <c r="AU317" i="39"/>
  <c r="AW317" i="39" s="1"/>
  <c r="AS317" i="39"/>
  <c r="AR317" i="39"/>
  <c r="AT317" i="39" s="1"/>
  <c r="AP317" i="39"/>
  <c r="AO317" i="39"/>
  <c r="AQ317" i="39" s="1"/>
  <c r="AM317" i="39"/>
  <c r="AL317" i="39"/>
  <c r="AN317" i="39" s="1"/>
  <c r="AJ317" i="39"/>
  <c r="AI317" i="39"/>
  <c r="AK317" i="39" s="1"/>
  <c r="AG317" i="39"/>
  <c r="AF317" i="39"/>
  <c r="AH317" i="39" s="1"/>
  <c r="AD317" i="39"/>
  <c r="AC317" i="39"/>
  <c r="AE317" i="39" s="1"/>
  <c r="AA317" i="39"/>
  <c r="Z317" i="39"/>
  <c r="AB317" i="39" s="1"/>
  <c r="X317" i="39"/>
  <c r="W317" i="39"/>
  <c r="Y317" i="39" s="1"/>
  <c r="U317" i="39"/>
  <c r="T317" i="39"/>
  <c r="V317" i="39" s="1"/>
  <c r="R317" i="39"/>
  <c r="Q317" i="39"/>
  <c r="S317" i="39" s="1"/>
  <c r="O317" i="39"/>
  <c r="N317" i="39"/>
  <c r="P317" i="39" s="1"/>
  <c r="L317" i="39"/>
  <c r="K317" i="39"/>
  <c r="M317" i="39" s="1"/>
  <c r="I317" i="39"/>
  <c r="H317" i="39"/>
  <c r="J317" i="39" s="1"/>
  <c r="F317" i="39"/>
  <c r="E317" i="39"/>
  <c r="G317" i="39" s="1"/>
  <c r="AV316" i="39"/>
  <c r="AU316" i="39"/>
  <c r="AW316" i="39" s="1"/>
  <c r="AS316" i="39"/>
  <c r="AR316" i="39"/>
  <c r="AT316" i="39" s="1"/>
  <c r="AP316" i="39"/>
  <c r="AO316" i="39"/>
  <c r="AQ316" i="39" s="1"/>
  <c r="AM316" i="39"/>
  <c r="AL316" i="39"/>
  <c r="AN316" i="39" s="1"/>
  <c r="AJ316" i="39"/>
  <c r="AI316" i="39"/>
  <c r="AK316" i="39" s="1"/>
  <c r="AG316" i="39"/>
  <c r="AF316" i="39"/>
  <c r="AH316" i="39" s="1"/>
  <c r="AD316" i="39"/>
  <c r="AC316" i="39"/>
  <c r="AE316" i="39" s="1"/>
  <c r="AA316" i="39"/>
  <c r="Z316" i="39"/>
  <c r="AB316" i="39" s="1"/>
  <c r="X316" i="39"/>
  <c r="W316" i="39"/>
  <c r="Y316" i="39" s="1"/>
  <c r="U316" i="39"/>
  <c r="T316" i="39"/>
  <c r="V316" i="39" s="1"/>
  <c r="R316" i="39"/>
  <c r="Q316" i="39"/>
  <c r="S316" i="39" s="1"/>
  <c r="O316" i="39"/>
  <c r="N316" i="39"/>
  <c r="P316" i="39" s="1"/>
  <c r="L316" i="39"/>
  <c r="K316" i="39"/>
  <c r="M316" i="39" s="1"/>
  <c r="I316" i="39"/>
  <c r="H316" i="39"/>
  <c r="J316" i="39" s="1"/>
  <c r="F316" i="39"/>
  <c r="E316" i="39"/>
  <c r="G316" i="39" s="1"/>
  <c r="AV315" i="39"/>
  <c r="AU315" i="39"/>
  <c r="AW315" i="39" s="1"/>
  <c r="AS315" i="39"/>
  <c r="AR315" i="39"/>
  <c r="AT315" i="39" s="1"/>
  <c r="AP315" i="39"/>
  <c r="AO315" i="39"/>
  <c r="AQ315" i="39" s="1"/>
  <c r="AM315" i="39"/>
  <c r="AL315" i="39"/>
  <c r="AN315" i="39" s="1"/>
  <c r="AJ315" i="39"/>
  <c r="AI315" i="39"/>
  <c r="AK315" i="39" s="1"/>
  <c r="AG315" i="39"/>
  <c r="AF315" i="39"/>
  <c r="AH315" i="39" s="1"/>
  <c r="AD315" i="39"/>
  <c r="AC315" i="39"/>
  <c r="AE315" i="39" s="1"/>
  <c r="AA315" i="39"/>
  <c r="Z315" i="39"/>
  <c r="AB315" i="39" s="1"/>
  <c r="X315" i="39"/>
  <c r="W315" i="39"/>
  <c r="Y315" i="39" s="1"/>
  <c r="U315" i="39"/>
  <c r="T315" i="39"/>
  <c r="V315" i="39" s="1"/>
  <c r="R315" i="39"/>
  <c r="Q315" i="39"/>
  <c r="S315" i="39" s="1"/>
  <c r="O315" i="39"/>
  <c r="N315" i="39"/>
  <c r="P315" i="39" s="1"/>
  <c r="L315" i="39"/>
  <c r="K315" i="39"/>
  <c r="M315" i="39" s="1"/>
  <c r="I315" i="39"/>
  <c r="H315" i="39"/>
  <c r="J315" i="39" s="1"/>
  <c r="F315" i="39"/>
  <c r="E315" i="39"/>
  <c r="G315" i="39" s="1"/>
  <c r="AV314" i="39"/>
  <c r="AU314" i="39"/>
  <c r="AW314" i="39" s="1"/>
  <c r="AS314" i="39"/>
  <c r="AR314" i="39"/>
  <c r="AT314" i="39" s="1"/>
  <c r="AP314" i="39"/>
  <c r="AO314" i="39"/>
  <c r="AQ314" i="39" s="1"/>
  <c r="AM314" i="39"/>
  <c r="AL314" i="39"/>
  <c r="AN314" i="39" s="1"/>
  <c r="AJ314" i="39"/>
  <c r="AI314" i="39"/>
  <c r="AK314" i="39" s="1"/>
  <c r="AG314" i="39"/>
  <c r="AF314" i="39"/>
  <c r="AH314" i="39" s="1"/>
  <c r="AD314" i="39"/>
  <c r="AC314" i="39"/>
  <c r="AE314" i="39" s="1"/>
  <c r="AA314" i="39"/>
  <c r="Z314" i="39"/>
  <c r="AB314" i="39" s="1"/>
  <c r="X314" i="39"/>
  <c r="W314" i="39"/>
  <c r="Y314" i="39" s="1"/>
  <c r="U314" i="39"/>
  <c r="T314" i="39"/>
  <c r="V314" i="39" s="1"/>
  <c r="R314" i="39"/>
  <c r="Q314" i="39"/>
  <c r="S314" i="39" s="1"/>
  <c r="O314" i="39"/>
  <c r="N314" i="39"/>
  <c r="P314" i="39" s="1"/>
  <c r="L314" i="39"/>
  <c r="K314" i="39"/>
  <c r="M314" i="39" s="1"/>
  <c r="I314" i="39"/>
  <c r="H314" i="39"/>
  <c r="J314" i="39" s="1"/>
  <c r="F314" i="39"/>
  <c r="E314" i="39"/>
  <c r="G314" i="39" s="1"/>
  <c r="AV313" i="39"/>
  <c r="AU313" i="39"/>
  <c r="AW313" i="39" s="1"/>
  <c r="AS313" i="39"/>
  <c r="AR313" i="39"/>
  <c r="AT313" i="39" s="1"/>
  <c r="AP313" i="39"/>
  <c r="AO313" i="39"/>
  <c r="AQ313" i="39" s="1"/>
  <c r="AM313" i="39"/>
  <c r="AL313" i="39"/>
  <c r="AN313" i="39" s="1"/>
  <c r="AJ313" i="39"/>
  <c r="AI313" i="39"/>
  <c r="AK313" i="39" s="1"/>
  <c r="AG313" i="39"/>
  <c r="AF313" i="39"/>
  <c r="AH313" i="39" s="1"/>
  <c r="AD313" i="39"/>
  <c r="AC313" i="39"/>
  <c r="AE313" i="39" s="1"/>
  <c r="AA313" i="39"/>
  <c r="Z313" i="39"/>
  <c r="AB313" i="39" s="1"/>
  <c r="X313" i="39"/>
  <c r="W313" i="39"/>
  <c r="Y313" i="39" s="1"/>
  <c r="U313" i="39"/>
  <c r="T313" i="39"/>
  <c r="V313" i="39" s="1"/>
  <c r="R313" i="39"/>
  <c r="Q313" i="39"/>
  <c r="S313" i="39" s="1"/>
  <c r="O313" i="39"/>
  <c r="N313" i="39"/>
  <c r="P313" i="39" s="1"/>
  <c r="L313" i="39"/>
  <c r="K313" i="39"/>
  <c r="M313" i="39" s="1"/>
  <c r="I313" i="39"/>
  <c r="H313" i="39"/>
  <c r="J313" i="39" s="1"/>
  <c r="F313" i="39"/>
  <c r="E313" i="39"/>
  <c r="G313" i="39" s="1"/>
  <c r="AV312" i="39"/>
  <c r="AU312" i="39"/>
  <c r="AW312" i="39" s="1"/>
  <c r="AS312" i="39"/>
  <c r="AR312" i="39"/>
  <c r="AT312" i="39" s="1"/>
  <c r="AP312" i="39"/>
  <c r="AO312" i="39"/>
  <c r="AQ312" i="39" s="1"/>
  <c r="AM312" i="39"/>
  <c r="AL312" i="39"/>
  <c r="AN312" i="39" s="1"/>
  <c r="AJ312" i="39"/>
  <c r="AI312" i="39"/>
  <c r="AK312" i="39" s="1"/>
  <c r="AG312" i="39"/>
  <c r="AF312" i="39"/>
  <c r="AH312" i="39" s="1"/>
  <c r="AD312" i="39"/>
  <c r="AC312" i="39"/>
  <c r="AE312" i="39" s="1"/>
  <c r="AA312" i="39"/>
  <c r="Z312" i="39"/>
  <c r="AB312" i="39" s="1"/>
  <c r="X312" i="39"/>
  <c r="W312" i="39"/>
  <c r="Y312" i="39" s="1"/>
  <c r="U312" i="39"/>
  <c r="T312" i="39"/>
  <c r="V312" i="39" s="1"/>
  <c r="R312" i="39"/>
  <c r="Q312" i="39"/>
  <c r="S312" i="39" s="1"/>
  <c r="O312" i="39"/>
  <c r="N312" i="39"/>
  <c r="P312" i="39" s="1"/>
  <c r="L312" i="39"/>
  <c r="K312" i="39"/>
  <c r="M312" i="39" s="1"/>
  <c r="I312" i="39"/>
  <c r="H312" i="39"/>
  <c r="J312" i="39" s="1"/>
  <c r="F312" i="39"/>
  <c r="E312" i="39"/>
  <c r="G312" i="39" s="1"/>
  <c r="AV311" i="39"/>
  <c r="AU311" i="39"/>
  <c r="AW311" i="39" s="1"/>
  <c r="AS311" i="39"/>
  <c r="AR311" i="39"/>
  <c r="AT311" i="39" s="1"/>
  <c r="AP311" i="39"/>
  <c r="AO311" i="39"/>
  <c r="AQ311" i="39" s="1"/>
  <c r="AM311" i="39"/>
  <c r="AL311" i="39"/>
  <c r="AN311" i="39" s="1"/>
  <c r="AJ311" i="39"/>
  <c r="AI311" i="39"/>
  <c r="AK311" i="39" s="1"/>
  <c r="AG311" i="39"/>
  <c r="AF311" i="39"/>
  <c r="AH311" i="39" s="1"/>
  <c r="AD311" i="39"/>
  <c r="AC311" i="39"/>
  <c r="AE311" i="39" s="1"/>
  <c r="AA311" i="39"/>
  <c r="Z311" i="39"/>
  <c r="AB311" i="39" s="1"/>
  <c r="X311" i="39"/>
  <c r="W311" i="39"/>
  <c r="Y311" i="39" s="1"/>
  <c r="U311" i="39"/>
  <c r="T311" i="39"/>
  <c r="V311" i="39" s="1"/>
  <c r="R311" i="39"/>
  <c r="Q311" i="39"/>
  <c r="S311" i="39" s="1"/>
  <c r="O311" i="39"/>
  <c r="N311" i="39"/>
  <c r="P311" i="39" s="1"/>
  <c r="L311" i="39"/>
  <c r="K311" i="39"/>
  <c r="M311" i="39" s="1"/>
  <c r="I311" i="39"/>
  <c r="H311" i="39"/>
  <c r="J311" i="39" s="1"/>
  <c r="F311" i="39"/>
  <c r="E311" i="39"/>
  <c r="G311" i="39" s="1"/>
  <c r="AV310" i="39"/>
  <c r="AU310" i="39"/>
  <c r="AW310" i="39" s="1"/>
  <c r="AS310" i="39"/>
  <c r="AR310" i="39"/>
  <c r="AT310" i="39" s="1"/>
  <c r="AP310" i="39"/>
  <c r="AO310" i="39"/>
  <c r="AQ310" i="39" s="1"/>
  <c r="AM310" i="39"/>
  <c r="AL310" i="39"/>
  <c r="AN310" i="39" s="1"/>
  <c r="AJ310" i="39"/>
  <c r="AI310" i="39"/>
  <c r="AK310" i="39" s="1"/>
  <c r="AG310" i="39"/>
  <c r="AF310" i="39"/>
  <c r="AH310" i="39" s="1"/>
  <c r="AD310" i="39"/>
  <c r="AC310" i="39"/>
  <c r="AE310" i="39" s="1"/>
  <c r="AA310" i="39"/>
  <c r="Z310" i="39"/>
  <c r="AB310" i="39" s="1"/>
  <c r="X310" i="39"/>
  <c r="W310" i="39"/>
  <c r="Y310" i="39" s="1"/>
  <c r="U310" i="39"/>
  <c r="T310" i="39"/>
  <c r="V310" i="39" s="1"/>
  <c r="R310" i="39"/>
  <c r="Q310" i="39"/>
  <c r="S310" i="39" s="1"/>
  <c r="O310" i="39"/>
  <c r="N310" i="39"/>
  <c r="P310" i="39" s="1"/>
  <c r="L310" i="39"/>
  <c r="K310" i="39"/>
  <c r="M310" i="39" s="1"/>
  <c r="I310" i="39"/>
  <c r="H310" i="39"/>
  <c r="J310" i="39" s="1"/>
  <c r="F310" i="39"/>
  <c r="E310" i="39"/>
  <c r="G310" i="39" s="1"/>
  <c r="AV309" i="39"/>
  <c r="AU309" i="39"/>
  <c r="AW309" i="39" s="1"/>
  <c r="AS309" i="39"/>
  <c r="AR309" i="39"/>
  <c r="AT309" i="39" s="1"/>
  <c r="AP309" i="39"/>
  <c r="AO309" i="39"/>
  <c r="AQ309" i="39" s="1"/>
  <c r="AM309" i="39"/>
  <c r="AL309" i="39"/>
  <c r="AN309" i="39" s="1"/>
  <c r="AJ309" i="39"/>
  <c r="AI309" i="39"/>
  <c r="AK309" i="39" s="1"/>
  <c r="AG309" i="39"/>
  <c r="AF309" i="39"/>
  <c r="AH309" i="39" s="1"/>
  <c r="AD309" i="39"/>
  <c r="AC309" i="39"/>
  <c r="AE309" i="39" s="1"/>
  <c r="AA309" i="39"/>
  <c r="Z309" i="39"/>
  <c r="AB309" i="39" s="1"/>
  <c r="X309" i="39"/>
  <c r="W309" i="39"/>
  <c r="Y309" i="39" s="1"/>
  <c r="U309" i="39"/>
  <c r="T309" i="39"/>
  <c r="V309" i="39" s="1"/>
  <c r="R309" i="39"/>
  <c r="Q309" i="39"/>
  <c r="S309" i="39" s="1"/>
  <c r="O309" i="39"/>
  <c r="N309" i="39"/>
  <c r="P309" i="39" s="1"/>
  <c r="L309" i="39"/>
  <c r="K309" i="39"/>
  <c r="M309" i="39" s="1"/>
  <c r="I309" i="39"/>
  <c r="H309" i="39"/>
  <c r="J309" i="39" s="1"/>
  <c r="F309" i="39"/>
  <c r="E309" i="39"/>
  <c r="G309" i="39" s="1"/>
  <c r="AV308" i="39"/>
  <c r="AU308" i="39"/>
  <c r="AW308" i="39" s="1"/>
  <c r="AS308" i="39"/>
  <c r="AR308" i="39"/>
  <c r="AT308" i="39" s="1"/>
  <c r="AP308" i="39"/>
  <c r="AO308" i="39"/>
  <c r="AQ308" i="39" s="1"/>
  <c r="AM308" i="39"/>
  <c r="AL308" i="39"/>
  <c r="AN308" i="39" s="1"/>
  <c r="AJ308" i="39"/>
  <c r="AI308" i="39"/>
  <c r="AK308" i="39" s="1"/>
  <c r="AG308" i="39"/>
  <c r="AF308" i="39"/>
  <c r="AH308" i="39" s="1"/>
  <c r="AD308" i="39"/>
  <c r="AC308" i="39"/>
  <c r="AE308" i="39" s="1"/>
  <c r="AA308" i="39"/>
  <c r="Z308" i="39"/>
  <c r="AB308" i="39" s="1"/>
  <c r="X308" i="39"/>
  <c r="W308" i="39"/>
  <c r="Y308" i="39" s="1"/>
  <c r="U308" i="39"/>
  <c r="T308" i="39"/>
  <c r="V308" i="39" s="1"/>
  <c r="R308" i="39"/>
  <c r="Q308" i="39"/>
  <c r="S308" i="39" s="1"/>
  <c r="O308" i="39"/>
  <c r="N308" i="39"/>
  <c r="P308" i="39" s="1"/>
  <c r="L308" i="39"/>
  <c r="K308" i="39"/>
  <c r="M308" i="39" s="1"/>
  <c r="I308" i="39"/>
  <c r="H308" i="39"/>
  <c r="J308" i="39" s="1"/>
  <c r="F308" i="39"/>
  <c r="E308" i="39"/>
  <c r="G308" i="39" s="1"/>
  <c r="AV307" i="39"/>
  <c r="AU307" i="39"/>
  <c r="AW307" i="39" s="1"/>
  <c r="AS307" i="39"/>
  <c r="AR307" i="39"/>
  <c r="AT307" i="39" s="1"/>
  <c r="AP307" i="39"/>
  <c r="AO307" i="39"/>
  <c r="AQ307" i="39" s="1"/>
  <c r="AM307" i="39"/>
  <c r="AL307" i="39"/>
  <c r="AN307" i="39" s="1"/>
  <c r="AJ307" i="39"/>
  <c r="AI307" i="39"/>
  <c r="AK307" i="39" s="1"/>
  <c r="AG307" i="39"/>
  <c r="AF307" i="39"/>
  <c r="AH307" i="39" s="1"/>
  <c r="AD307" i="39"/>
  <c r="AC307" i="39"/>
  <c r="AE307" i="39" s="1"/>
  <c r="AA307" i="39"/>
  <c r="Z307" i="39"/>
  <c r="AB307" i="39" s="1"/>
  <c r="X307" i="39"/>
  <c r="W307" i="39"/>
  <c r="Y307" i="39" s="1"/>
  <c r="U307" i="39"/>
  <c r="T307" i="39"/>
  <c r="V307" i="39" s="1"/>
  <c r="R307" i="39"/>
  <c r="Q307" i="39"/>
  <c r="S307" i="39" s="1"/>
  <c r="O307" i="39"/>
  <c r="N307" i="39"/>
  <c r="P307" i="39" s="1"/>
  <c r="L307" i="39"/>
  <c r="K307" i="39"/>
  <c r="M307" i="39" s="1"/>
  <c r="I307" i="39"/>
  <c r="H307" i="39"/>
  <c r="J307" i="39" s="1"/>
  <c r="F307" i="39"/>
  <c r="E307" i="39"/>
  <c r="G307" i="39" s="1"/>
  <c r="AV306" i="39"/>
  <c r="AU306" i="39"/>
  <c r="AW306" i="39" s="1"/>
  <c r="AS306" i="39"/>
  <c r="AR306" i="39"/>
  <c r="AT306" i="39" s="1"/>
  <c r="AP306" i="39"/>
  <c r="AO306" i="39"/>
  <c r="AQ306" i="39" s="1"/>
  <c r="AM306" i="39"/>
  <c r="AL306" i="39"/>
  <c r="AN306" i="39" s="1"/>
  <c r="AJ306" i="39"/>
  <c r="AI306" i="39"/>
  <c r="AK306" i="39" s="1"/>
  <c r="AG306" i="39"/>
  <c r="AF306" i="39"/>
  <c r="AH306" i="39" s="1"/>
  <c r="AD306" i="39"/>
  <c r="AC306" i="39"/>
  <c r="AE306" i="39" s="1"/>
  <c r="AA306" i="39"/>
  <c r="Z306" i="39"/>
  <c r="AB306" i="39" s="1"/>
  <c r="X306" i="39"/>
  <c r="W306" i="39"/>
  <c r="Y306" i="39" s="1"/>
  <c r="U306" i="39"/>
  <c r="T306" i="39"/>
  <c r="V306" i="39" s="1"/>
  <c r="R306" i="39"/>
  <c r="Q306" i="39"/>
  <c r="S306" i="39" s="1"/>
  <c r="O306" i="39"/>
  <c r="N306" i="39"/>
  <c r="P306" i="39" s="1"/>
  <c r="L306" i="39"/>
  <c r="K306" i="39"/>
  <c r="M306" i="39" s="1"/>
  <c r="I306" i="39"/>
  <c r="H306" i="39"/>
  <c r="J306" i="39" s="1"/>
  <c r="F306" i="39"/>
  <c r="E306" i="39"/>
  <c r="G306" i="39" s="1"/>
  <c r="AV305" i="39"/>
  <c r="AU305" i="39"/>
  <c r="AW305" i="39" s="1"/>
  <c r="AS305" i="39"/>
  <c r="AR305" i="39"/>
  <c r="AT305" i="39" s="1"/>
  <c r="AP305" i="39"/>
  <c r="AO305" i="39"/>
  <c r="AQ305" i="39" s="1"/>
  <c r="AM305" i="39"/>
  <c r="AL305" i="39"/>
  <c r="AN305" i="39" s="1"/>
  <c r="AJ305" i="39"/>
  <c r="AI305" i="39"/>
  <c r="AK305" i="39" s="1"/>
  <c r="AG305" i="39"/>
  <c r="AF305" i="39"/>
  <c r="AH305" i="39" s="1"/>
  <c r="AD305" i="39"/>
  <c r="AC305" i="39"/>
  <c r="AE305" i="39" s="1"/>
  <c r="AA305" i="39"/>
  <c r="Z305" i="39"/>
  <c r="AB305" i="39" s="1"/>
  <c r="X305" i="39"/>
  <c r="W305" i="39"/>
  <c r="Y305" i="39" s="1"/>
  <c r="U305" i="39"/>
  <c r="T305" i="39"/>
  <c r="V305" i="39" s="1"/>
  <c r="R305" i="39"/>
  <c r="Q305" i="39"/>
  <c r="S305" i="39" s="1"/>
  <c r="O305" i="39"/>
  <c r="N305" i="39"/>
  <c r="P305" i="39" s="1"/>
  <c r="L305" i="39"/>
  <c r="K305" i="39"/>
  <c r="M305" i="39" s="1"/>
  <c r="I305" i="39"/>
  <c r="H305" i="39"/>
  <c r="J305" i="39" s="1"/>
  <c r="F305" i="39"/>
  <c r="E305" i="39"/>
  <c r="G305" i="39" s="1"/>
  <c r="AV304" i="39"/>
  <c r="AU304" i="39"/>
  <c r="AW304" i="39" s="1"/>
  <c r="AS304" i="39"/>
  <c r="AR304" i="39"/>
  <c r="AT304" i="39" s="1"/>
  <c r="AP304" i="39"/>
  <c r="AO304" i="39"/>
  <c r="AQ304" i="39" s="1"/>
  <c r="AM304" i="39"/>
  <c r="AL304" i="39"/>
  <c r="AN304" i="39" s="1"/>
  <c r="AJ304" i="39"/>
  <c r="AI304" i="39"/>
  <c r="AK304" i="39" s="1"/>
  <c r="AG304" i="39"/>
  <c r="AF304" i="39"/>
  <c r="AH304" i="39" s="1"/>
  <c r="AD304" i="39"/>
  <c r="AC304" i="39"/>
  <c r="AE304" i="39" s="1"/>
  <c r="AA304" i="39"/>
  <c r="Z304" i="39"/>
  <c r="AB304" i="39" s="1"/>
  <c r="X304" i="39"/>
  <c r="W304" i="39"/>
  <c r="Y304" i="39" s="1"/>
  <c r="U304" i="39"/>
  <c r="T304" i="39"/>
  <c r="V304" i="39" s="1"/>
  <c r="R304" i="39"/>
  <c r="Q304" i="39"/>
  <c r="S304" i="39" s="1"/>
  <c r="O304" i="39"/>
  <c r="N304" i="39"/>
  <c r="P304" i="39" s="1"/>
  <c r="L304" i="39"/>
  <c r="K304" i="39"/>
  <c r="M304" i="39" s="1"/>
  <c r="I304" i="39"/>
  <c r="H304" i="39"/>
  <c r="J304" i="39" s="1"/>
  <c r="F304" i="39"/>
  <c r="E304" i="39"/>
  <c r="G304" i="39" s="1"/>
  <c r="AV303" i="39"/>
  <c r="AU303" i="39"/>
  <c r="AW303" i="39" s="1"/>
  <c r="AS303" i="39"/>
  <c r="AR303" i="39"/>
  <c r="AT303" i="39" s="1"/>
  <c r="AP303" i="39"/>
  <c r="AO303" i="39"/>
  <c r="AQ303" i="39" s="1"/>
  <c r="AM303" i="39"/>
  <c r="AL303" i="39"/>
  <c r="AN303" i="39" s="1"/>
  <c r="AJ303" i="39"/>
  <c r="AI303" i="39"/>
  <c r="AK303" i="39" s="1"/>
  <c r="AG303" i="39"/>
  <c r="AF303" i="39"/>
  <c r="AH303" i="39" s="1"/>
  <c r="AD303" i="39"/>
  <c r="AC303" i="39"/>
  <c r="AE303" i="39" s="1"/>
  <c r="AA303" i="39"/>
  <c r="Z303" i="39"/>
  <c r="AB303" i="39" s="1"/>
  <c r="X303" i="39"/>
  <c r="W303" i="39"/>
  <c r="Y303" i="39" s="1"/>
  <c r="U303" i="39"/>
  <c r="T303" i="39"/>
  <c r="V303" i="39" s="1"/>
  <c r="R303" i="39"/>
  <c r="Q303" i="39"/>
  <c r="S303" i="39" s="1"/>
  <c r="O303" i="39"/>
  <c r="N303" i="39"/>
  <c r="P303" i="39" s="1"/>
  <c r="L303" i="39"/>
  <c r="K303" i="39"/>
  <c r="M303" i="39" s="1"/>
  <c r="I303" i="39"/>
  <c r="H303" i="39"/>
  <c r="J303" i="39" s="1"/>
  <c r="F303" i="39"/>
  <c r="E303" i="39"/>
  <c r="G303" i="39" s="1"/>
  <c r="AV302" i="39"/>
  <c r="AU302" i="39"/>
  <c r="AW302" i="39" s="1"/>
  <c r="AS302" i="39"/>
  <c r="AR302" i="39"/>
  <c r="AT302" i="39" s="1"/>
  <c r="AP302" i="39"/>
  <c r="AO302" i="39"/>
  <c r="AQ302" i="39" s="1"/>
  <c r="AM302" i="39"/>
  <c r="AL302" i="39"/>
  <c r="AN302" i="39" s="1"/>
  <c r="AJ302" i="39"/>
  <c r="AI302" i="39"/>
  <c r="AK302" i="39" s="1"/>
  <c r="AG302" i="39"/>
  <c r="AF302" i="39"/>
  <c r="AH302" i="39" s="1"/>
  <c r="AD302" i="39"/>
  <c r="AC302" i="39"/>
  <c r="AE302" i="39" s="1"/>
  <c r="AA302" i="39"/>
  <c r="Z302" i="39"/>
  <c r="AB302" i="39" s="1"/>
  <c r="X302" i="39"/>
  <c r="W302" i="39"/>
  <c r="Y302" i="39" s="1"/>
  <c r="U302" i="39"/>
  <c r="T302" i="39"/>
  <c r="V302" i="39" s="1"/>
  <c r="R302" i="39"/>
  <c r="Q302" i="39"/>
  <c r="S302" i="39" s="1"/>
  <c r="O302" i="39"/>
  <c r="N302" i="39"/>
  <c r="P302" i="39" s="1"/>
  <c r="L302" i="39"/>
  <c r="K302" i="39"/>
  <c r="M302" i="39" s="1"/>
  <c r="I302" i="39"/>
  <c r="H302" i="39"/>
  <c r="J302" i="39" s="1"/>
  <c r="F302" i="39"/>
  <c r="E302" i="39"/>
  <c r="G302" i="39" s="1"/>
  <c r="AV301" i="39"/>
  <c r="AU301" i="39"/>
  <c r="AW301" i="39" s="1"/>
  <c r="AS301" i="39"/>
  <c r="AR301" i="39"/>
  <c r="AT301" i="39" s="1"/>
  <c r="AP301" i="39"/>
  <c r="AO301" i="39"/>
  <c r="AQ301" i="39" s="1"/>
  <c r="AM301" i="39"/>
  <c r="AL301" i="39"/>
  <c r="AN301" i="39" s="1"/>
  <c r="AJ301" i="39"/>
  <c r="AI301" i="39"/>
  <c r="AK301" i="39" s="1"/>
  <c r="AG301" i="39"/>
  <c r="AF301" i="39"/>
  <c r="AH301" i="39" s="1"/>
  <c r="AD301" i="39"/>
  <c r="AC301" i="39"/>
  <c r="AE301" i="39" s="1"/>
  <c r="AA301" i="39"/>
  <c r="Z301" i="39"/>
  <c r="AB301" i="39" s="1"/>
  <c r="X301" i="39"/>
  <c r="W301" i="39"/>
  <c r="Y301" i="39" s="1"/>
  <c r="U301" i="39"/>
  <c r="T301" i="39"/>
  <c r="V301" i="39" s="1"/>
  <c r="R301" i="39"/>
  <c r="Q301" i="39"/>
  <c r="S301" i="39" s="1"/>
  <c r="O301" i="39"/>
  <c r="N301" i="39"/>
  <c r="P301" i="39" s="1"/>
  <c r="L301" i="39"/>
  <c r="K301" i="39"/>
  <c r="M301" i="39" s="1"/>
  <c r="I301" i="39"/>
  <c r="H301" i="39"/>
  <c r="J301" i="39" s="1"/>
  <c r="F301" i="39"/>
  <c r="E301" i="39"/>
  <c r="G301" i="39" s="1"/>
  <c r="AV300" i="39"/>
  <c r="AU300" i="39"/>
  <c r="AW300" i="39" s="1"/>
  <c r="AS300" i="39"/>
  <c r="AR300" i="39"/>
  <c r="AT300" i="39" s="1"/>
  <c r="AP300" i="39"/>
  <c r="AO300" i="39"/>
  <c r="AQ300" i="39" s="1"/>
  <c r="AM300" i="39"/>
  <c r="AL300" i="39"/>
  <c r="AN300" i="39" s="1"/>
  <c r="AJ300" i="39"/>
  <c r="AI300" i="39"/>
  <c r="AK300" i="39" s="1"/>
  <c r="AG300" i="39"/>
  <c r="AF300" i="39"/>
  <c r="AH300" i="39" s="1"/>
  <c r="AD300" i="39"/>
  <c r="AC300" i="39"/>
  <c r="AE300" i="39" s="1"/>
  <c r="AA300" i="39"/>
  <c r="Z300" i="39"/>
  <c r="AB300" i="39" s="1"/>
  <c r="X300" i="39"/>
  <c r="W300" i="39"/>
  <c r="Y300" i="39" s="1"/>
  <c r="U300" i="39"/>
  <c r="T300" i="39"/>
  <c r="V300" i="39" s="1"/>
  <c r="R300" i="39"/>
  <c r="Q300" i="39"/>
  <c r="S300" i="39" s="1"/>
  <c r="O300" i="39"/>
  <c r="N300" i="39"/>
  <c r="P300" i="39" s="1"/>
  <c r="L300" i="39"/>
  <c r="K300" i="39"/>
  <c r="M300" i="39" s="1"/>
  <c r="I300" i="39"/>
  <c r="H300" i="39"/>
  <c r="J300" i="39" s="1"/>
  <c r="F300" i="39"/>
  <c r="E300" i="39"/>
  <c r="G300" i="39" s="1"/>
  <c r="AV299" i="39"/>
  <c r="AU299" i="39"/>
  <c r="AW299" i="39" s="1"/>
  <c r="AS299" i="39"/>
  <c r="AR299" i="39"/>
  <c r="AT299" i="39" s="1"/>
  <c r="AP299" i="39"/>
  <c r="AO299" i="39"/>
  <c r="AQ299" i="39" s="1"/>
  <c r="AM299" i="39"/>
  <c r="AL299" i="39"/>
  <c r="AN299" i="39" s="1"/>
  <c r="AJ299" i="39"/>
  <c r="AI299" i="39"/>
  <c r="AK299" i="39" s="1"/>
  <c r="AG299" i="39"/>
  <c r="AF299" i="39"/>
  <c r="AH299" i="39" s="1"/>
  <c r="AD299" i="39"/>
  <c r="AC299" i="39"/>
  <c r="AE299" i="39" s="1"/>
  <c r="AA299" i="39"/>
  <c r="Z299" i="39"/>
  <c r="AB299" i="39" s="1"/>
  <c r="X299" i="39"/>
  <c r="W299" i="39"/>
  <c r="Y299" i="39" s="1"/>
  <c r="U299" i="39"/>
  <c r="T299" i="39"/>
  <c r="V299" i="39" s="1"/>
  <c r="R299" i="39"/>
  <c r="Q299" i="39"/>
  <c r="S299" i="39" s="1"/>
  <c r="O299" i="39"/>
  <c r="N299" i="39"/>
  <c r="P299" i="39" s="1"/>
  <c r="L299" i="39"/>
  <c r="K299" i="39"/>
  <c r="M299" i="39" s="1"/>
  <c r="I299" i="39"/>
  <c r="H299" i="39"/>
  <c r="J299" i="39" s="1"/>
  <c r="F299" i="39"/>
  <c r="E299" i="39"/>
  <c r="G299" i="39" s="1"/>
  <c r="AV298" i="39"/>
  <c r="AU298" i="39"/>
  <c r="AW298" i="39" s="1"/>
  <c r="AS298" i="39"/>
  <c r="AR298" i="39"/>
  <c r="AT298" i="39" s="1"/>
  <c r="AP298" i="39"/>
  <c r="AO298" i="39"/>
  <c r="AQ298" i="39" s="1"/>
  <c r="AM298" i="39"/>
  <c r="AL298" i="39"/>
  <c r="AN298" i="39" s="1"/>
  <c r="AJ298" i="39"/>
  <c r="AI298" i="39"/>
  <c r="AK298" i="39" s="1"/>
  <c r="AG298" i="39"/>
  <c r="AF298" i="39"/>
  <c r="AH298" i="39" s="1"/>
  <c r="AD298" i="39"/>
  <c r="AC298" i="39"/>
  <c r="AE298" i="39" s="1"/>
  <c r="AA298" i="39"/>
  <c r="Z298" i="39"/>
  <c r="AB298" i="39" s="1"/>
  <c r="X298" i="39"/>
  <c r="W298" i="39"/>
  <c r="Y298" i="39" s="1"/>
  <c r="U298" i="39"/>
  <c r="T298" i="39"/>
  <c r="V298" i="39" s="1"/>
  <c r="R298" i="39"/>
  <c r="Q298" i="39"/>
  <c r="S298" i="39" s="1"/>
  <c r="O298" i="39"/>
  <c r="N298" i="39"/>
  <c r="P298" i="39" s="1"/>
  <c r="L298" i="39"/>
  <c r="K298" i="39"/>
  <c r="M298" i="39" s="1"/>
  <c r="I298" i="39"/>
  <c r="H298" i="39"/>
  <c r="J298" i="39" s="1"/>
  <c r="F298" i="39"/>
  <c r="E298" i="39"/>
  <c r="G298" i="39" s="1"/>
  <c r="AV297" i="39"/>
  <c r="AU297" i="39"/>
  <c r="AW297" i="39" s="1"/>
  <c r="AS297" i="39"/>
  <c r="AR297" i="39"/>
  <c r="AT297" i="39" s="1"/>
  <c r="AP297" i="39"/>
  <c r="AO297" i="39"/>
  <c r="AQ297" i="39" s="1"/>
  <c r="AM297" i="39"/>
  <c r="AL297" i="39"/>
  <c r="AN297" i="39" s="1"/>
  <c r="AJ297" i="39"/>
  <c r="AI297" i="39"/>
  <c r="AK297" i="39" s="1"/>
  <c r="AG297" i="39"/>
  <c r="AF297" i="39"/>
  <c r="AH297" i="39" s="1"/>
  <c r="AD297" i="39"/>
  <c r="AC297" i="39"/>
  <c r="AE297" i="39" s="1"/>
  <c r="AA297" i="39"/>
  <c r="Z297" i="39"/>
  <c r="AB297" i="39" s="1"/>
  <c r="X297" i="39"/>
  <c r="W297" i="39"/>
  <c r="Y297" i="39" s="1"/>
  <c r="U297" i="39"/>
  <c r="T297" i="39"/>
  <c r="V297" i="39" s="1"/>
  <c r="R297" i="39"/>
  <c r="Q297" i="39"/>
  <c r="S297" i="39" s="1"/>
  <c r="O297" i="39"/>
  <c r="N297" i="39"/>
  <c r="P297" i="39" s="1"/>
  <c r="L297" i="39"/>
  <c r="K297" i="39"/>
  <c r="M297" i="39" s="1"/>
  <c r="I297" i="39"/>
  <c r="H297" i="39"/>
  <c r="J297" i="39" s="1"/>
  <c r="F297" i="39"/>
  <c r="E297" i="39"/>
  <c r="G297" i="39" s="1"/>
  <c r="AV296" i="39"/>
  <c r="AU296" i="39"/>
  <c r="AW296" i="39" s="1"/>
  <c r="AS296" i="39"/>
  <c r="AR296" i="39"/>
  <c r="AT296" i="39" s="1"/>
  <c r="AP296" i="39"/>
  <c r="AO296" i="39"/>
  <c r="AQ296" i="39" s="1"/>
  <c r="AM296" i="39"/>
  <c r="AL296" i="39"/>
  <c r="AN296" i="39" s="1"/>
  <c r="AJ296" i="39"/>
  <c r="AI296" i="39"/>
  <c r="AK296" i="39" s="1"/>
  <c r="AG296" i="39"/>
  <c r="AF296" i="39"/>
  <c r="AH296" i="39" s="1"/>
  <c r="AD296" i="39"/>
  <c r="AC296" i="39"/>
  <c r="AE296" i="39" s="1"/>
  <c r="AA296" i="39"/>
  <c r="Z296" i="39"/>
  <c r="AB296" i="39" s="1"/>
  <c r="X296" i="39"/>
  <c r="W296" i="39"/>
  <c r="Y296" i="39" s="1"/>
  <c r="U296" i="39"/>
  <c r="T296" i="39"/>
  <c r="V296" i="39" s="1"/>
  <c r="R296" i="39"/>
  <c r="Q296" i="39"/>
  <c r="S296" i="39" s="1"/>
  <c r="O296" i="39"/>
  <c r="N296" i="39"/>
  <c r="P296" i="39" s="1"/>
  <c r="L296" i="39"/>
  <c r="K296" i="39"/>
  <c r="M296" i="39" s="1"/>
  <c r="I296" i="39"/>
  <c r="H296" i="39"/>
  <c r="J296" i="39" s="1"/>
  <c r="F296" i="39"/>
  <c r="E296" i="39"/>
  <c r="G296" i="39" s="1"/>
  <c r="AV295" i="39"/>
  <c r="AU295" i="39"/>
  <c r="AW295" i="39" s="1"/>
  <c r="AS295" i="39"/>
  <c r="AR295" i="39"/>
  <c r="AT295" i="39" s="1"/>
  <c r="AP295" i="39"/>
  <c r="AO295" i="39"/>
  <c r="AQ295" i="39" s="1"/>
  <c r="AM295" i="39"/>
  <c r="AL295" i="39"/>
  <c r="AN295" i="39" s="1"/>
  <c r="AJ295" i="39"/>
  <c r="AI295" i="39"/>
  <c r="AK295" i="39" s="1"/>
  <c r="AG295" i="39"/>
  <c r="AF295" i="39"/>
  <c r="AH295" i="39" s="1"/>
  <c r="AD295" i="39"/>
  <c r="AC295" i="39"/>
  <c r="AE295" i="39" s="1"/>
  <c r="AA295" i="39"/>
  <c r="Z295" i="39"/>
  <c r="AB295" i="39" s="1"/>
  <c r="X295" i="39"/>
  <c r="W295" i="39"/>
  <c r="Y295" i="39" s="1"/>
  <c r="U295" i="39"/>
  <c r="T295" i="39"/>
  <c r="V295" i="39" s="1"/>
  <c r="R295" i="39"/>
  <c r="Q295" i="39"/>
  <c r="S295" i="39" s="1"/>
  <c r="O295" i="39"/>
  <c r="N295" i="39"/>
  <c r="P295" i="39" s="1"/>
  <c r="L295" i="39"/>
  <c r="K295" i="39"/>
  <c r="M295" i="39" s="1"/>
  <c r="I295" i="39"/>
  <c r="H295" i="39"/>
  <c r="J295" i="39" s="1"/>
  <c r="F295" i="39"/>
  <c r="E295" i="39"/>
  <c r="G295" i="39" s="1"/>
  <c r="AV294" i="39"/>
  <c r="AU294" i="39"/>
  <c r="AW294" i="39" s="1"/>
  <c r="AS294" i="39"/>
  <c r="AR294" i="39"/>
  <c r="AT294" i="39" s="1"/>
  <c r="AP294" i="39"/>
  <c r="AO294" i="39"/>
  <c r="AQ294" i="39" s="1"/>
  <c r="AM294" i="39"/>
  <c r="AL294" i="39"/>
  <c r="AN294" i="39" s="1"/>
  <c r="AJ294" i="39"/>
  <c r="AI294" i="39"/>
  <c r="AK294" i="39" s="1"/>
  <c r="AG294" i="39"/>
  <c r="AF294" i="39"/>
  <c r="AH294" i="39" s="1"/>
  <c r="AD294" i="39"/>
  <c r="AC294" i="39"/>
  <c r="AE294" i="39" s="1"/>
  <c r="AA294" i="39"/>
  <c r="Z294" i="39"/>
  <c r="AB294" i="39" s="1"/>
  <c r="X294" i="39"/>
  <c r="W294" i="39"/>
  <c r="Y294" i="39" s="1"/>
  <c r="U294" i="39"/>
  <c r="T294" i="39"/>
  <c r="V294" i="39" s="1"/>
  <c r="R294" i="39"/>
  <c r="Q294" i="39"/>
  <c r="S294" i="39" s="1"/>
  <c r="O294" i="39"/>
  <c r="N294" i="39"/>
  <c r="P294" i="39" s="1"/>
  <c r="L294" i="39"/>
  <c r="K294" i="39"/>
  <c r="M294" i="39" s="1"/>
  <c r="I294" i="39"/>
  <c r="H294" i="39"/>
  <c r="J294" i="39" s="1"/>
  <c r="F294" i="39"/>
  <c r="E294" i="39"/>
  <c r="G294" i="39" s="1"/>
  <c r="AV293" i="39"/>
  <c r="AU293" i="39"/>
  <c r="AW293" i="39" s="1"/>
  <c r="AS293" i="39"/>
  <c r="AR293" i="39"/>
  <c r="AT293" i="39" s="1"/>
  <c r="AP293" i="39"/>
  <c r="AO293" i="39"/>
  <c r="AQ293" i="39" s="1"/>
  <c r="AM293" i="39"/>
  <c r="AL293" i="39"/>
  <c r="AN293" i="39" s="1"/>
  <c r="AJ293" i="39"/>
  <c r="AI293" i="39"/>
  <c r="AK293" i="39" s="1"/>
  <c r="AG293" i="39"/>
  <c r="AF293" i="39"/>
  <c r="AH293" i="39" s="1"/>
  <c r="AD293" i="39"/>
  <c r="AC293" i="39"/>
  <c r="AE293" i="39" s="1"/>
  <c r="AA293" i="39"/>
  <c r="Z293" i="39"/>
  <c r="AB293" i="39" s="1"/>
  <c r="X293" i="39"/>
  <c r="W293" i="39"/>
  <c r="Y293" i="39" s="1"/>
  <c r="U293" i="39"/>
  <c r="T293" i="39"/>
  <c r="V293" i="39" s="1"/>
  <c r="R293" i="39"/>
  <c r="Q293" i="39"/>
  <c r="S293" i="39" s="1"/>
  <c r="O293" i="39"/>
  <c r="N293" i="39"/>
  <c r="P293" i="39" s="1"/>
  <c r="L293" i="39"/>
  <c r="K293" i="39"/>
  <c r="M293" i="39" s="1"/>
  <c r="I293" i="39"/>
  <c r="H293" i="39"/>
  <c r="J293" i="39" s="1"/>
  <c r="F293" i="39"/>
  <c r="E293" i="39"/>
  <c r="G293" i="39" s="1"/>
  <c r="AV292" i="39"/>
  <c r="AU292" i="39"/>
  <c r="AW292" i="39" s="1"/>
  <c r="AS292" i="39"/>
  <c r="AR292" i="39"/>
  <c r="AT292" i="39" s="1"/>
  <c r="AP292" i="39"/>
  <c r="AO292" i="39"/>
  <c r="AQ292" i="39" s="1"/>
  <c r="AM292" i="39"/>
  <c r="AL292" i="39"/>
  <c r="AN292" i="39" s="1"/>
  <c r="AJ292" i="39"/>
  <c r="AI292" i="39"/>
  <c r="AK292" i="39" s="1"/>
  <c r="AG292" i="39"/>
  <c r="AF292" i="39"/>
  <c r="AH292" i="39" s="1"/>
  <c r="AD292" i="39"/>
  <c r="AC292" i="39"/>
  <c r="AE292" i="39" s="1"/>
  <c r="AA292" i="39"/>
  <c r="Z292" i="39"/>
  <c r="AB292" i="39" s="1"/>
  <c r="X292" i="39"/>
  <c r="W292" i="39"/>
  <c r="Y292" i="39" s="1"/>
  <c r="U292" i="39"/>
  <c r="T292" i="39"/>
  <c r="V292" i="39" s="1"/>
  <c r="R292" i="39"/>
  <c r="Q292" i="39"/>
  <c r="S292" i="39" s="1"/>
  <c r="O292" i="39"/>
  <c r="N292" i="39"/>
  <c r="P292" i="39" s="1"/>
  <c r="L292" i="39"/>
  <c r="K292" i="39"/>
  <c r="M292" i="39" s="1"/>
  <c r="I292" i="39"/>
  <c r="H292" i="39"/>
  <c r="J292" i="39" s="1"/>
  <c r="F292" i="39"/>
  <c r="E292" i="39"/>
  <c r="G292" i="39" s="1"/>
  <c r="AV291" i="39"/>
  <c r="AU291" i="39"/>
  <c r="AW291" i="39" s="1"/>
  <c r="AS291" i="39"/>
  <c r="AR291" i="39"/>
  <c r="AT291" i="39" s="1"/>
  <c r="AP291" i="39"/>
  <c r="AO291" i="39"/>
  <c r="AQ291" i="39" s="1"/>
  <c r="AM291" i="39"/>
  <c r="AL291" i="39"/>
  <c r="AN291" i="39" s="1"/>
  <c r="AJ291" i="39"/>
  <c r="AI291" i="39"/>
  <c r="AK291" i="39" s="1"/>
  <c r="AG291" i="39"/>
  <c r="AF291" i="39"/>
  <c r="AH291" i="39" s="1"/>
  <c r="AD291" i="39"/>
  <c r="AC291" i="39"/>
  <c r="AE291" i="39" s="1"/>
  <c r="AA291" i="39"/>
  <c r="Z291" i="39"/>
  <c r="AB291" i="39" s="1"/>
  <c r="X291" i="39"/>
  <c r="W291" i="39"/>
  <c r="Y291" i="39" s="1"/>
  <c r="U291" i="39"/>
  <c r="T291" i="39"/>
  <c r="V291" i="39" s="1"/>
  <c r="R291" i="39"/>
  <c r="Q291" i="39"/>
  <c r="S291" i="39" s="1"/>
  <c r="O291" i="39"/>
  <c r="N291" i="39"/>
  <c r="P291" i="39" s="1"/>
  <c r="L291" i="39"/>
  <c r="K291" i="39"/>
  <c r="M291" i="39" s="1"/>
  <c r="I291" i="39"/>
  <c r="H291" i="39"/>
  <c r="J291" i="39" s="1"/>
  <c r="F291" i="39"/>
  <c r="E291" i="39"/>
  <c r="G291" i="39" s="1"/>
  <c r="AV290" i="39"/>
  <c r="AU290" i="39"/>
  <c r="AW290" i="39" s="1"/>
  <c r="AS290" i="39"/>
  <c r="AR290" i="39"/>
  <c r="AT290" i="39" s="1"/>
  <c r="AP290" i="39"/>
  <c r="AO290" i="39"/>
  <c r="AQ290" i="39" s="1"/>
  <c r="AM290" i="39"/>
  <c r="AL290" i="39"/>
  <c r="AN290" i="39" s="1"/>
  <c r="AJ290" i="39"/>
  <c r="AI290" i="39"/>
  <c r="AK290" i="39" s="1"/>
  <c r="AG290" i="39"/>
  <c r="AF290" i="39"/>
  <c r="AH290" i="39" s="1"/>
  <c r="AD290" i="39"/>
  <c r="AC290" i="39"/>
  <c r="AE290" i="39" s="1"/>
  <c r="AA290" i="39"/>
  <c r="Z290" i="39"/>
  <c r="AB290" i="39" s="1"/>
  <c r="X290" i="39"/>
  <c r="W290" i="39"/>
  <c r="Y290" i="39" s="1"/>
  <c r="U290" i="39"/>
  <c r="T290" i="39"/>
  <c r="V290" i="39" s="1"/>
  <c r="R290" i="39"/>
  <c r="Q290" i="39"/>
  <c r="S290" i="39" s="1"/>
  <c r="O290" i="39"/>
  <c r="N290" i="39"/>
  <c r="P290" i="39" s="1"/>
  <c r="L290" i="39"/>
  <c r="K290" i="39"/>
  <c r="M290" i="39" s="1"/>
  <c r="I290" i="39"/>
  <c r="H290" i="39"/>
  <c r="J290" i="39" s="1"/>
  <c r="F290" i="39"/>
  <c r="E290" i="39"/>
  <c r="G290" i="39" s="1"/>
  <c r="AV289" i="39"/>
  <c r="AU289" i="39"/>
  <c r="AW289" i="39" s="1"/>
  <c r="AS289" i="39"/>
  <c r="AR289" i="39"/>
  <c r="AT289" i="39" s="1"/>
  <c r="AP289" i="39"/>
  <c r="AO289" i="39"/>
  <c r="AQ289" i="39" s="1"/>
  <c r="AM289" i="39"/>
  <c r="AL289" i="39"/>
  <c r="AN289" i="39" s="1"/>
  <c r="AJ289" i="39"/>
  <c r="AI289" i="39"/>
  <c r="AK289" i="39" s="1"/>
  <c r="AG289" i="39"/>
  <c r="AF289" i="39"/>
  <c r="AH289" i="39" s="1"/>
  <c r="AD289" i="39"/>
  <c r="AC289" i="39"/>
  <c r="AE289" i="39" s="1"/>
  <c r="AA289" i="39"/>
  <c r="Z289" i="39"/>
  <c r="AB289" i="39" s="1"/>
  <c r="X289" i="39"/>
  <c r="W289" i="39"/>
  <c r="Y289" i="39" s="1"/>
  <c r="U289" i="39"/>
  <c r="T289" i="39"/>
  <c r="V289" i="39" s="1"/>
  <c r="R289" i="39"/>
  <c r="Q289" i="39"/>
  <c r="S289" i="39" s="1"/>
  <c r="O289" i="39"/>
  <c r="N289" i="39"/>
  <c r="P289" i="39" s="1"/>
  <c r="L289" i="39"/>
  <c r="K289" i="39"/>
  <c r="M289" i="39" s="1"/>
  <c r="I289" i="39"/>
  <c r="H289" i="39"/>
  <c r="J289" i="39" s="1"/>
  <c r="F289" i="39"/>
  <c r="E289" i="39"/>
  <c r="G289" i="39" s="1"/>
  <c r="AV288" i="39"/>
  <c r="AU288" i="39"/>
  <c r="AW288" i="39" s="1"/>
  <c r="AS288" i="39"/>
  <c r="AR288" i="39"/>
  <c r="AT288" i="39" s="1"/>
  <c r="AP288" i="39"/>
  <c r="AO288" i="39"/>
  <c r="AQ288" i="39" s="1"/>
  <c r="AM288" i="39"/>
  <c r="AL288" i="39"/>
  <c r="AN288" i="39" s="1"/>
  <c r="AJ288" i="39"/>
  <c r="AI288" i="39"/>
  <c r="AK288" i="39" s="1"/>
  <c r="AG288" i="39"/>
  <c r="AF288" i="39"/>
  <c r="AH288" i="39" s="1"/>
  <c r="AD288" i="39"/>
  <c r="AC288" i="39"/>
  <c r="AE288" i="39" s="1"/>
  <c r="AA288" i="39"/>
  <c r="Z288" i="39"/>
  <c r="AB288" i="39" s="1"/>
  <c r="X288" i="39"/>
  <c r="W288" i="39"/>
  <c r="Y288" i="39" s="1"/>
  <c r="U288" i="39"/>
  <c r="T288" i="39"/>
  <c r="V288" i="39" s="1"/>
  <c r="R288" i="39"/>
  <c r="Q288" i="39"/>
  <c r="S288" i="39" s="1"/>
  <c r="O288" i="39"/>
  <c r="N288" i="39"/>
  <c r="P288" i="39" s="1"/>
  <c r="L288" i="39"/>
  <c r="K288" i="39"/>
  <c r="M288" i="39" s="1"/>
  <c r="I288" i="39"/>
  <c r="H288" i="39"/>
  <c r="J288" i="39" s="1"/>
  <c r="F288" i="39"/>
  <c r="E288" i="39"/>
  <c r="G288" i="39" s="1"/>
  <c r="AV287" i="39"/>
  <c r="AU287" i="39"/>
  <c r="AW287" i="39" s="1"/>
  <c r="AS287" i="39"/>
  <c r="AR287" i="39"/>
  <c r="AT287" i="39" s="1"/>
  <c r="AP287" i="39"/>
  <c r="AO287" i="39"/>
  <c r="AQ287" i="39" s="1"/>
  <c r="AM287" i="39"/>
  <c r="AL287" i="39"/>
  <c r="AN287" i="39" s="1"/>
  <c r="AJ287" i="39"/>
  <c r="AI287" i="39"/>
  <c r="AK287" i="39" s="1"/>
  <c r="AG287" i="39"/>
  <c r="AF287" i="39"/>
  <c r="AH287" i="39" s="1"/>
  <c r="AD287" i="39"/>
  <c r="AC287" i="39"/>
  <c r="AE287" i="39" s="1"/>
  <c r="AA287" i="39"/>
  <c r="Z287" i="39"/>
  <c r="AB287" i="39" s="1"/>
  <c r="X287" i="39"/>
  <c r="W287" i="39"/>
  <c r="Y287" i="39" s="1"/>
  <c r="U287" i="39"/>
  <c r="T287" i="39"/>
  <c r="V287" i="39" s="1"/>
  <c r="R287" i="39"/>
  <c r="Q287" i="39"/>
  <c r="S287" i="39" s="1"/>
  <c r="O287" i="39"/>
  <c r="N287" i="39"/>
  <c r="P287" i="39" s="1"/>
  <c r="L287" i="39"/>
  <c r="K287" i="39"/>
  <c r="M287" i="39" s="1"/>
  <c r="I287" i="39"/>
  <c r="H287" i="39"/>
  <c r="J287" i="39" s="1"/>
  <c r="F287" i="39"/>
  <c r="E287" i="39"/>
  <c r="G287" i="39" s="1"/>
  <c r="AV286" i="39"/>
  <c r="AU286" i="39"/>
  <c r="AW286" i="39" s="1"/>
  <c r="AS286" i="39"/>
  <c r="AR286" i="39"/>
  <c r="AT286" i="39" s="1"/>
  <c r="AP286" i="39"/>
  <c r="AO286" i="39"/>
  <c r="AQ286" i="39" s="1"/>
  <c r="AM286" i="39"/>
  <c r="AL286" i="39"/>
  <c r="AN286" i="39" s="1"/>
  <c r="AJ286" i="39"/>
  <c r="AI286" i="39"/>
  <c r="AK286" i="39" s="1"/>
  <c r="AG286" i="39"/>
  <c r="AF286" i="39"/>
  <c r="AH286" i="39" s="1"/>
  <c r="AD286" i="39"/>
  <c r="AC286" i="39"/>
  <c r="AE286" i="39" s="1"/>
  <c r="AA286" i="39"/>
  <c r="Z286" i="39"/>
  <c r="AB286" i="39" s="1"/>
  <c r="X286" i="39"/>
  <c r="W286" i="39"/>
  <c r="Y286" i="39" s="1"/>
  <c r="U286" i="39"/>
  <c r="T286" i="39"/>
  <c r="V286" i="39" s="1"/>
  <c r="R286" i="39"/>
  <c r="Q286" i="39"/>
  <c r="S286" i="39" s="1"/>
  <c r="O286" i="39"/>
  <c r="N286" i="39"/>
  <c r="P286" i="39" s="1"/>
  <c r="L286" i="39"/>
  <c r="K286" i="39"/>
  <c r="M286" i="39" s="1"/>
  <c r="I286" i="39"/>
  <c r="H286" i="39"/>
  <c r="J286" i="39" s="1"/>
  <c r="F286" i="39"/>
  <c r="E286" i="39"/>
  <c r="G286" i="39" s="1"/>
  <c r="AV285" i="39"/>
  <c r="AU285" i="39"/>
  <c r="AW285" i="39" s="1"/>
  <c r="AS285" i="39"/>
  <c r="AR285" i="39"/>
  <c r="AT285" i="39" s="1"/>
  <c r="AP285" i="39"/>
  <c r="AO285" i="39"/>
  <c r="AQ285" i="39" s="1"/>
  <c r="AM285" i="39"/>
  <c r="AL285" i="39"/>
  <c r="AN285" i="39" s="1"/>
  <c r="AJ285" i="39"/>
  <c r="AI285" i="39"/>
  <c r="AK285" i="39" s="1"/>
  <c r="AG285" i="39"/>
  <c r="AF285" i="39"/>
  <c r="AH285" i="39" s="1"/>
  <c r="AD285" i="39"/>
  <c r="AC285" i="39"/>
  <c r="AE285" i="39" s="1"/>
  <c r="AA285" i="39"/>
  <c r="Z285" i="39"/>
  <c r="AB285" i="39" s="1"/>
  <c r="X285" i="39"/>
  <c r="W285" i="39"/>
  <c r="Y285" i="39" s="1"/>
  <c r="U285" i="39"/>
  <c r="T285" i="39"/>
  <c r="V285" i="39" s="1"/>
  <c r="R285" i="39"/>
  <c r="Q285" i="39"/>
  <c r="S285" i="39" s="1"/>
  <c r="O285" i="39"/>
  <c r="N285" i="39"/>
  <c r="P285" i="39" s="1"/>
  <c r="L285" i="39"/>
  <c r="K285" i="39"/>
  <c r="M285" i="39" s="1"/>
  <c r="I285" i="39"/>
  <c r="H285" i="39"/>
  <c r="J285" i="39" s="1"/>
  <c r="F285" i="39"/>
  <c r="E285" i="39"/>
  <c r="G285" i="39" s="1"/>
  <c r="AV284" i="39"/>
  <c r="AU284" i="39"/>
  <c r="AW284" i="39" s="1"/>
  <c r="AS284" i="39"/>
  <c r="AR284" i="39"/>
  <c r="AT284" i="39" s="1"/>
  <c r="AP284" i="39"/>
  <c r="AO284" i="39"/>
  <c r="AQ284" i="39" s="1"/>
  <c r="AM284" i="39"/>
  <c r="AL284" i="39"/>
  <c r="AN284" i="39" s="1"/>
  <c r="AJ284" i="39"/>
  <c r="AI284" i="39"/>
  <c r="AK284" i="39" s="1"/>
  <c r="AG284" i="39"/>
  <c r="AF284" i="39"/>
  <c r="AH284" i="39" s="1"/>
  <c r="AD284" i="39"/>
  <c r="AC284" i="39"/>
  <c r="AE284" i="39" s="1"/>
  <c r="AA284" i="39"/>
  <c r="Z284" i="39"/>
  <c r="AB284" i="39" s="1"/>
  <c r="X284" i="39"/>
  <c r="W284" i="39"/>
  <c r="Y284" i="39" s="1"/>
  <c r="U284" i="39"/>
  <c r="T284" i="39"/>
  <c r="V284" i="39" s="1"/>
  <c r="R284" i="39"/>
  <c r="Q284" i="39"/>
  <c r="S284" i="39" s="1"/>
  <c r="O284" i="39"/>
  <c r="N284" i="39"/>
  <c r="P284" i="39" s="1"/>
  <c r="L284" i="39"/>
  <c r="K284" i="39"/>
  <c r="M284" i="39" s="1"/>
  <c r="I284" i="39"/>
  <c r="H284" i="39"/>
  <c r="J284" i="39" s="1"/>
  <c r="F284" i="39"/>
  <c r="E284" i="39"/>
  <c r="G284" i="39" s="1"/>
  <c r="AV283" i="39"/>
  <c r="AU283" i="39"/>
  <c r="AW283" i="39" s="1"/>
  <c r="AS283" i="39"/>
  <c r="AR283" i="39"/>
  <c r="AT283" i="39" s="1"/>
  <c r="AP283" i="39"/>
  <c r="AO283" i="39"/>
  <c r="AQ283" i="39" s="1"/>
  <c r="AM283" i="39"/>
  <c r="AL283" i="39"/>
  <c r="AN283" i="39" s="1"/>
  <c r="AJ283" i="39"/>
  <c r="AI283" i="39"/>
  <c r="AK283" i="39" s="1"/>
  <c r="AG283" i="39"/>
  <c r="AF283" i="39"/>
  <c r="AH283" i="39" s="1"/>
  <c r="AD283" i="39"/>
  <c r="AC283" i="39"/>
  <c r="AE283" i="39" s="1"/>
  <c r="AA283" i="39"/>
  <c r="Z283" i="39"/>
  <c r="AB283" i="39" s="1"/>
  <c r="X283" i="39"/>
  <c r="W283" i="39"/>
  <c r="Y283" i="39" s="1"/>
  <c r="U283" i="39"/>
  <c r="T283" i="39"/>
  <c r="V283" i="39" s="1"/>
  <c r="R283" i="39"/>
  <c r="Q283" i="39"/>
  <c r="S283" i="39" s="1"/>
  <c r="O283" i="39"/>
  <c r="N283" i="39"/>
  <c r="P283" i="39" s="1"/>
  <c r="L283" i="39"/>
  <c r="K283" i="39"/>
  <c r="M283" i="39" s="1"/>
  <c r="I283" i="39"/>
  <c r="H283" i="39"/>
  <c r="J283" i="39" s="1"/>
  <c r="F283" i="39"/>
  <c r="E283" i="39"/>
  <c r="G283" i="39" s="1"/>
  <c r="AV282" i="39"/>
  <c r="AU282" i="39"/>
  <c r="AW282" i="39" s="1"/>
  <c r="AS282" i="39"/>
  <c r="AR282" i="39"/>
  <c r="AT282" i="39" s="1"/>
  <c r="AP282" i="39"/>
  <c r="AO282" i="39"/>
  <c r="AQ282" i="39" s="1"/>
  <c r="AM282" i="39"/>
  <c r="AL282" i="39"/>
  <c r="AN282" i="39" s="1"/>
  <c r="AJ282" i="39"/>
  <c r="AI282" i="39"/>
  <c r="AK282" i="39" s="1"/>
  <c r="AG282" i="39"/>
  <c r="AF282" i="39"/>
  <c r="AH282" i="39" s="1"/>
  <c r="AD282" i="39"/>
  <c r="AC282" i="39"/>
  <c r="AE282" i="39" s="1"/>
  <c r="AA282" i="39"/>
  <c r="Z282" i="39"/>
  <c r="AB282" i="39" s="1"/>
  <c r="X282" i="39"/>
  <c r="W282" i="39"/>
  <c r="Y282" i="39" s="1"/>
  <c r="U282" i="39"/>
  <c r="T282" i="39"/>
  <c r="V282" i="39" s="1"/>
  <c r="R282" i="39"/>
  <c r="Q282" i="39"/>
  <c r="S282" i="39" s="1"/>
  <c r="O282" i="39"/>
  <c r="N282" i="39"/>
  <c r="P282" i="39" s="1"/>
  <c r="L282" i="39"/>
  <c r="K282" i="39"/>
  <c r="M282" i="39" s="1"/>
  <c r="I282" i="39"/>
  <c r="H282" i="39"/>
  <c r="J282" i="39" s="1"/>
  <c r="F282" i="39"/>
  <c r="E282" i="39"/>
  <c r="G282" i="39" s="1"/>
  <c r="AV281" i="39"/>
  <c r="AU281" i="39"/>
  <c r="AW281" i="39" s="1"/>
  <c r="AS281" i="39"/>
  <c r="AR281" i="39"/>
  <c r="AT281" i="39" s="1"/>
  <c r="AP281" i="39"/>
  <c r="AO281" i="39"/>
  <c r="AQ281" i="39" s="1"/>
  <c r="AM281" i="39"/>
  <c r="AL281" i="39"/>
  <c r="AN281" i="39" s="1"/>
  <c r="AJ281" i="39"/>
  <c r="AI281" i="39"/>
  <c r="AK281" i="39" s="1"/>
  <c r="AG281" i="39"/>
  <c r="AF281" i="39"/>
  <c r="AH281" i="39" s="1"/>
  <c r="AD281" i="39"/>
  <c r="AC281" i="39"/>
  <c r="AE281" i="39" s="1"/>
  <c r="AA281" i="39"/>
  <c r="Z281" i="39"/>
  <c r="AB281" i="39" s="1"/>
  <c r="X281" i="39"/>
  <c r="W281" i="39"/>
  <c r="Y281" i="39" s="1"/>
  <c r="U281" i="39"/>
  <c r="T281" i="39"/>
  <c r="V281" i="39" s="1"/>
  <c r="R281" i="39"/>
  <c r="Q281" i="39"/>
  <c r="S281" i="39" s="1"/>
  <c r="O281" i="39"/>
  <c r="N281" i="39"/>
  <c r="P281" i="39" s="1"/>
  <c r="L281" i="39"/>
  <c r="K281" i="39"/>
  <c r="M281" i="39" s="1"/>
  <c r="I281" i="39"/>
  <c r="H281" i="39"/>
  <c r="J281" i="39" s="1"/>
  <c r="F281" i="39"/>
  <c r="E281" i="39"/>
  <c r="G281" i="39" s="1"/>
  <c r="AV280" i="39"/>
  <c r="AU280" i="39"/>
  <c r="AW280" i="39" s="1"/>
  <c r="AS280" i="39"/>
  <c r="AR280" i="39"/>
  <c r="AT280" i="39" s="1"/>
  <c r="AP280" i="39"/>
  <c r="AO280" i="39"/>
  <c r="AQ280" i="39" s="1"/>
  <c r="AM280" i="39"/>
  <c r="AL280" i="39"/>
  <c r="AN280" i="39" s="1"/>
  <c r="AJ280" i="39"/>
  <c r="AI280" i="39"/>
  <c r="AK280" i="39" s="1"/>
  <c r="AG280" i="39"/>
  <c r="AF280" i="39"/>
  <c r="AH280" i="39" s="1"/>
  <c r="AD280" i="39"/>
  <c r="AC280" i="39"/>
  <c r="AE280" i="39" s="1"/>
  <c r="AA280" i="39"/>
  <c r="Z280" i="39"/>
  <c r="AB280" i="39" s="1"/>
  <c r="X280" i="39"/>
  <c r="W280" i="39"/>
  <c r="Y280" i="39" s="1"/>
  <c r="U280" i="39"/>
  <c r="T280" i="39"/>
  <c r="V280" i="39" s="1"/>
  <c r="R280" i="39"/>
  <c r="Q280" i="39"/>
  <c r="S280" i="39" s="1"/>
  <c r="O280" i="39"/>
  <c r="N280" i="39"/>
  <c r="P280" i="39" s="1"/>
  <c r="L280" i="39"/>
  <c r="K280" i="39"/>
  <c r="M280" i="39" s="1"/>
  <c r="I280" i="39"/>
  <c r="H280" i="39"/>
  <c r="J280" i="39" s="1"/>
  <c r="F280" i="39"/>
  <c r="E280" i="39"/>
  <c r="G280" i="39" s="1"/>
  <c r="AV279" i="39"/>
  <c r="AU279" i="39"/>
  <c r="AW279" i="39" s="1"/>
  <c r="AS279" i="39"/>
  <c r="AR279" i="39"/>
  <c r="AT279" i="39" s="1"/>
  <c r="AP279" i="39"/>
  <c r="AO279" i="39"/>
  <c r="AQ279" i="39" s="1"/>
  <c r="AM279" i="39"/>
  <c r="AL279" i="39"/>
  <c r="AN279" i="39" s="1"/>
  <c r="AJ279" i="39"/>
  <c r="AI279" i="39"/>
  <c r="AK279" i="39" s="1"/>
  <c r="AG279" i="39"/>
  <c r="AF279" i="39"/>
  <c r="AH279" i="39" s="1"/>
  <c r="AD279" i="39"/>
  <c r="AC279" i="39"/>
  <c r="AE279" i="39" s="1"/>
  <c r="AA279" i="39"/>
  <c r="Z279" i="39"/>
  <c r="AB279" i="39" s="1"/>
  <c r="X279" i="39"/>
  <c r="W279" i="39"/>
  <c r="Y279" i="39" s="1"/>
  <c r="U279" i="39"/>
  <c r="T279" i="39"/>
  <c r="V279" i="39" s="1"/>
  <c r="R279" i="39"/>
  <c r="Q279" i="39"/>
  <c r="S279" i="39" s="1"/>
  <c r="O279" i="39"/>
  <c r="N279" i="39"/>
  <c r="P279" i="39" s="1"/>
  <c r="L279" i="39"/>
  <c r="K279" i="39"/>
  <c r="M279" i="39" s="1"/>
  <c r="I279" i="39"/>
  <c r="H279" i="39"/>
  <c r="J279" i="39" s="1"/>
  <c r="F279" i="39"/>
  <c r="E279" i="39"/>
  <c r="G279" i="39" s="1"/>
  <c r="AV278" i="39"/>
  <c r="AU278" i="39"/>
  <c r="AW278" i="39" s="1"/>
  <c r="AS278" i="39"/>
  <c r="AR278" i="39"/>
  <c r="AT278" i="39" s="1"/>
  <c r="AP278" i="39"/>
  <c r="AO278" i="39"/>
  <c r="AQ278" i="39" s="1"/>
  <c r="AM278" i="39"/>
  <c r="AL278" i="39"/>
  <c r="AN278" i="39" s="1"/>
  <c r="AJ278" i="39"/>
  <c r="AI278" i="39"/>
  <c r="AK278" i="39" s="1"/>
  <c r="AG278" i="39"/>
  <c r="AF278" i="39"/>
  <c r="AH278" i="39" s="1"/>
  <c r="AD278" i="39"/>
  <c r="AC278" i="39"/>
  <c r="AE278" i="39" s="1"/>
  <c r="AA278" i="39"/>
  <c r="Z278" i="39"/>
  <c r="AB278" i="39" s="1"/>
  <c r="X278" i="39"/>
  <c r="W278" i="39"/>
  <c r="Y278" i="39" s="1"/>
  <c r="U278" i="39"/>
  <c r="T278" i="39"/>
  <c r="V278" i="39" s="1"/>
  <c r="R278" i="39"/>
  <c r="Q278" i="39"/>
  <c r="S278" i="39" s="1"/>
  <c r="O278" i="39"/>
  <c r="N278" i="39"/>
  <c r="P278" i="39" s="1"/>
  <c r="L278" i="39"/>
  <c r="K278" i="39"/>
  <c r="M278" i="39" s="1"/>
  <c r="I278" i="39"/>
  <c r="H278" i="39"/>
  <c r="J278" i="39" s="1"/>
  <c r="F278" i="39"/>
  <c r="E278" i="39"/>
  <c r="G278" i="39" s="1"/>
  <c r="AV277" i="39"/>
  <c r="AU277" i="39"/>
  <c r="AW277" i="39" s="1"/>
  <c r="AS277" i="39"/>
  <c r="AR277" i="39"/>
  <c r="AT277" i="39" s="1"/>
  <c r="AP277" i="39"/>
  <c r="AO277" i="39"/>
  <c r="AQ277" i="39" s="1"/>
  <c r="AM277" i="39"/>
  <c r="AL277" i="39"/>
  <c r="AN277" i="39" s="1"/>
  <c r="AJ277" i="39"/>
  <c r="AI277" i="39"/>
  <c r="AK277" i="39" s="1"/>
  <c r="AG277" i="39"/>
  <c r="AF277" i="39"/>
  <c r="AH277" i="39" s="1"/>
  <c r="AD277" i="39"/>
  <c r="AC277" i="39"/>
  <c r="AE277" i="39" s="1"/>
  <c r="AA277" i="39"/>
  <c r="Z277" i="39"/>
  <c r="AB277" i="39" s="1"/>
  <c r="X277" i="39"/>
  <c r="W277" i="39"/>
  <c r="Y277" i="39" s="1"/>
  <c r="U277" i="39"/>
  <c r="T277" i="39"/>
  <c r="V277" i="39" s="1"/>
  <c r="R277" i="39"/>
  <c r="Q277" i="39"/>
  <c r="S277" i="39" s="1"/>
  <c r="O277" i="39"/>
  <c r="N277" i="39"/>
  <c r="P277" i="39" s="1"/>
  <c r="L277" i="39"/>
  <c r="K277" i="39"/>
  <c r="M277" i="39" s="1"/>
  <c r="I277" i="39"/>
  <c r="H277" i="39"/>
  <c r="J277" i="39" s="1"/>
  <c r="F277" i="39"/>
  <c r="E277" i="39"/>
  <c r="G277" i="39" s="1"/>
  <c r="AV276" i="39"/>
  <c r="AU276" i="39"/>
  <c r="AW276" i="39" s="1"/>
  <c r="AS276" i="39"/>
  <c r="AR276" i="39"/>
  <c r="AT276" i="39" s="1"/>
  <c r="AP276" i="39"/>
  <c r="AO276" i="39"/>
  <c r="AQ276" i="39" s="1"/>
  <c r="AM276" i="39"/>
  <c r="AL276" i="39"/>
  <c r="AN276" i="39" s="1"/>
  <c r="AJ276" i="39"/>
  <c r="AI276" i="39"/>
  <c r="AK276" i="39" s="1"/>
  <c r="AG276" i="39"/>
  <c r="AF276" i="39"/>
  <c r="AH276" i="39" s="1"/>
  <c r="AD276" i="39"/>
  <c r="AC276" i="39"/>
  <c r="AE276" i="39" s="1"/>
  <c r="AA276" i="39"/>
  <c r="Z276" i="39"/>
  <c r="AB276" i="39" s="1"/>
  <c r="X276" i="39"/>
  <c r="W276" i="39"/>
  <c r="Y276" i="39" s="1"/>
  <c r="U276" i="39"/>
  <c r="T276" i="39"/>
  <c r="V276" i="39" s="1"/>
  <c r="R276" i="39"/>
  <c r="Q276" i="39"/>
  <c r="S276" i="39" s="1"/>
  <c r="O276" i="39"/>
  <c r="N276" i="39"/>
  <c r="P276" i="39" s="1"/>
  <c r="L276" i="39"/>
  <c r="K276" i="39"/>
  <c r="M276" i="39" s="1"/>
  <c r="I276" i="39"/>
  <c r="H276" i="39"/>
  <c r="J276" i="39" s="1"/>
  <c r="F276" i="39"/>
  <c r="E276" i="39"/>
  <c r="G276" i="39" s="1"/>
  <c r="AV275" i="39"/>
  <c r="AU275" i="39"/>
  <c r="AW275" i="39" s="1"/>
  <c r="AS275" i="39"/>
  <c r="AR275" i="39"/>
  <c r="AT275" i="39" s="1"/>
  <c r="AP275" i="39"/>
  <c r="AO275" i="39"/>
  <c r="AQ275" i="39" s="1"/>
  <c r="AM275" i="39"/>
  <c r="AL275" i="39"/>
  <c r="AN275" i="39" s="1"/>
  <c r="AJ275" i="39"/>
  <c r="AI275" i="39"/>
  <c r="AK275" i="39" s="1"/>
  <c r="AG275" i="39"/>
  <c r="AF275" i="39"/>
  <c r="AH275" i="39" s="1"/>
  <c r="AD275" i="39"/>
  <c r="AC275" i="39"/>
  <c r="AE275" i="39" s="1"/>
  <c r="AA275" i="39"/>
  <c r="Z275" i="39"/>
  <c r="AB275" i="39" s="1"/>
  <c r="X275" i="39"/>
  <c r="W275" i="39"/>
  <c r="Y275" i="39" s="1"/>
  <c r="U275" i="39"/>
  <c r="T275" i="39"/>
  <c r="V275" i="39" s="1"/>
  <c r="R275" i="39"/>
  <c r="Q275" i="39"/>
  <c r="S275" i="39" s="1"/>
  <c r="O275" i="39"/>
  <c r="N275" i="39"/>
  <c r="P275" i="39" s="1"/>
  <c r="L275" i="39"/>
  <c r="K275" i="39"/>
  <c r="M275" i="39" s="1"/>
  <c r="I275" i="39"/>
  <c r="H275" i="39"/>
  <c r="J275" i="39" s="1"/>
  <c r="F275" i="39"/>
  <c r="E275" i="39"/>
  <c r="G275" i="39" s="1"/>
  <c r="AV274" i="39"/>
  <c r="AU274" i="39"/>
  <c r="AW274" i="39" s="1"/>
  <c r="AS274" i="39"/>
  <c r="AR274" i="39"/>
  <c r="AT274" i="39" s="1"/>
  <c r="AP274" i="39"/>
  <c r="AO274" i="39"/>
  <c r="AQ274" i="39" s="1"/>
  <c r="AM274" i="39"/>
  <c r="AL274" i="39"/>
  <c r="AN274" i="39" s="1"/>
  <c r="AJ274" i="39"/>
  <c r="AI274" i="39"/>
  <c r="AK274" i="39" s="1"/>
  <c r="AG274" i="39"/>
  <c r="AF274" i="39"/>
  <c r="AH274" i="39" s="1"/>
  <c r="AD274" i="39"/>
  <c r="AC274" i="39"/>
  <c r="AE274" i="39" s="1"/>
  <c r="AA274" i="39"/>
  <c r="Z274" i="39"/>
  <c r="AB274" i="39" s="1"/>
  <c r="X274" i="39"/>
  <c r="W274" i="39"/>
  <c r="Y274" i="39" s="1"/>
  <c r="U274" i="39"/>
  <c r="T274" i="39"/>
  <c r="V274" i="39" s="1"/>
  <c r="R274" i="39"/>
  <c r="Q274" i="39"/>
  <c r="S274" i="39" s="1"/>
  <c r="O274" i="39"/>
  <c r="N274" i="39"/>
  <c r="P274" i="39" s="1"/>
  <c r="L274" i="39"/>
  <c r="K274" i="39"/>
  <c r="M274" i="39" s="1"/>
  <c r="I274" i="39"/>
  <c r="H274" i="39"/>
  <c r="J274" i="39" s="1"/>
  <c r="F274" i="39"/>
  <c r="E274" i="39"/>
  <c r="G274" i="39" s="1"/>
  <c r="AV273" i="39"/>
  <c r="AU273" i="39"/>
  <c r="AW273" i="39" s="1"/>
  <c r="AS273" i="39"/>
  <c r="AR273" i="39"/>
  <c r="AT273" i="39" s="1"/>
  <c r="AP273" i="39"/>
  <c r="AO273" i="39"/>
  <c r="AQ273" i="39" s="1"/>
  <c r="AM273" i="39"/>
  <c r="AL273" i="39"/>
  <c r="AN273" i="39" s="1"/>
  <c r="AJ273" i="39"/>
  <c r="AI273" i="39"/>
  <c r="AK273" i="39" s="1"/>
  <c r="AG273" i="39"/>
  <c r="AF273" i="39"/>
  <c r="AH273" i="39" s="1"/>
  <c r="AD273" i="39"/>
  <c r="AC273" i="39"/>
  <c r="AE273" i="39" s="1"/>
  <c r="AA273" i="39"/>
  <c r="Z273" i="39"/>
  <c r="AB273" i="39" s="1"/>
  <c r="X273" i="39"/>
  <c r="W273" i="39"/>
  <c r="Y273" i="39" s="1"/>
  <c r="U273" i="39"/>
  <c r="T273" i="39"/>
  <c r="V273" i="39" s="1"/>
  <c r="R273" i="39"/>
  <c r="Q273" i="39"/>
  <c r="S273" i="39" s="1"/>
  <c r="O273" i="39"/>
  <c r="N273" i="39"/>
  <c r="P273" i="39" s="1"/>
  <c r="L273" i="39"/>
  <c r="K273" i="39"/>
  <c r="M273" i="39" s="1"/>
  <c r="I273" i="39"/>
  <c r="H273" i="39"/>
  <c r="J273" i="39" s="1"/>
  <c r="F273" i="39"/>
  <c r="E273" i="39"/>
  <c r="G273" i="39" s="1"/>
  <c r="AV272" i="39"/>
  <c r="AU272" i="39"/>
  <c r="AW272" i="39" s="1"/>
  <c r="AS272" i="39"/>
  <c r="AR272" i="39"/>
  <c r="AT272" i="39" s="1"/>
  <c r="AP272" i="39"/>
  <c r="AO272" i="39"/>
  <c r="AQ272" i="39" s="1"/>
  <c r="AM272" i="39"/>
  <c r="AL272" i="39"/>
  <c r="AN272" i="39" s="1"/>
  <c r="AJ272" i="39"/>
  <c r="AI272" i="39"/>
  <c r="AK272" i="39" s="1"/>
  <c r="AG272" i="39"/>
  <c r="AF272" i="39"/>
  <c r="AH272" i="39" s="1"/>
  <c r="AD272" i="39"/>
  <c r="AC272" i="39"/>
  <c r="AE272" i="39" s="1"/>
  <c r="AA272" i="39"/>
  <c r="Z272" i="39"/>
  <c r="AB272" i="39" s="1"/>
  <c r="X272" i="39"/>
  <c r="W272" i="39"/>
  <c r="Y272" i="39" s="1"/>
  <c r="U272" i="39"/>
  <c r="T272" i="39"/>
  <c r="V272" i="39" s="1"/>
  <c r="R272" i="39"/>
  <c r="Q272" i="39"/>
  <c r="S272" i="39" s="1"/>
  <c r="O272" i="39"/>
  <c r="N272" i="39"/>
  <c r="P272" i="39" s="1"/>
  <c r="L272" i="39"/>
  <c r="K272" i="39"/>
  <c r="M272" i="39" s="1"/>
  <c r="I272" i="39"/>
  <c r="H272" i="39"/>
  <c r="J272" i="39" s="1"/>
  <c r="F272" i="39"/>
  <c r="E272" i="39"/>
  <c r="G272" i="39" s="1"/>
  <c r="AV271" i="39"/>
  <c r="AU271" i="39"/>
  <c r="AW271" i="39" s="1"/>
  <c r="AS271" i="39"/>
  <c r="AR271" i="39"/>
  <c r="AT271" i="39" s="1"/>
  <c r="AP271" i="39"/>
  <c r="AO271" i="39"/>
  <c r="AQ271" i="39" s="1"/>
  <c r="AM271" i="39"/>
  <c r="AL271" i="39"/>
  <c r="AN271" i="39" s="1"/>
  <c r="AJ271" i="39"/>
  <c r="AI271" i="39"/>
  <c r="AK271" i="39" s="1"/>
  <c r="AG271" i="39"/>
  <c r="AF271" i="39"/>
  <c r="AH271" i="39" s="1"/>
  <c r="AD271" i="39"/>
  <c r="AC271" i="39"/>
  <c r="AE271" i="39" s="1"/>
  <c r="AA271" i="39"/>
  <c r="Z271" i="39"/>
  <c r="AB271" i="39" s="1"/>
  <c r="X271" i="39"/>
  <c r="W271" i="39"/>
  <c r="Y271" i="39" s="1"/>
  <c r="U271" i="39"/>
  <c r="T271" i="39"/>
  <c r="V271" i="39" s="1"/>
  <c r="R271" i="39"/>
  <c r="Q271" i="39"/>
  <c r="S271" i="39" s="1"/>
  <c r="O271" i="39"/>
  <c r="N271" i="39"/>
  <c r="P271" i="39" s="1"/>
  <c r="L271" i="39"/>
  <c r="K271" i="39"/>
  <c r="M271" i="39" s="1"/>
  <c r="I271" i="39"/>
  <c r="H271" i="39"/>
  <c r="J271" i="39" s="1"/>
  <c r="F271" i="39"/>
  <c r="E271" i="39"/>
  <c r="G271" i="39" s="1"/>
  <c r="AV270" i="39"/>
  <c r="AU270" i="39"/>
  <c r="AW270" i="39" s="1"/>
  <c r="AS270" i="39"/>
  <c r="AR270" i="39"/>
  <c r="AT270" i="39" s="1"/>
  <c r="AP270" i="39"/>
  <c r="AO270" i="39"/>
  <c r="AQ270" i="39" s="1"/>
  <c r="AM270" i="39"/>
  <c r="AL270" i="39"/>
  <c r="AN270" i="39" s="1"/>
  <c r="AJ270" i="39"/>
  <c r="AI270" i="39"/>
  <c r="AK270" i="39" s="1"/>
  <c r="AG270" i="39"/>
  <c r="AF270" i="39"/>
  <c r="AH270" i="39" s="1"/>
  <c r="AD270" i="39"/>
  <c r="AC270" i="39"/>
  <c r="AE270" i="39" s="1"/>
  <c r="AA270" i="39"/>
  <c r="Z270" i="39"/>
  <c r="AB270" i="39" s="1"/>
  <c r="X270" i="39"/>
  <c r="W270" i="39"/>
  <c r="Y270" i="39" s="1"/>
  <c r="U270" i="39"/>
  <c r="T270" i="39"/>
  <c r="V270" i="39" s="1"/>
  <c r="R270" i="39"/>
  <c r="Q270" i="39"/>
  <c r="S270" i="39" s="1"/>
  <c r="O270" i="39"/>
  <c r="N270" i="39"/>
  <c r="P270" i="39" s="1"/>
  <c r="L270" i="39"/>
  <c r="K270" i="39"/>
  <c r="M270" i="39" s="1"/>
  <c r="I270" i="39"/>
  <c r="H270" i="39"/>
  <c r="J270" i="39" s="1"/>
  <c r="F270" i="39"/>
  <c r="E270" i="39"/>
  <c r="G270" i="39" s="1"/>
  <c r="AV269" i="39"/>
  <c r="AU269" i="39"/>
  <c r="AW269" i="39" s="1"/>
  <c r="AS269" i="39"/>
  <c r="AR269" i="39"/>
  <c r="AT269" i="39" s="1"/>
  <c r="AP269" i="39"/>
  <c r="AO269" i="39"/>
  <c r="AQ269" i="39" s="1"/>
  <c r="AM269" i="39"/>
  <c r="AL269" i="39"/>
  <c r="AN269" i="39" s="1"/>
  <c r="AJ269" i="39"/>
  <c r="AI269" i="39"/>
  <c r="AK269" i="39" s="1"/>
  <c r="AG269" i="39"/>
  <c r="AF269" i="39"/>
  <c r="AH269" i="39" s="1"/>
  <c r="AD269" i="39"/>
  <c r="AC269" i="39"/>
  <c r="AE269" i="39" s="1"/>
  <c r="AA269" i="39"/>
  <c r="Z269" i="39"/>
  <c r="AB269" i="39" s="1"/>
  <c r="X269" i="39"/>
  <c r="W269" i="39"/>
  <c r="Y269" i="39" s="1"/>
  <c r="U269" i="39"/>
  <c r="T269" i="39"/>
  <c r="V269" i="39" s="1"/>
  <c r="R269" i="39"/>
  <c r="Q269" i="39"/>
  <c r="S269" i="39" s="1"/>
  <c r="O269" i="39"/>
  <c r="N269" i="39"/>
  <c r="P269" i="39" s="1"/>
  <c r="L269" i="39"/>
  <c r="K269" i="39"/>
  <c r="M269" i="39" s="1"/>
  <c r="I269" i="39"/>
  <c r="H269" i="39"/>
  <c r="J269" i="39" s="1"/>
  <c r="F269" i="39"/>
  <c r="E269" i="39"/>
  <c r="G269" i="39" s="1"/>
  <c r="AV268" i="39"/>
  <c r="AU268" i="39"/>
  <c r="AW268" i="39" s="1"/>
  <c r="AS268" i="39"/>
  <c r="AR268" i="39"/>
  <c r="AT268" i="39" s="1"/>
  <c r="AP268" i="39"/>
  <c r="AO268" i="39"/>
  <c r="AQ268" i="39" s="1"/>
  <c r="AM268" i="39"/>
  <c r="AL268" i="39"/>
  <c r="AN268" i="39" s="1"/>
  <c r="AJ268" i="39"/>
  <c r="AI268" i="39"/>
  <c r="AK268" i="39" s="1"/>
  <c r="AG268" i="39"/>
  <c r="AF268" i="39"/>
  <c r="AH268" i="39" s="1"/>
  <c r="AD268" i="39"/>
  <c r="AC268" i="39"/>
  <c r="AE268" i="39" s="1"/>
  <c r="AA268" i="39"/>
  <c r="Z268" i="39"/>
  <c r="AB268" i="39" s="1"/>
  <c r="X268" i="39"/>
  <c r="W268" i="39"/>
  <c r="Y268" i="39" s="1"/>
  <c r="U268" i="39"/>
  <c r="T268" i="39"/>
  <c r="V268" i="39" s="1"/>
  <c r="R268" i="39"/>
  <c r="Q268" i="39"/>
  <c r="S268" i="39" s="1"/>
  <c r="O268" i="39"/>
  <c r="N268" i="39"/>
  <c r="P268" i="39" s="1"/>
  <c r="L268" i="39"/>
  <c r="K268" i="39"/>
  <c r="M268" i="39" s="1"/>
  <c r="I268" i="39"/>
  <c r="H268" i="39"/>
  <c r="J268" i="39" s="1"/>
  <c r="F268" i="39"/>
  <c r="E268" i="39"/>
  <c r="G268" i="39" s="1"/>
  <c r="AV267" i="39"/>
  <c r="AU267" i="39"/>
  <c r="AW267" i="39" s="1"/>
  <c r="AS267" i="39"/>
  <c r="AR267" i="39"/>
  <c r="AT267" i="39" s="1"/>
  <c r="AP267" i="39"/>
  <c r="AO267" i="39"/>
  <c r="AQ267" i="39" s="1"/>
  <c r="AM267" i="39"/>
  <c r="AL267" i="39"/>
  <c r="AN267" i="39" s="1"/>
  <c r="AJ267" i="39"/>
  <c r="AI267" i="39"/>
  <c r="AK267" i="39" s="1"/>
  <c r="AG267" i="39"/>
  <c r="AF267" i="39"/>
  <c r="AH267" i="39" s="1"/>
  <c r="AD267" i="39"/>
  <c r="AC267" i="39"/>
  <c r="AE267" i="39" s="1"/>
  <c r="AA267" i="39"/>
  <c r="Z267" i="39"/>
  <c r="AB267" i="39" s="1"/>
  <c r="X267" i="39"/>
  <c r="W267" i="39"/>
  <c r="Y267" i="39" s="1"/>
  <c r="U267" i="39"/>
  <c r="T267" i="39"/>
  <c r="V267" i="39" s="1"/>
  <c r="R267" i="39"/>
  <c r="Q267" i="39"/>
  <c r="S267" i="39" s="1"/>
  <c r="O267" i="39"/>
  <c r="N267" i="39"/>
  <c r="P267" i="39" s="1"/>
  <c r="L267" i="39"/>
  <c r="K267" i="39"/>
  <c r="M267" i="39" s="1"/>
  <c r="I267" i="39"/>
  <c r="H267" i="39"/>
  <c r="J267" i="39" s="1"/>
  <c r="F267" i="39"/>
  <c r="E267" i="39"/>
  <c r="G267" i="39" s="1"/>
  <c r="AV266" i="39"/>
  <c r="AU266" i="39"/>
  <c r="AW266" i="39" s="1"/>
  <c r="AS266" i="39"/>
  <c r="AR266" i="39"/>
  <c r="AT266" i="39" s="1"/>
  <c r="AP266" i="39"/>
  <c r="AO266" i="39"/>
  <c r="AQ266" i="39" s="1"/>
  <c r="AM266" i="39"/>
  <c r="AL266" i="39"/>
  <c r="AN266" i="39" s="1"/>
  <c r="AJ266" i="39"/>
  <c r="AI266" i="39"/>
  <c r="AK266" i="39" s="1"/>
  <c r="AG266" i="39"/>
  <c r="AF266" i="39"/>
  <c r="AH266" i="39" s="1"/>
  <c r="AD266" i="39"/>
  <c r="AC266" i="39"/>
  <c r="AE266" i="39" s="1"/>
  <c r="AA266" i="39"/>
  <c r="Z266" i="39"/>
  <c r="AB266" i="39" s="1"/>
  <c r="X266" i="39"/>
  <c r="W266" i="39"/>
  <c r="Y266" i="39" s="1"/>
  <c r="U266" i="39"/>
  <c r="T266" i="39"/>
  <c r="V266" i="39" s="1"/>
  <c r="R266" i="39"/>
  <c r="Q266" i="39"/>
  <c r="S266" i="39" s="1"/>
  <c r="O266" i="39"/>
  <c r="N266" i="39"/>
  <c r="P266" i="39" s="1"/>
  <c r="L266" i="39"/>
  <c r="K266" i="39"/>
  <c r="M266" i="39" s="1"/>
  <c r="I266" i="39"/>
  <c r="H266" i="39"/>
  <c r="J266" i="39" s="1"/>
  <c r="F266" i="39"/>
  <c r="E266" i="39"/>
  <c r="G266" i="39" s="1"/>
  <c r="AV265" i="39"/>
  <c r="AU265" i="39"/>
  <c r="AW265" i="39" s="1"/>
  <c r="AS265" i="39"/>
  <c r="AR265" i="39"/>
  <c r="AT265" i="39" s="1"/>
  <c r="AP265" i="39"/>
  <c r="AO265" i="39"/>
  <c r="AQ265" i="39" s="1"/>
  <c r="AM265" i="39"/>
  <c r="AL265" i="39"/>
  <c r="AN265" i="39" s="1"/>
  <c r="AJ265" i="39"/>
  <c r="AI265" i="39"/>
  <c r="AK265" i="39" s="1"/>
  <c r="AG265" i="39"/>
  <c r="AF265" i="39"/>
  <c r="AH265" i="39" s="1"/>
  <c r="AD265" i="39"/>
  <c r="AC265" i="39"/>
  <c r="AE265" i="39" s="1"/>
  <c r="AA265" i="39"/>
  <c r="Z265" i="39"/>
  <c r="AB265" i="39" s="1"/>
  <c r="X265" i="39"/>
  <c r="W265" i="39"/>
  <c r="Y265" i="39" s="1"/>
  <c r="U265" i="39"/>
  <c r="T265" i="39"/>
  <c r="V265" i="39" s="1"/>
  <c r="R265" i="39"/>
  <c r="Q265" i="39"/>
  <c r="S265" i="39" s="1"/>
  <c r="O265" i="39"/>
  <c r="N265" i="39"/>
  <c r="P265" i="39" s="1"/>
  <c r="L265" i="39"/>
  <c r="K265" i="39"/>
  <c r="M265" i="39" s="1"/>
  <c r="I265" i="39"/>
  <c r="H265" i="39"/>
  <c r="J265" i="39" s="1"/>
  <c r="F265" i="39"/>
  <c r="E265" i="39"/>
  <c r="G265" i="39" s="1"/>
  <c r="AV264" i="39"/>
  <c r="AU264" i="39"/>
  <c r="AW264" i="39" s="1"/>
  <c r="AS264" i="39"/>
  <c r="AR264" i="39"/>
  <c r="AT264" i="39" s="1"/>
  <c r="AP264" i="39"/>
  <c r="AO264" i="39"/>
  <c r="AQ264" i="39" s="1"/>
  <c r="AM264" i="39"/>
  <c r="AL264" i="39"/>
  <c r="AN264" i="39" s="1"/>
  <c r="AJ264" i="39"/>
  <c r="AI264" i="39"/>
  <c r="AK264" i="39" s="1"/>
  <c r="AG264" i="39"/>
  <c r="AF264" i="39"/>
  <c r="AH264" i="39" s="1"/>
  <c r="AD264" i="39"/>
  <c r="AC264" i="39"/>
  <c r="AE264" i="39" s="1"/>
  <c r="AA264" i="39"/>
  <c r="Z264" i="39"/>
  <c r="AB264" i="39" s="1"/>
  <c r="X264" i="39"/>
  <c r="W264" i="39"/>
  <c r="Y264" i="39" s="1"/>
  <c r="U264" i="39"/>
  <c r="T264" i="39"/>
  <c r="V264" i="39" s="1"/>
  <c r="R264" i="39"/>
  <c r="Q264" i="39"/>
  <c r="S264" i="39" s="1"/>
  <c r="O264" i="39"/>
  <c r="N264" i="39"/>
  <c r="P264" i="39" s="1"/>
  <c r="L264" i="39"/>
  <c r="K264" i="39"/>
  <c r="M264" i="39" s="1"/>
  <c r="I264" i="39"/>
  <c r="H264" i="39"/>
  <c r="J264" i="39" s="1"/>
  <c r="F264" i="39"/>
  <c r="E264" i="39"/>
  <c r="G264" i="39" s="1"/>
  <c r="AV263" i="39"/>
  <c r="AU263" i="39"/>
  <c r="AW263" i="39" s="1"/>
  <c r="AS263" i="39"/>
  <c r="AR263" i="39"/>
  <c r="AT263" i="39" s="1"/>
  <c r="AP263" i="39"/>
  <c r="AO263" i="39"/>
  <c r="AQ263" i="39" s="1"/>
  <c r="AM263" i="39"/>
  <c r="AL263" i="39"/>
  <c r="AN263" i="39" s="1"/>
  <c r="AJ263" i="39"/>
  <c r="AI263" i="39"/>
  <c r="AK263" i="39" s="1"/>
  <c r="AG263" i="39"/>
  <c r="AF263" i="39"/>
  <c r="AH263" i="39" s="1"/>
  <c r="AD263" i="39"/>
  <c r="AC263" i="39"/>
  <c r="AE263" i="39" s="1"/>
  <c r="AA263" i="39"/>
  <c r="Z263" i="39"/>
  <c r="AB263" i="39" s="1"/>
  <c r="X263" i="39"/>
  <c r="W263" i="39"/>
  <c r="Y263" i="39" s="1"/>
  <c r="U263" i="39"/>
  <c r="T263" i="39"/>
  <c r="V263" i="39" s="1"/>
  <c r="R263" i="39"/>
  <c r="Q263" i="39"/>
  <c r="S263" i="39" s="1"/>
  <c r="O263" i="39"/>
  <c r="N263" i="39"/>
  <c r="P263" i="39" s="1"/>
  <c r="L263" i="39"/>
  <c r="K263" i="39"/>
  <c r="M263" i="39" s="1"/>
  <c r="I263" i="39"/>
  <c r="H263" i="39"/>
  <c r="J263" i="39" s="1"/>
  <c r="F263" i="39"/>
  <c r="E263" i="39"/>
  <c r="G263" i="39" s="1"/>
  <c r="AV262" i="39"/>
  <c r="AU262" i="39"/>
  <c r="AW262" i="39" s="1"/>
  <c r="AS262" i="39"/>
  <c r="AR262" i="39"/>
  <c r="AT262" i="39" s="1"/>
  <c r="AP262" i="39"/>
  <c r="AO262" i="39"/>
  <c r="AQ262" i="39" s="1"/>
  <c r="AM262" i="39"/>
  <c r="AL262" i="39"/>
  <c r="AN262" i="39" s="1"/>
  <c r="AJ262" i="39"/>
  <c r="AI262" i="39"/>
  <c r="AK262" i="39" s="1"/>
  <c r="AG262" i="39"/>
  <c r="AF262" i="39"/>
  <c r="AH262" i="39" s="1"/>
  <c r="AD262" i="39"/>
  <c r="AC262" i="39"/>
  <c r="AE262" i="39" s="1"/>
  <c r="AA262" i="39"/>
  <c r="Z262" i="39"/>
  <c r="AB262" i="39" s="1"/>
  <c r="X262" i="39"/>
  <c r="W262" i="39"/>
  <c r="Y262" i="39" s="1"/>
  <c r="U262" i="39"/>
  <c r="T262" i="39"/>
  <c r="V262" i="39" s="1"/>
  <c r="R262" i="39"/>
  <c r="Q262" i="39"/>
  <c r="S262" i="39" s="1"/>
  <c r="O262" i="39"/>
  <c r="N262" i="39"/>
  <c r="P262" i="39" s="1"/>
  <c r="L262" i="39"/>
  <c r="K262" i="39"/>
  <c r="M262" i="39" s="1"/>
  <c r="I262" i="39"/>
  <c r="H262" i="39"/>
  <c r="J262" i="39" s="1"/>
  <c r="F262" i="39"/>
  <c r="E262" i="39"/>
  <c r="G262" i="39" s="1"/>
  <c r="AV261" i="39"/>
  <c r="AU261" i="39"/>
  <c r="AW261" i="39" s="1"/>
  <c r="AS261" i="39"/>
  <c r="AR261" i="39"/>
  <c r="AT261" i="39" s="1"/>
  <c r="AP261" i="39"/>
  <c r="AO261" i="39"/>
  <c r="AQ261" i="39" s="1"/>
  <c r="AM261" i="39"/>
  <c r="AL261" i="39"/>
  <c r="AN261" i="39" s="1"/>
  <c r="AJ261" i="39"/>
  <c r="AI261" i="39"/>
  <c r="AK261" i="39" s="1"/>
  <c r="AG261" i="39"/>
  <c r="AF261" i="39"/>
  <c r="AH261" i="39" s="1"/>
  <c r="AD261" i="39"/>
  <c r="AC261" i="39"/>
  <c r="AE261" i="39" s="1"/>
  <c r="AA261" i="39"/>
  <c r="Z261" i="39"/>
  <c r="AB261" i="39" s="1"/>
  <c r="X261" i="39"/>
  <c r="W261" i="39"/>
  <c r="Y261" i="39" s="1"/>
  <c r="U261" i="39"/>
  <c r="T261" i="39"/>
  <c r="V261" i="39" s="1"/>
  <c r="R261" i="39"/>
  <c r="Q261" i="39"/>
  <c r="S261" i="39" s="1"/>
  <c r="O261" i="39"/>
  <c r="N261" i="39"/>
  <c r="P261" i="39" s="1"/>
  <c r="L261" i="39"/>
  <c r="K261" i="39"/>
  <c r="M261" i="39" s="1"/>
  <c r="I261" i="39"/>
  <c r="H261" i="39"/>
  <c r="J261" i="39" s="1"/>
  <c r="F261" i="39"/>
  <c r="E261" i="39"/>
  <c r="G261" i="39" s="1"/>
  <c r="AV260" i="39"/>
  <c r="AU260" i="39"/>
  <c r="AW260" i="39" s="1"/>
  <c r="AS260" i="39"/>
  <c r="AR260" i="39"/>
  <c r="AT260" i="39" s="1"/>
  <c r="AP260" i="39"/>
  <c r="AO260" i="39"/>
  <c r="AQ260" i="39" s="1"/>
  <c r="AM260" i="39"/>
  <c r="AL260" i="39"/>
  <c r="AN260" i="39" s="1"/>
  <c r="AJ260" i="39"/>
  <c r="AI260" i="39"/>
  <c r="AK260" i="39" s="1"/>
  <c r="AG260" i="39"/>
  <c r="AF260" i="39"/>
  <c r="AH260" i="39" s="1"/>
  <c r="AD260" i="39"/>
  <c r="AC260" i="39"/>
  <c r="AE260" i="39" s="1"/>
  <c r="AA260" i="39"/>
  <c r="Z260" i="39"/>
  <c r="AB260" i="39" s="1"/>
  <c r="X260" i="39"/>
  <c r="W260" i="39"/>
  <c r="Y260" i="39" s="1"/>
  <c r="U260" i="39"/>
  <c r="T260" i="39"/>
  <c r="V260" i="39" s="1"/>
  <c r="R260" i="39"/>
  <c r="Q260" i="39"/>
  <c r="S260" i="39" s="1"/>
  <c r="O260" i="39"/>
  <c r="N260" i="39"/>
  <c r="P260" i="39" s="1"/>
  <c r="L260" i="39"/>
  <c r="K260" i="39"/>
  <c r="M260" i="39" s="1"/>
  <c r="I260" i="39"/>
  <c r="H260" i="39"/>
  <c r="J260" i="39" s="1"/>
  <c r="F260" i="39"/>
  <c r="E260" i="39"/>
  <c r="G260" i="39" s="1"/>
  <c r="AV259" i="39"/>
  <c r="AU259" i="39"/>
  <c r="AW259" i="39" s="1"/>
  <c r="AS259" i="39"/>
  <c r="AR259" i="39"/>
  <c r="AT259" i="39" s="1"/>
  <c r="AP259" i="39"/>
  <c r="AO259" i="39"/>
  <c r="AQ259" i="39" s="1"/>
  <c r="AM259" i="39"/>
  <c r="AL259" i="39"/>
  <c r="AN259" i="39" s="1"/>
  <c r="AJ259" i="39"/>
  <c r="AI259" i="39"/>
  <c r="AK259" i="39" s="1"/>
  <c r="AG259" i="39"/>
  <c r="AF259" i="39"/>
  <c r="AH259" i="39" s="1"/>
  <c r="AD259" i="39"/>
  <c r="AC259" i="39"/>
  <c r="AE259" i="39" s="1"/>
  <c r="AA259" i="39"/>
  <c r="Z259" i="39"/>
  <c r="AB259" i="39" s="1"/>
  <c r="X259" i="39"/>
  <c r="W259" i="39"/>
  <c r="Y259" i="39" s="1"/>
  <c r="U259" i="39"/>
  <c r="T259" i="39"/>
  <c r="V259" i="39" s="1"/>
  <c r="R259" i="39"/>
  <c r="Q259" i="39"/>
  <c r="S259" i="39" s="1"/>
  <c r="O259" i="39"/>
  <c r="N259" i="39"/>
  <c r="P259" i="39" s="1"/>
  <c r="L259" i="39"/>
  <c r="K259" i="39"/>
  <c r="M259" i="39" s="1"/>
  <c r="I259" i="39"/>
  <c r="H259" i="39"/>
  <c r="J259" i="39" s="1"/>
  <c r="F259" i="39"/>
  <c r="E259" i="39"/>
  <c r="G259" i="39" s="1"/>
  <c r="AV258" i="39"/>
  <c r="AU258" i="39"/>
  <c r="AW258" i="39" s="1"/>
  <c r="AS258" i="39"/>
  <c r="AR258" i="39"/>
  <c r="AT258" i="39" s="1"/>
  <c r="AP258" i="39"/>
  <c r="AO258" i="39"/>
  <c r="AQ258" i="39" s="1"/>
  <c r="AM258" i="39"/>
  <c r="AL258" i="39"/>
  <c r="AN258" i="39" s="1"/>
  <c r="AJ258" i="39"/>
  <c r="AI258" i="39"/>
  <c r="AK258" i="39" s="1"/>
  <c r="AG258" i="39"/>
  <c r="AF258" i="39"/>
  <c r="AH258" i="39" s="1"/>
  <c r="AD258" i="39"/>
  <c r="AC258" i="39"/>
  <c r="AE258" i="39" s="1"/>
  <c r="AA258" i="39"/>
  <c r="Z258" i="39"/>
  <c r="AB258" i="39" s="1"/>
  <c r="X258" i="39"/>
  <c r="W258" i="39"/>
  <c r="Y258" i="39" s="1"/>
  <c r="U258" i="39"/>
  <c r="T258" i="39"/>
  <c r="V258" i="39" s="1"/>
  <c r="R258" i="39"/>
  <c r="Q258" i="39"/>
  <c r="S258" i="39" s="1"/>
  <c r="O258" i="39"/>
  <c r="N258" i="39"/>
  <c r="P258" i="39" s="1"/>
  <c r="L258" i="39"/>
  <c r="K258" i="39"/>
  <c r="M258" i="39" s="1"/>
  <c r="I258" i="39"/>
  <c r="H258" i="39"/>
  <c r="J258" i="39" s="1"/>
  <c r="F258" i="39"/>
  <c r="E258" i="39"/>
  <c r="G258" i="39" s="1"/>
  <c r="AV257" i="39"/>
  <c r="AU257" i="39"/>
  <c r="AW257" i="39" s="1"/>
  <c r="AS257" i="39"/>
  <c r="AR257" i="39"/>
  <c r="AT257" i="39" s="1"/>
  <c r="AP257" i="39"/>
  <c r="AO257" i="39"/>
  <c r="AQ257" i="39" s="1"/>
  <c r="AM257" i="39"/>
  <c r="AL257" i="39"/>
  <c r="AN257" i="39" s="1"/>
  <c r="AJ257" i="39"/>
  <c r="AI257" i="39"/>
  <c r="AK257" i="39" s="1"/>
  <c r="AG257" i="39"/>
  <c r="AF257" i="39"/>
  <c r="AH257" i="39" s="1"/>
  <c r="AD257" i="39"/>
  <c r="AC257" i="39"/>
  <c r="AE257" i="39" s="1"/>
  <c r="AA257" i="39"/>
  <c r="Z257" i="39"/>
  <c r="AB257" i="39" s="1"/>
  <c r="X257" i="39"/>
  <c r="W257" i="39"/>
  <c r="Y257" i="39" s="1"/>
  <c r="U257" i="39"/>
  <c r="T257" i="39"/>
  <c r="V257" i="39" s="1"/>
  <c r="R257" i="39"/>
  <c r="Q257" i="39"/>
  <c r="S257" i="39" s="1"/>
  <c r="O257" i="39"/>
  <c r="N257" i="39"/>
  <c r="P257" i="39" s="1"/>
  <c r="L257" i="39"/>
  <c r="K257" i="39"/>
  <c r="M257" i="39" s="1"/>
  <c r="I257" i="39"/>
  <c r="H257" i="39"/>
  <c r="J257" i="39" s="1"/>
  <c r="F257" i="39"/>
  <c r="E257" i="39"/>
  <c r="G257" i="39" s="1"/>
  <c r="AV256" i="39"/>
  <c r="AU256" i="39"/>
  <c r="AW256" i="39" s="1"/>
  <c r="AS256" i="39"/>
  <c r="AR256" i="39"/>
  <c r="AT256" i="39" s="1"/>
  <c r="AP256" i="39"/>
  <c r="AO256" i="39"/>
  <c r="AQ256" i="39" s="1"/>
  <c r="AM256" i="39"/>
  <c r="AL256" i="39"/>
  <c r="AN256" i="39" s="1"/>
  <c r="AJ256" i="39"/>
  <c r="AI256" i="39"/>
  <c r="AK256" i="39" s="1"/>
  <c r="AG256" i="39"/>
  <c r="AF256" i="39"/>
  <c r="AH256" i="39" s="1"/>
  <c r="AD256" i="39"/>
  <c r="AC256" i="39"/>
  <c r="AE256" i="39" s="1"/>
  <c r="AA256" i="39"/>
  <c r="Z256" i="39"/>
  <c r="AB256" i="39" s="1"/>
  <c r="X256" i="39"/>
  <c r="W256" i="39"/>
  <c r="Y256" i="39" s="1"/>
  <c r="U256" i="39"/>
  <c r="T256" i="39"/>
  <c r="V256" i="39" s="1"/>
  <c r="R256" i="39"/>
  <c r="Q256" i="39"/>
  <c r="S256" i="39" s="1"/>
  <c r="O256" i="39"/>
  <c r="N256" i="39"/>
  <c r="P256" i="39" s="1"/>
  <c r="L256" i="39"/>
  <c r="K256" i="39"/>
  <c r="M256" i="39" s="1"/>
  <c r="I256" i="39"/>
  <c r="H256" i="39"/>
  <c r="J256" i="39" s="1"/>
  <c r="F256" i="39"/>
  <c r="E256" i="39"/>
  <c r="G256" i="39" s="1"/>
  <c r="AV255" i="39"/>
  <c r="AU255" i="39"/>
  <c r="AW255" i="39" s="1"/>
  <c r="AS255" i="39"/>
  <c r="AR255" i="39"/>
  <c r="AT255" i="39" s="1"/>
  <c r="AP255" i="39"/>
  <c r="AO255" i="39"/>
  <c r="AQ255" i="39" s="1"/>
  <c r="AM255" i="39"/>
  <c r="AL255" i="39"/>
  <c r="AN255" i="39" s="1"/>
  <c r="AJ255" i="39"/>
  <c r="AI255" i="39"/>
  <c r="AK255" i="39" s="1"/>
  <c r="AG255" i="39"/>
  <c r="AF255" i="39"/>
  <c r="AH255" i="39" s="1"/>
  <c r="AD255" i="39"/>
  <c r="AC255" i="39"/>
  <c r="AE255" i="39" s="1"/>
  <c r="AA255" i="39"/>
  <c r="Z255" i="39"/>
  <c r="AB255" i="39" s="1"/>
  <c r="X255" i="39"/>
  <c r="W255" i="39"/>
  <c r="Y255" i="39" s="1"/>
  <c r="U255" i="39"/>
  <c r="T255" i="39"/>
  <c r="V255" i="39" s="1"/>
  <c r="R255" i="39"/>
  <c r="Q255" i="39"/>
  <c r="S255" i="39" s="1"/>
  <c r="O255" i="39"/>
  <c r="N255" i="39"/>
  <c r="P255" i="39" s="1"/>
  <c r="L255" i="39"/>
  <c r="K255" i="39"/>
  <c r="M255" i="39" s="1"/>
  <c r="I255" i="39"/>
  <c r="H255" i="39"/>
  <c r="J255" i="39" s="1"/>
  <c r="F255" i="39"/>
  <c r="E255" i="39"/>
  <c r="G255" i="39" s="1"/>
  <c r="AV254" i="39"/>
  <c r="AU254" i="39"/>
  <c r="AW254" i="39" s="1"/>
  <c r="AS254" i="39"/>
  <c r="AR254" i="39"/>
  <c r="AT254" i="39" s="1"/>
  <c r="AP254" i="39"/>
  <c r="AO254" i="39"/>
  <c r="AQ254" i="39" s="1"/>
  <c r="AM254" i="39"/>
  <c r="AL254" i="39"/>
  <c r="AN254" i="39" s="1"/>
  <c r="AJ254" i="39"/>
  <c r="AI254" i="39"/>
  <c r="AK254" i="39" s="1"/>
  <c r="AG254" i="39"/>
  <c r="AF254" i="39"/>
  <c r="AH254" i="39" s="1"/>
  <c r="AD254" i="39"/>
  <c r="AC254" i="39"/>
  <c r="AE254" i="39" s="1"/>
  <c r="AA254" i="39"/>
  <c r="Z254" i="39"/>
  <c r="AB254" i="39" s="1"/>
  <c r="X254" i="39"/>
  <c r="W254" i="39"/>
  <c r="Y254" i="39" s="1"/>
  <c r="U254" i="39"/>
  <c r="T254" i="39"/>
  <c r="V254" i="39" s="1"/>
  <c r="R254" i="39"/>
  <c r="Q254" i="39"/>
  <c r="S254" i="39" s="1"/>
  <c r="O254" i="39"/>
  <c r="N254" i="39"/>
  <c r="P254" i="39" s="1"/>
  <c r="L254" i="39"/>
  <c r="K254" i="39"/>
  <c r="M254" i="39" s="1"/>
  <c r="I254" i="39"/>
  <c r="H254" i="39"/>
  <c r="J254" i="39" s="1"/>
  <c r="F254" i="39"/>
  <c r="E254" i="39"/>
  <c r="G254" i="39" s="1"/>
  <c r="AV253" i="39"/>
  <c r="AU253" i="39"/>
  <c r="AW253" i="39" s="1"/>
  <c r="AS253" i="39"/>
  <c r="AR253" i="39"/>
  <c r="AT253" i="39" s="1"/>
  <c r="AP253" i="39"/>
  <c r="AO253" i="39"/>
  <c r="AQ253" i="39" s="1"/>
  <c r="AM253" i="39"/>
  <c r="AL253" i="39"/>
  <c r="AN253" i="39" s="1"/>
  <c r="AJ253" i="39"/>
  <c r="AI253" i="39"/>
  <c r="AK253" i="39" s="1"/>
  <c r="AG253" i="39"/>
  <c r="AF253" i="39"/>
  <c r="AH253" i="39" s="1"/>
  <c r="AD253" i="39"/>
  <c r="AC253" i="39"/>
  <c r="AE253" i="39" s="1"/>
  <c r="AA253" i="39"/>
  <c r="Z253" i="39"/>
  <c r="AB253" i="39" s="1"/>
  <c r="X253" i="39"/>
  <c r="W253" i="39"/>
  <c r="Y253" i="39" s="1"/>
  <c r="U253" i="39"/>
  <c r="T253" i="39"/>
  <c r="V253" i="39" s="1"/>
  <c r="R253" i="39"/>
  <c r="Q253" i="39"/>
  <c r="S253" i="39" s="1"/>
  <c r="O253" i="39"/>
  <c r="N253" i="39"/>
  <c r="P253" i="39" s="1"/>
  <c r="L253" i="39"/>
  <c r="K253" i="39"/>
  <c r="M253" i="39" s="1"/>
  <c r="I253" i="39"/>
  <c r="H253" i="39"/>
  <c r="J253" i="39" s="1"/>
  <c r="F253" i="39"/>
  <c r="E253" i="39"/>
  <c r="G253" i="39" s="1"/>
  <c r="AV252" i="39"/>
  <c r="AU252" i="39"/>
  <c r="AW252" i="39" s="1"/>
  <c r="AS252" i="39"/>
  <c r="AR252" i="39"/>
  <c r="AT252" i="39" s="1"/>
  <c r="AP252" i="39"/>
  <c r="AO252" i="39"/>
  <c r="AQ252" i="39" s="1"/>
  <c r="AM252" i="39"/>
  <c r="AL252" i="39"/>
  <c r="AN252" i="39" s="1"/>
  <c r="AJ252" i="39"/>
  <c r="AI252" i="39"/>
  <c r="AK252" i="39" s="1"/>
  <c r="AG252" i="39"/>
  <c r="AF252" i="39"/>
  <c r="AH252" i="39" s="1"/>
  <c r="AD252" i="39"/>
  <c r="AC252" i="39"/>
  <c r="AE252" i="39" s="1"/>
  <c r="AA252" i="39"/>
  <c r="Z252" i="39"/>
  <c r="AB252" i="39" s="1"/>
  <c r="X252" i="39"/>
  <c r="W252" i="39"/>
  <c r="Y252" i="39" s="1"/>
  <c r="U252" i="39"/>
  <c r="T252" i="39"/>
  <c r="V252" i="39" s="1"/>
  <c r="R252" i="39"/>
  <c r="Q252" i="39"/>
  <c r="S252" i="39" s="1"/>
  <c r="O252" i="39"/>
  <c r="N252" i="39"/>
  <c r="P252" i="39" s="1"/>
  <c r="L252" i="39"/>
  <c r="K252" i="39"/>
  <c r="M252" i="39" s="1"/>
  <c r="I252" i="39"/>
  <c r="H252" i="39"/>
  <c r="J252" i="39" s="1"/>
  <c r="F252" i="39"/>
  <c r="E252" i="39"/>
  <c r="G252" i="39" s="1"/>
  <c r="AV251" i="39"/>
  <c r="AU251" i="39"/>
  <c r="AW251" i="39" s="1"/>
  <c r="AS251" i="39"/>
  <c r="AR251" i="39"/>
  <c r="AT251" i="39" s="1"/>
  <c r="AP251" i="39"/>
  <c r="AO251" i="39"/>
  <c r="AQ251" i="39" s="1"/>
  <c r="AM251" i="39"/>
  <c r="AL251" i="39"/>
  <c r="AN251" i="39" s="1"/>
  <c r="AJ251" i="39"/>
  <c r="AI251" i="39"/>
  <c r="AK251" i="39" s="1"/>
  <c r="AG251" i="39"/>
  <c r="AF251" i="39"/>
  <c r="AH251" i="39" s="1"/>
  <c r="AD251" i="39"/>
  <c r="AC251" i="39"/>
  <c r="AE251" i="39" s="1"/>
  <c r="AA251" i="39"/>
  <c r="Z251" i="39"/>
  <c r="AB251" i="39" s="1"/>
  <c r="X251" i="39"/>
  <c r="W251" i="39"/>
  <c r="Y251" i="39" s="1"/>
  <c r="U251" i="39"/>
  <c r="T251" i="39"/>
  <c r="V251" i="39" s="1"/>
  <c r="R251" i="39"/>
  <c r="Q251" i="39"/>
  <c r="S251" i="39" s="1"/>
  <c r="O251" i="39"/>
  <c r="N251" i="39"/>
  <c r="P251" i="39" s="1"/>
  <c r="L251" i="39"/>
  <c r="K251" i="39"/>
  <c r="M251" i="39" s="1"/>
  <c r="I251" i="39"/>
  <c r="H251" i="39"/>
  <c r="J251" i="39" s="1"/>
  <c r="F251" i="39"/>
  <c r="E251" i="39"/>
  <c r="G251" i="39" s="1"/>
  <c r="AV250" i="39"/>
  <c r="AU250" i="39"/>
  <c r="AW250" i="39" s="1"/>
  <c r="AS250" i="39"/>
  <c r="AR250" i="39"/>
  <c r="AT250" i="39" s="1"/>
  <c r="AP250" i="39"/>
  <c r="AO250" i="39"/>
  <c r="AQ250" i="39" s="1"/>
  <c r="AM250" i="39"/>
  <c r="AL250" i="39"/>
  <c r="AN250" i="39" s="1"/>
  <c r="AJ250" i="39"/>
  <c r="AI250" i="39"/>
  <c r="AK250" i="39" s="1"/>
  <c r="AG250" i="39"/>
  <c r="AF250" i="39"/>
  <c r="AH250" i="39" s="1"/>
  <c r="AD250" i="39"/>
  <c r="AC250" i="39"/>
  <c r="AE250" i="39" s="1"/>
  <c r="AA250" i="39"/>
  <c r="Z250" i="39"/>
  <c r="AB250" i="39" s="1"/>
  <c r="X250" i="39"/>
  <c r="W250" i="39"/>
  <c r="Y250" i="39" s="1"/>
  <c r="U250" i="39"/>
  <c r="T250" i="39"/>
  <c r="V250" i="39" s="1"/>
  <c r="R250" i="39"/>
  <c r="Q250" i="39"/>
  <c r="S250" i="39" s="1"/>
  <c r="O250" i="39"/>
  <c r="N250" i="39"/>
  <c r="P250" i="39" s="1"/>
  <c r="L250" i="39"/>
  <c r="K250" i="39"/>
  <c r="M250" i="39" s="1"/>
  <c r="I250" i="39"/>
  <c r="H250" i="39"/>
  <c r="J250" i="39" s="1"/>
  <c r="F250" i="39"/>
  <c r="E250" i="39"/>
  <c r="G250" i="39" s="1"/>
  <c r="AV249" i="39"/>
  <c r="AU249" i="39"/>
  <c r="AW249" i="39" s="1"/>
  <c r="AS249" i="39"/>
  <c r="AR249" i="39"/>
  <c r="AT249" i="39" s="1"/>
  <c r="AP249" i="39"/>
  <c r="AO249" i="39"/>
  <c r="AQ249" i="39" s="1"/>
  <c r="AM249" i="39"/>
  <c r="AL249" i="39"/>
  <c r="AN249" i="39" s="1"/>
  <c r="AJ249" i="39"/>
  <c r="AI249" i="39"/>
  <c r="AK249" i="39" s="1"/>
  <c r="AG249" i="39"/>
  <c r="AF249" i="39"/>
  <c r="AH249" i="39" s="1"/>
  <c r="AD249" i="39"/>
  <c r="AC249" i="39"/>
  <c r="AE249" i="39" s="1"/>
  <c r="AA249" i="39"/>
  <c r="Z249" i="39"/>
  <c r="AB249" i="39" s="1"/>
  <c r="X249" i="39"/>
  <c r="W249" i="39"/>
  <c r="Y249" i="39" s="1"/>
  <c r="U249" i="39"/>
  <c r="T249" i="39"/>
  <c r="V249" i="39" s="1"/>
  <c r="R249" i="39"/>
  <c r="Q249" i="39"/>
  <c r="S249" i="39" s="1"/>
  <c r="O249" i="39"/>
  <c r="N249" i="39"/>
  <c r="P249" i="39" s="1"/>
  <c r="L249" i="39"/>
  <c r="K249" i="39"/>
  <c r="M249" i="39" s="1"/>
  <c r="I249" i="39"/>
  <c r="H249" i="39"/>
  <c r="J249" i="39" s="1"/>
  <c r="F249" i="39"/>
  <c r="E249" i="39"/>
  <c r="G249" i="39" s="1"/>
  <c r="AV248" i="39"/>
  <c r="AU248" i="39"/>
  <c r="AW248" i="39" s="1"/>
  <c r="AS248" i="39"/>
  <c r="AR248" i="39"/>
  <c r="AT248" i="39" s="1"/>
  <c r="AP248" i="39"/>
  <c r="AO248" i="39"/>
  <c r="AQ248" i="39" s="1"/>
  <c r="AM248" i="39"/>
  <c r="AL248" i="39"/>
  <c r="AN248" i="39" s="1"/>
  <c r="AJ248" i="39"/>
  <c r="AI248" i="39"/>
  <c r="AK248" i="39" s="1"/>
  <c r="AG248" i="39"/>
  <c r="AF248" i="39"/>
  <c r="AH248" i="39" s="1"/>
  <c r="AD248" i="39"/>
  <c r="AC248" i="39"/>
  <c r="AE248" i="39" s="1"/>
  <c r="AA248" i="39"/>
  <c r="Z248" i="39"/>
  <c r="AB248" i="39" s="1"/>
  <c r="X248" i="39"/>
  <c r="W248" i="39"/>
  <c r="Y248" i="39" s="1"/>
  <c r="U248" i="39"/>
  <c r="T248" i="39"/>
  <c r="V248" i="39" s="1"/>
  <c r="R248" i="39"/>
  <c r="Q248" i="39"/>
  <c r="S248" i="39" s="1"/>
  <c r="O248" i="39"/>
  <c r="N248" i="39"/>
  <c r="P248" i="39" s="1"/>
  <c r="L248" i="39"/>
  <c r="K248" i="39"/>
  <c r="M248" i="39" s="1"/>
  <c r="I248" i="39"/>
  <c r="H248" i="39"/>
  <c r="J248" i="39" s="1"/>
  <c r="F248" i="39"/>
  <c r="E248" i="39"/>
  <c r="G248" i="39" s="1"/>
  <c r="AV247" i="39"/>
  <c r="AU247" i="39"/>
  <c r="AW247" i="39" s="1"/>
  <c r="AS247" i="39"/>
  <c r="AR247" i="39"/>
  <c r="AT247" i="39" s="1"/>
  <c r="AP247" i="39"/>
  <c r="AO247" i="39"/>
  <c r="AQ247" i="39" s="1"/>
  <c r="AM247" i="39"/>
  <c r="AL247" i="39"/>
  <c r="AN247" i="39" s="1"/>
  <c r="AJ247" i="39"/>
  <c r="AI247" i="39"/>
  <c r="AK247" i="39" s="1"/>
  <c r="AG247" i="39"/>
  <c r="AF247" i="39"/>
  <c r="AH247" i="39" s="1"/>
  <c r="AD247" i="39"/>
  <c r="AC247" i="39"/>
  <c r="AE247" i="39" s="1"/>
  <c r="AA247" i="39"/>
  <c r="Z247" i="39"/>
  <c r="AB247" i="39" s="1"/>
  <c r="X247" i="39"/>
  <c r="W247" i="39"/>
  <c r="Y247" i="39" s="1"/>
  <c r="U247" i="39"/>
  <c r="T247" i="39"/>
  <c r="V247" i="39" s="1"/>
  <c r="R247" i="39"/>
  <c r="Q247" i="39"/>
  <c r="S247" i="39" s="1"/>
  <c r="O247" i="39"/>
  <c r="N247" i="39"/>
  <c r="P247" i="39" s="1"/>
  <c r="L247" i="39"/>
  <c r="K247" i="39"/>
  <c r="M247" i="39" s="1"/>
  <c r="I247" i="39"/>
  <c r="H247" i="39"/>
  <c r="J247" i="39" s="1"/>
  <c r="F247" i="39"/>
  <c r="E247" i="39"/>
  <c r="G247" i="39" s="1"/>
  <c r="AV246" i="39"/>
  <c r="AU246" i="39"/>
  <c r="AW246" i="39" s="1"/>
  <c r="AS246" i="39"/>
  <c r="AR246" i="39"/>
  <c r="AT246" i="39" s="1"/>
  <c r="AP246" i="39"/>
  <c r="AO246" i="39"/>
  <c r="AQ246" i="39" s="1"/>
  <c r="AM246" i="39"/>
  <c r="AL246" i="39"/>
  <c r="AN246" i="39" s="1"/>
  <c r="AJ246" i="39"/>
  <c r="AI246" i="39"/>
  <c r="AK246" i="39" s="1"/>
  <c r="AG246" i="39"/>
  <c r="AF246" i="39"/>
  <c r="AH246" i="39" s="1"/>
  <c r="AD246" i="39"/>
  <c r="AC246" i="39"/>
  <c r="AE246" i="39" s="1"/>
  <c r="AA246" i="39"/>
  <c r="Z246" i="39"/>
  <c r="AB246" i="39" s="1"/>
  <c r="X246" i="39"/>
  <c r="W246" i="39"/>
  <c r="Y246" i="39" s="1"/>
  <c r="U246" i="39"/>
  <c r="T246" i="39"/>
  <c r="V246" i="39" s="1"/>
  <c r="R246" i="39"/>
  <c r="Q246" i="39"/>
  <c r="S246" i="39" s="1"/>
  <c r="O246" i="39"/>
  <c r="N246" i="39"/>
  <c r="P246" i="39" s="1"/>
  <c r="L246" i="39"/>
  <c r="K246" i="39"/>
  <c r="M246" i="39" s="1"/>
  <c r="I246" i="39"/>
  <c r="H246" i="39"/>
  <c r="J246" i="39" s="1"/>
  <c r="F246" i="39"/>
  <c r="E246" i="39"/>
  <c r="G246" i="39" s="1"/>
  <c r="AV245" i="39"/>
  <c r="AU245" i="39"/>
  <c r="AW245" i="39" s="1"/>
  <c r="AS245" i="39"/>
  <c r="AR245" i="39"/>
  <c r="AT245" i="39" s="1"/>
  <c r="AP245" i="39"/>
  <c r="AO245" i="39"/>
  <c r="AQ245" i="39" s="1"/>
  <c r="AM245" i="39"/>
  <c r="AL245" i="39"/>
  <c r="AN245" i="39" s="1"/>
  <c r="AJ245" i="39"/>
  <c r="AI245" i="39"/>
  <c r="AK245" i="39" s="1"/>
  <c r="AG245" i="39"/>
  <c r="AF245" i="39"/>
  <c r="AH245" i="39" s="1"/>
  <c r="AD245" i="39"/>
  <c r="AC245" i="39"/>
  <c r="AE245" i="39" s="1"/>
  <c r="AA245" i="39"/>
  <c r="Z245" i="39"/>
  <c r="AB245" i="39" s="1"/>
  <c r="X245" i="39"/>
  <c r="W245" i="39"/>
  <c r="Y245" i="39" s="1"/>
  <c r="U245" i="39"/>
  <c r="T245" i="39"/>
  <c r="V245" i="39" s="1"/>
  <c r="R245" i="39"/>
  <c r="Q245" i="39"/>
  <c r="S245" i="39" s="1"/>
  <c r="O245" i="39"/>
  <c r="N245" i="39"/>
  <c r="P245" i="39" s="1"/>
  <c r="L245" i="39"/>
  <c r="K245" i="39"/>
  <c r="M245" i="39" s="1"/>
  <c r="I245" i="39"/>
  <c r="H245" i="39"/>
  <c r="J245" i="39" s="1"/>
  <c r="F245" i="39"/>
  <c r="E245" i="39"/>
  <c r="G245" i="39" s="1"/>
  <c r="AV244" i="39"/>
  <c r="AU244" i="39"/>
  <c r="AW244" i="39" s="1"/>
  <c r="AS244" i="39"/>
  <c r="AR244" i="39"/>
  <c r="AT244" i="39" s="1"/>
  <c r="AP244" i="39"/>
  <c r="AO244" i="39"/>
  <c r="AQ244" i="39" s="1"/>
  <c r="AM244" i="39"/>
  <c r="AL244" i="39"/>
  <c r="AN244" i="39" s="1"/>
  <c r="AJ244" i="39"/>
  <c r="AI244" i="39"/>
  <c r="AK244" i="39" s="1"/>
  <c r="AG244" i="39"/>
  <c r="AF244" i="39"/>
  <c r="AH244" i="39" s="1"/>
  <c r="AD244" i="39"/>
  <c r="AC244" i="39"/>
  <c r="AE244" i="39" s="1"/>
  <c r="AA244" i="39"/>
  <c r="Z244" i="39"/>
  <c r="AB244" i="39" s="1"/>
  <c r="X244" i="39"/>
  <c r="W244" i="39"/>
  <c r="Y244" i="39" s="1"/>
  <c r="U244" i="39"/>
  <c r="T244" i="39"/>
  <c r="V244" i="39" s="1"/>
  <c r="R244" i="39"/>
  <c r="Q244" i="39"/>
  <c r="S244" i="39" s="1"/>
  <c r="O244" i="39"/>
  <c r="N244" i="39"/>
  <c r="P244" i="39" s="1"/>
  <c r="L244" i="39"/>
  <c r="K244" i="39"/>
  <c r="M244" i="39" s="1"/>
  <c r="I244" i="39"/>
  <c r="H244" i="39"/>
  <c r="J244" i="39" s="1"/>
  <c r="F244" i="39"/>
  <c r="E244" i="39"/>
  <c r="G244" i="39" s="1"/>
  <c r="AV243" i="39"/>
  <c r="AU243" i="39"/>
  <c r="AW243" i="39" s="1"/>
  <c r="AS243" i="39"/>
  <c r="AR243" i="39"/>
  <c r="AT243" i="39" s="1"/>
  <c r="AP243" i="39"/>
  <c r="AO243" i="39"/>
  <c r="AQ243" i="39" s="1"/>
  <c r="AM243" i="39"/>
  <c r="AL243" i="39"/>
  <c r="AN243" i="39" s="1"/>
  <c r="AJ243" i="39"/>
  <c r="AI243" i="39"/>
  <c r="AK243" i="39" s="1"/>
  <c r="AG243" i="39"/>
  <c r="AF243" i="39"/>
  <c r="AH243" i="39" s="1"/>
  <c r="AD243" i="39"/>
  <c r="AC243" i="39"/>
  <c r="AE243" i="39" s="1"/>
  <c r="AA243" i="39"/>
  <c r="Z243" i="39"/>
  <c r="AB243" i="39" s="1"/>
  <c r="X243" i="39"/>
  <c r="W243" i="39"/>
  <c r="Y243" i="39" s="1"/>
  <c r="U243" i="39"/>
  <c r="T243" i="39"/>
  <c r="V243" i="39" s="1"/>
  <c r="R243" i="39"/>
  <c r="Q243" i="39"/>
  <c r="S243" i="39" s="1"/>
  <c r="O243" i="39"/>
  <c r="N243" i="39"/>
  <c r="P243" i="39" s="1"/>
  <c r="L243" i="39"/>
  <c r="K243" i="39"/>
  <c r="M243" i="39" s="1"/>
  <c r="I243" i="39"/>
  <c r="H243" i="39"/>
  <c r="J243" i="39" s="1"/>
  <c r="F243" i="39"/>
  <c r="E243" i="39"/>
  <c r="G243" i="39" s="1"/>
  <c r="AV242" i="39"/>
  <c r="AU242" i="39"/>
  <c r="AW242" i="39" s="1"/>
  <c r="AS242" i="39"/>
  <c r="AR242" i="39"/>
  <c r="AT242" i="39" s="1"/>
  <c r="AP242" i="39"/>
  <c r="AO242" i="39"/>
  <c r="AQ242" i="39" s="1"/>
  <c r="AM242" i="39"/>
  <c r="AL242" i="39"/>
  <c r="AN242" i="39" s="1"/>
  <c r="AJ242" i="39"/>
  <c r="AI242" i="39"/>
  <c r="AK242" i="39" s="1"/>
  <c r="AG242" i="39"/>
  <c r="AF242" i="39"/>
  <c r="AH242" i="39" s="1"/>
  <c r="AD242" i="39"/>
  <c r="AC242" i="39"/>
  <c r="AE242" i="39" s="1"/>
  <c r="AA242" i="39"/>
  <c r="Z242" i="39"/>
  <c r="AB242" i="39" s="1"/>
  <c r="X242" i="39"/>
  <c r="W242" i="39"/>
  <c r="Y242" i="39" s="1"/>
  <c r="U242" i="39"/>
  <c r="T242" i="39"/>
  <c r="V242" i="39" s="1"/>
  <c r="R242" i="39"/>
  <c r="Q242" i="39"/>
  <c r="S242" i="39" s="1"/>
  <c r="O242" i="39"/>
  <c r="N242" i="39"/>
  <c r="P242" i="39" s="1"/>
  <c r="L242" i="39"/>
  <c r="K242" i="39"/>
  <c r="M242" i="39" s="1"/>
  <c r="I242" i="39"/>
  <c r="H242" i="39"/>
  <c r="J242" i="39" s="1"/>
  <c r="F242" i="39"/>
  <c r="E242" i="39"/>
  <c r="G242" i="39" s="1"/>
  <c r="AV241" i="39"/>
  <c r="AU241" i="39"/>
  <c r="AW241" i="39" s="1"/>
  <c r="AS241" i="39"/>
  <c r="AR241" i="39"/>
  <c r="AT241" i="39" s="1"/>
  <c r="AP241" i="39"/>
  <c r="AO241" i="39"/>
  <c r="AQ241" i="39" s="1"/>
  <c r="AM241" i="39"/>
  <c r="AL241" i="39"/>
  <c r="AN241" i="39" s="1"/>
  <c r="AJ241" i="39"/>
  <c r="AI241" i="39"/>
  <c r="AK241" i="39" s="1"/>
  <c r="AG241" i="39"/>
  <c r="AF241" i="39"/>
  <c r="AH241" i="39" s="1"/>
  <c r="AD241" i="39"/>
  <c r="AC241" i="39"/>
  <c r="AE241" i="39" s="1"/>
  <c r="AA241" i="39"/>
  <c r="Z241" i="39"/>
  <c r="AB241" i="39" s="1"/>
  <c r="X241" i="39"/>
  <c r="W241" i="39"/>
  <c r="Y241" i="39" s="1"/>
  <c r="U241" i="39"/>
  <c r="T241" i="39"/>
  <c r="V241" i="39" s="1"/>
  <c r="R241" i="39"/>
  <c r="Q241" i="39"/>
  <c r="S241" i="39" s="1"/>
  <c r="O241" i="39"/>
  <c r="N241" i="39"/>
  <c r="P241" i="39" s="1"/>
  <c r="L241" i="39"/>
  <c r="K241" i="39"/>
  <c r="M241" i="39" s="1"/>
  <c r="I241" i="39"/>
  <c r="H241" i="39"/>
  <c r="J241" i="39" s="1"/>
  <c r="F241" i="39"/>
  <c r="E241" i="39"/>
  <c r="G241" i="39" s="1"/>
  <c r="AV240" i="39"/>
  <c r="AU240" i="39"/>
  <c r="AW240" i="39" s="1"/>
  <c r="AS240" i="39"/>
  <c r="AR240" i="39"/>
  <c r="AT240" i="39" s="1"/>
  <c r="AP240" i="39"/>
  <c r="AO240" i="39"/>
  <c r="AQ240" i="39" s="1"/>
  <c r="AM240" i="39"/>
  <c r="AL240" i="39"/>
  <c r="AN240" i="39" s="1"/>
  <c r="AJ240" i="39"/>
  <c r="AI240" i="39"/>
  <c r="AK240" i="39" s="1"/>
  <c r="AG240" i="39"/>
  <c r="AF240" i="39"/>
  <c r="AH240" i="39" s="1"/>
  <c r="AD240" i="39"/>
  <c r="AC240" i="39"/>
  <c r="AE240" i="39" s="1"/>
  <c r="AA240" i="39"/>
  <c r="Z240" i="39"/>
  <c r="AB240" i="39" s="1"/>
  <c r="X240" i="39"/>
  <c r="W240" i="39"/>
  <c r="Y240" i="39" s="1"/>
  <c r="U240" i="39"/>
  <c r="T240" i="39"/>
  <c r="V240" i="39" s="1"/>
  <c r="R240" i="39"/>
  <c r="Q240" i="39"/>
  <c r="S240" i="39" s="1"/>
  <c r="O240" i="39"/>
  <c r="N240" i="39"/>
  <c r="P240" i="39" s="1"/>
  <c r="L240" i="39"/>
  <c r="K240" i="39"/>
  <c r="M240" i="39" s="1"/>
  <c r="I240" i="39"/>
  <c r="H240" i="39"/>
  <c r="J240" i="39" s="1"/>
  <c r="F240" i="39"/>
  <c r="E240" i="39"/>
  <c r="G240" i="39" s="1"/>
  <c r="AV239" i="39"/>
  <c r="AU239" i="39"/>
  <c r="AW239" i="39" s="1"/>
  <c r="AS239" i="39"/>
  <c r="AR239" i="39"/>
  <c r="AT239" i="39" s="1"/>
  <c r="AP239" i="39"/>
  <c r="AO239" i="39"/>
  <c r="AQ239" i="39" s="1"/>
  <c r="AM239" i="39"/>
  <c r="AL239" i="39"/>
  <c r="AN239" i="39" s="1"/>
  <c r="AJ239" i="39"/>
  <c r="AI239" i="39"/>
  <c r="AK239" i="39" s="1"/>
  <c r="AG239" i="39"/>
  <c r="AF239" i="39"/>
  <c r="AH239" i="39" s="1"/>
  <c r="AD239" i="39"/>
  <c r="AC239" i="39"/>
  <c r="AE239" i="39" s="1"/>
  <c r="AA239" i="39"/>
  <c r="Z239" i="39"/>
  <c r="AB239" i="39" s="1"/>
  <c r="X239" i="39"/>
  <c r="W239" i="39"/>
  <c r="Y239" i="39" s="1"/>
  <c r="U239" i="39"/>
  <c r="T239" i="39"/>
  <c r="V239" i="39" s="1"/>
  <c r="R239" i="39"/>
  <c r="Q239" i="39"/>
  <c r="S239" i="39" s="1"/>
  <c r="O239" i="39"/>
  <c r="N239" i="39"/>
  <c r="P239" i="39" s="1"/>
  <c r="L239" i="39"/>
  <c r="K239" i="39"/>
  <c r="M239" i="39" s="1"/>
  <c r="I239" i="39"/>
  <c r="H239" i="39"/>
  <c r="J239" i="39" s="1"/>
  <c r="F239" i="39"/>
  <c r="E239" i="39"/>
  <c r="G239" i="39" s="1"/>
  <c r="AV238" i="39"/>
  <c r="AU238" i="39"/>
  <c r="AW238" i="39" s="1"/>
  <c r="AS238" i="39"/>
  <c r="AR238" i="39"/>
  <c r="AT238" i="39" s="1"/>
  <c r="AP238" i="39"/>
  <c r="AO238" i="39"/>
  <c r="AQ238" i="39" s="1"/>
  <c r="AM238" i="39"/>
  <c r="AL238" i="39"/>
  <c r="AN238" i="39" s="1"/>
  <c r="AJ238" i="39"/>
  <c r="AI238" i="39"/>
  <c r="AK238" i="39" s="1"/>
  <c r="AG238" i="39"/>
  <c r="AF238" i="39"/>
  <c r="AH238" i="39" s="1"/>
  <c r="AD238" i="39"/>
  <c r="AC238" i="39"/>
  <c r="AE238" i="39" s="1"/>
  <c r="AA238" i="39"/>
  <c r="Z238" i="39"/>
  <c r="AB238" i="39" s="1"/>
  <c r="X238" i="39"/>
  <c r="W238" i="39"/>
  <c r="Y238" i="39" s="1"/>
  <c r="U238" i="39"/>
  <c r="T238" i="39"/>
  <c r="V238" i="39" s="1"/>
  <c r="R238" i="39"/>
  <c r="Q238" i="39"/>
  <c r="S238" i="39" s="1"/>
  <c r="O238" i="39"/>
  <c r="N238" i="39"/>
  <c r="P238" i="39" s="1"/>
  <c r="L238" i="39"/>
  <c r="K238" i="39"/>
  <c r="M238" i="39" s="1"/>
  <c r="I238" i="39"/>
  <c r="H238" i="39"/>
  <c r="J238" i="39" s="1"/>
  <c r="F238" i="39"/>
  <c r="E238" i="39"/>
  <c r="G238" i="39" s="1"/>
  <c r="AV237" i="39"/>
  <c r="AU237" i="39"/>
  <c r="AW237" i="39" s="1"/>
  <c r="AS237" i="39"/>
  <c r="AR237" i="39"/>
  <c r="AT237" i="39" s="1"/>
  <c r="AP237" i="39"/>
  <c r="AO237" i="39"/>
  <c r="AQ237" i="39" s="1"/>
  <c r="AM237" i="39"/>
  <c r="AL237" i="39"/>
  <c r="AN237" i="39" s="1"/>
  <c r="AJ237" i="39"/>
  <c r="AI237" i="39"/>
  <c r="AK237" i="39" s="1"/>
  <c r="AG237" i="39"/>
  <c r="AF237" i="39"/>
  <c r="AH237" i="39" s="1"/>
  <c r="AD237" i="39"/>
  <c r="AC237" i="39"/>
  <c r="AE237" i="39" s="1"/>
  <c r="AA237" i="39"/>
  <c r="Z237" i="39"/>
  <c r="AB237" i="39" s="1"/>
  <c r="X237" i="39"/>
  <c r="W237" i="39"/>
  <c r="Y237" i="39" s="1"/>
  <c r="U237" i="39"/>
  <c r="T237" i="39"/>
  <c r="V237" i="39" s="1"/>
  <c r="R237" i="39"/>
  <c r="Q237" i="39"/>
  <c r="S237" i="39" s="1"/>
  <c r="O237" i="39"/>
  <c r="N237" i="39"/>
  <c r="P237" i="39" s="1"/>
  <c r="L237" i="39"/>
  <c r="K237" i="39"/>
  <c r="M237" i="39" s="1"/>
  <c r="I237" i="39"/>
  <c r="H237" i="39"/>
  <c r="J237" i="39" s="1"/>
  <c r="F237" i="39"/>
  <c r="E237" i="39"/>
  <c r="G237" i="39" s="1"/>
  <c r="AV236" i="39"/>
  <c r="AU236" i="39"/>
  <c r="AW236" i="39" s="1"/>
  <c r="AS236" i="39"/>
  <c r="AR236" i="39"/>
  <c r="AT236" i="39" s="1"/>
  <c r="AP236" i="39"/>
  <c r="AO236" i="39"/>
  <c r="AQ236" i="39" s="1"/>
  <c r="AM236" i="39"/>
  <c r="AL236" i="39"/>
  <c r="AN236" i="39" s="1"/>
  <c r="AJ236" i="39"/>
  <c r="AI236" i="39"/>
  <c r="AK236" i="39" s="1"/>
  <c r="AG236" i="39"/>
  <c r="AF236" i="39"/>
  <c r="AH236" i="39" s="1"/>
  <c r="AD236" i="39"/>
  <c r="AC236" i="39"/>
  <c r="AE236" i="39" s="1"/>
  <c r="AA236" i="39"/>
  <c r="Z236" i="39"/>
  <c r="AB236" i="39" s="1"/>
  <c r="X236" i="39"/>
  <c r="W236" i="39"/>
  <c r="Y236" i="39" s="1"/>
  <c r="U236" i="39"/>
  <c r="T236" i="39"/>
  <c r="V236" i="39" s="1"/>
  <c r="R236" i="39"/>
  <c r="Q236" i="39"/>
  <c r="S236" i="39" s="1"/>
  <c r="O236" i="39"/>
  <c r="N236" i="39"/>
  <c r="P236" i="39" s="1"/>
  <c r="L236" i="39"/>
  <c r="K236" i="39"/>
  <c r="M236" i="39" s="1"/>
  <c r="I236" i="39"/>
  <c r="H236" i="39"/>
  <c r="J236" i="39" s="1"/>
  <c r="F236" i="39"/>
  <c r="E236" i="39"/>
  <c r="G236" i="39" s="1"/>
  <c r="AV235" i="39"/>
  <c r="AU235" i="39"/>
  <c r="AW235" i="39" s="1"/>
  <c r="AS235" i="39"/>
  <c r="AR235" i="39"/>
  <c r="AT235" i="39" s="1"/>
  <c r="AP235" i="39"/>
  <c r="AO235" i="39"/>
  <c r="AQ235" i="39" s="1"/>
  <c r="AM235" i="39"/>
  <c r="AL235" i="39"/>
  <c r="AN235" i="39" s="1"/>
  <c r="AJ235" i="39"/>
  <c r="AI235" i="39"/>
  <c r="AK235" i="39" s="1"/>
  <c r="AG235" i="39"/>
  <c r="AF235" i="39"/>
  <c r="AH235" i="39" s="1"/>
  <c r="AD235" i="39"/>
  <c r="AC235" i="39"/>
  <c r="AE235" i="39" s="1"/>
  <c r="AA235" i="39"/>
  <c r="Z235" i="39"/>
  <c r="AB235" i="39" s="1"/>
  <c r="X235" i="39"/>
  <c r="W235" i="39"/>
  <c r="Y235" i="39" s="1"/>
  <c r="U235" i="39"/>
  <c r="T235" i="39"/>
  <c r="V235" i="39" s="1"/>
  <c r="R235" i="39"/>
  <c r="Q235" i="39"/>
  <c r="S235" i="39" s="1"/>
  <c r="O235" i="39"/>
  <c r="N235" i="39"/>
  <c r="P235" i="39" s="1"/>
  <c r="L235" i="39"/>
  <c r="K235" i="39"/>
  <c r="M235" i="39" s="1"/>
  <c r="I235" i="39"/>
  <c r="H235" i="39"/>
  <c r="J235" i="39" s="1"/>
  <c r="F235" i="39"/>
  <c r="E235" i="39"/>
  <c r="G235" i="39" s="1"/>
  <c r="AV234" i="39"/>
  <c r="AU234" i="39"/>
  <c r="AW234" i="39" s="1"/>
  <c r="AS234" i="39"/>
  <c r="AR234" i="39"/>
  <c r="AT234" i="39" s="1"/>
  <c r="AP234" i="39"/>
  <c r="AO234" i="39"/>
  <c r="AQ234" i="39" s="1"/>
  <c r="AM234" i="39"/>
  <c r="AL234" i="39"/>
  <c r="AN234" i="39" s="1"/>
  <c r="AJ234" i="39"/>
  <c r="AI234" i="39"/>
  <c r="AK234" i="39" s="1"/>
  <c r="AG234" i="39"/>
  <c r="AF234" i="39"/>
  <c r="AH234" i="39" s="1"/>
  <c r="AD234" i="39"/>
  <c r="AC234" i="39"/>
  <c r="AE234" i="39" s="1"/>
  <c r="AA234" i="39"/>
  <c r="Z234" i="39"/>
  <c r="AB234" i="39" s="1"/>
  <c r="X234" i="39"/>
  <c r="W234" i="39"/>
  <c r="Y234" i="39" s="1"/>
  <c r="U234" i="39"/>
  <c r="T234" i="39"/>
  <c r="V234" i="39" s="1"/>
  <c r="R234" i="39"/>
  <c r="Q234" i="39"/>
  <c r="S234" i="39" s="1"/>
  <c r="O234" i="39"/>
  <c r="N234" i="39"/>
  <c r="P234" i="39" s="1"/>
  <c r="L234" i="39"/>
  <c r="K234" i="39"/>
  <c r="M234" i="39" s="1"/>
  <c r="I234" i="39"/>
  <c r="H234" i="39"/>
  <c r="J234" i="39" s="1"/>
  <c r="F234" i="39"/>
  <c r="E234" i="39"/>
  <c r="G234" i="39" s="1"/>
  <c r="AV233" i="39"/>
  <c r="AU233" i="39"/>
  <c r="AW233" i="39" s="1"/>
  <c r="AS233" i="39"/>
  <c r="AR233" i="39"/>
  <c r="AT233" i="39" s="1"/>
  <c r="AP233" i="39"/>
  <c r="AO233" i="39"/>
  <c r="AQ233" i="39" s="1"/>
  <c r="AM233" i="39"/>
  <c r="AL233" i="39"/>
  <c r="AN233" i="39" s="1"/>
  <c r="AJ233" i="39"/>
  <c r="AI233" i="39"/>
  <c r="AK233" i="39" s="1"/>
  <c r="AG233" i="39"/>
  <c r="AF233" i="39"/>
  <c r="AH233" i="39" s="1"/>
  <c r="AD233" i="39"/>
  <c r="AC233" i="39"/>
  <c r="AE233" i="39" s="1"/>
  <c r="AA233" i="39"/>
  <c r="Z233" i="39"/>
  <c r="AB233" i="39" s="1"/>
  <c r="X233" i="39"/>
  <c r="W233" i="39"/>
  <c r="Y233" i="39" s="1"/>
  <c r="U233" i="39"/>
  <c r="T233" i="39"/>
  <c r="V233" i="39" s="1"/>
  <c r="R233" i="39"/>
  <c r="Q233" i="39"/>
  <c r="S233" i="39" s="1"/>
  <c r="O233" i="39"/>
  <c r="N233" i="39"/>
  <c r="P233" i="39" s="1"/>
  <c r="L233" i="39"/>
  <c r="K233" i="39"/>
  <c r="M233" i="39" s="1"/>
  <c r="I233" i="39"/>
  <c r="H233" i="39"/>
  <c r="J233" i="39" s="1"/>
  <c r="F233" i="39"/>
  <c r="E233" i="39"/>
  <c r="G233" i="39" s="1"/>
  <c r="AV232" i="39"/>
  <c r="AU232" i="39"/>
  <c r="AW232" i="39" s="1"/>
  <c r="AS232" i="39"/>
  <c r="AR232" i="39"/>
  <c r="AT232" i="39" s="1"/>
  <c r="AP232" i="39"/>
  <c r="AO232" i="39"/>
  <c r="AQ232" i="39" s="1"/>
  <c r="AM232" i="39"/>
  <c r="AL232" i="39"/>
  <c r="AN232" i="39" s="1"/>
  <c r="AJ232" i="39"/>
  <c r="AI232" i="39"/>
  <c r="AK232" i="39" s="1"/>
  <c r="AG232" i="39"/>
  <c r="AF232" i="39"/>
  <c r="AH232" i="39" s="1"/>
  <c r="AD232" i="39"/>
  <c r="AC232" i="39"/>
  <c r="AE232" i="39" s="1"/>
  <c r="AA232" i="39"/>
  <c r="Z232" i="39"/>
  <c r="AB232" i="39" s="1"/>
  <c r="X232" i="39"/>
  <c r="W232" i="39"/>
  <c r="Y232" i="39" s="1"/>
  <c r="U232" i="39"/>
  <c r="T232" i="39"/>
  <c r="V232" i="39" s="1"/>
  <c r="R232" i="39"/>
  <c r="Q232" i="39"/>
  <c r="S232" i="39" s="1"/>
  <c r="O232" i="39"/>
  <c r="N232" i="39"/>
  <c r="P232" i="39" s="1"/>
  <c r="L232" i="39"/>
  <c r="K232" i="39"/>
  <c r="M232" i="39" s="1"/>
  <c r="I232" i="39"/>
  <c r="H232" i="39"/>
  <c r="J232" i="39" s="1"/>
  <c r="F232" i="39"/>
  <c r="E232" i="39"/>
  <c r="G232" i="39" s="1"/>
  <c r="AV231" i="39"/>
  <c r="AU231" i="39"/>
  <c r="AW231" i="39" s="1"/>
  <c r="AS231" i="39"/>
  <c r="AR231" i="39"/>
  <c r="AT231" i="39" s="1"/>
  <c r="AP231" i="39"/>
  <c r="AO231" i="39"/>
  <c r="AQ231" i="39" s="1"/>
  <c r="AM231" i="39"/>
  <c r="AL231" i="39"/>
  <c r="AN231" i="39" s="1"/>
  <c r="AJ231" i="39"/>
  <c r="AI231" i="39"/>
  <c r="AK231" i="39" s="1"/>
  <c r="AG231" i="39"/>
  <c r="AF231" i="39"/>
  <c r="AH231" i="39" s="1"/>
  <c r="AD231" i="39"/>
  <c r="AC231" i="39"/>
  <c r="AE231" i="39" s="1"/>
  <c r="AA231" i="39"/>
  <c r="Z231" i="39"/>
  <c r="AB231" i="39" s="1"/>
  <c r="X231" i="39"/>
  <c r="W231" i="39"/>
  <c r="Y231" i="39" s="1"/>
  <c r="U231" i="39"/>
  <c r="T231" i="39"/>
  <c r="V231" i="39" s="1"/>
  <c r="R231" i="39"/>
  <c r="Q231" i="39"/>
  <c r="S231" i="39" s="1"/>
  <c r="O231" i="39"/>
  <c r="N231" i="39"/>
  <c r="P231" i="39" s="1"/>
  <c r="L231" i="39"/>
  <c r="K231" i="39"/>
  <c r="M231" i="39" s="1"/>
  <c r="I231" i="39"/>
  <c r="H231" i="39"/>
  <c r="J231" i="39" s="1"/>
  <c r="F231" i="39"/>
  <c r="E231" i="39"/>
  <c r="G231" i="39" s="1"/>
  <c r="AV230" i="39"/>
  <c r="AU230" i="39"/>
  <c r="AW230" i="39" s="1"/>
  <c r="AS230" i="39"/>
  <c r="AR230" i="39"/>
  <c r="AT230" i="39" s="1"/>
  <c r="AP230" i="39"/>
  <c r="AO230" i="39"/>
  <c r="AQ230" i="39" s="1"/>
  <c r="AM230" i="39"/>
  <c r="AL230" i="39"/>
  <c r="AN230" i="39" s="1"/>
  <c r="AJ230" i="39"/>
  <c r="AI230" i="39"/>
  <c r="AK230" i="39" s="1"/>
  <c r="AG230" i="39"/>
  <c r="AF230" i="39"/>
  <c r="AH230" i="39" s="1"/>
  <c r="AD230" i="39"/>
  <c r="AC230" i="39"/>
  <c r="AE230" i="39" s="1"/>
  <c r="AA230" i="39"/>
  <c r="Z230" i="39"/>
  <c r="AB230" i="39" s="1"/>
  <c r="X230" i="39"/>
  <c r="W230" i="39"/>
  <c r="Y230" i="39" s="1"/>
  <c r="U230" i="39"/>
  <c r="T230" i="39"/>
  <c r="V230" i="39" s="1"/>
  <c r="R230" i="39"/>
  <c r="Q230" i="39"/>
  <c r="S230" i="39" s="1"/>
  <c r="O230" i="39"/>
  <c r="N230" i="39"/>
  <c r="P230" i="39" s="1"/>
  <c r="L230" i="39"/>
  <c r="K230" i="39"/>
  <c r="M230" i="39" s="1"/>
  <c r="I230" i="39"/>
  <c r="H230" i="39"/>
  <c r="J230" i="39" s="1"/>
  <c r="F230" i="39"/>
  <c r="E230" i="39"/>
  <c r="G230" i="39" s="1"/>
  <c r="AV229" i="39"/>
  <c r="AU229" i="39"/>
  <c r="AW229" i="39" s="1"/>
  <c r="AS229" i="39"/>
  <c r="AR229" i="39"/>
  <c r="AT229" i="39" s="1"/>
  <c r="AP229" i="39"/>
  <c r="AO229" i="39"/>
  <c r="AQ229" i="39" s="1"/>
  <c r="AM229" i="39"/>
  <c r="AL229" i="39"/>
  <c r="AN229" i="39" s="1"/>
  <c r="AJ229" i="39"/>
  <c r="AI229" i="39"/>
  <c r="AK229" i="39" s="1"/>
  <c r="AG229" i="39"/>
  <c r="AF229" i="39"/>
  <c r="AH229" i="39" s="1"/>
  <c r="AD229" i="39"/>
  <c r="AC229" i="39"/>
  <c r="AE229" i="39" s="1"/>
  <c r="AA229" i="39"/>
  <c r="Z229" i="39"/>
  <c r="AB229" i="39" s="1"/>
  <c r="X229" i="39"/>
  <c r="W229" i="39"/>
  <c r="Y229" i="39" s="1"/>
  <c r="U229" i="39"/>
  <c r="T229" i="39"/>
  <c r="V229" i="39" s="1"/>
  <c r="R229" i="39"/>
  <c r="Q229" i="39"/>
  <c r="S229" i="39" s="1"/>
  <c r="O229" i="39"/>
  <c r="N229" i="39"/>
  <c r="P229" i="39" s="1"/>
  <c r="L229" i="39"/>
  <c r="K229" i="39"/>
  <c r="M229" i="39" s="1"/>
  <c r="I229" i="39"/>
  <c r="H229" i="39"/>
  <c r="J229" i="39" s="1"/>
  <c r="F229" i="39"/>
  <c r="E229" i="39"/>
  <c r="G229" i="39" s="1"/>
  <c r="AV228" i="39"/>
  <c r="AU228" i="39"/>
  <c r="AW228" i="39" s="1"/>
  <c r="AS228" i="39"/>
  <c r="AR228" i="39"/>
  <c r="AT228" i="39" s="1"/>
  <c r="AP228" i="39"/>
  <c r="AO228" i="39"/>
  <c r="AQ228" i="39" s="1"/>
  <c r="AM228" i="39"/>
  <c r="AL228" i="39"/>
  <c r="AN228" i="39" s="1"/>
  <c r="AJ228" i="39"/>
  <c r="AI228" i="39"/>
  <c r="AK228" i="39" s="1"/>
  <c r="AG228" i="39"/>
  <c r="AF228" i="39"/>
  <c r="AH228" i="39" s="1"/>
  <c r="AD228" i="39"/>
  <c r="AC228" i="39"/>
  <c r="AE228" i="39" s="1"/>
  <c r="AA228" i="39"/>
  <c r="Z228" i="39"/>
  <c r="AB228" i="39" s="1"/>
  <c r="X228" i="39"/>
  <c r="W228" i="39"/>
  <c r="Y228" i="39" s="1"/>
  <c r="U228" i="39"/>
  <c r="T228" i="39"/>
  <c r="V228" i="39" s="1"/>
  <c r="R228" i="39"/>
  <c r="Q228" i="39"/>
  <c r="S228" i="39" s="1"/>
  <c r="O228" i="39"/>
  <c r="N228" i="39"/>
  <c r="P228" i="39" s="1"/>
  <c r="L228" i="39"/>
  <c r="K228" i="39"/>
  <c r="M228" i="39" s="1"/>
  <c r="I228" i="39"/>
  <c r="H228" i="39"/>
  <c r="J228" i="39" s="1"/>
  <c r="F228" i="39"/>
  <c r="E228" i="39"/>
  <c r="G228" i="39" s="1"/>
  <c r="AV227" i="39"/>
  <c r="AU227" i="39"/>
  <c r="AW227" i="39" s="1"/>
  <c r="AS227" i="39"/>
  <c r="AR227" i="39"/>
  <c r="AT227" i="39" s="1"/>
  <c r="AP227" i="39"/>
  <c r="AO227" i="39"/>
  <c r="AQ227" i="39" s="1"/>
  <c r="AM227" i="39"/>
  <c r="AL227" i="39"/>
  <c r="AN227" i="39" s="1"/>
  <c r="AJ227" i="39"/>
  <c r="AI227" i="39"/>
  <c r="AK227" i="39" s="1"/>
  <c r="AG227" i="39"/>
  <c r="AF227" i="39"/>
  <c r="AH227" i="39" s="1"/>
  <c r="AD227" i="39"/>
  <c r="AC227" i="39"/>
  <c r="AE227" i="39" s="1"/>
  <c r="AA227" i="39"/>
  <c r="Z227" i="39"/>
  <c r="AB227" i="39" s="1"/>
  <c r="X227" i="39"/>
  <c r="W227" i="39"/>
  <c r="Y227" i="39" s="1"/>
  <c r="U227" i="39"/>
  <c r="T227" i="39"/>
  <c r="V227" i="39" s="1"/>
  <c r="R227" i="39"/>
  <c r="Q227" i="39"/>
  <c r="S227" i="39" s="1"/>
  <c r="O227" i="39"/>
  <c r="N227" i="39"/>
  <c r="P227" i="39" s="1"/>
  <c r="L227" i="39"/>
  <c r="K227" i="39"/>
  <c r="M227" i="39" s="1"/>
  <c r="I227" i="39"/>
  <c r="H227" i="39"/>
  <c r="J227" i="39" s="1"/>
  <c r="F227" i="39"/>
  <c r="E227" i="39"/>
  <c r="G227" i="39" s="1"/>
  <c r="AV226" i="39"/>
  <c r="AU226" i="39"/>
  <c r="AW226" i="39" s="1"/>
  <c r="AS226" i="39"/>
  <c r="AR226" i="39"/>
  <c r="AT226" i="39" s="1"/>
  <c r="AP226" i="39"/>
  <c r="AO226" i="39"/>
  <c r="AQ226" i="39" s="1"/>
  <c r="AM226" i="39"/>
  <c r="AL226" i="39"/>
  <c r="AN226" i="39" s="1"/>
  <c r="AJ226" i="39"/>
  <c r="AI226" i="39"/>
  <c r="AK226" i="39" s="1"/>
  <c r="AG226" i="39"/>
  <c r="AF226" i="39"/>
  <c r="AH226" i="39" s="1"/>
  <c r="AD226" i="39"/>
  <c r="AC226" i="39"/>
  <c r="AE226" i="39" s="1"/>
  <c r="AA226" i="39"/>
  <c r="Z226" i="39"/>
  <c r="AB226" i="39" s="1"/>
  <c r="X226" i="39"/>
  <c r="W226" i="39"/>
  <c r="Y226" i="39" s="1"/>
  <c r="U226" i="39"/>
  <c r="T226" i="39"/>
  <c r="V226" i="39" s="1"/>
  <c r="R226" i="39"/>
  <c r="Q226" i="39"/>
  <c r="S226" i="39" s="1"/>
  <c r="O226" i="39"/>
  <c r="N226" i="39"/>
  <c r="P226" i="39" s="1"/>
  <c r="L226" i="39"/>
  <c r="K226" i="39"/>
  <c r="M226" i="39" s="1"/>
  <c r="I226" i="39"/>
  <c r="H226" i="39"/>
  <c r="J226" i="39" s="1"/>
  <c r="F226" i="39"/>
  <c r="E226" i="39"/>
  <c r="G226" i="39" s="1"/>
  <c r="AV225" i="39"/>
  <c r="AU225" i="39"/>
  <c r="AW225" i="39" s="1"/>
  <c r="AS225" i="39"/>
  <c r="AR225" i="39"/>
  <c r="AT225" i="39" s="1"/>
  <c r="AP225" i="39"/>
  <c r="AO225" i="39"/>
  <c r="AQ225" i="39" s="1"/>
  <c r="AM225" i="39"/>
  <c r="AL225" i="39"/>
  <c r="AN225" i="39" s="1"/>
  <c r="AJ225" i="39"/>
  <c r="AI225" i="39"/>
  <c r="AK225" i="39" s="1"/>
  <c r="AG225" i="39"/>
  <c r="AF225" i="39"/>
  <c r="AH225" i="39" s="1"/>
  <c r="AD225" i="39"/>
  <c r="AC225" i="39"/>
  <c r="AE225" i="39" s="1"/>
  <c r="AA225" i="39"/>
  <c r="Z225" i="39"/>
  <c r="AB225" i="39" s="1"/>
  <c r="X225" i="39"/>
  <c r="W225" i="39"/>
  <c r="Y225" i="39" s="1"/>
  <c r="U225" i="39"/>
  <c r="T225" i="39"/>
  <c r="V225" i="39" s="1"/>
  <c r="R225" i="39"/>
  <c r="Q225" i="39"/>
  <c r="S225" i="39" s="1"/>
  <c r="O225" i="39"/>
  <c r="N225" i="39"/>
  <c r="P225" i="39" s="1"/>
  <c r="L225" i="39"/>
  <c r="K225" i="39"/>
  <c r="M225" i="39" s="1"/>
  <c r="I225" i="39"/>
  <c r="H225" i="39"/>
  <c r="J225" i="39" s="1"/>
  <c r="F225" i="39"/>
  <c r="E225" i="39"/>
  <c r="G225" i="39" s="1"/>
  <c r="AV224" i="39"/>
  <c r="AU224" i="39"/>
  <c r="AW224" i="39" s="1"/>
  <c r="AS224" i="39"/>
  <c r="AR224" i="39"/>
  <c r="AT224" i="39" s="1"/>
  <c r="AP224" i="39"/>
  <c r="AO224" i="39"/>
  <c r="AQ224" i="39" s="1"/>
  <c r="AM224" i="39"/>
  <c r="AL224" i="39"/>
  <c r="AN224" i="39" s="1"/>
  <c r="AJ224" i="39"/>
  <c r="AI224" i="39"/>
  <c r="AK224" i="39" s="1"/>
  <c r="AG224" i="39"/>
  <c r="AF224" i="39"/>
  <c r="AH224" i="39" s="1"/>
  <c r="AD224" i="39"/>
  <c r="AC224" i="39"/>
  <c r="AE224" i="39" s="1"/>
  <c r="AA224" i="39"/>
  <c r="Z224" i="39"/>
  <c r="AB224" i="39" s="1"/>
  <c r="X224" i="39"/>
  <c r="W224" i="39"/>
  <c r="Y224" i="39" s="1"/>
  <c r="U224" i="39"/>
  <c r="T224" i="39"/>
  <c r="V224" i="39" s="1"/>
  <c r="R224" i="39"/>
  <c r="Q224" i="39"/>
  <c r="S224" i="39" s="1"/>
  <c r="O224" i="39"/>
  <c r="N224" i="39"/>
  <c r="P224" i="39" s="1"/>
  <c r="L224" i="39"/>
  <c r="K224" i="39"/>
  <c r="M224" i="39" s="1"/>
  <c r="I224" i="39"/>
  <c r="H224" i="39"/>
  <c r="J224" i="39" s="1"/>
  <c r="F224" i="39"/>
  <c r="E224" i="39"/>
  <c r="G224" i="39" s="1"/>
  <c r="AV223" i="39"/>
  <c r="AU223" i="39"/>
  <c r="AW223" i="39" s="1"/>
  <c r="AS223" i="39"/>
  <c r="AR223" i="39"/>
  <c r="AT223" i="39" s="1"/>
  <c r="AP223" i="39"/>
  <c r="AO223" i="39"/>
  <c r="AQ223" i="39" s="1"/>
  <c r="AM223" i="39"/>
  <c r="AL223" i="39"/>
  <c r="AN223" i="39" s="1"/>
  <c r="AJ223" i="39"/>
  <c r="AI223" i="39"/>
  <c r="AK223" i="39" s="1"/>
  <c r="AG223" i="39"/>
  <c r="AF223" i="39"/>
  <c r="AH223" i="39" s="1"/>
  <c r="AD223" i="39"/>
  <c r="AC223" i="39"/>
  <c r="AE223" i="39" s="1"/>
  <c r="AA223" i="39"/>
  <c r="Z223" i="39"/>
  <c r="AB223" i="39" s="1"/>
  <c r="X223" i="39"/>
  <c r="W223" i="39"/>
  <c r="Y223" i="39" s="1"/>
  <c r="U223" i="39"/>
  <c r="T223" i="39"/>
  <c r="V223" i="39" s="1"/>
  <c r="R223" i="39"/>
  <c r="Q223" i="39"/>
  <c r="S223" i="39" s="1"/>
  <c r="O223" i="39"/>
  <c r="N223" i="39"/>
  <c r="P223" i="39" s="1"/>
  <c r="L223" i="39"/>
  <c r="K223" i="39"/>
  <c r="M223" i="39" s="1"/>
  <c r="I223" i="39"/>
  <c r="H223" i="39"/>
  <c r="J223" i="39" s="1"/>
  <c r="F223" i="39"/>
  <c r="E223" i="39"/>
  <c r="G223" i="39" s="1"/>
  <c r="AV222" i="39"/>
  <c r="AU222" i="39"/>
  <c r="AW222" i="39" s="1"/>
  <c r="AS222" i="39"/>
  <c r="AR222" i="39"/>
  <c r="AT222" i="39" s="1"/>
  <c r="AP222" i="39"/>
  <c r="AO222" i="39"/>
  <c r="AQ222" i="39" s="1"/>
  <c r="AM222" i="39"/>
  <c r="AL222" i="39"/>
  <c r="AN222" i="39" s="1"/>
  <c r="AJ222" i="39"/>
  <c r="AI222" i="39"/>
  <c r="AK222" i="39" s="1"/>
  <c r="AG222" i="39"/>
  <c r="AF222" i="39"/>
  <c r="AH222" i="39" s="1"/>
  <c r="AD222" i="39"/>
  <c r="AC222" i="39"/>
  <c r="AE222" i="39" s="1"/>
  <c r="AA222" i="39"/>
  <c r="Z222" i="39"/>
  <c r="AB222" i="39" s="1"/>
  <c r="X222" i="39"/>
  <c r="W222" i="39"/>
  <c r="Y222" i="39" s="1"/>
  <c r="U222" i="39"/>
  <c r="T222" i="39"/>
  <c r="V222" i="39" s="1"/>
  <c r="R222" i="39"/>
  <c r="Q222" i="39"/>
  <c r="S222" i="39" s="1"/>
  <c r="O222" i="39"/>
  <c r="N222" i="39"/>
  <c r="P222" i="39" s="1"/>
  <c r="L222" i="39"/>
  <c r="K222" i="39"/>
  <c r="M222" i="39" s="1"/>
  <c r="I222" i="39"/>
  <c r="H222" i="39"/>
  <c r="J222" i="39" s="1"/>
  <c r="F222" i="39"/>
  <c r="E222" i="39"/>
  <c r="G222" i="39" s="1"/>
  <c r="AV221" i="39"/>
  <c r="AU221" i="39"/>
  <c r="AW221" i="39" s="1"/>
  <c r="AS221" i="39"/>
  <c r="AR221" i="39"/>
  <c r="AT221" i="39" s="1"/>
  <c r="AP221" i="39"/>
  <c r="AO221" i="39"/>
  <c r="AQ221" i="39" s="1"/>
  <c r="AM221" i="39"/>
  <c r="AL221" i="39"/>
  <c r="AN221" i="39" s="1"/>
  <c r="AJ221" i="39"/>
  <c r="AI221" i="39"/>
  <c r="AK221" i="39" s="1"/>
  <c r="AG221" i="39"/>
  <c r="AF221" i="39"/>
  <c r="AH221" i="39" s="1"/>
  <c r="AD221" i="39"/>
  <c r="AC221" i="39"/>
  <c r="AE221" i="39" s="1"/>
  <c r="AA221" i="39"/>
  <c r="Z221" i="39"/>
  <c r="AB221" i="39" s="1"/>
  <c r="X221" i="39"/>
  <c r="W221" i="39"/>
  <c r="Y221" i="39" s="1"/>
  <c r="U221" i="39"/>
  <c r="T221" i="39"/>
  <c r="V221" i="39" s="1"/>
  <c r="R221" i="39"/>
  <c r="Q221" i="39"/>
  <c r="S221" i="39" s="1"/>
  <c r="O221" i="39"/>
  <c r="N221" i="39"/>
  <c r="P221" i="39" s="1"/>
  <c r="L221" i="39"/>
  <c r="K221" i="39"/>
  <c r="M221" i="39" s="1"/>
  <c r="I221" i="39"/>
  <c r="H221" i="39"/>
  <c r="J221" i="39" s="1"/>
  <c r="F221" i="39"/>
  <c r="E221" i="39"/>
  <c r="G221" i="39" s="1"/>
  <c r="AV220" i="39"/>
  <c r="AU220" i="39"/>
  <c r="AW220" i="39" s="1"/>
  <c r="AS220" i="39"/>
  <c r="AR220" i="39"/>
  <c r="AT220" i="39" s="1"/>
  <c r="AP220" i="39"/>
  <c r="AO220" i="39"/>
  <c r="AQ220" i="39" s="1"/>
  <c r="AM220" i="39"/>
  <c r="AL220" i="39"/>
  <c r="AN220" i="39" s="1"/>
  <c r="AJ220" i="39"/>
  <c r="AI220" i="39"/>
  <c r="AK220" i="39" s="1"/>
  <c r="AG220" i="39"/>
  <c r="AF220" i="39"/>
  <c r="AH220" i="39" s="1"/>
  <c r="AD220" i="39"/>
  <c r="AC220" i="39"/>
  <c r="AE220" i="39" s="1"/>
  <c r="AA220" i="39"/>
  <c r="Z220" i="39"/>
  <c r="AB220" i="39" s="1"/>
  <c r="X220" i="39"/>
  <c r="W220" i="39"/>
  <c r="Y220" i="39" s="1"/>
  <c r="U220" i="39"/>
  <c r="T220" i="39"/>
  <c r="V220" i="39" s="1"/>
  <c r="R220" i="39"/>
  <c r="Q220" i="39"/>
  <c r="S220" i="39" s="1"/>
  <c r="O220" i="39"/>
  <c r="N220" i="39"/>
  <c r="P220" i="39" s="1"/>
  <c r="L220" i="39"/>
  <c r="K220" i="39"/>
  <c r="M220" i="39" s="1"/>
  <c r="I220" i="39"/>
  <c r="H220" i="39"/>
  <c r="J220" i="39" s="1"/>
  <c r="F220" i="39"/>
  <c r="E220" i="39"/>
  <c r="G220" i="39" s="1"/>
  <c r="AV219" i="39"/>
  <c r="AU219" i="39"/>
  <c r="AW219" i="39" s="1"/>
  <c r="AS219" i="39"/>
  <c r="AR219" i="39"/>
  <c r="AT219" i="39" s="1"/>
  <c r="AP219" i="39"/>
  <c r="AO219" i="39"/>
  <c r="AQ219" i="39" s="1"/>
  <c r="AM219" i="39"/>
  <c r="AL219" i="39"/>
  <c r="AN219" i="39" s="1"/>
  <c r="AJ219" i="39"/>
  <c r="AI219" i="39"/>
  <c r="AK219" i="39" s="1"/>
  <c r="AG219" i="39"/>
  <c r="AF219" i="39"/>
  <c r="AH219" i="39" s="1"/>
  <c r="AD219" i="39"/>
  <c r="AC219" i="39"/>
  <c r="AE219" i="39" s="1"/>
  <c r="AA219" i="39"/>
  <c r="Z219" i="39"/>
  <c r="AB219" i="39" s="1"/>
  <c r="X219" i="39"/>
  <c r="W219" i="39"/>
  <c r="Y219" i="39" s="1"/>
  <c r="U219" i="39"/>
  <c r="T219" i="39"/>
  <c r="V219" i="39" s="1"/>
  <c r="R219" i="39"/>
  <c r="Q219" i="39"/>
  <c r="S219" i="39" s="1"/>
  <c r="O219" i="39"/>
  <c r="N219" i="39"/>
  <c r="P219" i="39" s="1"/>
  <c r="L219" i="39"/>
  <c r="K219" i="39"/>
  <c r="M219" i="39" s="1"/>
  <c r="I219" i="39"/>
  <c r="H219" i="39"/>
  <c r="J219" i="39" s="1"/>
  <c r="F219" i="39"/>
  <c r="E219" i="39"/>
  <c r="G219" i="39" s="1"/>
  <c r="AV218" i="39"/>
  <c r="AU218" i="39"/>
  <c r="AW218" i="39" s="1"/>
  <c r="AS218" i="39"/>
  <c r="AR218" i="39"/>
  <c r="AT218" i="39" s="1"/>
  <c r="AP218" i="39"/>
  <c r="AO218" i="39"/>
  <c r="AQ218" i="39" s="1"/>
  <c r="AM218" i="39"/>
  <c r="AL218" i="39"/>
  <c r="AN218" i="39" s="1"/>
  <c r="AJ218" i="39"/>
  <c r="AI218" i="39"/>
  <c r="AK218" i="39" s="1"/>
  <c r="AG218" i="39"/>
  <c r="AF218" i="39"/>
  <c r="AH218" i="39" s="1"/>
  <c r="AD218" i="39"/>
  <c r="AC218" i="39"/>
  <c r="AE218" i="39" s="1"/>
  <c r="AA218" i="39"/>
  <c r="Z218" i="39"/>
  <c r="AB218" i="39" s="1"/>
  <c r="X218" i="39"/>
  <c r="W218" i="39"/>
  <c r="Y218" i="39" s="1"/>
  <c r="U218" i="39"/>
  <c r="T218" i="39"/>
  <c r="V218" i="39" s="1"/>
  <c r="R218" i="39"/>
  <c r="Q218" i="39"/>
  <c r="S218" i="39" s="1"/>
  <c r="O218" i="39"/>
  <c r="N218" i="39"/>
  <c r="P218" i="39" s="1"/>
  <c r="L218" i="39"/>
  <c r="K218" i="39"/>
  <c r="M218" i="39" s="1"/>
  <c r="I218" i="39"/>
  <c r="H218" i="39"/>
  <c r="J218" i="39" s="1"/>
  <c r="F218" i="39"/>
  <c r="E218" i="39"/>
  <c r="G218" i="39" s="1"/>
  <c r="AV217" i="39"/>
  <c r="AU217" i="39"/>
  <c r="AW217" i="39" s="1"/>
  <c r="AS217" i="39"/>
  <c r="AR217" i="39"/>
  <c r="AT217" i="39" s="1"/>
  <c r="AP217" i="39"/>
  <c r="AO217" i="39"/>
  <c r="AQ217" i="39" s="1"/>
  <c r="AM217" i="39"/>
  <c r="AL217" i="39"/>
  <c r="AN217" i="39" s="1"/>
  <c r="AJ217" i="39"/>
  <c r="AI217" i="39"/>
  <c r="AK217" i="39" s="1"/>
  <c r="AG217" i="39"/>
  <c r="AF217" i="39"/>
  <c r="AH217" i="39" s="1"/>
  <c r="AD217" i="39"/>
  <c r="AC217" i="39"/>
  <c r="AE217" i="39" s="1"/>
  <c r="AA217" i="39"/>
  <c r="Z217" i="39"/>
  <c r="AB217" i="39" s="1"/>
  <c r="X217" i="39"/>
  <c r="W217" i="39"/>
  <c r="Y217" i="39" s="1"/>
  <c r="U217" i="39"/>
  <c r="T217" i="39"/>
  <c r="V217" i="39" s="1"/>
  <c r="R217" i="39"/>
  <c r="Q217" i="39"/>
  <c r="S217" i="39" s="1"/>
  <c r="O217" i="39"/>
  <c r="N217" i="39"/>
  <c r="P217" i="39" s="1"/>
  <c r="L217" i="39"/>
  <c r="K217" i="39"/>
  <c r="M217" i="39" s="1"/>
  <c r="I217" i="39"/>
  <c r="H217" i="39"/>
  <c r="J217" i="39" s="1"/>
  <c r="F217" i="39"/>
  <c r="E217" i="39"/>
  <c r="G217" i="39" s="1"/>
  <c r="AV216" i="39"/>
  <c r="AU216" i="39"/>
  <c r="AW216" i="39" s="1"/>
  <c r="AS216" i="39"/>
  <c r="AR216" i="39"/>
  <c r="AT216" i="39" s="1"/>
  <c r="AP216" i="39"/>
  <c r="AO216" i="39"/>
  <c r="AQ216" i="39" s="1"/>
  <c r="AM216" i="39"/>
  <c r="AL216" i="39"/>
  <c r="AN216" i="39" s="1"/>
  <c r="AJ216" i="39"/>
  <c r="AI216" i="39"/>
  <c r="AK216" i="39" s="1"/>
  <c r="AG216" i="39"/>
  <c r="AF216" i="39"/>
  <c r="AH216" i="39" s="1"/>
  <c r="AD216" i="39"/>
  <c r="AC216" i="39"/>
  <c r="AE216" i="39" s="1"/>
  <c r="AA216" i="39"/>
  <c r="Z216" i="39"/>
  <c r="AB216" i="39" s="1"/>
  <c r="X216" i="39"/>
  <c r="W216" i="39"/>
  <c r="Y216" i="39" s="1"/>
  <c r="U216" i="39"/>
  <c r="T216" i="39"/>
  <c r="V216" i="39" s="1"/>
  <c r="R216" i="39"/>
  <c r="Q216" i="39"/>
  <c r="S216" i="39" s="1"/>
  <c r="O216" i="39"/>
  <c r="N216" i="39"/>
  <c r="P216" i="39" s="1"/>
  <c r="L216" i="39"/>
  <c r="K216" i="39"/>
  <c r="M216" i="39" s="1"/>
  <c r="I216" i="39"/>
  <c r="H216" i="39"/>
  <c r="J216" i="39" s="1"/>
  <c r="F216" i="39"/>
  <c r="E216" i="39"/>
  <c r="G216" i="39" s="1"/>
  <c r="AV215" i="39"/>
  <c r="AU215" i="39"/>
  <c r="AW215" i="39" s="1"/>
  <c r="AS215" i="39"/>
  <c r="AR215" i="39"/>
  <c r="AT215" i="39" s="1"/>
  <c r="AP215" i="39"/>
  <c r="AO215" i="39"/>
  <c r="AQ215" i="39" s="1"/>
  <c r="AM215" i="39"/>
  <c r="AL215" i="39"/>
  <c r="AN215" i="39" s="1"/>
  <c r="AJ215" i="39"/>
  <c r="AI215" i="39"/>
  <c r="AK215" i="39" s="1"/>
  <c r="AG215" i="39"/>
  <c r="AF215" i="39"/>
  <c r="AH215" i="39" s="1"/>
  <c r="AD215" i="39"/>
  <c r="AC215" i="39"/>
  <c r="AE215" i="39" s="1"/>
  <c r="AA215" i="39"/>
  <c r="Z215" i="39"/>
  <c r="AB215" i="39" s="1"/>
  <c r="X215" i="39"/>
  <c r="W215" i="39"/>
  <c r="Y215" i="39" s="1"/>
  <c r="U215" i="39"/>
  <c r="T215" i="39"/>
  <c r="V215" i="39" s="1"/>
  <c r="R215" i="39"/>
  <c r="Q215" i="39"/>
  <c r="S215" i="39" s="1"/>
  <c r="O215" i="39"/>
  <c r="N215" i="39"/>
  <c r="P215" i="39" s="1"/>
  <c r="L215" i="39"/>
  <c r="K215" i="39"/>
  <c r="M215" i="39" s="1"/>
  <c r="I215" i="39"/>
  <c r="H215" i="39"/>
  <c r="J215" i="39" s="1"/>
  <c r="F215" i="39"/>
  <c r="E215" i="39"/>
  <c r="G215" i="39" s="1"/>
  <c r="AV214" i="39"/>
  <c r="AU214" i="39"/>
  <c r="AW214" i="39" s="1"/>
  <c r="AS214" i="39"/>
  <c r="AR214" i="39"/>
  <c r="AT214" i="39" s="1"/>
  <c r="AP214" i="39"/>
  <c r="AO214" i="39"/>
  <c r="AQ214" i="39" s="1"/>
  <c r="AM214" i="39"/>
  <c r="AL214" i="39"/>
  <c r="AN214" i="39" s="1"/>
  <c r="AJ214" i="39"/>
  <c r="AI214" i="39"/>
  <c r="AK214" i="39" s="1"/>
  <c r="AG214" i="39"/>
  <c r="AF214" i="39"/>
  <c r="AH214" i="39" s="1"/>
  <c r="AD214" i="39"/>
  <c r="AC214" i="39"/>
  <c r="AE214" i="39" s="1"/>
  <c r="AA214" i="39"/>
  <c r="Z214" i="39"/>
  <c r="AB214" i="39" s="1"/>
  <c r="X214" i="39"/>
  <c r="W214" i="39"/>
  <c r="Y214" i="39" s="1"/>
  <c r="U214" i="39"/>
  <c r="T214" i="39"/>
  <c r="V214" i="39" s="1"/>
  <c r="R214" i="39"/>
  <c r="Q214" i="39"/>
  <c r="S214" i="39" s="1"/>
  <c r="O214" i="39"/>
  <c r="N214" i="39"/>
  <c r="P214" i="39" s="1"/>
  <c r="L214" i="39"/>
  <c r="K214" i="39"/>
  <c r="M214" i="39" s="1"/>
  <c r="I214" i="39"/>
  <c r="H214" i="39"/>
  <c r="J214" i="39" s="1"/>
  <c r="F214" i="39"/>
  <c r="E214" i="39"/>
  <c r="G214" i="39" s="1"/>
  <c r="AV213" i="39"/>
  <c r="AU213" i="39"/>
  <c r="AW213" i="39" s="1"/>
  <c r="AS213" i="39"/>
  <c r="AR213" i="39"/>
  <c r="AT213" i="39" s="1"/>
  <c r="AP213" i="39"/>
  <c r="AO213" i="39"/>
  <c r="AQ213" i="39" s="1"/>
  <c r="AM213" i="39"/>
  <c r="AL213" i="39"/>
  <c r="AN213" i="39" s="1"/>
  <c r="AJ213" i="39"/>
  <c r="AI213" i="39"/>
  <c r="AK213" i="39" s="1"/>
  <c r="AG213" i="39"/>
  <c r="AF213" i="39"/>
  <c r="AH213" i="39" s="1"/>
  <c r="AD213" i="39"/>
  <c r="AC213" i="39"/>
  <c r="AE213" i="39" s="1"/>
  <c r="AA213" i="39"/>
  <c r="Z213" i="39"/>
  <c r="AB213" i="39" s="1"/>
  <c r="X213" i="39"/>
  <c r="W213" i="39"/>
  <c r="Y213" i="39" s="1"/>
  <c r="U213" i="39"/>
  <c r="T213" i="39"/>
  <c r="V213" i="39" s="1"/>
  <c r="R213" i="39"/>
  <c r="Q213" i="39"/>
  <c r="S213" i="39" s="1"/>
  <c r="O213" i="39"/>
  <c r="N213" i="39"/>
  <c r="P213" i="39" s="1"/>
  <c r="L213" i="39"/>
  <c r="K213" i="39"/>
  <c r="M213" i="39" s="1"/>
  <c r="I213" i="39"/>
  <c r="H213" i="39"/>
  <c r="J213" i="39" s="1"/>
  <c r="F213" i="39"/>
  <c r="E213" i="39"/>
  <c r="G213" i="39" s="1"/>
  <c r="AV212" i="39"/>
  <c r="AU212" i="39"/>
  <c r="AW212" i="39" s="1"/>
  <c r="AS212" i="39"/>
  <c r="AR212" i="39"/>
  <c r="AT212" i="39" s="1"/>
  <c r="AP212" i="39"/>
  <c r="AO212" i="39"/>
  <c r="AQ212" i="39" s="1"/>
  <c r="AM212" i="39"/>
  <c r="AL212" i="39"/>
  <c r="AN212" i="39" s="1"/>
  <c r="AJ212" i="39"/>
  <c r="AI212" i="39"/>
  <c r="AK212" i="39" s="1"/>
  <c r="AG212" i="39"/>
  <c r="AF212" i="39"/>
  <c r="AH212" i="39" s="1"/>
  <c r="AD212" i="39"/>
  <c r="AC212" i="39"/>
  <c r="AE212" i="39" s="1"/>
  <c r="AA212" i="39"/>
  <c r="Z212" i="39"/>
  <c r="AB212" i="39" s="1"/>
  <c r="X212" i="39"/>
  <c r="W212" i="39"/>
  <c r="Y212" i="39" s="1"/>
  <c r="U212" i="39"/>
  <c r="T212" i="39"/>
  <c r="V212" i="39" s="1"/>
  <c r="R212" i="39"/>
  <c r="Q212" i="39"/>
  <c r="S212" i="39" s="1"/>
  <c r="O212" i="39"/>
  <c r="N212" i="39"/>
  <c r="P212" i="39" s="1"/>
  <c r="L212" i="39"/>
  <c r="K212" i="39"/>
  <c r="M212" i="39" s="1"/>
  <c r="I212" i="39"/>
  <c r="H212" i="39"/>
  <c r="J212" i="39" s="1"/>
  <c r="F212" i="39"/>
  <c r="E212" i="39"/>
  <c r="G212" i="39" s="1"/>
  <c r="AV211" i="39"/>
  <c r="AU211" i="39"/>
  <c r="AW211" i="39" s="1"/>
  <c r="AS211" i="39"/>
  <c r="AR211" i="39"/>
  <c r="AT211" i="39" s="1"/>
  <c r="AP211" i="39"/>
  <c r="AO211" i="39"/>
  <c r="AQ211" i="39" s="1"/>
  <c r="AM211" i="39"/>
  <c r="AL211" i="39"/>
  <c r="AN211" i="39" s="1"/>
  <c r="AJ211" i="39"/>
  <c r="AI211" i="39"/>
  <c r="AK211" i="39" s="1"/>
  <c r="AG211" i="39"/>
  <c r="AF211" i="39"/>
  <c r="AH211" i="39" s="1"/>
  <c r="AD211" i="39"/>
  <c r="AC211" i="39"/>
  <c r="AE211" i="39" s="1"/>
  <c r="AA211" i="39"/>
  <c r="Z211" i="39"/>
  <c r="AB211" i="39" s="1"/>
  <c r="X211" i="39"/>
  <c r="W211" i="39"/>
  <c r="Y211" i="39" s="1"/>
  <c r="U211" i="39"/>
  <c r="T211" i="39"/>
  <c r="V211" i="39" s="1"/>
  <c r="R211" i="39"/>
  <c r="Q211" i="39"/>
  <c r="S211" i="39" s="1"/>
  <c r="O211" i="39"/>
  <c r="N211" i="39"/>
  <c r="P211" i="39" s="1"/>
  <c r="L211" i="39"/>
  <c r="K211" i="39"/>
  <c r="M211" i="39" s="1"/>
  <c r="I211" i="39"/>
  <c r="H211" i="39"/>
  <c r="J211" i="39" s="1"/>
  <c r="F211" i="39"/>
  <c r="E211" i="39"/>
  <c r="G211" i="39" s="1"/>
  <c r="AV210" i="39"/>
  <c r="AU210" i="39"/>
  <c r="AW210" i="39" s="1"/>
  <c r="AS210" i="39"/>
  <c r="AR210" i="39"/>
  <c r="AT210" i="39" s="1"/>
  <c r="AP210" i="39"/>
  <c r="AO210" i="39"/>
  <c r="AQ210" i="39" s="1"/>
  <c r="AM210" i="39"/>
  <c r="AL210" i="39"/>
  <c r="AN210" i="39" s="1"/>
  <c r="AJ210" i="39"/>
  <c r="AI210" i="39"/>
  <c r="AK210" i="39" s="1"/>
  <c r="AG210" i="39"/>
  <c r="AF210" i="39"/>
  <c r="AH210" i="39" s="1"/>
  <c r="AD210" i="39"/>
  <c r="AC210" i="39"/>
  <c r="AE210" i="39" s="1"/>
  <c r="AA210" i="39"/>
  <c r="Z210" i="39"/>
  <c r="AB210" i="39" s="1"/>
  <c r="X210" i="39"/>
  <c r="W210" i="39"/>
  <c r="Y210" i="39" s="1"/>
  <c r="U210" i="39"/>
  <c r="T210" i="39"/>
  <c r="V210" i="39" s="1"/>
  <c r="R210" i="39"/>
  <c r="Q210" i="39"/>
  <c r="S210" i="39" s="1"/>
  <c r="O210" i="39"/>
  <c r="N210" i="39"/>
  <c r="P210" i="39" s="1"/>
  <c r="L210" i="39"/>
  <c r="K210" i="39"/>
  <c r="M210" i="39" s="1"/>
  <c r="I210" i="39"/>
  <c r="H210" i="39"/>
  <c r="J210" i="39" s="1"/>
  <c r="F210" i="39"/>
  <c r="E210" i="39"/>
  <c r="G210" i="39" s="1"/>
  <c r="AV209" i="39"/>
  <c r="AU209" i="39"/>
  <c r="AW209" i="39" s="1"/>
  <c r="AS209" i="39"/>
  <c r="AR209" i="39"/>
  <c r="AT209" i="39" s="1"/>
  <c r="AP209" i="39"/>
  <c r="AO209" i="39"/>
  <c r="AQ209" i="39" s="1"/>
  <c r="AM209" i="39"/>
  <c r="AL209" i="39"/>
  <c r="AN209" i="39" s="1"/>
  <c r="AJ209" i="39"/>
  <c r="AI209" i="39"/>
  <c r="AK209" i="39" s="1"/>
  <c r="AG209" i="39"/>
  <c r="AF209" i="39"/>
  <c r="AH209" i="39" s="1"/>
  <c r="AD209" i="39"/>
  <c r="AC209" i="39"/>
  <c r="AE209" i="39" s="1"/>
  <c r="AA209" i="39"/>
  <c r="Z209" i="39"/>
  <c r="AB209" i="39" s="1"/>
  <c r="X209" i="39"/>
  <c r="W209" i="39"/>
  <c r="Y209" i="39" s="1"/>
  <c r="U209" i="39"/>
  <c r="T209" i="39"/>
  <c r="V209" i="39" s="1"/>
  <c r="R209" i="39"/>
  <c r="Q209" i="39"/>
  <c r="S209" i="39" s="1"/>
  <c r="O209" i="39"/>
  <c r="N209" i="39"/>
  <c r="P209" i="39" s="1"/>
  <c r="L209" i="39"/>
  <c r="K209" i="39"/>
  <c r="M209" i="39" s="1"/>
  <c r="I209" i="39"/>
  <c r="H209" i="39"/>
  <c r="J209" i="39" s="1"/>
  <c r="F209" i="39"/>
  <c r="E209" i="39"/>
  <c r="G209" i="39" s="1"/>
  <c r="AV208" i="39"/>
  <c r="AU208" i="39"/>
  <c r="AW208" i="39" s="1"/>
  <c r="AS208" i="39"/>
  <c r="AR208" i="39"/>
  <c r="AT208" i="39" s="1"/>
  <c r="AP208" i="39"/>
  <c r="AO208" i="39"/>
  <c r="AQ208" i="39" s="1"/>
  <c r="AM208" i="39"/>
  <c r="AL208" i="39"/>
  <c r="AN208" i="39" s="1"/>
  <c r="AJ208" i="39"/>
  <c r="AI208" i="39"/>
  <c r="AK208" i="39" s="1"/>
  <c r="AG208" i="39"/>
  <c r="AF208" i="39"/>
  <c r="AH208" i="39" s="1"/>
  <c r="AD208" i="39"/>
  <c r="AC208" i="39"/>
  <c r="AE208" i="39" s="1"/>
  <c r="AA208" i="39"/>
  <c r="Z208" i="39"/>
  <c r="AB208" i="39" s="1"/>
  <c r="X208" i="39"/>
  <c r="W208" i="39"/>
  <c r="Y208" i="39" s="1"/>
  <c r="U208" i="39"/>
  <c r="T208" i="39"/>
  <c r="V208" i="39" s="1"/>
  <c r="R208" i="39"/>
  <c r="Q208" i="39"/>
  <c r="S208" i="39" s="1"/>
  <c r="O208" i="39"/>
  <c r="N208" i="39"/>
  <c r="P208" i="39" s="1"/>
  <c r="L208" i="39"/>
  <c r="K208" i="39"/>
  <c r="M208" i="39" s="1"/>
  <c r="I208" i="39"/>
  <c r="H208" i="39"/>
  <c r="J208" i="39" s="1"/>
  <c r="F208" i="39"/>
  <c r="E208" i="39"/>
  <c r="G208" i="39" s="1"/>
  <c r="AV207" i="39"/>
  <c r="AU207" i="39"/>
  <c r="AW207" i="39" s="1"/>
  <c r="AS207" i="39"/>
  <c r="AR207" i="39"/>
  <c r="AT207" i="39" s="1"/>
  <c r="AP207" i="39"/>
  <c r="AO207" i="39"/>
  <c r="AQ207" i="39" s="1"/>
  <c r="AM207" i="39"/>
  <c r="AL207" i="39"/>
  <c r="AN207" i="39" s="1"/>
  <c r="AJ207" i="39"/>
  <c r="AI207" i="39"/>
  <c r="AK207" i="39" s="1"/>
  <c r="AG207" i="39"/>
  <c r="AF207" i="39"/>
  <c r="AH207" i="39" s="1"/>
  <c r="AD207" i="39"/>
  <c r="AC207" i="39"/>
  <c r="AE207" i="39" s="1"/>
  <c r="AA207" i="39"/>
  <c r="Z207" i="39"/>
  <c r="AB207" i="39" s="1"/>
  <c r="X207" i="39"/>
  <c r="W207" i="39"/>
  <c r="Y207" i="39" s="1"/>
  <c r="U207" i="39"/>
  <c r="T207" i="39"/>
  <c r="V207" i="39" s="1"/>
  <c r="R207" i="39"/>
  <c r="Q207" i="39"/>
  <c r="S207" i="39" s="1"/>
  <c r="O207" i="39"/>
  <c r="N207" i="39"/>
  <c r="P207" i="39" s="1"/>
  <c r="L207" i="39"/>
  <c r="K207" i="39"/>
  <c r="M207" i="39" s="1"/>
  <c r="I207" i="39"/>
  <c r="H207" i="39"/>
  <c r="J207" i="39" s="1"/>
  <c r="F207" i="39"/>
  <c r="E207" i="39"/>
  <c r="G207" i="39" s="1"/>
  <c r="AV206" i="39"/>
  <c r="AU206" i="39"/>
  <c r="AW206" i="39" s="1"/>
  <c r="AS206" i="39"/>
  <c r="AR206" i="39"/>
  <c r="AT206" i="39" s="1"/>
  <c r="AP206" i="39"/>
  <c r="AO206" i="39"/>
  <c r="AQ206" i="39" s="1"/>
  <c r="AM206" i="39"/>
  <c r="AL206" i="39"/>
  <c r="AN206" i="39" s="1"/>
  <c r="AJ206" i="39"/>
  <c r="AI206" i="39"/>
  <c r="AK206" i="39" s="1"/>
  <c r="AG206" i="39"/>
  <c r="AF206" i="39"/>
  <c r="AH206" i="39" s="1"/>
  <c r="AD206" i="39"/>
  <c r="AC206" i="39"/>
  <c r="AE206" i="39" s="1"/>
  <c r="AA206" i="39"/>
  <c r="Z206" i="39"/>
  <c r="AB206" i="39" s="1"/>
  <c r="X206" i="39"/>
  <c r="W206" i="39"/>
  <c r="Y206" i="39" s="1"/>
  <c r="U206" i="39"/>
  <c r="T206" i="39"/>
  <c r="V206" i="39" s="1"/>
  <c r="R206" i="39"/>
  <c r="Q206" i="39"/>
  <c r="S206" i="39" s="1"/>
  <c r="O206" i="39"/>
  <c r="N206" i="39"/>
  <c r="P206" i="39" s="1"/>
  <c r="L206" i="39"/>
  <c r="K206" i="39"/>
  <c r="M206" i="39" s="1"/>
  <c r="I206" i="39"/>
  <c r="H206" i="39"/>
  <c r="J206" i="39" s="1"/>
  <c r="F206" i="39"/>
  <c r="E206" i="39"/>
  <c r="G206" i="39" s="1"/>
  <c r="AV205" i="39"/>
  <c r="AU205" i="39"/>
  <c r="AW205" i="39" s="1"/>
  <c r="AS205" i="39"/>
  <c r="AR205" i="39"/>
  <c r="AT205" i="39" s="1"/>
  <c r="AP205" i="39"/>
  <c r="AO205" i="39"/>
  <c r="AQ205" i="39" s="1"/>
  <c r="AM205" i="39"/>
  <c r="AL205" i="39"/>
  <c r="AN205" i="39" s="1"/>
  <c r="AJ205" i="39"/>
  <c r="AI205" i="39"/>
  <c r="AK205" i="39" s="1"/>
  <c r="AG205" i="39"/>
  <c r="AF205" i="39"/>
  <c r="AH205" i="39" s="1"/>
  <c r="AD205" i="39"/>
  <c r="AC205" i="39"/>
  <c r="AE205" i="39" s="1"/>
  <c r="AA205" i="39"/>
  <c r="Z205" i="39"/>
  <c r="AB205" i="39" s="1"/>
  <c r="X205" i="39"/>
  <c r="W205" i="39"/>
  <c r="Y205" i="39" s="1"/>
  <c r="U205" i="39"/>
  <c r="T205" i="39"/>
  <c r="V205" i="39" s="1"/>
  <c r="R205" i="39"/>
  <c r="Q205" i="39"/>
  <c r="S205" i="39" s="1"/>
  <c r="O205" i="39"/>
  <c r="N205" i="39"/>
  <c r="P205" i="39" s="1"/>
  <c r="L205" i="39"/>
  <c r="K205" i="39"/>
  <c r="M205" i="39" s="1"/>
  <c r="I205" i="39"/>
  <c r="H205" i="39"/>
  <c r="J205" i="39" s="1"/>
  <c r="F205" i="39"/>
  <c r="E205" i="39"/>
  <c r="G205" i="39" s="1"/>
  <c r="AV204" i="39"/>
  <c r="AU204" i="39"/>
  <c r="AW204" i="39" s="1"/>
  <c r="AS204" i="39"/>
  <c r="AR204" i="39"/>
  <c r="AT204" i="39" s="1"/>
  <c r="AP204" i="39"/>
  <c r="AO204" i="39"/>
  <c r="AQ204" i="39" s="1"/>
  <c r="AM204" i="39"/>
  <c r="AL204" i="39"/>
  <c r="AN204" i="39" s="1"/>
  <c r="AJ204" i="39"/>
  <c r="AI204" i="39"/>
  <c r="AK204" i="39" s="1"/>
  <c r="AG204" i="39"/>
  <c r="AF204" i="39"/>
  <c r="AH204" i="39" s="1"/>
  <c r="AD204" i="39"/>
  <c r="AC204" i="39"/>
  <c r="AE204" i="39" s="1"/>
  <c r="AA204" i="39"/>
  <c r="Z204" i="39"/>
  <c r="AB204" i="39" s="1"/>
  <c r="X204" i="39"/>
  <c r="W204" i="39"/>
  <c r="Y204" i="39" s="1"/>
  <c r="U204" i="39"/>
  <c r="T204" i="39"/>
  <c r="V204" i="39" s="1"/>
  <c r="R204" i="39"/>
  <c r="Q204" i="39"/>
  <c r="S204" i="39" s="1"/>
  <c r="O204" i="39"/>
  <c r="N204" i="39"/>
  <c r="P204" i="39" s="1"/>
  <c r="L204" i="39"/>
  <c r="K204" i="39"/>
  <c r="M204" i="39" s="1"/>
  <c r="I204" i="39"/>
  <c r="H204" i="39"/>
  <c r="J204" i="39" s="1"/>
  <c r="F204" i="39"/>
  <c r="E204" i="39"/>
  <c r="G204" i="39" s="1"/>
  <c r="AV203" i="39"/>
  <c r="AU203" i="39"/>
  <c r="AW203" i="39" s="1"/>
  <c r="AS203" i="39"/>
  <c r="AR203" i="39"/>
  <c r="AT203" i="39" s="1"/>
  <c r="AP203" i="39"/>
  <c r="AO203" i="39"/>
  <c r="AQ203" i="39" s="1"/>
  <c r="AM203" i="39"/>
  <c r="AL203" i="39"/>
  <c r="AN203" i="39" s="1"/>
  <c r="AJ203" i="39"/>
  <c r="AI203" i="39"/>
  <c r="AK203" i="39" s="1"/>
  <c r="AG203" i="39"/>
  <c r="AF203" i="39"/>
  <c r="AH203" i="39" s="1"/>
  <c r="AD203" i="39"/>
  <c r="AC203" i="39"/>
  <c r="AE203" i="39" s="1"/>
  <c r="AA203" i="39"/>
  <c r="Z203" i="39"/>
  <c r="AB203" i="39" s="1"/>
  <c r="X203" i="39"/>
  <c r="W203" i="39"/>
  <c r="Y203" i="39" s="1"/>
  <c r="U203" i="39"/>
  <c r="T203" i="39"/>
  <c r="V203" i="39" s="1"/>
  <c r="R203" i="39"/>
  <c r="Q203" i="39"/>
  <c r="S203" i="39" s="1"/>
  <c r="O203" i="39"/>
  <c r="N203" i="39"/>
  <c r="P203" i="39" s="1"/>
  <c r="L203" i="39"/>
  <c r="K203" i="39"/>
  <c r="M203" i="39" s="1"/>
  <c r="I203" i="39"/>
  <c r="H203" i="39"/>
  <c r="J203" i="39" s="1"/>
  <c r="F203" i="39"/>
  <c r="E203" i="39"/>
  <c r="G203" i="39" s="1"/>
  <c r="AV202" i="39"/>
  <c r="AU202" i="39"/>
  <c r="AW202" i="39" s="1"/>
  <c r="AS202" i="39"/>
  <c r="AR202" i="39"/>
  <c r="AT202" i="39" s="1"/>
  <c r="AP202" i="39"/>
  <c r="AO202" i="39"/>
  <c r="AQ202" i="39" s="1"/>
  <c r="AM202" i="39"/>
  <c r="AL202" i="39"/>
  <c r="AN202" i="39" s="1"/>
  <c r="AJ202" i="39"/>
  <c r="AI202" i="39"/>
  <c r="AK202" i="39" s="1"/>
  <c r="AG202" i="39"/>
  <c r="AF202" i="39"/>
  <c r="AH202" i="39" s="1"/>
  <c r="AD202" i="39"/>
  <c r="AC202" i="39"/>
  <c r="AE202" i="39" s="1"/>
  <c r="AA202" i="39"/>
  <c r="Z202" i="39"/>
  <c r="AB202" i="39" s="1"/>
  <c r="X202" i="39"/>
  <c r="W202" i="39"/>
  <c r="Y202" i="39" s="1"/>
  <c r="U202" i="39"/>
  <c r="T202" i="39"/>
  <c r="V202" i="39" s="1"/>
  <c r="R202" i="39"/>
  <c r="Q202" i="39"/>
  <c r="S202" i="39" s="1"/>
  <c r="O202" i="39"/>
  <c r="N202" i="39"/>
  <c r="P202" i="39" s="1"/>
  <c r="L202" i="39"/>
  <c r="K202" i="39"/>
  <c r="M202" i="39" s="1"/>
  <c r="I202" i="39"/>
  <c r="H202" i="39"/>
  <c r="J202" i="39" s="1"/>
  <c r="F202" i="39"/>
  <c r="E202" i="39"/>
  <c r="G202" i="39" s="1"/>
  <c r="AV201" i="39"/>
  <c r="AU201" i="39"/>
  <c r="AW201" i="39" s="1"/>
  <c r="AS201" i="39"/>
  <c r="AR201" i="39"/>
  <c r="AT201" i="39" s="1"/>
  <c r="AP201" i="39"/>
  <c r="AO201" i="39"/>
  <c r="AQ201" i="39" s="1"/>
  <c r="AM201" i="39"/>
  <c r="AL201" i="39"/>
  <c r="AN201" i="39" s="1"/>
  <c r="AJ201" i="39"/>
  <c r="AI201" i="39"/>
  <c r="AK201" i="39" s="1"/>
  <c r="AG201" i="39"/>
  <c r="AF201" i="39"/>
  <c r="AH201" i="39" s="1"/>
  <c r="AD201" i="39"/>
  <c r="AC201" i="39"/>
  <c r="AE201" i="39" s="1"/>
  <c r="AA201" i="39"/>
  <c r="Z201" i="39"/>
  <c r="AB201" i="39" s="1"/>
  <c r="X201" i="39"/>
  <c r="W201" i="39"/>
  <c r="Y201" i="39" s="1"/>
  <c r="U201" i="39"/>
  <c r="T201" i="39"/>
  <c r="V201" i="39" s="1"/>
  <c r="R201" i="39"/>
  <c r="Q201" i="39"/>
  <c r="S201" i="39" s="1"/>
  <c r="O201" i="39"/>
  <c r="N201" i="39"/>
  <c r="P201" i="39" s="1"/>
  <c r="L201" i="39"/>
  <c r="K201" i="39"/>
  <c r="M201" i="39" s="1"/>
  <c r="I201" i="39"/>
  <c r="H201" i="39"/>
  <c r="J201" i="39" s="1"/>
  <c r="F201" i="39"/>
  <c r="E201" i="39"/>
  <c r="G201" i="39" s="1"/>
  <c r="AV200" i="39"/>
  <c r="AU200" i="39"/>
  <c r="AW200" i="39" s="1"/>
  <c r="AS200" i="39"/>
  <c r="AR200" i="39"/>
  <c r="AT200" i="39" s="1"/>
  <c r="AP200" i="39"/>
  <c r="AO200" i="39"/>
  <c r="AQ200" i="39" s="1"/>
  <c r="AM200" i="39"/>
  <c r="AL200" i="39"/>
  <c r="AN200" i="39" s="1"/>
  <c r="AJ200" i="39"/>
  <c r="AI200" i="39"/>
  <c r="AK200" i="39" s="1"/>
  <c r="AG200" i="39"/>
  <c r="AF200" i="39"/>
  <c r="AH200" i="39" s="1"/>
  <c r="AD200" i="39"/>
  <c r="AC200" i="39"/>
  <c r="AE200" i="39" s="1"/>
  <c r="AA200" i="39"/>
  <c r="Z200" i="39"/>
  <c r="AB200" i="39" s="1"/>
  <c r="X200" i="39"/>
  <c r="W200" i="39"/>
  <c r="Y200" i="39" s="1"/>
  <c r="U200" i="39"/>
  <c r="T200" i="39"/>
  <c r="V200" i="39" s="1"/>
  <c r="R200" i="39"/>
  <c r="Q200" i="39"/>
  <c r="S200" i="39" s="1"/>
  <c r="O200" i="39"/>
  <c r="N200" i="39"/>
  <c r="P200" i="39" s="1"/>
  <c r="L200" i="39"/>
  <c r="K200" i="39"/>
  <c r="M200" i="39" s="1"/>
  <c r="I200" i="39"/>
  <c r="H200" i="39"/>
  <c r="J200" i="39" s="1"/>
  <c r="F200" i="39"/>
  <c r="E200" i="39"/>
  <c r="G200" i="39" s="1"/>
  <c r="AV199" i="39"/>
  <c r="AU199" i="39"/>
  <c r="AW199" i="39" s="1"/>
  <c r="AS199" i="39"/>
  <c r="AR199" i="39"/>
  <c r="AT199" i="39" s="1"/>
  <c r="AP199" i="39"/>
  <c r="AO199" i="39"/>
  <c r="AQ199" i="39" s="1"/>
  <c r="AM199" i="39"/>
  <c r="AL199" i="39"/>
  <c r="AN199" i="39" s="1"/>
  <c r="AJ199" i="39"/>
  <c r="AI199" i="39"/>
  <c r="AK199" i="39" s="1"/>
  <c r="AG199" i="39"/>
  <c r="AF199" i="39"/>
  <c r="AH199" i="39" s="1"/>
  <c r="AD199" i="39"/>
  <c r="AC199" i="39"/>
  <c r="AE199" i="39" s="1"/>
  <c r="AA199" i="39"/>
  <c r="Z199" i="39"/>
  <c r="AB199" i="39" s="1"/>
  <c r="X199" i="39"/>
  <c r="W199" i="39"/>
  <c r="Y199" i="39" s="1"/>
  <c r="U199" i="39"/>
  <c r="T199" i="39"/>
  <c r="V199" i="39" s="1"/>
  <c r="R199" i="39"/>
  <c r="Q199" i="39"/>
  <c r="S199" i="39" s="1"/>
  <c r="O199" i="39"/>
  <c r="N199" i="39"/>
  <c r="P199" i="39" s="1"/>
  <c r="L199" i="39"/>
  <c r="K199" i="39"/>
  <c r="M199" i="39" s="1"/>
  <c r="I199" i="39"/>
  <c r="H199" i="39"/>
  <c r="J199" i="39" s="1"/>
  <c r="F199" i="39"/>
  <c r="E199" i="39"/>
  <c r="G199" i="39" s="1"/>
  <c r="AV198" i="39"/>
  <c r="AU198" i="39"/>
  <c r="AW198" i="39" s="1"/>
  <c r="AS198" i="39"/>
  <c r="AR198" i="39"/>
  <c r="AT198" i="39" s="1"/>
  <c r="AP198" i="39"/>
  <c r="AO198" i="39"/>
  <c r="AQ198" i="39" s="1"/>
  <c r="AM198" i="39"/>
  <c r="AL198" i="39"/>
  <c r="AN198" i="39" s="1"/>
  <c r="AJ198" i="39"/>
  <c r="AI198" i="39"/>
  <c r="AK198" i="39" s="1"/>
  <c r="AG198" i="39"/>
  <c r="AF198" i="39"/>
  <c r="AH198" i="39" s="1"/>
  <c r="AD198" i="39"/>
  <c r="AC198" i="39"/>
  <c r="AE198" i="39" s="1"/>
  <c r="AA198" i="39"/>
  <c r="Z198" i="39"/>
  <c r="AB198" i="39" s="1"/>
  <c r="X198" i="39"/>
  <c r="W198" i="39"/>
  <c r="Y198" i="39" s="1"/>
  <c r="U198" i="39"/>
  <c r="T198" i="39"/>
  <c r="V198" i="39" s="1"/>
  <c r="R198" i="39"/>
  <c r="Q198" i="39"/>
  <c r="S198" i="39" s="1"/>
  <c r="O198" i="39"/>
  <c r="N198" i="39"/>
  <c r="P198" i="39" s="1"/>
  <c r="L198" i="39"/>
  <c r="K198" i="39"/>
  <c r="M198" i="39" s="1"/>
  <c r="I198" i="39"/>
  <c r="H198" i="39"/>
  <c r="J198" i="39" s="1"/>
  <c r="F198" i="39"/>
  <c r="E198" i="39"/>
  <c r="G198" i="39" s="1"/>
  <c r="AV197" i="39"/>
  <c r="AU197" i="39"/>
  <c r="AW197" i="39" s="1"/>
  <c r="AS197" i="39"/>
  <c r="AR197" i="39"/>
  <c r="AT197" i="39" s="1"/>
  <c r="AP197" i="39"/>
  <c r="AO197" i="39"/>
  <c r="AQ197" i="39" s="1"/>
  <c r="AM197" i="39"/>
  <c r="AL197" i="39"/>
  <c r="AN197" i="39" s="1"/>
  <c r="AJ197" i="39"/>
  <c r="AI197" i="39"/>
  <c r="AK197" i="39" s="1"/>
  <c r="AG197" i="39"/>
  <c r="AF197" i="39"/>
  <c r="AH197" i="39" s="1"/>
  <c r="AD197" i="39"/>
  <c r="AC197" i="39"/>
  <c r="AE197" i="39" s="1"/>
  <c r="AA197" i="39"/>
  <c r="Z197" i="39"/>
  <c r="AB197" i="39" s="1"/>
  <c r="X197" i="39"/>
  <c r="W197" i="39"/>
  <c r="Y197" i="39" s="1"/>
  <c r="U197" i="39"/>
  <c r="T197" i="39"/>
  <c r="V197" i="39" s="1"/>
  <c r="R197" i="39"/>
  <c r="Q197" i="39"/>
  <c r="S197" i="39" s="1"/>
  <c r="O197" i="39"/>
  <c r="N197" i="39"/>
  <c r="P197" i="39" s="1"/>
  <c r="L197" i="39"/>
  <c r="K197" i="39"/>
  <c r="M197" i="39" s="1"/>
  <c r="I197" i="39"/>
  <c r="H197" i="39"/>
  <c r="J197" i="39" s="1"/>
  <c r="F197" i="39"/>
  <c r="E197" i="39"/>
  <c r="G197" i="39" s="1"/>
  <c r="AV196" i="39"/>
  <c r="AU196" i="39"/>
  <c r="AW196" i="39" s="1"/>
  <c r="AS196" i="39"/>
  <c r="AR196" i="39"/>
  <c r="AT196" i="39" s="1"/>
  <c r="AP196" i="39"/>
  <c r="AO196" i="39"/>
  <c r="AQ196" i="39" s="1"/>
  <c r="AM196" i="39"/>
  <c r="AL196" i="39"/>
  <c r="AN196" i="39" s="1"/>
  <c r="AJ196" i="39"/>
  <c r="AI196" i="39"/>
  <c r="AK196" i="39" s="1"/>
  <c r="AG196" i="39"/>
  <c r="AF196" i="39"/>
  <c r="AH196" i="39" s="1"/>
  <c r="AD196" i="39"/>
  <c r="AC196" i="39"/>
  <c r="AE196" i="39" s="1"/>
  <c r="AA196" i="39"/>
  <c r="Z196" i="39"/>
  <c r="AB196" i="39" s="1"/>
  <c r="X196" i="39"/>
  <c r="W196" i="39"/>
  <c r="Y196" i="39" s="1"/>
  <c r="U196" i="39"/>
  <c r="T196" i="39"/>
  <c r="V196" i="39" s="1"/>
  <c r="R196" i="39"/>
  <c r="Q196" i="39"/>
  <c r="S196" i="39" s="1"/>
  <c r="O196" i="39"/>
  <c r="N196" i="39"/>
  <c r="P196" i="39" s="1"/>
  <c r="L196" i="39"/>
  <c r="K196" i="39"/>
  <c r="M196" i="39" s="1"/>
  <c r="I196" i="39"/>
  <c r="H196" i="39"/>
  <c r="J196" i="39" s="1"/>
  <c r="F196" i="39"/>
  <c r="E196" i="39"/>
  <c r="G196" i="39" s="1"/>
  <c r="AV195" i="39"/>
  <c r="AU195" i="39"/>
  <c r="AW195" i="39" s="1"/>
  <c r="AS195" i="39"/>
  <c r="AR195" i="39"/>
  <c r="AT195" i="39" s="1"/>
  <c r="AP195" i="39"/>
  <c r="AO195" i="39"/>
  <c r="AQ195" i="39" s="1"/>
  <c r="AM195" i="39"/>
  <c r="AL195" i="39"/>
  <c r="AN195" i="39" s="1"/>
  <c r="AJ195" i="39"/>
  <c r="AI195" i="39"/>
  <c r="AK195" i="39" s="1"/>
  <c r="AG195" i="39"/>
  <c r="AF195" i="39"/>
  <c r="AH195" i="39" s="1"/>
  <c r="AD195" i="39"/>
  <c r="AC195" i="39"/>
  <c r="AE195" i="39" s="1"/>
  <c r="AA195" i="39"/>
  <c r="Z195" i="39"/>
  <c r="AB195" i="39" s="1"/>
  <c r="X195" i="39"/>
  <c r="W195" i="39"/>
  <c r="Y195" i="39" s="1"/>
  <c r="U195" i="39"/>
  <c r="T195" i="39"/>
  <c r="V195" i="39" s="1"/>
  <c r="R195" i="39"/>
  <c r="Q195" i="39"/>
  <c r="S195" i="39" s="1"/>
  <c r="O195" i="39"/>
  <c r="N195" i="39"/>
  <c r="P195" i="39" s="1"/>
  <c r="L195" i="39"/>
  <c r="K195" i="39"/>
  <c r="M195" i="39" s="1"/>
  <c r="I195" i="39"/>
  <c r="H195" i="39"/>
  <c r="J195" i="39" s="1"/>
  <c r="F195" i="39"/>
  <c r="E195" i="39"/>
  <c r="G195" i="39" s="1"/>
  <c r="AV194" i="39"/>
  <c r="AU194" i="39"/>
  <c r="AW194" i="39" s="1"/>
  <c r="AS194" i="39"/>
  <c r="AR194" i="39"/>
  <c r="AT194" i="39" s="1"/>
  <c r="AP194" i="39"/>
  <c r="AO194" i="39"/>
  <c r="AQ194" i="39" s="1"/>
  <c r="AM194" i="39"/>
  <c r="AL194" i="39"/>
  <c r="AN194" i="39" s="1"/>
  <c r="AJ194" i="39"/>
  <c r="AI194" i="39"/>
  <c r="AK194" i="39" s="1"/>
  <c r="AG194" i="39"/>
  <c r="AF194" i="39"/>
  <c r="AH194" i="39" s="1"/>
  <c r="AD194" i="39"/>
  <c r="AC194" i="39"/>
  <c r="AE194" i="39" s="1"/>
  <c r="AA194" i="39"/>
  <c r="Z194" i="39"/>
  <c r="AB194" i="39" s="1"/>
  <c r="X194" i="39"/>
  <c r="W194" i="39"/>
  <c r="Y194" i="39" s="1"/>
  <c r="U194" i="39"/>
  <c r="T194" i="39"/>
  <c r="V194" i="39" s="1"/>
  <c r="R194" i="39"/>
  <c r="Q194" i="39"/>
  <c r="S194" i="39" s="1"/>
  <c r="O194" i="39"/>
  <c r="N194" i="39"/>
  <c r="P194" i="39" s="1"/>
  <c r="L194" i="39"/>
  <c r="K194" i="39"/>
  <c r="M194" i="39" s="1"/>
  <c r="I194" i="39"/>
  <c r="H194" i="39"/>
  <c r="J194" i="39" s="1"/>
  <c r="F194" i="39"/>
  <c r="E194" i="39"/>
  <c r="G194" i="39" s="1"/>
  <c r="AV193" i="39"/>
  <c r="AU193" i="39"/>
  <c r="AW193" i="39" s="1"/>
  <c r="AS193" i="39"/>
  <c r="AR193" i="39"/>
  <c r="AT193" i="39" s="1"/>
  <c r="AP193" i="39"/>
  <c r="AO193" i="39"/>
  <c r="AQ193" i="39" s="1"/>
  <c r="AM193" i="39"/>
  <c r="AL193" i="39"/>
  <c r="AN193" i="39" s="1"/>
  <c r="AJ193" i="39"/>
  <c r="AI193" i="39"/>
  <c r="AK193" i="39" s="1"/>
  <c r="AG193" i="39"/>
  <c r="AF193" i="39"/>
  <c r="AH193" i="39" s="1"/>
  <c r="AD193" i="39"/>
  <c r="AC193" i="39"/>
  <c r="AE193" i="39" s="1"/>
  <c r="AA193" i="39"/>
  <c r="Z193" i="39"/>
  <c r="AB193" i="39" s="1"/>
  <c r="X193" i="39"/>
  <c r="W193" i="39"/>
  <c r="Y193" i="39" s="1"/>
  <c r="U193" i="39"/>
  <c r="T193" i="39"/>
  <c r="V193" i="39" s="1"/>
  <c r="R193" i="39"/>
  <c r="Q193" i="39"/>
  <c r="S193" i="39" s="1"/>
  <c r="O193" i="39"/>
  <c r="N193" i="39"/>
  <c r="P193" i="39" s="1"/>
  <c r="L193" i="39"/>
  <c r="K193" i="39"/>
  <c r="M193" i="39" s="1"/>
  <c r="I193" i="39"/>
  <c r="H193" i="39"/>
  <c r="J193" i="39" s="1"/>
  <c r="F193" i="39"/>
  <c r="E193" i="39"/>
  <c r="G193" i="39" s="1"/>
  <c r="AV192" i="39"/>
  <c r="AU192" i="39"/>
  <c r="AW192" i="39" s="1"/>
  <c r="AS192" i="39"/>
  <c r="AR192" i="39"/>
  <c r="AT192" i="39" s="1"/>
  <c r="AP192" i="39"/>
  <c r="AO192" i="39"/>
  <c r="AQ192" i="39" s="1"/>
  <c r="AM192" i="39"/>
  <c r="AL192" i="39"/>
  <c r="AN192" i="39" s="1"/>
  <c r="AJ192" i="39"/>
  <c r="AI192" i="39"/>
  <c r="AK192" i="39" s="1"/>
  <c r="AG192" i="39"/>
  <c r="AF192" i="39"/>
  <c r="AH192" i="39" s="1"/>
  <c r="AD192" i="39"/>
  <c r="AC192" i="39"/>
  <c r="AE192" i="39" s="1"/>
  <c r="AA192" i="39"/>
  <c r="Z192" i="39"/>
  <c r="AB192" i="39" s="1"/>
  <c r="X192" i="39"/>
  <c r="W192" i="39"/>
  <c r="Y192" i="39" s="1"/>
  <c r="U192" i="39"/>
  <c r="T192" i="39"/>
  <c r="V192" i="39" s="1"/>
  <c r="R192" i="39"/>
  <c r="Q192" i="39"/>
  <c r="S192" i="39" s="1"/>
  <c r="O192" i="39"/>
  <c r="N192" i="39"/>
  <c r="P192" i="39" s="1"/>
  <c r="L192" i="39"/>
  <c r="K192" i="39"/>
  <c r="M192" i="39" s="1"/>
  <c r="I192" i="39"/>
  <c r="H192" i="39"/>
  <c r="J192" i="39" s="1"/>
  <c r="F192" i="39"/>
  <c r="E192" i="39"/>
  <c r="G192" i="39" s="1"/>
  <c r="AV191" i="39"/>
  <c r="AU191" i="39"/>
  <c r="AW191" i="39" s="1"/>
  <c r="AS191" i="39"/>
  <c r="AR191" i="39"/>
  <c r="AT191" i="39" s="1"/>
  <c r="AP191" i="39"/>
  <c r="AO191" i="39"/>
  <c r="AQ191" i="39" s="1"/>
  <c r="AM191" i="39"/>
  <c r="AL191" i="39"/>
  <c r="AN191" i="39" s="1"/>
  <c r="AJ191" i="39"/>
  <c r="AI191" i="39"/>
  <c r="AK191" i="39" s="1"/>
  <c r="AG191" i="39"/>
  <c r="AF191" i="39"/>
  <c r="AH191" i="39" s="1"/>
  <c r="AD191" i="39"/>
  <c r="AC191" i="39"/>
  <c r="AE191" i="39" s="1"/>
  <c r="AA191" i="39"/>
  <c r="Z191" i="39"/>
  <c r="AB191" i="39" s="1"/>
  <c r="X191" i="39"/>
  <c r="W191" i="39"/>
  <c r="Y191" i="39" s="1"/>
  <c r="U191" i="39"/>
  <c r="T191" i="39"/>
  <c r="V191" i="39" s="1"/>
  <c r="R191" i="39"/>
  <c r="Q191" i="39"/>
  <c r="S191" i="39" s="1"/>
  <c r="O191" i="39"/>
  <c r="N191" i="39"/>
  <c r="P191" i="39" s="1"/>
  <c r="L191" i="39"/>
  <c r="K191" i="39"/>
  <c r="M191" i="39" s="1"/>
  <c r="I191" i="39"/>
  <c r="H191" i="39"/>
  <c r="J191" i="39" s="1"/>
  <c r="F191" i="39"/>
  <c r="E191" i="39"/>
  <c r="G191" i="39" s="1"/>
  <c r="AV190" i="39"/>
  <c r="AU190" i="39"/>
  <c r="AW190" i="39" s="1"/>
  <c r="AS190" i="39"/>
  <c r="AR190" i="39"/>
  <c r="AT190" i="39" s="1"/>
  <c r="AP190" i="39"/>
  <c r="AO190" i="39"/>
  <c r="AQ190" i="39" s="1"/>
  <c r="AM190" i="39"/>
  <c r="AL190" i="39"/>
  <c r="AN190" i="39" s="1"/>
  <c r="AJ190" i="39"/>
  <c r="AI190" i="39"/>
  <c r="AK190" i="39" s="1"/>
  <c r="AG190" i="39"/>
  <c r="AF190" i="39"/>
  <c r="AH190" i="39" s="1"/>
  <c r="AD190" i="39"/>
  <c r="AC190" i="39"/>
  <c r="AE190" i="39" s="1"/>
  <c r="AA190" i="39"/>
  <c r="Z190" i="39"/>
  <c r="AB190" i="39" s="1"/>
  <c r="X190" i="39"/>
  <c r="W190" i="39"/>
  <c r="Y190" i="39" s="1"/>
  <c r="U190" i="39"/>
  <c r="T190" i="39"/>
  <c r="V190" i="39" s="1"/>
  <c r="R190" i="39"/>
  <c r="Q190" i="39"/>
  <c r="S190" i="39" s="1"/>
  <c r="O190" i="39"/>
  <c r="N190" i="39"/>
  <c r="P190" i="39" s="1"/>
  <c r="L190" i="39"/>
  <c r="K190" i="39"/>
  <c r="M190" i="39" s="1"/>
  <c r="I190" i="39"/>
  <c r="H190" i="39"/>
  <c r="J190" i="39" s="1"/>
  <c r="F190" i="39"/>
  <c r="E190" i="39"/>
  <c r="G190" i="39" s="1"/>
  <c r="AV189" i="39"/>
  <c r="AU189" i="39"/>
  <c r="AW189" i="39" s="1"/>
  <c r="AS189" i="39"/>
  <c r="AR189" i="39"/>
  <c r="AT189" i="39" s="1"/>
  <c r="AP189" i="39"/>
  <c r="AO189" i="39"/>
  <c r="AQ189" i="39" s="1"/>
  <c r="AM189" i="39"/>
  <c r="AL189" i="39"/>
  <c r="AN189" i="39" s="1"/>
  <c r="AJ189" i="39"/>
  <c r="AI189" i="39"/>
  <c r="AK189" i="39" s="1"/>
  <c r="AG189" i="39"/>
  <c r="AF189" i="39"/>
  <c r="AH189" i="39" s="1"/>
  <c r="AD189" i="39"/>
  <c r="AC189" i="39"/>
  <c r="AE189" i="39" s="1"/>
  <c r="AA189" i="39"/>
  <c r="Z189" i="39"/>
  <c r="AB189" i="39" s="1"/>
  <c r="X189" i="39"/>
  <c r="W189" i="39"/>
  <c r="Y189" i="39" s="1"/>
  <c r="U189" i="39"/>
  <c r="T189" i="39"/>
  <c r="V189" i="39" s="1"/>
  <c r="R189" i="39"/>
  <c r="Q189" i="39"/>
  <c r="S189" i="39" s="1"/>
  <c r="O189" i="39"/>
  <c r="N189" i="39"/>
  <c r="P189" i="39" s="1"/>
  <c r="L189" i="39"/>
  <c r="K189" i="39"/>
  <c r="M189" i="39" s="1"/>
  <c r="I189" i="39"/>
  <c r="H189" i="39"/>
  <c r="J189" i="39" s="1"/>
  <c r="F189" i="39"/>
  <c r="E189" i="39"/>
  <c r="G189" i="39" s="1"/>
  <c r="AV188" i="39"/>
  <c r="AU188" i="39"/>
  <c r="AW188" i="39" s="1"/>
  <c r="AS188" i="39"/>
  <c r="AR188" i="39"/>
  <c r="AT188" i="39" s="1"/>
  <c r="AP188" i="39"/>
  <c r="AO188" i="39"/>
  <c r="AQ188" i="39" s="1"/>
  <c r="AM188" i="39"/>
  <c r="AL188" i="39"/>
  <c r="AN188" i="39" s="1"/>
  <c r="AJ188" i="39"/>
  <c r="AI188" i="39"/>
  <c r="AK188" i="39" s="1"/>
  <c r="AG188" i="39"/>
  <c r="AF188" i="39"/>
  <c r="AH188" i="39" s="1"/>
  <c r="AD188" i="39"/>
  <c r="AC188" i="39"/>
  <c r="AE188" i="39" s="1"/>
  <c r="AA188" i="39"/>
  <c r="Z188" i="39"/>
  <c r="AB188" i="39" s="1"/>
  <c r="X188" i="39"/>
  <c r="W188" i="39"/>
  <c r="Y188" i="39" s="1"/>
  <c r="U188" i="39"/>
  <c r="T188" i="39"/>
  <c r="V188" i="39" s="1"/>
  <c r="R188" i="39"/>
  <c r="Q188" i="39"/>
  <c r="S188" i="39" s="1"/>
  <c r="O188" i="39"/>
  <c r="N188" i="39"/>
  <c r="P188" i="39" s="1"/>
  <c r="L188" i="39"/>
  <c r="K188" i="39"/>
  <c r="M188" i="39" s="1"/>
  <c r="I188" i="39"/>
  <c r="H188" i="39"/>
  <c r="J188" i="39" s="1"/>
  <c r="F188" i="39"/>
  <c r="E188" i="39"/>
  <c r="G188" i="39" s="1"/>
  <c r="AV187" i="39"/>
  <c r="AU187" i="39"/>
  <c r="AW187" i="39" s="1"/>
  <c r="AS187" i="39"/>
  <c r="AR187" i="39"/>
  <c r="AT187" i="39" s="1"/>
  <c r="AP187" i="39"/>
  <c r="AO187" i="39"/>
  <c r="AQ187" i="39" s="1"/>
  <c r="AM187" i="39"/>
  <c r="AL187" i="39"/>
  <c r="AN187" i="39" s="1"/>
  <c r="AJ187" i="39"/>
  <c r="AI187" i="39"/>
  <c r="AK187" i="39" s="1"/>
  <c r="AG187" i="39"/>
  <c r="AF187" i="39"/>
  <c r="AH187" i="39" s="1"/>
  <c r="AD187" i="39"/>
  <c r="AC187" i="39"/>
  <c r="AE187" i="39" s="1"/>
  <c r="AA187" i="39"/>
  <c r="Z187" i="39"/>
  <c r="AB187" i="39" s="1"/>
  <c r="X187" i="39"/>
  <c r="W187" i="39"/>
  <c r="Y187" i="39" s="1"/>
  <c r="U187" i="39"/>
  <c r="T187" i="39"/>
  <c r="V187" i="39" s="1"/>
  <c r="R187" i="39"/>
  <c r="Q187" i="39"/>
  <c r="S187" i="39" s="1"/>
  <c r="O187" i="39"/>
  <c r="N187" i="39"/>
  <c r="P187" i="39" s="1"/>
  <c r="L187" i="39"/>
  <c r="K187" i="39"/>
  <c r="M187" i="39" s="1"/>
  <c r="I187" i="39"/>
  <c r="H187" i="39"/>
  <c r="J187" i="39" s="1"/>
  <c r="F187" i="39"/>
  <c r="E187" i="39"/>
  <c r="G187" i="39" s="1"/>
  <c r="AV186" i="39"/>
  <c r="AU186" i="39"/>
  <c r="AW186" i="39" s="1"/>
  <c r="AS186" i="39"/>
  <c r="AR186" i="39"/>
  <c r="AT186" i="39" s="1"/>
  <c r="AP186" i="39"/>
  <c r="AO186" i="39"/>
  <c r="AQ186" i="39" s="1"/>
  <c r="AM186" i="39"/>
  <c r="AL186" i="39"/>
  <c r="AN186" i="39" s="1"/>
  <c r="AJ186" i="39"/>
  <c r="AI186" i="39"/>
  <c r="AK186" i="39" s="1"/>
  <c r="AG186" i="39"/>
  <c r="AF186" i="39"/>
  <c r="AH186" i="39" s="1"/>
  <c r="AD186" i="39"/>
  <c r="AC186" i="39"/>
  <c r="AE186" i="39" s="1"/>
  <c r="AA186" i="39"/>
  <c r="Z186" i="39"/>
  <c r="AB186" i="39" s="1"/>
  <c r="X186" i="39"/>
  <c r="W186" i="39"/>
  <c r="Y186" i="39" s="1"/>
  <c r="U186" i="39"/>
  <c r="T186" i="39"/>
  <c r="V186" i="39" s="1"/>
  <c r="R186" i="39"/>
  <c r="Q186" i="39"/>
  <c r="S186" i="39" s="1"/>
  <c r="O186" i="39"/>
  <c r="N186" i="39"/>
  <c r="P186" i="39" s="1"/>
  <c r="L186" i="39"/>
  <c r="K186" i="39"/>
  <c r="M186" i="39" s="1"/>
  <c r="I186" i="39"/>
  <c r="H186" i="39"/>
  <c r="J186" i="39" s="1"/>
  <c r="F186" i="39"/>
  <c r="E186" i="39"/>
  <c r="G186" i="39" s="1"/>
  <c r="AV185" i="39"/>
  <c r="AU185" i="39"/>
  <c r="AW185" i="39" s="1"/>
  <c r="AS185" i="39"/>
  <c r="AR185" i="39"/>
  <c r="AT185" i="39" s="1"/>
  <c r="AP185" i="39"/>
  <c r="AO185" i="39"/>
  <c r="AQ185" i="39" s="1"/>
  <c r="AM185" i="39"/>
  <c r="AL185" i="39"/>
  <c r="AN185" i="39" s="1"/>
  <c r="AJ185" i="39"/>
  <c r="AI185" i="39"/>
  <c r="AK185" i="39" s="1"/>
  <c r="AG185" i="39"/>
  <c r="AF185" i="39"/>
  <c r="AH185" i="39" s="1"/>
  <c r="AD185" i="39"/>
  <c r="AC185" i="39"/>
  <c r="AE185" i="39" s="1"/>
  <c r="AA185" i="39"/>
  <c r="Z185" i="39"/>
  <c r="AB185" i="39" s="1"/>
  <c r="X185" i="39"/>
  <c r="W185" i="39"/>
  <c r="Y185" i="39" s="1"/>
  <c r="U185" i="39"/>
  <c r="T185" i="39"/>
  <c r="V185" i="39" s="1"/>
  <c r="R185" i="39"/>
  <c r="Q185" i="39"/>
  <c r="S185" i="39" s="1"/>
  <c r="O185" i="39"/>
  <c r="N185" i="39"/>
  <c r="P185" i="39" s="1"/>
  <c r="L185" i="39"/>
  <c r="K185" i="39"/>
  <c r="M185" i="39" s="1"/>
  <c r="I185" i="39"/>
  <c r="H185" i="39"/>
  <c r="J185" i="39" s="1"/>
  <c r="F185" i="39"/>
  <c r="E185" i="39"/>
  <c r="G185" i="39" s="1"/>
  <c r="AV184" i="39"/>
  <c r="AU184" i="39"/>
  <c r="AW184" i="39" s="1"/>
  <c r="AS184" i="39"/>
  <c r="AR184" i="39"/>
  <c r="AT184" i="39" s="1"/>
  <c r="AP184" i="39"/>
  <c r="AO184" i="39"/>
  <c r="AQ184" i="39" s="1"/>
  <c r="AM184" i="39"/>
  <c r="AL184" i="39"/>
  <c r="AN184" i="39" s="1"/>
  <c r="AJ184" i="39"/>
  <c r="AI184" i="39"/>
  <c r="AK184" i="39" s="1"/>
  <c r="AG184" i="39"/>
  <c r="AF184" i="39"/>
  <c r="AH184" i="39" s="1"/>
  <c r="AD184" i="39"/>
  <c r="AC184" i="39"/>
  <c r="AE184" i="39" s="1"/>
  <c r="AA184" i="39"/>
  <c r="Z184" i="39"/>
  <c r="AB184" i="39" s="1"/>
  <c r="X184" i="39"/>
  <c r="W184" i="39"/>
  <c r="Y184" i="39" s="1"/>
  <c r="U184" i="39"/>
  <c r="T184" i="39"/>
  <c r="V184" i="39" s="1"/>
  <c r="R184" i="39"/>
  <c r="Q184" i="39"/>
  <c r="S184" i="39" s="1"/>
  <c r="O184" i="39"/>
  <c r="N184" i="39"/>
  <c r="P184" i="39" s="1"/>
  <c r="L184" i="39"/>
  <c r="K184" i="39"/>
  <c r="M184" i="39" s="1"/>
  <c r="I184" i="39"/>
  <c r="H184" i="39"/>
  <c r="J184" i="39" s="1"/>
  <c r="F184" i="39"/>
  <c r="E184" i="39"/>
  <c r="G184" i="39" s="1"/>
  <c r="AV183" i="39"/>
  <c r="AU183" i="39"/>
  <c r="AW183" i="39" s="1"/>
  <c r="AS183" i="39"/>
  <c r="AR183" i="39"/>
  <c r="AT183" i="39" s="1"/>
  <c r="AP183" i="39"/>
  <c r="AO183" i="39"/>
  <c r="AQ183" i="39" s="1"/>
  <c r="AM183" i="39"/>
  <c r="AL183" i="39"/>
  <c r="AN183" i="39" s="1"/>
  <c r="AJ183" i="39"/>
  <c r="AI183" i="39"/>
  <c r="AK183" i="39" s="1"/>
  <c r="AG183" i="39"/>
  <c r="AF183" i="39"/>
  <c r="AH183" i="39" s="1"/>
  <c r="AD183" i="39"/>
  <c r="AC183" i="39"/>
  <c r="AE183" i="39" s="1"/>
  <c r="AA183" i="39"/>
  <c r="Z183" i="39"/>
  <c r="AB183" i="39" s="1"/>
  <c r="X183" i="39"/>
  <c r="W183" i="39"/>
  <c r="Y183" i="39" s="1"/>
  <c r="U183" i="39"/>
  <c r="T183" i="39"/>
  <c r="V183" i="39" s="1"/>
  <c r="R183" i="39"/>
  <c r="Q183" i="39"/>
  <c r="S183" i="39" s="1"/>
  <c r="O183" i="39"/>
  <c r="N183" i="39"/>
  <c r="P183" i="39" s="1"/>
  <c r="L183" i="39"/>
  <c r="K183" i="39"/>
  <c r="M183" i="39" s="1"/>
  <c r="I183" i="39"/>
  <c r="H183" i="39"/>
  <c r="J183" i="39" s="1"/>
  <c r="F183" i="39"/>
  <c r="E183" i="39"/>
  <c r="G183" i="39" s="1"/>
  <c r="AV182" i="39"/>
  <c r="AU182" i="39"/>
  <c r="AW182" i="39" s="1"/>
  <c r="AS182" i="39"/>
  <c r="AR182" i="39"/>
  <c r="AT182" i="39" s="1"/>
  <c r="AP182" i="39"/>
  <c r="AO182" i="39"/>
  <c r="AQ182" i="39" s="1"/>
  <c r="AM182" i="39"/>
  <c r="AL182" i="39"/>
  <c r="AN182" i="39" s="1"/>
  <c r="AJ182" i="39"/>
  <c r="AI182" i="39"/>
  <c r="AK182" i="39" s="1"/>
  <c r="AG182" i="39"/>
  <c r="AF182" i="39"/>
  <c r="AH182" i="39" s="1"/>
  <c r="AD182" i="39"/>
  <c r="AC182" i="39"/>
  <c r="AE182" i="39" s="1"/>
  <c r="AA182" i="39"/>
  <c r="Z182" i="39"/>
  <c r="AB182" i="39" s="1"/>
  <c r="X182" i="39"/>
  <c r="W182" i="39"/>
  <c r="Y182" i="39" s="1"/>
  <c r="U182" i="39"/>
  <c r="T182" i="39"/>
  <c r="V182" i="39" s="1"/>
  <c r="R182" i="39"/>
  <c r="Q182" i="39"/>
  <c r="S182" i="39" s="1"/>
  <c r="O182" i="39"/>
  <c r="N182" i="39"/>
  <c r="P182" i="39" s="1"/>
  <c r="L182" i="39"/>
  <c r="K182" i="39"/>
  <c r="M182" i="39" s="1"/>
  <c r="I182" i="39"/>
  <c r="H182" i="39"/>
  <c r="J182" i="39" s="1"/>
  <c r="F182" i="39"/>
  <c r="E182" i="39"/>
  <c r="G182" i="39" s="1"/>
  <c r="AV181" i="39"/>
  <c r="AU181" i="39"/>
  <c r="AW181" i="39" s="1"/>
  <c r="AS181" i="39"/>
  <c r="AR181" i="39"/>
  <c r="AT181" i="39" s="1"/>
  <c r="AP181" i="39"/>
  <c r="AO181" i="39"/>
  <c r="AQ181" i="39" s="1"/>
  <c r="AM181" i="39"/>
  <c r="AL181" i="39"/>
  <c r="AN181" i="39" s="1"/>
  <c r="AJ181" i="39"/>
  <c r="AI181" i="39"/>
  <c r="AK181" i="39" s="1"/>
  <c r="AG181" i="39"/>
  <c r="AF181" i="39"/>
  <c r="AH181" i="39" s="1"/>
  <c r="AD181" i="39"/>
  <c r="AC181" i="39"/>
  <c r="AE181" i="39" s="1"/>
  <c r="AA181" i="39"/>
  <c r="Z181" i="39"/>
  <c r="AB181" i="39" s="1"/>
  <c r="X181" i="39"/>
  <c r="W181" i="39"/>
  <c r="Y181" i="39" s="1"/>
  <c r="U181" i="39"/>
  <c r="T181" i="39"/>
  <c r="V181" i="39" s="1"/>
  <c r="R181" i="39"/>
  <c r="Q181" i="39"/>
  <c r="S181" i="39" s="1"/>
  <c r="O181" i="39"/>
  <c r="N181" i="39"/>
  <c r="P181" i="39" s="1"/>
  <c r="L181" i="39"/>
  <c r="K181" i="39"/>
  <c r="M181" i="39" s="1"/>
  <c r="I181" i="39"/>
  <c r="H181" i="39"/>
  <c r="J181" i="39" s="1"/>
  <c r="F181" i="39"/>
  <c r="E181" i="39"/>
  <c r="G181" i="39" s="1"/>
  <c r="AV180" i="39"/>
  <c r="AU180" i="39"/>
  <c r="AW180" i="39" s="1"/>
  <c r="AS180" i="39"/>
  <c r="AR180" i="39"/>
  <c r="AT180" i="39" s="1"/>
  <c r="AP180" i="39"/>
  <c r="AO180" i="39"/>
  <c r="AQ180" i="39" s="1"/>
  <c r="AM180" i="39"/>
  <c r="AL180" i="39"/>
  <c r="AN180" i="39" s="1"/>
  <c r="AJ180" i="39"/>
  <c r="AI180" i="39"/>
  <c r="AK180" i="39" s="1"/>
  <c r="AG180" i="39"/>
  <c r="AF180" i="39"/>
  <c r="AH180" i="39" s="1"/>
  <c r="AD180" i="39"/>
  <c r="AC180" i="39"/>
  <c r="AE180" i="39" s="1"/>
  <c r="AA180" i="39"/>
  <c r="Z180" i="39"/>
  <c r="AB180" i="39" s="1"/>
  <c r="X180" i="39"/>
  <c r="W180" i="39"/>
  <c r="Y180" i="39" s="1"/>
  <c r="U180" i="39"/>
  <c r="T180" i="39"/>
  <c r="V180" i="39" s="1"/>
  <c r="R180" i="39"/>
  <c r="Q180" i="39"/>
  <c r="S180" i="39" s="1"/>
  <c r="O180" i="39"/>
  <c r="N180" i="39"/>
  <c r="P180" i="39" s="1"/>
  <c r="L180" i="39"/>
  <c r="K180" i="39"/>
  <c r="M180" i="39" s="1"/>
  <c r="I180" i="39"/>
  <c r="H180" i="39"/>
  <c r="J180" i="39" s="1"/>
  <c r="F180" i="39"/>
  <c r="E180" i="39"/>
  <c r="G180" i="39" s="1"/>
  <c r="AV179" i="39"/>
  <c r="AU179" i="39"/>
  <c r="AW179" i="39" s="1"/>
  <c r="AS179" i="39"/>
  <c r="AR179" i="39"/>
  <c r="AT179" i="39" s="1"/>
  <c r="AP179" i="39"/>
  <c r="AO179" i="39"/>
  <c r="AQ179" i="39" s="1"/>
  <c r="AM179" i="39"/>
  <c r="AL179" i="39"/>
  <c r="AN179" i="39" s="1"/>
  <c r="AJ179" i="39"/>
  <c r="AI179" i="39"/>
  <c r="AK179" i="39" s="1"/>
  <c r="AG179" i="39"/>
  <c r="AF179" i="39"/>
  <c r="AH179" i="39" s="1"/>
  <c r="AD179" i="39"/>
  <c r="AC179" i="39"/>
  <c r="AE179" i="39" s="1"/>
  <c r="AA179" i="39"/>
  <c r="Z179" i="39"/>
  <c r="AB179" i="39" s="1"/>
  <c r="X179" i="39"/>
  <c r="W179" i="39"/>
  <c r="Y179" i="39" s="1"/>
  <c r="U179" i="39"/>
  <c r="T179" i="39"/>
  <c r="V179" i="39" s="1"/>
  <c r="R179" i="39"/>
  <c r="Q179" i="39"/>
  <c r="S179" i="39" s="1"/>
  <c r="O179" i="39"/>
  <c r="N179" i="39"/>
  <c r="P179" i="39" s="1"/>
  <c r="L179" i="39"/>
  <c r="K179" i="39"/>
  <c r="M179" i="39" s="1"/>
  <c r="I179" i="39"/>
  <c r="H179" i="39"/>
  <c r="J179" i="39" s="1"/>
  <c r="F179" i="39"/>
  <c r="E179" i="39"/>
  <c r="G179" i="39" s="1"/>
  <c r="AV178" i="39"/>
  <c r="AU178" i="39"/>
  <c r="AW178" i="39" s="1"/>
  <c r="AS178" i="39"/>
  <c r="AR178" i="39"/>
  <c r="AT178" i="39" s="1"/>
  <c r="AP178" i="39"/>
  <c r="AO178" i="39"/>
  <c r="AQ178" i="39" s="1"/>
  <c r="AM178" i="39"/>
  <c r="AL178" i="39"/>
  <c r="AN178" i="39" s="1"/>
  <c r="AJ178" i="39"/>
  <c r="AI178" i="39"/>
  <c r="AK178" i="39" s="1"/>
  <c r="AG178" i="39"/>
  <c r="AF178" i="39"/>
  <c r="AH178" i="39" s="1"/>
  <c r="AD178" i="39"/>
  <c r="AC178" i="39"/>
  <c r="AE178" i="39" s="1"/>
  <c r="AA178" i="39"/>
  <c r="Z178" i="39"/>
  <c r="AB178" i="39" s="1"/>
  <c r="X178" i="39"/>
  <c r="W178" i="39"/>
  <c r="Y178" i="39" s="1"/>
  <c r="U178" i="39"/>
  <c r="T178" i="39"/>
  <c r="V178" i="39" s="1"/>
  <c r="R178" i="39"/>
  <c r="Q178" i="39"/>
  <c r="S178" i="39" s="1"/>
  <c r="O178" i="39"/>
  <c r="N178" i="39"/>
  <c r="P178" i="39" s="1"/>
  <c r="L178" i="39"/>
  <c r="K178" i="39"/>
  <c r="M178" i="39" s="1"/>
  <c r="I178" i="39"/>
  <c r="H178" i="39"/>
  <c r="J178" i="39" s="1"/>
  <c r="F178" i="39"/>
  <c r="E178" i="39"/>
  <c r="G178" i="39" s="1"/>
  <c r="AV177" i="39"/>
  <c r="AU177" i="39"/>
  <c r="AW177" i="39" s="1"/>
  <c r="AS177" i="39"/>
  <c r="AR177" i="39"/>
  <c r="AT177" i="39" s="1"/>
  <c r="AP177" i="39"/>
  <c r="AO177" i="39"/>
  <c r="AQ177" i="39" s="1"/>
  <c r="AM177" i="39"/>
  <c r="AL177" i="39"/>
  <c r="AN177" i="39" s="1"/>
  <c r="AJ177" i="39"/>
  <c r="AI177" i="39"/>
  <c r="AK177" i="39" s="1"/>
  <c r="AG177" i="39"/>
  <c r="AF177" i="39"/>
  <c r="AH177" i="39" s="1"/>
  <c r="AD177" i="39"/>
  <c r="AC177" i="39"/>
  <c r="AE177" i="39" s="1"/>
  <c r="AA177" i="39"/>
  <c r="Z177" i="39"/>
  <c r="AB177" i="39" s="1"/>
  <c r="X177" i="39"/>
  <c r="W177" i="39"/>
  <c r="Y177" i="39" s="1"/>
  <c r="U177" i="39"/>
  <c r="T177" i="39"/>
  <c r="V177" i="39" s="1"/>
  <c r="R177" i="39"/>
  <c r="Q177" i="39"/>
  <c r="S177" i="39" s="1"/>
  <c r="O177" i="39"/>
  <c r="N177" i="39"/>
  <c r="P177" i="39" s="1"/>
  <c r="L177" i="39"/>
  <c r="K177" i="39"/>
  <c r="M177" i="39" s="1"/>
  <c r="I177" i="39"/>
  <c r="H177" i="39"/>
  <c r="J177" i="39" s="1"/>
  <c r="F177" i="39"/>
  <c r="E177" i="39"/>
  <c r="G177" i="39" s="1"/>
  <c r="AV176" i="39"/>
  <c r="AU176" i="39"/>
  <c r="AW176" i="39" s="1"/>
  <c r="AS176" i="39"/>
  <c r="AR176" i="39"/>
  <c r="AT176" i="39" s="1"/>
  <c r="AP176" i="39"/>
  <c r="AO176" i="39"/>
  <c r="AQ176" i="39" s="1"/>
  <c r="AM176" i="39"/>
  <c r="AL176" i="39"/>
  <c r="AN176" i="39" s="1"/>
  <c r="AJ176" i="39"/>
  <c r="AI176" i="39"/>
  <c r="AK176" i="39" s="1"/>
  <c r="AG176" i="39"/>
  <c r="AF176" i="39"/>
  <c r="AH176" i="39" s="1"/>
  <c r="AD176" i="39"/>
  <c r="AC176" i="39"/>
  <c r="AE176" i="39" s="1"/>
  <c r="AA176" i="39"/>
  <c r="Z176" i="39"/>
  <c r="AB176" i="39" s="1"/>
  <c r="X176" i="39"/>
  <c r="W176" i="39"/>
  <c r="Y176" i="39" s="1"/>
  <c r="U176" i="39"/>
  <c r="T176" i="39"/>
  <c r="V176" i="39" s="1"/>
  <c r="R176" i="39"/>
  <c r="Q176" i="39"/>
  <c r="S176" i="39" s="1"/>
  <c r="O176" i="39"/>
  <c r="N176" i="39"/>
  <c r="P176" i="39" s="1"/>
  <c r="L176" i="39"/>
  <c r="K176" i="39"/>
  <c r="M176" i="39" s="1"/>
  <c r="I176" i="39"/>
  <c r="H176" i="39"/>
  <c r="J176" i="39" s="1"/>
  <c r="F176" i="39"/>
  <c r="E176" i="39"/>
  <c r="G176" i="39" s="1"/>
  <c r="AV175" i="39"/>
  <c r="AU175" i="39"/>
  <c r="AW175" i="39" s="1"/>
  <c r="AS175" i="39"/>
  <c r="AR175" i="39"/>
  <c r="AT175" i="39" s="1"/>
  <c r="AP175" i="39"/>
  <c r="AO175" i="39"/>
  <c r="AQ175" i="39" s="1"/>
  <c r="AM175" i="39"/>
  <c r="AL175" i="39"/>
  <c r="AN175" i="39" s="1"/>
  <c r="AJ175" i="39"/>
  <c r="AI175" i="39"/>
  <c r="AK175" i="39" s="1"/>
  <c r="AG175" i="39"/>
  <c r="AF175" i="39"/>
  <c r="AH175" i="39" s="1"/>
  <c r="AD175" i="39"/>
  <c r="AC175" i="39"/>
  <c r="AE175" i="39" s="1"/>
  <c r="AA175" i="39"/>
  <c r="Z175" i="39"/>
  <c r="AB175" i="39" s="1"/>
  <c r="X175" i="39"/>
  <c r="W175" i="39"/>
  <c r="Y175" i="39" s="1"/>
  <c r="U175" i="39"/>
  <c r="T175" i="39"/>
  <c r="V175" i="39" s="1"/>
  <c r="R175" i="39"/>
  <c r="Q175" i="39"/>
  <c r="S175" i="39" s="1"/>
  <c r="O175" i="39"/>
  <c r="N175" i="39"/>
  <c r="P175" i="39" s="1"/>
  <c r="L175" i="39"/>
  <c r="K175" i="39"/>
  <c r="M175" i="39" s="1"/>
  <c r="I175" i="39"/>
  <c r="H175" i="39"/>
  <c r="J175" i="39" s="1"/>
  <c r="F175" i="39"/>
  <c r="E175" i="39"/>
  <c r="G175" i="39" s="1"/>
  <c r="AV174" i="39"/>
  <c r="AU174" i="39"/>
  <c r="AW174" i="39" s="1"/>
  <c r="AS174" i="39"/>
  <c r="AR174" i="39"/>
  <c r="AT174" i="39" s="1"/>
  <c r="AP174" i="39"/>
  <c r="AO174" i="39"/>
  <c r="AQ174" i="39" s="1"/>
  <c r="AM174" i="39"/>
  <c r="AL174" i="39"/>
  <c r="AN174" i="39" s="1"/>
  <c r="AJ174" i="39"/>
  <c r="AI174" i="39"/>
  <c r="AK174" i="39" s="1"/>
  <c r="AG174" i="39"/>
  <c r="AF174" i="39"/>
  <c r="AH174" i="39" s="1"/>
  <c r="AD174" i="39"/>
  <c r="AC174" i="39"/>
  <c r="AE174" i="39" s="1"/>
  <c r="AA174" i="39"/>
  <c r="Z174" i="39"/>
  <c r="AB174" i="39" s="1"/>
  <c r="X174" i="39"/>
  <c r="W174" i="39"/>
  <c r="Y174" i="39" s="1"/>
  <c r="U174" i="39"/>
  <c r="T174" i="39"/>
  <c r="V174" i="39" s="1"/>
  <c r="R174" i="39"/>
  <c r="Q174" i="39"/>
  <c r="S174" i="39" s="1"/>
  <c r="O174" i="39"/>
  <c r="N174" i="39"/>
  <c r="P174" i="39" s="1"/>
  <c r="L174" i="39"/>
  <c r="K174" i="39"/>
  <c r="M174" i="39" s="1"/>
  <c r="I174" i="39"/>
  <c r="H174" i="39"/>
  <c r="J174" i="39" s="1"/>
  <c r="F174" i="39"/>
  <c r="E174" i="39"/>
  <c r="G174" i="39" s="1"/>
  <c r="AV173" i="39"/>
  <c r="AU173" i="39"/>
  <c r="AW173" i="39" s="1"/>
  <c r="AS173" i="39"/>
  <c r="AR173" i="39"/>
  <c r="AT173" i="39" s="1"/>
  <c r="AP173" i="39"/>
  <c r="AO173" i="39"/>
  <c r="AQ173" i="39" s="1"/>
  <c r="AM173" i="39"/>
  <c r="AL173" i="39"/>
  <c r="AN173" i="39" s="1"/>
  <c r="AJ173" i="39"/>
  <c r="AI173" i="39"/>
  <c r="AK173" i="39" s="1"/>
  <c r="AG173" i="39"/>
  <c r="AF173" i="39"/>
  <c r="AH173" i="39" s="1"/>
  <c r="AD173" i="39"/>
  <c r="AC173" i="39"/>
  <c r="AE173" i="39" s="1"/>
  <c r="AA173" i="39"/>
  <c r="Z173" i="39"/>
  <c r="AB173" i="39" s="1"/>
  <c r="X173" i="39"/>
  <c r="W173" i="39"/>
  <c r="Y173" i="39" s="1"/>
  <c r="U173" i="39"/>
  <c r="T173" i="39"/>
  <c r="V173" i="39" s="1"/>
  <c r="R173" i="39"/>
  <c r="Q173" i="39"/>
  <c r="S173" i="39" s="1"/>
  <c r="O173" i="39"/>
  <c r="N173" i="39"/>
  <c r="P173" i="39" s="1"/>
  <c r="L173" i="39"/>
  <c r="K173" i="39"/>
  <c r="M173" i="39" s="1"/>
  <c r="I173" i="39"/>
  <c r="H173" i="39"/>
  <c r="J173" i="39" s="1"/>
  <c r="F173" i="39"/>
  <c r="E173" i="39"/>
  <c r="G173" i="39" s="1"/>
  <c r="AV172" i="39"/>
  <c r="AU172" i="39"/>
  <c r="AW172" i="39" s="1"/>
  <c r="AS172" i="39"/>
  <c r="AR172" i="39"/>
  <c r="AT172" i="39" s="1"/>
  <c r="AP172" i="39"/>
  <c r="AO172" i="39"/>
  <c r="AQ172" i="39" s="1"/>
  <c r="AM172" i="39"/>
  <c r="AL172" i="39"/>
  <c r="AN172" i="39" s="1"/>
  <c r="AJ172" i="39"/>
  <c r="AI172" i="39"/>
  <c r="AK172" i="39" s="1"/>
  <c r="AG172" i="39"/>
  <c r="AF172" i="39"/>
  <c r="AH172" i="39" s="1"/>
  <c r="AD172" i="39"/>
  <c r="AC172" i="39"/>
  <c r="AE172" i="39" s="1"/>
  <c r="AA172" i="39"/>
  <c r="Z172" i="39"/>
  <c r="AB172" i="39" s="1"/>
  <c r="X172" i="39"/>
  <c r="W172" i="39"/>
  <c r="Y172" i="39" s="1"/>
  <c r="U172" i="39"/>
  <c r="T172" i="39"/>
  <c r="V172" i="39" s="1"/>
  <c r="R172" i="39"/>
  <c r="Q172" i="39"/>
  <c r="S172" i="39" s="1"/>
  <c r="O172" i="39"/>
  <c r="N172" i="39"/>
  <c r="P172" i="39" s="1"/>
  <c r="L172" i="39"/>
  <c r="K172" i="39"/>
  <c r="M172" i="39" s="1"/>
  <c r="I172" i="39"/>
  <c r="H172" i="39"/>
  <c r="J172" i="39" s="1"/>
  <c r="F172" i="39"/>
  <c r="E172" i="39"/>
  <c r="G172" i="39" s="1"/>
  <c r="AV171" i="39"/>
  <c r="AU171" i="39"/>
  <c r="AW171" i="39" s="1"/>
  <c r="AS171" i="39"/>
  <c r="AR171" i="39"/>
  <c r="AT171" i="39" s="1"/>
  <c r="AP171" i="39"/>
  <c r="AO171" i="39"/>
  <c r="AQ171" i="39" s="1"/>
  <c r="AM171" i="39"/>
  <c r="AL171" i="39"/>
  <c r="AN171" i="39" s="1"/>
  <c r="AJ171" i="39"/>
  <c r="AI171" i="39"/>
  <c r="AK171" i="39" s="1"/>
  <c r="AG171" i="39"/>
  <c r="AF171" i="39"/>
  <c r="AH171" i="39" s="1"/>
  <c r="AD171" i="39"/>
  <c r="AC171" i="39"/>
  <c r="AE171" i="39" s="1"/>
  <c r="AA171" i="39"/>
  <c r="Z171" i="39"/>
  <c r="AB171" i="39" s="1"/>
  <c r="X171" i="39"/>
  <c r="W171" i="39"/>
  <c r="Y171" i="39" s="1"/>
  <c r="U171" i="39"/>
  <c r="T171" i="39"/>
  <c r="V171" i="39" s="1"/>
  <c r="R171" i="39"/>
  <c r="Q171" i="39"/>
  <c r="S171" i="39" s="1"/>
  <c r="O171" i="39"/>
  <c r="N171" i="39"/>
  <c r="P171" i="39" s="1"/>
  <c r="L171" i="39"/>
  <c r="K171" i="39"/>
  <c r="M171" i="39" s="1"/>
  <c r="I171" i="39"/>
  <c r="H171" i="39"/>
  <c r="J171" i="39" s="1"/>
  <c r="F171" i="39"/>
  <c r="E171" i="39"/>
  <c r="G171" i="39" s="1"/>
  <c r="AV170" i="39"/>
  <c r="AU170" i="39"/>
  <c r="AW170" i="39" s="1"/>
  <c r="AS170" i="39"/>
  <c r="AR170" i="39"/>
  <c r="AT170" i="39" s="1"/>
  <c r="AP170" i="39"/>
  <c r="AO170" i="39"/>
  <c r="AQ170" i="39" s="1"/>
  <c r="AM170" i="39"/>
  <c r="AL170" i="39"/>
  <c r="AN170" i="39" s="1"/>
  <c r="AJ170" i="39"/>
  <c r="AI170" i="39"/>
  <c r="AK170" i="39" s="1"/>
  <c r="AG170" i="39"/>
  <c r="AF170" i="39"/>
  <c r="AH170" i="39" s="1"/>
  <c r="AD170" i="39"/>
  <c r="AC170" i="39"/>
  <c r="AE170" i="39" s="1"/>
  <c r="AA170" i="39"/>
  <c r="Z170" i="39"/>
  <c r="AB170" i="39" s="1"/>
  <c r="X170" i="39"/>
  <c r="W170" i="39"/>
  <c r="Y170" i="39" s="1"/>
  <c r="U170" i="39"/>
  <c r="T170" i="39"/>
  <c r="V170" i="39" s="1"/>
  <c r="R170" i="39"/>
  <c r="Q170" i="39"/>
  <c r="S170" i="39" s="1"/>
  <c r="O170" i="39"/>
  <c r="N170" i="39"/>
  <c r="P170" i="39" s="1"/>
  <c r="L170" i="39"/>
  <c r="K170" i="39"/>
  <c r="M170" i="39" s="1"/>
  <c r="I170" i="39"/>
  <c r="H170" i="39"/>
  <c r="J170" i="39" s="1"/>
  <c r="F170" i="39"/>
  <c r="E170" i="39"/>
  <c r="G170" i="39" s="1"/>
  <c r="AV169" i="39"/>
  <c r="AU169" i="39"/>
  <c r="AW169" i="39" s="1"/>
  <c r="AS169" i="39"/>
  <c r="AR169" i="39"/>
  <c r="AT169" i="39" s="1"/>
  <c r="AP169" i="39"/>
  <c r="AO169" i="39"/>
  <c r="AQ169" i="39" s="1"/>
  <c r="AM169" i="39"/>
  <c r="AL169" i="39"/>
  <c r="AN169" i="39" s="1"/>
  <c r="AJ169" i="39"/>
  <c r="AI169" i="39"/>
  <c r="AK169" i="39" s="1"/>
  <c r="AG169" i="39"/>
  <c r="AF169" i="39"/>
  <c r="AH169" i="39" s="1"/>
  <c r="AD169" i="39"/>
  <c r="AC169" i="39"/>
  <c r="AE169" i="39" s="1"/>
  <c r="AA169" i="39"/>
  <c r="Z169" i="39"/>
  <c r="AB169" i="39" s="1"/>
  <c r="X169" i="39"/>
  <c r="W169" i="39"/>
  <c r="Y169" i="39" s="1"/>
  <c r="U169" i="39"/>
  <c r="T169" i="39"/>
  <c r="V169" i="39" s="1"/>
  <c r="R169" i="39"/>
  <c r="Q169" i="39"/>
  <c r="S169" i="39" s="1"/>
  <c r="O169" i="39"/>
  <c r="N169" i="39"/>
  <c r="P169" i="39" s="1"/>
  <c r="L169" i="39"/>
  <c r="K169" i="39"/>
  <c r="M169" i="39" s="1"/>
  <c r="I169" i="39"/>
  <c r="H169" i="39"/>
  <c r="J169" i="39" s="1"/>
  <c r="F169" i="39"/>
  <c r="E169" i="39"/>
  <c r="G169" i="39" s="1"/>
  <c r="AV168" i="39"/>
  <c r="AU168" i="39"/>
  <c r="AW168" i="39" s="1"/>
  <c r="AS168" i="39"/>
  <c r="AR168" i="39"/>
  <c r="AT168" i="39" s="1"/>
  <c r="AP168" i="39"/>
  <c r="AO168" i="39"/>
  <c r="AQ168" i="39" s="1"/>
  <c r="AM168" i="39"/>
  <c r="AL168" i="39"/>
  <c r="AN168" i="39" s="1"/>
  <c r="AJ168" i="39"/>
  <c r="AI168" i="39"/>
  <c r="AK168" i="39" s="1"/>
  <c r="AG168" i="39"/>
  <c r="AF168" i="39"/>
  <c r="AH168" i="39" s="1"/>
  <c r="AD168" i="39"/>
  <c r="AC168" i="39"/>
  <c r="AE168" i="39" s="1"/>
  <c r="AA168" i="39"/>
  <c r="Z168" i="39"/>
  <c r="AB168" i="39" s="1"/>
  <c r="X168" i="39"/>
  <c r="W168" i="39"/>
  <c r="Y168" i="39" s="1"/>
  <c r="U168" i="39"/>
  <c r="T168" i="39"/>
  <c r="V168" i="39" s="1"/>
  <c r="R168" i="39"/>
  <c r="Q168" i="39"/>
  <c r="S168" i="39" s="1"/>
  <c r="O168" i="39"/>
  <c r="N168" i="39"/>
  <c r="P168" i="39" s="1"/>
  <c r="L168" i="39"/>
  <c r="K168" i="39"/>
  <c r="M168" i="39" s="1"/>
  <c r="I168" i="39"/>
  <c r="H168" i="39"/>
  <c r="J168" i="39" s="1"/>
  <c r="F168" i="39"/>
  <c r="E168" i="39"/>
  <c r="G168" i="39" s="1"/>
  <c r="AV167" i="39"/>
  <c r="AU167" i="39"/>
  <c r="AW167" i="39" s="1"/>
  <c r="AS167" i="39"/>
  <c r="AR167" i="39"/>
  <c r="AT167" i="39" s="1"/>
  <c r="AP167" i="39"/>
  <c r="AO167" i="39"/>
  <c r="AQ167" i="39" s="1"/>
  <c r="AM167" i="39"/>
  <c r="AL167" i="39"/>
  <c r="AN167" i="39" s="1"/>
  <c r="AJ167" i="39"/>
  <c r="AI167" i="39"/>
  <c r="AK167" i="39" s="1"/>
  <c r="AG167" i="39"/>
  <c r="AF167" i="39"/>
  <c r="AH167" i="39" s="1"/>
  <c r="AD167" i="39"/>
  <c r="AC167" i="39"/>
  <c r="AE167" i="39" s="1"/>
  <c r="AA167" i="39"/>
  <c r="Z167" i="39"/>
  <c r="AB167" i="39" s="1"/>
  <c r="X167" i="39"/>
  <c r="W167" i="39"/>
  <c r="Y167" i="39" s="1"/>
  <c r="U167" i="39"/>
  <c r="T167" i="39"/>
  <c r="V167" i="39" s="1"/>
  <c r="R167" i="39"/>
  <c r="Q167" i="39"/>
  <c r="S167" i="39" s="1"/>
  <c r="O167" i="39"/>
  <c r="N167" i="39"/>
  <c r="P167" i="39" s="1"/>
  <c r="L167" i="39"/>
  <c r="K167" i="39"/>
  <c r="M167" i="39" s="1"/>
  <c r="I167" i="39"/>
  <c r="H167" i="39"/>
  <c r="J167" i="39" s="1"/>
  <c r="F167" i="39"/>
  <c r="E167" i="39"/>
  <c r="G167" i="39" s="1"/>
  <c r="AV166" i="39"/>
  <c r="AU166" i="39"/>
  <c r="AW166" i="39" s="1"/>
  <c r="AS166" i="39"/>
  <c r="AR166" i="39"/>
  <c r="AT166" i="39" s="1"/>
  <c r="AP166" i="39"/>
  <c r="AO166" i="39"/>
  <c r="AQ166" i="39" s="1"/>
  <c r="AM166" i="39"/>
  <c r="AL166" i="39"/>
  <c r="AN166" i="39" s="1"/>
  <c r="AJ166" i="39"/>
  <c r="AI166" i="39"/>
  <c r="AK166" i="39" s="1"/>
  <c r="AG166" i="39"/>
  <c r="AF166" i="39"/>
  <c r="AH166" i="39" s="1"/>
  <c r="AD166" i="39"/>
  <c r="AC166" i="39"/>
  <c r="AE166" i="39" s="1"/>
  <c r="AA166" i="39"/>
  <c r="Z166" i="39"/>
  <c r="AB166" i="39" s="1"/>
  <c r="X166" i="39"/>
  <c r="W166" i="39"/>
  <c r="Y166" i="39" s="1"/>
  <c r="U166" i="39"/>
  <c r="T166" i="39"/>
  <c r="V166" i="39" s="1"/>
  <c r="R166" i="39"/>
  <c r="Q166" i="39"/>
  <c r="S166" i="39" s="1"/>
  <c r="O166" i="39"/>
  <c r="N166" i="39"/>
  <c r="P166" i="39" s="1"/>
  <c r="L166" i="39"/>
  <c r="K166" i="39"/>
  <c r="M166" i="39" s="1"/>
  <c r="I166" i="39"/>
  <c r="H166" i="39"/>
  <c r="J166" i="39" s="1"/>
  <c r="F166" i="39"/>
  <c r="E166" i="39"/>
  <c r="G166" i="39" s="1"/>
  <c r="AV165" i="39"/>
  <c r="AU165" i="39"/>
  <c r="AW165" i="39" s="1"/>
  <c r="AS165" i="39"/>
  <c r="AR165" i="39"/>
  <c r="AT165" i="39" s="1"/>
  <c r="AP165" i="39"/>
  <c r="AO165" i="39"/>
  <c r="AQ165" i="39" s="1"/>
  <c r="AM165" i="39"/>
  <c r="AL165" i="39"/>
  <c r="AN165" i="39" s="1"/>
  <c r="AJ165" i="39"/>
  <c r="AI165" i="39"/>
  <c r="AK165" i="39" s="1"/>
  <c r="AG165" i="39"/>
  <c r="AF165" i="39"/>
  <c r="AH165" i="39" s="1"/>
  <c r="AD165" i="39"/>
  <c r="AC165" i="39"/>
  <c r="AE165" i="39" s="1"/>
  <c r="AA165" i="39"/>
  <c r="Z165" i="39"/>
  <c r="AB165" i="39" s="1"/>
  <c r="X165" i="39"/>
  <c r="W165" i="39"/>
  <c r="Y165" i="39" s="1"/>
  <c r="U165" i="39"/>
  <c r="T165" i="39"/>
  <c r="V165" i="39" s="1"/>
  <c r="R165" i="39"/>
  <c r="Q165" i="39"/>
  <c r="S165" i="39" s="1"/>
  <c r="O165" i="39"/>
  <c r="N165" i="39"/>
  <c r="P165" i="39" s="1"/>
  <c r="L165" i="39"/>
  <c r="K165" i="39"/>
  <c r="M165" i="39" s="1"/>
  <c r="I165" i="39"/>
  <c r="H165" i="39"/>
  <c r="J165" i="39" s="1"/>
  <c r="F165" i="39"/>
  <c r="E165" i="39"/>
  <c r="G165" i="39" s="1"/>
  <c r="AV164" i="39"/>
  <c r="AU164" i="39"/>
  <c r="AW164" i="39" s="1"/>
  <c r="AS164" i="39"/>
  <c r="AR164" i="39"/>
  <c r="AT164" i="39" s="1"/>
  <c r="AP164" i="39"/>
  <c r="AO164" i="39"/>
  <c r="AQ164" i="39" s="1"/>
  <c r="AM164" i="39"/>
  <c r="AL164" i="39"/>
  <c r="AN164" i="39" s="1"/>
  <c r="AJ164" i="39"/>
  <c r="AI164" i="39"/>
  <c r="AK164" i="39" s="1"/>
  <c r="AG164" i="39"/>
  <c r="AF164" i="39"/>
  <c r="AH164" i="39" s="1"/>
  <c r="AD164" i="39"/>
  <c r="AC164" i="39"/>
  <c r="AE164" i="39" s="1"/>
  <c r="AA164" i="39"/>
  <c r="Z164" i="39"/>
  <c r="AB164" i="39" s="1"/>
  <c r="X164" i="39"/>
  <c r="W164" i="39"/>
  <c r="Y164" i="39" s="1"/>
  <c r="U164" i="39"/>
  <c r="T164" i="39"/>
  <c r="V164" i="39" s="1"/>
  <c r="R164" i="39"/>
  <c r="Q164" i="39"/>
  <c r="S164" i="39" s="1"/>
  <c r="O164" i="39"/>
  <c r="N164" i="39"/>
  <c r="P164" i="39" s="1"/>
  <c r="L164" i="39"/>
  <c r="K164" i="39"/>
  <c r="M164" i="39" s="1"/>
  <c r="I164" i="39"/>
  <c r="H164" i="39"/>
  <c r="J164" i="39" s="1"/>
  <c r="F164" i="39"/>
  <c r="E164" i="39"/>
  <c r="G164" i="39" s="1"/>
  <c r="AV163" i="39"/>
  <c r="AU163" i="39"/>
  <c r="AW163" i="39" s="1"/>
  <c r="AS163" i="39"/>
  <c r="AR163" i="39"/>
  <c r="AT163" i="39" s="1"/>
  <c r="AP163" i="39"/>
  <c r="AO163" i="39"/>
  <c r="AQ163" i="39" s="1"/>
  <c r="AM163" i="39"/>
  <c r="AL163" i="39"/>
  <c r="AN163" i="39" s="1"/>
  <c r="AJ163" i="39"/>
  <c r="AI163" i="39"/>
  <c r="AK163" i="39" s="1"/>
  <c r="AG163" i="39"/>
  <c r="AF163" i="39"/>
  <c r="AH163" i="39" s="1"/>
  <c r="AD163" i="39"/>
  <c r="AC163" i="39"/>
  <c r="AE163" i="39" s="1"/>
  <c r="AA163" i="39"/>
  <c r="Z163" i="39"/>
  <c r="AB163" i="39" s="1"/>
  <c r="X163" i="39"/>
  <c r="W163" i="39"/>
  <c r="Y163" i="39" s="1"/>
  <c r="U163" i="39"/>
  <c r="T163" i="39"/>
  <c r="V163" i="39" s="1"/>
  <c r="R163" i="39"/>
  <c r="Q163" i="39"/>
  <c r="S163" i="39" s="1"/>
  <c r="O163" i="39"/>
  <c r="N163" i="39"/>
  <c r="P163" i="39" s="1"/>
  <c r="L163" i="39"/>
  <c r="K163" i="39"/>
  <c r="M163" i="39" s="1"/>
  <c r="I163" i="39"/>
  <c r="H163" i="39"/>
  <c r="J163" i="39" s="1"/>
  <c r="F163" i="39"/>
  <c r="E163" i="39"/>
  <c r="G163" i="39" s="1"/>
  <c r="AV162" i="39"/>
  <c r="AU162" i="39"/>
  <c r="AW162" i="39" s="1"/>
  <c r="AS162" i="39"/>
  <c r="AR162" i="39"/>
  <c r="AT162" i="39" s="1"/>
  <c r="AP162" i="39"/>
  <c r="AO162" i="39"/>
  <c r="AQ162" i="39" s="1"/>
  <c r="AM162" i="39"/>
  <c r="AL162" i="39"/>
  <c r="AN162" i="39" s="1"/>
  <c r="AJ162" i="39"/>
  <c r="AI162" i="39"/>
  <c r="AK162" i="39" s="1"/>
  <c r="AG162" i="39"/>
  <c r="AF162" i="39"/>
  <c r="AH162" i="39" s="1"/>
  <c r="AD162" i="39"/>
  <c r="AC162" i="39"/>
  <c r="AE162" i="39" s="1"/>
  <c r="AA162" i="39"/>
  <c r="Z162" i="39"/>
  <c r="AB162" i="39" s="1"/>
  <c r="X162" i="39"/>
  <c r="W162" i="39"/>
  <c r="Y162" i="39" s="1"/>
  <c r="U162" i="39"/>
  <c r="T162" i="39"/>
  <c r="V162" i="39" s="1"/>
  <c r="R162" i="39"/>
  <c r="Q162" i="39"/>
  <c r="S162" i="39" s="1"/>
  <c r="O162" i="39"/>
  <c r="N162" i="39"/>
  <c r="P162" i="39" s="1"/>
  <c r="L162" i="39"/>
  <c r="K162" i="39"/>
  <c r="M162" i="39" s="1"/>
  <c r="I162" i="39"/>
  <c r="H162" i="39"/>
  <c r="J162" i="39" s="1"/>
  <c r="F162" i="39"/>
  <c r="E162" i="39"/>
  <c r="G162" i="39" s="1"/>
  <c r="AV161" i="39"/>
  <c r="AU161" i="39"/>
  <c r="AW161" i="39" s="1"/>
  <c r="AS161" i="39"/>
  <c r="AR161" i="39"/>
  <c r="AT161" i="39" s="1"/>
  <c r="AP161" i="39"/>
  <c r="AO161" i="39"/>
  <c r="AQ161" i="39" s="1"/>
  <c r="AM161" i="39"/>
  <c r="AL161" i="39"/>
  <c r="AN161" i="39" s="1"/>
  <c r="AJ161" i="39"/>
  <c r="AI161" i="39"/>
  <c r="AK161" i="39" s="1"/>
  <c r="AG161" i="39"/>
  <c r="AF161" i="39"/>
  <c r="AH161" i="39" s="1"/>
  <c r="AD161" i="39"/>
  <c r="AC161" i="39"/>
  <c r="AE161" i="39" s="1"/>
  <c r="AA161" i="39"/>
  <c r="Z161" i="39"/>
  <c r="AB161" i="39" s="1"/>
  <c r="X161" i="39"/>
  <c r="W161" i="39"/>
  <c r="Y161" i="39" s="1"/>
  <c r="U161" i="39"/>
  <c r="T161" i="39"/>
  <c r="V161" i="39" s="1"/>
  <c r="R161" i="39"/>
  <c r="Q161" i="39"/>
  <c r="S161" i="39" s="1"/>
  <c r="O161" i="39"/>
  <c r="N161" i="39"/>
  <c r="P161" i="39" s="1"/>
  <c r="L161" i="39"/>
  <c r="K161" i="39"/>
  <c r="M161" i="39" s="1"/>
  <c r="I161" i="39"/>
  <c r="H161" i="39"/>
  <c r="J161" i="39" s="1"/>
  <c r="F161" i="39"/>
  <c r="E161" i="39"/>
  <c r="G161" i="39" s="1"/>
  <c r="AV160" i="39"/>
  <c r="AU160" i="39"/>
  <c r="AW160" i="39" s="1"/>
  <c r="AS160" i="39"/>
  <c r="AR160" i="39"/>
  <c r="AT160" i="39" s="1"/>
  <c r="AP160" i="39"/>
  <c r="AO160" i="39"/>
  <c r="AQ160" i="39" s="1"/>
  <c r="AM160" i="39"/>
  <c r="AL160" i="39"/>
  <c r="AN160" i="39" s="1"/>
  <c r="AJ160" i="39"/>
  <c r="AI160" i="39"/>
  <c r="AK160" i="39" s="1"/>
  <c r="AG160" i="39"/>
  <c r="AF160" i="39"/>
  <c r="AH160" i="39" s="1"/>
  <c r="AD160" i="39"/>
  <c r="AC160" i="39"/>
  <c r="AE160" i="39" s="1"/>
  <c r="AA160" i="39"/>
  <c r="Z160" i="39"/>
  <c r="AB160" i="39" s="1"/>
  <c r="X160" i="39"/>
  <c r="W160" i="39"/>
  <c r="Y160" i="39" s="1"/>
  <c r="U160" i="39"/>
  <c r="T160" i="39"/>
  <c r="V160" i="39" s="1"/>
  <c r="R160" i="39"/>
  <c r="Q160" i="39"/>
  <c r="S160" i="39" s="1"/>
  <c r="O160" i="39"/>
  <c r="N160" i="39"/>
  <c r="P160" i="39" s="1"/>
  <c r="L160" i="39"/>
  <c r="K160" i="39"/>
  <c r="M160" i="39" s="1"/>
  <c r="I160" i="39"/>
  <c r="H160" i="39"/>
  <c r="J160" i="39" s="1"/>
  <c r="F160" i="39"/>
  <c r="E160" i="39"/>
  <c r="G160" i="39" s="1"/>
  <c r="AV159" i="39"/>
  <c r="AU159" i="39"/>
  <c r="AW159" i="39" s="1"/>
  <c r="AS159" i="39"/>
  <c r="AR159" i="39"/>
  <c r="AT159" i="39" s="1"/>
  <c r="AP159" i="39"/>
  <c r="AO159" i="39"/>
  <c r="AQ159" i="39" s="1"/>
  <c r="AM159" i="39"/>
  <c r="AL159" i="39"/>
  <c r="AN159" i="39" s="1"/>
  <c r="AJ159" i="39"/>
  <c r="AI159" i="39"/>
  <c r="AK159" i="39" s="1"/>
  <c r="AG159" i="39"/>
  <c r="AF159" i="39"/>
  <c r="AH159" i="39" s="1"/>
  <c r="AD159" i="39"/>
  <c r="AC159" i="39"/>
  <c r="AE159" i="39" s="1"/>
  <c r="AA159" i="39"/>
  <c r="Z159" i="39"/>
  <c r="AB159" i="39" s="1"/>
  <c r="X159" i="39"/>
  <c r="W159" i="39"/>
  <c r="Y159" i="39" s="1"/>
  <c r="U159" i="39"/>
  <c r="T159" i="39"/>
  <c r="V159" i="39" s="1"/>
  <c r="R159" i="39"/>
  <c r="Q159" i="39"/>
  <c r="S159" i="39" s="1"/>
  <c r="O159" i="39"/>
  <c r="N159" i="39"/>
  <c r="P159" i="39" s="1"/>
  <c r="L159" i="39"/>
  <c r="K159" i="39"/>
  <c r="M159" i="39" s="1"/>
  <c r="I159" i="39"/>
  <c r="H159" i="39"/>
  <c r="J159" i="39" s="1"/>
  <c r="F159" i="39"/>
  <c r="E159" i="39"/>
  <c r="G159" i="39" s="1"/>
  <c r="AV158" i="39"/>
  <c r="AU158" i="39"/>
  <c r="AW158" i="39" s="1"/>
  <c r="AS158" i="39"/>
  <c r="AR158" i="39"/>
  <c r="AT158" i="39" s="1"/>
  <c r="AP158" i="39"/>
  <c r="AO158" i="39"/>
  <c r="AQ158" i="39" s="1"/>
  <c r="AM158" i="39"/>
  <c r="AL158" i="39"/>
  <c r="AN158" i="39" s="1"/>
  <c r="AJ158" i="39"/>
  <c r="AI158" i="39"/>
  <c r="AK158" i="39" s="1"/>
  <c r="AG158" i="39"/>
  <c r="AF158" i="39"/>
  <c r="AH158" i="39" s="1"/>
  <c r="AD158" i="39"/>
  <c r="AC158" i="39"/>
  <c r="AE158" i="39" s="1"/>
  <c r="AA158" i="39"/>
  <c r="Z158" i="39"/>
  <c r="AB158" i="39" s="1"/>
  <c r="X158" i="39"/>
  <c r="W158" i="39"/>
  <c r="Y158" i="39" s="1"/>
  <c r="U158" i="39"/>
  <c r="T158" i="39"/>
  <c r="V158" i="39" s="1"/>
  <c r="R158" i="39"/>
  <c r="Q158" i="39"/>
  <c r="S158" i="39" s="1"/>
  <c r="O158" i="39"/>
  <c r="N158" i="39"/>
  <c r="P158" i="39" s="1"/>
  <c r="L158" i="39"/>
  <c r="K158" i="39"/>
  <c r="M158" i="39" s="1"/>
  <c r="I158" i="39"/>
  <c r="H158" i="39"/>
  <c r="J158" i="39" s="1"/>
  <c r="F158" i="39"/>
  <c r="E158" i="39"/>
  <c r="G158" i="39" s="1"/>
  <c r="AV157" i="39"/>
  <c r="AU157" i="39"/>
  <c r="AW157" i="39" s="1"/>
  <c r="AS157" i="39"/>
  <c r="AR157" i="39"/>
  <c r="AT157" i="39" s="1"/>
  <c r="AP157" i="39"/>
  <c r="AO157" i="39"/>
  <c r="AQ157" i="39" s="1"/>
  <c r="AM157" i="39"/>
  <c r="AL157" i="39"/>
  <c r="AN157" i="39" s="1"/>
  <c r="AJ157" i="39"/>
  <c r="AI157" i="39"/>
  <c r="AK157" i="39" s="1"/>
  <c r="AG157" i="39"/>
  <c r="AF157" i="39"/>
  <c r="AH157" i="39" s="1"/>
  <c r="AD157" i="39"/>
  <c r="AC157" i="39"/>
  <c r="AE157" i="39" s="1"/>
  <c r="AA157" i="39"/>
  <c r="Z157" i="39"/>
  <c r="AB157" i="39" s="1"/>
  <c r="X157" i="39"/>
  <c r="W157" i="39"/>
  <c r="Y157" i="39" s="1"/>
  <c r="U157" i="39"/>
  <c r="T157" i="39"/>
  <c r="V157" i="39" s="1"/>
  <c r="R157" i="39"/>
  <c r="Q157" i="39"/>
  <c r="S157" i="39" s="1"/>
  <c r="O157" i="39"/>
  <c r="N157" i="39"/>
  <c r="P157" i="39" s="1"/>
  <c r="L157" i="39"/>
  <c r="K157" i="39"/>
  <c r="M157" i="39" s="1"/>
  <c r="I157" i="39"/>
  <c r="H157" i="39"/>
  <c r="J157" i="39" s="1"/>
  <c r="F157" i="39"/>
  <c r="E157" i="39"/>
  <c r="G157" i="39" s="1"/>
  <c r="AV156" i="39"/>
  <c r="AU156" i="39"/>
  <c r="AW156" i="39" s="1"/>
  <c r="AS156" i="39"/>
  <c r="AR156" i="39"/>
  <c r="AT156" i="39" s="1"/>
  <c r="AP156" i="39"/>
  <c r="AO156" i="39"/>
  <c r="AQ156" i="39" s="1"/>
  <c r="AM156" i="39"/>
  <c r="AL156" i="39"/>
  <c r="AN156" i="39" s="1"/>
  <c r="AJ156" i="39"/>
  <c r="AI156" i="39"/>
  <c r="AK156" i="39" s="1"/>
  <c r="AG156" i="39"/>
  <c r="AF156" i="39"/>
  <c r="AH156" i="39" s="1"/>
  <c r="AD156" i="39"/>
  <c r="AC156" i="39"/>
  <c r="AE156" i="39" s="1"/>
  <c r="AA156" i="39"/>
  <c r="Z156" i="39"/>
  <c r="AB156" i="39" s="1"/>
  <c r="X156" i="39"/>
  <c r="W156" i="39"/>
  <c r="Y156" i="39" s="1"/>
  <c r="U156" i="39"/>
  <c r="T156" i="39"/>
  <c r="V156" i="39" s="1"/>
  <c r="R156" i="39"/>
  <c r="Q156" i="39"/>
  <c r="S156" i="39" s="1"/>
  <c r="O156" i="39"/>
  <c r="N156" i="39"/>
  <c r="P156" i="39" s="1"/>
  <c r="L156" i="39"/>
  <c r="K156" i="39"/>
  <c r="M156" i="39" s="1"/>
  <c r="I156" i="39"/>
  <c r="H156" i="39"/>
  <c r="J156" i="39" s="1"/>
  <c r="F156" i="39"/>
  <c r="E156" i="39"/>
  <c r="G156" i="39" s="1"/>
  <c r="AV155" i="39"/>
  <c r="AU155" i="39"/>
  <c r="AW155" i="39" s="1"/>
  <c r="AS155" i="39"/>
  <c r="AR155" i="39"/>
  <c r="AT155" i="39" s="1"/>
  <c r="AP155" i="39"/>
  <c r="AO155" i="39"/>
  <c r="AQ155" i="39" s="1"/>
  <c r="AM155" i="39"/>
  <c r="AL155" i="39"/>
  <c r="AN155" i="39" s="1"/>
  <c r="AJ155" i="39"/>
  <c r="AI155" i="39"/>
  <c r="AK155" i="39" s="1"/>
  <c r="AG155" i="39"/>
  <c r="AF155" i="39"/>
  <c r="AH155" i="39" s="1"/>
  <c r="AD155" i="39"/>
  <c r="AC155" i="39"/>
  <c r="AE155" i="39" s="1"/>
  <c r="AA155" i="39"/>
  <c r="Z155" i="39"/>
  <c r="AB155" i="39" s="1"/>
  <c r="X155" i="39"/>
  <c r="W155" i="39"/>
  <c r="Y155" i="39" s="1"/>
  <c r="U155" i="39"/>
  <c r="T155" i="39"/>
  <c r="V155" i="39" s="1"/>
  <c r="R155" i="39"/>
  <c r="Q155" i="39"/>
  <c r="S155" i="39" s="1"/>
  <c r="O155" i="39"/>
  <c r="N155" i="39"/>
  <c r="P155" i="39" s="1"/>
  <c r="L155" i="39"/>
  <c r="K155" i="39"/>
  <c r="M155" i="39" s="1"/>
  <c r="I155" i="39"/>
  <c r="H155" i="39"/>
  <c r="J155" i="39" s="1"/>
  <c r="F155" i="39"/>
  <c r="E155" i="39"/>
  <c r="G155" i="39" s="1"/>
  <c r="AV154" i="39"/>
  <c r="AU154" i="39"/>
  <c r="AW154" i="39" s="1"/>
  <c r="AS154" i="39"/>
  <c r="AR154" i="39"/>
  <c r="AT154" i="39" s="1"/>
  <c r="AP154" i="39"/>
  <c r="AO154" i="39"/>
  <c r="AQ154" i="39" s="1"/>
  <c r="AM154" i="39"/>
  <c r="AL154" i="39"/>
  <c r="AN154" i="39" s="1"/>
  <c r="AJ154" i="39"/>
  <c r="AI154" i="39"/>
  <c r="AK154" i="39" s="1"/>
  <c r="AG154" i="39"/>
  <c r="AF154" i="39"/>
  <c r="AH154" i="39" s="1"/>
  <c r="AD154" i="39"/>
  <c r="AC154" i="39"/>
  <c r="AE154" i="39" s="1"/>
  <c r="AA154" i="39"/>
  <c r="Z154" i="39"/>
  <c r="AB154" i="39" s="1"/>
  <c r="X154" i="39"/>
  <c r="W154" i="39"/>
  <c r="Y154" i="39" s="1"/>
  <c r="U154" i="39"/>
  <c r="T154" i="39"/>
  <c r="V154" i="39" s="1"/>
  <c r="R154" i="39"/>
  <c r="Q154" i="39"/>
  <c r="S154" i="39" s="1"/>
  <c r="O154" i="39"/>
  <c r="N154" i="39"/>
  <c r="P154" i="39" s="1"/>
  <c r="L154" i="39"/>
  <c r="K154" i="39"/>
  <c r="M154" i="39" s="1"/>
  <c r="I154" i="39"/>
  <c r="H154" i="39"/>
  <c r="J154" i="39" s="1"/>
  <c r="F154" i="39"/>
  <c r="E154" i="39"/>
  <c r="G154" i="39" s="1"/>
  <c r="AV153" i="39"/>
  <c r="AU153" i="39"/>
  <c r="AW153" i="39" s="1"/>
  <c r="AS153" i="39"/>
  <c r="AR153" i="39"/>
  <c r="AT153" i="39" s="1"/>
  <c r="AP153" i="39"/>
  <c r="AO153" i="39"/>
  <c r="AQ153" i="39" s="1"/>
  <c r="AM153" i="39"/>
  <c r="AL153" i="39"/>
  <c r="AN153" i="39" s="1"/>
  <c r="AJ153" i="39"/>
  <c r="AI153" i="39"/>
  <c r="AK153" i="39" s="1"/>
  <c r="AG153" i="39"/>
  <c r="AF153" i="39"/>
  <c r="AH153" i="39" s="1"/>
  <c r="AD153" i="39"/>
  <c r="AC153" i="39"/>
  <c r="AE153" i="39" s="1"/>
  <c r="AA153" i="39"/>
  <c r="Z153" i="39"/>
  <c r="AB153" i="39" s="1"/>
  <c r="X153" i="39"/>
  <c r="W153" i="39"/>
  <c r="Y153" i="39" s="1"/>
  <c r="U153" i="39"/>
  <c r="T153" i="39"/>
  <c r="V153" i="39" s="1"/>
  <c r="R153" i="39"/>
  <c r="Q153" i="39"/>
  <c r="S153" i="39" s="1"/>
  <c r="O153" i="39"/>
  <c r="N153" i="39"/>
  <c r="P153" i="39" s="1"/>
  <c r="L153" i="39"/>
  <c r="K153" i="39"/>
  <c r="M153" i="39" s="1"/>
  <c r="I153" i="39"/>
  <c r="H153" i="39"/>
  <c r="J153" i="39" s="1"/>
  <c r="F153" i="39"/>
  <c r="E153" i="39"/>
  <c r="G153" i="39" s="1"/>
  <c r="AV152" i="39"/>
  <c r="AU152" i="39"/>
  <c r="AW152" i="39" s="1"/>
  <c r="AS152" i="39"/>
  <c r="AR152" i="39"/>
  <c r="AT152" i="39" s="1"/>
  <c r="AP152" i="39"/>
  <c r="AO152" i="39"/>
  <c r="AQ152" i="39" s="1"/>
  <c r="AM152" i="39"/>
  <c r="AL152" i="39"/>
  <c r="AN152" i="39" s="1"/>
  <c r="AJ152" i="39"/>
  <c r="AI152" i="39"/>
  <c r="AK152" i="39" s="1"/>
  <c r="AG152" i="39"/>
  <c r="AF152" i="39"/>
  <c r="AH152" i="39" s="1"/>
  <c r="AD152" i="39"/>
  <c r="AC152" i="39"/>
  <c r="AE152" i="39" s="1"/>
  <c r="AA152" i="39"/>
  <c r="Z152" i="39"/>
  <c r="AB152" i="39" s="1"/>
  <c r="X152" i="39"/>
  <c r="W152" i="39"/>
  <c r="Y152" i="39" s="1"/>
  <c r="U152" i="39"/>
  <c r="T152" i="39"/>
  <c r="V152" i="39" s="1"/>
  <c r="R152" i="39"/>
  <c r="Q152" i="39"/>
  <c r="S152" i="39" s="1"/>
  <c r="O152" i="39"/>
  <c r="N152" i="39"/>
  <c r="P152" i="39" s="1"/>
  <c r="L152" i="39"/>
  <c r="K152" i="39"/>
  <c r="M152" i="39" s="1"/>
  <c r="I152" i="39"/>
  <c r="H152" i="39"/>
  <c r="J152" i="39" s="1"/>
  <c r="F152" i="39"/>
  <c r="E152" i="39"/>
  <c r="G152" i="39" s="1"/>
  <c r="AV151" i="39"/>
  <c r="AU151" i="39"/>
  <c r="AW151" i="39" s="1"/>
  <c r="AS151" i="39"/>
  <c r="AR151" i="39"/>
  <c r="AT151" i="39" s="1"/>
  <c r="AP151" i="39"/>
  <c r="AO151" i="39"/>
  <c r="AQ151" i="39" s="1"/>
  <c r="AM151" i="39"/>
  <c r="AL151" i="39"/>
  <c r="AN151" i="39" s="1"/>
  <c r="AJ151" i="39"/>
  <c r="AI151" i="39"/>
  <c r="AK151" i="39" s="1"/>
  <c r="AG151" i="39"/>
  <c r="AF151" i="39"/>
  <c r="AH151" i="39" s="1"/>
  <c r="AD151" i="39"/>
  <c r="AC151" i="39"/>
  <c r="AE151" i="39" s="1"/>
  <c r="AA151" i="39"/>
  <c r="Z151" i="39"/>
  <c r="AB151" i="39" s="1"/>
  <c r="X151" i="39"/>
  <c r="W151" i="39"/>
  <c r="Y151" i="39" s="1"/>
  <c r="U151" i="39"/>
  <c r="T151" i="39"/>
  <c r="V151" i="39" s="1"/>
  <c r="R151" i="39"/>
  <c r="Q151" i="39"/>
  <c r="S151" i="39" s="1"/>
  <c r="O151" i="39"/>
  <c r="N151" i="39"/>
  <c r="P151" i="39" s="1"/>
  <c r="L151" i="39"/>
  <c r="K151" i="39"/>
  <c r="M151" i="39" s="1"/>
  <c r="I151" i="39"/>
  <c r="H151" i="39"/>
  <c r="J151" i="39" s="1"/>
  <c r="F151" i="39"/>
  <c r="E151" i="39"/>
  <c r="G151" i="39" s="1"/>
  <c r="AV150" i="39"/>
  <c r="AU150" i="39"/>
  <c r="AW150" i="39" s="1"/>
  <c r="AS150" i="39"/>
  <c r="AR150" i="39"/>
  <c r="AT150" i="39" s="1"/>
  <c r="AP150" i="39"/>
  <c r="AO150" i="39"/>
  <c r="AQ150" i="39" s="1"/>
  <c r="AM150" i="39"/>
  <c r="AL150" i="39"/>
  <c r="AN150" i="39" s="1"/>
  <c r="AJ150" i="39"/>
  <c r="AI150" i="39"/>
  <c r="AK150" i="39" s="1"/>
  <c r="AG150" i="39"/>
  <c r="AF150" i="39"/>
  <c r="AH150" i="39" s="1"/>
  <c r="AD150" i="39"/>
  <c r="AC150" i="39"/>
  <c r="AE150" i="39" s="1"/>
  <c r="AA150" i="39"/>
  <c r="Z150" i="39"/>
  <c r="AB150" i="39" s="1"/>
  <c r="X150" i="39"/>
  <c r="W150" i="39"/>
  <c r="Y150" i="39" s="1"/>
  <c r="U150" i="39"/>
  <c r="T150" i="39"/>
  <c r="V150" i="39" s="1"/>
  <c r="R150" i="39"/>
  <c r="Q150" i="39"/>
  <c r="S150" i="39" s="1"/>
  <c r="O150" i="39"/>
  <c r="N150" i="39"/>
  <c r="P150" i="39" s="1"/>
  <c r="L150" i="39"/>
  <c r="K150" i="39"/>
  <c r="M150" i="39" s="1"/>
  <c r="I150" i="39"/>
  <c r="H150" i="39"/>
  <c r="J150" i="39" s="1"/>
  <c r="F150" i="39"/>
  <c r="E150" i="39"/>
  <c r="G150" i="39" s="1"/>
  <c r="AV149" i="39"/>
  <c r="AU149" i="39"/>
  <c r="AW149" i="39" s="1"/>
  <c r="AS149" i="39"/>
  <c r="AR149" i="39"/>
  <c r="AT149" i="39" s="1"/>
  <c r="AP149" i="39"/>
  <c r="AO149" i="39"/>
  <c r="AQ149" i="39" s="1"/>
  <c r="AM149" i="39"/>
  <c r="AL149" i="39"/>
  <c r="AN149" i="39" s="1"/>
  <c r="AJ149" i="39"/>
  <c r="AI149" i="39"/>
  <c r="AK149" i="39" s="1"/>
  <c r="AG149" i="39"/>
  <c r="AF149" i="39"/>
  <c r="AH149" i="39" s="1"/>
  <c r="AD149" i="39"/>
  <c r="AC149" i="39"/>
  <c r="AE149" i="39" s="1"/>
  <c r="AA149" i="39"/>
  <c r="Z149" i="39"/>
  <c r="AB149" i="39" s="1"/>
  <c r="X149" i="39"/>
  <c r="W149" i="39"/>
  <c r="Y149" i="39" s="1"/>
  <c r="U149" i="39"/>
  <c r="T149" i="39"/>
  <c r="V149" i="39" s="1"/>
  <c r="R149" i="39"/>
  <c r="Q149" i="39"/>
  <c r="S149" i="39" s="1"/>
  <c r="O149" i="39"/>
  <c r="N149" i="39"/>
  <c r="P149" i="39" s="1"/>
  <c r="L149" i="39"/>
  <c r="K149" i="39"/>
  <c r="M149" i="39" s="1"/>
  <c r="I149" i="39"/>
  <c r="H149" i="39"/>
  <c r="J149" i="39" s="1"/>
  <c r="F149" i="39"/>
  <c r="E149" i="39"/>
  <c r="G149" i="39" s="1"/>
  <c r="AV148" i="39"/>
  <c r="AU148" i="39"/>
  <c r="AW148" i="39" s="1"/>
  <c r="AS148" i="39"/>
  <c r="AR148" i="39"/>
  <c r="AT148" i="39" s="1"/>
  <c r="AP148" i="39"/>
  <c r="AO148" i="39"/>
  <c r="AQ148" i="39" s="1"/>
  <c r="AM148" i="39"/>
  <c r="AL148" i="39"/>
  <c r="AN148" i="39" s="1"/>
  <c r="AJ148" i="39"/>
  <c r="AI148" i="39"/>
  <c r="AK148" i="39" s="1"/>
  <c r="AG148" i="39"/>
  <c r="AF148" i="39"/>
  <c r="AH148" i="39" s="1"/>
  <c r="AD148" i="39"/>
  <c r="AC148" i="39"/>
  <c r="AE148" i="39" s="1"/>
  <c r="AA148" i="39"/>
  <c r="Z148" i="39"/>
  <c r="AB148" i="39" s="1"/>
  <c r="X148" i="39"/>
  <c r="W148" i="39"/>
  <c r="Y148" i="39" s="1"/>
  <c r="U148" i="39"/>
  <c r="T148" i="39"/>
  <c r="V148" i="39" s="1"/>
  <c r="R148" i="39"/>
  <c r="Q148" i="39"/>
  <c r="S148" i="39" s="1"/>
  <c r="O148" i="39"/>
  <c r="N148" i="39"/>
  <c r="P148" i="39" s="1"/>
  <c r="L148" i="39"/>
  <c r="K148" i="39"/>
  <c r="M148" i="39" s="1"/>
  <c r="I148" i="39"/>
  <c r="H148" i="39"/>
  <c r="J148" i="39" s="1"/>
  <c r="F148" i="39"/>
  <c r="E148" i="39"/>
  <c r="G148" i="39" s="1"/>
  <c r="AV147" i="39"/>
  <c r="AU147" i="39"/>
  <c r="AW147" i="39" s="1"/>
  <c r="AS147" i="39"/>
  <c r="AR147" i="39"/>
  <c r="AT147" i="39" s="1"/>
  <c r="AP147" i="39"/>
  <c r="AO147" i="39"/>
  <c r="AQ147" i="39" s="1"/>
  <c r="AM147" i="39"/>
  <c r="AL147" i="39"/>
  <c r="AN147" i="39" s="1"/>
  <c r="AJ147" i="39"/>
  <c r="AI147" i="39"/>
  <c r="AK147" i="39" s="1"/>
  <c r="AG147" i="39"/>
  <c r="AF147" i="39"/>
  <c r="AH147" i="39" s="1"/>
  <c r="AD147" i="39"/>
  <c r="AC147" i="39"/>
  <c r="AE147" i="39" s="1"/>
  <c r="AA147" i="39"/>
  <c r="Z147" i="39"/>
  <c r="AB147" i="39" s="1"/>
  <c r="X147" i="39"/>
  <c r="W147" i="39"/>
  <c r="Y147" i="39" s="1"/>
  <c r="U147" i="39"/>
  <c r="T147" i="39"/>
  <c r="V147" i="39" s="1"/>
  <c r="R147" i="39"/>
  <c r="Q147" i="39"/>
  <c r="S147" i="39" s="1"/>
  <c r="O147" i="39"/>
  <c r="N147" i="39"/>
  <c r="P147" i="39" s="1"/>
  <c r="L147" i="39"/>
  <c r="K147" i="39"/>
  <c r="M147" i="39" s="1"/>
  <c r="I147" i="39"/>
  <c r="H147" i="39"/>
  <c r="J147" i="39" s="1"/>
  <c r="F147" i="39"/>
  <c r="E147" i="39"/>
  <c r="G147" i="39" s="1"/>
  <c r="AV146" i="39"/>
  <c r="AU146" i="39"/>
  <c r="AW146" i="39" s="1"/>
  <c r="AS146" i="39"/>
  <c r="AR146" i="39"/>
  <c r="AT146" i="39" s="1"/>
  <c r="AP146" i="39"/>
  <c r="AO146" i="39"/>
  <c r="AQ146" i="39" s="1"/>
  <c r="AM146" i="39"/>
  <c r="AL146" i="39"/>
  <c r="AN146" i="39" s="1"/>
  <c r="AJ146" i="39"/>
  <c r="AI146" i="39"/>
  <c r="AK146" i="39" s="1"/>
  <c r="AG146" i="39"/>
  <c r="AF146" i="39"/>
  <c r="AH146" i="39" s="1"/>
  <c r="AD146" i="39"/>
  <c r="AC146" i="39"/>
  <c r="AE146" i="39" s="1"/>
  <c r="AA146" i="39"/>
  <c r="Z146" i="39"/>
  <c r="AB146" i="39" s="1"/>
  <c r="X146" i="39"/>
  <c r="W146" i="39"/>
  <c r="Y146" i="39" s="1"/>
  <c r="U146" i="39"/>
  <c r="T146" i="39"/>
  <c r="V146" i="39" s="1"/>
  <c r="R146" i="39"/>
  <c r="Q146" i="39"/>
  <c r="S146" i="39" s="1"/>
  <c r="O146" i="39"/>
  <c r="N146" i="39"/>
  <c r="P146" i="39" s="1"/>
  <c r="L146" i="39"/>
  <c r="K146" i="39"/>
  <c r="M146" i="39" s="1"/>
  <c r="I146" i="39"/>
  <c r="H146" i="39"/>
  <c r="J146" i="39" s="1"/>
  <c r="F146" i="39"/>
  <c r="E146" i="39"/>
  <c r="G146" i="39" s="1"/>
  <c r="AV145" i="39"/>
  <c r="AU145" i="39"/>
  <c r="AW145" i="39" s="1"/>
  <c r="AS145" i="39"/>
  <c r="AR145" i="39"/>
  <c r="AT145" i="39" s="1"/>
  <c r="AP145" i="39"/>
  <c r="AO145" i="39"/>
  <c r="AQ145" i="39" s="1"/>
  <c r="AM145" i="39"/>
  <c r="AL145" i="39"/>
  <c r="AN145" i="39" s="1"/>
  <c r="AJ145" i="39"/>
  <c r="AI145" i="39"/>
  <c r="AK145" i="39" s="1"/>
  <c r="AG145" i="39"/>
  <c r="AF145" i="39"/>
  <c r="AH145" i="39" s="1"/>
  <c r="AD145" i="39"/>
  <c r="AC145" i="39"/>
  <c r="AE145" i="39" s="1"/>
  <c r="AA145" i="39"/>
  <c r="Z145" i="39"/>
  <c r="AB145" i="39" s="1"/>
  <c r="X145" i="39"/>
  <c r="W145" i="39"/>
  <c r="Y145" i="39" s="1"/>
  <c r="U145" i="39"/>
  <c r="T145" i="39"/>
  <c r="V145" i="39" s="1"/>
  <c r="R145" i="39"/>
  <c r="Q145" i="39"/>
  <c r="S145" i="39" s="1"/>
  <c r="O145" i="39"/>
  <c r="N145" i="39"/>
  <c r="P145" i="39" s="1"/>
  <c r="L145" i="39"/>
  <c r="K145" i="39"/>
  <c r="M145" i="39" s="1"/>
  <c r="I145" i="39"/>
  <c r="H145" i="39"/>
  <c r="J145" i="39" s="1"/>
  <c r="F145" i="39"/>
  <c r="E145" i="39"/>
  <c r="G145" i="39" s="1"/>
  <c r="AV144" i="39"/>
  <c r="AU144" i="39"/>
  <c r="AW144" i="39" s="1"/>
  <c r="AS144" i="39"/>
  <c r="AR144" i="39"/>
  <c r="AT144" i="39" s="1"/>
  <c r="AP144" i="39"/>
  <c r="AO144" i="39"/>
  <c r="AQ144" i="39" s="1"/>
  <c r="AM144" i="39"/>
  <c r="AL144" i="39"/>
  <c r="AN144" i="39" s="1"/>
  <c r="AJ144" i="39"/>
  <c r="AI144" i="39"/>
  <c r="AK144" i="39" s="1"/>
  <c r="AG144" i="39"/>
  <c r="AF144" i="39"/>
  <c r="AH144" i="39" s="1"/>
  <c r="AD144" i="39"/>
  <c r="AC144" i="39"/>
  <c r="AE144" i="39" s="1"/>
  <c r="AA144" i="39"/>
  <c r="Z144" i="39"/>
  <c r="AB144" i="39" s="1"/>
  <c r="X144" i="39"/>
  <c r="W144" i="39"/>
  <c r="Y144" i="39" s="1"/>
  <c r="U144" i="39"/>
  <c r="T144" i="39"/>
  <c r="V144" i="39" s="1"/>
  <c r="R144" i="39"/>
  <c r="Q144" i="39"/>
  <c r="S144" i="39" s="1"/>
  <c r="O144" i="39"/>
  <c r="N144" i="39"/>
  <c r="P144" i="39" s="1"/>
  <c r="L144" i="39"/>
  <c r="K144" i="39"/>
  <c r="M144" i="39" s="1"/>
  <c r="I144" i="39"/>
  <c r="H144" i="39"/>
  <c r="J144" i="39" s="1"/>
  <c r="F144" i="39"/>
  <c r="E144" i="39"/>
  <c r="G144" i="39" s="1"/>
  <c r="AV143" i="39"/>
  <c r="AU143" i="39"/>
  <c r="AW143" i="39" s="1"/>
  <c r="AS143" i="39"/>
  <c r="AR143" i="39"/>
  <c r="AT143" i="39" s="1"/>
  <c r="AP143" i="39"/>
  <c r="AO143" i="39"/>
  <c r="AQ143" i="39" s="1"/>
  <c r="AM143" i="39"/>
  <c r="AL143" i="39"/>
  <c r="AN143" i="39" s="1"/>
  <c r="AJ143" i="39"/>
  <c r="AI143" i="39"/>
  <c r="AK143" i="39" s="1"/>
  <c r="AG143" i="39"/>
  <c r="AF143" i="39"/>
  <c r="AH143" i="39" s="1"/>
  <c r="AD143" i="39"/>
  <c r="AC143" i="39"/>
  <c r="AE143" i="39" s="1"/>
  <c r="AA143" i="39"/>
  <c r="Z143" i="39"/>
  <c r="AB143" i="39" s="1"/>
  <c r="X143" i="39"/>
  <c r="W143" i="39"/>
  <c r="Y143" i="39" s="1"/>
  <c r="U143" i="39"/>
  <c r="T143" i="39"/>
  <c r="V143" i="39" s="1"/>
  <c r="R143" i="39"/>
  <c r="Q143" i="39"/>
  <c r="S143" i="39" s="1"/>
  <c r="O143" i="39"/>
  <c r="N143" i="39"/>
  <c r="P143" i="39" s="1"/>
  <c r="L143" i="39"/>
  <c r="K143" i="39"/>
  <c r="M143" i="39" s="1"/>
  <c r="I143" i="39"/>
  <c r="H143" i="39"/>
  <c r="J143" i="39" s="1"/>
  <c r="F143" i="39"/>
  <c r="E143" i="39"/>
  <c r="G143" i="39" s="1"/>
  <c r="AV142" i="39"/>
  <c r="AU142" i="39"/>
  <c r="AW142" i="39" s="1"/>
  <c r="AS142" i="39"/>
  <c r="AR142" i="39"/>
  <c r="AT142" i="39" s="1"/>
  <c r="AP142" i="39"/>
  <c r="AO142" i="39"/>
  <c r="AQ142" i="39" s="1"/>
  <c r="AM142" i="39"/>
  <c r="AL142" i="39"/>
  <c r="AN142" i="39" s="1"/>
  <c r="AJ142" i="39"/>
  <c r="AI142" i="39"/>
  <c r="AK142" i="39" s="1"/>
  <c r="AG142" i="39"/>
  <c r="AF142" i="39"/>
  <c r="AH142" i="39" s="1"/>
  <c r="AD142" i="39"/>
  <c r="AC142" i="39"/>
  <c r="AE142" i="39" s="1"/>
  <c r="AA142" i="39"/>
  <c r="Z142" i="39"/>
  <c r="AB142" i="39" s="1"/>
  <c r="X142" i="39"/>
  <c r="W142" i="39"/>
  <c r="Y142" i="39" s="1"/>
  <c r="U142" i="39"/>
  <c r="T142" i="39"/>
  <c r="V142" i="39" s="1"/>
  <c r="R142" i="39"/>
  <c r="Q142" i="39"/>
  <c r="S142" i="39" s="1"/>
  <c r="O142" i="39"/>
  <c r="N142" i="39"/>
  <c r="P142" i="39" s="1"/>
  <c r="L142" i="39"/>
  <c r="K142" i="39"/>
  <c r="M142" i="39" s="1"/>
  <c r="I142" i="39"/>
  <c r="H142" i="39"/>
  <c r="J142" i="39" s="1"/>
  <c r="F142" i="39"/>
  <c r="E142" i="39"/>
  <c r="G142" i="39" s="1"/>
  <c r="AV141" i="39"/>
  <c r="AU141" i="39"/>
  <c r="AW141" i="39" s="1"/>
  <c r="AS141" i="39"/>
  <c r="AR141" i="39"/>
  <c r="AT141" i="39" s="1"/>
  <c r="AP141" i="39"/>
  <c r="AO141" i="39"/>
  <c r="AQ141" i="39" s="1"/>
  <c r="AM141" i="39"/>
  <c r="AL141" i="39"/>
  <c r="AN141" i="39" s="1"/>
  <c r="AJ141" i="39"/>
  <c r="AI141" i="39"/>
  <c r="AK141" i="39" s="1"/>
  <c r="AG141" i="39"/>
  <c r="AF141" i="39"/>
  <c r="AH141" i="39" s="1"/>
  <c r="AD141" i="39"/>
  <c r="AC141" i="39"/>
  <c r="AE141" i="39" s="1"/>
  <c r="AA141" i="39"/>
  <c r="Z141" i="39"/>
  <c r="AB141" i="39" s="1"/>
  <c r="X141" i="39"/>
  <c r="W141" i="39"/>
  <c r="Y141" i="39" s="1"/>
  <c r="U141" i="39"/>
  <c r="T141" i="39"/>
  <c r="V141" i="39" s="1"/>
  <c r="R141" i="39"/>
  <c r="Q141" i="39"/>
  <c r="S141" i="39" s="1"/>
  <c r="O141" i="39"/>
  <c r="N141" i="39"/>
  <c r="P141" i="39" s="1"/>
  <c r="L141" i="39"/>
  <c r="K141" i="39"/>
  <c r="M141" i="39" s="1"/>
  <c r="I141" i="39"/>
  <c r="H141" i="39"/>
  <c r="J141" i="39" s="1"/>
  <c r="F141" i="39"/>
  <c r="E141" i="39"/>
  <c r="G141" i="39" s="1"/>
  <c r="AV140" i="39"/>
  <c r="AU140" i="39"/>
  <c r="AW140" i="39" s="1"/>
  <c r="AS140" i="39"/>
  <c r="AR140" i="39"/>
  <c r="AT140" i="39" s="1"/>
  <c r="AP140" i="39"/>
  <c r="AO140" i="39"/>
  <c r="AQ140" i="39" s="1"/>
  <c r="AM140" i="39"/>
  <c r="AL140" i="39"/>
  <c r="AN140" i="39" s="1"/>
  <c r="AJ140" i="39"/>
  <c r="AI140" i="39"/>
  <c r="AK140" i="39" s="1"/>
  <c r="AG140" i="39"/>
  <c r="AF140" i="39"/>
  <c r="AH140" i="39" s="1"/>
  <c r="AD140" i="39"/>
  <c r="AC140" i="39"/>
  <c r="AE140" i="39" s="1"/>
  <c r="AA140" i="39"/>
  <c r="Z140" i="39"/>
  <c r="AB140" i="39" s="1"/>
  <c r="X140" i="39"/>
  <c r="W140" i="39"/>
  <c r="Y140" i="39" s="1"/>
  <c r="U140" i="39"/>
  <c r="T140" i="39"/>
  <c r="V140" i="39" s="1"/>
  <c r="R140" i="39"/>
  <c r="Q140" i="39"/>
  <c r="S140" i="39" s="1"/>
  <c r="O140" i="39"/>
  <c r="N140" i="39"/>
  <c r="P140" i="39" s="1"/>
  <c r="L140" i="39"/>
  <c r="K140" i="39"/>
  <c r="M140" i="39" s="1"/>
  <c r="I140" i="39"/>
  <c r="H140" i="39"/>
  <c r="J140" i="39" s="1"/>
  <c r="F140" i="39"/>
  <c r="E140" i="39"/>
  <c r="G140" i="39" s="1"/>
  <c r="AV139" i="39"/>
  <c r="AU139" i="39"/>
  <c r="AW139" i="39" s="1"/>
  <c r="AS139" i="39"/>
  <c r="AR139" i="39"/>
  <c r="AT139" i="39" s="1"/>
  <c r="AP139" i="39"/>
  <c r="AO139" i="39"/>
  <c r="AQ139" i="39" s="1"/>
  <c r="AM139" i="39"/>
  <c r="AL139" i="39"/>
  <c r="AN139" i="39" s="1"/>
  <c r="AJ139" i="39"/>
  <c r="AI139" i="39"/>
  <c r="AK139" i="39" s="1"/>
  <c r="AG139" i="39"/>
  <c r="AF139" i="39"/>
  <c r="AH139" i="39" s="1"/>
  <c r="AD139" i="39"/>
  <c r="AC139" i="39"/>
  <c r="AE139" i="39" s="1"/>
  <c r="AA139" i="39"/>
  <c r="Z139" i="39"/>
  <c r="AB139" i="39" s="1"/>
  <c r="X139" i="39"/>
  <c r="W139" i="39"/>
  <c r="Y139" i="39" s="1"/>
  <c r="U139" i="39"/>
  <c r="T139" i="39"/>
  <c r="V139" i="39" s="1"/>
  <c r="R139" i="39"/>
  <c r="Q139" i="39"/>
  <c r="S139" i="39" s="1"/>
  <c r="O139" i="39"/>
  <c r="N139" i="39"/>
  <c r="P139" i="39" s="1"/>
  <c r="L139" i="39"/>
  <c r="K139" i="39"/>
  <c r="M139" i="39" s="1"/>
  <c r="I139" i="39"/>
  <c r="H139" i="39"/>
  <c r="J139" i="39" s="1"/>
  <c r="F139" i="39"/>
  <c r="E139" i="39"/>
  <c r="G139" i="39" s="1"/>
  <c r="AV138" i="39"/>
  <c r="AU138" i="39"/>
  <c r="AW138" i="39" s="1"/>
  <c r="AS138" i="39"/>
  <c r="AR138" i="39"/>
  <c r="AT138" i="39" s="1"/>
  <c r="AP138" i="39"/>
  <c r="AO138" i="39"/>
  <c r="AQ138" i="39" s="1"/>
  <c r="AM138" i="39"/>
  <c r="AL138" i="39"/>
  <c r="AN138" i="39" s="1"/>
  <c r="AJ138" i="39"/>
  <c r="AI138" i="39"/>
  <c r="AK138" i="39" s="1"/>
  <c r="AG138" i="39"/>
  <c r="AF138" i="39"/>
  <c r="AH138" i="39" s="1"/>
  <c r="AD138" i="39"/>
  <c r="AC138" i="39"/>
  <c r="AE138" i="39" s="1"/>
  <c r="AA138" i="39"/>
  <c r="Z138" i="39"/>
  <c r="AB138" i="39" s="1"/>
  <c r="X138" i="39"/>
  <c r="W138" i="39"/>
  <c r="Y138" i="39" s="1"/>
  <c r="U138" i="39"/>
  <c r="T138" i="39"/>
  <c r="V138" i="39" s="1"/>
  <c r="R138" i="39"/>
  <c r="Q138" i="39"/>
  <c r="S138" i="39" s="1"/>
  <c r="O138" i="39"/>
  <c r="N138" i="39"/>
  <c r="P138" i="39" s="1"/>
  <c r="L138" i="39"/>
  <c r="K138" i="39"/>
  <c r="M138" i="39" s="1"/>
  <c r="I138" i="39"/>
  <c r="H138" i="39"/>
  <c r="J138" i="39" s="1"/>
  <c r="F138" i="39"/>
  <c r="E138" i="39"/>
  <c r="G138" i="39" s="1"/>
  <c r="AV137" i="39"/>
  <c r="AU137" i="39"/>
  <c r="AW137" i="39" s="1"/>
  <c r="AS137" i="39"/>
  <c r="AR137" i="39"/>
  <c r="AT137" i="39" s="1"/>
  <c r="AP137" i="39"/>
  <c r="AO137" i="39"/>
  <c r="AQ137" i="39" s="1"/>
  <c r="AM137" i="39"/>
  <c r="AL137" i="39"/>
  <c r="AN137" i="39" s="1"/>
  <c r="AJ137" i="39"/>
  <c r="AI137" i="39"/>
  <c r="AK137" i="39" s="1"/>
  <c r="AG137" i="39"/>
  <c r="AF137" i="39"/>
  <c r="AH137" i="39" s="1"/>
  <c r="AD137" i="39"/>
  <c r="AC137" i="39"/>
  <c r="AE137" i="39" s="1"/>
  <c r="AA137" i="39"/>
  <c r="Z137" i="39"/>
  <c r="AB137" i="39" s="1"/>
  <c r="X137" i="39"/>
  <c r="W137" i="39"/>
  <c r="Y137" i="39" s="1"/>
  <c r="U137" i="39"/>
  <c r="T137" i="39"/>
  <c r="V137" i="39" s="1"/>
  <c r="R137" i="39"/>
  <c r="Q137" i="39"/>
  <c r="S137" i="39" s="1"/>
  <c r="O137" i="39"/>
  <c r="N137" i="39"/>
  <c r="P137" i="39" s="1"/>
  <c r="L137" i="39"/>
  <c r="K137" i="39"/>
  <c r="M137" i="39" s="1"/>
  <c r="I137" i="39"/>
  <c r="H137" i="39"/>
  <c r="J137" i="39" s="1"/>
  <c r="F137" i="39"/>
  <c r="E137" i="39"/>
  <c r="G137" i="39" s="1"/>
  <c r="AV136" i="39"/>
  <c r="AU136" i="39"/>
  <c r="AW136" i="39" s="1"/>
  <c r="AS136" i="39"/>
  <c r="AR136" i="39"/>
  <c r="AT136" i="39" s="1"/>
  <c r="AP136" i="39"/>
  <c r="AO136" i="39"/>
  <c r="AQ136" i="39" s="1"/>
  <c r="AM136" i="39"/>
  <c r="AL136" i="39"/>
  <c r="AN136" i="39" s="1"/>
  <c r="AJ136" i="39"/>
  <c r="AI136" i="39"/>
  <c r="AK136" i="39" s="1"/>
  <c r="AG136" i="39"/>
  <c r="AF136" i="39"/>
  <c r="AH136" i="39" s="1"/>
  <c r="AD136" i="39"/>
  <c r="AC136" i="39"/>
  <c r="AE136" i="39" s="1"/>
  <c r="AA136" i="39"/>
  <c r="Z136" i="39"/>
  <c r="AB136" i="39" s="1"/>
  <c r="X136" i="39"/>
  <c r="W136" i="39"/>
  <c r="Y136" i="39" s="1"/>
  <c r="U136" i="39"/>
  <c r="T136" i="39"/>
  <c r="V136" i="39" s="1"/>
  <c r="R136" i="39"/>
  <c r="Q136" i="39"/>
  <c r="S136" i="39" s="1"/>
  <c r="O136" i="39"/>
  <c r="N136" i="39"/>
  <c r="P136" i="39" s="1"/>
  <c r="L136" i="39"/>
  <c r="K136" i="39"/>
  <c r="M136" i="39" s="1"/>
  <c r="I136" i="39"/>
  <c r="H136" i="39"/>
  <c r="J136" i="39" s="1"/>
  <c r="F136" i="39"/>
  <c r="E136" i="39"/>
  <c r="G136" i="39" s="1"/>
  <c r="AV135" i="39"/>
  <c r="AU135" i="39"/>
  <c r="AW135" i="39" s="1"/>
  <c r="AS135" i="39"/>
  <c r="AR135" i="39"/>
  <c r="AT135" i="39" s="1"/>
  <c r="AP135" i="39"/>
  <c r="AO135" i="39"/>
  <c r="AQ135" i="39" s="1"/>
  <c r="AM135" i="39"/>
  <c r="AL135" i="39"/>
  <c r="AN135" i="39" s="1"/>
  <c r="AJ135" i="39"/>
  <c r="AI135" i="39"/>
  <c r="AK135" i="39" s="1"/>
  <c r="AG135" i="39"/>
  <c r="AF135" i="39"/>
  <c r="AH135" i="39" s="1"/>
  <c r="AD135" i="39"/>
  <c r="AC135" i="39"/>
  <c r="AE135" i="39" s="1"/>
  <c r="AA135" i="39"/>
  <c r="Z135" i="39"/>
  <c r="AB135" i="39" s="1"/>
  <c r="X135" i="39"/>
  <c r="W135" i="39"/>
  <c r="Y135" i="39" s="1"/>
  <c r="U135" i="39"/>
  <c r="T135" i="39"/>
  <c r="V135" i="39" s="1"/>
  <c r="R135" i="39"/>
  <c r="Q135" i="39"/>
  <c r="S135" i="39" s="1"/>
  <c r="O135" i="39"/>
  <c r="N135" i="39"/>
  <c r="P135" i="39" s="1"/>
  <c r="L135" i="39"/>
  <c r="K135" i="39"/>
  <c r="M135" i="39" s="1"/>
  <c r="I135" i="39"/>
  <c r="H135" i="39"/>
  <c r="J135" i="39" s="1"/>
  <c r="F135" i="39"/>
  <c r="E135" i="39"/>
  <c r="G135" i="39" s="1"/>
  <c r="AV134" i="39"/>
  <c r="AU134" i="39"/>
  <c r="AW134" i="39" s="1"/>
  <c r="AS134" i="39"/>
  <c r="AR134" i="39"/>
  <c r="AT134" i="39" s="1"/>
  <c r="AP134" i="39"/>
  <c r="AO134" i="39"/>
  <c r="AQ134" i="39" s="1"/>
  <c r="AM134" i="39"/>
  <c r="AL134" i="39"/>
  <c r="AN134" i="39" s="1"/>
  <c r="AJ134" i="39"/>
  <c r="AI134" i="39"/>
  <c r="AK134" i="39" s="1"/>
  <c r="AG134" i="39"/>
  <c r="AF134" i="39"/>
  <c r="AH134" i="39" s="1"/>
  <c r="AD134" i="39"/>
  <c r="AC134" i="39"/>
  <c r="AE134" i="39" s="1"/>
  <c r="AA134" i="39"/>
  <c r="Z134" i="39"/>
  <c r="AB134" i="39" s="1"/>
  <c r="X134" i="39"/>
  <c r="W134" i="39"/>
  <c r="Y134" i="39" s="1"/>
  <c r="U134" i="39"/>
  <c r="T134" i="39"/>
  <c r="V134" i="39" s="1"/>
  <c r="R134" i="39"/>
  <c r="Q134" i="39"/>
  <c r="S134" i="39" s="1"/>
  <c r="O134" i="39"/>
  <c r="N134" i="39"/>
  <c r="P134" i="39" s="1"/>
  <c r="L134" i="39"/>
  <c r="K134" i="39"/>
  <c r="M134" i="39" s="1"/>
  <c r="I134" i="39"/>
  <c r="H134" i="39"/>
  <c r="J134" i="39" s="1"/>
  <c r="F134" i="39"/>
  <c r="E134" i="39"/>
  <c r="G134" i="39" s="1"/>
  <c r="AV133" i="39"/>
  <c r="AU133" i="39"/>
  <c r="AW133" i="39" s="1"/>
  <c r="AS133" i="39"/>
  <c r="AR133" i="39"/>
  <c r="AT133" i="39" s="1"/>
  <c r="AP133" i="39"/>
  <c r="AO133" i="39"/>
  <c r="AQ133" i="39" s="1"/>
  <c r="AM133" i="39"/>
  <c r="AL133" i="39"/>
  <c r="AN133" i="39" s="1"/>
  <c r="AJ133" i="39"/>
  <c r="AI133" i="39"/>
  <c r="AK133" i="39" s="1"/>
  <c r="AG133" i="39"/>
  <c r="AF133" i="39"/>
  <c r="AH133" i="39" s="1"/>
  <c r="AD133" i="39"/>
  <c r="AC133" i="39"/>
  <c r="AE133" i="39" s="1"/>
  <c r="AA133" i="39"/>
  <c r="Z133" i="39"/>
  <c r="AB133" i="39" s="1"/>
  <c r="X133" i="39"/>
  <c r="W133" i="39"/>
  <c r="Y133" i="39" s="1"/>
  <c r="U133" i="39"/>
  <c r="T133" i="39"/>
  <c r="V133" i="39" s="1"/>
  <c r="R133" i="39"/>
  <c r="Q133" i="39"/>
  <c r="S133" i="39" s="1"/>
  <c r="O133" i="39"/>
  <c r="N133" i="39"/>
  <c r="P133" i="39" s="1"/>
  <c r="L133" i="39"/>
  <c r="K133" i="39"/>
  <c r="M133" i="39" s="1"/>
  <c r="I133" i="39"/>
  <c r="H133" i="39"/>
  <c r="J133" i="39" s="1"/>
  <c r="F133" i="39"/>
  <c r="E133" i="39"/>
  <c r="G133" i="39" s="1"/>
  <c r="AV132" i="39"/>
  <c r="AU132" i="39"/>
  <c r="AW132" i="39" s="1"/>
  <c r="AS132" i="39"/>
  <c r="AR132" i="39"/>
  <c r="AT132" i="39" s="1"/>
  <c r="AP132" i="39"/>
  <c r="AO132" i="39"/>
  <c r="AQ132" i="39" s="1"/>
  <c r="AM132" i="39"/>
  <c r="AL132" i="39"/>
  <c r="AN132" i="39" s="1"/>
  <c r="AJ132" i="39"/>
  <c r="AI132" i="39"/>
  <c r="AK132" i="39" s="1"/>
  <c r="AG132" i="39"/>
  <c r="AF132" i="39"/>
  <c r="AH132" i="39" s="1"/>
  <c r="AD132" i="39"/>
  <c r="AC132" i="39"/>
  <c r="AE132" i="39" s="1"/>
  <c r="AA132" i="39"/>
  <c r="Z132" i="39"/>
  <c r="AB132" i="39" s="1"/>
  <c r="X132" i="39"/>
  <c r="W132" i="39"/>
  <c r="Y132" i="39" s="1"/>
  <c r="U132" i="39"/>
  <c r="T132" i="39"/>
  <c r="V132" i="39" s="1"/>
  <c r="R132" i="39"/>
  <c r="Q132" i="39"/>
  <c r="S132" i="39" s="1"/>
  <c r="O132" i="39"/>
  <c r="N132" i="39"/>
  <c r="P132" i="39" s="1"/>
  <c r="L132" i="39"/>
  <c r="K132" i="39"/>
  <c r="M132" i="39" s="1"/>
  <c r="I132" i="39"/>
  <c r="H132" i="39"/>
  <c r="J132" i="39" s="1"/>
  <c r="F132" i="39"/>
  <c r="E132" i="39"/>
  <c r="G132" i="39" s="1"/>
  <c r="AV131" i="39"/>
  <c r="AU131" i="39"/>
  <c r="AW131" i="39" s="1"/>
  <c r="AS131" i="39"/>
  <c r="AR131" i="39"/>
  <c r="AT131" i="39" s="1"/>
  <c r="AP131" i="39"/>
  <c r="AO131" i="39"/>
  <c r="AQ131" i="39" s="1"/>
  <c r="AM131" i="39"/>
  <c r="AL131" i="39"/>
  <c r="AN131" i="39" s="1"/>
  <c r="AJ131" i="39"/>
  <c r="AI131" i="39"/>
  <c r="AK131" i="39" s="1"/>
  <c r="AG131" i="39"/>
  <c r="AF131" i="39"/>
  <c r="AH131" i="39" s="1"/>
  <c r="AD131" i="39"/>
  <c r="AC131" i="39"/>
  <c r="AE131" i="39" s="1"/>
  <c r="AA131" i="39"/>
  <c r="Z131" i="39"/>
  <c r="AB131" i="39" s="1"/>
  <c r="X131" i="39"/>
  <c r="W131" i="39"/>
  <c r="Y131" i="39" s="1"/>
  <c r="U131" i="39"/>
  <c r="T131" i="39"/>
  <c r="V131" i="39" s="1"/>
  <c r="R131" i="39"/>
  <c r="Q131" i="39"/>
  <c r="S131" i="39" s="1"/>
  <c r="O131" i="39"/>
  <c r="N131" i="39"/>
  <c r="P131" i="39" s="1"/>
  <c r="L131" i="39"/>
  <c r="K131" i="39"/>
  <c r="M131" i="39" s="1"/>
  <c r="I131" i="39"/>
  <c r="H131" i="39"/>
  <c r="J131" i="39" s="1"/>
  <c r="F131" i="39"/>
  <c r="E131" i="39"/>
  <c r="G131" i="39" s="1"/>
  <c r="AV130" i="39"/>
  <c r="AU130" i="39"/>
  <c r="AW130" i="39" s="1"/>
  <c r="AS130" i="39"/>
  <c r="AR130" i="39"/>
  <c r="AT130" i="39" s="1"/>
  <c r="AP130" i="39"/>
  <c r="AO130" i="39"/>
  <c r="AQ130" i="39" s="1"/>
  <c r="AM130" i="39"/>
  <c r="AL130" i="39"/>
  <c r="AN130" i="39" s="1"/>
  <c r="AJ130" i="39"/>
  <c r="AI130" i="39"/>
  <c r="AK130" i="39" s="1"/>
  <c r="AG130" i="39"/>
  <c r="AF130" i="39"/>
  <c r="AH130" i="39" s="1"/>
  <c r="AD130" i="39"/>
  <c r="AC130" i="39"/>
  <c r="AE130" i="39" s="1"/>
  <c r="AA130" i="39"/>
  <c r="Z130" i="39"/>
  <c r="AB130" i="39" s="1"/>
  <c r="X130" i="39"/>
  <c r="W130" i="39"/>
  <c r="Y130" i="39" s="1"/>
  <c r="U130" i="39"/>
  <c r="T130" i="39"/>
  <c r="V130" i="39" s="1"/>
  <c r="R130" i="39"/>
  <c r="Q130" i="39"/>
  <c r="S130" i="39" s="1"/>
  <c r="O130" i="39"/>
  <c r="N130" i="39"/>
  <c r="P130" i="39" s="1"/>
  <c r="L130" i="39"/>
  <c r="K130" i="39"/>
  <c r="M130" i="39" s="1"/>
  <c r="I130" i="39"/>
  <c r="H130" i="39"/>
  <c r="J130" i="39" s="1"/>
  <c r="F130" i="39"/>
  <c r="E130" i="39"/>
  <c r="G130" i="39" s="1"/>
  <c r="AV129" i="39"/>
  <c r="AU129" i="39"/>
  <c r="AW129" i="39" s="1"/>
  <c r="AS129" i="39"/>
  <c r="AR129" i="39"/>
  <c r="AT129" i="39" s="1"/>
  <c r="AP129" i="39"/>
  <c r="AO129" i="39"/>
  <c r="AQ129" i="39" s="1"/>
  <c r="AM129" i="39"/>
  <c r="AL129" i="39"/>
  <c r="AN129" i="39" s="1"/>
  <c r="AJ129" i="39"/>
  <c r="AI129" i="39"/>
  <c r="AK129" i="39" s="1"/>
  <c r="AG129" i="39"/>
  <c r="AF129" i="39"/>
  <c r="AH129" i="39" s="1"/>
  <c r="AD129" i="39"/>
  <c r="AC129" i="39"/>
  <c r="AE129" i="39" s="1"/>
  <c r="AA129" i="39"/>
  <c r="Z129" i="39"/>
  <c r="AB129" i="39" s="1"/>
  <c r="X129" i="39"/>
  <c r="W129" i="39"/>
  <c r="Y129" i="39" s="1"/>
  <c r="U129" i="39"/>
  <c r="T129" i="39"/>
  <c r="V129" i="39" s="1"/>
  <c r="R129" i="39"/>
  <c r="Q129" i="39"/>
  <c r="S129" i="39" s="1"/>
  <c r="O129" i="39"/>
  <c r="N129" i="39"/>
  <c r="P129" i="39" s="1"/>
  <c r="L129" i="39"/>
  <c r="K129" i="39"/>
  <c r="M129" i="39" s="1"/>
  <c r="I129" i="39"/>
  <c r="H129" i="39"/>
  <c r="J129" i="39" s="1"/>
  <c r="F129" i="39"/>
  <c r="E129" i="39"/>
  <c r="G129" i="39" s="1"/>
  <c r="AV128" i="39"/>
  <c r="AU128" i="39"/>
  <c r="AW128" i="39" s="1"/>
  <c r="AS128" i="39"/>
  <c r="AR128" i="39"/>
  <c r="AT128" i="39" s="1"/>
  <c r="AP128" i="39"/>
  <c r="AO128" i="39"/>
  <c r="AQ128" i="39" s="1"/>
  <c r="AM128" i="39"/>
  <c r="AL128" i="39"/>
  <c r="AN128" i="39" s="1"/>
  <c r="AJ128" i="39"/>
  <c r="AI128" i="39"/>
  <c r="AK128" i="39" s="1"/>
  <c r="AG128" i="39"/>
  <c r="AF128" i="39"/>
  <c r="AH128" i="39" s="1"/>
  <c r="AD128" i="39"/>
  <c r="AC128" i="39"/>
  <c r="AE128" i="39" s="1"/>
  <c r="AA128" i="39"/>
  <c r="Z128" i="39"/>
  <c r="AB128" i="39" s="1"/>
  <c r="X128" i="39"/>
  <c r="W128" i="39"/>
  <c r="Y128" i="39" s="1"/>
  <c r="U128" i="39"/>
  <c r="T128" i="39"/>
  <c r="V128" i="39" s="1"/>
  <c r="R128" i="39"/>
  <c r="Q128" i="39"/>
  <c r="S128" i="39" s="1"/>
  <c r="O128" i="39"/>
  <c r="N128" i="39"/>
  <c r="P128" i="39" s="1"/>
  <c r="L128" i="39"/>
  <c r="K128" i="39"/>
  <c r="M128" i="39" s="1"/>
  <c r="I128" i="39"/>
  <c r="H128" i="39"/>
  <c r="J128" i="39" s="1"/>
  <c r="F128" i="39"/>
  <c r="E128" i="39"/>
  <c r="G128" i="39" s="1"/>
  <c r="AV127" i="39"/>
  <c r="AU127" i="39"/>
  <c r="AW127" i="39" s="1"/>
  <c r="AS127" i="39"/>
  <c r="AR127" i="39"/>
  <c r="AT127" i="39" s="1"/>
  <c r="AP127" i="39"/>
  <c r="AO127" i="39"/>
  <c r="AQ127" i="39" s="1"/>
  <c r="AM127" i="39"/>
  <c r="AL127" i="39"/>
  <c r="AN127" i="39" s="1"/>
  <c r="AJ127" i="39"/>
  <c r="AI127" i="39"/>
  <c r="AK127" i="39" s="1"/>
  <c r="AG127" i="39"/>
  <c r="AF127" i="39"/>
  <c r="AH127" i="39" s="1"/>
  <c r="AD127" i="39"/>
  <c r="AC127" i="39"/>
  <c r="AE127" i="39" s="1"/>
  <c r="AA127" i="39"/>
  <c r="Z127" i="39"/>
  <c r="AB127" i="39" s="1"/>
  <c r="X127" i="39"/>
  <c r="W127" i="39"/>
  <c r="Y127" i="39" s="1"/>
  <c r="U127" i="39"/>
  <c r="T127" i="39"/>
  <c r="V127" i="39" s="1"/>
  <c r="R127" i="39"/>
  <c r="Q127" i="39"/>
  <c r="S127" i="39" s="1"/>
  <c r="O127" i="39"/>
  <c r="N127" i="39"/>
  <c r="P127" i="39" s="1"/>
  <c r="L127" i="39"/>
  <c r="K127" i="39"/>
  <c r="M127" i="39" s="1"/>
  <c r="I127" i="39"/>
  <c r="H127" i="39"/>
  <c r="J127" i="39" s="1"/>
  <c r="F127" i="39"/>
  <c r="E127" i="39"/>
  <c r="G127" i="39" s="1"/>
  <c r="AV126" i="39"/>
  <c r="AU126" i="39"/>
  <c r="AW126" i="39" s="1"/>
  <c r="AS126" i="39"/>
  <c r="AR126" i="39"/>
  <c r="AT126" i="39" s="1"/>
  <c r="AP126" i="39"/>
  <c r="AO126" i="39"/>
  <c r="AQ126" i="39" s="1"/>
  <c r="AM126" i="39"/>
  <c r="AL126" i="39"/>
  <c r="AN126" i="39" s="1"/>
  <c r="AJ126" i="39"/>
  <c r="AI126" i="39"/>
  <c r="AK126" i="39" s="1"/>
  <c r="AG126" i="39"/>
  <c r="AF126" i="39"/>
  <c r="AH126" i="39" s="1"/>
  <c r="AD126" i="39"/>
  <c r="AC126" i="39"/>
  <c r="AE126" i="39" s="1"/>
  <c r="AA126" i="39"/>
  <c r="Z126" i="39"/>
  <c r="AB126" i="39" s="1"/>
  <c r="X126" i="39"/>
  <c r="W126" i="39"/>
  <c r="Y126" i="39" s="1"/>
  <c r="U126" i="39"/>
  <c r="T126" i="39"/>
  <c r="V126" i="39" s="1"/>
  <c r="R126" i="39"/>
  <c r="Q126" i="39"/>
  <c r="S126" i="39" s="1"/>
  <c r="O126" i="39"/>
  <c r="N126" i="39"/>
  <c r="P126" i="39" s="1"/>
  <c r="L126" i="39"/>
  <c r="K126" i="39"/>
  <c r="M126" i="39" s="1"/>
  <c r="I126" i="39"/>
  <c r="H126" i="39"/>
  <c r="J126" i="39" s="1"/>
  <c r="F126" i="39"/>
  <c r="E126" i="39"/>
  <c r="G126" i="39" s="1"/>
  <c r="AV125" i="39"/>
  <c r="AU125" i="39"/>
  <c r="AW125" i="39" s="1"/>
  <c r="AS125" i="39"/>
  <c r="AR125" i="39"/>
  <c r="AT125" i="39" s="1"/>
  <c r="AP125" i="39"/>
  <c r="AO125" i="39"/>
  <c r="AQ125" i="39" s="1"/>
  <c r="AM125" i="39"/>
  <c r="AL125" i="39"/>
  <c r="AN125" i="39" s="1"/>
  <c r="AJ125" i="39"/>
  <c r="AI125" i="39"/>
  <c r="AK125" i="39" s="1"/>
  <c r="AG125" i="39"/>
  <c r="AF125" i="39"/>
  <c r="AH125" i="39" s="1"/>
  <c r="AD125" i="39"/>
  <c r="AC125" i="39"/>
  <c r="AE125" i="39" s="1"/>
  <c r="AA125" i="39"/>
  <c r="Z125" i="39"/>
  <c r="AB125" i="39" s="1"/>
  <c r="X125" i="39"/>
  <c r="W125" i="39"/>
  <c r="Y125" i="39" s="1"/>
  <c r="U125" i="39"/>
  <c r="T125" i="39"/>
  <c r="V125" i="39" s="1"/>
  <c r="R125" i="39"/>
  <c r="Q125" i="39"/>
  <c r="S125" i="39" s="1"/>
  <c r="O125" i="39"/>
  <c r="N125" i="39"/>
  <c r="P125" i="39" s="1"/>
  <c r="L125" i="39"/>
  <c r="K125" i="39"/>
  <c r="M125" i="39" s="1"/>
  <c r="I125" i="39"/>
  <c r="H125" i="39"/>
  <c r="J125" i="39" s="1"/>
  <c r="F125" i="39"/>
  <c r="E125" i="39"/>
  <c r="G125" i="39" s="1"/>
  <c r="AV124" i="39"/>
  <c r="AU124" i="39"/>
  <c r="AW124" i="39" s="1"/>
  <c r="AS124" i="39"/>
  <c r="AR124" i="39"/>
  <c r="AT124" i="39" s="1"/>
  <c r="AP124" i="39"/>
  <c r="AO124" i="39"/>
  <c r="AQ124" i="39" s="1"/>
  <c r="AM124" i="39"/>
  <c r="AL124" i="39"/>
  <c r="AN124" i="39" s="1"/>
  <c r="AJ124" i="39"/>
  <c r="AI124" i="39"/>
  <c r="AK124" i="39" s="1"/>
  <c r="AG124" i="39"/>
  <c r="AF124" i="39"/>
  <c r="AH124" i="39" s="1"/>
  <c r="AD124" i="39"/>
  <c r="AC124" i="39"/>
  <c r="AE124" i="39" s="1"/>
  <c r="AA124" i="39"/>
  <c r="Z124" i="39"/>
  <c r="AB124" i="39" s="1"/>
  <c r="X124" i="39"/>
  <c r="W124" i="39"/>
  <c r="Y124" i="39" s="1"/>
  <c r="U124" i="39"/>
  <c r="T124" i="39"/>
  <c r="V124" i="39" s="1"/>
  <c r="R124" i="39"/>
  <c r="Q124" i="39"/>
  <c r="S124" i="39" s="1"/>
  <c r="O124" i="39"/>
  <c r="N124" i="39"/>
  <c r="P124" i="39" s="1"/>
  <c r="L124" i="39"/>
  <c r="K124" i="39"/>
  <c r="M124" i="39" s="1"/>
  <c r="I124" i="39"/>
  <c r="H124" i="39"/>
  <c r="J124" i="39" s="1"/>
  <c r="F124" i="39"/>
  <c r="E124" i="39"/>
  <c r="G124" i="39" s="1"/>
  <c r="AV123" i="39"/>
  <c r="AU123" i="39"/>
  <c r="AW123" i="39" s="1"/>
  <c r="AS123" i="39"/>
  <c r="AR123" i="39"/>
  <c r="AT123" i="39" s="1"/>
  <c r="AP123" i="39"/>
  <c r="AO123" i="39"/>
  <c r="AQ123" i="39" s="1"/>
  <c r="AM123" i="39"/>
  <c r="AL123" i="39"/>
  <c r="AN123" i="39" s="1"/>
  <c r="AJ123" i="39"/>
  <c r="AI123" i="39"/>
  <c r="AK123" i="39" s="1"/>
  <c r="AG123" i="39"/>
  <c r="AF123" i="39"/>
  <c r="AH123" i="39" s="1"/>
  <c r="AD123" i="39"/>
  <c r="AC123" i="39"/>
  <c r="AE123" i="39" s="1"/>
  <c r="AA123" i="39"/>
  <c r="Z123" i="39"/>
  <c r="AB123" i="39" s="1"/>
  <c r="X123" i="39"/>
  <c r="W123" i="39"/>
  <c r="Y123" i="39" s="1"/>
  <c r="U123" i="39"/>
  <c r="T123" i="39"/>
  <c r="V123" i="39" s="1"/>
  <c r="R123" i="39"/>
  <c r="Q123" i="39"/>
  <c r="S123" i="39" s="1"/>
  <c r="O123" i="39"/>
  <c r="N123" i="39"/>
  <c r="P123" i="39" s="1"/>
  <c r="L123" i="39"/>
  <c r="K123" i="39"/>
  <c r="M123" i="39" s="1"/>
  <c r="I123" i="39"/>
  <c r="H123" i="39"/>
  <c r="J123" i="39" s="1"/>
  <c r="F123" i="39"/>
  <c r="E123" i="39"/>
  <c r="G123" i="39" s="1"/>
  <c r="AV122" i="39"/>
  <c r="AU122" i="39"/>
  <c r="AW122" i="39" s="1"/>
  <c r="AS122" i="39"/>
  <c r="AR122" i="39"/>
  <c r="AT122" i="39" s="1"/>
  <c r="AP122" i="39"/>
  <c r="AO122" i="39"/>
  <c r="AQ122" i="39" s="1"/>
  <c r="AM122" i="39"/>
  <c r="AL122" i="39"/>
  <c r="AN122" i="39" s="1"/>
  <c r="AJ122" i="39"/>
  <c r="AI122" i="39"/>
  <c r="AK122" i="39" s="1"/>
  <c r="AG122" i="39"/>
  <c r="AF122" i="39"/>
  <c r="AH122" i="39" s="1"/>
  <c r="AD122" i="39"/>
  <c r="AC122" i="39"/>
  <c r="AE122" i="39" s="1"/>
  <c r="AA122" i="39"/>
  <c r="Z122" i="39"/>
  <c r="AB122" i="39" s="1"/>
  <c r="X122" i="39"/>
  <c r="W122" i="39"/>
  <c r="Y122" i="39" s="1"/>
  <c r="U122" i="39"/>
  <c r="T122" i="39"/>
  <c r="V122" i="39" s="1"/>
  <c r="R122" i="39"/>
  <c r="Q122" i="39"/>
  <c r="S122" i="39" s="1"/>
  <c r="O122" i="39"/>
  <c r="N122" i="39"/>
  <c r="P122" i="39" s="1"/>
  <c r="L122" i="39"/>
  <c r="K122" i="39"/>
  <c r="M122" i="39" s="1"/>
  <c r="I122" i="39"/>
  <c r="H122" i="39"/>
  <c r="J122" i="39" s="1"/>
  <c r="F122" i="39"/>
  <c r="E122" i="39"/>
  <c r="G122" i="39" s="1"/>
  <c r="AV121" i="39"/>
  <c r="AU121" i="39"/>
  <c r="AW121" i="39" s="1"/>
  <c r="AS121" i="39"/>
  <c r="AR121" i="39"/>
  <c r="AT121" i="39" s="1"/>
  <c r="AP121" i="39"/>
  <c r="AO121" i="39"/>
  <c r="AQ121" i="39" s="1"/>
  <c r="AM121" i="39"/>
  <c r="AL121" i="39"/>
  <c r="AN121" i="39" s="1"/>
  <c r="AJ121" i="39"/>
  <c r="AI121" i="39"/>
  <c r="AK121" i="39" s="1"/>
  <c r="AG121" i="39"/>
  <c r="AF121" i="39"/>
  <c r="AH121" i="39" s="1"/>
  <c r="AD121" i="39"/>
  <c r="AC121" i="39"/>
  <c r="AE121" i="39" s="1"/>
  <c r="AA121" i="39"/>
  <c r="Z121" i="39"/>
  <c r="AB121" i="39" s="1"/>
  <c r="X121" i="39"/>
  <c r="W121" i="39"/>
  <c r="Y121" i="39" s="1"/>
  <c r="U121" i="39"/>
  <c r="T121" i="39"/>
  <c r="V121" i="39" s="1"/>
  <c r="R121" i="39"/>
  <c r="Q121" i="39"/>
  <c r="S121" i="39" s="1"/>
  <c r="O121" i="39"/>
  <c r="N121" i="39"/>
  <c r="P121" i="39" s="1"/>
  <c r="L121" i="39"/>
  <c r="K121" i="39"/>
  <c r="M121" i="39" s="1"/>
  <c r="I121" i="39"/>
  <c r="H121" i="39"/>
  <c r="J121" i="39" s="1"/>
  <c r="F121" i="39"/>
  <c r="E121" i="39"/>
  <c r="G121" i="39" s="1"/>
  <c r="AV120" i="39"/>
  <c r="AU120" i="39"/>
  <c r="AW120" i="39" s="1"/>
  <c r="AS120" i="39"/>
  <c r="AR120" i="39"/>
  <c r="AT120" i="39" s="1"/>
  <c r="AP120" i="39"/>
  <c r="AO120" i="39"/>
  <c r="AQ120" i="39" s="1"/>
  <c r="AM120" i="39"/>
  <c r="AL120" i="39"/>
  <c r="AN120" i="39" s="1"/>
  <c r="AJ120" i="39"/>
  <c r="AI120" i="39"/>
  <c r="AK120" i="39" s="1"/>
  <c r="AG120" i="39"/>
  <c r="AF120" i="39"/>
  <c r="AH120" i="39" s="1"/>
  <c r="AD120" i="39"/>
  <c r="AC120" i="39"/>
  <c r="AE120" i="39" s="1"/>
  <c r="AA120" i="39"/>
  <c r="Z120" i="39"/>
  <c r="AB120" i="39" s="1"/>
  <c r="X120" i="39"/>
  <c r="W120" i="39"/>
  <c r="Y120" i="39" s="1"/>
  <c r="U120" i="39"/>
  <c r="T120" i="39"/>
  <c r="V120" i="39" s="1"/>
  <c r="R120" i="39"/>
  <c r="Q120" i="39"/>
  <c r="S120" i="39" s="1"/>
  <c r="O120" i="39"/>
  <c r="N120" i="39"/>
  <c r="P120" i="39" s="1"/>
  <c r="L120" i="39"/>
  <c r="K120" i="39"/>
  <c r="M120" i="39" s="1"/>
  <c r="I120" i="39"/>
  <c r="H120" i="39"/>
  <c r="J120" i="39" s="1"/>
  <c r="F120" i="39"/>
  <c r="E120" i="39"/>
  <c r="G120" i="39" s="1"/>
  <c r="AV119" i="39"/>
  <c r="AU119" i="39"/>
  <c r="AW119" i="39" s="1"/>
  <c r="AS119" i="39"/>
  <c r="AR119" i="39"/>
  <c r="AT119" i="39" s="1"/>
  <c r="AP119" i="39"/>
  <c r="AO119" i="39"/>
  <c r="AQ119" i="39" s="1"/>
  <c r="AM119" i="39"/>
  <c r="AL119" i="39"/>
  <c r="AN119" i="39" s="1"/>
  <c r="AJ119" i="39"/>
  <c r="AI119" i="39"/>
  <c r="AK119" i="39" s="1"/>
  <c r="AG119" i="39"/>
  <c r="AF119" i="39"/>
  <c r="AH119" i="39" s="1"/>
  <c r="AD119" i="39"/>
  <c r="AC119" i="39"/>
  <c r="AE119" i="39" s="1"/>
  <c r="AA119" i="39"/>
  <c r="Z119" i="39"/>
  <c r="AB119" i="39" s="1"/>
  <c r="X119" i="39"/>
  <c r="W119" i="39"/>
  <c r="Y119" i="39" s="1"/>
  <c r="U119" i="39"/>
  <c r="T119" i="39"/>
  <c r="V119" i="39" s="1"/>
  <c r="R119" i="39"/>
  <c r="Q119" i="39"/>
  <c r="S119" i="39" s="1"/>
  <c r="O119" i="39"/>
  <c r="N119" i="39"/>
  <c r="P119" i="39" s="1"/>
  <c r="L119" i="39"/>
  <c r="K119" i="39"/>
  <c r="M119" i="39" s="1"/>
  <c r="I119" i="39"/>
  <c r="H119" i="39"/>
  <c r="J119" i="39" s="1"/>
  <c r="F119" i="39"/>
  <c r="E119" i="39"/>
  <c r="G119" i="39" s="1"/>
  <c r="AV118" i="39"/>
  <c r="AU118" i="39"/>
  <c r="AW118" i="39" s="1"/>
  <c r="AS118" i="39"/>
  <c r="AR118" i="39"/>
  <c r="AT118" i="39" s="1"/>
  <c r="AP118" i="39"/>
  <c r="AO118" i="39"/>
  <c r="AQ118" i="39" s="1"/>
  <c r="AM118" i="39"/>
  <c r="AL118" i="39"/>
  <c r="AN118" i="39" s="1"/>
  <c r="AJ118" i="39"/>
  <c r="AI118" i="39"/>
  <c r="AK118" i="39" s="1"/>
  <c r="AG118" i="39"/>
  <c r="AF118" i="39"/>
  <c r="AH118" i="39" s="1"/>
  <c r="AD118" i="39"/>
  <c r="AC118" i="39"/>
  <c r="AE118" i="39" s="1"/>
  <c r="AA118" i="39"/>
  <c r="Z118" i="39"/>
  <c r="AB118" i="39" s="1"/>
  <c r="X118" i="39"/>
  <c r="W118" i="39"/>
  <c r="Y118" i="39" s="1"/>
  <c r="U118" i="39"/>
  <c r="T118" i="39"/>
  <c r="V118" i="39" s="1"/>
  <c r="R118" i="39"/>
  <c r="Q118" i="39"/>
  <c r="S118" i="39" s="1"/>
  <c r="O118" i="39"/>
  <c r="N118" i="39"/>
  <c r="P118" i="39" s="1"/>
  <c r="L118" i="39"/>
  <c r="K118" i="39"/>
  <c r="M118" i="39" s="1"/>
  <c r="I118" i="39"/>
  <c r="H118" i="39"/>
  <c r="J118" i="39" s="1"/>
  <c r="F118" i="39"/>
  <c r="E118" i="39"/>
  <c r="G118" i="39" s="1"/>
  <c r="AV117" i="39"/>
  <c r="AU117" i="39"/>
  <c r="AW117" i="39" s="1"/>
  <c r="AS117" i="39"/>
  <c r="AR117" i="39"/>
  <c r="AT117" i="39" s="1"/>
  <c r="AP117" i="39"/>
  <c r="AO117" i="39"/>
  <c r="AQ117" i="39" s="1"/>
  <c r="AM117" i="39"/>
  <c r="AL117" i="39"/>
  <c r="AN117" i="39" s="1"/>
  <c r="AJ117" i="39"/>
  <c r="AI117" i="39"/>
  <c r="AK117" i="39" s="1"/>
  <c r="AG117" i="39"/>
  <c r="AF117" i="39"/>
  <c r="AH117" i="39" s="1"/>
  <c r="AD117" i="39"/>
  <c r="AC117" i="39"/>
  <c r="AE117" i="39" s="1"/>
  <c r="AA117" i="39"/>
  <c r="Z117" i="39"/>
  <c r="AB117" i="39" s="1"/>
  <c r="X117" i="39"/>
  <c r="W117" i="39"/>
  <c r="Y117" i="39" s="1"/>
  <c r="U117" i="39"/>
  <c r="T117" i="39"/>
  <c r="V117" i="39" s="1"/>
  <c r="R117" i="39"/>
  <c r="Q117" i="39"/>
  <c r="S117" i="39" s="1"/>
  <c r="O117" i="39"/>
  <c r="N117" i="39"/>
  <c r="P117" i="39" s="1"/>
  <c r="L117" i="39"/>
  <c r="K117" i="39"/>
  <c r="M117" i="39" s="1"/>
  <c r="I117" i="39"/>
  <c r="H117" i="39"/>
  <c r="J117" i="39" s="1"/>
  <c r="F117" i="39"/>
  <c r="E117" i="39"/>
  <c r="G117" i="39" s="1"/>
  <c r="AV116" i="39"/>
  <c r="AU116" i="39"/>
  <c r="AW116" i="39" s="1"/>
  <c r="AS116" i="39"/>
  <c r="AR116" i="39"/>
  <c r="AT116" i="39" s="1"/>
  <c r="AP116" i="39"/>
  <c r="AO116" i="39"/>
  <c r="AQ116" i="39" s="1"/>
  <c r="AM116" i="39"/>
  <c r="AL116" i="39"/>
  <c r="AN116" i="39" s="1"/>
  <c r="AJ116" i="39"/>
  <c r="AI116" i="39"/>
  <c r="AK116" i="39" s="1"/>
  <c r="AG116" i="39"/>
  <c r="AF116" i="39"/>
  <c r="AH116" i="39" s="1"/>
  <c r="AD116" i="39"/>
  <c r="AC116" i="39"/>
  <c r="AE116" i="39" s="1"/>
  <c r="AA116" i="39"/>
  <c r="Z116" i="39"/>
  <c r="AB116" i="39" s="1"/>
  <c r="X116" i="39"/>
  <c r="W116" i="39"/>
  <c r="Y116" i="39" s="1"/>
  <c r="U116" i="39"/>
  <c r="T116" i="39"/>
  <c r="V116" i="39" s="1"/>
  <c r="R116" i="39"/>
  <c r="Q116" i="39"/>
  <c r="S116" i="39" s="1"/>
  <c r="O116" i="39"/>
  <c r="N116" i="39"/>
  <c r="P116" i="39" s="1"/>
  <c r="L116" i="39"/>
  <c r="K116" i="39"/>
  <c r="M116" i="39" s="1"/>
  <c r="I116" i="39"/>
  <c r="H116" i="39"/>
  <c r="J116" i="39" s="1"/>
  <c r="F116" i="39"/>
  <c r="E116" i="39"/>
  <c r="G116" i="39" s="1"/>
  <c r="AV115" i="39"/>
  <c r="AU115" i="39"/>
  <c r="AW115" i="39" s="1"/>
  <c r="AS115" i="39"/>
  <c r="AR115" i="39"/>
  <c r="AT115" i="39" s="1"/>
  <c r="AP115" i="39"/>
  <c r="AO115" i="39"/>
  <c r="AQ115" i="39" s="1"/>
  <c r="AM115" i="39"/>
  <c r="AL115" i="39"/>
  <c r="AN115" i="39" s="1"/>
  <c r="AJ115" i="39"/>
  <c r="AI115" i="39"/>
  <c r="AK115" i="39" s="1"/>
  <c r="AG115" i="39"/>
  <c r="AF115" i="39"/>
  <c r="AH115" i="39" s="1"/>
  <c r="AD115" i="39"/>
  <c r="AC115" i="39"/>
  <c r="AE115" i="39" s="1"/>
  <c r="AA115" i="39"/>
  <c r="Z115" i="39"/>
  <c r="AB115" i="39" s="1"/>
  <c r="X115" i="39"/>
  <c r="W115" i="39"/>
  <c r="Y115" i="39" s="1"/>
  <c r="U115" i="39"/>
  <c r="T115" i="39"/>
  <c r="V115" i="39" s="1"/>
  <c r="R115" i="39"/>
  <c r="Q115" i="39"/>
  <c r="S115" i="39" s="1"/>
  <c r="O115" i="39"/>
  <c r="N115" i="39"/>
  <c r="P115" i="39" s="1"/>
  <c r="L115" i="39"/>
  <c r="K115" i="39"/>
  <c r="M115" i="39" s="1"/>
  <c r="I115" i="39"/>
  <c r="H115" i="39"/>
  <c r="J115" i="39" s="1"/>
  <c r="F115" i="39"/>
  <c r="E115" i="39"/>
  <c r="G115" i="39" s="1"/>
  <c r="AV114" i="39"/>
  <c r="AU114" i="39"/>
  <c r="AW114" i="39" s="1"/>
  <c r="AS114" i="39"/>
  <c r="AR114" i="39"/>
  <c r="AT114" i="39" s="1"/>
  <c r="AP114" i="39"/>
  <c r="AO114" i="39"/>
  <c r="AQ114" i="39" s="1"/>
  <c r="AM114" i="39"/>
  <c r="AL114" i="39"/>
  <c r="AN114" i="39" s="1"/>
  <c r="AJ114" i="39"/>
  <c r="AI114" i="39"/>
  <c r="AK114" i="39" s="1"/>
  <c r="AG114" i="39"/>
  <c r="AF114" i="39"/>
  <c r="AH114" i="39" s="1"/>
  <c r="AD114" i="39"/>
  <c r="AC114" i="39"/>
  <c r="AE114" i="39" s="1"/>
  <c r="AA114" i="39"/>
  <c r="Z114" i="39"/>
  <c r="AB114" i="39" s="1"/>
  <c r="X114" i="39"/>
  <c r="W114" i="39"/>
  <c r="Y114" i="39" s="1"/>
  <c r="U114" i="39"/>
  <c r="T114" i="39"/>
  <c r="V114" i="39" s="1"/>
  <c r="R114" i="39"/>
  <c r="Q114" i="39"/>
  <c r="S114" i="39" s="1"/>
  <c r="O114" i="39"/>
  <c r="N114" i="39"/>
  <c r="P114" i="39" s="1"/>
  <c r="L114" i="39"/>
  <c r="K114" i="39"/>
  <c r="M114" i="39" s="1"/>
  <c r="I114" i="39"/>
  <c r="H114" i="39"/>
  <c r="J114" i="39" s="1"/>
  <c r="F114" i="39"/>
  <c r="E114" i="39"/>
  <c r="G114" i="39" s="1"/>
  <c r="AV113" i="39"/>
  <c r="AU113" i="39"/>
  <c r="AW113" i="39" s="1"/>
  <c r="AS113" i="39"/>
  <c r="AR113" i="39"/>
  <c r="AT113" i="39" s="1"/>
  <c r="AP113" i="39"/>
  <c r="AO113" i="39"/>
  <c r="AQ113" i="39" s="1"/>
  <c r="AM113" i="39"/>
  <c r="AL113" i="39"/>
  <c r="AN113" i="39" s="1"/>
  <c r="AJ113" i="39"/>
  <c r="AI113" i="39"/>
  <c r="AK113" i="39" s="1"/>
  <c r="AG113" i="39"/>
  <c r="AF113" i="39"/>
  <c r="AH113" i="39" s="1"/>
  <c r="AD113" i="39"/>
  <c r="AC113" i="39"/>
  <c r="AE113" i="39" s="1"/>
  <c r="AA113" i="39"/>
  <c r="Z113" i="39"/>
  <c r="AB113" i="39" s="1"/>
  <c r="X113" i="39"/>
  <c r="W113" i="39"/>
  <c r="Y113" i="39" s="1"/>
  <c r="U113" i="39"/>
  <c r="T113" i="39"/>
  <c r="V113" i="39" s="1"/>
  <c r="R113" i="39"/>
  <c r="Q113" i="39"/>
  <c r="S113" i="39" s="1"/>
  <c r="O113" i="39"/>
  <c r="N113" i="39"/>
  <c r="P113" i="39" s="1"/>
  <c r="L113" i="39"/>
  <c r="K113" i="39"/>
  <c r="M113" i="39" s="1"/>
  <c r="I113" i="39"/>
  <c r="H113" i="39"/>
  <c r="J113" i="39" s="1"/>
  <c r="F113" i="39"/>
  <c r="E113" i="39"/>
  <c r="G113" i="39" s="1"/>
  <c r="AV112" i="39"/>
  <c r="AU112" i="39"/>
  <c r="AW112" i="39" s="1"/>
  <c r="AS112" i="39"/>
  <c r="AR112" i="39"/>
  <c r="AT112" i="39" s="1"/>
  <c r="AP112" i="39"/>
  <c r="AO112" i="39"/>
  <c r="AQ112" i="39" s="1"/>
  <c r="AM112" i="39"/>
  <c r="AL112" i="39"/>
  <c r="AN112" i="39" s="1"/>
  <c r="AJ112" i="39"/>
  <c r="AI112" i="39"/>
  <c r="AK112" i="39" s="1"/>
  <c r="AG112" i="39"/>
  <c r="AF112" i="39"/>
  <c r="AH112" i="39" s="1"/>
  <c r="AD112" i="39"/>
  <c r="AC112" i="39"/>
  <c r="AE112" i="39" s="1"/>
  <c r="AA112" i="39"/>
  <c r="Z112" i="39"/>
  <c r="AB112" i="39" s="1"/>
  <c r="X112" i="39"/>
  <c r="W112" i="39"/>
  <c r="Y112" i="39" s="1"/>
  <c r="U112" i="39"/>
  <c r="T112" i="39"/>
  <c r="V112" i="39" s="1"/>
  <c r="R112" i="39"/>
  <c r="Q112" i="39"/>
  <c r="S112" i="39" s="1"/>
  <c r="O112" i="39"/>
  <c r="N112" i="39"/>
  <c r="P112" i="39" s="1"/>
  <c r="L112" i="39"/>
  <c r="K112" i="39"/>
  <c r="M112" i="39" s="1"/>
  <c r="I112" i="39"/>
  <c r="H112" i="39"/>
  <c r="J112" i="39" s="1"/>
  <c r="F112" i="39"/>
  <c r="E112" i="39"/>
  <c r="G112" i="39" s="1"/>
  <c r="AV111" i="39"/>
  <c r="AU111" i="39"/>
  <c r="AW111" i="39" s="1"/>
  <c r="AS111" i="39"/>
  <c r="AR111" i="39"/>
  <c r="AT111" i="39" s="1"/>
  <c r="AP111" i="39"/>
  <c r="AO111" i="39"/>
  <c r="AQ111" i="39" s="1"/>
  <c r="AM111" i="39"/>
  <c r="AL111" i="39"/>
  <c r="AN111" i="39" s="1"/>
  <c r="AJ111" i="39"/>
  <c r="AI111" i="39"/>
  <c r="AK111" i="39" s="1"/>
  <c r="AG111" i="39"/>
  <c r="AF111" i="39"/>
  <c r="AH111" i="39" s="1"/>
  <c r="AD111" i="39"/>
  <c r="AC111" i="39"/>
  <c r="AE111" i="39" s="1"/>
  <c r="AA111" i="39"/>
  <c r="Z111" i="39"/>
  <c r="AB111" i="39" s="1"/>
  <c r="X111" i="39"/>
  <c r="W111" i="39"/>
  <c r="Y111" i="39" s="1"/>
  <c r="U111" i="39"/>
  <c r="T111" i="39"/>
  <c r="V111" i="39" s="1"/>
  <c r="R111" i="39"/>
  <c r="Q111" i="39"/>
  <c r="S111" i="39" s="1"/>
  <c r="O111" i="39"/>
  <c r="N111" i="39"/>
  <c r="P111" i="39" s="1"/>
  <c r="L111" i="39"/>
  <c r="K111" i="39"/>
  <c r="M111" i="39" s="1"/>
  <c r="I111" i="39"/>
  <c r="H111" i="39"/>
  <c r="J111" i="39" s="1"/>
  <c r="F111" i="39"/>
  <c r="E111" i="39"/>
  <c r="G111" i="39" s="1"/>
  <c r="AV110" i="39"/>
  <c r="AU110" i="39"/>
  <c r="AW110" i="39" s="1"/>
  <c r="AS110" i="39"/>
  <c r="AR110" i="39"/>
  <c r="AT110" i="39" s="1"/>
  <c r="AP110" i="39"/>
  <c r="AO110" i="39"/>
  <c r="AQ110" i="39" s="1"/>
  <c r="AM110" i="39"/>
  <c r="AL110" i="39"/>
  <c r="AN110" i="39" s="1"/>
  <c r="AJ110" i="39"/>
  <c r="AI110" i="39"/>
  <c r="AK110" i="39" s="1"/>
  <c r="AG110" i="39"/>
  <c r="AF110" i="39"/>
  <c r="AH110" i="39" s="1"/>
  <c r="AD110" i="39"/>
  <c r="AC110" i="39"/>
  <c r="AE110" i="39" s="1"/>
  <c r="AA110" i="39"/>
  <c r="Z110" i="39"/>
  <c r="AB110" i="39" s="1"/>
  <c r="X110" i="39"/>
  <c r="W110" i="39"/>
  <c r="Y110" i="39" s="1"/>
  <c r="U110" i="39"/>
  <c r="T110" i="39"/>
  <c r="V110" i="39" s="1"/>
  <c r="R110" i="39"/>
  <c r="Q110" i="39"/>
  <c r="S110" i="39" s="1"/>
  <c r="O110" i="39"/>
  <c r="N110" i="39"/>
  <c r="P110" i="39" s="1"/>
  <c r="L110" i="39"/>
  <c r="K110" i="39"/>
  <c r="M110" i="39" s="1"/>
  <c r="I110" i="39"/>
  <c r="H110" i="39"/>
  <c r="J110" i="39" s="1"/>
  <c r="F110" i="39"/>
  <c r="E110" i="39"/>
  <c r="G110" i="39" s="1"/>
  <c r="AV109" i="39"/>
  <c r="AU109" i="39"/>
  <c r="AW109" i="39" s="1"/>
  <c r="AS109" i="39"/>
  <c r="AR109" i="39"/>
  <c r="AT109" i="39" s="1"/>
  <c r="AP109" i="39"/>
  <c r="AO109" i="39"/>
  <c r="AQ109" i="39" s="1"/>
  <c r="AM109" i="39"/>
  <c r="AL109" i="39"/>
  <c r="AN109" i="39" s="1"/>
  <c r="AJ109" i="39"/>
  <c r="AI109" i="39"/>
  <c r="AK109" i="39" s="1"/>
  <c r="AG109" i="39"/>
  <c r="AF109" i="39"/>
  <c r="AH109" i="39" s="1"/>
  <c r="AD109" i="39"/>
  <c r="AC109" i="39"/>
  <c r="AE109" i="39" s="1"/>
  <c r="AA109" i="39"/>
  <c r="Z109" i="39"/>
  <c r="AB109" i="39" s="1"/>
  <c r="X109" i="39"/>
  <c r="W109" i="39"/>
  <c r="Y109" i="39" s="1"/>
  <c r="U109" i="39"/>
  <c r="T109" i="39"/>
  <c r="V109" i="39" s="1"/>
  <c r="R109" i="39"/>
  <c r="Q109" i="39"/>
  <c r="S109" i="39" s="1"/>
  <c r="O109" i="39"/>
  <c r="N109" i="39"/>
  <c r="P109" i="39" s="1"/>
  <c r="L109" i="39"/>
  <c r="K109" i="39"/>
  <c r="M109" i="39" s="1"/>
  <c r="I109" i="39"/>
  <c r="H109" i="39"/>
  <c r="J109" i="39" s="1"/>
  <c r="F109" i="39"/>
  <c r="E109" i="39"/>
  <c r="G109" i="39" s="1"/>
  <c r="AV108" i="39"/>
  <c r="AU108" i="39"/>
  <c r="AW108" i="39" s="1"/>
  <c r="AS108" i="39"/>
  <c r="AR108" i="39"/>
  <c r="AT108" i="39" s="1"/>
  <c r="AP108" i="39"/>
  <c r="AO108" i="39"/>
  <c r="AQ108" i="39" s="1"/>
  <c r="AM108" i="39"/>
  <c r="AL108" i="39"/>
  <c r="AN108" i="39" s="1"/>
  <c r="AJ108" i="39"/>
  <c r="AI108" i="39"/>
  <c r="AK108" i="39" s="1"/>
  <c r="AG108" i="39"/>
  <c r="AF108" i="39"/>
  <c r="AH108" i="39" s="1"/>
  <c r="AD108" i="39"/>
  <c r="AC108" i="39"/>
  <c r="AE108" i="39" s="1"/>
  <c r="AA108" i="39"/>
  <c r="Z108" i="39"/>
  <c r="AB108" i="39" s="1"/>
  <c r="X108" i="39"/>
  <c r="W108" i="39"/>
  <c r="Y108" i="39" s="1"/>
  <c r="U108" i="39"/>
  <c r="T108" i="39"/>
  <c r="V108" i="39" s="1"/>
  <c r="R108" i="39"/>
  <c r="Q108" i="39"/>
  <c r="S108" i="39" s="1"/>
  <c r="O108" i="39"/>
  <c r="N108" i="39"/>
  <c r="P108" i="39" s="1"/>
  <c r="L108" i="39"/>
  <c r="K108" i="39"/>
  <c r="M108" i="39" s="1"/>
  <c r="I108" i="39"/>
  <c r="H108" i="39"/>
  <c r="J108" i="39" s="1"/>
  <c r="F108" i="39"/>
  <c r="E108" i="39"/>
  <c r="G108" i="39" s="1"/>
  <c r="AV107" i="39"/>
  <c r="AU107" i="39"/>
  <c r="AW107" i="39" s="1"/>
  <c r="AS107" i="39"/>
  <c r="AR107" i="39"/>
  <c r="AT107" i="39" s="1"/>
  <c r="AP107" i="39"/>
  <c r="AO107" i="39"/>
  <c r="AQ107" i="39" s="1"/>
  <c r="AM107" i="39"/>
  <c r="AL107" i="39"/>
  <c r="AN107" i="39" s="1"/>
  <c r="AJ107" i="39"/>
  <c r="AI107" i="39"/>
  <c r="AK107" i="39" s="1"/>
  <c r="AG107" i="39"/>
  <c r="AF107" i="39"/>
  <c r="AH107" i="39" s="1"/>
  <c r="AD107" i="39"/>
  <c r="AC107" i="39"/>
  <c r="AE107" i="39" s="1"/>
  <c r="AA107" i="39"/>
  <c r="Z107" i="39"/>
  <c r="AB107" i="39" s="1"/>
  <c r="X107" i="39"/>
  <c r="W107" i="39"/>
  <c r="Y107" i="39" s="1"/>
  <c r="U107" i="39"/>
  <c r="T107" i="39"/>
  <c r="V107" i="39" s="1"/>
  <c r="R107" i="39"/>
  <c r="Q107" i="39"/>
  <c r="S107" i="39" s="1"/>
  <c r="O107" i="39"/>
  <c r="N107" i="39"/>
  <c r="P107" i="39" s="1"/>
  <c r="L107" i="39"/>
  <c r="K107" i="39"/>
  <c r="M107" i="39" s="1"/>
  <c r="I107" i="39"/>
  <c r="H107" i="39"/>
  <c r="J107" i="39" s="1"/>
  <c r="F107" i="39"/>
  <c r="E107" i="39"/>
  <c r="G107" i="39" s="1"/>
  <c r="AV106" i="39"/>
  <c r="AU106" i="39"/>
  <c r="AW106" i="39" s="1"/>
  <c r="AS106" i="39"/>
  <c r="AR106" i="39"/>
  <c r="AT106" i="39" s="1"/>
  <c r="AP106" i="39"/>
  <c r="AO106" i="39"/>
  <c r="AQ106" i="39" s="1"/>
  <c r="AM106" i="39"/>
  <c r="AL106" i="39"/>
  <c r="AN106" i="39" s="1"/>
  <c r="AJ106" i="39"/>
  <c r="AI106" i="39"/>
  <c r="AK106" i="39" s="1"/>
  <c r="AG106" i="39"/>
  <c r="AF106" i="39"/>
  <c r="AH106" i="39" s="1"/>
  <c r="AD106" i="39"/>
  <c r="AC106" i="39"/>
  <c r="AE106" i="39" s="1"/>
  <c r="AA106" i="39"/>
  <c r="Z106" i="39"/>
  <c r="AB106" i="39" s="1"/>
  <c r="X106" i="39"/>
  <c r="W106" i="39"/>
  <c r="Y106" i="39" s="1"/>
  <c r="U106" i="39"/>
  <c r="T106" i="39"/>
  <c r="V106" i="39" s="1"/>
  <c r="R106" i="39"/>
  <c r="Q106" i="39"/>
  <c r="S106" i="39" s="1"/>
  <c r="O106" i="39"/>
  <c r="N106" i="39"/>
  <c r="P106" i="39" s="1"/>
  <c r="L106" i="39"/>
  <c r="K106" i="39"/>
  <c r="M106" i="39" s="1"/>
  <c r="I106" i="39"/>
  <c r="H106" i="39"/>
  <c r="J106" i="39" s="1"/>
  <c r="F106" i="39"/>
  <c r="E106" i="39"/>
  <c r="G106" i="39" s="1"/>
  <c r="AV105" i="39"/>
  <c r="AU105" i="39"/>
  <c r="AW105" i="39" s="1"/>
  <c r="AS105" i="39"/>
  <c r="AR105" i="39"/>
  <c r="AT105" i="39" s="1"/>
  <c r="AP105" i="39"/>
  <c r="AO105" i="39"/>
  <c r="AQ105" i="39" s="1"/>
  <c r="AM105" i="39"/>
  <c r="AL105" i="39"/>
  <c r="AN105" i="39" s="1"/>
  <c r="AJ105" i="39"/>
  <c r="AI105" i="39"/>
  <c r="AK105" i="39" s="1"/>
  <c r="AG105" i="39"/>
  <c r="AF105" i="39"/>
  <c r="AH105" i="39" s="1"/>
  <c r="AD105" i="39"/>
  <c r="AC105" i="39"/>
  <c r="AE105" i="39" s="1"/>
  <c r="AA105" i="39"/>
  <c r="Z105" i="39"/>
  <c r="AB105" i="39" s="1"/>
  <c r="X105" i="39"/>
  <c r="W105" i="39"/>
  <c r="Y105" i="39" s="1"/>
  <c r="U105" i="39"/>
  <c r="T105" i="39"/>
  <c r="V105" i="39" s="1"/>
  <c r="R105" i="39"/>
  <c r="Q105" i="39"/>
  <c r="S105" i="39" s="1"/>
  <c r="O105" i="39"/>
  <c r="N105" i="39"/>
  <c r="P105" i="39" s="1"/>
  <c r="L105" i="39"/>
  <c r="K105" i="39"/>
  <c r="M105" i="39" s="1"/>
  <c r="I105" i="39"/>
  <c r="H105" i="39"/>
  <c r="J105" i="39" s="1"/>
  <c r="F105" i="39"/>
  <c r="E105" i="39"/>
  <c r="G105" i="39" s="1"/>
  <c r="AV104" i="39"/>
  <c r="AU104" i="39"/>
  <c r="AW104" i="39" s="1"/>
  <c r="AS104" i="39"/>
  <c r="AR104" i="39"/>
  <c r="AT104" i="39" s="1"/>
  <c r="AP104" i="39"/>
  <c r="AO104" i="39"/>
  <c r="AQ104" i="39" s="1"/>
  <c r="AM104" i="39"/>
  <c r="AL104" i="39"/>
  <c r="AN104" i="39" s="1"/>
  <c r="AJ104" i="39"/>
  <c r="AI104" i="39"/>
  <c r="AK104" i="39" s="1"/>
  <c r="AG104" i="39"/>
  <c r="AF104" i="39"/>
  <c r="AH104" i="39" s="1"/>
  <c r="AD104" i="39"/>
  <c r="AC104" i="39"/>
  <c r="AE104" i="39" s="1"/>
  <c r="AA104" i="39"/>
  <c r="Z104" i="39"/>
  <c r="AB104" i="39" s="1"/>
  <c r="X104" i="39"/>
  <c r="W104" i="39"/>
  <c r="Y104" i="39" s="1"/>
  <c r="U104" i="39"/>
  <c r="T104" i="39"/>
  <c r="V104" i="39" s="1"/>
  <c r="R104" i="39"/>
  <c r="Q104" i="39"/>
  <c r="S104" i="39" s="1"/>
  <c r="O104" i="39"/>
  <c r="N104" i="39"/>
  <c r="P104" i="39" s="1"/>
  <c r="L104" i="39"/>
  <c r="K104" i="39"/>
  <c r="M104" i="39" s="1"/>
  <c r="I104" i="39"/>
  <c r="H104" i="39"/>
  <c r="J104" i="39" s="1"/>
  <c r="F104" i="39"/>
  <c r="E104" i="39"/>
  <c r="G104" i="39" s="1"/>
  <c r="AV103" i="39"/>
  <c r="AU103" i="39"/>
  <c r="AW103" i="39" s="1"/>
  <c r="AS103" i="39"/>
  <c r="AR103" i="39"/>
  <c r="AT103" i="39" s="1"/>
  <c r="AP103" i="39"/>
  <c r="AO103" i="39"/>
  <c r="AQ103" i="39" s="1"/>
  <c r="AM103" i="39"/>
  <c r="AL103" i="39"/>
  <c r="AN103" i="39" s="1"/>
  <c r="AJ103" i="39"/>
  <c r="AI103" i="39"/>
  <c r="AK103" i="39" s="1"/>
  <c r="AG103" i="39"/>
  <c r="AF103" i="39"/>
  <c r="AH103" i="39" s="1"/>
  <c r="AD103" i="39"/>
  <c r="AC103" i="39"/>
  <c r="AE103" i="39" s="1"/>
  <c r="AA103" i="39"/>
  <c r="Z103" i="39"/>
  <c r="AB103" i="39" s="1"/>
  <c r="X103" i="39"/>
  <c r="W103" i="39"/>
  <c r="Y103" i="39" s="1"/>
  <c r="U103" i="39"/>
  <c r="T103" i="39"/>
  <c r="V103" i="39" s="1"/>
  <c r="R103" i="39"/>
  <c r="Q103" i="39"/>
  <c r="S103" i="39" s="1"/>
  <c r="O103" i="39"/>
  <c r="N103" i="39"/>
  <c r="P103" i="39" s="1"/>
  <c r="L103" i="39"/>
  <c r="K103" i="39"/>
  <c r="M103" i="39" s="1"/>
  <c r="I103" i="39"/>
  <c r="H103" i="39"/>
  <c r="J103" i="39" s="1"/>
  <c r="F103" i="39"/>
  <c r="E103" i="39"/>
  <c r="G103" i="39" s="1"/>
  <c r="AV102" i="39"/>
  <c r="AU102" i="39"/>
  <c r="AW102" i="39" s="1"/>
  <c r="AS102" i="39"/>
  <c r="AR102" i="39"/>
  <c r="AT102" i="39" s="1"/>
  <c r="AP102" i="39"/>
  <c r="AO102" i="39"/>
  <c r="AQ102" i="39" s="1"/>
  <c r="AM102" i="39"/>
  <c r="AL102" i="39"/>
  <c r="AN102" i="39" s="1"/>
  <c r="AJ102" i="39"/>
  <c r="AI102" i="39"/>
  <c r="AK102" i="39" s="1"/>
  <c r="AG102" i="39"/>
  <c r="AF102" i="39"/>
  <c r="AH102" i="39" s="1"/>
  <c r="AD102" i="39"/>
  <c r="AC102" i="39"/>
  <c r="AE102" i="39" s="1"/>
  <c r="AA102" i="39"/>
  <c r="Z102" i="39"/>
  <c r="AB102" i="39" s="1"/>
  <c r="X102" i="39"/>
  <c r="W102" i="39"/>
  <c r="Y102" i="39" s="1"/>
  <c r="U102" i="39"/>
  <c r="T102" i="39"/>
  <c r="V102" i="39" s="1"/>
  <c r="R102" i="39"/>
  <c r="Q102" i="39"/>
  <c r="S102" i="39" s="1"/>
  <c r="O102" i="39"/>
  <c r="N102" i="39"/>
  <c r="P102" i="39" s="1"/>
  <c r="L102" i="39"/>
  <c r="K102" i="39"/>
  <c r="M102" i="39" s="1"/>
  <c r="I102" i="39"/>
  <c r="H102" i="39"/>
  <c r="J102" i="39" s="1"/>
  <c r="F102" i="39"/>
  <c r="E102" i="39"/>
  <c r="G102" i="39" s="1"/>
  <c r="AV101" i="39"/>
  <c r="AU101" i="39"/>
  <c r="AW101" i="39" s="1"/>
  <c r="AS101" i="39"/>
  <c r="AR101" i="39"/>
  <c r="AT101" i="39" s="1"/>
  <c r="AP101" i="39"/>
  <c r="AO101" i="39"/>
  <c r="AQ101" i="39" s="1"/>
  <c r="AM101" i="39"/>
  <c r="AL101" i="39"/>
  <c r="AN101" i="39" s="1"/>
  <c r="AJ101" i="39"/>
  <c r="AI101" i="39"/>
  <c r="AK101" i="39" s="1"/>
  <c r="AG101" i="39"/>
  <c r="AF101" i="39"/>
  <c r="AH101" i="39" s="1"/>
  <c r="AD101" i="39"/>
  <c r="AC101" i="39"/>
  <c r="AE101" i="39" s="1"/>
  <c r="AA101" i="39"/>
  <c r="Z101" i="39"/>
  <c r="AB101" i="39" s="1"/>
  <c r="X101" i="39"/>
  <c r="W101" i="39"/>
  <c r="Y101" i="39" s="1"/>
  <c r="U101" i="39"/>
  <c r="T101" i="39"/>
  <c r="V101" i="39" s="1"/>
  <c r="R101" i="39"/>
  <c r="Q101" i="39"/>
  <c r="S101" i="39" s="1"/>
  <c r="O101" i="39"/>
  <c r="N101" i="39"/>
  <c r="P101" i="39" s="1"/>
  <c r="L101" i="39"/>
  <c r="K101" i="39"/>
  <c r="M101" i="39" s="1"/>
  <c r="I101" i="39"/>
  <c r="H101" i="39"/>
  <c r="J101" i="39" s="1"/>
  <c r="F101" i="39"/>
  <c r="E101" i="39"/>
  <c r="G101" i="39" s="1"/>
  <c r="AV100" i="39"/>
  <c r="AU100" i="39"/>
  <c r="AW100" i="39" s="1"/>
  <c r="AS100" i="39"/>
  <c r="AR100" i="39"/>
  <c r="AT100" i="39" s="1"/>
  <c r="AP100" i="39"/>
  <c r="AO100" i="39"/>
  <c r="AQ100" i="39" s="1"/>
  <c r="AM100" i="39"/>
  <c r="AL100" i="39"/>
  <c r="AN100" i="39" s="1"/>
  <c r="AJ100" i="39"/>
  <c r="AI100" i="39"/>
  <c r="AK100" i="39" s="1"/>
  <c r="AG100" i="39"/>
  <c r="AF100" i="39"/>
  <c r="AH100" i="39" s="1"/>
  <c r="AD100" i="39"/>
  <c r="AC100" i="39"/>
  <c r="AE100" i="39" s="1"/>
  <c r="AA100" i="39"/>
  <c r="Z100" i="39"/>
  <c r="AB100" i="39" s="1"/>
  <c r="X100" i="39"/>
  <c r="W100" i="39"/>
  <c r="Y100" i="39" s="1"/>
  <c r="U100" i="39"/>
  <c r="T100" i="39"/>
  <c r="V100" i="39" s="1"/>
  <c r="R100" i="39"/>
  <c r="Q100" i="39"/>
  <c r="S100" i="39" s="1"/>
  <c r="O100" i="39"/>
  <c r="N100" i="39"/>
  <c r="P100" i="39" s="1"/>
  <c r="L100" i="39"/>
  <c r="K100" i="39"/>
  <c r="M100" i="39" s="1"/>
  <c r="I100" i="39"/>
  <c r="H100" i="39"/>
  <c r="J100" i="39" s="1"/>
  <c r="F100" i="39"/>
  <c r="E100" i="39"/>
  <c r="G100" i="39" s="1"/>
  <c r="AV99" i="39"/>
  <c r="AU99" i="39"/>
  <c r="AW99" i="39" s="1"/>
  <c r="AS99" i="39"/>
  <c r="AR99" i="39"/>
  <c r="AT99" i="39" s="1"/>
  <c r="AP99" i="39"/>
  <c r="AO99" i="39"/>
  <c r="AQ99" i="39" s="1"/>
  <c r="AM99" i="39"/>
  <c r="AL99" i="39"/>
  <c r="AN99" i="39" s="1"/>
  <c r="AJ99" i="39"/>
  <c r="AI99" i="39"/>
  <c r="AK99" i="39" s="1"/>
  <c r="AG99" i="39"/>
  <c r="AF99" i="39"/>
  <c r="AH99" i="39" s="1"/>
  <c r="AD99" i="39"/>
  <c r="AC99" i="39"/>
  <c r="AE99" i="39" s="1"/>
  <c r="AA99" i="39"/>
  <c r="Z99" i="39"/>
  <c r="AB99" i="39" s="1"/>
  <c r="X99" i="39"/>
  <c r="W99" i="39"/>
  <c r="Y99" i="39" s="1"/>
  <c r="U99" i="39"/>
  <c r="T99" i="39"/>
  <c r="V99" i="39" s="1"/>
  <c r="R99" i="39"/>
  <c r="Q99" i="39"/>
  <c r="S99" i="39" s="1"/>
  <c r="O99" i="39"/>
  <c r="N99" i="39"/>
  <c r="P99" i="39" s="1"/>
  <c r="L99" i="39"/>
  <c r="K99" i="39"/>
  <c r="M99" i="39" s="1"/>
  <c r="I99" i="39"/>
  <c r="H99" i="39"/>
  <c r="J99" i="39" s="1"/>
  <c r="F99" i="39"/>
  <c r="E99" i="39"/>
  <c r="G99" i="39" s="1"/>
  <c r="AV98" i="39"/>
  <c r="AU98" i="39"/>
  <c r="AW98" i="39" s="1"/>
  <c r="AS98" i="39"/>
  <c r="AR98" i="39"/>
  <c r="AT98" i="39" s="1"/>
  <c r="AP98" i="39"/>
  <c r="AO98" i="39"/>
  <c r="AQ98" i="39" s="1"/>
  <c r="AM98" i="39"/>
  <c r="AL98" i="39"/>
  <c r="AN98" i="39" s="1"/>
  <c r="AJ98" i="39"/>
  <c r="AI98" i="39"/>
  <c r="AK98" i="39" s="1"/>
  <c r="AG98" i="39"/>
  <c r="AF98" i="39"/>
  <c r="AH98" i="39" s="1"/>
  <c r="AD98" i="39"/>
  <c r="AC98" i="39"/>
  <c r="AE98" i="39" s="1"/>
  <c r="AA98" i="39"/>
  <c r="Z98" i="39"/>
  <c r="AB98" i="39" s="1"/>
  <c r="X98" i="39"/>
  <c r="W98" i="39"/>
  <c r="Y98" i="39" s="1"/>
  <c r="U98" i="39"/>
  <c r="T98" i="39"/>
  <c r="V98" i="39" s="1"/>
  <c r="R98" i="39"/>
  <c r="Q98" i="39"/>
  <c r="S98" i="39" s="1"/>
  <c r="O98" i="39"/>
  <c r="N98" i="39"/>
  <c r="P98" i="39" s="1"/>
  <c r="L98" i="39"/>
  <c r="K98" i="39"/>
  <c r="M98" i="39" s="1"/>
  <c r="I98" i="39"/>
  <c r="H98" i="39"/>
  <c r="J98" i="39" s="1"/>
  <c r="F98" i="39"/>
  <c r="E98" i="39"/>
  <c r="G98" i="39" s="1"/>
  <c r="AV97" i="39"/>
  <c r="AU97" i="39"/>
  <c r="AW97" i="39" s="1"/>
  <c r="AS97" i="39"/>
  <c r="AR97" i="39"/>
  <c r="AT97" i="39" s="1"/>
  <c r="AP97" i="39"/>
  <c r="AO97" i="39"/>
  <c r="AQ97" i="39" s="1"/>
  <c r="AM97" i="39"/>
  <c r="AL97" i="39"/>
  <c r="AN97" i="39" s="1"/>
  <c r="AJ97" i="39"/>
  <c r="AI97" i="39"/>
  <c r="AK97" i="39" s="1"/>
  <c r="AG97" i="39"/>
  <c r="AF97" i="39"/>
  <c r="AH97" i="39" s="1"/>
  <c r="AD97" i="39"/>
  <c r="AC97" i="39"/>
  <c r="AE97" i="39" s="1"/>
  <c r="AA97" i="39"/>
  <c r="Z97" i="39"/>
  <c r="AB97" i="39" s="1"/>
  <c r="X97" i="39"/>
  <c r="W97" i="39"/>
  <c r="Y97" i="39" s="1"/>
  <c r="U97" i="39"/>
  <c r="T97" i="39"/>
  <c r="V97" i="39" s="1"/>
  <c r="R97" i="39"/>
  <c r="Q97" i="39"/>
  <c r="S97" i="39" s="1"/>
  <c r="O97" i="39"/>
  <c r="N97" i="39"/>
  <c r="P97" i="39" s="1"/>
  <c r="L97" i="39"/>
  <c r="K97" i="39"/>
  <c r="M97" i="39" s="1"/>
  <c r="I97" i="39"/>
  <c r="H97" i="39"/>
  <c r="J97" i="39" s="1"/>
  <c r="F97" i="39"/>
  <c r="E97" i="39"/>
  <c r="G97" i="39" s="1"/>
  <c r="AV96" i="39"/>
  <c r="AU96" i="39"/>
  <c r="AW96" i="39" s="1"/>
  <c r="AS96" i="39"/>
  <c r="AR96" i="39"/>
  <c r="AT96" i="39" s="1"/>
  <c r="AP96" i="39"/>
  <c r="AO96" i="39"/>
  <c r="AQ96" i="39" s="1"/>
  <c r="AM96" i="39"/>
  <c r="AL96" i="39"/>
  <c r="AN96" i="39" s="1"/>
  <c r="AJ96" i="39"/>
  <c r="AI96" i="39"/>
  <c r="AK96" i="39" s="1"/>
  <c r="AG96" i="39"/>
  <c r="AF96" i="39"/>
  <c r="AH96" i="39" s="1"/>
  <c r="AD96" i="39"/>
  <c r="AC96" i="39"/>
  <c r="AE96" i="39" s="1"/>
  <c r="AA96" i="39"/>
  <c r="Z96" i="39"/>
  <c r="AB96" i="39" s="1"/>
  <c r="X96" i="39"/>
  <c r="W96" i="39"/>
  <c r="Y96" i="39" s="1"/>
  <c r="U96" i="39"/>
  <c r="T96" i="39"/>
  <c r="V96" i="39" s="1"/>
  <c r="R96" i="39"/>
  <c r="Q96" i="39"/>
  <c r="S96" i="39" s="1"/>
  <c r="O96" i="39"/>
  <c r="N96" i="39"/>
  <c r="P96" i="39" s="1"/>
  <c r="L96" i="39"/>
  <c r="K96" i="39"/>
  <c r="M96" i="39" s="1"/>
  <c r="I96" i="39"/>
  <c r="H96" i="39"/>
  <c r="J96" i="39" s="1"/>
  <c r="F96" i="39"/>
  <c r="E96" i="39"/>
  <c r="G96" i="39" s="1"/>
  <c r="AV95" i="39"/>
  <c r="AU95" i="39"/>
  <c r="AW95" i="39" s="1"/>
  <c r="AS95" i="39"/>
  <c r="AR95" i="39"/>
  <c r="AT95" i="39" s="1"/>
  <c r="AP95" i="39"/>
  <c r="AO95" i="39"/>
  <c r="AQ95" i="39" s="1"/>
  <c r="AM95" i="39"/>
  <c r="AL95" i="39"/>
  <c r="AN95" i="39" s="1"/>
  <c r="AJ95" i="39"/>
  <c r="AI95" i="39"/>
  <c r="AK95" i="39" s="1"/>
  <c r="AG95" i="39"/>
  <c r="AF95" i="39"/>
  <c r="AH95" i="39" s="1"/>
  <c r="AD95" i="39"/>
  <c r="AC95" i="39"/>
  <c r="AE95" i="39" s="1"/>
  <c r="AA95" i="39"/>
  <c r="Z95" i="39"/>
  <c r="AB95" i="39" s="1"/>
  <c r="X95" i="39"/>
  <c r="W95" i="39"/>
  <c r="Y95" i="39" s="1"/>
  <c r="U95" i="39"/>
  <c r="T95" i="39"/>
  <c r="V95" i="39" s="1"/>
  <c r="R95" i="39"/>
  <c r="Q95" i="39"/>
  <c r="S95" i="39" s="1"/>
  <c r="O95" i="39"/>
  <c r="N95" i="39"/>
  <c r="P95" i="39" s="1"/>
  <c r="L95" i="39"/>
  <c r="K95" i="39"/>
  <c r="M95" i="39" s="1"/>
  <c r="I95" i="39"/>
  <c r="H95" i="39"/>
  <c r="J95" i="39" s="1"/>
  <c r="F95" i="39"/>
  <c r="E95" i="39"/>
  <c r="G95" i="39" s="1"/>
  <c r="AV94" i="39"/>
  <c r="AU94" i="39"/>
  <c r="AW94" i="39" s="1"/>
  <c r="AS94" i="39"/>
  <c r="AR94" i="39"/>
  <c r="AT94" i="39" s="1"/>
  <c r="AP94" i="39"/>
  <c r="AO94" i="39"/>
  <c r="AQ94" i="39" s="1"/>
  <c r="AM94" i="39"/>
  <c r="AL94" i="39"/>
  <c r="AN94" i="39" s="1"/>
  <c r="AJ94" i="39"/>
  <c r="AI94" i="39"/>
  <c r="AK94" i="39" s="1"/>
  <c r="AG94" i="39"/>
  <c r="AF94" i="39"/>
  <c r="AH94" i="39" s="1"/>
  <c r="AD94" i="39"/>
  <c r="AC94" i="39"/>
  <c r="AE94" i="39" s="1"/>
  <c r="AA94" i="39"/>
  <c r="Z94" i="39"/>
  <c r="AB94" i="39" s="1"/>
  <c r="X94" i="39"/>
  <c r="W94" i="39"/>
  <c r="Y94" i="39" s="1"/>
  <c r="U94" i="39"/>
  <c r="T94" i="39"/>
  <c r="V94" i="39" s="1"/>
  <c r="R94" i="39"/>
  <c r="Q94" i="39"/>
  <c r="S94" i="39" s="1"/>
  <c r="O94" i="39"/>
  <c r="N94" i="39"/>
  <c r="P94" i="39" s="1"/>
  <c r="L94" i="39"/>
  <c r="K94" i="39"/>
  <c r="M94" i="39" s="1"/>
  <c r="I94" i="39"/>
  <c r="H94" i="39"/>
  <c r="J94" i="39" s="1"/>
  <c r="F94" i="39"/>
  <c r="E94" i="39"/>
  <c r="G94" i="39" s="1"/>
  <c r="AV93" i="39"/>
  <c r="AU93" i="39"/>
  <c r="AW93" i="39" s="1"/>
  <c r="AS93" i="39"/>
  <c r="AR93" i="39"/>
  <c r="AT93" i="39" s="1"/>
  <c r="AP93" i="39"/>
  <c r="AO93" i="39"/>
  <c r="AQ93" i="39" s="1"/>
  <c r="AM93" i="39"/>
  <c r="AL93" i="39"/>
  <c r="AN93" i="39" s="1"/>
  <c r="AJ93" i="39"/>
  <c r="AI93" i="39"/>
  <c r="AK93" i="39" s="1"/>
  <c r="AG93" i="39"/>
  <c r="AF93" i="39"/>
  <c r="AH93" i="39" s="1"/>
  <c r="AD93" i="39"/>
  <c r="AC93" i="39"/>
  <c r="AE93" i="39" s="1"/>
  <c r="AA93" i="39"/>
  <c r="Z93" i="39"/>
  <c r="AB93" i="39" s="1"/>
  <c r="X93" i="39"/>
  <c r="W93" i="39"/>
  <c r="Y93" i="39" s="1"/>
  <c r="U93" i="39"/>
  <c r="T93" i="39"/>
  <c r="V93" i="39" s="1"/>
  <c r="R93" i="39"/>
  <c r="Q93" i="39"/>
  <c r="S93" i="39" s="1"/>
  <c r="O93" i="39"/>
  <c r="N93" i="39"/>
  <c r="P93" i="39" s="1"/>
  <c r="L93" i="39"/>
  <c r="K93" i="39"/>
  <c r="M93" i="39" s="1"/>
  <c r="I93" i="39"/>
  <c r="H93" i="39"/>
  <c r="J93" i="39" s="1"/>
  <c r="F93" i="39"/>
  <c r="E93" i="39"/>
  <c r="G93" i="39" s="1"/>
  <c r="AV92" i="39"/>
  <c r="AU92" i="39"/>
  <c r="AW92" i="39" s="1"/>
  <c r="AS92" i="39"/>
  <c r="AR92" i="39"/>
  <c r="AT92" i="39" s="1"/>
  <c r="AP92" i="39"/>
  <c r="AO92" i="39"/>
  <c r="AQ92" i="39" s="1"/>
  <c r="AM92" i="39"/>
  <c r="AL92" i="39"/>
  <c r="AN92" i="39" s="1"/>
  <c r="AJ92" i="39"/>
  <c r="AI92" i="39"/>
  <c r="AK92" i="39" s="1"/>
  <c r="AG92" i="39"/>
  <c r="AF92" i="39"/>
  <c r="AH92" i="39" s="1"/>
  <c r="AD92" i="39"/>
  <c r="AC92" i="39"/>
  <c r="AE92" i="39" s="1"/>
  <c r="AA92" i="39"/>
  <c r="Z92" i="39"/>
  <c r="AB92" i="39" s="1"/>
  <c r="X92" i="39"/>
  <c r="W92" i="39"/>
  <c r="Y92" i="39" s="1"/>
  <c r="U92" i="39"/>
  <c r="T92" i="39"/>
  <c r="V92" i="39" s="1"/>
  <c r="R92" i="39"/>
  <c r="Q92" i="39"/>
  <c r="S92" i="39" s="1"/>
  <c r="O92" i="39"/>
  <c r="N92" i="39"/>
  <c r="P92" i="39" s="1"/>
  <c r="L92" i="39"/>
  <c r="K92" i="39"/>
  <c r="M92" i="39" s="1"/>
  <c r="I92" i="39"/>
  <c r="H92" i="39"/>
  <c r="J92" i="39" s="1"/>
  <c r="F92" i="39"/>
  <c r="E92" i="39"/>
  <c r="G92" i="39" s="1"/>
  <c r="AV91" i="39"/>
  <c r="AU91" i="39"/>
  <c r="AW91" i="39" s="1"/>
  <c r="AS91" i="39"/>
  <c r="AR91" i="39"/>
  <c r="AT91" i="39" s="1"/>
  <c r="AP91" i="39"/>
  <c r="AO91" i="39"/>
  <c r="AQ91" i="39" s="1"/>
  <c r="AM91" i="39"/>
  <c r="AL91" i="39"/>
  <c r="AN91" i="39" s="1"/>
  <c r="AJ91" i="39"/>
  <c r="AI91" i="39"/>
  <c r="AK91" i="39" s="1"/>
  <c r="AG91" i="39"/>
  <c r="AF91" i="39"/>
  <c r="AH91" i="39" s="1"/>
  <c r="AD91" i="39"/>
  <c r="AC91" i="39"/>
  <c r="AE91" i="39" s="1"/>
  <c r="AA91" i="39"/>
  <c r="Z91" i="39"/>
  <c r="AB91" i="39" s="1"/>
  <c r="X91" i="39"/>
  <c r="W91" i="39"/>
  <c r="Y91" i="39" s="1"/>
  <c r="U91" i="39"/>
  <c r="T91" i="39"/>
  <c r="V91" i="39" s="1"/>
  <c r="R91" i="39"/>
  <c r="Q91" i="39"/>
  <c r="S91" i="39" s="1"/>
  <c r="O91" i="39"/>
  <c r="N91" i="39"/>
  <c r="P91" i="39" s="1"/>
  <c r="L91" i="39"/>
  <c r="K91" i="39"/>
  <c r="M91" i="39" s="1"/>
  <c r="I91" i="39"/>
  <c r="H91" i="39"/>
  <c r="J91" i="39" s="1"/>
  <c r="F91" i="39"/>
  <c r="E91" i="39"/>
  <c r="G91" i="39" s="1"/>
  <c r="AV90" i="39"/>
  <c r="AU90" i="39"/>
  <c r="AW90" i="39" s="1"/>
  <c r="AS90" i="39"/>
  <c r="AR90" i="39"/>
  <c r="AT90" i="39" s="1"/>
  <c r="AP90" i="39"/>
  <c r="AO90" i="39"/>
  <c r="AQ90" i="39" s="1"/>
  <c r="AM90" i="39"/>
  <c r="AL90" i="39"/>
  <c r="AN90" i="39" s="1"/>
  <c r="AJ90" i="39"/>
  <c r="AI90" i="39"/>
  <c r="AK90" i="39" s="1"/>
  <c r="AG90" i="39"/>
  <c r="AF90" i="39"/>
  <c r="AH90" i="39" s="1"/>
  <c r="AD90" i="39"/>
  <c r="AC90" i="39"/>
  <c r="AE90" i="39" s="1"/>
  <c r="AA90" i="39"/>
  <c r="Z90" i="39"/>
  <c r="AB90" i="39" s="1"/>
  <c r="X90" i="39"/>
  <c r="W90" i="39"/>
  <c r="Y90" i="39" s="1"/>
  <c r="U90" i="39"/>
  <c r="T90" i="39"/>
  <c r="V90" i="39" s="1"/>
  <c r="R90" i="39"/>
  <c r="Q90" i="39"/>
  <c r="S90" i="39" s="1"/>
  <c r="O90" i="39"/>
  <c r="N90" i="39"/>
  <c r="P90" i="39" s="1"/>
  <c r="L90" i="39"/>
  <c r="K90" i="39"/>
  <c r="M90" i="39" s="1"/>
  <c r="I90" i="39"/>
  <c r="H90" i="39"/>
  <c r="J90" i="39" s="1"/>
  <c r="F90" i="39"/>
  <c r="E90" i="39"/>
  <c r="G90" i="39" s="1"/>
  <c r="AV89" i="39"/>
  <c r="AU89" i="39"/>
  <c r="AW89" i="39" s="1"/>
  <c r="AS89" i="39"/>
  <c r="AR89" i="39"/>
  <c r="AT89" i="39" s="1"/>
  <c r="AP89" i="39"/>
  <c r="AO89" i="39"/>
  <c r="AQ89" i="39" s="1"/>
  <c r="AM89" i="39"/>
  <c r="AL89" i="39"/>
  <c r="AN89" i="39" s="1"/>
  <c r="AJ89" i="39"/>
  <c r="AI89" i="39"/>
  <c r="AK89" i="39" s="1"/>
  <c r="AG89" i="39"/>
  <c r="AF89" i="39"/>
  <c r="AH89" i="39" s="1"/>
  <c r="AD89" i="39"/>
  <c r="AC89" i="39"/>
  <c r="AE89" i="39" s="1"/>
  <c r="AA89" i="39"/>
  <c r="Z89" i="39"/>
  <c r="AB89" i="39" s="1"/>
  <c r="X89" i="39"/>
  <c r="W89" i="39"/>
  <c r="Y89" i="39" s="1"/>
  <c r="U89" i="39"/>
  <c r="T89" i="39"/>
  <c r="V89" i="39" s="1"/>
  <c r="R89" i="39"/>
  <c r="Q89" i="39"/>
  <c r="S89" i="39" s="1"/>
  <c r="O89" i="39"/>
  <c r="N89" i="39"/>
  <c r="P89" i="39" s="1"/>
  <c r="L89" i="39"/>
  <c r="K89" i="39"/>
  <c r="M89" i="39" s="1"/>
  <c r="I89" i="39"/>
  <c r="H89" i="39"/>
  <c r="J89" i="39" s="1"/>
  <c r="F89" i="39"/>
  <c r="E89" i="39"/>
  <c r="G89" i="39" s="1"/>
  <c r="AV88" i="39"/>
  <c r="AU88" i="39"/>
  <c r="AW88" i="39" s="1"/>
  <c r="AS88" i="39"/>
  <c r="AR88" i="39"/>
  <c r="AT88" i="39" s="1"/>
  <c r="AP88" i="39"/>
  <c r="AO88" i="39"/>
  <c r="AQ88" i="39" s="1"/>
  <c r="AM88" i="39"/>
  <c r="AL88" i="39"/>
  <c r="AN88" i="39" s="1"/>
  <c r="AJ88" i="39"/>
  <c r="AI88" i="39"/>
  <c r="AK88" i="39" s="1"/>
  <c r="AG88" i="39"/>
  <c r="AF88" i="39"/>
  <c r="AH88" i="39" s="1"/>
  <c r="AD88" i="39"/>
  <c r="AC88" i="39"/>
  <c r="AE88" i="39" s="1"/>
  <c r="AA88" i="39"/>
  <c r="Z88" i="39"/>
  <c r="AB88" i="39" s="1"/>
  <c r="X88" i="39"/>
  <c r="W88" i="39"/>
  <c r="Y88" i="39" s="1"/>
  <c r="U88" i="39"/>
  <c r="T88" i="39"/>
  <c r="V88" i="39" s="1"/>
  <c r="R88" i="39"/>
  <c r="Q88" i="39"/>
  <c r="S88" i="39" s="1"/>
  <c r="O88" i="39"/>
  <c r="N88" i="39"/>
  <c r="P88" i="39" s="1"/>
  <c r="L88" i="39"/>
  <c r="K88" i="39"/>
  <c r="M88" i="39" s="1"/>
  <c r="I88" i="39"/>
  <c r="H88" i="39"/>
  <c r="J88" i="39" s="1"/>
  <c r="F88" i="39"/>
  <c r="E88" i="39"/>
  <c r="G88" i="39" s="1"/>
  <c r="AV87" i="39"/>
  <c r="AU87" i="39"/>
  <c r="AW87" i="39" s="1"/>
  <c r="AS87" i="39"/>
  <c r="AR87" i="39"/>
  <c r="AT87" i="39" s="1"/>
  <c r="AP87" i="39"/>
  <c r="AO87" i="39"/>
  <c r="AQ87" i="39" s="1"/>
  <c r="AM87" i="39"/>
  <c r="AL87" i="39"/>
  <c r="AN87" i="39" s="1"/>
  <c r="AJ87" i="39"/>
  <c r="AI87" i="39"/>
  <c r="AK87" i="39" s="1"/>
  <c r="AG87" i="39"/>
  <c r="AF87" i="39"/>
  <c r="AH87" i="39" s="1"/>
  <c r="AD87" i="39"/>
  <c r="AC87" i="39"/>
  <c r="AE87" i="39" s="1"/>
  <c r="AA87" i="39"/>
  <c r="Z87" i="39"/>
  <c r="AB87" i="39" s="1"/>
  <c r="X87" i="39"/>
  <c r="W87" i="39"/>
  <c r="Y87" i="39" s="1"/>
  <c r="U87" i="39"/>
  <c r="T87" i="39"/>
  <c r="V87" i="39" s="1"/>
  <c r="R87" i="39"/>
  <c r="Q87" i="39"/>
  <c r="S87" i="39" s="1"/>
  <c r="O87" i="39"/>
  <c r="N87" i="39"/>
  <c r="P87" i="39" s="1"/>
  <c r="L87" i="39"/>
  <c r="K87" i="39"/>
  <c r="M87" i="39" s="1"/>
  <c r="I87" i="39"/>
  <c r="H87" i="39"/>
  <c r="J87" i="39" s="1"/>
  <c r="F87" i="39"/>
  <c r="E87" i="39"/>
  <c r="G87" i="39" s="1"/>
  <c r="AV86" i="39"/>
  <c r="AU86" i="39"/>
  <c r="AW86" i="39" s="1"/>
  <c r="AS86" i="39"/>
  <c r="AR86" i="39"/>
  <c r="AT86" i="39" s="1"/>
  <c r="AP86" i="39"/>
  <c r="AO86" i="39"/>
  <c r="AQ86" i="39" s="1"/>
  <c r="AM86" i="39"/>
  <c r="AL86" i="39"/>
  <c r="AN86" i="39" s="1"/>
  <c r="AJ86" i="39"/>
  <c r="AI86" i="39"/>
  <c r="AK86" i="39" s="1"/>
  <c r="AG86" i="39"/>
  <c r="AF86" i="39"/>
  <c r="AH86" i="39" s="1"/>
  <c r="AD86" i="39"/>
  <c r="AC86" i="39"/>
  <c r="AE86" i="39" s="1"/>
  <c r="AA86" i="39"/>
  <c r="Z86" i="39"/>
  <c r="AB86" i="39" s="1"/>
  <c r="X86" i="39"/>
  <c r="W86" i="39"/>
  <c r="Y86" i="39" s="1"/>
  <c r="U86" i="39"/>
  <c r="T86" i="39"/>
  <c r="V86" i="39" s="1"/>
  <c r="R86" i="39"/>
  <c r="Q86" i="39"/>
  <c r="S86" i="39" s="1"/>
  <c r="O86" i="39"/>
  <c r="N86" i="39"/>
  <c r="P86" i="39" s="1"/>
  <c r="L86" i="39"/>
  <c r="K86" i="39"/>
  <c r="M86" i="39" s="1"/>
  <c r="I86" i="39"/>
  <c r="H86" i="39"/>
  <c r="J86" i="39" s="1"/>
  <c r="F86" i="39"/>
  <c r="E86" i="39"/>
  <c r="G86" i="39" s="1"/>
  <c r="AV85" i="39"/>
  <c r="AU85" i="39"/>
  <c r="AW85" i="39" s="1"/>
  <c r="AS85" i="39"/>
  <c r="AR85" i="39"/>
  <c r="AT85" i="39" s="1"/>
  <c r="AP85" i="39"/>
  <c r="AO85" i="39"/>
  <c r="AQ85" i="39" s="1"/>
  <c r="AM85" i="39"/>
  <c r="AL85" i="39"/>
  <c r="AN85" i="39" s="1"/>
  <c r="AJ85" i="39"/>
  <c r="AI85" i="39"/>
  <c r="AK85" i="39" s="1"/>
  <c r="AG85" i="39"/>
  <c r="AF85" i="39"/>
  <c r="AH85" i="39" s="1"/>
  <c r="AD85" i="39"/>
  <c r="AC85" i="39"/>
  <c r="AE85" i="39" s="1"/>
  <c r="AA85" i="39"/>
  <c r="Z85" i="39"/>
  <c r="AB85" i="39" s="1"/>
  <c r="X85" i="39"/>
  <c r="W85" i="39"/>
  <c r="Y85" i="39" s="1"/>
  <c r="U85" i="39"/>
  <c r="T85" i="39"/>
  <c r="V85" i="39" s="1"/>
  <c r="R85" i="39"/>
  <c r="Q85" i="39"/>
  <c r="S85" i="39" s="1"/>
  <c r="O85" i="39"/>
  <c r="N85" i="39"/>
  <c r="P85" i="39" s="1"/>
  <c r="L85" i="39"/>
  <c r="K85" i="39"/>
  <c r="M85" i="39" s="1"/>
  <c r="I85" i="39"/>
  <c r="H85" i="39"/>
  <c r="J85" i="39" s="1"/>
  <c r="F85" i="39"/>
  <c r="E85" i="39"/>
  <c r="G85" i="39" s="1"/>
  <c r="AV84" i="39"/>
  <c r="AU84" i="39"/>
  <c r="AW84" i="39" s="1"/>
  <c r="AS84" i="39"/>
  <c r="AR84" i="39"/>
  <c r="AT84" i="39" s="1"/>
  <c r="AP84" i="39"/>
  <c r="AO84" i="39"/>
  <c r="AQ84" i="39" s="1"/>
  <c r="AM84" i="39"/>
  <c r="AL84" i="39"/>
  <c r="AN84" i="39" s="1"/>
  <c r="AJ84" i="39"/>
  <c r="AI84" i="39"/>
  <c r="AK84" i="39" s="1"/>
  <c r="AG84" i="39"/>
  <c r="AF84" i="39"/>
  <c r="AH84" i="39" s="1"/>
  <c r="AD84" i="39"/>
  <c r="AC84" i="39"/>
  <c r="AE84" i="39" s="1"/>
  <c r="AA84" i="39"/>
  <c r="Z84" i="39"/>
  <c r="AB84" i="39" s="1"/>
  <c r="X84" i="39"/>
  <c r="W84" i="39"/>
  <c r="Y84" i="39" s="1"/>
  <c r="U84" i="39"/>
  <c r="T84" i="39"/>
  <c r="V84" i="39" s="1"/>
  <c r="R84" i="39"/>
  <c r="Q84" i="39"/>
  <c r="S84" i="39" s="1"/>
  <c r="O84" i="39"/>
  <c r="N84" i="39"/>
  <c r="P84" i="39" s="1"/>
  <c r="L84" i="39"/>
  <c r="K84" i="39"/>
  <c r="M84" i="39" s="1"/>
  <c r="I84" i="39"/>
  <c r="H84" i="39"/>
  <c r="J84" i="39" s="1"/>
  <c r="F84" i="39"/>
  <c r="E84" i="39"/>
  <c r="G84" i="39" s="1"/>
  <c r="AV83" i="39"/>
  <c r="AU83" i="39"/>
  <c r="AW83" i="39" s="1"/>
  <c r="AS83" i="39"/>
  <c r="AR83" i="39"/>
  <c r="AT83" i="39" s="1"/>
  <c r="AP83" i="39"/>
  <c r="AO83" i="39"/>
  <c r="AQ83" i="39" s="1"/>
  <c r="AM83" i="39"/>
  <c r="AL83" i="39"/>
  <c r="AN83" i="39" s="1"/>
  <c r="AJ83" i="39"/>
  <c r="AI83" i="39"/>
  <c r="AK83" i="39" s="1"/>
  <c r="AG83" i="39"/>
  <c r="AF83" i="39"/>
  <c r="AH83" i="39" s="1"/>
  <c r="AD83" i="39"/>
  <c r="AC83" i="39"/>
  <c r="AE83" i="39" s="1"/>
  <c r="AA83" i="39"/>
  <c r="Z83" i="39"/>
  <c r="AB83" i="39" s="1"/>
  <c r="X83" i="39"/>
  <c r="W83" i="39"/>
  <c r="Y83" i="39" s="1"/>
  <c r="U83" i="39"/>
  <c r="T83" i="39"/>
  <c r="V83" i="39" s="1"/>
  <c r="R83" i="39"/>
  <c r="Q83" i="39"/>
  <c r="S83" i="39" s="1"/>
  <c r="O83" i="39"/>
  <c r="N83" i="39"/>
  <c r="P83" i="39" s="1"/>
  <c r="L83" i="39"/>
  <c r="K83" i="39"/>
  <c r="M83" i="39" s="1"/>
  <c r="I83" i="39"/>
  <c r="H83" i="39"/>
  <c r="J83" i="39" s="1"/>
  <c r="F83" i="39"/>
  <c r="E83" i="39"/>
  <c r="G83" i="39" s="1"/>
  <c r="AV82" i="39"/>
  <c r="AU82" i="39"/>
  <c r="AW82" i="39" s="1"/>
  <c r="AS82" i="39"/>
  <c r="AR82" i="39"/>
  <c r="AT82" i="39" s="1"/>
  <c r="AP82" i="39"/>
  <c r="AO82" i="39"/>
  <c r="AQ82" i="39" s="1"/>
  <c r="AM82" i="39"/>
  <c r="AL82" i="39"/>
  <c r="AN82" i="39" s="1"/>
  <c r="AJ82" i="39"/>
  <c r="AI82" i="39"/>
  <c r="AK82" i="39" s="1"/>
  <c r="AG82" i="39"/>
  <c r="AF82" i="39"/>
  <c r="AH82" i="39" s="1"/>
  <c r="AD82" i="39"/>
  <c r="AC82" i="39"/>
  <c r="AE82" i="39" s="1"/>
  <c r="AA82" i="39"/>
  <c r="Z82" i="39"/>
  <c r="AB82" i="39" s="1"/>
  <c r="X82" i="39"/>
  <c r="W82" i="39"/>
  <c r="Y82" i="39" s="1"/>
  <c r="U82" i="39"/>
  <c r="T82" i="39"/>
  <c r="V82" i="39" s="1"/>
  <c r="R82" i="39"/>
  <c r="Q82" i="39"/>
  <c r="S82" i="39" s="1"/>
  <c r="O82" i="39"/>
  <c r="N82" i="39"/>
  <c r="P82" i="39" s="1"/>
  <c r="L82" i="39"/>
  <c r="K82" i="39"/>
  <c r="M82" i="39" s="1"/>
  <c r="I82" i="39"/>
  <c r="H82" i="39"/>
  <c r="J82" i="39" s="1"/>
  <c r="F82" i="39"/>
  <c r="E82" i="39"/>
  <c r="G82" i="39" s="1"/>
  <c r="AV81" i="39"/>
  <c r="AU81" i="39"/>
  <c r="AW81" i="39" s="1"/>
  <c r="AS81" i="39"/>
  <c r="AR81" i="39"/>
  <c r="AT81" i="39" s="1"/>
  <c r="AP81" i="39"/>
  <c r="AO81" i="39"/>
  <c r="AQ81" i="39" s="1"/>
  <c r="AM81" i="39"/>
  <c r="AL81" i="39"/>
  <c r="AN81" i="39" s="1"/>
  <c r="AJ81" i="39"/>
  <c r="AI81" i="39"/>
  <c r="AK81" i="39" s="1"/>
  <c r="AG81" i="39"/>
  <c r="AF81" i="39"/>
  <c r="AH81" i="39" s="1"/>
  <c r="AD81" i="39"/>
  <c r="AC81" i="39"/>
  <c r="AE81" i="39" s="1"/>
  <c r="AA81" i="39"/>
  <c r="Z81" i="39"/>
  <c r="AB81" i="39" s="1"/>
  <c r="X81" i="39"/>
  <c r="W81" i="39"/>
  <c r="Y81" i="39" s="1"/>
  <c r="U81" i="39"/>
  <c r="T81" i="39"/>
  <c r="V81" i="39" s="1"/>
  <c r="R81" i="39"/>
  <c r="Q81" i="39"/>
  <c r="S81" i="39" s="1"/>
  <c r="O81" i="39"/>
  <c r="N81" i="39"/>
  <c r="P81" i="39" s="1"/>
  <c r="L81" i="39"/>
  <c r="K81" i="39"/>
  <c r="M81" i="39" s="1"/>
  <c r="I81" i="39"/>
  <c r="H81" i="39"/>
  <c r="J81" i="39" s="1"/>
  <c r="F81" i="39"/>
  <c r="E81" i="39"/>
  <c r="G81" i="39" s="1"/>
  <c r="AV80" i="39"/>
  <c r="AU80" i="39"/>
  <c r="AW80" i="39" s="1"/>
  <c r="AS80" i="39"/>
  <c r="AR80" i="39"/>
  <c r="AT80" i="39" s="1"/>
  <c r="AP80" i="39"/>
  <c r="AO80" i="39"/>
  <c r="AQ80" i="39" s="1"/>
  <c r="AM80" i="39"/>
  <c r="AL80" i="39"/>
  <c r="AN80" i="39" s="1"/>
  <c r="AJ80" i="39"/>
  <c r="AI80" i="39"/>
  <c r="AK80" i="39" s="1"/>
  <c r="AG80" i="39"/>
  <c r="AF80" i="39"/>
  <c r="AH80" i="39" s="1"/>
  <c r="AD80" i="39"/>
  <c r="AC80" i="39"/>
  <c r="AE80" i="39" s="1"/>
  <c r="AA80" i="39"/>
  <c r="Z80" i="39"/>
  <c r="AB80" i="39" s="1"/>
  <c r="X80" i="39"/>
  <c r="W80" i="39"/>
  <c r="Y80" i="39" s="1"/>
  <c r="U80" i="39"/>
  <c r="T80" i="39"/>
  <c r="V80" i="39" s="1"/>
  <c r="R80" i="39"/>
  <c r="Q80" i="39"/>
  <c r="S80" i="39" s="1"/>
  <c r="O80" i="39"/>
  <c r="N80" i="39"/>
  <c r="P80" i="39" s="1"/>
  <c r="L80" i="39"/>
  <c r="K80" i="39"/>
  <c r="M80" i="39" s="1"/>
  <c r="I80" i="39"/>
  <c r="H80" i="39"/>
  <c r="J80" i="39" s="1"/>
  <c r="F80" i="39"/>
  <c r="E80" i="39"/>
  <c r="G80" i="39" s="1"/>
  <c r="AV79" i="39"/>
  <c r="AU79" i="39"/>
  <c r="AW79" i="39" s="1"/>
  <c r="AS79" i="39"/>
  <c r="AR79" i="39"/>
  <c r="AT79" i="39" s="1"/>
  <c r="AP79" i="39"/>
  <c r="AO79" i="39"/>
  <c r="AQ79" i="39" s="1"/>
  <c r="AM79" i="39"/>
  <c r="AL79" i="39"/>
  <c r="AN79" i="39" s="1"/>
  <c r="AJ79" i="39"/>
  <c r="AI79" i="39"/>
  <c r="AK79" i="39" s="1"/>
  <c r="AG79" i="39"/>
  <c r="AF79" i="39"/>
  <c r="AH79" i="39" s="1"/>
  <c r="AD79" i="39"/>
  <c r="AC79" i="39"/>
  <c r="AE79" i="39" s="1"/>
  <c r="AA79" i="39"/>
  <c r="Z79" i="39"/>
  <c r="AB79" i="39" s="1"/>
  <c r="X79" i="39"/>
  <c r="W79" i="39"/>
  <c r="Y79" i="39" s="1"/>
  <c r="U79" i="39"/>
  <c r="T79" i="39"/>
  <c r="V79" i="39" s="1"/>
  <c r="R79" i="39"/>
  <c r="Q79" i="39"/>
  <c r="S79" i="39" s="1"/>
  <c r="O79" i="39"/>
  <c r="N79" i="39"/>
  <c r="P79" i="39" s="1"/>
  <c r="L79" i="39"/>
  <c r="K79" i="39"/>
  <c r="M79" i="39" s="1"/>
  <c r="I79" i="39"/>
  <c r="H79" i="39"/>
  <c r="J79" i="39" s="1"/>
  <c r="F79" i="39"/>
  <c r="E79" i="39"/>
  <c r="G79" i="39" s="1"/>
  <c r="AV78" i="39"/>
  <c r="AU78" i="39"/>
  <c r="AW78" i="39" s="1"/>
  <c r="AS78" i="39"/>
  <c r="AR78" i="39"/>
  <c r="AT78" i="39" s="1"/>
  <c r="AP78" i="39"/>
  <c r="AO78" i="39"/>
  <c r="AQ78" i="39" s="1"/>
  <c r="AM78" i="39"/>
  <c r="AL78" i="39"/>
  <c r="AN78" i="39" s="1"/>
  <c r="AJ78" i="39"/>
  <c r="AI78" i="39"/>
  <c r="AK78" i="39" s="1"/>
  <c r="AG78" i="39"/>
  <c r="AF78" i="39"/>
  <c r="AH78" i="39" s="1"/>
  <c r="AD78" i="39"/>
  <c r="AC78" i="39"/>
  <c r="AE78" i="39" s="1"/>
  <c r="AA78" i="39"/>
  <c r="Z78" i="39"/>
  <c r="AB78" i="39" s="1"/>
  <c r="X78" i="39"/>
  <c r="W78" i="39"/>
  <c r="Y78" i="39" s="1"/>
  <c r="U78" i="39"/>
  <c r="T78" i="39"/>
  <c r="V78" i="39" s="1"/>
  <c r="R78" i="39"/>
  <c r="Q78" i="39"/>
  <c r="S78" i="39" s="1"/>
  <c r="O78" i="39"/>
  <c r="N78" i="39"/>
  <c r="P78" i="39" s="1"/>
  <c r="L78" i="39"/>
  <c r="K78" i="39"/>
  <c r="M78" i="39" s="1"/>
  <c r="I78" i="39"/>
  <c r="H78" i="39"/>
  <c r="J78" i="39" s="1"/>
  <c r="F78" i="39"/>
  <c r="E78" i="39"/>
  <c r="G78" i="39" s="1"/>
  <c r="AV77" i="39"/>
  <c r="AU77" i="39"/>
  <c r="AW77" i="39" s="1"/>
  <c r="AS77" i="39"/>
  <c r="AR77" i="39"/>
  <c r="AT77" i="39" s="1"/>
  <c r="AP77" i="39"/>
  <c r="AO77" i="39"/>
  <c r="AQ77" i="39" s="1"/>
  <c r="AM77" i="39"/>
  <c r="AL77" i="39"/>
  <c r="AN77" i="39" s="1"/>
  <c r="AJ77" i="39"/>
  <c r="AI77" i="39"/>
  <c r="AK77" i="39" s="1"/>
  <c r="AG77" i="39"/>
  <c r="AF77" i="39"/>
  <c r="AH77" i="39" s="1"/>
  <c r="AD77" i="39"/>
  <c r="AC77" i="39"/>
  <c r="AE77" i="39" s="1"/>
  <c r="AA77" i="39"/>
  <c r="Z77" i="39"/>
  <c r="AB77" i="39" s="1"/>
  <c r="X77" i="39"/>
  <c r="W77" i="39"/>
  <c r="Y77" i="39" s="1"/>
  <c r="U77" i="39"/>
  <c r="T77" i="39"/>
  <c r="V77" i="39" s="1"/>
  <c r="R77" i="39"/>
  <c r="Q77" i="39"/>
  <c r="S77" i="39" s="1"/>
  <c r="O77" i="39"/>
  <c r="N77" i="39"/>
  <c r="P77" i="39" s="1"/>
  <c r="L77" i="39"/>
  <c r="K77" i="39"/>
  <c r="M77" i="39" s="1"/>
  <c r="I77" i="39"/>
  <c r="H77" i="39"/>
  <c r="J77" i="39" s="1"/>
  <c r="F77" i="39"/>
  <c r="E77" i="39"/>
  <c r="G77" i="39" s="1"/>
  <c r="AV76" i="39"/>
  <c r="AU76" i="39"/>
  <c r="AW76" i="39" s="1"/>
  <c r="AS76" i="39"/>
  <c r="AR76" i="39"/>
  <c r="AT76" i="39" s="1"/>
  <c r="AP76" i="39"/>
  <c r="AO76" i="39"/>
  <c r="AQ76" i="39" s="1"/>
  <c r="AM76" i="39"/>
  <c r="AL76" i="39"/>
  <c r="AN76" i="39" s="1"/>
  <c r="AJ76" i="39"/>
  <c r="AI76" i="39"/>
  <c r="AK76" i="39" s="1"/>
  <c r="AG76" i="39"/>
  <c r="AF76" i="39"/>
  <c r="AH76" i="39" s="1"/>
  <c r="AD76" i="39"/>
  <c r="AC76" i="39"/>
  <c r="AE76" i="39" s="1"/>
  <c r="AA76" i="39"/>
  <c r="Z76" i="39"/>
  <c r="AB76" i="39" s="1"/>
  <c r="X76" i="39"/>
  <c r="W76" i="39"/>
  <c r="Y76" i="39" s="1"/>
  <c r="U76" i="39"/>
  <c r="T76" i="39"/>
  <c r="V76" i="39" s="1"/>
  <c r="R76" i="39"/>
  <c r="Q76" i="39"/>
  <c r="S76" i="39" s="1"/>
  <c r="O76" i="39"/>
  <c r="N76" i="39"/>
  <c r="P76" i="39" s="1"/>
  <c r="L76" i="39"/>
  <c r="K76" i="39"/>
  <c r="M76" i="39" s="1"/>
  <c r="I76" i="39"/>
  <c r="H76" i="39"/>
  <c r="J76" i="39" s="1"/>
  <c r="F76" i="39"/>
  <c r="E76" i="39"/>
  <c r="G76" i="39" s="1"/>
  <c r="AV75" i="39"/>
  <c r="AU75" i="39"/>
  <c r="AW75" i="39" s="1"/>
  <c r="AS75" i="39"/>
  <c r="AR75" i="39"/>
  <c r="AT75" i="39" s="1"/>
  <c r="AP75" i="39"/>
  <c r="AO75" i="39"/>
  <c r="AQ75" i="39" s="1"/>
  <c r="AM75" i="39"/>
  <c r="AL75" i="39"/>
  <c r="AN75" i="39" s="1"/>
  <c r="AJ75" i="39"/>
  <c r="AI75" i="39"/>
  <c r="AK75" i="39" s="1"/>
  <c r="AG75" i="39"/>
  <c r="AF75" i="39"/>
  <c r="AH75" i="39" s="1"/>
  <c r="AD75" i="39"/>
  <c r="AC75" i="39"/>
  <c r="AE75" i="39" s="1"/>
  <c r="AA75" i="39"/>
  <c r="Z75" i="39"/>
  <c r="AB75" i="39" s="1"/>
  <c r="X75" i="39"/>
  <c r="W75" i="39"/>
  <c r="Y75" i="39" s="1"/>
  <c r="U75" i="39"/>
  <c r="T75" i="39"/>
  <c r="V75" i="39" s="1"/>
  <c r="R75" i="39"/>
  <c r="Q75" i="39"/>
  <c r="S75" i="39" s="1"/>
  <c r="O75" i="39"/>
  <c r="N75" i="39"/>
  <c r="P75" i="39" s="1"/>
  <c r="L75" i="39"/>
  <c r="K75" i="39"/>
  <c r="M75" i="39" s="1"/>
  <c r="I75" i="39"/>
  <c r="H75" i="39"/>
  <c r="J75" i="39" s="1"/>
  <c r="F75" i="39"/>
  <c r="E75" i="39"/>
  <c r="G75" i="39" s="1"/>
  <c r="AV74" i="39"/>
  <c r="AU74" i="39"/>
  <c r="AW74" i="39" s="1"/>
  <c r="AS74" i="39"/>
  <c r="AR74" i="39"/>
  <c r="AT74" i="39" s="1"/>
  <c r="AP74" i="39"/>
  <c r="AO74" i="39"/>
  <c r="AQ74" i="39" s="1"/>
  <c r="AM74" i="39"/>
  <c r="AL74" i="39"/>
  <c r="AN74" i="39" s="1"/>
  <c r="AJ74" i="39"/>
  <c r="AI74" i="39"/>
  <c r="AK74" i="39" s="1"/>
  <c r="AG74" i="39"/>
  <c r="AF74" i="39"/>
  <c r="AH74" i="39" s="1"/>
  <c r="AD74" i="39"/>
  <c r="AC74" i="39"/>
  <c r="AE74" i="39" s="1"/>
  <c r="AA74" i="39"/>
  <c r="Z74" i="39"/>
  <c r="AB74" i="39" s="1"/>
  <c r="X74" i="39"/>
  <c r="W74" i="39"/>
  <c r="Y74" i="39" s="1"/>
  <c r="U74" i="39"/>
  <c r="T74" i="39"/>
  <c r="V74" i="39" s="1"/>
  <c r="R74" i="39"/>
  <c r="Q74" i="39"/>
  <c r="S74" i="39" s="1"/>
  <c r="O74" i="39"/>
  <c r="N74" i="39"/>
  <c r="P74" i="39" s="1"/>
  <c r="L74" i="39"/>
  <c r="K74" i="39"/>
  <c r="M74" i="39" s="1"/>
  <c r="I74" i="39"/>
  <c r="H74" i="39"/>
  <c r="J74" i="39" s="1"/>
  <c r="F74" i="39"/>
  <c r="E74" i="39"/>
  <c r="G74" i="39" s="1"/>
  <c r="AV73" i="39"/>
  <c r="AU73" i="39"/>
  <c r="AW73" i="39" s="1"/>
  <c r="AS73" i="39"/>
  <c r="AR73" i="39"/>
  <c r="AT73" i="39" s="1"/>
  <c r="AP73" i="39"/>
  <c r="AO73" i="39"/>
  <c r="AQ73" i="39" s="1"/>
  <c r="AM73" i="39"/>
  <c r="AL73" i="39"/>
  <c r="AN73" i="39" s="1"/>
  <c r="AJ73" i="39"/>
  <c r="AI73" i="39"/>
  <c r="AK73" i="39" s="1"/>
  <c r="AG73" i="39"/>
  <c r="AF73" i="39"/>
  <c r="AH73" i="39" s="1"/>
  <c r="AD73" i="39"/>
  <c r="AC73" i="39"/>
  <c r="AE73" i="39" s="1"/>
  <c r="AA73" i="39"/>
  <c r="Z73" i="39"/>
  <c r="AB73" i="39" s="1"/>
  <c r="X73" i="39"/>
  <c r="W73" i="39"/>
  <c r="Y73" i="39" s="1"/>
  <c r="U73" i="39"/>
  <c r="T73" i="39"/>
  <c r="V73" i="39" s="1"/>
  <c r="R73" i="39"/>
  <c r="Q73" i="39"/>
  <c r="S73" i="39" s="1"/>
  <c r="O73" i="39"/>
  <c r="N73" i="39"/>
  <c r="P73" i="39" s="1"/>
  <c r="L73" i="39"/>
  <c r="K73" i="39"/>
  <c r="M73" i="39" s="1"/>
  <c r="I73" i="39"/>
  <c r="H73" i="39"/>
  <c r="J73" i="39" s="1"/>
  <c r="F73" i="39"/>
  <c r="E73" i="39"/>
  <c r="G73" i="39" s="1"/>
  <c r="AV72" i="39"/>
  <c r="AU72" i="39"/>
  <c r="AW72" i="39" s="1"/>
  <c r="AS72" i="39"/>
  <c r="AR72" i="39"/>
  <c r="AT72" i="39" s="1"/>
  <c r="AP72" i="39"/>
  <c r="AO72" i="39"/>
  <c r="AQ72" i="39" s="1"/>
  <c r="AM72" i="39"/>
  <c r="AL72" i="39"/>
  <c r="AN72" i="39" s="1"/>
  <c r="AJ72" i="39"/>
  <c r="AI72" i="39"/>
  <c r="AK72" i="39" s="1"/>
  <c r="AG72" i="39"/>
  <c r="AF72" i="39"/>
  <c r="AH72" i="39" s="1"/>
  <c r="AD72" i="39"/>
  <c r="AC72" i="39"/>
  <c r="AE72" i="39" s="1"/>
  <c r="AA72" i="39"/>
  <c r="Z72" i="39"/>
  <c r="AB72" i="39" s="1"/>
  <c r="X72" i="39"/>
  <c r="W72" i="39"/>
  <c r="Y72" i="39" s="1"/>
  <c r="U72" i="39"/>
  <c r="T72" i="39"/>
  <c r="V72" i="39" s="1"/>
  <c r="R72" i="39"/>
  <c r="Q72" i="39"/>
  <c r="S72" i="39" s="1"/>
  <c r="O72" i="39"/>
  <c r="N72" i="39"/>
  <c r="P72" i="39" s="1"/>
  <c r="L72" i="39"/>
  <c r="K72" i="39"/>
  <c r="M72" i="39" s="1"/>
  <c r="I72" i="39"/>
  <c r="H72" i="39"/>
  <c r="J72" i="39" s="1"/>
  <c r="F72" i="39"/>
  <c r="E72" i="39"/>
  <c r="G72" i="39" s="1"/>
  <c r="AV71" i="39"/>
  <c r="AU71" i="39"/>
  <c r="AW71" i="39" s="1"/>
  <c r="AS71" i="39"/>
  <c r="AR71" i="39"/>
  <c r="AT71" i="39" s="1"/>
  <c r="AP71" i="39"/>
  <c r="AO71" i="39"/>
  <c r="AQ71" i="39" s="1"/>
  <c r="AM71" i="39"/>
  <c r="AL71" i="39"/>
  <c r="AN71" i="39" s="1"/>
  <c r="AJ71" i="39"/>
  <c r="AI71" i="39"/>
  <c r="AK71" i="39" s="1"/>
  <c r="AG71" i="39"/>
  <c r="AF71" i="39"/>
  <c r="AH71" i="39" s="1"/>
  <c r="AD71" i="39"/>
  <c r="AC71" i="39"/>
  <c r="AE71" i="39" s="1"/>
  <c r="AA71" i="39"/>
  <c r="Z71" i="39"/>
  <c r="AB71" i="39" s="1"/>
  <c r="X71" i="39"/>
  <c r="W71" i="39"/>
  <c r="Y71" i="39" s="1"/>
  <c r="U71" i="39"/>
  <c r="T71" i="39"/>
  <c r="V71" i="39" s="1"/>
  <c r="R71" i="39"/>
  <c r="Q71" i="39"/>
  <c r="S71" i="39" s="1"/>
  <c r="O71" i="39"/>
  <c r="N71" i="39"/>
  <c r="P71" i="39" s="1"/>
  <c r="L71" i="39"/>
  <c r="K71" i="39"/>
  <c r="M71" i="39" s="1"/>
  <c r="I71" i="39"/>
  <c r="H71" i="39"/>
  <c r="J71" i="39" s="1"/>
  <c r="F71" i="39"/>
  <c r="E71" i="39"/>
  <c r="G71" i="39" s="1"/>
  <c r="AV70" i="39"/>
  <c r="AU70" i="39"/>
  <c r="AW70" i="39" s="1"/>
  <c r="AS70" i="39"/>
  <c r="AR70" i="39"/>
  <c r="AT70" i="39" s="1"/>
  <c r="AP70" i="39"/>
  <c r="AO70" i="39"/>
  <c r="AQ70" i="39" s="1"/>
  <c r="AM70" i="39"/>
  <c r="AL70" i="39"/>
  <c r="AN70" i="39" s="1"/>
  <c r="AJ70" i="39"/>
  <c r="AI70" i="39"/>
  <c r="AK70" i="39" s="1"/>
  <c r="AG70" i="39"/>
  <c r="AF70" i="39"/>
  <c r="AH70" i="39" s="1"/>
  <c r="AD70" i="39"/>
  <c r="AC70" i="39"/>
  <c r="AE70" i="39" s="1"/>
  <c r="AA70" i="39"/>
  <c r="Z70" i="39"/>
  <c r="AB70" i="39" s="1"/>
  <c r="X70" i="39"/>
  <c r="W70" i="39"/>
  <c r="Y70" i="39" s="1"/>
  <c r="U70" i="39"/>
  <c r="T70" i="39"/>
  <c r="V70" i="39" s="1"/>
  <c r="R70" i="39"/>
  <c r="Q70" i="39"/>
  <c r="S70" i="39" s="1"/>
  <c r="O70" i="39"/>
  <c r="N70" i="39"/>
  <c r="P70" i="39" s="1"/>
  <c r="L70" i="39"/>
  <c r="K70" i="39"/>
  <c r="M70" i="39" s="1"/>
  <c r="I70" i="39"/>
  <c r="H70" i="39"/>
  <c r="J70" i="39" s="1"/>
  <c r="F70" i="39"/>
  <c r="E70" i="39"/>
  <c r="G70" i="39" s="1"/>
  <c r="AV69" i="39"/>
  <c r="AU69" i="39"/>
  <c r="AW69" i="39" s="1"/>
  <c r="AS69" i="39"/>
  <c r="AR69" i="39"/>
  <c r="AT69" i="39" s="1"/>
  <c r="AP69" i="39"/>
  <c r="AO69" i="39"/>
  <c r="AQ69" i="39" s="1"/>
  <c r="AM69" i="39"/>
  <c r="AL69" i="39"/>
  <c r="AN69" i="39" s="1"/>
  <c r="AJ69" i="39"/>
  <c r="AI69" i="39"/>
  <c r="AK69" i="39" s="1"/>
  <c r="AG69" i="39"/>
  <c r="AF69" i="39"/>
  <c r="AH69" i="39" s="1"/>
  <c r="AD69" i="39"/>
  <c r="AC69" i="39"/>
  <c r="AE69" i="39" s="1"/>
  <c r="AA69" i="39"/>
  <c r="Z69" i="39"/>
  <c r="AB69" i="39" s="1"/>
  <c r="X69" i="39"/>
  <c r="W69" i="39"/>
  <c r="Y69" i="39" s="1"/>
  <c r="U69" i="39"/>
  <c r="T69" i="39"/>
  <c r="V69" i="39" s="1"/>
  <c r="R69" i="39"/>
  <c r="Q69" i="39"/>
  <c r="S69" i="39" s="1"/>
  <c r="O69" i="39"/>
  <c r="N69" i="39"/>
  <c r="P69" i="39" s="1"/>
  <c r="L69" i="39"/>
  <c r="K69" i="39"/>
  <c r="M69" i="39" s="1"/>
  <c r="I69" i="39"/>
  <c r="H69" i="39"/>
  <c r="J69" i="39" s="1"/>
  <c r="F69" i="39"/>
  <c r="E69" i="39"/>
  <c r="G69" i="39" s="1"/>
  <c r="AV68" i="39"/>
  <c r="AU68" i="39"/>
  <c r="AW68" i="39" s="1"/>
  <c r="AS68" i="39"/>
  <c r="AR68" i="39"/>
  <c r="AT68" i="39" s="1"/>
  <c r="AP68" i="39"/>
  <c r="AO68" i="39"/>
  <c r="AQ68" i="39" s="1"/>
  <c r="AM68" i="39"/>
  <c r="AL68" i="39"/>
  <c r="AN68" i="39" s="1"/>
  <c r="AJ68" i="39"/>
  <c r="AI68" i="39"/>
  <c r="AK68" i="39" s="1"/>
  <c r="AG68" i="39"/>
  <c r="AF68" i="39"/>
  <c r="AH68" i="39" s="1"/>
  <c r="AD68" i="39"/>
  <c r="AC68" i="39"/>
  <c r="AE68" i="39" s="1"/>
  <c r="AA68" i="39"/>
  <c r="Z68" i="39"/>
  <c r="AB68" i="39" s="1"/>
  <c r="X68" i="39"/>
  <c r="W68" i="39"/>
  <c r="Y68" i="39" s="1"/>
  <c r="U68" i="39"/>
  <c r="T68" i="39"/>
  <c r="V68" i="39" s="1"/>
  <c r="R68" i="39"/>
  <c r="Q68" i="39"/>
  <c r="S68" i="39" s="1"/>
  <c r="O68" i="39"/>
  <c r="N68" i="39"/>
  <c r="P68" i="39" s="1"/>
  <c r="L68" i="39"/>
  <c r="K68" i="39"/>
  <c r="M68" i="39" s="1"/>
  <c r="I68" i="39"/>
  <c r="H68" i="39"/>
  <c r="J68" i="39" s="1"/>
  <c r="F68" i="39"/>
  <c r="E68" i="39"/>
  <c r="G68" i="39" s="1"/>
  <c r="AV67" i="39"/>
  <c r="AU67" i="39"/>
  <c r="AW67" i="39" s="1"/>
  <c r="AS67" i="39"/>
  <c r="AR67" i="39"/>
  <c r="AT67" i="39" s="1"/>
  <c r="AP67" i="39"/>
  <c r="AO67" i="39"/>
  <c r="AQ67" i="39" s="1"/>
  <c r="AM67" i="39"/>
  <c r="AL67" i="39"/>
  <c r="AN67" i="39" s="1"/>
  <c r="AJ67" i="39"/>
  <c r="AI67" i="39"/>
  <c r="AK67" i="39" s="1"/>
  <c r="AG67" i="39"/>
  <c r="AF67" i="39"/>
  <c r="AH67" i="39" s="1"/>
  <c r="AD67" i="39"/>
  <c r="AC67" i="39"/>
  <c r="AE67" i="39" s="1"/>
  <c r="AA67" i="39"/>
  <c r="Z67" i="39"/>
  <c r="AB67" i="39" s="1"/>
  <c r="X67" i="39"/>
  <c r="W67" i="39"/>
  <c r="Y67" i="39" s="1"/>
  <c r="U67" i="39"/>
  <c r="T67" i="39"/>
  <c r="V67" i="39" s="1"/>
  <c r="R67" i="39"/>
  <c r="Q67" i="39"/>
  <c r="S67" i="39" s="1"/>
  <c r="O67" i="39"/>
  <c r="N67" i="39"/>
  <c r="P67" i="39" s="1"/>
  <c r="L67" i="39"/>
  <c r="K67" i="39"/>
  <c r="M67" i="39" s="1"/>
  <c r="I67" i="39"/>
  <c r="H67" i="39"/>
  <c r="J67" i="39" s="1"/>
  <c r="F67" i="39"/>
  <c r="E67" i="39"/>
  <c r="G67" i="39" s="1"/>
  <c r="AV66" i="39"/>
  <c r="AU66" i="39"/>
  <c r="AW66" i="39" s="1"/>
  <c r="AS66" i="39"/>
  <c r="AR66" i="39"/>
  <c r="AT66" i="39" s="1"/>
  <c r="AP66" i="39"/>
  <c r="AO66" i="39"/>
  <c r="AQ66" i="39" s="1"/>
  <c r="AM66" i="39"/>
  <c r="AL66" i="39"/>
  <c r="AN66" i="39" s="1"/>
  <c r="AJ66" i="39"/>
  <c r="AI66" i="39"/>
  <c r="AK66" i="39" s="1"/>
  <c r="AG66" i="39"/>
  <c r="AF66" i="39"/>
  <c r="AH66" i="39" s="1"/>
  <c r="AD66" i="39"/>
  <c r="AC66" i="39"/>
  <c r="AE66" i="39" s="1"/>
  <c r="AA66" i="39"/>
  <c r="Z66" i="39"/>
  <c r="AB66" i="39" s="1"/>
  <c r="X66" i="39"/>
  <c r="W66" i="39"/>
  <c r="Y66" i="39" s="1"/>
  <c r="U66" i="39"/>
  <c r="T66" i="39"/>
  <c r="V66" i="39" s="1"/>
  <c r="R66" i="39"/>
  <c r="Q66" i="39"/>
  <c r="S66" i="39" s="1"/>
  <c r="O66" i="39"/>
  <c r="N66" i="39"/>
  <c r="P66" i="39" s="1"/>
  <c r="L66" i="39"/>
  <c r="K66" i="39"/>
  <c r="M66" i="39" s="1"/>
  <c r="I66" i="39"/>
  <c r="H66" i="39"/>
  <c r="J66" i="39" s="1"/>
  <c r="F66" i="39"/>
  <c r="E66" i="39"/>
  <c r="G66" i="39" s="1"/>
  <c r="AV65" i="39"/>
  <c r="AU65" i="39"/>
  <c r="AW65" i="39" s="1"/>
  <c r="AS65" i="39"/>
  <c r="AR65" i="39"/>
  <c r="AT65" i="39" s="1"/>
  <c r="AP65" i="39"/>
  <c r="AO65" i="39"/>
  <c r="AQ65" i="39" s="1"/>
  <c r="AM65" i="39"/>
  <c r="AL65" i="39"/>
  <c r="AN65" i="39" s="1"/>
  <c r="AJ65" i="39"/>
  <c r="AI65" i="39"/>
  <c r="AK65" i="39" s="1"/>
  <c r="AG65" i="39"/>
  <c r="AF65" i="39"/>
  <c r="AH65" i="39" s="1"/>
  <c r="AD65" i="39"/>
  <c r="AC65" i="39"/>
  <c r="AE65" i="39" s="1"/>
  <c r="AA65" i="39"/>
  <c r="Z65" i="39"/>
  <c r="AB65" i="39" s="1"/>
  <c r="X65" i="39"/>
  <c r="W65" i="39"/>
  <c r="Y65" i="39" s="1"/>
  <c r="U65" i="39"/>
  <c r="T65" i="39"/>
  <c r="V65" i="39" s="1"/>
  <c r="R65" i="39"/>
  <c r="Q65" i="39"/>
  <c r="S65" i="39" s="1"/>
  <c r="O65" i="39"/>
  <c r="N65" i="39"/>
  <c r="P65" i="39" s="1"/>
  <c r="L65" i="39"/>
  <c r="K65" i="39"/>
  <c r="M65" i="39" s="1"/>
  <c r="I65" i="39"/>
  <c r="H65" i="39"/>
  <c r="J65" i="39" s="1"/>
  <c r="F65" i="39"/>
  <c r="E65" i="39"/>
  <c r="G65" i="39" s="1"/>
  <c r="AV64" i="39"/>
  <c r="AU64" i="39"/>
  <c r="AW64" i="39" s="1"/>
  <c r="AS64" i="39"/>
  <c r="AR64" i="39"/>
  <c r="AT64" i="39" s="1"/>
  <c r="AP64" i="39"/>
  <c r="AO64" i="39"/>
  <c r="AQ64" i="39" s="1"/>
  <c r="AM64" i="39"/>
  <c r="AL64" i="39"/>
  <c r="AN64" i="39" s="1"/>
  <c r="AJ64" i="39"/>
  <c r="AI64" i="39"/>
  <c r="AK64" i="39" s="1"/>
  <c r="AG64" i="39"/>
  <c r="AF64" i="39"/>
  <c r="AH64" i="39" s="1"/>
  <c r="AD64" i="39"/>
  <c r="AC64" i="39"/>
  <c r="AE64" i="39" s="1"/>
  <c r="AA64" i="39"/>
  <c r="Z64" i="39"/>
  <c r="AB64" i="39" s="1"/>
  <c r="X64" i="39"/>
  <c r="W64" i="39"/>
  <c r="Y64" i="39" s="1"/>
  <c r="U64" i="39"/>
  <c r="T64" i="39"/>
  <c r="V64" i="39" s="1"/>
  <c r="R64" i="39"/>
  <c r="Q64" i="39"/>
  <c r="S64" i="39" s="1"/>
  <c r="O64" i="39"/>
  <c r="N64" i="39"/>
  <c r="P64" i="39" s="1"/>
  <c r="L64" i="39"/>
  <c r="K64" i="39"/>
  <c r="M64" i="39" s="1"/>
  <c r="I64" i="39"/>
  <c r="H64" i="39"/>
  <c r="J64" i="39" s="1"/>
  <c r="F64" i="39"/>
  <c r="E64" i="39"/>
  <c r="G64" i="39" s="1"/>
  <c r="AV63" i="39"/>
  <c r="AU63" i="39"/>
  <c r="AW63" i="39" s="1"/>
  <c r="AS63" i="39"/>
  <c r="AR63" i="39"/>
  <c r="AT63" i="39" s="1"/>
  <c r="AP63" i="39"/>
  <c r="AO63" i="39"/>
  <c r="AQ63" i="39" s="1"/>
  <c r="AM63" i="39"/>
  <c r="AL63" i="39"/>
  <c r="AN63" i="39" s="1"/>
  <c r="AJ63" i="39"/>
  <c r="AI63" i="39"/>
  <c r="AK63" i="39" s="1"/>
  <c r="AG63" i="39"/>
  <c r="AF63" i="39"/>
  <c r="AH63" i="39" s="1"/>
  <c r="AD63" i="39"/>
  <c r="AC63" i="39"/>
  <c r="AE63" i="39" s="1"/>
  <c r="AA63" i="39"/>
  <c r="Z63" i="39"/>
  <c r="AB63" i="39" s="1"/>
  <c r="X63" i="39"/>
  <c r="W63" i="39"/>
  <c r="Y63" i="39" s="1"/>
  <c r="U63" i="39"/>
  <c r="T63" i="39"/>
  <c r="V63" i="39" s="1"/>
  <c r="R63" i="39"/>
  <c r="Q63" i="39"/>
  <c r="S63" i="39" s="1"/>
  <c r="O63" i="39"/>
  <c r="N63" i="39"/>
  <c r="P63" i="39" s="1"/>
  <c r="L63" i="39"/>
  <c r="K63" i="39"/>
  <c r="M63" i="39" s="1"/>
  <c r="I63" i="39"/>
  <c r="H63" i="39"/>
  <c r="J63" i="39" s="1"/>
  <c r="F63" i="39"/>
  <c r="E63" i="39"/>
  <c r="G63" i="39" s="1"/>
  <c r="AV62" i="39"/>
  <c r="AU62" i="39"/>
  <c r="AW62" i="39" s="1"/>
  <c r="AS62" i="39"/>
  <c r="AR62" i="39"/>
  <c r="AT62" i="39" s="1"/>
  <c r="AP62" i="39"/>
  <c r="AO62" i="39"/>
  <c r="AQ62" i="39" s="1"/>
  <c r="AM62" i="39"/>
  <c r="AL62" i="39"/>
  <c r="AN62" i="39" s="1"/>
  <c r="AJ62" i="39"/>
  <c r="AI62" i="39"/>
  <c r="AK62" i="39" s="1"/>
  <c r="AG62" i="39"/>
  <c r="AF62" i="39"/>
  <c r="AH62" i="39" s="1"/>
  <c r="AD62" i="39"/>
  <c r="AC62" i="39"/>
  <c r="AE62" i="39" s="1"/>
  <c r="AA62" i="39"/>
  <c r="Z62" i="39"/>
  <c r="AB62" i="39" s="1"/>
  <c r="X62" i="39"/>
  <c r="W62" i="39"/>
  <c r="Y62" i="39" s="1"/>
  <c r="U62" i="39"/>
  <c r="T62" i="39"/>
  <c r="V62" i="39" s="1"/>
  <c r="R62" i="39"/>
  <c r="Q62" i="39"/>
  <c r="S62" i="39" s="1"/>
  <c r="O62" i="39"/>
  <c r="N62" i="39"/>
  <c r="P62" i="39" s="1"/>
  <c r="L62" i="39"/>
  <c r="K62" i="39"/>
  <c r="M62" i="39" s="1"/>
  <c r="I62" i="39"/>
  <c r="H62" i="39"/>
  <c r="J62" i="39" s="1"/>
  <c r="F62" i="39"/>
  <c r="E62" i="39"/>
  <c r="G62" i="39" s="1"/>
  <c r="AV61" i="39"/>
  <c r="AU61" i="39"/>
  <c r="AW61" i="39" s="1"/>
  <c r="AS61" i="39"/>
  <c r="AR61" i="39"/>
  <c r="AT61" i="39" s="1"/>
  <c r="AP61" i="39"/>
  <c r="AO61" i="39"/>
  <c r="AQ61" i="39" s="1"/>
  <c r="AM61" i="39"/>
  <c r="AL61" i="39"/>
  <c r="AN61" i="39" s="1"/>
  <c r="AJ61" i="39"/>
  <c r="AI61" i="39"/>
  <c r="AK61" i="39" s="1"/>
  <c r="AG61" i="39"/>
  <c r="AF61" i="39"/>
  <c r="AH61" i="39" s="1"/>
  <c r="AD61" i="39"/>
  <c r="AC61" i="39"/>
  <c r="AE61" i="39" s="1"/>
  <c r="AA61" i="39"/>
  <c r="Z61" i="39"/>
  <c r="AB61" i="39" s="1"/>
  <c r="X61" i="39"/>
  <c r="W61" i="39"/>
  <c r="Y61" i="39" s="1"/>
  <c r="U61" i="39"/>
  <c r="T61" i="39"/>
  <c r="V61" i="39" s="1"/>
  <c r="R61" i="39"/>
  <c r="Q61" i="39"/>
  <c r="S61" i="39" s="1"/>
  <c r="O61" i="39"/>
  <c r="N61" i="39"/>
  <c r="P61" i="39" s="1"/>
  <c r="L61" i="39"/>
  <c r="K61" i="39"/>
  <c r="M61" i="39" s="1"/>
  <c r="I61" i="39"/>
  <c r="H61" i="39"/>
  <c r="J61" i="39" s="1"/>
  <c r="F61" i="39"/>
  <c r="E61" i="39"/>
  <c r="G61" i="39" s="1"/>
  <c r="AV60" i="39"/>
  <c r="AU60" i="39"/>
  <c r="AW60" i="39" s="1"/>
  <c r="AS60" i="39"/>
  <c r="AR60" i="39"/>
  <c r="AT60" i="39" s="1"/>
  <c r="AP60" i="39"/>
  <c r="AO60" i="39"/>
  <c r="AQ60" i="39" s="1"/>
  <c r="AM60" i="39"/>
  <c r="AL60" i="39"/>
  <c r="AN60" i="39" s="1"/>
  <c r="AJ60" i="39"/>
  <c r="AI60" i="39"/>
  <c r="AK60" i="39" s="1"/>
  <c r="AG60" i="39"/>
  <c r="AF60" i="39"/>
  <c r="AH60" i="39" s="1"/>
  <c r="AD60" i="39"/>
  <c r="AC60" i="39"/>
  <c r="AE60" i="39" s="1"/>
  <c r="AA60" i="39"/>
  <c r="Z60" i="39"/>
  <c r="AB60" i="39" s="1"/>
  <c r="X60" i="39"/>
  <c r="W60" i="39"/>
  <c r="Y60" i="39" s="1"/>
  <c r="U60" i="39"/>
  <c r="T60" i="39"/>
  <c r="V60" i="39" s="1"/>
  <c r="R60" i="39"/>
  <c r="Q60" i="39"/>
  <c r="S60" i="39" s="1"/>
  <c r="O60" i="39"/>
  <c r="N60" i="39"/>
  <c r="P60" i="39" s="1"/>
  <c r="L60" i="39"/>
  <c r="K60" i="39"/>
  <c r="M60" i="39" s="1"/>
  <c r="I60" i="39"/>
  <c r="H60" i="39"/>
  <c r="J60" i="39" s="1"/>
  <c r="F60" i="39"/>
  <c r="E60" i="39"/>
  <c r="G60" i="39" s="1"/>
  <c r="AV59" i="39"/>
  <c r="AU59" i="39"/>
  <c r="AW59" i="39" s="1"/>
  <c r="AS59" i="39"/>
  <c r="AR59" i="39"/>
  <c r="AT59" i="39" s="1"/>
  <c r="AP59" i="39"/>
  <c r="AO59" i="39"/>
  <c r="AQ59" i="39" s="1"/>
  <c r="AM59" i="39"/>
  <c r="AL59" i="39"/>
  <c r="AN59" i="39" s="1"/>
  <c r="AJ59" i="39"/>
  <c r="AI59" i="39"/>
  <c r="AK59" i="39" s="1"/>
  <c r="AG59" i="39"/>
  <c r="AF59" i="39"/>
  <c r="AH59" i="39" s="1"/>
  <c r="AD59" i="39"/>
  <c r="AC59" i="39"/>
  <c r="AE59" i="39" s="1"/>
  <c r="AA59" i="39"/>
  <c r="Z59" i="39"/>
  <c r="AB59" i="39" s="1"/>
  <c r="X59" i="39"/>
  <c r="W59" i="39"/>
  <c r="Y59" i="39" s="1"/>
  <c r="U59" i="39"/>
  <c r="T59" i="39"/>
  <c r="V59" i="39" s="1"/>
  <c r="R59" i="39"/>
  <c r="Q59" i="39"/>
  <c r="S59" i="39" s="1"/>
  <c r="O59" i="39"/>
  <c r="N59" i="39"/>
  <c r="P59" i="39" s="1"/>
  <c r="L59" i="39"/>
  <c r="K59" i="39"/>
  <c r="M59" i="39" s="1"/>
  <c r="I59" i="39"/>
  <c r="H59" i="39"/>
  <c r="J59" i="39" s="1"/>
  <c r="F59" i="39"/>
  <c r="E59" i="39"/>
  <c r="G59" i="39" s="1"/>
  <c r="AV58" i="39"/>
  <c r="AU58" i="39"/>
  <c r="AW58" i="39" s="1"/>
  <c r="AS58" i="39"/>
  <c r="AR58" i="39"/>
  <c r="AT58" i="39" s="1"/>
  <c r="AP58" i="39"/>
  <c r="AO58" i="39"/>
  <c r="AQ58" i="39" s="1"/>
  <c r="AM58" i="39"/>
  <c r="AL58" i="39"/>
  <c r="AN58" i="39" s="1"/>
  <c r="AJ58" i="39"/>
  <c r="AI58" i="39"/>
  <c r="AK58" i="39" s="1"/>
  <c r="AG58" i="39"/>
  <c r="AF58" i="39"/>
  <c r="AH58" i="39" s="1"/>
  <c r="AD58" i="39"/>
  <c r="AC58" i="39"/>
  <c r="AE58" i="39" s="1"/>
  <c r="AA58" i="39"/>
  <c r="Z58" i="39"/>
  <c r="AB58" i="39" s="1"/>
  <c r="X58" i="39"/>
  <c r="W58" i="39"/>
  <c r="Y58" i="39" s="1"/>
  <c r="U58" i="39"/>
  <c r="T58" i="39"/>
  <c r="V58" i="39" s="1"/>
  <c r="R58" i="39"/>
  <c r="Q58" i="39"/>
  <c r="S58" i="39" s="1"/>
  <c r="O58" i="39"/>
  <c r="N58" i="39"/>
  <c r="P58" i="39" s="1"/>
  <c r="L58" i="39"/>
  <c r="K58" i="39"/>
  <c r="M58" i="39" s="1"/>
  <c r="I58" i="39"/>
  <c r="H58" i="39"/>
  <c r="J58" i="39" s="1"/>
  <c r="F58" i="39"/>
  <c r="E58" i="39"/>
  <c r="G58" i="39" s="1"/>
  <c r="AV57" i="39"/>
  <c r="AU57" i="39"/>
  <c r="AW57" i="39" s="1"/>
  <c r="AS57" i="39"/>
  <c r="AR57" i="39"/>
  <c r="AT57" i="39" s="1"/>
  <c r="AP57" i="39"/>
  <c r="AO57" i="39"/>
  <c r="AQ57" i="39" s="1"/>
  <c r="AM57" i="39"/>
  <c r="AL57" i="39"/>
  <c r="AN57" i="39" s="1"/>
  <c r="AJ57" i="39"/>
  <c r="AI57" i="39"/>
  <c r="AK57" i="39" s="1"/>
  <c r="AG57" i="39"/>
  <c r="AF57" i="39"/>
  <c r="AH57" i="39" s="1"/>
  <c r="AD57" i="39"/>
  <c r="AC57" i="39"/>
  <c r="AE57" i="39" s="1"/>
  <c r="AA57" i="39"/>
  <c r="Z57" i="39"/>
  <c r="AB57" i="39" s="1"/>
  <c r="X57" i="39"/>
  <c r="W57" i="39"/>
  <c r="Y57" i="39" s="1"/>
  <c r="U57" i="39"/>
  <c r="T57" i="39"/>
  <c r="V57" i="39" s="1"/>
  <c r="R57" i="39"/>
  <c r="Q57" i="39"/>
  <c r="S57" i="39" s="1"/>
  <c r="O57" i="39"/>
  <c r="N57" i="39"/>
  <c r="P57" i="39" s="1"/>
  <c r="L57" i="39"/>
  <c r="K57" i="39"/>
  <c r="M57" i="39" s="1"/>
  <c r="I57" i="39"/>
  <c r="H57" i="39"/>
  <c r="J57" i="39" s="1"/>
  <c r="F57" i="39"/>
  <c r="E57" i="39"/>
  <c r="G57" i="39" s="1"/>
  <c r="AV56" i="39"/>
  <c r="AU56" i="39"/>
  <c r="AW56" i="39" s="1"/>
  <c r="AS56" i="39"/>
  <c r="AR56" i="39"/>
  <c r="AT56" i="39" s="1"/>
  <c r="AP56" i="39"/>
  <c r="AO56" i="39"/>
  <c r="AQ56" i="39" s="1"/>
  <c r="AM56" i="39"/>
  <c r="AL56" i="39"/>
  <c r="AN56" i="39" s="1"/>
  <c r="AJ56" i="39"/>
  <c r="AI56" i="39"/>
  <c r="AK56" i="39" s="1"/>
  <c r="AG56" i="39"/>
  <c r="AF56" i="39"/>
  <c r="AH56" i="39" s="1"/>
  <c r="AD56" i="39"/>
  <c r="AC56" i="39"/>
  <c r="AE56" i="39" s="1"/>
  <c r="AA56" i="39"/>
  <c r="Z56" i="39"/>
  <c r="AB56" i="39" s="1"/>
  <c r="X56" i="39"/>
  <c r="W56" i="39"/>
  <c r="Y56" i="39" s="1"/>
  <c r="U56" i="39"/>
  <c r="T56" i="39"/>
  <c r="V56" i="39" s="1"/>
  <c r="R56" i="39"/>
  <c r="Q56" i="39"/>
  <c r="S56" i="39" s="1"/>
  <c r="O56" i="39"/>
  <c r="N56" i="39"/>
  <c r="P56" i="39" s="1"/>
  <c r="L56" i="39"/>
  <c r="K56" i="39"/>
  <c r="M56" i="39" s="1"/>
  <c r="I56" i="39"/>
  <c r="H56" i="39"/>
  <c r="J56" i="39" s="1"/>
  <c r="F56" i="39"/>
  <c r="E56" i="39"/>
  <c r="G56" i="39" s="1"/>
  <c r="AV55" i="39"/>
  <c r="AU55" i="39"/>
  <c r="AW55" i="39" s="1"/>
  <c r="AS55" i="39"/>
  <c r="AR55" i="39"/>
  <c r="AT55" i="39" s="1"/>
  <c r="AP55" i="39"/>
  <c r="AO55" i="39"/>
  <c r="AQ55" i="39" s="1"/>
  <c r="AM55" i="39"/>
  <c r="AL55" i="39"/>
  <c r="AN55" i="39" s="1"/>
  <c r="AJ55" i="39"/>
  <c r="AI55" i="39"/>
  <c r="AK55" i="39" s="1"/>
  <c r="AG55" i="39"/>
  <c r="AF55" i="39"/>
  <c r="AH55" i="39" s="1"/>
  <c r="AD55" i="39"/>
  <c r="AC55" i="39"/>
  <c r="AE55" i="39" s="1"/>
  <c r="AA55" i="39"/>
  <c r="Z55" i="39"/>
  <c r="AB55" i="39" s="1"/>
  <c r="X55" i="39"/>
  <c r="W55" i="39"/>
  <c r="Y55" i="39" s="1"/>
  <c r="U55" i="39"/>
  <c r="T55" i="39"/>
  <c r="V55" i="39" s="1"/>
  <c r="R55" i="39"/>
  <c r="Q55" i="39"/>
  <c r="S55" i="39" s="1"/>
  <c r="O55" i="39"/>
  <c r="N55" i="39"/>
  <c r="P55" i="39" s="1"/>
  <c r="L55" i="39"/>
  <c r="K55" i="39"/>
  <c r="M55" i="39" s="1"/>
  <c r="I55" i="39"/>
  <c r="H55" i="39"/>
  <c r="F55" i="39"/>
  <c r="E55" i="39"/>
  <c r="G55" i="39" s="1"/>
  <c r="AV54" i="39"/>
  <c r="AU54" i="39"/>
  <c r="AW54" i="39" s="1"/>
  <c r="AS54" i="39"/>
  <c r="AR54" i="39"/>
  <c r="AT54" i="39" s="1"/>
  <c r="AP54" i="39"/>
  <c r="AO54" i="39"/>
  <c r="AQ54" i="39" s="1"/>
  <c r="AM54" i="39"/>
  <c r="AL54" i="39"/>
  <c r="AN54" i="39" s="1"/>
  <c r="AJ54" i="39"/>
  <c r="AI54" i="39"/>
  <c r="AK54" i="39" s="1"/>
  <c r="AG54" i="39"/>
  <c r="AF54" i="39"/>
  <c r="AH54" i="39" s="1"/>
  <c r="AD54" i="39"/>
  <c r="AC54" i="39"/>
  <c r="AE54" i="39" s="1"/>
  <c r="AA54" i="39"/>
  <c r="Z54" i="39"/>
  <c r="AB54" i="39" s="1"/>
  <c r="X54" i="39"/>
  <c r="W54" i="39"/>
  <c r="Y54" i="39" s="1"/>
  <c r="U54" i="39"/>
  <c r="T54" i="39"/>
  <c r="V54" i="39" s="1"/>
  <c r="R54" i="39"/>
  <c r="Q54" i="39"/>
  <c r="S54" i="39" s="1"/>
  <c r="O54" i="39"/>
  <c r="N54" i="39"/>
  <c r="P54" i="39" s="1"/>
  <c r="L54" i="39"/>
  <c r="K54" i="39"/>
  <c r="M54" i="39" s="1"/>
  <c r="I54" i="39"/>
  <c r="H54" i="39"/>
  <c r="F54" i="39"/>
  <c r="E54" i="39"/>
  <c r="AV53" i="39"/>
  <c r="AU53" i="39"/>
  <c r="AW53" i="39" s="1"/>
  <c r="AS53" i="39"/>
  <c r="AR53" i="39"/>
  <c r="AT53" i="39" s="1"/>
  <c r="AP53" i="39"/>
  <c r="AO53" i="39"/>
  <c r="AQ53" i="39" s="1"/>
  <c r="AM53" i="39"/>
  <c r="AL53" i="39"/>
  <c r="AN53" i="39" s="1"/>
  <c r="AJ53" i="39"/>
  <c r="AI53" i="39"/>
  <c r="AK53" i="39" s="1"/>
  <c r="AG53" i="39"/>
  <c r="AF53" i="39"/>
  <c r="AH53" i="39" s="1"/>
  <c r="AD53" i="39"/>
  <c r="AC53" i="39"/>
  <c r="AE53" i="39" s="1"/>
  <c r="AA53" i="39"/>
  <c r="Z53" i="39"/>
  <c r="AB53" i="39" s="1"/>
  <c r="X53" i="39"/>
  <c r="W53" i="39"/>
  <c r="Y53" i="39" s="1"/>
  <c r="U53" i="39"/>
  <c r="T53" i="39"/>
  <c r="V53" i="39" s="1"/>
  <c r="R53" i="39"/>
  <c r="Q53" i="39"/>
  <c r="S53" i="39" s="1"/>
  <c r="O53" i="39"/>
  <c r="N53" i="39"/>
  <c r="P53" i="39" s="1"/>
  <c r="L53" i="39"/>
  <c r="K53" i="39"/>
  <c r="M53" i="39" s="1"/>
  <c r="I53" i="39"/>
  <c r="H53" i="39"/>
  <c r="F53" i="39"/>
  <c r="E53" i="39"/>
  <c r="AV52" i="39"/>
  <c r="AU52" i="39"/>
  <c r="AW52" i="39" s="1"/>
  <c r="AS52" i="39"/>
  <c r="AR52" i="39"/>
  <c r="AT52" i="39" s="1"/>
  <c r="AP52" i="39"/>
  <c r="AO52" i="39"/>
  <c r="AQ52" i="39" s="1"/>
  <c r="AM52" i="39"/>
  <c r="AL52" i="39"/>
  <c r="AN52" i="39" s="1"/>
  <c r="AJ52" i="39"/>
  <c r="AI52" i="39"/>
  <c r="AK52" i="39" s="1"/>
  <c r="AG52" i="39"/>
  <c r="AF52" i="39"/>
  <c r="AH52" i="39" s="1"/>
  <c r="AD52" i="39"/>
  <c r="AC52" i="39"/>
  <c r="AE52" i="39" s="1"/>
  <c r="AA52" i="39"/>
  <c r="Z52" i="39"/>
  <c r="AB52" i="39" s="1"/>
  <c r="X52" i="39"/>
  <c r="W52" i="39"/>
  <c r="Y52" i="39" s="1"/>
  <c r="U52" i="39"/>
  <c r="T52" i="39"/>
  <c r="V52" i="39" s="1"/>
  <c r="R52" i="39"/>
  <c r="Q52" i="39"/>
  <c r="S52" i="39" s="1"/>
  <c r="O52" i="39"/>
  <c r="N52" i="39"/>
  <c r="P52" i="39" s="1"/>
  <c r="L52" i="39"/>
  <c r="K52" i="39"/>
  <c r="M52" i="39" s="1"/>
  <c r="I52" i="39"/>
  <c r="H52" i="39"/>
  <c r="F52" i="39"/>
  <c r="E52" i="39"/>
  <c r="AV51" i="39"/>
  <c r="AU51" i="39"/>
  <c r="AW51" i="39" s="1"/>
  <c r="AS51" i="39"/>
  <c r="AR51" i="39"/>
  <c r="AT51" i="39" s="1"/>
  <c r="AP51" i="39"/>
  <c r="AO51" i="39"/>
  <c r="AQ51" i="39" s="1"/>
  <c r="AM51" i="39"/>
  <c r="AL51" i="39"/>
  <c r="AN51" i="39" s="1"/>
  <c r="AJ51" i="39"/>
  <c r="AI51" i="39"/>
  <c r="AK51" i="39" s="1"/>
  <c r="AG51" i="39"/>
  <c r="AF51" i="39"/>
  <c r="AH51" i="39" s="1"/>
  <c r="AD51" i="39"/>
  <c r="AC51" i="39"/>
  <c r="AE51" i="39" s="1"/>
  <c r="AA51" i="39"/>
  <c r="Z51" i="39"/>
  <c r="AB51" i="39" s="1"/>
  <c r="X51" i="39"/>
  <c r="W51" i="39"/>
  <c r="Y51" i="39" s="1"/>
  <c r="U51" i="39"/>
  <c r="T51" i="39"/>
  <c r="V51" i="39" s="1"/>
  <c r="R51" i="39"/>
  <c r="Q51" i="39"/>
  <c r="S51" i="39" s="1"/>
  <c r="O51" i="39"/>
  <c r="N51" i="39"/>
  <c r="P51" i="39" s="1"/>
  <c r="L51" i="39"/>
  <c r="K51" i="39"/>
  <c r="M51" i="39" s="1"/>
  <c r="I51" i="39"/>
  <c r="H51" i="39"/>
  <c r="F51" i="39"/>
  <c r="E51" i="39"/>
  <c r="AV50" i="39"/>
  <c r="AU50" i="39"/>
  <c r="AW50" i="39" s="1"/>
  <c r="AS50" i="39"/>
  <c r="AR50" i="39"/>
  <c r="AT50" i="39" s="1"/>
  <c r="AP50" i="39"/>
  <c r="AO50" i="39"/>
  <c r="AQ50" i="39" s="1"/>
  <c r="AM50" i="39"/>
  <c r="AL50" i="39"/>
  <c r="AN50" i="39" s="1"/>
  <c r="AJ50" i="39"/>
  <c r="AI50" i="39"/>
  <c r="AK50" i="39" s="1"/>
  <c r="AG50" i="39"/>
  <c r="AF50" i="39"/>
  <c r="AH50" i="39" s="1"/>
  <c r="AD50" i="39"/>
  <c r="AC50" i="39"/>
  <c r="AE50" i="39" s="1"/>
  <c r="AA50" i="39"/>
  <c r="Z50" i="39"/>
  <c r="AB50" i="39" s="1"/>
  <c r="X50" i="39"/>
  <c r="W50" i="39"/>
  <c r="Y50" i="39" s="1"/>
  <c r="U50" i="39"/>
  <c r="T50" i="39"/>
  <c r="V50" i="39" s="1"/>
  <c r="R50" i="39"/>
  <c r="Q50" i="39"/>
  <c r="S50" i="39" s="1"/>
  <c r="O50" i="39"/>
  <c r="N50" i="39"/>
  <c r="P50" i="39" s="1"/>
  <c r="L50" i="39"/>
  <c r="K50" i="39"/>
  <c r="M50" i="39" s="1"/>
  <c r="I50" i="39"/>
  <c r="H50" i="39"/>
  <c r="J50" i="39" s="1"/>
  <c r="F50" i="39"/>
  <c r="E50" i="39"/>
  <c r="AV49" i="39"/>
  <c r="AU49" i="39"/>
  <c r="AW49" i="39" s="1"/>
  <c r="AS49" i="39"/>
  <c r="AR49" i="39"/>
  <c r="AT49" i="39" s="1"/>
  <c r="AP49" i="39"/>
  <c r="AO49" i="39"/>
  <c r="AQ49" i="39" s="1"/>
  <c r="AM49" i="39"/>
  <c r="AL49" i="39"/>
  <c r="AN49" i="39" s="1"/>
  <c r="AJ49" i="39"/>
  <c r="AI49" i="39"/>
  <c r="AK49" i="39" s="1"/>
  <c r="AG49" i="39"/>
  <c r="AF49" i="39"/>
  <c r="AH49" i="39" s="1"/>
  <c r="AD49" i="39"/>
  <c r="AC49" i="39"/>
  <c r="AE49" i="39" s="1"/>
  <c r="AA49" i="39"/>
  <c r="Z49" i="39"/>
  <c r="AB49" i="39" s="1"/>
  <c r="X49" i="39"/>
  <c r="W49" i="39"/>
  <c r="Y49" i="39" s="1"/>
  <c r="U49" i="39"/>
  <c r="T49" i="39"/>
  <c r="V49" i="39" s="1"/>
  <c r="R49" i="39"/>
  <c r="Q49" i="39"/>
  <c r="S49" i="39" s="1"/>
  <c r="O49" i="39"/>
  <c r="N49" i="39"/>
  <c r="P49" i="39" s="1"/>
  <c r="L49" i="39"/>
  <c r="K49" i="39"/>
  <c r="M49" i="39" s="1"/>
  <c r="I49" i="39"/>
  <c r="H49" i="39"/>
  <c r="F49" i="39"/>
  <c r="E49" i="39"/>
  <c r="AV48" i="39"/>
  <c r="AU48" i="39"/>
  <c r="AW48" i="39" s="1"/>
  <c r="AS48" i="39"/>
  <c r="AR48" i="39"/>
  <c r="AT48" i="39" s="1"/>
  <c r="AP48" i="39"/>
  <c r="AO48" i="39"/>
  <c r="AQ48" i="39" s="1"/>
  <c r="AM48" i="39"/>
  <c r="AL48" i="39"/>
  <c r="AN48" i="39" s="1"/>
  <c r="AJ48" i="39"/>
  <c r="AI48" i="39"/>
  <c r="AK48" i="39" s="1"/>
  <c r="AG48" i="39"/>
  <c r="AF48" i="39"/>
  <c r="AH48" i="39" s="1"/>
  <c r="AD48" i="39"/>
  <c r="AC48" i="39"/>
  <c r="AE48" i="39" s="1"/>
  <c r="AA48" i="39"/>
  <c r="Z48" i="39"/>
  <c r="AB48" i="39" s="1"/>
  <c r="X48" i="39"/>
  <c r="W48" i="39"/>
  <c r="Y48" i="39" s="1"/>
  <c r="U48" i="39"/>
  <c r="T48" i="39"/>
  <c r="V48" i="39" s="1"/>
  <c r="R48" i="39"/>
  <c r="Q48" i="39"/>
  <c r="S48" i="39" s="1"/>
  <c r="O48" i="39"/>
  <c r="N48" i="39"/>
  <c r="P48" i="39" s="1"/>
  <c r="L48" i="39"/>
  <c r="K48" i="39"/>
  <c r="M48" i="39" s="1"/>
  <c r="I48" i="39"/>
  <c r="H48" i="39"/>
  <c r="F48" i="39"/>
  <c r="E48" i="39"/>
  <c r="AV47" i="39"/>
  <c r="AU47" i="39"/>
  <c r="AW47" i="39" s="1"/>
  <c r="AS47" i="39"/>
  <c r="AR47" i="39"/>
  <c r="AT47" i="39" s="1"/>
  <c r="AP47" i="39"/>
  <c r="AO47" i="39"/>
  <c r="AQ47" i="39" s="1"/>
  <c r="AM47" i="39"/>
  <c r="AL47" i="39"/>
  <c r="AN47" i="39" s="1"/>
  <c r="AJ47" i="39"/>
  <c r="AI47" i="39"/>
  <c r="AK47" i="39" s="1"/>
  <c r="AG47" i="39"/>
  <c r="AF47" i="39"/>
  <c r="AH47" i="39" s="1"/>
  <c r="AD47" i="39"/>
  <c r="AC47" i="39"/>
  <c r="AE47" i="39" s="1"/>
  <c r="AA47" i="39"/>
  <c r="Z47" i="39"/>
  <c r="AB47" i="39" s="1"/>
  <c r="X47" i="39"/>
  <c r="W47" i="39"/>
  <c r="Y47" i="39" s="1"/>
  <c r="U47" i="39"/>
  <c r="T47" i="39"/>
  <c r="V47" i="39" s="1"/>
  <c r="R47" i="39"/>
  <c r="Q47" i="39"/>
  <c r="S47" i="39" s="1"/>
  <c r="O47" i="39"/>
  <c r="N47" i="39"/>
  <c r="P47" i="39" s="1"/>
  <c r="L47" i="39"/>
  <c r="K47" i="39"/>
  <c r="M47" i="39" s="1"/>
  <c r="I47" i="39"/>
  <c r="H47" i="39"/>
  <c r="F47" i="39"/>
  <c r="E47" i="39"/>
  <c r="AV46" i="39"/>
  <c r="AU46" i="39"/>
  <c r="AW46" i="39" s="1"/>
  <c r="AS46" i="39"/>
  <c r="AR46" i="39"/>
  <c r="AT46" i="39" s="1"/>
  <c r="AP46" i="39"/>
  <c r="AO46" i="39"/>
  <c r="AQ46" i="39" s="1"/>
  <c r="AM46" i="39"/>
  <c r="AL46" i="39"/>
  <c r="AN46" i="39" s="1"/>
  <c r="AJ46" i="39"/>
  <c r="AI46" i="39"/>
  <c r="AK46" i="39" s="1"/>
  <c r="AG46" i="39"/>
  <c r="AF46" i="39"/>
  <c r="AH46" i="39" s="1"/>
  <c r="AD46" i="39"/>
  <c r="AC46" i="39"/>
  <c r="AE46" i="39" s="1"/>
  <c r="AA46" i="39"/>
  <c r="Z46" i="39"/>
  <c r="AB46" i="39" s="1"/>
  <c r="X46" i="39"/>
  <c r="W46" i="39"/>
  <c r="Y46" i="39" s="1"/>
  <c r="U46" i="39"/>
  <c r="T46" i="39"/>
  <c r="V46" i="39" s="1"/>
  <c r="R46" i="39"/>
  <c r="Q46" i="39"/>
  <c r="S46" i="39" s="1"/>
  <c r="O46" i="39"/>
  <c r="N46" i="39"/>
  <c r="P46" i="39" s="1"/>
  <c r="L46" i="39"/>
  <c r="K46" i="39"/>
  <c r="M46" i="39" s="1"/>
  <c r="I46" i="39"/>
  <c r="H46" i="39"/>
  <c r="J46" i="39" s="1"/>
  <c r="F46" i="39"/>
  <c r="E46" i="39"/>
  <c r="AV45" i="39"/>
  <c r="AU45" i="39"/>
  <c r="AW45" i="39" s="1"/>
  <c r="AS45" i="39"/>
  <c r="AR45" i="39"/>
  <c r="AT45" i="39" s="1"/>
  <c r="AP45" i="39"/>
  <c r="AO45" i="39"/>
  <c r="AQ45" i="39" s="1"/>
  <c r="AM45" i="39"/>
  <c r="AL45" i="39"/>
  <c r="AN45" i="39" s="1"/>
  <c r="AJ45" i="39"/>
  <c r="AI45" i="39"/>
  <c r="AK45" i="39" s="1"/>
  <c r="AG45" i="39"/>
  <c r="AF45" i="39"/>
  <c r="AH45" i="39" s="1"/>
  <c r="AD45" i="39"/>
  <c r="AC45" i="39"/>
  <c r="AE45" i="39" s="1"/>
  <c r="AA45" i="39"/>
  <c r="Z45" i="39"/>
  <c r="AB45" i="39" s="1"/>
  <c r="X45" i="39"/>
  <c r="W45" i="39"/>
  <c r="Y45" i="39" s="1"/>
  <c r="U45" i="39"/>
  <c r="T45" i="39"/>
  <c r="V45" i="39" s="1"/>
  <c r="R45" i="39"/>
  <c r="Q45" i="39"/>
  <c r="S45" i="39" s="1"/>
  <c r="O45" i="39"/>
  <c r="N45" i="39"/>
  <c r="P45" i="39" s="1"/>
  <c r="L45" i="39"/>
  <c r="K45" i="39"/>
  <c r="M45" i="39" s="1"/>
  <c r="I45" i="39"/>
  <c r="H45" i="39"/>
  <c r="J45" i="39" s="1"/>
  <c r="F45" i="39"/>
  <c r="E45" i="39"/>
  <c r="AV44" i="39"/>
  <c r="AU44" i="39"/>
  <c r="AW44" i="39" s="1"/>
  <c r="AS44" i="39"/>
  <c r="AR44" i="39"/>
  <c r="AT44" i="39" s="1"/>
  <c r="AP44" i="39"/>
  <c r="AO44" i="39"/>
  <c r="AQ44" i="39" s="1"/>
  <c r="AM44" i="39"/>
  <c r="AL44" i="39"/>
  <c r="AN44" i="39" s="1"/>
  <c r="AJ44" i="39"/>
  <c r="AI44" i="39"/>
  <c r="AK44" i="39" s="1"/>
  <c r="AG44" i="39"/>
  <c r="AF44" i="39"/>
  <c r="AH44" i="39" s="1"/>
  <c r="AD44" i="39"/>
  <c r="AC44" i="39"/>
  <c r="AE44" i="39" s="1"/>
  <c r="AA44" i="39"/>
  <c r="Z44" i="39"/>
  <c r="AB44" i="39" s="1"/>
  <c r="X44" i="39"/>
  <c r="W44" i="39"/>
  <c r="Y44" i="39" s="1"/>
  <c r="U44" i="39"/>
  <c r="T44" i="39"/>
  <c r="V44" i="39" s="1"/>
  <c r="R44" i="39"/>
  <c r="Q44" i="39"/>
  <c r="S44" i="39" s="1"/>
  <c r="O44" i="39"/>
  <c r="N44" i="39"/>
  <c r="L44" i="39"/>
  <c r="K44" i="39"/>
  <c r="M44" i="39" s="1"/>
  <c r="I44" i="39"/>
  <c r="H44" i="39"/>
  <c r="J44" i="39" s="1"/>
  <c r="F44" i="39"/>
  <c r="E44" i="39"/>
  <c r="G44" i="39" s="1"/>
  <c r="AV43" i="39"/>
  <c r="AU43" i="39"/>
  <c r="AW43" i="39" s="1"/>
  <c r="AS43" i="39"/>
  <c r="AR43" i="39"/>
  <c r="AT43" i="39" s="1"/>
  <c r="AP43" i="39"/>
  <c r="AO43" i="39"/>
  <c r="AQ43" i="39" s="1"/>
  <c r="AM43" i="39"/>
  <c r="AL43" i="39"/>
  <c r="AN43" i="39" s="1"/>
  <c r="AJ43" i="39"/>
  <c r="AI43" i="39"/>
  <c r="AK43" i="39" s="1"/>
  <c r="AG43" i="39"/>
  <c r="AF43" i="39"/>
  <c r="AH43" i="39" s="1"/>
  <c r="AD43" i="39"/>
  <c r="AC43" i="39"/>
  <c r="AE43" i="39" s="1"/>
  <c r="AA43" i="39"/>
  <c r="Z43" i="39"/>
  <c r="AB43" i="39" s="1"/>
  <c r="X43" i="39"/>
  <c r="W43" i="39"/>
  <c r="Y43" i="39" s="1"/>
  <c r="U43" i="39"/>
  <c r="T43" i="39"/>
  <c r="V43" i="39" s="1"/>
  <c r="R43" i="39"/>
  <c r="Q43" i="39"/>
  <c r="S43" i="39" s="1"/>
  <c r="O43" i="39"/>
  <c r="N43" i="39"/>
  <c r="P43" i="39" s="1"/>
  <c r="L43" i="39"/>
  <c r="K43" i="39"/>
  <c r="M43" i="39" s="1"/>
  <c r="I43" i="39"/>
  <c r="H43" i="39"/>
  <c r="J43" i="39" s="1"/>
  <c r="F43" i="39"/>
  <c r="E43" i="39"/>
  <c r="G43" i="39" s="1"/>
  <c r="AV42" i="39"/>
  <c r="AU42" i="39"/>
  <c r="AW42" i="39" s="1"/>
  <c r="AS42" i="39"/>
  <c r="AR42" i="39"/>
  <c r="AT42" i="39" s="1"/>
  <c r="AP42" i="39"/>
  <c r="AO42" i="39"/>
  <c r="AQ42" i="39" s="1"/>
  <c r="AM42" i="39"/>
  <c r="AL42" i="39"/>
  <c r="AN42" i="39" s="1"/>
  <c r="AJ42" i="39"/>
  <c r="AI42" i="39"/>
  <c r="AK42" i="39" s="1"/>
  <c r="AG42" i="39"/>
  <c r="AF42" i="39"/>
  <c r="AH42" i="39" s="1"/>
  <c r="AD42" i="39"/>
  <c r="AC42" i="39"/>
  <c r="AE42" i="39" s="1"/>
  <c r="AA42" i="39"/>
  <c r="Z42" i="39"/>
  <c r="AB42" i="39" s="1"/>
  <c r="X42" i="39"/>
  <c r="W42" i="39"/>
  <c r="Y42" i="39" s="1"/>
  <c r="U42" i="39"/>
  <c r="T42" i="39"/>
  <c r="V42" i="39" s="1"/>
  <c r="R42" i="39"/>
  <c r="Q42" i="39"/>
  <c r="S42" i="39" s="1"/>
  <c r="O42" i="39"/>
  <c r="N42" i="39"/>
  <c r="L42" i="39"/>
  <c r="K42" i="39"/>
  <c r="M42" i="39" s="1"/>
  <c r="I42" i="39"/>
  <c r="H42" i="39"/>
  <c r="J42" i="39" s="1"/>
  <c r="F42" i="39"/>
  <c r="E42" i="39"/>
  <c r="G42" i="39" s="1"/>
  <c r="AV41" i="39"/>
  <c r="AU41" i="39"/>
  <c r="AW41" i="39" s="1"/>
  <c r="AS41" i="39"/>
  <c r="AR41" i="39"/>
  <c r="AT41" i="39" s="1"/>
  <c r="AP41" i="39"/>
  <c r="AO41" i="39"/>
  <c r="AQ41" i="39" s="1"/>
  <c r="AM41" i="39"/>
  <c r="AL41" i="39"/>
  <c r="AN41" i="39" s="1"/>
  <c r="AJ41" i="39"/>
  <c r="AI41" i="39"/>
  <c r="AK41" i="39" s="1"/>
  <c r="AG41" i="39"/>
  <c r="AF41" i="39"/>
  <c r="AH41" i="39" s="1"/>
  <c r="AD41" i="39"/>
  <c r="AC41" i="39"/>
  <c r="AE41" i="39" s="1"/>
  <c r="AA41" i="39"/>
  <c r="Z41" i="39"/>
  <c r="AB41" i="39" s="1"/>
  <c r="X41" i="39"/>
  <c r="W41" i="39"/>
  <c r="Y41" i="39" s="1"/>
  <c r="U41" i="39"/>
  <c r="T41" i="39"/>
  <c r="V41" i="39" s="1"/>
  <c r="R41" i="39"/>
  <c r="Q41" i="39"/>
  <c r="S41" i="39" s="1"/>
  <c r="O41" i="39"/>
  <c r="N41" i="39"/>
  <c r="L41" i="39"/>
  <c r="K41" i="39"/>
  <c r="M41" i="39" s="1"/>
  <c r="I41" i="39"/>
  <c r="H41" i="39"/>
  <c r="J41" i="39" s="1"/>
  <c r="F41" i="39"/>
  <c r="E41" i="39"/>
  <c r="G41" i="39" s="1"/>
  <c r="AV40" i="39"/>
  <c r="AU40" i="39"/>
  <c r="AW40" i="39" s="1"/>
  <c r="AS40" i="39"/>
  <c r="AR40" i="39"/>
  <c r="AT40" i="39" s="1"/>
  <c r="AP40" i="39"/>
  <c r="AO40" i="39"/>
  <c r="AQ40" i="39" s="1"/>
  <c r="AM40" i="39"/>
  <c r="AL40" i="39"/>
  <c r="AN40" i="39" s="1"/>
  <c r="AJ40" i="39"/>
  <c r="AI40" i="39"/>
  <c r="AK40" i="39" s="1"/>
  <c r="AG40" i="39"/>
  <c r="AF40" i="39"/>
  <c r="AH40" i="39" s="1"/>
  <c r="AD40" i="39"/>
  <c r="AC40" i="39"/>
  <c r="AE40" i="39" s="1"/>
  <c r="AA40" i="39"/>
  <c r="Z40" i="39"/>
  <c r="AB40" i="39" s="1"/>
  <c r="X40" i="39"/>
  <c r="W40" i="39"/>
  <c r="Y40" i="39" s="1"/>
  <c r="U40" i="39"/>
  <c r="T40" i="39"/>
  <c r="V40" i="39" s="1"/>
  <c r="R40" i="39"/>
  <c r="Q40" i="39"/>
  <c r="S40" i="39" s="1"/>
  <c r="O40" i="39"/>
  <c r="N40" i="39"/>
  <c r="L40" i="39"/>
  <c r="K40" i="39"/>
  <c r="M40" i="39" s="1"/>
  <c r="I40" i="39"/>
  <c r="H40" i="39"/>
  <c r="J40" i="39" s="1"/>
  <c r="F40" i="39"/>
  <c r="E40" i="39"/>
  <c r="G40" i="39" s="1"/>
  <c r="AV39" i="39"/>
  <c r="AU39" i="39"/>
  <c r="AW39" i="39" s="1"/>
  <c r="AS39" i="39"/>
  <c r="AR39" i="39"/>
  <c r="AT39" i="39" s="1"/>
  <c r="AP39" i="39"/>
  <c r="AO39" i="39"/>
  <c r="AQ39" i="39" s="1"/>
  <c r="AM39" i="39"/>
  <c r="AL39" i="39"/>
  <c r="AN39" i="39" s="1"/>
  <c r="AJ39" i="39"/>
  <c r="AI39" i="39"/>
  <c r="AK39" i="39" s="1"/>
  <c r="AG39" i="39"/>
  <c r="AF39" i="39"/>
  <c r="AH39" i="39" s="1"/>
  <c r="AD39" i="39"/>
  <c r="AC39" i="39"/>
  <c r="AE39" i="39" s="1"/>
  <c r="AA39" i="39"/>
  <c r="Z39" i="39"/>
  <c r="AB39" i="39" s="1"/>
  <c r="X39" i="39"/>
  <c r="W39" i="39"/>
  <c r="Y39" i="39" s="1"/>
  <c r="U39" i="39"/>
  <c r="T39" i="39"/>
  <c r="V39" i="39" s="1"/>
  <c r="R39" i="39"/>
  <c r="Q39" i="39"/>
  <c r="S39" i="39" s="1"/>
  <c r="O39" i="39"/>
  <c r="N39" i="39"/>
  <c r="L39" i="39"/>
  <c r="K39" i="39"/>
  <c r="M39" i="39" s="1"/>
  <c r="I39" i="39"/>
  <c r="H39" i="39"/>
  <c r="J39" i="39" s="1"/>
  <c r="F39" i="39"/>
  <c r="E39" i="39"/>
  <c r="G39" i="39" s="1"/>
  <c r="AV38" i="39"/>
  <c r="AU38" i="39"/>
  <c r="AW38" i="39" s="1"/>
  <c r="AS38" i="39"/>
  <c r="AR38" i="39"/>
  <c r="AT38" i="39" s="1"/>
  <c r="AP38" i="39"/>
  <c r="AO38" i="39"/>
  <c r="AQ38" i="39" s="1"/>
  <c r="AM38" i="39"/>
  <c r="AL38" i="39"/>
  <c r="AN38" i="39" s="1"/>
  <c r="AJ38" i="39"/>
  <c r="AI38" i="39"/>
  <c r="AK38" i="39" s="1"/>
  <c r="AG38" i="39"/>
  <c r="AF38" i="39"/>
  <c r="AH38" i="39" s="1"/>
  <c r="AD38" i="39"/>
  <c r="AC38" i="39"/>
  <c r="AE38" i="39" s="1"/>
  <c r="AA38" i="39"/>
  <c r="Z38" i="39"/>
  <c r="AB38" i="39" s="1"/>
  <c r="X38" i="39"/>
  <c r="W38" i="39"/>
  <c r="Y38" i="39" s="1"/>
  <c r="U38" i="39"/>
  <c r="T38" i="39"/>
  <c r="V38" i="39" s="1"/>
  <c r="R38" i="39"/>
  <c r="Q38" i="39"/>
  <c r="S38" i="39" s="1"/>
  <c r="O38" i="39"/>
  <c r="N38" i="39"/>
  <c r="L38" i="39"/>
  <c r="K38" i="39"/>
  <c r="M38" i="39" s="1"/>
  <c r="I38" i="39"/>
  <c r="H38" i="39"/>
  <c r="J38" i="39" s="1"/>
  <c r="F38" i="39"/>
  <c r="E38" i="39"/>
  <c r="G38" i="39" s="1"/>
  <c r="AV37" i="39"/>
  <c r="AU37" i="39"/>
  <c r="AW37" i="39" s="1"/>
  <c r="AS37" i="39"/>
  <c r="AR37" i="39"/>
  <c r="AT37" i="39" s="1"/>
  <c r="AP37" i="39"/>
  <c r="AO37" i="39"/>
  <c r="AQ37" i="39" s="1"/>
  <c r="AM37" i="39"/>
  <c r="AL37" i="39"/>
  <c r="AN37" i="39" s="1"/>
  <c r="AJ37" i="39"/>
  <c r="AI37" i="39"/>
  <c r="AK37" i="39" s="1"/>
  <c r="AG37" i="39"/>
  <c r="AF37" i="39"/>
  <c r="AH37" i="39" s="1"/>
  <c r="AD37" i="39"/>
  <c r="AC37" i="39"/>
  <c r="AE37" i="39" s="1"/>
  <c r="AA37" i="39"/>
  <c r="Z37" i="39"/>
  <c r="AB37" i="39" s="1"/>
  <c r="X37" i="39"/>
  <c r="W37" i="39"/>
  <c r="Y37" i="39" s="1"/>
  <c r="U37" i="39"/>
  <c r="T37" i="39"/>
  <c r="V37" i="39" s="1"/>
  <c r="R37" i="39"/>
  <c r="Q37" i="39"/>
  <c r="S37" i="39" s="1"/>
  <c r="O37" i="39"/>
  <c r="N37" i="39"/>
  <c r="L37" i="39"/>
  <c r="K37" i="39"/>
  <c r="M37" i="39" s="1"/>
  <c r="I37" i="39"/>
  <c r="H37" i="39"/>
  <c r="J37" i="39" s="1"/>
  <c r="F37" i="39"/>
  <c r="E37" i="39"/>
  <c r="G37" i="39" s="1"/>
  <c r="AV36" i="39"/>
  <c r="AU36" i="39"/>
  <c r="AW36" i="39" s="1"/>
  <c r="AS36" i="39"/>
  <c r="AR36" i="39"/>
  <c r="AT36" i="39" s="1"/>
  <c r="AP36" i="39"/>
  <c r="AO36" i="39"/>
  <c r="AQ36" i="39" s="1"/>
  <c r="AM36" i="39"/>
  <c r="AL36" i="39"/>
  <c r="AN36" i="39" s="1"/>
  <c r="AJ36" i="39"/>
  <c r="AI36" i="39"/>
  <c r="AK36" i="39" s="1"/>
  <c r="AG36" i="39"/>
  <c r="AF36" i="39"/>
  <c r="AH36" i="39" s="1"/>
  <c r="AD36" i="39"/>
  <c r="AC36" i="39"/>
  <c r="AE36" i="39" s="1"/>
  <c r="AA36" i="39"/>
  <c r="Z36" i="39"/>
  <c r="AB36" i="39" s="1"/>
  <c r="X36" i="39"/>
  <c r="W36" i="39"/>
  <c r="Y36" i="39" s="1"/>
  <c r="U36" i="39"/>
  <c r="T36" i="39"/>
  <c r="V36" i="39" s="1"/>
  <c r="R36" i="39"/>
  <c r="Q36" i="39"/>
  <c r="S36" i="39" s="1"/>
  <c r="O36" i="39"/>
  <c r="N36" i="39"/>
  <c r="L36" i="39"/>
  <c r="K36" i="39"/>
  <c r="M36" i="39" s="1"/>
  <c r="I36" i="39"/>
  <c r="H36" i="39"/>
  <c r="J36" i="39" s="1"/>
  <c r="F36" i="39"/>
  <c r="E36" i="39"/>
  <c r="G36" i="39" s="1"/>
  <c r="AV35" i="39"/>
  <c r="AU35" i="39"/>
  <c r="AW35" i="39" s="1"/>
  <c r="AS35" i="39"/>
  <c r="AR35" i="39"/>
  <c r="AT35" i="39" s="1"/>
  <c r="AP35" i="39"/>
  <c r="AO35" i="39"/>
  <c r="AQ35" i="39" s="1"/>
  <c r="AM35" i="39"/>
  <c r="AL35" i="39"/>
  <c r="AN35" i="39" s="1"/>
  <c r="AJ35" i="39"/>
  <c r="AI35" i="39"/>
  <c r="AK35" i="39" s="1"/>
  <c r="AG35" i="39"/>
  <c r="AF35" i="39"/>
  <c r="AH35" i="39" s="1"/>
  <c r="AD35" i="39"/>
  <c r="AC35" i="39"/>
  <c r="AE35" i="39" s="1"/>
  <c r="AA35" i="39"/>
  <c r="Z35" i="39"/>
  <c r="AB35" i="39" s="1"/>
  <c r="X35" i="39"/>
  <c r="W35" i="39"/>
  <c r="Y35" i="39" s="1"/>
  <c r="U35" i="39"/>
  <c r="T35" i="39"/>
  <c r="V35" i="39" s="1"/>
  <c r="R35" i="39"/>
  <c r="Q35" i="39"/>
  <c r="S35" i="39" s="1"/>
  <c r="O35" i="39"/>
  <c r="N35" i="39"/>
  <c r="P35" i="39" s="1"/>
  <c r="L35" i="39"/>
  <c r="K35" i="39"/>
  <c r="M35" i="39" s="1"/>
  <c r="I35" i="39"/>
  <c r="H35" i="39"/>
  <c r="J35" i="39" s="1"/>
  <c r="F35" i="39"/>
  <c r="E35" i="39"/>
  <c r="G35" i="39" s="1"/>
  <c r="AV34" i="39"/>
  <c r="AU34" i="39"/>
  <c r="AW34" i="39" s="1"/>
  <c r="AS34" i="39"/>
  <c r="AR34" i="39"/>
  <c r="AT34" i="39" s="1"/>
  <c r="AP34" i="39"/>
  <c r="AO34" i="39"/>
  <c r="AQ34" i="39" s="1"/>
  <c r="AM34" i="39"/>
  <c r="AL34" i="39"/>
  <c r="AN34" i="39" s="1"/>
  <c r="AJ34" i="39"/>
  <c r="AI34" i="39"/>
  <c r="AK34" i="39" s="1"/>
  <c r="AG34" i="39"/>
  <c r="AF34" i="39"/>
  <c r="AH34" i="39" s="1"/>
  <c r="AD34" i="39"/>
  <c r="AC34" i="39"/>
  <c r="AE34" i="39" s="1"/>
  <c r="AA34" i="39"/>
  <c r="Z34" i="39"/>
  <c r="AB34" i="39" s="1"/>
  <c r="X34" i="39"/>
  <c r="W34" i="39"/>
  <c r="Y34" i="39" s="1"/>
  <c r="U34" i="39"/>
  <c r="T34" i="39"/>
  <c r="V34" i="39" s="1"/>
  <c r="R34" i="39"/>
  <c r="Q34" i="39"/>
  <c r="S34" i="39" s="1"/>
  <c r="O34" i="39"/>
  <c r="N34" i="39"/>
  <c r="P34" i="39" s="1"/>
  <c r="L34" i="39"/>
  <c r="K34" i="39"/>
  <c r="M34" i="39" s="1"/>
  <c r="I34" i="39"/>
  <c r="H34" i="39"/>
  <c r="F34" i="39"/>
  <c r="E34" i="39"/>
  <c r="G34" i="39" s="1"/>
  <c r="AV33" i="39"/>
  <c r="AU33" i="39"/>
  <c r="AW33" i="39" s="1"/>
  <c r="AS33" i="39"/>
  <c r="AR33" i="39"/>
  <c r="AT33" i="39" s="1"/>
  <c r="AP33" i="39"/>
  <c r="AO33" i="39"/>
  <c r="AQ33" i="39" s="1"/>
  <c r="AM33" i="39"/>
  <c r="AL33" i="39"/>
  <c r="AN33" i="39" s="1"/>
  <c r="AJ33" i="39"/>
  <c r="AI33" i="39"/>
  <c r="AK33" i="39" s="1"/>
  <c r="AG33" i="39"/>
  <c r="AF33" i="39"/>
  <c r="AH33" i="39" s="1"/>
  <c r="AD33" i="39"/>
  <c r="AC33" i="39"/>
  <c r="AE33" i="39" s="1"/>
  <c r="AA33" i="39"/>
  <c r="Z33" i="39"/>
  <c r="AB33" i="39" s="1"/>
  <c r="X33" i="39"/>
  <c r="W33" i="39"/>
  <c r="Y33" i="39" s="1"/>
  <c r="U33" i="39"/>
  <c r="T33" i="39"/>
  <c r="V33" i="39" s="1"/>
  <c r="R33" i="39"/>
  <c r="Q33" i="39"/>
  <c r="S33" i="39" s="1"/>
  <c r="O33" i="39"/>
  <c r="N33" i="39"/>
  <c r="P33" i="39" s="1"/>
  <c r="L33" i="39"/>
  <c r="K33" i="39"/>
  <c r="M33" i="39" s="1"/>
  <c r="I33" i="39"/>
  <c r="H33" i="39"/>
  <c r="F33" i="39"/>
  <c r="E33" i="39"/>
  <c r="G33" i="39" s="1"/>
  <c r="AV32" i="39"/>
  <c r="AU32" i="39"/>
  <c r="AW32" i="39" s="1"/>
  <c r="AS32" i="39"/>
  <c r="AR32" i="39"/>
  <c r="AT32" i="39" s="1"/>
  <c r="AP32" i="39"/>
  <c r="AO32" i="39"/>
  <c r="AQ32" i="39" s="1"/>
  <c r="AM32" i="39"/>
  <c r="AL32" i="39"/>
  <c r="AN32" i="39" s="1"/>
  <c r="AJ32" i="39"/>
  <c r="AI32" i="39"/>
  <c r="AK32" i="39" s="1"/>
  <c r="AG32" i="39"/>
  <c r="AF32" i="39"/>
  <c r="AH32" i="39" s="1"/>
  <c r="AD32" i="39"/>
  <c r="AC32" i="39"/>
  <c r="AE32" i="39" s="1"/>
  <c r="AA32" i="39"/>
  <c r="Z32" i="39"/>
  <c r="AB32" i="39" s="1"/>
  <c r="X32" i="39"/>
  <c r="W32" i="39"/>
  <c r="Y32" i="39" s="1"/>
  <c r="U32" i="39"/>
  <c r="T32" i="39"/>
  <c r="V32" i="39" s="1"/>
  <c r="R32" i="39"/>
  <c r="Q32" i="39"/>
  <c r="S32" i="39" s="1"/>
  <c r="O32" i="39"/>
  <c r="N32" i="39"/>
  <c r="P32" i="39" s="1"/>
  <c r="L32" i="39"/>
  <c r="K32" i="39"/>
  <c r="M32" i="39" s="1"/>
  <c r="I32" i="39"/>
  <c r="H32" i="39"/>
  <c r="F32" i="39"/>
  <c r="E32" i="39"/>
  <c r="G32" i="39" s="1"/>
  <c r="AV31" i="39"/>
  <c r="AU31" i="39"/>
  <c r="AW31" i="39" s="1"/>
  <c r="AS31" i="39"/>
  <c r="AR31" i="39"/>
  <c r="AT31" i="39" s="1"/>
  <c r="AP31" i="39"/>
  <c r="AO31" i="39"/>
  <c r="AQ31" i="39" s="1"/>
  <c r="AM31" i="39"/>
  <c r="AL31" i="39"/>
  <c r="AN31" i="39" s="1"/>
  <c r="AJ31" i="39"/>
  <c r="AI31" i="39"/>
  <c r="AK31" i="39" s="1"/>
  <c r="AG31" i="39"/>
  <c r="AF31" i="39"/>
  <c r="AH31" i="39" s="1"/>
  <c r="AD31" i="39"/>
  <c r="AC31" i="39"/>
  <c r="AE31" i="39" s="1"/>
  <c r="AA31" i="39"/>
  <c r="Z31" i="39"/>
  <c r="AB31" i="39" s="1"/>
  <c r="X31" i="39"/>
  <c r="W31" i="39"/>
  <c r="Y31" i="39" s="1"/>
  <c r="U31" i="39"/>
  <c r="T31" i="39"/>
  <c r="V31" i="39" s="1"/>
  <c r="R31" i="39"/>
  <c r="Q31" i="39"/>
  <c r="S31" i="39" s="1"/>
  <c r="O31" i="39"/>
  <c r="N31" i="39"/>
  <c r="P31" i="39" s="1"/>
  <c r="L31" i="39"/>
  <c r="K31" i="39"/>
  <c r="M31" i="39" s="1"/>
  <c r="I31" i="39"/>
  <c r="H31" i="39"/>
  <c r="F31" i="39"/>
  <c r="E31" i="39"/>
  <c r="G31" i="39" s="1"/>
  <c r="AV30" i="39"/>
  <c r="AU30" i="39"/>
  <c r="AW30" i="39" s="1"/>
  <c r="AS30" i="39"/>
  <c r="AR30" i="39"/>
  <c r="AT30" i="39" s="1"/>
  <c r="AP30" i="39"/>
  <c r="AO30" i="39"/>
  <c r="AQ30" i="39" s="1"/>
  <c r="AM30" i="39"/>
  <c r="AL30" i="39"/>
  <c r="AN30" i="39" s="1"/>
  <c r="AJ30" i="39"/>
  <c r="AI30" i="39"/>
  <c r="AK30" i="39" s="1"/>
  <c r="AG30" i="39"/>
  <c r="AF30" i="39"/>
  <c r="AH30" i="39" s="1"/>
  <c r="AD30" i="39"/>
  <c r="AC30" i="39"/>
  <c r="AE30" i="39" s="1"/>
  <c r="AA30" i="39"/>
  <c r="Z30" i="39"/>
  <c r="AB30" i="39" s="1"/>
  <c r="X30" i="39"/>
  <c r="W30" i="39"/>
  <c r="Y30" i="39" s="1"/>
  <c r="U30" i="39"/>
  <c r="T30" i="39"/>
  <c r="V30" i="39" s="1"/>
  <c r="R30" i="39"/>
  <c r="Q30" i="39"/>
  <c r="S30" i="39" s="1"/>
  <c r="O30" i="39"/>
  <c r="N30" i="39"/>
  <c r="P30" i="39" s="1"/>
  <c r="L30" i="39"/>
  <c r="K30" i="39"/>
  <c r="M30" i="39" s="1"/>
  <c r="I30" i="39"/>
  <c r="H30" i="39"/>
  <c r="F30" i="39"/>
  <c r="E30" i="39"/>
  <c r="G30" i="39" s="1"/>
  <c r="AV29" i="39"/>
  <c r="AU29" i="39"/>
  <c r="AW29" i="39" s="1"/>
  <c r="AS29" i="39"/>
  <c r="AR29" i="39"/>
  <c r="AT29" i="39" s="1"/>
  <c r="AP29" i="39"/>
  <c r="AO29" i="39"/>
  <c r="AQ29" i="39" s="1"/>
  <c r="AM29" i="39"/>
  <c r="AL29" i="39"/>
  <c r="AN29" i="39" s="1"/>
  <c r="AJ29" i="39"/>
  <c r="AI29" i="39"/>
  <c r="AK29" i="39" s="1"/>
  <c r="AG29" i="39"/>
  <c r="AF29" i="39"/>
  <c r="AH29" i="39" s="1"/>
  <c r="AD29" i="39"/>
  <c r="AC29" i="39"/>
  <c r="AE29" i="39" s="1"/>
  <c r="AA29" i="39"/>
  <c r="Z29" i="39"/>
  <c r="AB29" i="39" s="1"/>
  <c r="X29" i="39"/>
  <c r="W29" i="39"/>
  <c r="Y29" i="39" s="1"/>
  <c r="U29" i="39"/>
  <c r="T29" i="39"/>
  <c r="V29" i="39" s="1"/>
  <c r="R29" i="39"/>
  <c r="Q29" i="39"/>
  <c r="S29" i="39" s="1"/>
  <c r="O29" i="39"/>
  <c r="N29" i="39"/>
  <c r="P29" i="39" s="1"/>
  <c r="L29" i="39"/>
  <c r="K29" i="39"/>
  <c r="M29" i="39" s="1"/>
  <c r="I29" i="39"/>
  <c r="H29" i="39"/>
  <c r="J29" i="39" s="1"/>
  <c r="F29" i="39"/>
  <c r="E29" i="39"/>
  <c r="G29" i="39" s="1"/>
  <c r="AV28" i="39"/>
  <c r="AU28" i="39"/>
  <c r="AW28" i="39" s="1"/>
  <c r="AS28" i="39"/>
  <c r="AR28" i="39"/>
  <c r="AT28" i="39" s="1"/>
  <c r="AP28" i="39"/>
  <c r="AO28" i="39"/>
  <c r="AQ28" i="39" s="1"/>
  <c r="AM28" i="39"/>
  <c r="AL28" i="39"/>
  <c r="AN28" i="39" s="1"/>
  <c r="AJ28" i="39"/>
  <c r="AI28" i="39"/>
  <c r="AK28" i="39" s="1"/>
  <c r="AG28" i="39"/>
  <c r="AF28" i="39"/>
  <c r="AH28" i="39" s="1"/>
  <c r="AD28" i="39"/>
  <c r="AC28" i="39"/>
  <c r="AE28" i="39" s="1"/>
  <c r="AA28" i="39"/>
  <c r="Z28" i="39"/>
  <c r="AB28" i="39" s="1"/>
  <c r="X28" i="39"/>
  <c r="W28" i="39"/>
  <c r="Y28" i="39" s="1"/>
  <c r="U28" i="39"/>
  <c r="T28" i="39"/>
  <c r="V28" i="39" s="1"/>
  <c r="R28" i="39"/>
  <c r="Q28" i="39"/>
  <c r="S28" i="39" s="1"/>
  <c r="O28" i="39"/>
  <c r="N28" i="39"/>
  <c r="P28" i="39" s="1"/>
  <c r="L28" i="39"/>
  <c r="K28" i="39"/>
  <c r="M28" i="39" s="1"/>
  <c r="I28" i="39"/>
  <c r="H28" i="39"/>
  <c r="F28" i="39"/>
  <c r="E28" i="39"/>
  <c r="G28" i="39" s="1"/>
  <c r="AV27" i="39"/>
  <c r="AU27" i="39"/>
  <c r="AW27" i="39" s="1"/>
  <c r="AS27" i="39"/>
  <c r="AR27" i="39"/>
  <c r="AT27" i="39" s="1"/>
  <c r="AP27" i="39"/>
  <c r="AO27" i="39"/>
  <c r="AQ27" i="39" s="1"/>
  <c r="AM27" i="39"/>
  <c r="AL27" i="39"/>
  <c r="AN27" i="39" s="1"/>
  <c r="AJ27" i="39"/>
  <c r="AI27" i="39"/>
  <c r="AK27" i="39" s="1"/>
  <c r="AG27" i="39"/>
  <c r="AF27" i="39"/>
  <c r="AH27" i="39" s="1"/>
  <c r="AD27" i="39"/>
  <c r="AC27" i="39"/>
  <c r="AE27" i="39" s="1"/>
  <c r="AA27" i="39"/>
  <c r="Z27" i="39"/>
  <c r="AB27" i="39" s="1"/>
  <c r="X27" i="39"/>
  <c r="W27" i="39"/>
  <c r="Y27" i="39" s="1"/>
  <c r="U27" i="39"/>
  <c r="T27" i="39"/>
  <c r="V27" i="39" s="1"/>
  <c r="R27" i="39"/>
  <c r="Q27" i="39"/>
  <c r="S27" i="39" s="1"/>
  <c r="O27" i="39"/>
  <c r="N27" i="39"/>
  <c r="P27" i="39" s="1"/>
  <c r="L27" i="39"/>
  <c r="K27" i="39"/>
  <c r="M27" i="39" s="1"/>
  <c r="I27" i="39"/>
  <c r="H27" i="39"/>
  <c r="F27" i="39"/>
  <c r="E27" i="39"/>
  <c r="G27" i="39" s="1"/>
  <c r="AV26" i="39"/>
  <c r="AU26" i="39"/>
  <c r="AW26" i="39" s="1"/>
  <c r="AS26" i="39"/>
  <c r="AR26" i="39"/>
  <c r="AT26" i="39" s="1"/>
  <c r="AP26" i="39"/>
  <c r="AO26" i="39"/>
  <c r="AQ26" i="39" s="1"/>
  <c r="AM26" i="39"/>
  <c r="AL26" i="39"/>
  <c r="AN26" i="39" s="1"/>
  <c r="AJ26" i="39"/>
  <c r="AI26" i="39"/>
  <c r="AK26" i="39" s="1"/>
  <c r="AG26" i="39"/>
  <c r="AF26" i="39"/>
  <c r="AH26" i="39" s="1"/>
  <c r="AD26" i="39"/>
  <c r="AC26" i="39"/>
  <c r="AE26" i="39" s="1"/>
  <c r="AA26" i="39"/>
  <c r="Z26" i="39"/>
  <c r="AB26" i="39" s="1"/>
  <c r="X26" i="39"/>
  <c r="W26" i="39"/>
  <c r="Y26" i="39" s="1"/>
  <c r="U26" i="39"/>
  <c r="T26" i="39"/>
  <c r="V26" i="39" s="1"/>
  <c r="R26" i="39"/>
  <c r="Q26" i="39"/>
  <c r="S26" i="39" s="1"/>
  <c r="O26" i="39"/>
  <c r="N26" i="39"/>
  <c r="P26" i="39" s="1"/>
  <c r="L26" i="39"/>
  <c r="K26" i="39"/>
  <c r="M26" i="39" s="1"/>
  <c r="I26" i="39"/>
  <c r="H26" i="39"/>
  <c r="F26" i="39"/>
  <c r="E26" i="39"/>
  <c r="G26" i="39" s="1"/>
  <c r="AV25" i="39"/>
  <c r="AU25" i="39"/>
  <c r="AW25" i="39" s="1"/>
  <c r="AS25" i="39"/>
  <c r="AR25" i="39"/>
  <c r="AT25" i="39" s="1"/>
  <c r="AP25" i="39"/>
  <c r="AO25" i="39"/>
  <c r="AQ25" i="39" s="1"/>
  <c r="AM25" i="39"/>
  <c r="AL25" i="39"/>
  <c r="AN25" i="39" s="1"/>
  <c r="AJ25" i="39"/>
  <c r="AI25" i="39"/>
  <c r="AK25" i="39" s="1"/>
  <c r="AG25" i="39"/>
  <c r="AF25" i="39"/>
  <c r="AH25" i="39" s="1"/>
  <c r="AD25" i="39"/>
  <c r="AC25" i="39"/>
  <c r="AE25" i="39" s="1"/>
  <c r="AA25" i="39"/>
  <c r="Z25" i="39"/>
  <c r="AB25" i="39" s="1"/>
  <c r="X25" i="39"/>
  <c r="W25" i="39"/>
  <c r="Y25" i="39" s="1"/>
  <c r="U25" i="39"/>
  <c r="T25" i="39"/>
  <c r="V25" i="39" s="1"/>
  <c r="R25" i="39"/>
  <c r="Q25" i="39"/>
  <c r="S25" i="39" s="1"/>
  <c r="O25" i="39"/>
  <c r="N25" i="39"/>
  <c r="P25" i="39" s="1"/>
  <c r="L25" i="39"/>
  <c r="K25" i="39"/>
  <c r="M25" i="39" s="1"/>
  <c r="I25" i="39"/>
  <c r="H25" i="39"/>
  <c r="J25" i="39" s="1"/>
  <c r="F25" i="39"/>
  <c r="E25" i="39"/>
  <c r="G25" i="39" s="1"/>
  <c r="AV24" i="39"/>
  <c r="AU24" i="39"/>
  <c r="AW24" i="39" s="1"/>
  <c r="AS24" i="39"/>
  <c r="AR24" i="39"/>
  <c r="AT24" i="39" s="1"/>
  <c r="AP24" i="39"/>
  <c r="AO24" i="39"/>
  <c r="AQ24" i="39" s="1"/>
  <c r="AM24" i="39"/>
  <c r="AL24" i="39"/>
  <c r="AN24" i="39" s="1"/>
  <c r="AJ24" i="39"/>
  <c r="AI24" i="39"/>
  <c r="AK24" i="39" s="1"/>
  <c r="AG24" i="39"/>
  <c r="AF24" i="39"/>
  <c r="AH24" i="39" s="1"/>
  <c r="AD24" i="39"/>
  <c r="AC24" i="39"/>
  <c r="AE24" i="39" s="1"/>
  <c r="AA24" i="39"/>
  <c r="Z24" i="39"/>
  <c r="AB24" i="39" s="1"/>
  <c r="X24" i="39"/>
  <c r="W24" i="39"/>
  <c r="Y24" i="39" s="1"/>
  <c r="U24" i="39"/>
  <c r="T24" i="39"/>
  <c r="V24" i="39" s="1"/>
  <c r="R24" i="39"/>
  <c r="Q24" i="39"/>
  <c r="S24" i="39" s="1"/>
  <c r="O24" i="39"/>
  <c r="N24" i="39"/>
  <c r="P24" i="39" s="1"/>
  <c r="L24" i="39"/>
  <c r="K24" i="39"/>
  <c r="M24" i="39" s="1"/>
  <c r="I24" i="39"/>
  <c r="H24" i="39"/>
  <c r="J24" i="39" s="1"/>
  <c r="F24" i="39"/>
  <c r="E24" i="39"/>
  <c r="G24" i="39" s="1"/>
  <c r="AV23" i="39"/>
  <c r="AU23" i="39"/>
  <c r="AW23" i="39" s="1"/>
  <c r="AS23" i="39"/>
  <c r="AR23" i="39"/>
  <c r="AT23" i="39" s="1"/>
  <c r="AP23" i="39"/>
  <c r="AO23" i="39"/>
  <c r="AQ23" i="39" s="1"/>
  <c r="AM23" i="39"/>
  <c r="AL23" i="39"/>
  <c r="AN23" i="39" s="1"/>
  <c r="AJ23" i="39"/>
  <c r="AI23" i="39"/>
  <c r="AK23" i="39" s="1"/>
  <c r="AG23" i="39"/>
  <c r="AF23" i="39"/>
  <c r="AH23" i="39" s="1"/>
  <c r="AD23" i="39"/>
  <c r="AC23" i="39"/>
  <c r="AE23" i="39" s="1"/>
  <c r="AA23" i="39"/>
  <c r="Z23" i="39"/>
  <c r="AB23" i="39" s="1"/>
  <c r="X23" i="39"/>
  <c r="W23" i="39"/>
  <c r="Y23" i="39" s="1"/>
  <c r="U23" i="39"/>
  <c r="T23" i="39"/>
  <c r="V23" i="39" s="1"/>
  <c r="R23" i="39"/>
  <c r="Q23" i="39"/>
  <c r="S23" i="39" s="1"/>
  <c r="O23" i="39"/>
  <c r="N23" i="39"/>
  <c r="P23" i="39" s="1"/>
  <c r="L23" i="39"/>
  <c r="K23" i="39"/>
  <c r="M23" i="39" s="1"/>
  <c r="I23" i="39"/>
  <c r="H23" i="39"/>
  <c r="J23" i="39" s="1"/>
  <c r="F23" i="39"/>
  <c r="E23" i="39"/>
  <c r="G23" i="39" s="1"/>
  <c r="AW22" i="39"/>
  <c r="AT22" i="39"/>
  <c r="AQ22" i="39"/>
  <c r="AN22" i="39"/>
  <c r="AK22" i="39"/>
  <c r="AH22" i="39"/>
  <c r="AE22" i="39"/>
  <c r="AB22" i="39"/>
  <c r="Y22" i="39"/>
  <c r="V22" i="39"/>
  <c r="S22" i="39"/>
  <c r="P22" i="39"/>
  <c r="M22" i="39"/>
  <c r="J22" i="39"/>
  <c r="G22" i="39"/>
  <c r="AW21" i="39"/>
  <c r="AG14" i="39" s="1"/>
  <c r="AT21" i="39"/>
  <c r="AG13" i="39" s="1"/>
  <c r="AN21" i="39"/>
  <c r="AG11" i="39" s="1"/>
  <c r="AK21" i="39"/>
  <c r="AG10" i="39" s="1"/>
  <c r="AE21" i="39"/>
  <c r="U13" i="39" s="1"/>
  <c r="Y21" i="39"/>
  <c r="U11" i="39" s="1"/>
  <c r="V21" i="39"/>
  <c r="U10" i="39" s="1"/>
  <c r="S21" i="39"/>
  <c r="F14" i="39" s="1"/>
  <c r="M21" i="39"/>
  <c r="F12" i="39" s="1"/>
  <c r="G21" i="39"/>
  <c r="F10" i="39" s="1"/>
  <c r="AV18" i="39"/>
  <c r="AU18" i="39"/>
  <c r="AU22" i="39" s="1"/>
  <c r="AS18" i="39"/>
  <c r="AR18" i="39"/>
  <c r="AR22" i="39" s="1"/>
  <c r="AP18" i="39"/>
  <c r="AO18" i="39"/>
  <c r="AO22" i="39" s="1"/>
  <c r="AM18" i="39"/>
  <c r="AL18" i="39"/>
  <c r="AL22" i="39" s="1"/>
  <c r="AJ18" i="39"/>
  <c r="AI18" i="39"/>
  <c r="AI22" i="39" s="1"/>
  <c r="AG18" i="39"/>
  <c r="AF18" i="39"/>
  <c r="AF22" i="39" s="1"/>
  <c r="AD18" i="39"/>
  <c r="AC18" i="39"/>
  <c r="AC22" i="39" s="1"/>
  <c r="AA18" i="39"/>
  <c r="Z18" i="39"/>
  <c r="Z22" i="39" s="1"/>
  <c r="X18" i="39"/>
  <c r="W18" i="39"/>
  <c r="W22" i="39" s="1"/>
  <c r="U18" i="39"/>
  <c r="T18" i="39"/>
  <c r="T22" i="39" s="1"/>
  <c r="R18" i="39"/>
  <c r="Q18" i="39"/>
  <c r="Q22" i="39" s="1"/>
  <c r="O18" i="39"/>
  <c r="N18" i="39"/>
  <c r="N22" i="39" s="1"/>
  <c r="L18" i="39"/>
  <c r="K18" i="39"/>
  <c r="K22" i="39" s="1"/>
  <c r="I18" i="39"/>
  <c r="H18" i="39"/>
  <c r="H22" i="39" s="1"/>
  <c r="F18" i="39"/>
  <c r="E18" i="39"/>
  <c r="E22" i="39" s="1"/>
  <c r="AI14" i="39"/>
  <c r="AU17" i="39" s="1"/>
  <c r="AU374" i="39" s="1"/>
  <c r="W14" i="39"/>
  <c r="AF17" i="39" s="1"/>
  <c r="AF374" i="39" s="1"/>
  <c r="H14" i="39"/>
  <c r="Q17" i="39" s="1"/>
  <c r="Q374" i="39" s="1"/>
  <c r="AI13" i="39"/>
  <c r="AR17" i="39" s="1"/>
  <c r="AR374" i="39" s="1"/>
  <c r="W13" i="39"/>
  <c r="AC17" i="39" s="1"/>
  <c r="AC374" i="39" s="1"/>
  <c r="H13" i="39"/>
  <c r="N17" i="39" s="1"/>
  <c r="N374" i="39" s="1"/>
  <c r="AI12" i="39"/>
  <c r="AO17" i="39" s="1"/>
  <c r="AO374" i="39" s="1"/>
  <c r="W12" i="39"/>
  <c r="Z17" i="39" s="1"/>
  <c r="Z374" i="39" s="1"/>
  <c r="H12" i="39"/>
  <c r="K17" i="39" s="1"/>
  <c r="K374" i="39" s="1"/>
  <c r="AI11" i="39"/>
  <c r="AL17" i="39" s="1"/>
  <c r="AL374" i="39" s="1"/>
  <c r="W11" i="39"/>
  <c r="W17" i="39" s="1"/>
  <c r="W374" i="39" s="1"/>
  <c r="H11" i="39"/>
  <c r="H17" i="39" s="1"/>
  <c r="H374" i="39" s="1"/>
  <c r="AI10" i="39"/>
  <c r="AI17" i="39" s="1"/>
  <c r="AI374" i="39" s="1"/>
  <c r="W10" i="39"/>
  <c r="T17" i="39" s="1"/>
  <c r="T374" i="39" s="1"/>
  <c r="H10" i="39"/>
  <c r="E17" i="39" s="1"/>
  <c r="E374" i="39" s="1"/>
  <c r="V5" i="39"/>
  <c r="E883" i="37"/>
  <c r="E882" i="37"/>
  <c r="E881" i="37"/>
  <c r="E880" i="37"/>
  <c r="E849" i="37"/>
  <c r="E848" i="37"/>
  <c r="E847" i="37"/>
  <c r="E846" i="37"/>
  <c r="E845" i="37"/>
  <c r="E844" i="37"/>
  <c r="E816" i="37"/>
  <c r="E815" i="37"/>
  <c r="E814" i="37"/>
  <c r="E813" i="37"/>
  <c r="E812" i="37"/>
  <c r="E781" i="37"/>
  <c r="E780" i="37"/>
  <c r="E779" i="37"/>
  <c r="E778" i="37"/>
  <c r="E747" i="37"/>
  <c r="E746" i="37"/>
  <c r="E745" i="37"/>
  <c r="E744" i="37"/>
  <c r="E713" i="37"/>
  <c r="E712" i="37"/>
  <c r="E711" i="37"/>
  <c r="E710" i="37"/>
  <c r="E680" i="37"/>
  <c r="E679" i="37"/>
  <c r="E678" i="37"/>
  <c r="E677" i="37"/>
  <c r="E676" i="37"/>
  <c r="E646" i="37"/>
  <c r="E645" i="37"/>
  <c r="E644" i="37"/>
  <c r="E643" i="37"/>
  <c r="E642" i="37"/>
  <c r="E641" i="37"/>
  <c r="E640" i="37"/>
  <c r="E639" i="37"/>
  <c r="E612" i="37"/>
  <c r="E611" i="37"/>
  <c r="E610" i="37"/>
  <c r="E609" i="37"/>
  <c r="E608" i="37"/>
  <c r="E607" i="37"/>
  <c r="E544" i="37"/>
  <c r="E543" i="37"/>
  <c r="E542" i="37"/>
  <c r="E541" i="37"/>
  <c r="E540" i="37"/>
  <c r="E539" i="37"/>
  <c r="E538" i="37"/>
  <c r="E537" i="37"/>
  <c r="E536" i="37"/>
  <c r="E510" i="37"/>
  <c r="E509" i="37"/>
  <c r="E508" i="37"/>
  <c r="E507" i="37"/>
  <c r="E506" i="37"/>
  <c r="E505" i="37"/>
  <c r="E504" i="37"/>
  <c r="E503" i="37"/>
  <c r="E502" i="37"/>
  <c r="E501" i="37"/>
  <c r="E500" i="37"/>
  <c r="E499" i="37"/>
  <c r="E498" i="37"/>
  <c r="E497" i="37"/>
  <c r="E496" i="37"/>
  <c r="E476" i="37"/>
  <c r="E475" i="37"/>
  <c r="E474" i="37"/>
  <c r="E473" i="37"/>
  <c r="E472" i="37"/>
  <c r="E471" i="37"/>
  <c r="E470" i="37"/>
  <c r="E469" i="37"/>
  <c r="E468" i="37"/>
  <c r="E467" i="37"/>
  <c r="E466" i="37"/>
  <c r="E465" i="37"/>
  <c r="E464" i="37"/>
  <c r="E463" i="37"/>
  <c r="E462" i="37"/>
  <c r="E461" i="37"/>
  <c r="E442" i="37"/>
  <c r="E441" i="37"/>
  <c r="E440" i="37"/>
  <c r="E439" i="37"/>
  <c r="E438" i="37"/>
  <c r="E437" i="37"/>
  <c r="E436" i="37"/>
  <c r="E435" i="37"/>
  <c r="E434" i="37"/>
  <c r="E433" i="37"/>
  <c r="E432" i="37"/>
  <c r="E431" i="37"/>
  <c r="E430" i="37"/>
  <c r="E429" i="37"/>
  <c r="E428" i="37"/>
  <c r="E408" i="37"/>
  <c r="E407" i="37"/>
  <c r="E406" i="37"/>
  <c r="E405" i="37"/>
  <c r="E404" i="37"/>
  <c r="E403" i="37"/>
  <c r="AV373" i="37"/>
  <c r="AU373" i="37"/>
  <c r="AS373" i="37"/>
  <c r="AR373" i="37"/>
  <c r="AP373" i="37"/>
  <c r="AO373" i="37"/>
  <c r="AM373" i="37"/>
  <c r="AL373" i="37"/>
  <c r="AJ373" i="37"/>
  <c r="AI373" i="37"/>
  <c r="AG373" i="37"/>
  <c r="AF373" i="37"/>
  <c r="AD373" i="37"/>
  <c r="AC373" i="37"/>
  <c r="AA373" i="37"/>
  <c r="Z373" i="37"/>
  <c r="X373" i="37"/>
  <c r="W373" i="37"/>
  <c r="U373" i="37"/>
  <c r="T373" i="37"/>
  <c r="R373" i="37"/>
  <c r="Q373" i="37"/>
  <c r="O373" i="37"/>
  <c r="N373" i="37"/>
  <c r="L373" i="37"/>
  <c r="K373" i="37"/>
  <c r="I373" i="37"/>
  <c r="H373" i="37"/>
  <c r="F373" i="37"/>
  <c r="E373" i="37"/>
  <c r="AV372" i="37"/>
  <c r="AU372" i="37"/>
  <c r="AW372" i="37" s="1"/>
  <c r="AS372" i="37"/>
  <c r="AR372" i="37"/>
  <c r="AT372" i="37" s="1"/>
  <c r="AP372" i="37"/>
  <c r="AO372" i="37"/>
  <c r="AQ372" i="37" s="1"/>
  <c r="AM372" i="37"/>
  <c r="AL372" i="37"/>
  <c r="AN372" i="37" s="1"/>
  <c r="AJ372" i="37"/>
  <c r="AI372" i="37"/>
  <c r="AK372" i="37" s="1"/>
  <c r="AG372" i="37"/>
  <c r="AF372" i="37"/>
  <c r="AH372" i="37" s="1"/>
  <c r="AD372" i="37"/>
  <c r="AC372" i="37"/>
  <c r="AE372" i="37" s="1"/>
  <c r="AA372" i="37"/>
  <c r="Z372" i="37"/>
  <c r="AB372" i="37" s="1"/>
  <c r="X372" i="37"/>
  <c r="W372" i="37"/>
  <c r="Y372" i="37" s="1"/>
  <c r="U372" i="37"/>
  <c r="T372" i="37"/>
  <c r="V372" i="37" s="1"/>
  <c r="R372" i="37"/>
  <c r="Q372" i="37"/>
  <c r="S372" i="37" s="1"/>
  <c r="O372" i="37"/>
  <c r="N372" i="37"/>
  <c r="P372" i="37" s="1"/>
  <c r="L372" i="37"/>
  <c r="K372" i="37"/>
  <c r="M372" i="37" s="1"/>
  <c r="I372" i="37"/>
  <c r="H372" i="37"/>
  <c r="J372" i="37" s="1"/>
  <c r="F372" i="37"/>
  <c r="E372" i="37"/>
  <c r="G372" i="37" s="1"/>
  <c r="AV371" i="37"/>
  <c r="AU371" i="37"/>
  <c r="AW371" i="37" s="1"/>
  <c r="AS371" i="37"/>
  <c r="AR371" i="37"/>
  <c r="AT371" i="37" s="1"/>
  <c r="AP371" i="37"/>
  <c r="AO371" i="37"/>
  <c r="AQ371" i="37" s="1"/>
  <c r="AM371" i="37"/>
  <c r="AL371" i="37"/>
  <c r="AN371" i="37" s="1"/>
  <c r="AJ371" i="37"/>
  <c r="AI371" i="37"/>
  <c r="AK371" i="37" s="1"/>
  <c r="AG371" i="37"/>
  <c r="AF371" i="37"/>
  <c r="AH371" i="37" s="1"/>
  <c r="AD371" i="37"/>
  <c r="AC371" i="37"/>
  <c r="AE371" i="37" s="1"/>
  <c r="AA371" i="37"/>
  <c r="Z371" i="37"/>
  <c r="AB371" i="37" s="1"/>
  <c r="X371" i="37"/>
  <c r="W371" i="37"/>
  <c r="Y371" i="37" s="1"/>
  <c r="U371" i="37"/>
  <c r="T371" i="37"/>
  <c r="V371" i="37" s="1"/>
  <c r="R371" i="37"/>
  <c r="Q371" i="37"/>
  <c r="S371" i="37" s="1"/>
  <c r="O371" i="37"/>
  <c r="N371" i="37"/>
  <c r="P371" i="37" s="1"/>
  <c r="L371" i="37"/>
  <c r="K371" i="37"/>
  <c r="M371" i="37" s="1"/>
  <c r="I371" i="37"/>
  <c r="H371" i="37"/>
  <c r="J371" i="37" s="1"/>
  <c r="F371" i="37"/>
  <c r="E371" i="37"/>
  <c r="G371" i="37" s="1"/>
  <c r="AV370" i="37"/>
  <c r="AU370" i="37"/>
  <c r="AW370" i="37" s="1"/>
  <c r="AS370" i="37"/>
  <c r="AR370" i="37"/>
  <c r="AT370" i="37" s="1"/>
  <c r="AP370" i="37"/>
  <c r="AO370" i="37"/>
  <c r="AQ370" i="37" s="1"/>
  <c r="AM370" i="37"/>
  <c r="AL370" i="37"/>
  <c r="AN370" i="37" s="1"/>
  <c r="AK370" i="37"/>
  <c r="AJ370" i="37"/>
  <c r="AI370" i="37"/>
  <c r="AG370" i="37"/>
  <c r="AF370" i="37"/>
  <c r="AH370" i="37" s="1"/>
  <c r="AD370" i="37"/>
  <c r="AC370" i="37"/>
  <c r="AE370" i="37" s="1"/>
  <c r="AA370" i="37"/>
  <c r="Z370" i="37"/>
  <c r="AB370" i="37" s="1"/>
  <c r="X370" i="37"/>
  <c r="W370" i="37"/>
  <c r="Y370" i="37" s="1"/>
  <c r="U370" i="37"/>
  <c r="T370" i="37"/>
  <c r="V370" i="37" s="1"/>
  <c r="R370" i="37"/>
  <c r="Q370" i="37"/>
  <c r="S370" i="37" s="1"/>
  <c r="O370" i="37"/>
  <c r="N370" i="37"/>
  <c r="P370" i="37" s="1"/>
  <c r="L370" i="37"/>
  <c r="K370" i="37"/>
  <c r="M370" i="37" s="1"/>
  <c r="I370" i="37"/>
  <c r="H370" i="37"/>
  <c r="J370" i="37" s="1"/>
  <c r="F370" i="37"/>
  <c r="E370" i="37"/>
  <c r="G370" i="37" s="1"/>
  <c r="AV369" i="37"/>
  <c r="AU369" i="37"/>
  <c r="AW369" i="37" s="1"/>
  <c r="AS369" i="37"/>
  <c r="AR369" i="37"/>
  <c r="AT369" i="37" s="1"/>
  <c r="AP369" i="37"/>
  <c r="AO369" i="37"/>
  <c r="AQ369" i="37" s="1"/>
  <c r="AM369" i="37"/>
  <c r="AL369" i="37"/>
  <c r="AN369" i="37" s="1"/>
  <c r="AJ369" i="37"/>
  <c r="AI369" i="37"/>
  <c r="AK369" i="37" s="1"/>
  <c r="AG369" i="37"/>
  <c r="AF369" i="37"/>
  <c r="AH369" i="37" s="1"/>
  <c r="AD369" i="37"/>
  <c r="AC369" i="37"/>
  <c r="AE369" i="37" s="1"/>
  <c r="AA369" i="37"/>
  <c r="Z369" i="37"/>
  <c r="AB369" i="37" s="1"/>
  <c r="X369" i="37"/>
  <c r="W369" i="37"/>
  <c r="Y369" i="37" s="1"/>
  <c r="U369" i="37"/>
  <c r="T369" i="37"/>
  <c r="V369" i="37" s="1"/>
  <c r="R369" i="37"/>
  <c r="Q369" i="37"/>
  <c r="S369" i="37" s="1"/>
  <c r="O369" i="37"/>
  <c r="N369" i="37"/>
  <c r="P369" i="37" s="1"/>
  <c r="L369" i="37"/>
  <c r="K369" i="37"/>
  <c r="M369" i="37" s="1"/>
  <c r="I369" i="37"/>
  <c r="H369" i="37"/>
  <c r="J369" i="37" s="1"/>
  <c r="F369" i="37"/>
  <c r="E369" i="37"/>
  <c r="G369" i="37" s="1"/>
  <c r="AV368" i="37"/>
  <c r="AU368" i="37"/>
  <c r="AW368" i="37" s="1"/>
  <c r="AS368" i="37"/>
  <c r="AR368" i="37"/>
  <c r="AT368" i="37" s="1"/>
  <c r="AP368" i="37"/>
  <c r="AO368" i="37"/>
  <c r="AQ368" i="37" s="1"/>
  <c r="AM368" i="37"/>
  <c r="AL368" i="37"/>
  <c r="AN368" i="37" s="1"/>
  <c r="AJ368" i="37"/>
  <c r="AI368" i="37"/>
  <c r="AK368" i="37" s="1"/>
  <c r="AG368" i="37"/>
  <c r="AF368" i="37"/>
  <c r="AH368" i="37" s="1"/>
  <c r="AD368" i="37"/>
  <c r="AC368" i="37"/>
  <c r="AE368" i="37" s="1"/>
  <c r="AA368" i="37"/>
  <c r="Z368" i="37"/>
  <c r="AB368" i="37" s="1"/>
  <c r="X368" i="37"/>
  <c r="W368" i="37"/>
  <c r="Y368" i="37" s="1"/>
  <c r="U368" i="37"/>
  <c r="T368" i="37"/>
  <c r="V368" i="37" s="1"/>
  <c r="R368" i="37"/>
  <c r="Q368" i="37"/>
  <c r="S368" i="37" s="1"/>
  <c r="O368" i="37"/>
  <c r="N368" i="37"/>
  <c r="P368" i="37" s="1"/>
  <c r="L368" i="37"/>
  <c r="K368" i="37"/>
  <c r="M368" i="37" s="1"/>
  <c r="I368" i="37"/>
  <c r="H368" i="37"/>
  <c r="J368" i="37" s="1"/>
  <c r="F368" i="37"/>
  <c r="E368" i="37"/>
  <c r="G368" i="37" s="1"/>
  <c r="AV367" i="37"/>
  <c r="AU367" i="37"/>
  <c r="AW367" i="37" s="1"/>
  <c r="AS367" i="37"/>
  <c r="AR367" i="37"/>
  <c r="AT367" i="37" s="1"/>
  <c r="AP367" i="37"/>
  <c r="AO367" i="37"/>
  <c r="AQ367" i="37" s="1"/>
  <c r="AM367" i="37"/>
  <c r="AL367" i="37"/>
  <c r="AN367" i="37" s="1"/>
  <c r="AJ367" i="37"/>
  <c r="AI367" i="37"/>
  <c r="AK367" i="37" s="1"/>
  <c r="AG367" i="37"/>
  <c r="AF367" i="37"/>
  <c r="AH367" i="37" s="1"/>
  <c r="AD367" i="37"/>
  <c r="AC367" i="37"/>
  <c r="AE367" i="37" s="1"/>
  <c r="AA367" i="37"/>
  <c r="Z367" i="37"/>
  <c r="AB367" i="37" s="1"/>
  <c r="X367" i="37"/>
  <c r="W367" i="37"/>
  <c r="Y367" i="37" s="1"/>
  <c r="U367" i="37"/>
  <c r="T367" i="37"/>
  <c r="V367" i="37" s="1"/>
  <c r="R367" i="37"/>
  <c r="Q367" i="37"/>
  <c r="S367" i="37" s="1"/>
  <c r="O367" i="37"/>
  <c r="N367" i="37"/>
  <c r="P367" i="37" s="1"/>
  <c r="L367" i="37"/>
  <c r="K367" i="37"/>
  <c r="M367" i="37" s="1"/>
  <c r="I367" i="37"/>
  <c r="H367" i="37"/>
  <c r="J367" i="37" s="1"/>
  <c r="G367" i="37"/>
  <c r="F367" i="37"/>
  <c r="E367" i="37"/>
  <c r="AV366" i="37"/>
  <c r="AU366" i="37"/>
  <c r="AW366" i="37" s="1"/>
  <c r="AS366" i="37"/>
  <c r="AR366" i="37"/>
  <c r="AT366" i="37" s="1"/>
  <c r="AP366" i="37"/>
  <c r="AO366" i="37"/>
  <c r="AQ366" i="37" s="1"/>
  <c r="AM366" i="37"/>
  <c r="AL366" i="37"/>
  <c r="AN366" i="37" s="1"/>
  <c r="AJ366" i="37"/>
  <c r="AI366" i="37"/>
  <c r="AK366" i="37" s="1"/>
  <c r="AG366" i="37"/>
  <c r="AF366" i="37"/>
  <c r="AH366" i="37" s="1"/>
  <c r="AD366" i="37"/>
  <c r="AC366" i="37"/>
  <c r="AE366" i="37" s="1"/>
  <c r="AA366" i="37"/>
  <c r="Z366" i="37"/>
  <c r="AB366" i="37" s="1"/>
  <c r="X366" i="37"/>
  <c r="W366" i="37"/>
  <c r="Y366" i="37" s="1"/>
  <c r="U366" i="37"/>
  <c r="T366" i="37"/>
  <c r="V366" i="37" s="1"/>
  <c r="R366" i="37"/>
  <c r="Q366" i="37"/>
  <c r="S366" i="37" s="1"/>
  <c r="O366" i="37"/>
  <c r="N366" i="37"/>
  <c r="P366" i="37" s="1"/>
  <c r="L366" i="37"/>
  <c r="K366" i="37"/>
  <c r="M366" i="37" s="1"/>
  <c r="I366" i="37"/>
  <c r="H366" i="37"/>
  <c r="J366" i="37" s="1"/>
  <c r="F366" i="37"/>
  <c r="E366" i="37"/>
  <c r="G366" i="37" s="1"/>
  <c r="AV365" i="37"/>
  <c r="AU365" i="37"/>
  <c r="AW365" i="37" s="1"/>
  <c r="AS365" i="37"/>
  <c r="AR365" i="37"/>
  <c r="AT365" i="37" s="1"/>
  <c r="AP365" i="37"/>
  <c r="AO365" i="37"/>
  <c r="AQ365" i="37" s="1"/>
  <c r="AM365" i="37"/>
  <c r="AL365" i="37"/>
  <c r="AN365" i="37" s="1"/>
  <c r="AJ365" i="37"/>
  <c r="AI365" i="37"/>
  <c r="AK365" i="37" s="1"/>
  <c r="AG365" i="37"/>
  <c r="AF365" i="37"/>
  <c r="AH365" i="37" s="1"/>
  <c r="AD365" i="37"/>
  <c r="AC365" i="37"/>
  <c r="AE365" i="37" s="1"/>
  <c r="AA365" i="37"/>
  <c r="Z365" i="37"/>
  <c r="AB365" i="37" s="1"/>
  <c r="X365" i="37"/>
  <c r="W365" i="37"/>
  <c r="Y365" i="37" s="1"/>
  <c r="U365" i="37"/>
  <c r="T365" i="37"/>
  <c r="V365" i="37" s="1"/>
  <c r="R365" i="37"/>
  <c r="Q365" i="37"/>
  <c r="S365" i="37" s="1"/>
  <c r="O365" i="37"/>
  <c r="N365" i="37"/>
  <c r="P365" i="37" s="1"/>
  <c r="L365" i="37"/>
  <c r="K365" i="37"/>
  <c r="M365" i="37" s="1"/>
  <c r="I365" i="37"/>
  <c r="H365" i="37"/>
  <c r="J365" i="37" s="1"/>
  <c r="F365" i="37"/>
  <c r="E365" i="37"/>
  <c r="G365" i="37" s="1"/>
  <c r="AV364" i="37"/>
  <c r="AU364" i="37"/>
  <c r="AW364" i="37" s="1"/>
  <c r="AS364" i="37"/>
  <c r="AR364" i="37"/>
  <c r="AT364" i="37" s="1"/>
  <c r="AP364" i="37"/>
  <c r="AO364" i="37"/>
  <c r="AQ364" i="37" s="1"/>
  <c r="AM364" i="37"/>
  <c r="AL364" i="37"/>
  <c r="AN364" i="37" s="1"/>
  <c r="AJ364" i="37"/>
  <c r="AI364" i="37"/>
  <c r="AK364" i="37" s="1"/>
  <c r="AG364" i="37"/>
  <c r="AF364" i="37"/>
  <c r="AH364" i="37" s="1"/>
  <c r="AD364" i="37"/>
  <c r="AC364" i="37"/>
  <c r="AE364" i="37" s="1"/>
  <c r="AA364" i="37"/>
  <c r="Z364" i="37"/>
  <c r="AB364" i="37" s="1"/>
  <c r="X364" i="37"/>
  <c r="W364" i="37"/>
  <c r="Y364" i="37" s="1"/>
  <c r="U364" i="37"/>
  <c r="T364" i="37"/>
  <c r="V364" i="37" s="1"/>
  <c r="R364" i="37"/>
  <c r="Q364" i="37"/>
  <c r="S364" i="37" s="1"/>
  <c r="O364" i="37"/>
  <c r="N364" i="37"/>
  <c r="P364" i="37" s="1"/>
  <c r="L364" i="37"/>
  <c r="K364" i="37"/>
  <c r="M364" i="37" s="1"/>
  <c r="I364" i="37"/>
  <c r="H364" i="37"/>
  <c r="J364" i="37" s="1"/>
  <c r="F364" i="37"/>
  <c r="E364" i="37"/>
  <c r="G364" i="37" s="1"/>
  <c r="AV363" i="37"/>
  <c r="AU363" i="37"/>
  <c r="AW363" i="37" s="1"/>
  <c r="AS363" i="37"/>
  <c r="AR363" i="37"/>
  <c r="AT363" i="37" s="1"/>
  <c r="AP363" i="37"/>
  <c r="AO363" i="37"/>
  <c r="AQ363" i="37" s="1"/>
  <c r="AM363" i="37"/>
  <c r="AL363" i="37"/>
  <c r="AN363" i="37" s="1"/>
  <c r="AJ363" i="37"/>
  <c r="AI363" i="37"/>
  <c r="AK363" i="37" s="1"/>
  <c r="AG363" i="37"/>
  <c r="AF363" i="37"/>
  <c r="AH363" i="37" s="1"/>
  <c r="AD363" i="37"/>
  <c r="AC363" i="37"/>
  <c r="AE363" i="37" s="1"/>
  <c r="AA363" i="37"/>
  <c r="Z363" i="37"/>
  <c r="AB363" i="37" s="1"/>
  <c r="X363" i="37"/>
  <c r="W363" i="37"/>
  <c r="Y363" i="37" s="1"/>
  <c r="U363" i="37"/>
  <c r="T363" i="37"/>
  <c r="V363" i="37" s="1"/>
  <c r="R363" i="37"/>
  <c r="Q363" i="37"/>
  <c r="S363" i="37" s="1"/>
  <c r="O363" i="37"/>
  <c r="N363" i="37"/>
  <c r="P363" i="37" s="1"/>
  <c r="L363" i="37"/>
  <c r="K363" i="37"/>
  <c r="M363" i="37" s="1"/>
  <c r="I363" i="37"/>
  <c r="H363" i="37"/>
  <c r="J363" i="37" s="1"/>
  <c r="F363" i="37"/>
  <c r="E363" i="37"/>
  <c r="G363" i="37" s="1"/>
  <c r="AV362" i="37"/>
  <c r="AU362" i="37"/>
  <c r="AW362" i="37" s="1"/>
  <c r="AS362" i="37"/>
  <c r="AR362" i="37"/>
  <c r="AT362" i="37" s="1"/>
  <c r="AP362" i="37"/>
  <c r="AO362" i="37"/>
  <c r="AQ362" i="37" s="1"/>
  <c r="AM362" i="37"/>
  <c r="AL362" i="37"/>
  <c r="AN362" i="37" s="1"/>
  <c r="AJ362" i="37"/>
  <c r="AI362" i="37"/>
  <c r="AK362" i="37" s="1"/>
  <c r="AG362" i="37"/>
  <c r="AF362" i="37"/>
  <c r="AH362" i="37" s="1"/>
  <c r="AD362" i="37"/>
  <c r="AC362" i="37"/>
  <c r="AE362" i="37" s="1"/>
  <c r="AA362" i="37"/>
  <c r="Z362" i="37"/>
  <c r="AB362" i="37" s="1"/>
  <c r="X362" i="37"/>
  <c r="W362" i="37"/>
  <c r="Y362" i="37" s="1"/>
  <c r="U362" i="37"/>
  <c r="T362" i="37"/>
  <c r="V362" i="37" s="1"/>
  <c r="R362" i="37"/>
  <c r="Q362" i="37"/>
  <c r="S362" i="37" s="1"/>
  <c r="O362" i="37"/>
  <c r="N362" i="37"/>
  <c r="P362" i="37" s="1"/>
  <c r="L362" i="37"/>
  <c r="K362" i="37"/>
  <c r="M362" i="37" s="1"/>
  <c r="I362" i="37"/>
  <c r="H362" i="37"/>
  <c r="J362" i="37" s="1"/>
  <c r="F362" i="37"/>
  <c r="E362" i="37"/>
  <c r="G362" i="37" s="1"/>
  <c r="AV361" i="37"/>
  <c r="AU361" i="37"/>
  <c r="AW361" i="37" s="1"/>
  <c r="AS361" i="37"/>
  <c r="AR361" i="37"/>
  <c r="AT361" i="37" s="1"/>
  <c r="AP361" i="37"/>
  <c r="AO361" i="37"/>
  <c r="AQ361" i="37" s="1"/>
  <c r="AM361" i="37"/>
  <c r="AL361" i="37"/>
  <c r="AN361" i="37" s="1"/>
  <c r="AJ361" i="37"/>
  <c r="AI361" i="37"/>
  <c r="AK361" i="37" s="1"/>
  <c r="AG361" i="37"/>
  <c r="AF361" i="37"/>
  <c r="AH361" i="37" s="1"/>
  <c r="AD361" i="37"/>
  <c r="AC361" i="37"/>
  <c r="AE361" i="37" s="1"/>
  <c r="AA361" i="37"/>
  <c r="Z361" i="37"/>
  <c r="AB361" i="37" s="1"/>
  <c r="X361" i="37"/>
  <c r="W361" i="37"/>
  <c r="Y361" i="37" s="1"/>
  <c r="U361" i="37"/>
  <c r="T361" i="37"/>
  <c r="V361" i="37" s="1"/>
  <c r="R361" i="37"/>
  <c r="Q361" i="37"/>
  <c r="S361" i="37" s="1"/>
  <c r="O361" i="37"/>
  <c r="N361" i="37"/>
  <c r="P361" i="37" s="1"/>
  <c r="L361" i="37"/>
  <c r="K361" i="37"/>
  <c r="M361" i="37" s="1"/>
  <c r="I361" i="37"/>
  <c r="H361" i="37"/>
  <c r="J361" i="37" s="1"/>
  <c r="F361" i="37"/>
  <c r="E361" i="37"/>
  <c r="G361" i="37" s="1"/>
  <c r="AV360" i="37"/>
  <c r="AU360" i="37"/>
  <c r="AW360" i="37" s="1"/>
  <c r="AS360" i="37"/>
  <c r="AR360" i="37"/>
  <c r="AT360" i="37" s="1"/>
  <c r="AP360" i="37"/>
  <c r="AO360" i="37"/>
  <c r="AQ360" i="37" s="1"/>
  <c r="AM360" i="37"/>
  <c r="AL360" i="37"/>
  <c r="AN360" i="37" s="1"/>
  <c r="AJ360" i="37"/>
  <c r="AI360" i="37"/>
  <c r="AK360" i="37" s="1"/>
  <c r="AG360" i="37"/>
  <c r="AF360" i="37"/>
  <c r="AH360" i="37" s="1"/>
  <c r="AD360" i="37"/>
  <c r="AC360" i="37"/>
  <c r="AE360" i="37" s="1"/>
  <c r="AA360" i="37"/>
  <c r="Z360" i="37"/>
  <c r="AB360" i="37" s="1"/>
  <c r="X360" i="37"/>
  <c r="W360" i="37"/>
  <c r="Y360" i="37" s="1"/>
  <c r="U360" i="37"/>
  <c r="T360" i="37"/>
  <c r="V360" i="37" s="1"/>
  <c r="R360" i="37"/>
  <c r="Q360" i="37"/>
  <c r="S360" i="37" s="1"/>
  <c r="O360" i="37"/>
  <c r="N360" i="37"/>
  <c r="P360" i="37" s="1"/>
  <c r="L360" i="37"/>
  <c r="K360" i="37"/>
  <c r="M360" i="37" s="1"/>
  <c r="I360" i="37"/>
  <c r="H360" i="37"/>
  <c r="J360" i="37" s="1"/>
  <c r="F360" i="37"/>
  <c r="E360" i="37"/>
  <c r="G360" i="37" s="1"/>
  <c r="AV359" i="37"/>
  <c r="AU359" i="37"/>
  <c r="AW359" i="37" s="1"/>
  <c r="AS359" i="37"/>
  <c r="AR359" i="37"/>
  <c r="AT359" i="37" s="1"/>
  <c r="AP359" i="37"/>
  <c r="AO359" i="37"/>
  <c r="AQ359" i="37" s="1"/>
  <c r="AM359" i="37"/>
  <c r="AL359" i="37"/>
  <c r="AN359" i="37" s="1"/>
  <c r="AJ359" i="37"/>
  <c r="AI359" i="37"/>
  <c r="AK359" i="37" s="1"/>
  <c r="AG359" i="37"/>
  <c r="AF359" i="37"/>
  <c r="AH359" i="37" s="1"/>
  <c r="AD359" i="37"/>
  <c r="AC359" i="37"/>
  <c r="AE359" i="37" s="1"/>
  <c r="AA359" i="37"/>
  <c r="Z359" i="37"/>
  <c r="AB359" i="37" s="1"/>
  <c r="X359" i="37"/>
  <c r="W359" i="37"/>
  <c r="Y359" i="37" s="1"/>
  <c r="U359" i="37"/>
  <c r="T359" i="37"/>
  <c r="V359" i="37" s="1"/>
  <c r="R359" i="37"/>
  <c r="Q359" i="37"/>
  <c r="S359" i="37" s="1"/>
  <c r="P359" i="37"/>
  <c r="O359" i="37"/>
  <c r="N359" i="37"/>
  <c r="L359" i="37"/>
  <c r="K359" i="37"/>
  <c r="M359" i="37" s="1"/>
  <c r="I359" i="37"/>
  <c r="H359" i="37"/>
  <c r="J359" i="37" s="1"/>
  <c r="F359" i="37"/>
  <c r="E359" i="37"/>
  <c r="G359" i="37" s="1"/>
  <c r="AV358" i="37"/>
  <c r="AU358" i="37"/>
  <c r="AW358" i="37" s="1"/>
  <c r="AS358" i="37"/>
  <c r="AR358" i="37"/>
  <c r="AT358" i="37" s="1"/>
  <c r="AP358" i="37"/>
  <c r="AO358" i="37"/>
  <c r="AQ358" i="37" s="1"/>
  <c r="AM358" i="37"/>
  <c r="AL358" i="37"/>
  <c r="AN358" i="37" s="1"/>
  <c r="AJ358" i="37"/>
  <c r="AI358" i="37"/>
  <c r="AK358" i="37" s="1"/>
  <c r="AG358" i="37"/>
  <c r="AF358" i="37"/>
  <c r="AH358" i="37" s="1"/>
  <c r="AD358" i="37"/>
  <c r="AC358" i="37"/>
  <c r="AE358" i="37" s="1"/>
  <c r="AA358" i="37"/>
  <c r="Z358" i="37"/>
  <c r="AB358" i="37" s="1"/>
  <c r="X358" i="37"/>
  <c r="W358" i="37"/>
  <c r="Y358" i="37" s="1"/>
  <c r="U358" i="37"/>
  <c r="T358" i="37"/>
  <c r="V358" i="37" s="1"/>
  <c r="R358" i="37"/>
  <c r="Q358" i="37"/>
  <c r="S358" i="37" s="1"/>
  <c r="O358" i="37"/>
  <c r="N358" i="37"/>
  <c r="P358" i="37" s="1"/>
  <c r="L358" i="37"/>
  <c r="K358" i="37"/>
  <c r="M358" i="37" s="1"/>
  <c r="I358" i="37"/>
  <c r="H358" i="37"/>
  <c r="J358" i="37" s="1"/>
  <c r="F358" i="37"/>
  <c r="E358" i="37"/>
  <c r="G358" i="37" s="1"/>
  <c r="AV357" i="37"/>
  <c r="AU357" i="37"/>
  <c r="AW357" i="37" s="1"/>
  <c r="AS357" i="37"/>
  <c r="AR357" i="37"/>
  <c r="AT357" i="37" s="1"/>
  <c r="AP357" i="37"/>
  <c r="AO357" i="37"/>
  <c r="AQ357" i="37" s="1"/>
  <c r="AM357" i="37"/>
  <c r="AL357" i="37"/>
  <c r="AN357" i="37" s="1"/>
  <c r="AJ357" i="37"/>
  <c r="AI357" i="37"/>
  <c r="AK357" i="37" s="1"/>
  <c r="AG357" i="37"/>
  <c r="AF357" i="37"/>
  <c r="AH357" i="37" s="1"/>
  <c r="AD357" i="37"/>
  <c r="AC357" i="37"/>
  <c r="AE357" i="37" s="1"/>
  <c r="AA357" i="37"/>
  <c r="Z357" i="37"/>
  <c r="AB357" i="37" s="1"/>
  <c r="X357" i="37"/>
  <c r="W357" i="37"/>
  <c r="Y357" i="37" s="1"/>
  <c r="U357" i="37"/>
  <c r="T357" i="37"/>
  <c r="V357" i="37" s="1"/>
  <c r="R357" i="37"/>
  <c r="Q357" i="37"/>
  <c r="S357" i="37" s="1"/>
  <c r="O357" i="37"/>
  <c r="N357" i="37"/>
  <c r="P357" i="37" s="1"/>
  <c r="L357" i="37"/>
  <c r="K357" i="37"/>
  <c r="M357" i="37" s="1"/>
  <c r="I357" i="37"/>
  <c r="H357" i="37"/>
  <c r="J357" i="37" s="1"/>
  <c r="F357" i="37"/>
  <c r="E357" i="37"/>
  <c r="G357" i="37" s="1"/>
  <c r="AV356" i="37"/>
  <c r="AU356" i="37"/>
  <c r="AW356" i="37" s="1"/>
  <c r="AS356" i="37"/>
  <c r="AR356" i="37"/>
  <c r="AT356" i="37" s="1"/>
  <c r="AP356" i="37"/>
  <c r="AO356" i="37"/>
  <c r="AQ356" i="37" s="1"/>
  <c r="AM356" i="37"/>
  <c r="AL356" i="37"/>
  <c r="AN356" i="37" s="1"/>
  <c r="AJ356" i="37"/>
  <c r="AI356" i="37"/>
  <c r="AK356" i="37" s="1"/>
  <c r="AG356" i="37"/>
  <c r="AF356" i="37"/>
  <c r="AH356" i="37" s="1"/>
  <c r="AD356" i="37"/>
  <c r="AC356" i="37"/>
  <c r="AE356" i="37" s="1"/>
  <c r="AA356" i="37"/>
  <c r="Z356" i="37"/>
  <c r="AB356" i="37" s="1"/>
  <c r="X356" i="37"/>
  <c r="W356" i="37"/>
  <c r="Y356" i="37" s="1"/>
  <c r="U356" i="37"/>
  <c r="T356" i="37"/>
  <c r="V356" i="37" s="1"/>
  <c r="R356" i="37"/>
  <c r="Q356" i="37"/>
  <c r="S356" i="37" s="1"/>
  <c r="O356" i="37"/>
  <c r="N356" i="37"/>
  <c r="P356" i="37" s="1"/>
  <c r="L356" i="37"/>
  <c r="K356" i="37"/>
  <c r="M356" i="37" s="1"/>
  <c r="I356" i="37"/>
  <c r="H356" i="37"/>
  <c r="J356" i="37" s="1"/>
  <c r="F356" i="37"/>
  <c r="E356" i="37"/>
  <c r="G356" i="37" s="1"/>
  <c r="AV355" i="37"/>
  <c r="AU355" i="37"/>
  <c r="AW355" i="37" s="1"/>
  <c r="AS355" i="37"/>
  <c r="AR355" i="37"/>
  <c r="AT355" i="37" s="1"/>
  <c r="AP355" i="37"/>
  <c r="AO355" i="37"/>
  <c r="AQ355" i="37" s="1"/>
  <c r="AM355" i="37"/>
  <c r="AL355" i="37"/>
  <c r="AN355" i="37" s="1"/>
  <c r="AJ355" i="37"/>
  <c r="AI355" i="37"/>
  <c r="AK355" i="37" s="1"/>
  <c r="AG355" i="37"/>
  <c r="AF355" i="37"/>
  <c r="AH355" i="37" s="1"/>
  <c r="AD355" i="37"/>
  <c r="AC355" i="37"/>
  <c r="AE355" i="37" s="1"/>
  <c r="AA355" i="37"/>
  <c r="Z355" i="37"/>
  <c r="AB355" i="37" s="1"/>
  <c r="X355" i="37"/>
  <c r="W355" i="37"/>
  <c r="Y355" i="37" s="1"/>
  <c r="U355" i="37"/>
  <c r="T355" i="37"/>
  <c r="V355" i="37" s="1"/>
  <c r="R355" i="37"/>
  <c r="Q355" i="37"/>
  <c r="S355" i="37" s="1"/>
  <c r="O355" i="37"/>
  <c r="N355" i="37"/>
  <c r="P355" i="37" s="1"/>
  <c r="L355" i="37"/>
  <c r="K355" i="37"/>
  <c r="M355" i="37" s="1"/>
  <c r="I355" i="37"/>
  <c r="H355" i="37"/>
  <c r="J355" i="37" s="1"/>
  <c r="F355" i="37"/>
  <c r="E355" i="37"/>
  <c r="G355" i="37" s="1"/>
  <c r="AV354" i="37"/>
  <c r="AU354" i="37"/>
  <c r="AW354" i="37" s="1"/>
  <c r="AS354" i="37"/>
  <c r="AR354" i="37"/>
  <c r="AT354" i="37" s="1"/>
  <c r="AP354" i="37"/>
  <c r="AO354" i="37"/>
  <c r="AQ354" i="37" s="1"/>
  <c r="AM354" i="37"/>
  <c r="AL354" i="37"/>
  <c r="AN354" i="37" s="1"/>
  <c r="AJ354" i="37"/>
  <c r="AI354" i="37"/>
  <c r="AK354" i="37" s="1"/>
  <c r="AG354" i="37"/>
  <c r="AF354" i="37"/>
  <c r="AH354" i="37" s="1"/>
  <c r="AD354" i="37"/>
  <c r="AC354" i="37"/>
  <c r="AE354" i="37" s="1"/>
  <c r="AA354" i="37"/>
  <c r="Z354" i="37"/>
  <c r="AB354" i="37" s="1"/>
  <c r="X354" i="37"/>
  <c r="W354" i="37"/>
  <c r="Y354" i="37" s="1"/>
  <c r="U354" i="37"/>
  <c r="T354" i="37"/>
  <c r="V354" i="37" s="1"/>
  <c r="R354" i="37"/>
  <c r="Q354" i="37"/>
  <c r="S354" i="37" s="1"/>
  <c r="O354" i="37"/>
  <c r="N354" i="37"/>
  <c r="P354" i="37" s="1"/>
  <c r="L354" i="37"/>
  <c r="K354" i="37"/>
  <c r="M354" i="37" s="1"/>
  <c r="I354" i="37"/>
  <c r="H354" i="37"/>
  <c r="J354" i="37" s="1"/>
  <c r="F354" i="37"/>
  <c r="E354" i="37"/>
  <c r="G354" i="37" s="1"/>
  <c r="AV353" i="37"/>
  <c r="AU353" i="37"/>
  <c r="AW353" i="37" s="1"/>
  <c r="AS353" i="37"/>
  <c r="AR353" i="37"/>
  <c r="AT353" i="37" s="1"/>
  <c r="AP353" i="37"/>
  <c r="AO353" i="37"/>
  <c r="AQ353" i="37" s="1"/>
  <c r="AM353" i="37"/>
  <c r="AL353" i="37"/>
  <c r="AN353" i="37" s="1"/>
  <c r="AJ353" i="37"/>
  <c r="AI353" i="37"/>
  <c r="AK353" i="37" s="1"/>
  <c r="AG353" i="37"/>
  <c r="AF353" i="37"/>
  <c r="AH353" i="37" s="1"/>
  <c r="AD353" i="37"/>
  <c r="AC353" i="37"/>
  <c r="AE353" i="37" s="1"/>
  <c r="AA353" i="37"/>
  <c r="Z353" i="37"/>
  <c r="AB353" i="37" s="1"/>
  <c r="X353" i="37"/>
  <c r="W353" i="37"/>
  <c r="Y353" i="37" s="1"/>
  <c r="U353" i="37"/>
  <c r="T353" i="37"/>
  <c r="V353" i="37" s="1"/>
  <c r="R353" i="37"/>
  <c r="Q353" i="37"/>
  <c r="S353" i="37" s="1"/>
  <c r="O353" i="37"/>
  <c r="N353" i="37"/>
  <c r="P353" i="37" s="1"/>
  <c r="L353" i="37"/>
  <c r="K353" i="37"/>
  <c r="M353" i="37" s="1"/>
  <c r="I353" i="37"/>
  <c r="H353" i="37"/>
  <c r="J353" i="37" s="1"/>
  <c r="F353" i="37"/>
  <c r="E353" i="37"/>
  <c r="G353" i="37" s="1"/>
  <c r="AV352" i="37"/>
  <c r="AU352" i="37"/>
  <c r="AW352" i="37" s="1"/>
  <c r="AS352" i="37"/>
  <c r="AR352" i="37"/>
  <c r="AT352" i="37" s="1"/>
  <c r="AP352" i="37"/>
  <c r="AO352" i="37"/>
  <c r="AQ352" i="37" s="1"/>
  <c r="AM352" i="37"/>
  <c r="AL352" i="37"/>
  <c r="AN352" i="37" s="1"/>
  <c r="AJ352" i="37"/>
  <c r="AI352" i="37"/>
  <c r="AK352" i="37" s="1"/>
  <c r="AG352" i="37"/>
  <c r="AF352" i="37"/>
  <c r="AH352" i="37" s="1"/>
  <c r="AD352" i="37"/>
  <c r="AC352" i="37"/>
  <c r="AE352" i="37" s="1"/>
  <c r="AA352" i="37"/>
  <c r="Z352" i="37"/>
  <c r="AB352" i="37" s="1"/>
  <c r="X352" i="37"/>
  <c r="W352" i="37"/>
  <c r="Y352" i="37" s="1"/>
  <c r="U352" i="37"/>
  <c r="T352" i="37"/>
  <c r="V352" i="37" s="1"/>
  <c r="R352" i="37"/>
  <c r="Q352" i="37"/>
  <c r="S352" i="37" s="1"/>
  <c r="O352" i="37"/>
  <c r="N352" i="37"/>
  <c r="P352" i="37" s="1"/>
  <c r="L352" i="37"/>
  <c r="K352" i="37"/>
  <c r="M352" i="37" s="1"/>
  <c r="I352" i="37"/>
  <c r="H352" i="37"/>
  <c r="J352" i="37" s="1"/>
  <c r="F352" i="37"/>
  <c r="E352" i="37"/>
  <c r="G352" i="37" s="1"/>
  <c r="AV351" i="37"/>
  <c r="AU351" i="37"/>
  <c r="AW351" i="37" s="1"/>
  <c r="AS351" i="37"/>
  <c r="AR351" i="37"/>
  <c r="AT351" i="37" s="1"/>
  <c r="AP351" i="37"/>
  <c r="AO351" i="37"/>
  <c r="AQ351" i="37" s="1"/>
  <c r="AM351" i="37"/>
  <c r="AL351" i="37"/>
  <c r="AN351" i="37" s="1"/>
  <c r="AJ351" i="37"/>
  <c r="AI351" i="37"/>
  <c r="AK351" i="37" s="1"/>
  <c r="AG351" i="37"/>
  <c r="AF351" i="37"/>
  <c r="AH351" i="37" s="1"/>
  <c r="AD351" i="37"/>
  <c r="AC351" i="37"/>
  <c r="AE351" i="37" s="1"/>
  <c r="AA351" i="37"/>
  <c r="Z351" i="37"/>
  <c r="AB351" i="37" s="1"/>
  <c r="X351" i="37"/>
  <c r="W351" i="37"/>
  <c r="Y351" i="37" s="1"/>
  <c r="U351" i="37"/>
  <c r="T351" i="37"/>
  <c r="V351" i="37" s="1"/>
  <c r="R351" i="37"/>
  <c r="Q351" i="37"/>
  <c r="S351" i="37" s="1"/>
  <c r="O351" i="37"/>
  <c r="N351" i="37"/>
  <c r="P351" i="37" s="1"/>
  <c r="L351" i="37"/>
  <c r="K351" i="37"/>
  <c r="M351" i="37" s="1"/>
  <c r="I351" i="37"/>
  <c r="H351" i="37"/>
  <c r="J351" i="37" s="1"/>
  <c r="F351" i="37"/>
  <c r="E351" i="37"/>
  <c r="G351" i="37" s="1"/>
  <c r="AV350" i="37"/>
  <c r="AU350" i="37"/>
  <c r="AW350" i="37" s="1"/>
  <c r="AS350" i="37"/>
  <c r="AR350" i="37"/>
  <c r="AT350" i="37" s="1"/>
  <c r="AP350" i="37"/>
  <c r="AO350" i="37"/>
  <c r="AQ350" i="37" s="1"/>
  <c r="AM350" i="37"/>
  <c r="AL350" i="37"/>
  <c r="AN350" i="37" s="1"/>
  <c r="AJ350" i="37"/>
  <c r="AI350" i="37"/>
  <c r="AK350" i="37" s="1"/>
  <c r="AG350" i="37"/>
  <c r="AF350" i="37"/>
  <c r="AH350" i="37" s="1"/>
  <c r="AD350" i="37"/>
  <c r="AC350" i="37"/>
  <c r="AE350" i="37" s="1"/>
  <c r="AB350" i="37"/>
  <c r="AA350" i="37"/>
  <c r="Z350" i="37"/>
  <c r="X350" i="37"/>
  <c r="W350" i="37"/>
  <c r="Y350" i="37" s="1"/>
  <c r="U350" i="37"/>
  <c r="T350" i="37"/>
  <c r="V350" i="37" s="1"/>
  <c r="R350" i="37"/>
  <c r="Q350" i="37"/>
  <c r="S350" i="37" s="1"/>
  <c r="O350" i="37"/>
  <c r="N350" i="37"/>
  <c r="P350" i="37" s="1"/>
  <c r="L350" i="37"/>
  <c r="K350" i="37"/>
  <c r="M350" i="37" s="1"/>
  <c r="I350" i="37"/>
  <c r="H350" i="37"/>
  <c r="J350" i="37" s="1"/>
  <c r="F350" i="37"/>
  <c r="E350" i="37"/>
  <c r="G350" i="37" s="1"/>
  <c r="AV349" i="37"/>
  <c r="AU349" i="37"/>
  <c r="AW349" i="37" s="1"/>
  <c r="AS349" i="37"/>
  <c r="AR349" i="37"/>
  <c r="AT349" i="37" s="1"/>
  <c r="AP349" i="37"/>
  <c r="AO349" i="37"/>
  <c r="AQ349" i="37" s="1"/>
  <c r="AM349" i="37"/>
  <c r="AL349" i="37"/>
  <c r="AN349" i="37" s="1"/>
  <c r="AJ349" i="37"/>
  <c r="AI349" i="37"/>
  <c r="AK349" i="37" s="1"/>
  <c r="AG349" i="37"/>
  <c r="AF349" i="37"/>
  <c r="AH349" i="37" s="1"/>
  <c r="AD349" i="37"/>
  <c r="AC349" i="37"/>
  <c r="AE349" i="37" s="1"/>
  <c r="AA349" i="37"/>
  <c r="Z349" i="37"/>
  <c r="AB349" i="37" s="1"/>
  <c r="X349" i="37"/>
  <c r="W349" i="37"/>
  <c r="Y349" i="37" s="1"/>
  <c r="U349" i="37"/>
  <c r="T349" i="37"/>
  <c r="V349" i="37" s="1"/>
  <c r="R349" i="37"/>
  <c r="Q349" i="37"/>
  <c r="S349" i="37" s="1"/>
  <c r="O349" i="37"/>
  <c r="N349" i="37"/>
  <c r="P349" i="37" s="1"/>
  <c r="L349" i="37"/>
  <c r="K349" i="37"/>
  <c r="M349" i="37" s="1"/>
  <c r="I349" i="37"/>
  <c r="H349" i="37"/>
  <c r="J349" i="37" s="1"/>
  <c r="F349" i="37"/>
  <c r="E349" i="37"/>
  <c r="G349" i="37" s="1"/>
  <c r="AV348" i="37"/>
  <c r="AU348" i="37"/>
  <c r="AW348" i="37" s="1"/>
  <c r="AS348" i="37"/>
  <c r="AR348" i="37"/>
  <c r="AT348" i="37" s="1"/>
  <c r="AP348" i="37"/>
  <c r="AO348" i="37"/>
  <c r="AQ348" i="37" s="1"/>
  <c r="AM348" i="37"/>
  <c r="AL348" i="37"/>
  <c r="AN348" i="37" s="1"/>
  <c r="AJ348" i="37"/>
  <c r="AI348" i="37"/>
  <c r="AK348" i="37" s="1"/>
  <c r="AG348" i="37"/>
  <c r="AF348" i="37"/>
  <c r="AH348" i="37" s="1"/>
  <c r="AD348" i="37"/>
  <c r="AC348" i="37"/>
  <c r="AE348" i="37" s="1"/>
  <c r="AA348" i="37"/>
  <c r="Z348" i="37"/>
  <c r="AB348" i="37" s="1"/>
  <c r="X348" i="37"/>
  <c r="W348" i="37"/>
  <c r="Y348" i="37" s="1"/>
  <c r="U348" i="37"/>
  <c r="T348" i="37"/>
  <c r="V348" i="37" s="1"/>
  <c r="R348" i="37"/>
  <c r="Q348" i="37"/>
  <c r="S348" i="37" s="1"/>
  <c r="O348" i="37"/>
  <c r="N348" i="37"/>
  <c r="P348" i="37" s="1"/>
  <c r="L348" i="37"/>
  <c r="K348" i="37"/>
  <c r="M348" i="37" s="1"/>
  <c r="I348" i="37"/>
  <c r="H348" i="37"/>
  <c r="J348" i="37" s="1"/>
  <c r="F348" i="37"/>
  <c r="E348" i="37"/>
  <c r="G348" i="37" s="1"/>
  <c r="AV347" i="37"/>
  <c r="AU347" i="37"/>
  <c r="AW347" i="37" s="1"/>
  <c r="AS347" i="37"/>
  <c r="AR347" i="37"/>
  <c r="AT347" i="37" s="1"/>
  <c r="AP347" i="37"/>
  <c r="AO347" i="37"/>
  <c r="AQ347" i="37" s="1"/>
  <c r="AM347" i="37"/>
  <c r="AL347" i="37"/>
  <c r="AN347" i="37" s="1"/>
  <c r="AJ347" i="37"/>
  <c r="AI347" i="37"/>
  <c r="AK347" i="37" s="1"/>
  <c r="AG347" i="37"/>
  <c r="AF347" i="37"/>
  <c r="AH347" i="37" s="1"/>
  <c r="AD347" i="37"/>
  <c r="AC347" i="37"/>
  <c r="AE347" i="37" s="1"/>
  <c r="AA347" i="37"/>
  <c r="Z347" i="37"/>
  <c r="AB347" i="37" s="1"/>
  <c r="X347" i="37"/>
  <c r="W347" i="37"/>
  <c r="Y347" i="37" s="1"/>
  <c r="U347" i="37"/>
  <c r="T347" i="37"/>
  <c r="V347" i="37" s="1"/>
  <c r="R347" i="37"/>
  <c r="Q347" i="37"/>
  <c r="S347" i="37" s="1"/>
  <c r="O347" i="37"/>
  <c r="N347" i="37"/>
  <c r="P347" i="37" s="1"/>
  <c r="L347" i="37"/>
  <c r="K347" i="37"/>
  <c r="M347" i="37" s="1"/>
  <c r="I347" i="37"/>
  <c r="H347" i="37"/>
  <c r="J347" i="37" s="1"/>
  <c r="F347" i="37"/>
  <c r="E347" i="37"/>
  <c r="G347" i="37" s="1"/>
  <c r="AV346" i="37"/>
  <c r="AU346" i="37"/>
  <c r="AW346" i="37" s="1"/>
  <c r="AS346" i="37"/>
  <c r="AR346" i="37"/>
  <c r="AT346" i="37" s="1"/>
  <c r="AP346" i="37"/>
  <c r="AO346" i="37"/>
  <c r="AQ346" i="37" s="1"/>
  <c r="AM346" i="37"/>
  <c r="AL346" i="37"/>
  <c r="AN346" i="37" s="1"/>
  <c r="AJ346" i="37"/>
  <c r="AI346" i="37"/>
  <c r="AK346" i="37" s="1"/>
  <c r="AG346" i="37"/>
  <c r="AF346" i="37"/>
  <c r="AH346" i="37" s="1"/>
  <c r="AD346" i="37"/>
  <c r="AC346" i="37"/>
  <c r="AE346" i="37" s="1"/>
  <c r="AA346" i="37"/>
  <c r="Z346" i="37"/>
  <c r="AB346" i="37" s="1"/>
  <c r="X346" i="37"/>
  <c r="W346" i="37"/>
  <c r="Y346" i="37" s="1"/>
  <c r="U346" i="37"/>
  <c r="T346" i="37"/>
  <c r="V346" i="37" s="1"/>
  <c r="R346" i="37"/>
  <c r="Q346" i="37"/>
  <c r="S346" i="37" s="1"/>
  <c r="O346" i="37"/>
  <c r="N346" i="37"/>
  <c r="P346" i="37" s="1"/>
  <c r="L346" i="37"/>
  <c r="K346" i="37"/>
  <c r="M346" i="37" s="1"/>
  <c r="I346" i="37"/>
  <c r="H346" i="37"/>
  <c r="J346" i="37" s="1"/>
  <c r="F346" i="37"/>
  <c r="E346" i="37"/>
  <c r="G346" i="37" s="1"/>
  <c r="AV345" i="37"/>
  <c r="AU345" i="37"/>
  <c r="AW345" i="37" s="1"/>
  <c r="AS345" i="37"/>
  <c r="AR345" i="37"/>
  <c r="AT345" i="37" s="1"/>
  <c r="AP345" i="37"/>
  <c r="AO345" i="37"/>
  <c r="AQ345" i="37" s="1"/>
  <c r="AM345" i="37"/>
  <c r="AL345" i="37"/>
  <c r="AN345" i="37" s="1"/>
  <c r="AJ345" i="37"/>
  <c r="AI345" i="37"/>
  <c r="AK345" i="37" s="1"/>
  <c r="AG345" i="37"/>
  <c r="AF345" i="37"/>
  <c r="AH345" i="37" s="1"/>
  <c r="AD345" i="37"/>
  <c r="AC345" i="37"/>
  <c r="AE345" i="37" s="1"/>
  <c r="AA345" i="37"/>
  <c r="Z345" i="37"/>
  <c r="AB345" i="37" s="1"/>
  <c r="X345" i="37"/>
  <c r="W345" i="37"/>
  <c r="Y345" i="37" s="1"/>
  <c r="U345" i="37"/>
  <c r="T345" i="37"/>
  <c r="V345" i="37" s="1"/>
  <c r="R345" i="37"/>
  <c r="Q345" i="37"/>
  <c r="S345" i="37" s="1"/>
  <c r="O345" i="37"/>
  <c r="N345" i="37"/>
  <c r="P345" i="37" s="1"/>
  <c r="L345" i="37"/>
  <c r="K345" i="37"/>
  <c r="M345" i="37" s="1"/>
  <c r="I345" i="37"/>
  <c r="H345" i="37"/>
  <c r="J345" i="37" s="1"/>
  <c r="F345" i="37"/>
  <c r="E345" i="37"/>
  <c r="G345" i="37" s="1"/>
  <c r="AV344" i="37"/>
  <c r="AU344" i="37"/>
  <c r="AW344" i="37" s="1"/>
  <c r="AS344" i="37"/>
  <c r="AR344" i="37"/>
  <c r="AT344" i="37" s="1"/>
  <c r="AP344" i="37"/>
  <c r="AO344" i="37"/>
  <c r="AQ344" i="37" s="1"/>
  <c r="AM344" i="37"/>
  <c r="AL344" i="37"/>
  <c r="AN344" i="37" s="1"/>
  <c r="AJ344" i="37"/>
  <c r="AI344" i="37"/>
  <c r="AK344" i="37" s="1"/>
  <c r="AG344" i="37"/>
  <c r="AF344" i="37"/>
  <c r="AH344" i="37" s="1"/>
  <c r="AD344" i="37"/>
  <c r="AC344" i="37"/>
  <c r="AE344" i="37" s="1"/>
  <c r="AA344" i="37"/>
  <c r="Z344" i="37"/>
  <c r="AB344" i="37" s="1"/>
  <c r="X344" i="37"/>
  <c r="W344" i="37"/>
  <c r="Y344" i="37" s="1"/>
  <c r="U344" i="37"/>
  <c r="T344" i="37"/>
  <c r="V344" i="37" s="1"/>
  <c r="R344" i="37"/>
  <c r="Q344" i="37"/>
  <c r="S344" i="37" s="1"/>
  <c r="O344" i="37"/>
  <c r="N344" i="37"/>
  <c r="P344" i="37" s="1"/>
  <c r="L344" i="37"/>
  <c r="K344" i="37"/>
  <c r="M344" i="37" s="1"/>
  <c r="I344" i="37"/>
  <c r="H344" i="37"/>
  <c r="J344" i="37" s="1"/>
  <c r="F344" i="37"/>
  <c r="E344" i="37"/>
  <c r="G344" i="37" s="1"/>
  <c r="AV343" i="37"/>
  <c r="AU343" i="37"/>
  <c r="AW343" i="37" s="1"/>
  <c r="AS343" i="37"/>
  <c r="AR343" i="37"/>
  <c r="AT343" i="37" s="1"/>
  <c r="AP343" i="37"/>
  <c r="AO343" i="37"/>
  <c r="AQ343" i="37" s="1"/>
  <c r="AM343" i="37"/>
  <c r="AL343" i="37"/>
  <c r="AN343" i="37" s="1"/>
  <c r="AJ343" i="37"/>
  <c r="AI343" i="37"/>
  <c r="AK343" i="37" s="1"/>
  <c r="AG343" i="37"/>
  <c r="AF343" i="37"/>
  <c r="AH343" i="37" s="1"/>
  <c r="AD343" i="37"/>
  <c r="AC343" i="37"/>
  <c r="AE343" i="37" s="1"/>
  <c r="AA343" i="37"/>
  <c r="Z343" i="37"/>
  <c r="AB343" i="37" s="1"/>
  <c r="X343" i="37"/>
  <c r="W343" i="37"/>
  <c r="Y343" i="37" s="1"/>
  <c r="U343" i="37"/>
  <c r="T343" i="37"/>
  <c r="V343" i="37" s="1"/>
  <c r="R343" i="37"/>
  <c r="Q343" i="37"/>
  <c r="S343" i="37" s="1"/>
  <c r="O343" i="37"/>
  <c r="N343" i="37"/>
  <c r="P343" i="37" s="1"/>
  <c r="L343" i="37"/>
  <c r="K343" i="37"/>
  <c r="M343" i="37" s="1"/>
  <c r="I343" i="37"/>
  <c r="H343" i="37"/>
  <c r="J343" i="37" s="1"/>
  <c r="F343" i="37"/>
  <c r="E343" i="37"/>
  <c r="G343" i="37" s="1"/>
  <c r="AV342" i="37"/>
  <c r="AU342" i="37"/>
  <c r="AW342" i="37" s="1"/>
  <c r="AS342" i="37"/>
  <c r="AR342" i="37"/>
  <c r="AT342" i="37" s="1"/>
  <c r="AP342" i="37"/>
  <c r="AO342" i="37"/>
  <c r="AQ342" i="37" s="1"/>
  <c r="AM342" i="37"/>
  <c r="AL342" i="37"/>
  <c r="AN342" i="37" s="1"/>
  <c r="AJ342" i="37"/>
  <c r="AI342" i="37"/>
  <c r="AK342" i="37" s="1"/>
  <c r="AG342" i="37"/>
  <c r="AF342" i="37"/>
  <c r="AH342" i="37" s="1"/>
  <c r="AD342" i="37"/>
  <c r="AC342" i="37"/>
  <c r="AE342" i="37" s="1"/>
  <c r="AA342" i="37"/>
  <c r="Z342" i="37"/>
  <c r="AB342" i="37" s="1"/>
  <c r="X342" i="37"/>
  <c r="W342" i="37"/>
  <c r="Y342" i="37" s="1"/>
  <c r="U342" i="37"/>
  <c r="T342" i="37"/>
  <c r="V342" i="37" s="1"/>
  <c r="S342" i="37"/>
  <c r="R342" i="37"/>
  <c r="Q342" i="37"/>
  <c r="O342" i="37"/>
  <c r="N342" i="37"/>
  <c r="P342" i="37" s="1"/>
  <c r="L342" i="37"/>
  <c r="K342" i="37"/>
  <c r="M342" i="37" s="1"/>
  <c r="I342" i="37"/>
  <c r="H342" i="37"/>
  <c r="J342" i="37" s="1"/>
  <c r="F342" i="37"/>
  <c r="E342" i="37"/>
  <c r="G342" i="37" s="1"/>
  <c r="AV341" i="37"/>
  <c r="AU341" i="37"/>
  <c r="AW341" i="37" s="1"/>
  <c r="AS341" i="37"/>
  <c r="AR341" i="37"/>
  <c r="AT341" i="37" s="1"/>
  <c r="AP341" i="37"/>
  <c r="AO341" i="37"/>
  <c r="AQ341" i="37" s="1"/>
  <c r="AM341" i="37"/>
  <c r="AL341" i="37"/>
  <c r="AN341" i="37" s="1"/>
  <c r="AJ341" i="37"/>
  <c r="AI341" i="37"/>
  <c r="AK341" i="37" s="1"/>
  <c r="AG341" i="37"/>
  <c r="AF341" i="37"/>
  <c r="AH341" i="37" s="1"/>
  <c r="AD341" i="37"/>
  <c r="AC341" i="37"/>
  <c r="AE341" i="37" s="1"/>
  <c r="AA341" i="37"/>
  <c r="Z341" i="37"/>
  <c r="AB341" i="37" s="1"/>
  <c r="X341" i="37"/>
  <c r="W341" i="37"/>
  <c r="Y341" i="37" s="1"/>
  <c r="U341" i="37"/>
  <c r="T341" i="37"/>
  <c r="V341" i="37" s="1"/>
  <c r="R341" i="37"/>
  <c r="Q341" i="37"/>
  <c r="S341" i="37" s="1"/>
  <c r="O341" i="37"/>
  <c r="N341" i="37"/>
  <c r="P341" i="37" s="1"/>
  <c r="L341" i="37"/>
  <c r="K341" i="37"/>
  <c r="M341" i="37" s="1"/>
  <c r="I341" i="37"/>
  <c r="H341" i="37"/>
  <c r="J341" i="37" s="1"/>
  <c r="F341" i="37"/>
  <c r="E341" i="37"/>
  <c r="G341" i="37" s="1"/>
  <c r="AV340" i="37"/>
  <c r="AU340" i="37"/>
  <c r="AW340" i="37" s="1"/>
  <c r="AS340" i="37"/>
  <c r="AR340" i="37"/>
  <c r="AT340" i="37" s="1"/>
  <c r="AP340" i="37"/>
  <c r="AO340" i="37"/>
  <c r="AQ340" i="37" s="1"/>
  <c r="AM340" i="37"/>
  <c r="AL340" i="37"/>
  <c r="AN340" i="37" s="1"/>
  <c r="AJ340" i="37"/>
  <c r="AI340" i="37"/>
  <c r="AK340" i="37" s="1"/>
  <c r="AG340" i="37"/>
  <c r="AF340" i="37"/>
  <c r="AH340" i="37" s="1"/>
  <c r="AD340" i="37"/>
  <c r="AC340" i="37"/>
  <c r="AE340" i="37" s="1"/>
  <c r="AA340" i="37"/>
  <c r="Z340" i="37"/>
  <c r="AB340" i="37" s="1"/>
  <c r="X340" i="37"/>
  <c r="W340" i="37"/>
  <c r="Y340" i="37" s="1"/>
  <c r="U340" i="37"/>
  <c r="T340" i="37"/>
  <c r="V340" i="37" s="1"/>
  <c r="R340" i="37"/>
  <c r="Q340" i="37"/>
  <c r="S340" i="37" s="1"/>
  <c r="O340" i="37"/>
  <c r="N340" i="37"/>
  <c r="P340" i="37" s="1"/>
  <c r="L340" i="37"/>
  <c r="K340" i="37"/>
  <c r="M340" i="37" s="1"/>
  <c r="I340" i="37"/>
  <c r="H340" i="37"/>
  <c r="J340" i="37" s="1"/>
  <c r="F340" i="37"/>
  <c r="E340" i="37"/>
  <c r="G340" i="37" s="1"/>
  <c r="AV339" i="37"/>
  <c r="AU339" i="37"/>
  <c r="AW339" i="37" s="1"/>
  <c r="AS339" i="37"/>
  <c r="AR339" i="37"/>
  <c r="AT339" i="37" s="1"/>
  <c r="AQ339" i="37"/>
  <c r="AP339" i="37"/>
  <c r="AO339" i="37"/>
  <c r="AM339" i="37"/>
  <c r="AL339" i="37"/>
  <c r="AN339" i="37" s="1"/>
  <c r="AJ339" i="37"/>
  <c r="AI339" i="37"/>
  <c r="AK339" i="37" s="1"/>
  <c r="AG339" i="37"/>
  <c r="AF339" i="37"/>
  <c r="AH339" i="37" s="1"/>
  <c r="AD339" i="37"/>
  <c r="AC339" i="37"/>
  <c r="AE339" i="37" s="1"/>
  <c r="AA339" i="37"/>
  <c r="Z339" i="37"/>
  <c r="AB339" i="37" s="1"/>
  <c r="X339" i="37"/>
  <c r="W339" i="37"/>
  <c r="Y339" i="37" s="1"/>
  <c r="U339" i="37"/>
  <c r="T339" i="37"/>
  <c r="V339" i="37" s="1"/>
  <c r="R339" i="37"/>
  <c r="Q339" i="37"/>
  <c r="S339" i="37" s="1"/>
  <c r="O339" i="37"/>
  <c r="N339" i="37"/>
  <c r="P339" i="37" s="1"/>
  <c r="L339" i="37"/>
  <c r="K339" i="37"/>
  <c r="M339" i="37" s="1"/>
  <c r="I339" i="37"/>
  <c r="H339" i="37"/>
  <c r="J339" i="37" s="1"/>
  <c r="F339" i="37"/>
  <c r="E339" i="37"/>
  <c r="G339" i="37" s="1"/>
  <c r="AV338" i="37"/>
  <c r="AU338" i="37"/>
  <c r="AW338" i="37" s="1"/>
  <c r="AS338" i="37"/>
  <c r="AR338" i="37"/>
  <c r="AT338" i="37" s="1"/>
  <c r="AP338" i="37"/>
  <c r="AO338" i="37"/>
  <c r="AQ338" i="37" s="1"/>
  <c r="AM338" i="37"/>
  <c r="AL338" i="37"/>
  <c r="AN338" i="37" s="1"/>
  <c r="AJ338" i="37"/>
  <c r="AI338" i="37"/>
  <c r="AK338" i="37" s="1"/>
  <c r="AG338" i="37"/>
  <c r="AF338" i="37"/>
  <c r="AH338" i="37" s="1"/>
  <c r="AD338" i="37"/>
  <c r="AC338" i="37"/>
  <c r="AE338" i="37" s="1"/>
  <c r="AA338" i="37"/>
  <c r="Z338" i="37"/>
  <c r="AB338" i="37" s="1"/>
  <c r="X338" i="37"/>
  <c r="W338" i="37"/>
  <c r="Y338" i="37" s="1"/>
  <c r="U338" i="37"/>
  <c r="T338" i="37"/>
  <c r="V338" i="37" s="1"/>
  <c r="R338" i="37"/>
  <c r="Q338" i="37"/>
  <c r="S338" i="37" s="1"/>
  <c r="O338" i="37"/>
  <c r="N338" i="37"/>
  <c r="P338" i="37" s="1"/>
  <c r="L338" i="37"/>
  <c r="K338" i="37"/>
  <c r="M338" i="37" s="1"/>
  <c r="I338" i="37"/>
  <c r="H338" i="37"/>
  <c r="J338" i="37" s="1"/>
  <c r="F338" i="37"/>
  <c r="E338" i="37"/>
  <c r="G338" i="37" s="1"/>
  <c r="AV337" i="37"/>
  <c r="AU337" i="37"/>
  <c r="AW337" i="37" s="1"/>
  <c r="AS337" i="37"/>
  <c r="AR337" i="37"/>
  <c r="AT337" i="37" s="1"/>
  <c r="AP337" i="37"/>
  <c r="AO337" i="37"/>
  <c r="AQ337" i="37" s="1"/>
  <c r="AM337" i="37"/>
  <c r="AL337" i="37"/>
  <c r="AN337" i="37" s="1"/>
  <c r="AJ337" i="37"/>
  <c r="AI337" i="37"/>
  <c r="AK337" i="37" s="1"/>
  <c r="AG337" i="37"/>
  <c r="AF337" i="37"/>
  <c r="AH337" i="37" s="1"/>
  <c r="AD337" i="37"/>
  <c r="AC337" i="37"/>
  <c r="AE337" i="37" s="1"/>
  <c r="AA337" i="37"/>
  <c r="Z337" i="37"/>
  <c r="AB337" i="37" s="1"/>
  <c r="X337" i="37"/>
  <c r="W337" i="37"/>
  <c r="Y337" i="37" s="1"/>
  <c r="U337" i="37"/>
  <c r="T337" i="37"/>
  <c r="V337" i="37" s="1"/>
  <c r="R337" i="37"/>
  <c r="Q337" i="37"/>
  <c r="S337" i="37" s="1"/>
  <c r="O337" i="37"/>
  <c r="N337" i="37"/>
  <c r="P337" i="37" s="1"/>
  <c r="L337" i="37"/>
  <c r="K337" i="37"/>
  <c r="M337" i="37" s="1"/>
  <c r="I337" i="37"/>
  <c r="H337" i="37"/>
  <c r="J337" i="37" s="1"/>
  <c r="F337" i="37"/>
  <c r="E337" i="37"/>
  <c r="G337" i="37" s="1"/>
  <c r="AV336" i="37"/>
  <c r="AU336" i="37"/>
  <c r="AW336" i="37" s="1"/>
  <c r="AS336" i="37"/>
  <c r="AR336" i="37"/>
  <c r="AT336" i="37" s="1"/>
  <c r="AP336" i="37"/>
  <c r="AO336" i="37"/>
  <c r="AQ336" i="37" s="1"/>
  <c r="AM336" i="37"/>
  <c r="AL336" i="37"/>
  <c r="AN336" i="37" s="1"/>
  <c r="AJ336" i="37"/>
  <c r="AI336" i="37"/>
  <c r="AK336" i="37" s="1"/>
  <c r="AG336" i="37"/>
  <c r="AF336" i="37"/>
  <c r="AH336" i="37" s="1"/>
  <c r="AD336" i="37"/>
  <c r="AC336" i="37"/>
  <c r="AE336" i="37" s="1"/>
  <c r="AA336" i="37"/>
  <c r="Z336" i="37"/>
  <c r="AB336" i="37" s="1"/>
  <c r="X336" i="37"/>
  <c r="W336" i="37"/>
  <c r="Y336" i="37" s="1"/>
  <c r="U336" i="37"/>
  <c r="T336" i="37"/>
  <c r="V336" i="37" s="1"/>
  <c r="R336" i="37"/>
  <c r="Q336" i="37"/>
  <c r="S336" i="37" s="1"/>
  <c r="O336" i="37"/>
  <c r="N336" i="37"/>
  <c r="P336" i="37" s="1"/>
  <c r="L336" i="37"/>
  <c r="K336" i="37"/>
  <c r="M336" i="37" s="1"/>
  <c r="I336" i="37"/>
  <c r="H336" i="37"/>
  <c r="J336" i="37" s="1"/>
  <c r="F336" i="37"/>
  <c r="E336" i="37"/>
  <c r="G336" i="37" s="1"/>
  <c r="AV335" i="37"/>
  <c r="AU335" i="37"/>
  <c r="AW335" i="37" s="1"/>
  <c r="AS335" i="37"/>
  <c r="AR335" i="37"/>
  <c r="AT335" i="37" s="1"/>
  <c r="AP335" i="37"/>
  <c r="AO335" i="37"/>
  <c r="AQ335" i="37" s="1"/>
  <c r="AM335" i="37"/>
  <c r="AL335" i="37"/>
  <c r="AN335" i="37" s="1"/>
  <c r="AJ335" i="37"/>
  <c r="AI335" i="37"/>
  <c r="AK335" i="37" s="1"/>
  <c r="AG335" i="37"/>
  <c r="AF335" i="37"/>
  <c r="AH335" i="37" s="1"/>
  <c r="AD335" i="37"/>
  <c r="AC335" i="37"/>
  <c r="AE335" i="37" s="1"/>
  <c r="AA335" i="37"/>
  <c r="Z335" i="37"/>
  <c r="AB335" i="37" s="1"/>
  <c r="X335" i="37"/>
  <c r="W335" i="37"/>
  <c r="Y335" i="37" s="1"/>
  <c r="U335" i="37"/>
  <c r="T335" i="37"/>
  <c r="V335" i="37" s="1"/>
  <c r="R335" i="37"/>
  <c r="Q335" i="37"/>
  <c r="S335" i="37" s="1"/>
  <c r="O335" i="37"/>
  <c r="N335" i="37"/>
  <c r="P335" i="37" s="1"/>
  <c r="L335" i="37"/>
  <c r="K335" i="37"/>
  <c r="M335" i="37" s="1"/>
  <c r="I335" i="37"/>
  <c r="H335" i="37"/>
  <c r="J335" i="37" s="1"/>
  <c r="F335" i="37"/>
  <c r="E335" i="37"/>
  <c r="G335" i="37" s="1"/>
  <c r="AV334" i="37"/>
  <c r="AU334" i="37"/>
  <c r="AW334" i="37" s="1"/>
  <c r="AS334" i="37"/>
  <c r="AR334" i="37"/>
  <c r="AT334" i="37" s="1"/>
  <c r="AP334" i="37"/>
  <c r="AO334" i="37"/>
  <c r="AQ334" i="37" s="1"/>
  <c r="AM334" i="37"/>
  <c r="AL334" i="37"/>
  <c r="AN334" i="37" s="1"/>
  <c r="AJ334" i="37"/>
  <c r="AI334" i="37"/>
  <c r="AK334" i="37" s="1"/>
  <c r="AG334" i="37"/>
  <c r="AF334" i="37"/>
  <c r="AH334" i="37" s="1"/>
  <c r="AD334" i="37"/>
  <c r="AC334" i="37"/>
  <c r="AE334" i="37" s="1"/>
  <c r="AA334" i="37"/>
  <c r="Z334" i="37"/>
  <c r="AB334" i="37" s="1"/>
  <c r="X334" i="37"/>
  <c r="W334" i="37"/>
  <c r="Y334" i="37" s="1"/>
  <c r="U334" i="37"/>
  <c r="T334" i="37"/>
  <c r="V334" i="37" s="1"/>
  <c r="R334" i="37"/>
  <c r="Q334" i="37"/>
  <c r="S334" i="37" s="1"/>
  <c r="O334" i="37"/>
  <c r="N334" i="37"/>
  <c r="P334" i="37" s="1"/>
  <c r="L334" i="37"/>
  <c r="K334" i="37"/>
  <c r="M334" i="37" s="1"/>
  <c r="I334" i="37"/>
  <c r="H334" i="37"/>
  <c r="J334" i="37" s="1"/>
  <c r="F334" i="37"/>
  <c r="E334" i="37"/>
  <c r="G334" i="37" s="1"/>
  <c r="AV333" i="37"/>
  <c r="AU333" i="37"/>
  <c r="AW333" i="37" s="1"/>
  <c r="AS333" i="37"/>
  <c r="AR333" i="37"/>
  <c r="AT333" i="37" s="1"/>
  <c r="AP333" i="37"/>
  <c r="AO333" i="37"/>
  <c r="AQ333" i="37" s="1"/>
  <c r="AM333" i="37"/>
  <c r="AL333" i="37"/>
  <c r="AN333" i="37" s="1"/>
  <c r="AJ333" i="37"/>
  <c r="AI333" i="37"/>
  <c r="AK333" i="37" s="1"/>
  <c r="AG333" i="37"/>
  <c r="AF333" i="37"/>
  <c r="AH333" i="37" s="1"/>
  <c r="AD333" i="37"/>
  <c r="AC333" i="37"/>
  <c r="AE333" i="37" s="1"/>
  <c r="AA333" i="37"/>
  <c r="Z333" i="37"/>
  <c r="AB333" i="37" s="1"/>
  <c r="X333" i="37"/>
  <c r="W333" i="37"/>
  <c r="Y333" i="37" s="1"/>
  <c r="U333" i="37"/>
  <c r="T333" i="37"/>
  <c r="V333" i="37" s="1"/>
  <c r="R333" i="37"/>
  <c r="Q333" i="37"/>
  <c r="S333" i="37" s="1"/>
  <c r="O333" i="37"/>
  <c r="N333" i="37"/>
  <c r="P333" i="37" s="1"/>
  <c r="L333" i="37"/>
  <c r="K333" i="37"/>
  <c r="M333" i="37" s="1"/>
  <c r="I333" i="37"/>
  <c r="H333" i="37"/>
  <c r="J333" i="37" s="1"/>
  <c r="F333" i="37"/>
  <c r="E333" i="37"/>
  <c r="G333" i="37" s="1"/>
  <c r="AV332" i="37"/>
  <c r="AU332" i="37"/>
  <c r="AW332" i="37" s="1"/>
  <c r="AS332" i="37"/>
  <c r="AR332" i="37"/>
  <c r="AT332" i="37" s="1"/>
  <c r="AP332" i="37"/>
  <c r="AO332" i="37"/>
  <c r="AQ332" i="37" s="1"/>
  <c r="AM332" i="37"/>
  <c r="AL332" i="37"/>
  <c r="AN332" i="37" s="1"/>
  <c r="AJ332" i="37"/>
  <c r="AI332" i="37"/>
  <c r="AK332" i="37" s="1"/>
  <c r="AG332" i="37"/>
  <c r="AF332" i="37"/>
  <c r="AH332" i="37" s="1"/>
  <c r="AD332" i="37"/>
  <c r="AC332" i="37"/>
  <c r="AE332" i="37" s="1"/>
  <c r="AA332" i="37"/>
  <c r="Z332" i="37"/>
  <c r="AB332" i="37" s="1"/>
  <c r="X332" i="37"/>
  <c r="W332" i="37"/>
  <c r="Y332" i="37" s="1"/>
  <c r="V332" i="37"/>
  <c r="U332" i="37"/>
  <c r="T332" i="37"/>
  <c r="R332" i="37"/>
  <c r="Q332" i="37"/>
  <c r="S332" i="37" s="1"/>
  <c r="O332" i="37"/>
  <c r="N332" i="37"/>
  <c r="P332" i="37" s="1"/>
  <c r="L332" i="37"/>
  <c r="K332" i="37"/>
  <c r="M332" i="37" s="1"/>
  <c r="I332" i="37"/>
  <c r="H332" i="37"/>
  <c r="J332" i="37" s="1"/>
  <c r="F332" i="37"/>
  <c r="E332" i="37"/>
  <c r="G332" i="37" s="1"/>
  <c r="AV331" i="37"/>
  <c r="AU331" i="37"/>
  <c r="AW331" i="37" s="1"/>
  <c r="AS331" i="37"/>
  <c r="AR331" i="37"/>
  <c r="AT331" i="37" s="1"/>
  <c r="AP331" i="37"/>
  <c r="AO331" i="37"/>
  <c r="AQ331" i="37" s="1"/>
  <c r="AM331" i="37"/>
  <c r="AL331" i="37"/>
  <c r="AN331" i="37" s="1"/>
  <c r="AJ331" i="37"/>
  <c r="AI331" i="37"/>
  <c r="AK331" i="37" s="1"/>
  <c r="AG331" i="37"/>
  <c r="AF331" i="37"/>
  <c r="AH331" i="37" s="1"/>
  <c r="AD331" i="37"/>
  <c r="AC331" i="37"/>
  <c r="AE331" i="37" s="1"/>
  <c r="AA331" i="37"/>
  <c r="Z331" i="37"/>
  <c r="AB331" i="37" s="1"/>
  <c r="X331" i="37"/>
  <c r="W331" i="37"/>
  <c r="Y331" i="37" s="1"/>
  <c r="U331" i="37"/>
  <c r="T331" i="37"/>
  <c r="V331" i="37" s="1"/>
  <c r="R331" i="37"/>
  <c r="Q331" i="37"/>
  <c r="S331" i="37" s="1"/>
  <c r="O331" i="37"/>
  <c r="N331" i="37"/>
  <c r="P331" i="37" s="1"/>
  <c r="L331" i="37"/>
  <c r="K331" i="37"/>
  <c r="M331" i="37" s="1"/>
  <c r="I331" i="37"/>
  <c r="H331" i="37"/>
  <c r="J331" i="37" s="1"/>
  <c r="F331" i="37"/>
  <c r="E331" i="37"/>
  <c r="G331" i="37" s="1"/>
  <c r="AV330" i="37"/>
  <c r="AU330" i="37"/>
  <c r="AW330" i="37" s="1"/>
  <c r="AS330" i="37"/>
  <c r="AR330" i="37"/>
  <c r="AT330" i="37" s="1"/>
  <c r="AP330" i="37"/>
  <c r="AO330" i="37"/>
  <c r="AQ330" i="37" s="1"/>
  <c r="AM330" i="37"/>
  <c r="AL330" i="37"/>
  <c r="AN330" i="37" s="1"/>
  <c r="AJ330" i="37"/>
  <c r="AI330" i="37"/>
  <c r="AK330" i="37" s="1"/>
  <c r="AG330" i="37"/>
  <c r="AF330" i="37"/>
  <c r="AH330" i="37" s="1"/>
  <c r="AD330" i="37"/>
  <c r="AC330" i="37"/>
  <c r="AE330" i="37" s="1"/>
  <c r="AA330" i="37"/>
  <c r="Z330" i="37"/>
  <c r="AB330" i="37" s="1"/>
  <c r="X330" i="37"/>
  <c r="W330" i="37"/>
  <c r="Y330" i="37" s="1"/>
  <c r="U330" i="37"/>
  <c r="T330" i="37"/>
  <c r="V330" i="37" s="1"/>
  <c r="R330" i="37"/>
  <c r="Q330" i="37"/>
  <c r="S330" i="37" s="1"/>
  <c r="O330" i="37"/>
  <c r="N330" i="37"/>
  <c r="P330" i="37" s="1"/>
  <c r="L330" i="37"/>
  <c r="K330" i="37"/>
  <c r="M330" i="37" s="1"/>
  <c r="I330" i="37"/>
  <c r="H330" i="37"/>
  <c r="J330" i="37" s="1"/>
  <c r="F330" i="37"/>
  <c r="E330" i="37"/>
  <c r="G330" i="37" s="1"/>
  <c r="AV329" i="37"/>
  <c r="AU329" i="37"/>
  <c r="AW329" i="37" s="1"/>
  <c r="AS329" i="37"/>
  <c r="AR329" i="37"/>
  <c r="AT329" i="37" s="1"/>
  <c r="AP329" i="37"/>
  <c r="AO329" i="37"/>
  <c r="AQ329" i="37" s="1"/>
  <c r="AM329" i="37"/>
  <c r="AL329" i="37"/>
  <c r="AN329" i="37" s="1"/>
  <c r="AJ329" i="37"/>
  <c r="AI329" i="37"/>
  <c r="AK329" i="37" s="1"/>
  <c r="AG329" i="37"/>
  <c r="AF329" i="37"/>
  <c r="AH329" i="37" s="1"/>
  <c r="AD329" i="37"/>
  <c r="AC329" i="37"/>
  <c r="AE329" i="37" s="1"/>
  <c r="AA329" i="37"/>
  <c r="Z329" i="37"/>
  <c r="AB329" i="37" s="1"/>
  <c r="X329" i="37"/>
  <c r="W329" i="37"/>
  <c r="Y329" i="37" s="1"/>
  <c r="U329" i="37"/>
  <c r="T329" i="37"/>
  <c r="V329" i="37" s="1"/>
  <c r="R329" i="37"/>
  <c r="Q329" i="37"/>
  <c r="S329" i="37" s="1"/>
  <c r="O329" i="37"/>
  <c r="N329" i="37"/>
  <c r="P329" i="37" s="1"/>
  <c r="L329" i="37"/>
  <c r="K329" i="37"/>
  <c r="M329" i="37" s="1"/>
  <c r="I329" i="37"/>
  <c r="H329" i="37"/>
  <c r="J329" i="37" s="1"/>
  <c r="F329" i="37"/>
  <c r="E329" i="37"/>
  <c r="G329" i="37" s="1"/>
  <c r="AV328" i="37"/>
  <c r="AU328" i="37"/>
  <c r="AW328" i="37" s="1"/>
  <c r="AS328" i="37"/>
  <c r="AR328" i="37"/>
  <c r="AT328" i="37" s="1"/>
  <c r="AP328" i="37"/>
  <c r="AO328" i="37"/>
  <c r="AQ328" i="37" s="1"/>
  <c r="AM328" i="37"/>
  <c r="AL328" i="37"/>
  <c r="AN328" i="37" s="1"/>
  <c r="AJ328" i="37"/>
  <c r="AI328" i="37"/>
  <c r="AK328" i="37" s="1"/>
  <c r="AG328" i="37"/>
  <c r="AF328" i="37"/>
  <c r="AH328" i="37" s="1"/>
  <c r="AD328" i="37"/>
  <c r="AC328" i="37"/>
  <c r="AE328" i="37" s="1"/>
  <c r="AA328" i="37"/>
  <c r="Z328" i="37"/>
  <c r="AB328" i="37" s="1"/>
  <c r="Y328" i="37"/>
  <c r="X328" i="37"/>
  <c r="W328" i="37"/>
  <c r="U328" i="37"/>
  <c r="T328" i="37"/>
  <c r="V328" i="37" s="1"/>
  <c r="R328" i="37"/>
  <c r="Q328" i="37"/>
  <c r="S328" i="37" s="1"/>
  <c r="O328" i="37"/>
  <c r="N328" i="37"/>
  <c r="P328" i="37" s="1"/>
  <c r="L328" i="37"/>
  <c r="K328" i="37"/>
  <c r="M328" i="37" s="1"/>
  <c r="I328" i="37"/>
  <c r="H328" i="37"/>
  <c r="J328" i="37" s="1"/>
  <c r="F328" i="37"/>
  <c r="E328" i="37"/>
  <c r="G328" i="37" s="1"/>
  <c r="AV327" i="37"/>
  <c r="AU327" i="37"/>
  <c r="AW327" i="37" s="1"/>
  <c r="AS327" i="37"/>
  <c r="AR327" i="37"/>
  <c r="AT327" i="37" s="1"/>
  <c r="AP327" i="37"/>
  <c r="AO327" i="37"/>
  <c r="AQ327" i="37" s="1"/>
  <c r="AM327" i="37"/>
  <c r="AL327" i="37"/>
  <c r="AN327" i="37" s="1"/>
  <c r="AJ327" i="37"/>
  <c r="AI327" i="37"/>
  <c r="AK327" i="37" s="1"/>
  <c r="AG327" i="37"/>
  <c r="AF327" i="37"/>
  <c r="AH327" i="37" s="1"/>
  <c r="AD327" i="37"/>
  <c r="AC327" i="37"/>
  <c r="AE327" i="37" s="1"/>
  <c r="AA327" i="37"/>
  <c r="Z327" i="37"/>
  <c r="AB327" i="37" s="1"/>
  <c r="X327" i="37"/>
  <c r="W327" i="37"/>
  <c r="Y327" i="37" s="1"/>
  <c r="U327" i="37"/>
  <c r="T327" i="37"/>
  <c r="V327" i="37" s="1"/>
  <c r="R327" i="37"/>
  <c r="Q327" i="37"/>
  <c r="S327" i="37" s="1"/>
  <c r="O327" i="37"/>
  <c r="N327" i="37"/>
  <c r="P327" i="37" s="1"/>
  <c r="L327" i="37"/>
  <c r="K327" i="37"/>
  <c r="M327" i="37" s="1"/>
  <c r="I327" i="37"/>
  <c r="H327" i="37"/>
  <c r="J327" i="37" s="1"/>
  <c r="F327" i="37"/>
  <c r="E327" i="37"/>
  <c r="G327" i="37" s="1"/>
  <c r="AV326" i="37"/>
  <c r="AU326" i="37"/>
  <c r="AW326" i="37" s="1"/>
  <c r="AS326" i="37"/>
  <c r="AR326" i="37"/>
  <c r="AT326" i="37" s="1"/>
  <c r="AP326" i="37"/>
  <c r="AO326" i="37"/>
  <c r="AQ326" i="37" s="1"/>
  <c r="AM326" i="37"/>
  <c r="AL326" i="37"/>
  <c r="AN326" i="37" s="1"/>
  <c r="AJ326" i="37"/>
  <c r="AI326" i="37"/>
  <c r="AK326" i="37" s="1"/>
  <c r="AG326" i="37"/>
  <c r="AF326" i="37"/>
  <c r="AH326" i="37" s="1"/>
  <c r="AD326" i="37"/>
  <c r="AC326" i="37"/>
  <c r="AE326" i="37" s="1"/>
  <c r="AA326" i="37"/>
  <c r="Z326" i="37"/>
  <c r="AB326" i="37" s="1"/>
  <c r="X326" i="37"/>
  <c r="W326" i="37"/>
  <c r="Y326" i="37" s="1"/>
  <c r="U326" i="37"/>
  <c r="T326" i="37"/>
  <c r="V326" i="37" s="1"/>
  <c r="R326" i="37"/>
  <c r="Q326" i="37"/>
  <c r="S326" i="37" s="1"/>
  <c r="O326" i="37"/>
  <c r="N326" i="37"/>
  <c r="P326" i="37" s="1"/>
  <c r="L326" i="37"/>
  <c r="K326" i="37"/>
  <c r="M326" i="37" s="1"/>
  <c r="I326" i="37"/>
  <c r="H326" i="37"/>
  <c r="J326" i="37" s="1"/>
  <c r="F326" i="37"/>
  <c r="E326" i="37"/>
  <c r="G326" i="37" s="1"/>
  <c r="AV325" i="37"/>
  <c r="AU325" i="37"/>
  <c r="AW325" i="37" s="1"/>
  <c r="AS325" i="37"/>
  <c r="AR325" i="37"/>
  <c r="AT325" i="37" s="1"/>
  <c r="AP325" i="37"/>
  <c r="AO325" i="37"/>
  <c r="AQ325" i="37" s="1"/>
  <c r="AM325" i="37"/>
  <c r="AL325" i="37"/>
  <c r="AN325" i="37" s="1"/>
  <c r="AJ325" i="37"/>
  <c r="AI325" i="37"/>
  <c r="AK325" i="37" s="1"/>
  <c r="AG325" i="37"/>
  <c r="AF325" i="37"/>
  <c r="AH325" i="37" s="1"/>
  <c r="AD325" i="37"/>
  <c r="AC325" i="37"/>
  <c r="AE325" i="37" s="1"/>
  <c r="AA325" i="37"/>
  <c r="Z325" i="37"/>
  <c r="AB325" i="37" s="1"/>
  <c r="X325" i="37"/>
  <c r="W325" i="37"/>
  <c r="Y325" i="37" s="1"/>
  <c r="U325" i="37"/>
  <c r="T325" i="37"/>
  <c r="V325" i="37" s="1"/>
  <c r="R325" i="37"/>
  <c r="Q325" i="37"/>
  <c r="S325" i="37" s="1"/>
  <c r="O325" i="37"/>
  <c r="N325" i="37"/>
  <c r="P325" i="37" s="1"/>
  <c r="L325" i="37"/>
  <c r="K325" i="37"/>
  <c r="M325" i="37" s="1"/>
  <c r="I325" i="37"/>
  <c r="H325" i="37"/>
  <c r="J325" i="37" s="1"/>
  <c r="F325" i="37"/>
  <c r="E325" i="37"/>
  <c r="G325" i="37" s="1"/>
  <c r="AV324" i="37"/>
  <c r="AU324" i="37"/>
  <c r="AW324" i="37" s="1"/>
  <c r="AS324" i="37"/>
  <c r="AR324" i="37"/>
  <c r="AT324" i="37" s="1"/>
  <c r="AP324" i="37"/>
  <c r="AO324" i="37"/>
  <c r="AQ324" i="37" s="1"/>
  <c r="AM324" i="37"/>
  <c r="AL324" i="37"/>
  <c r="AN324" i="37" s="1"/>
  <c r="AJ324" i="37"/>
  <c r="AI324" i="37"/>
  <c r="AK324" i="37" s="1"/>
  <c r="AG324" i="37"/>
  <c r="AF324" i="37"/>
  <c r="AH324" i="37" s="1"/>
  <c r="AD324" i="37"/>
  <c r="AC324" i="37"/>
  <c r="AE324" i="37" s="1"/>
  <c r="AA324" i="37"/>
  <c r="Z324" i="37"/>
  <c r="AB324" i="37" s="1"/>
  <c r="X324" i="37"/>
  <c r="W324" i="37"/>
  <c r="Y324" i="37" s="1"/>
  <c r="U324" i="37"/>
  <c r="T324" i="37"/>
  <c r="V324" i="37" s="1"/>
  <c r="R324" i="37"/>
  <c r="Q324" i="37"/>
  <c r="S324" i="37" s="1"/>
  <c r="O324" i="37"/>
  <c r="N324" i="37"/>
  <c r="P324" i="37" s="1"/>
  <c r="L324" i="37"/>
  <c r="K324" i="37"/>
  <c r="M324" i="37" s="1"/>
  <c r="I324" i="37"/>
  <c r="H324" i="37"/>
  <c r="J324" i="37" s="1"/>
  <c r="F324" i="37"/>
  <c r="E324" i="37"/>
  <c r="G324" i="37" s="1"/>
  <c r="AV323" i="37"/>
  <c r="AU323" i="37"/>
  <c r="AW323" i="37" s="1"/>
  <c r="AS323" i="37"/>
  <c r="AR323" i="37"/>
  <c r="AT323" i="37" s="1"/>
  <c r="AP323" i="37"/>
  <c r="AO323" i="37"/>
  <c r="AQ323" i="37" s="1"/>
  <c r="AM323" i="37"/>
  <c r="AL323" i="37"/>
  <c r="AN323" i="37" s="1"/>
  <c r="AJ323" i="37"/>
  <c r="AI323" i="37"/>
  <c r="AK323" i="37" s="1"/>
  <c r="AG323" i="37"/>
  <c r="AF323" i="37"/>
  <c r="AH323" i="37" s="1"/>
  <c r="AD323" i="37"/>
  <c r="AC323" i="37"/>
  <c r="AE323" i="37" s="1"/>
  <c r="AA323" i="37"/>
  <c r="Z323" i="37"/>
  <c r="AB323" i="37" s="1"/>
  <c r="X323" i="37"/>
  <c r="W323" i="37"/>
  <c r="Y323" i="37" s="1"/>
  <c r="U323" i="37"/>
  <c r="T323" i="37"/>
  <c r="V323" i="37" s="1"/>
  <c r="R323" i="37"/>
  <c r="Q323" i="37"/>
  <c r="S323" i="37" s="1"/>
  <c r="O323" i="37"/>
  <c r="N323" i="37"/>
  <c r="P323" i="37" s="1"/>
  <c r="L323" i="37"/>
  <c r="K323" i="37"/>
  <c r="M323" i="37" s="1"/>
  <c r="I323" i="37"/>
  <c r="H323" i="37"/>
  <c r="J323" i="37" s="1"/>
  <c r="F323" i="37"/>
  <c r="E323" i="37"/>
  <c r="G323" i="37" s="1"/>
  <c r="AV322" i="37"/>
  <c r="AU322" i="37"/>
  <c r="AW322" i="37" s="1"/>
  <c r="AS322" i="37"/>
  <c r="AR322" i="37"/>
  <c r="AT322" i="37" s="1"/>
  <c r="AP322" i="37"/>
  <c r="AO322" i="37"/>
  <c r="AQ322" i="37" s="1"/>
  <c r="AM322" i="37"/>
  <c r="AL322" i="37"/>
  <c r="AN322" i="37" s="1"/>
  <c r="AJ322" i="37"/>
  <c r="AI322" i="37"/>
  <c r="AK322" i="37" s="1"/>
  <c r="AG322" i="37"/>
  <c r="AF322" i="37"/>
  <c r="AH322" i="37" s="1"/>
  <c r="AD322" i="37"/>
  <c r="AC322" i="37"/>
  <c r="AE322" i="37" s="1"/>
  <c r="AA322" i="37"/>
  <c r="Z322" i="37"/>
  <c r="AB322" i="37" s="1"/>
  <c r="X322" i="37"/>
  <c r="W322" i="37"/>
  <c r="Y322" i="37" s="1"/>
  <c r="U322" i="37"/>
  <c r="T322" i="37"/>
  <c r="V322" i="37" s="1"/>
  <c r="R322" i="37"/>
  <c r="Q322" i="37"/>
  <c r="S322" i="37" s="1"/>
  <c r="O322" i="37"/>
  <c r="N322" i="37"/>
  <c r="P322" i="37" s="1"/>
  <c r="L322" i="37"/>
  <c r="K322" i="37"/>
  <c r="M322" i="37" s="1"/>
  <c r="I322" i="37"/>
  <c r="H322" i="37"/>
  <c r="J322" i="37" s="1"/>
  <c r="F322" i="37"/>
  <c r="E322" i="37"/>
  <c r="G322" i="37" s="1"/>
  <c r="AV321" i="37"/>
  <c r="AU321" i="37"/>
  <c r="AW321" i="37" s="1"/>
  <c r="AS321" i="37"/>
  <c r="AR321" i="37"/>
  <c r="AT321" i="37" s="1"/>
  <c r="AP321" i="37"/>
  <c r="AO321" i="37"/>
  <c r="AQ321" i="37" s="1"/>
  <c r="AM321" i="37"/>
  <c r="AL321" i="37"/>
  <c r="AN321" i="37" s="1"/>
  <c r="AJ321" i="37"/>
  <c r="AI321" i="37"/>
  <c r="AK321" i="37" s="1"/>
  <c r="AG321" i="37"/>
  <c r="AF321" i="37"/>
  <c r="AH321" i="37" s="1"/>
  <c r="AE321" i="37"/>
  <c r="AD321" i="37"/>
  <c r="AC321" i="37"/>
  <c r="AA321" i="37"/>
  <c r="Z321" i="37"/>
  <c r="AB321" i="37" s="1"/>
  <c r="X321" i="37"/>
  <c r="W321" i="37"/>
  <c r="Y321" i="37" s="1"/>
  <c r="U321" i="37"/>
  <c r="T321" i="37"/>
  <c r="V321" i="37" s="1"/>
  <c r="R321" i="37"/>
  <c r="Q321" i="37"/>
  <c r="S321" i="37" s="1"/>
  <c r="O321" i="37"/>
  <c r="N321" i="37"/>
  <c r="P321" i="37" s="1"/>
  <c r="L321" i="37"/>
  <c r="K321" i="37"/>
  <c r="M321" i="37" s="1"/>
  <c r="I321" i="37"/>
  <c r="H321" i="37"/>
  <c r="J321" i="37" s="1"/>
  <c r="F321" i="37"/>
  <c r="E321" i="37"/>
  <c r="G321" i="37" s="1"/>
  <c r="AV320" i="37"/>
  <c r="AU320" i="37"/>
  <c r="AW320" i="37" s="1"/>
  <c r="AS320" i="37"/>
  <c r="AR320" i="37"/>
  <c r="AT320" i="37" s="1"/>
  <c r="AP320" i="37"/>
  <c r="AO320" i="37"/>
  <c r="AQ320" i="37" s="1"/>
  <c r="AM320" i="37"/>
  <c r="AL320" i="37"/>
  <c r="AN320" i="37" s="1"/>
  <c r="AJ320" i="37"/>
  <c r="AI320" i="37"/>
  <c r="AK320" i="37" s="1"/>
  <c r="AG320" i="37"/>
  <c r="AF320" i="37"/>
  <c r="AH320" i="37" s="1"/>
  <c r="AD320" i="37"/>
  <c r="AC320" i="37"/>
  <c r="AE320" i="37" s="1"/>
  <c r="AA320" i="37"/>
  <c r="Z320" i="37"/>
  <c r="AB320" i="37" s="1"/>
  <c r="X320" i="37"/>
  <c r="W320" i="37"/>
  <c r="Y320" i="37" s="1"/>
  <c r="U320" i="37"/>
  <c r="T320" i="37"/>
  <c r="V320" i="37" s="1"/>
  <c r="R320" i="37"/>
  <c r="Q320" i="37"/>
  <c r="S320" i="37" s="1"/>
  <c r="O320" i="37"/>
  <c r="N320" i="37"/>
  <c r="P320" i="37" s="1"/>
  <c r="L320" i="37"/>
  <c r="K320" i="37"/>
  <c r="M320" i="37" s="1"/>
  <c r="I320" i="37"/>
  <c r="H320" i="37"/>
  <c r="J320" i="37" s="1"/>
  <c r="F320" i="37"/>
  <c r="E320" i="37"/>
  <c r="G320" i="37" s="1"/>
  <c r="AV319" i="37"/>
  <c r="AU319" i="37"/>
  <c r="AW319" i="37" s="1"/>
  <c r="AS319" i="37"/>
  <c r="AR319" i="37"/>
  <c r="AT319" i="37" s="1"/>
  <c r="AP319" i="37"/>
  <c r="AO319" i="37"/>
  <c r="AQ319" i="37" s="1"/>
  <c r="AM319" i="37"/>
  <c r="AL319" i="37"/>
  <c r="AN319" i="37" s="1"/>
  <c r="AJ319" i="37"/>
  <c r="AI319" i="37"/>
  <c r="AK319" i="37" s="1"/>
  <c r="AG319" i="37"/>
  <c r="AF319" i="37"/>
  <c r="AH319" i="37" s="1"/>
  <c r="AD319" i="37"/>
  <c r="AC319" i="37"/>
  <c r="AE319" i="37" s="1"/>
  <c r="AB319" i="37"/>
  <c r="AA319" i="37"/>
  <c r="Z319" i="37"/>
  <c r="X319" i="37"/>
  <c r="W319" i="37"/>
  <c r="Y319" i="37" s="1"/>
  <c r="U319" i="37"/>
  <c r="T319" i="37"/>
  <c r="V319" i="37" s="1"/>
  <c r="R319" i="37"/>
  <c r="Q319" i="37"/>
  <c r="S319" i="37" s="1"/>
  <c r="O319" i="37"/>
  <c r="N319" i="37"/>
  <c r="P319" i="37" s="1"/>
  <c r="L319" i="37"/>
  <c r="K319" i="37"/>
  <c r="M319" i="37" s="1"/>
  <c r="I319" i="37"/>
  <c r="H319" i="37"/>
  <c r="J319" i="37" s="1"/>
  <c r="F319" i="37"/>
  <c r="E319" i="37"/>
  <c r="G319" i="37" s="1"/>
  <c r="AV318" i="37"/>
  <c r="AU318" i="37"/>
  <c r="AW318" i="37" s="1"/>
  <c r="AS318" i="37"/>
  <c r="AR318" i="37"/>
  <c r="AT318" i="37" s="1"/>
  <c r="AP318" i="37"/>
  <c r="AO318" i="37"/>
  <c r="AQ318" i="37" s="1"/>
  <c r="AM318" i="37"/>
  <c r="AL318" i="37"/>
  <c r="AN318" i="37" s="1"/>
  <c r="AJ318" i="37"/>
  <c r="AI318" i="37"/>
  <c r="AK318" i="37" s="1"/>
  <c r="AG318" i="37"/>
  <c r="AF318" i="37"/>
  <c r="AH318" i="37" s="1"/>
  <c r="AD318" i="37"/>
  <c r="AC318" i="37"/>
  <c r="AE318" i="37" s="1"/>
  <c r="AA318" i="37"/>
  <c r="Z318" i="37"/>
  <c r="AB318" i="37" s="1"/>
  <c r="X318" i="37"/>
  <c r="W318" i="37"/>
  <c r="Y318" i="37" s="1"/>
  <c r="U318" i="37"/>
  <c r="T318" i="37"/>
  <c r="V318" i="37" s="1"/>
  <c r="R318" i="37"/>
  <c r="Q318" i="37"/>
  <c r="S318" i="37" s="1"/>
  <c r="O318" i="37"/>
  <c r="N318" i="37"/>
  <c r="P318" i="37" s="1"/>
  <c r="L318" i="37"/>
  <c r="K318" i="37"/>
  <c r="M318" i="37" s="1"/>
  <c r="I318" i="37"/>
  <c r="H318" i="37"/>
  <c r="J318" i="37" s="1"/>
  <c r="F318" i="37"/>
  <c r="E318" i="37"/>
  <c r="G318" i="37" s="1"/>
  <c r="AV317" i="37"/>
  <c r="AU317" i="37"/>
  <c r="AW317" i="37" s="1"/>
  <c r="AS317" i="37"/>
  <c r="AR317" i="37"/>
  <c r="AT317" i="37" s="1"/>
  <c r="AP317" i="37"/>
  <c r="AO317" i="37"/>
  <c r="AQ317" i="37" s="1"/>
  <c r="AM317" i="37"/>
  <c r="AL317" i="37"/>
  <c r="AN317" i="37" s="1"/>
  <c r="AJ317" i="37"/>
  <c r="AI317" i="37"/>
  <c r="AK317" i="37" s="1"/>
  <c r="AG317" i="37"/>
  <c r="AF317" i="37"/>
  <c r="AH317" i="37" s="1"/>
  <c r="AD317" i="37"/>
  <c r="AC317" i="37"/>
  <c r="AE317" i="37" s="1"/>
  <c r="AA317" i="37"/>
  <c r="Z317" i="37"/>
  <c r="AB317" i="37" s="1"/>
  <c r="X317" i="37"/>
  <c r="W317" i="37"/>
  <c r="Y317" i="37" s="1"/>
  <c r="U317" i="37"/>
  <c r="T317" i="37"/>
  <c r="V317" i="37" s="1"/>
  <c r="R317" i="37"/>
  <c r="Q317" i="37"/>
  <c r="S317" i="37" s="1"/>
  <c r="O317" i="37"/>
  <c r="N317" i="37"/>
  <c r="P317" i="37" s="1"/>
  <c r="L317" i="37"/>
  <c r="K317" i="37"/>
  <c r="M317" i="37" s="1"/>
  <c r="I317" i="37"/>
  <c r="H317" i="37"/>
  <c r="J317" i="37" s="1"/>
  <c r="F317" i="37"/>
  <c r="E317" i="37"/>
  <c r="G317" i="37" s="1"/>
  <c r="AV316" i="37"/>
  <c r="AU316" i="37"/>
  <c r="AW316" i="37" s="1"/>
  <c r="AS316" i="37"/>
  <c r="AR316" i="37"/>
  <c r="AT316" i="37" s="1"/>
  <c r="AP316" i="37"/>
  <c r="AO316" i="37"/>
  <c r="AQ316" i="37" s="1"/>
  <c r="AM316" i="37"/>
  <c r="AL316" i="37"/>
  <c r="AN316" i="37" s="1"/>
  <c r="AJ316" i="37"/>
  <c r="AI316" i="37"/>
  <c r="AK316" i="37" s="1"/>
  <c r="AG316" i="37"/>
  <c r="AF316" i="37"/>
  <c r="AH316" i="37" s="1"/>
  <c r="AD316" i="37"/>
  <c r="AC316" i="37"/>
  <c r="AE316" i="37" s="1"/>
  <c r="AA316" i="37"/>
  <c r="Z316" i="37"/>
  <c r="AB316" i="37" s="1"/>
  <c r="X316" i="37"/>
  <c r="W316" i="37"/>
  <c r="Y316" i="37" s="1"/>
  <c r="U316" i="37"/>
  <c r="T316" i="37"/>
  <c r="V316" i="37" s="1"/>
  <c r="R316" i="37"/>
  <c r="Q316" i="37"/>
  <c r="S316" i="37" s="1"/>
  <c r="O316" i="37"/>
  <c r="N316" i="37"/>
  <c r="P316" i="37" s="1"/>
  <c r="L316" i="37"/>
  <c r="K316" i="37"/>
  <c r="M316" i="37" s="1"/>
  <c r="I316" i="37"/>
  <c r="H316" i="37"/>
  <c r="J316" i="37" s="1"/>
  <c r="F316" i="37"/>
  <c r="E316" i="37"/>
  <c r="G316" i="37" s="1"/>
  <c r="AV315" i="37"/>
  <c r="AU315" i="37"/>
  <c r="AW315" i="37" s="1"/>
  <c r="AS315" i="37"/>
  <c r="AR315" i="37"/>
  <c r="AT315" i="37" s="1"/>
  <c r="AP315" i="37"/>
  <c r="AO315" i="37"/>
  <c r="AQ315" i="37" s="1"/>
  <c r="AM315" i="37"/>
  <c r="AL315" i="37"/>
  <c r="AN315" i="37" s="1"/>
  <c r="AJ315" i="37"/>
  <c r="AI315" i="37"/>
  <c r="AK315" i="37" s="1"/>
  <c r="AG315" i="37"/>
  <c r="AF315" i="37"/>
  <c r="AH315" i="37" s="1"/>
  <c r="AD315" i="37"/>
  <c r="AC315" i="37"/>
  <c r="AE315" i="37" s="1"/>
  <c r="AA315" i="37"/>
  <c r="Z315" i="37"/>
  <c r="AB315" i="37" s="1"/>
  <c r="X315" i="37"/>
  <c r="W315" i="37"/>
  <c r="Y315" i="37" s="1"/>
  <c r="U315" i="37"/>
  <c r="T315" i="37"/>
  <c r="V315" i="37" s="1"/>
  <c r="R315" i="37"/>
  <c r="Q315" i="37"/>
  <c r="S315" i="37" s="1"/>
  <c r="O315" i="37"/>
  <c r="N315" i="37"/>
  <c r="P315" i="37" s="1"/>
  <c r="L315" i="37"/>
  <c r="K315" i="37"/>
  <c r="M315" i="37" s="1"/>
  <c r="I315" i="37"/>
  <c r="H315" i="37"/>
  <c r="J315" i="37" s="1"/>
  <c r="F315" i="37"/>
  <c r="E315" i="37"/>
  <c r="G315" i="37" s="1"/>
  <c r="AV314" i="37"/>
  <c r="AU314" i="37"/>
  <c r="AW314" i="37" s="1"/>
  <c r="AS314" i="37"/>
  <c r="AR314" i="37"/>
  <c r="AT314" i="37" s="1"/>
  <c r="AP314" i="37"/>
  <c r="AO314" i="37"/>
  <c r="AQ314" i="37" s="1"/>
  <c r="AM314" i="37"/>
  <c r="AL314" i="37"/>
  <c r="AN314" i="37" s="1"/>
  <c r="AJ314" i="37"/>
  <c r="AI314" i="37"/>
  <c r="AK314" i="37" s="1"/>
  <c r="AG314" i="37"/>
  <c r="AF314" i="37"/>
  <c r="AH314" i="37" s="1"/>
  <c r="AD314" i="37"/>
  <c r="AC314" i="37"/>
  <c r="AE314" i="37" s="1"/>
  <c r="AA314" i="37"/>
  <c r="Z314" i="37"/>
  <c r="AB314" i="37" s="1"/>
  <c r="X314" i="37"/>
  <c r="W314" i="37"/>
  <c r="Y314" i="37" s="1"/>
  <c r="U314" i="37"/>
  <c r="T314" i="37"/>
  <c r="V314" i="37" s="1"/>
  <c r="R314" i="37"/>
  <c r="Q314" i="37"/>
  <c r="S314" i="37" s="1"/>
  <c r="O314" i="37"/>
  <c r="N314" i="37"/>
  <c r="P314" i="37" s="1"/>
  <c r="L314" i="37"/>
  <c r="K314" i="37"/>
  <c r="M314" i="37" s="1"/>
  <c r="I314" i="37"/>
  <c r="H314" i="37"/>
  <c r="J314" i="37" s="1"/>
  <c r="F314" i="37"/>
  <c r="E314" i="37"/>
  <c r="G314" i="37" s="1"/>
  <c r="AV313" i="37"/>
  <c r="AU313" i="37"/>
  <c r="AW313" i="37" s="1"/>
  <c r="AS313" i="37"/>
  <c r="AR313" i="37"/>
  <c r="AT313" i="37" s="1"/>
  <c r="AP313" i="37"/>
  <c r="AO313" i="37"/>
  <c r="AQ313" i="37" s="1"/>
  <c r="AM313" i="37"/>
  <c r="AL313" i="37"/>
  <c r="AN313" i="37" s="1"/>
  <c r="AJ313" i="37"/>
  <c r="AI313" i="37"/>
  <c r="AK313" i="37" s="1"/>
  <c r="AG313" i="37"/>
  <c r="AF313" i="37"/>
  <c r="AH313" i="37" s="1"/>
  <c r="AD313" i="37"/>
  <c r="AC313" i="37"/>
  <c r="AE313" i="37" s="1"/>
  <c r="AA313" i="37"/>
  <c r="Z313" i="37"/>
  <c r="AB313" i="37" s="1"/>
  <c r="X313" i="37"/>
  <c r="W313" i="37"/>
  <c r="Y313" i="37" s="1"/>
  <c r="U313" i="37"/>
  <c r="T313" i="37"/>
  <c r="V313" i="37" s="1"/>
  <c r="R313" i="37"/>
  <c r="Q313" i="37"/>
  <c r="S313" i="37" s="1"/>
  <c r="O313" i="37"/>
  <c r="N313" i="37"/>
  <c r="P313" i="37" s="1"/>
  <c r="L313" i="37"/>
  <c r="K313" i="37"/>
  <c r="M313" i="37" s="1"/>
  <c r="I313" i="37"/>
  <c r="H313" i="37"/>
  <c r="J313" i="37" s="1"/>
  <c r="F313" i="37"/>
  <c r="E313" i="37"/>
  <c r="G313" i="37" s="1"/>
  <c r="AV312" i="37"/>
  <c r="AU312" i="37"/>
  <c r="AW312" i="37" s="1"/>
  <c r="AS312" i="37"/>
  <c r="AR312" i="37"/>
  <c r="AT312" i="37" s="1"/>
  <c r="AP312" i="37"/>
  <c r="AO312" i="37"/>
  <c r="AQ312" i="37" s="1"/>
  <c r="AM312" i="37"/>
  <c r="AL312" i="37"/>
  <c r="AN312" i="37" s="1"/>
  <c r="AJ312" i="37"/>
  <c r="AI312" i="37"/>
  <c r="AK312" i="37" s="1"/>
  <c r="AG312" i="37"/>
  <c r="AF312" i="37"/>
  <c r="AH312" i="37" s="1"/>
  <c r="AD312" i="37"/>
  <c r="AC312" i="37"/>
  <c r="AE312" i="37" s="1"/>
  <c r="AA312" i="37"/>
  <c r="Z312" i="37"/>
  <c r="AB312" i="37" s="1"/>
  <c r="X312" i="37"/>
  <c r="W312" i="37"/>
  <c r="Y312" i="37" s="1"/>
  <c r="U312" i="37"/>
  <c r="T312" i="37"/>
  <c r="V312" i="37" s="1"/>
  <c r="R312" i="37"/>
  <c r="Q312" i="37"/>
  <c r="S312" i="37" s="1"/>
  <c r="O312" i="37"/>
  <c r="N312" i="37"/>
  <c r="P312" i="37" s="1"/>
  <c r="L312" i="37"/>
  <c r="K312" i="37"/>
  <c r="M312" i="37" s="1"/>
  <c r="I312" i="37"/>
  <c r="H312" i="37"/>
  <c r="J312" i="37" s="1"/>
  <c r="F312" i="37"/>
  <c r="E312" i="37"/>
  <c r="G312" i="37" s="1"/>
  <c r="AV311" i="37"/>
  <c r="AU311" i="37"/>
  <c r="AW311" i="37" s="1"/>
  <c r="AS311" i="37"/>
  <c r="AR311" i="37"/>
  <c r="AT311" i="37" s="1"/>
  <c r="AP311" i="37"/>
  <c r="AO311" i="37"/>
  <c r="AQ311" i="37" s="1"/>
  <c r="AM311" i="37"/>
  <c r="AL311" i="37"/>
  <c r="AN311" i="37" s="1"/>
  <c r="AK311" i="37"/>
  <c r="AJ311" i="37"/>
  <c r="AI311" i="37"/>
  <c r="AG311" i="37"/>
  <c r="AF311" i="37"/>
  <c r="AH311" i="37" s="1"/>
  <c r="AD311" i="37"/>
  <c r="AC311" i="37"/>
  <c r="AE311" i="37" s="1"/>
  <c r="AA311" i="37"/>
  <c r="Z311" i="37"/>
  <c r="AB311" i="37" s="1"/>
  <c r="X311" i="37"/>
  <c r="W311" i="37"/>
  <c r="Y311" i="37" s="1"/>
  <c r="U311" i="37"/>
  <c r="T311" i="37"/>
  <c r="V311" i="37" s="1"/>
  <c r="R311" i="37"/>
  <c r="Q311" i="37"/>
  <c r="S311" i="37" s="1"/>
  <c r="O311" i="37"/>
  <c r="N311" i="37"/>
  <c r="P311" i="37" s="1"/>
  <c r="L311" i="37"/>
  <c r="K311" i="37"/>
  <c r="M311" i="37" s="1"/>
  <c r="I311" i="37"/>
  <c r="H311" i="37"/>
  <c r="J311" i="37" s="1"/>
  <c r="F311" i="37"/>
  <c r="E311" i="37"/>
  <c r="G311" i="37" s="1"/>
  <c r="AW310" i="37"/>
  <c r="AV310" i="37"/>
  <c r="AU310" i="37"/>
  <c r="AS310" i="37"/>
  <c r="AR310" i="37"/>
  <c r="AT310" i="37" s="1"/>
  <c r="AP310" i="37"/>
  <c r="AO310" i="37"/>
  <c r="AQ310" i="37" s="1"/>
  <c r="AM310" i="37"/>
  <c r="AL310" i="37"/>
  <c r="AN310" i="37" s="1"/>
  <c r="AJ310" i="37"/>
  <c r="AI310" i="37"/>
  <c r="AK310" i="37" s="1"/>
  <c r="AG310" i="37"/>
  <c r="AF310" i="37"/>
  <c r="AH310" i="37" s="1"/>
  <c r="AD310" i="37"/>
  <c r="AC310" i="37"/>
  <c r="AE310" i="37" s="1"/>
  <c r="AA310" i="37"/>
  <c r="Z310" i="37"/>
  <c r="AB310" i="37" s="1"/>
  <c r="X310" i="37"/>
  <c r="W310" i="37"/>
  <c r="Y310" i="37" s="1"/>
  <c r="U310" i="37"/>
  <c r="T310" i="37"/>
  <c r="V310" i="37" s="1"/>
  <c r="R310" i="37"/>
  <c r="Q310" i="37"/>
  <c r="S310" i="37" s="1"/>
  <c r="O310" i="37"/>
  <c r="N310" i="37"/>
  <c r="P310" i="37" s="1"/>
  <c r="L310" i="37"/>
  <c r="K310" i="37"/>
  <c r="M310" i="37" s="1"/>
  <c r="I310" i="37"/>
  <c r="H310" i="37"/>
  <c r="J310" i="37" s="1"/>
  <c r="F310" i="37"/>
  <c r="E310" i="37"/>
  <c r="G310" i="37" s="1"/>
  <c r="AV309" i="37"/>
  <c r="AU309" i="37"/>
  <c r="AW309" i="37" s="1"/>
  <c r="AS309" i="37"/>
  <c r="AR309" i="37"/>
  <c r="AT309" i="37" s="1"/>
  <c r="AP309" i="37"/>
  <c r="AO309" i="37"/>
  <c r="AQ309" i="37" s="1"/>
  <c r="AM309" i="37"/>
  <c r="AL309" i="37"/>
  <c r="AN309" i="37" s="1"/>
  <c r="AJ309" i="37"/>
  <c r="AI309" i="37"/>
  <c r="AK309" i="37" s="1"/>
  <c r="AG309" i="37"/>
  <c r="AF309" i="37"/>
  <c r="AH309" i="37" s="1"/>
  <c r="AD309" i="37"/>
  <c r="AC309" i="37"/>
  <c r="AE309" i="37" s="1"/>
  <c r="AA309" i="37"/>
  <c r="Z309" i="37"/>
  <c r="AB309" i="37" s="1"/>
  <c r="X309" i="37"/>
  <c r="W309" i="37"/>
  <c r="Y309" i="37" s="1"/>
  <c r="U309" i="37"/>
  <c r="T309" i="37"/>
  <c r="V309" i="37" s="1"/>
  <c r="R309" i="37"/>
  <c r="Q309" i="37"/>
  <c r="S309" i="37" s="1"/>
  <c r="O309" i="37"/>
  <c r="N309" i="37"/>
  <c r="P309" i="37" s="1"/>
  <c r="L309" i="37"/>
  <c r="K309" i="37"/>
  <c r="M309" i="37" s="1"/>
  <c r="I309" i="37"/>
  <c r="H309" i="37"/>
  <c r="J309" i="37" s="1"/>
  <c r="F309" i="37"/>
  <c r="E309" i="37"/>
  <c r="G309" i="37" s="1"/>
  <c r="AV308" i="37"/>
  <c r="AU308" i="37"/>
  <c r="AW308" i="37" s="1"/>
  <c r="AS308" i="37"/>
  <c r="AR308" i="37"/>
  <c r="AT308" i="37" s="1"/>
  <c r="AP308" i="37"/>
  <c r="AO308" i="37"/>
  <c r="AQ308" i="37" s="1"/>
  <c r="AM308" i="37"/>
  <c r="AL308" i="37"/>
  <c r="AN308" i="37" s="1"/>
  <c r="AJ308" i="37"/>
  <c r="AI308" i="37"/>
  <c r="AK308" i="37" s="1"/>
  <c r="AG308" i="37"/>
  <c r="AF308" i="37"/>
  <c r="AH308" i="37" s="1"/>
  <c r="AD308" i="37"/>
  <c r="AC308" i="37"/>
  <c r="AE308" i="37" s="1"/>
  <c r="AA308" i="37"/>
  <c r="Z308" i="37"/>
  <c r="AB308" i="37" s="1"/>
  <c r="X308" i="37"/>
  <c r="W308" i="37"/>
  <c r="Y308" i="37" s="1"/>
  <c r="U308" i="37"/>
  <c r="T308" i="37"/>
  <c r="V308" i="37" s="1"/>
  <c r="R308" i="37"/>
  <c r="Q308" i="37"/>
  <c r="S308" i="37" s="1"/>
  <c r="O308" i="37"/>
  <c r="N308" i="37"/>
  <c r="P308" i="37" s="1"/>
  <c r="L308" i="37"/>
  <c r="K308" i="37"/>
  <c r="M308" i="37" s="1"/>
  <c r="I308" i="37"/>
  <c r="H308" i="37"/>
  <c r="J308" i="37" s="1"/>
  <c r="F308" i="37"/>
  <c r="E308" i="37"/>
  <c r="G308" i="37" s="1"/>
  <c r="AV307" i="37"/>
  <c r="AU307" i="37"/>
  <c r="AW307" i="37" s="1"/>
  <c r="AS307" i="37"/>
  <c r="AR307" i="37"/>
  <c r="AT307" i="37" s="1"/>
  <c r="AP307" i="37"/>
  <c r="AO307" i="37"/>
  <c r="AQ307" i="37" s="1"/>
  <c r="AM307" i="37"/>
  <c r="AL307" i="37"/>
  <c r="AN307" i="37" s="1"/>
  <c r="AJ307" i="37"/>
  <c r="AI307" i="37"/>
  <c r="AK307" i="37" s="1"/>
  <c r="AG307" i="37"/>
  <c r="AF307" i="37"/>
  <c r="AH307" i="37" s="1"/>
  <c r="AD307" i="37"/>
  <c r="AC307" i="37"/>
  <c r="AE307" i="37" s="1"/>
  <c r="AA307" i="37"/>
  <c r="Z307" i="37"/>
  <c r="AB307" i="37" s="1"/>
  <c r="X307" i="37"/>
  <c r="W307" i="37"/>
  <c r="Y307" i="37" s="1"/>
  <c r="U307" i="37"/>
  <c r="T307" i="37"/>
  <c r="V307" i="37" s="1"/>
  <c r="R307" i="37"/>
  <c r="Q307" i="37"/>
  <c r="S307" i="37" s="1"/>
  <c r="O307" i="37"/>
  <c r="N307" i="37"/>
  <c r="P307" i="37" s="1"/>
  <c r="L307" i="37"/>
  <c r="K307" i="37"/>
  <c r="M307" i="37" s="1"/>
  <c r="I307" i="37"/>
  <c r="H307" i="37"/>
  <c r="J307" i="37" s="1"/>
  <c r="F307" i="37"/>
  <c r="E307" i="37"/>
  <c r="G307" i="37" s="1"/>
  <c r="AV306" i="37"/>
  <c r="AU306" i="37"/>
  <c r="AW306" i="37" s="1"/>
  <c r="AS306" i="37"/>
  <c r="AR306" i="37"/>
  <c r="AT306" i="37" s="1"/>
  <c r="AP306" i="37"/>
  <c r="AO306" i="37"/>
  <c r="AQ306" i="37" s="1"/>
  <c r="AM306" i="37"/>
  <c r="AL306" i="37"/>
  <c r="AN306" i="37" s="1"/>
  <c r="AJ306" i="37"/>
  <c r="AI306" i="37"/>
  <c r="AK306" i="37" s="1"/>
  <c r="AG306" i="37"/>
  <c r="AF306" i="37"/>
  <c r="AH306" i="37" s="1"/>
  <c r="AD306" i="37"/>
  <c r="AC306" i="37"/>
  <c r="AE306" i="37" s="1"/>
  <c r="AA306" i="37"/>
  <c r="Z306" i="37"/>
  <c r="AB306" i="37" s="1"/>
  <c r="X306" i="37"/>
  <c r="W306" i="37"/>
  <c r="Y306" i="37" s="1"/>
  <c r="U306" i="37"/>
  <c r="T306" i="37"/>
  <c r="V306" i="37" s="1"/>
  <c r="R306" i="37"/>
  <c r="Q306" i="37"/>
  <c r="S306" i="37" s="1"/>
  <c r="O306" i="37"/>
  <c r="N306" i="37"/>
  <c r="P306" i="37" s="1"/>
  <c r="L306" i="37"/>
  <c r="K306" i="37"/>
  <c r="M306" i="37" s="1"/>
  <c r="I306" i="37"/>
  <c r="H306" i="37"/>
  <c r="J306" i="37" s="1"/>
  <c r="F306" i="37"/>
  <c r="E306" i="37"/>
  <c r="G306" i="37" s="1"/>
  <c r="AV305" i="37"/>
  <c r="AU305" i="37"/>
  <c r="AW305" i="37" s="1"/>
  <c r="AS305" i="37"/>
  <c r="AR305" i="37"/>
  <c r="AT305" i="37" s="1"/>
  <c r="AP305" i="37"/>
  <c r="AO305" i="37"/>
  <c r="AQ305" i="37" s="1"/>
  <c r="AM305" i="37"/>
  <c r="AL305" i="37"/>
  <c r="AN305" i="37" s="1"/>
  <c r="AJ305" i="37"/>
  <c r="AI305" i="37"/>
  <c r="AK305" i="37" s="1"/>
  <c r="AG305" i="37"/>
  <c r="AF305" i="37"/>
  <c r="AH305" i="37" s="1"/>
  <c r="AD305" i="37"/>
  <c r="AC305" i="37"/>
  <c r="AE305" i="37" s="1"/>
  <c r="AA305" i="37"/>
  <c r="Z305" i="37"/>
  <c r="AB305" i="37" s="1"/>
  <c r="X305" i="37"/>
  <c r="W305" i="37"/>
  <c r="Y305" i="37" s="1"/>
  <c r="U305" i="37"/>
  <c r="T305" i="37"/>
  <c r="V305" i="37" s="1"/>
  <c r="R305" i="37"/>
  <c r="Q305" i="37"/>
  <c r="S305" i="37" s="1"/>
  <c r="O305" i="37"/>
  <c r="N305" i="37"/>
  <c r="P305" i="37" s="1"/>
  <c r="L305" i="37"/>
  <c r="K305" i="37"/>
  <c r="M305" i="37" s="1"/>
  <c r="I305" i="37"/>
  <c r="H305" i="37"/>
  <c r="J305" i="37" s="1"/>
  <c r="F305" i="37"/>
  <c r="E305" i="37"/>
  <c r="G305" i="37" s="1"/>
  <c r="AV304" i="37"/>
  <c r="AU304" i="37"/>
  <c r="AW304" i="37" s="1"/>
  <c r="AS304" i="37"/>
  <c r="AR304" i="37"/>
  <c r="AT304" i="37" s="1"/>
  <c r="AP304" i="37"/>
  <c r="AO304" i="37"/>
  <c r="AQ304" i="37" s="1"/>
  <c r="AM304" i="37"/>
  <c r="AL304" i="37"/>
  <c r="AN304" i="37" s="1"/>
  <c r="AJ304" i="37"/>
  <c r="AI304" i="37"/>
  <c r="AK304" i="37" s="1"/>
  <c r="AG304" i="37"/>
  <c r="AF304" i="37"/>
  <c r="AH304" i="37" s="1"/>
  <c r="AD304" i="37"/>
  <c r="AC304" i="37"/>
  <c r="AE304" i="37" s="1"/>
  <c r="AA304" i="37"/>
  <c r="Z304" i="37"/>
  <c r="AB304" i="37" s="1"/>
  <c r="X304" i="37"/>
  <c r="W304" i="37"/>
  <c r="Y304" i="37" s="1"/>
  <c r="U304" i="37"/>
  <c r="T304" i="37"/>
  <c r="V304" i="37" s="1"/>
  <c r="R304" i="37"/>
  <c r="Q304" i="37"/>
  <c r="S304" i="37" s="1"/>
  <c r="O304" i="37"/>
  <c r="N304" i="37"/>
  <c r="P304" i="37" s="1"/>
  <c r="L304" i="37"/>
  <c r="K304" i="37"/>
  <c r="M304" i="37" s="1"/>
  <c r="I304" i="37"/>
  <c r="H304" i="37"/>
  <c r="J304" i="37" s="1"/>
  <c r="F304" i="37"/>
  <c r="E304" i="37"/>
  <c r="G304" i="37" s="1"/>
  <c r="AV303" i="37"/>
  <c r="AU303" i="37"/>
  <c r="AW303" i="37" s="1"/>
  <c r="AS303" i="37"/>
  <c r="AR303" i="37"/>
  <c r="AT303" i="37" s="1"/>
  <c r="AP303" i="37"/>
  <c r="AO303" i="37"/>
  <c r="AQ303" i="37" s="1"/>
  <c r="AM303" i="37"/>
  <c r="AL303" i="37"/>
  <c r="AN303" i="37" s="1"/>
  <c r="AJ303" i="37"/>
  <c r="AI303" i="37"/>
  <c r="AK303" i="37" s="1"/>
  <c r="AG303" i="37"/>
  <c r="AF303" i="37"/>
  <c r="AH303" i="37" s="1"/>
  <c r="AD303" i="37"/>
  <c r="AC303" i="37"/>
  <c r="AE303" i="37" s="1"/>
  <c r="AA303" i="37"/>
  <c r="Z303" i="37"/>
  <c r="AB303" i="37" s="1"/>
  <c r="X303" i="37"/>
  <c r="W303" i="37"/>
  <c r="Y303" i="37" s="1"/>
  <c r="U303" i="37"/>
  <c r="T303" i="37"/>
  <c r="V303" i="37" s="1"/>
  <c r="R303" i="37"/>
  <c r="Q303" i="37"/>
  <c r="S303" i="37" s="1"/>
  <c r="O303" i="37"/>
  <c r="N303" i="37"/>
  <c r="P303" i="37" s="1"/>
  <c r="M303" i="37"/>
  <c r="L303" i="37"/>
  <c r="K303" i="37"/>
  <c r="I303" i="37"/>
  <c r="H303" i="37"/>
  <c r="J303" i="37" s="1"/>
  <c r="F303" i="37"/>
  <c r="E303" i="37"/>
  <c r="G303" i="37" s="1"/>
  <c r="AV302" i="37"/>
  <c r="AU302" i="37"/>
  <c r="AW302" i="37" s="1"/>
  <c r="AS302" i="37"/>
  <c r="AR302" i="37"/>
  <c r="AT302" i="37" s="1"/>
  <c r="AP302" i="37"/>
  <c r="AO302" i="37"/>
  <c r="AQ302" i="37" s="1"/>
  <c r="AM302" i="37"/>
  <c r="AL302" i="37"/>
  <c r="AN302" i="37" s="1"/>
  <c r="AJ302" i="37"/>
  <c r="AI302" i="37"/>
  <c r="AK302" i="37" s="1"/>
  <c r="AG302" i="37"/>
  <c r="AF302" i="37"/>
  <c r="AH302" i="37" s="1"/>
  <c r="AD302" i="37"/>
  <c r="AC302" i="37"/>
  <c r="AE302" i="37" s="1"/>
  <c r="AA302" i="37"/>
  <c r="Z302" i="37"/>
  <c r="AB302" i="37" s="1"/>
  <c r="X302" i="37"/>
  <c r="W302" i="37"/>
  <c r="Y302" i="37" s="1"/>
  <c r="U302" i="37"/>
  <c r="T302" i="37"/>
  <c r="V302" i="37" s="1"/>
  <c r="R302" i="37"/>
  <c r="Q302" i="37"/>
  <c r="S302" i="37" s="1"/>
  <c r="O302" i="37"/>
  <c r="N302" i="37"/>
  <c r="P302" i="37" s="1"/>
  <c r="L302" i="37"/>
  <c r="K302" i="37"/>
  <c r="M302" i="37" s="1"/>
  <c r="I302" i="37"/>
  <c r="H302" i="37"/>
  <c r="J302" i="37" s="1"/>
  <c r="F302" i="37"/>
  <c r="E302" i="37"/>
  <c r="G302" i="37" s="1"/>
  <c r="AV301" i="37"/>
  <c r="AU301" i="37"/>
  <c r="AW301" i="37" s="1"/>
  <c r="AS301" i="37"/>
  <c r="AR301" i="37"/>
  <c r="AT301" i="37" s="1"/>
  <c r="AP301" i="37"/>
  <c r="AO301" i="37"/>
  <c r="AQ301" i="37" s="1"/>
  <c r="AM301" i="37"/>
  <c r="AL301" i="37"/>
  <c r="AN301" i="37" s="1"/>
  <c r="AJ301" i="37"/>
  <c r="AI301" i="37"/>
  <c r="AK301" i="37" s="1"/>
  <c r="AG301" i="37"/>
  <c r="AF301" i="37"/>
  <c r="AH301" i="37" s="1"/>
  <c r="AD301" i="37"/>
  <c r="AC301" i="37"/>
  <c r="AE301" i="37" s="1"/>
  <c r="AA301" i="37"/>
  <c r="Z301" i="37"/>
  <c r="AB301" i="37" s="1"/>
  <c r="X301" i="37"/>
  <c r="W301" i="37"/>
  <c r="Y301" i="37" s="1"/>
  <c r="U301" i="37"/>
  <c r="T301" i="37"/>
  <c r="V301" i="37" s="1"/>
  <c r="R301" i="37"/>
  <c r="Q301" i="37"/>
  <c r="S301" i="37" s="1"/>
  <c r="O301" i="37"/>
  <c r="N301" i="37"/>
  <c r="P301" i="37" s="1"/>
  <c r="L301" i="37"/>
  <c r="K301" i="37"/>
  <c r="M301" i="37" s="1"/>
  <c r="I301" i="37"/>
  <c r="H301" i="37"/>
  <c r="J301" i="37" s="1"/>
  <c r="F301" i="37"/>
  <c r="E301" i="37"/>
  <c r="G301" i="37" s="1"/>
  <c r="AV300" i="37"/>
  <c r="AU300" i="37"/>
  <c r="AW300" i="37" s="1"/>
  <c r="AS300" i="37"/>
  <c r="AR300" i="37"/>
  <c r="AT300" i="37" s="1"/>
  <c r="AP300" i="37"/>
  <c r="AO300" i="37"/>
  <c r="AQ300" i="37" s="1"/>
  <c r="AM300" i="37"/>
  <c r="AL300" i="37"/>
  <c r="AN300" i="37" s="1"/>
  <c r="AJ300" i="37"/>
  <c r="AI300" i="37"/>
  <c r="AK300" i="37" s="1"/>
  <c r="AG300" i="37"/>
  <c r="AF300" i="37"/>
  <c r="AH300" i="37" s="1"/>
  <c r="AD300" i="37"/>
  <c r="AC300" i="37"/>
  <c r="AE300" i="37" s="1"/>
  <c r="AA300" i="37"/>
  <c r="Z300" i="37"/>
  <c r="AB300" i="37" s="1"/>
  <c r="X300" i="37"/>
  <c r="W300" i="37"/>
  <c r="Y300" i="37" s="1"/>
  <c r="U300" i="37"/>
  <c r="T300" i="37"/>
  <c r="V300" i="37" s="1"/>
  <c r="R300" i="37"/>
  <c r="Q300" i="37"/>
  <c r="S300" i="37" s="1"/>
  <c r="O300" i="37"/>
  <c r="N300" i="37"/>
  <c r="P300" i="37" s="1"/>
  <c r="L300" i="37"/>
  <c r="K300" i="37"/>
  <c r="M300" i="37" s="1"/>
  <c r="I300" i="37"/>
  <c r="H300" i="37"/>
  <c r="J300" i="37" s="1"/>
  <c r="F300" i="37"/>
  <c r="E300" i="37"/>
  <c r="G300" i="37" s="1"/>
  <c r="AV299" i="37"/>
  <c r="AU299" i="37"/>
  <c r="AW299" i="37" s="1"/>
  <c r="AS299" i="37"/>
  <c r="AR299" i="37"/>
  <c r="AT299" i="37" s="1"/>
  <c r="AP299" i="37"/>
  <c r="AO299" i="37"/>
  <c r="AQ299" i="37" s="1"/>
  <c r="AM299" i="37"/>
  <c r="AL299" i="37"/>
  <c r="AN299" i="37" s="1"/>
  <c r="AJ299" i="37"/>
  <c r="AI299" i="37"/>
  <c r="AK299" i="37" s="1"/>
  <c r="AG299" i="37"/>
  <c r="AF299" i="37"/>
  <c r="AH299" i="37" s="1"/>
  <c r="AD299" i="37"/>
  <c r="AC299" i="37"/>
  <c r="AE299" i="37" s="1"/>
  <c r="AA299" i="37"/>
  <c r="Z299" i="37"/>
  <c r="AB299" i="37" s="1"/>
  <c r="X299" i="37"/>
  <c r="W299" i="37"/>
  <c r="Y299" i="37" s="1"/>
  <c r="U299" i="37"/>
  <c r="T299" i="37"/>
  <c r="V299" i="37" s="1"/>
  <c r="R299" i="37"/>
  <c r="Q299" i="37"/>
  <c r="S299" i="37" s="1"/>
  <c r="P299" i="37"/>
  <c r="O299" i="37"/>
  <c r="N299" i="37"/>
  <c r="L299" i="37"/>
  <c r="K299" i="37"/>
  <c r="M299" i="37" s="1"/>
  <c r="I299" i="37"/>
  <c r="H299" i="37"/>
  <c r="J299" i="37" s="1"/>
  <c r="F299" i="37"/>
  <c r="E299" i="37"/>
  <c r="G299" i="37" s="1"/>
  <c r="AV298" i="37"/>
  <c r="AU298" i="37"/>
  <c r="AW298" i="37" s="1"/>
  <c r="AS298" i="37"/>
  <c r="AR298" i="37"/>
  <c r="AT298" i="37" s="1"/>
  <c r="AP298" i="37"/>
  <c r="AO298" i="37"/>
  <c r="AQ298" i="37" s="1"/>
  <c r="AM298" i="37"/>
  <c r="AL298" i="37"/>
  <c r="AN298" i="37" s="1"/>
  <c r="AJ298" i="37"/>
  <c r="AI298" i="37"/>
  <c r="AK298" i="37" s="1"/>
  <c r="AG298" i="37"/>
  <c r="AF298" i="37"/>
  <c r="AH298" i="37" s="1"/>
  <c r="AD298" i="37"/>
  <c r="AC298" i="37"/>
  <c r="AE298" i="37" s="1"/>
  <c r="AA298" i="37"/>
  <c r="Z298" i="37"/>
  <c r="AB298" i="37" s="1"/>
  <c r="X298" i="37"/>
  <c r="W298" i="37"/>
  <c r="Y298" i="37" s="1"/>
  <c r="U298" i="37"/>
  <c r="T298" i="37"/>
  <c r="V298" i="37" s="1"/>
  <c r="R298" i="37"/>
  <c r="Q298" i="37"/>
  <c r="S298" i="37" s="1"/>
  <c r="O298" i="37"/>
  <c r="N298" i="37"/>
  <c r="P298" i="37" s="1"/>
  <c r="L298" i="37"/>
  <c r="K298" i="37"/>
  <c r="M298" i="37" s="1"/>
  <c r="I298" i="37"/>
  <c r="H298" i="37"/>
  <c r="J298" i="37" s="1"/>
  <c r="F298" i="37"/>
  <c r="E298" i="37"/>
  <c r="G298" i="37" s="1"/>
  <c r="AV297" i="37"/>
  <c r="AU297" i="37"/>
  <c r="AW297" i="37" s="1"/>
  <c r="AS297" i="37"/>
  <c r="AR297" i="37"/>
  <c r="AT297" i="37" s="1"/>
  <c r="AP297" i="37"/>
  <c r="AO297" i="37"/>
  <c r="AQ297" i="37" s="1"/>
  <c r="AM297" i="37"/>
  <c r="AL297" i="37"/>
  <c r="AN297" i="37" s="1"/>
  <c r="AJ297" i="37"/>
  <c r="AI297" i="37"/>
  <c r="AK297" i="37" s="1"/>
  <c r="AG297" i="37"/>
  <c r="AF297" i="37"/>
  <c r="AH297" i="37" s="1"/>
  <c r="AD297" i="37"/>
  <c r="AC297" i="37"/>
  <c r="AE297" i="37" s="1"/>
  <c r="AA297" i="37"/>
  <c r="Z297" i="37"/>
  <c r="AB297" i="37" s="1"/>
  <c r="X297" i="37"/>
  <c r="W297" i="37"/>
  <c r="Y297" i="37" s="1"/>
  <c r="U297" i="37"/>
  <c r="T297" i="37"/>
  <c r="V297" i="37" s="1"/>
  <c r="R297" i="37"/>
  <c r="Q297" i="37"/>
  <c r="S297" i="37" s="1"/>
  <c r="O297" i="37"/>
  <c r="N297" i="37"/>
  <c r="P297" i="37" s="1"/>
  <c r="L297" i="37"/>
  <c r="K297" i="37"/>
  <c r="M297" i="37" s="1"/>
  <c r="I297" i="37"/>
  <c r="H297" i="37"/>
  <c r="J297" i="37" s="1"/>
  <c r="F297" i="37"/>
  <c r="E297" i="37"/>
  <c r="G297" i="37" s="1"/>
  <c r="AV296" i="37"/>
  <c r="AU296" i="37"/>
  <c r="AW296" i="37" s="1"/>
  <c r="AS296" i="37"/>
  <c r="AR296" i="37"/>
  <c r="AT296" i="37" s="1"/>
  <c r="AP296" i="37"/>
  <c r="AO296" i="37"/>
  <c r="AQ296" i="37" s="1"/>
  <c r="AM296" i="37"/>
  <c r="AL296" i="37"/>
  <c r="AN296" i="37" s="1"/>
  <c r="AJ296" i="37"/>
  <c r="AI296" i="37"/>
  <c r="AK296" i="37" s="1"/>
  <c r="AG296" i="37"/>
  <c r="AF296" i="37"/>
  <c r="AH296" i="37" s="1"/>
  <c r="AD296" i="37"/>
  <c r="AC296" i="37"/>
  <c r="AE296" i="37" s="1"/>
  <c r="AA296" i="37"/>
  <c r="Z296" i="37"/>
  <c r="AB296" i="37" s="1"/>
  <c r="X296" i="37"/>
  <c r="W296" i="37"/>
  <c r="Y296" i="37" s="1"/>
  <c r="U296" i="37"/>
  <c r="T296" i="37"/>
  <c r="V296" i="37" s="1"/>
  <c r="R296" i="37"/>
  <c r="Q296" i="37"/>
  <c r="S296" i="37" s="1"/>
  <c r="O296" i="37"/>
  <c r="N296" i="37"/>
  <c r="P296" i="37" s="1"/>
  <c r="L296" i="37"/>
  <c r="K296" i="37"/>
  <c r="M296" i="37" s="1"/>
  <c r="I296" i="37"/>
  <c r="H296" i="37"/>
  <c r="J296" i="37" s="1"/>
  <c r="F296" i="37"/>
  <c r="E296" i="37"/>
  <c r="G296" i="37" s="1"/>
  <c r="AV295" i="37"/>
  <c r="AU295" i="37"/>
  <c r="AW295" i="37" s="1"/>
  <c r="AS295" i="37"/>
  <c r="AR295" i="37"/>
  <c r="AT295" i="37" s="1"/>
  <c r="AP295" i="37"/>
  <c r="AO295" i="37"/>
  <c r="AQ295" i="37" s="1"/>
  <c r="AM295" i="37"/>
  <c r="AL295" i="37"/>
  <c r="AN295" i="37" s="1"/>
  <c r="AJ295" i="37"/>
  <c r="AI295" i="37"/>
  <c r="AK295" i="37" s="1"/>
  <c r="AG295" i="37"/>
  <c r="AF295" i="37"/>
  <c r="AH295" i="37" s="1"/>
  <c r="AD295" i="37"/>
  <c r="AC295" i="37"/>
  <c r="AE295" i="37" s="1"/>
  <c r="AA295" i="37"/>
  <c r="Z295" i="37"/>
  <c r="AB295" i="37" s="1"/>
  <c r="X295" i="37"/>
  <c r="W295" i="37"/>
  <c r="Y295" i="37" s="1"/>
  <c r="U295" i="37"/>
  <c r="T295" i="37"/>
  <c r="V295" i="37" s="1"/>
  <c r="R295" i="37"/>
  <c r="Q295" i="37"/>
  <c r="S295" i="37" s="1"/>
  <c r="O295" i="37"/>
  <c r="N295" i="37"/>
  <c r="P295" i="37" s="1"/>
  <c r="L295" i="37"/>
  <c r="K295" i="37"/>
  <c r="M295" i="37" s="1"/>
  <c r="I295" i="37"/>
  <c r="H295" i="37"/>
  <c r="J295" i="37" s="1"/>
  <c r="F295" i="37"/>
  <c r="E295" i="37"/>
  <c r="G295" i="37" s="1"/>
  <c r="AV294" i="37"/>
  <c r="AU294" i="37"/>
  <c r="AW294" i="37" s="1"/>
  <c r="AS294" i="37"/>
  <c r="AR294" i="37"/>
  <c r="AT294" i="37" s="1"/>
  <c r="AP294" i="37"/>
  <c r="AO294" i="37"/>
  <c r="AQ294" i="37" s="1"/>
  <c r="AM294" i="37"/>
  <c r="AL294" i="37"/>
  <c r="AN294" i="37" s="1"/>
  <c r="AJ294" i="37"/>
  <c r="AI294" i="37"/>
  <c r="AK294" i="37" s="1"/>
  <c r="AG294" i="37"/>
  <c r="AF294" i="37"/>
  <c r="AH294" i="37" s="1"/>
  <c r="AD294" i="37"/>
  <c r="AC294" i="37"/>
  <c r="AE294" i="37" s="1"/>
  <c r="AA294" i="37"/>
  <c r="Z294" i="37"/>
  <c r="AB294" i="37" s="1"/>
  <c r="X294" i="37"/>
  <c r="W294" i="37"/>
  <c r="Y294" i="37" s="1"/>
  <c r="U294" i="37"/>
  <c r="T294" i="37"/>
  <c r="V294" i="37" s="1"/>
  <c r="R294" i="37"/>
  <c r="Q294" i="37"/>
  <c r="S294" i="37" s="1"/>
  <c r="O294" i="37"/>
  <c r="N294" i="37"/>
  <c r="P294" i="37" s="1"/>
  <c r="L294" i="37"/>
  <c r="K294" i="37"/>
  <c r="M294" i="37" s="1"/>
  <c r="I294" i="37"/>
  <c r="H294" i="37"/>
  <c r="J294" i="37" s="1"/>
  <c r="F294" i="37"/>
  <c r="E294" i="37"/>
  <c r="G294" i="37" s="1"/>
  <c r="AV293" i="37"/>
  <c r="AU293" i="37"/>
  <c r="AW293" i="37" s="1"/>
  <c r="AS293" i="37"/>
  <c r="AR293" i="37"/>
  <c r="AT293" i="37" s="1"/>
  <c r="AP293" i="37"/>
  <c r="AO293" i="37"/>
  <c r="AQ293" i="37" s="1"/>
  <c r="AM293" i="37"/>
  <c r="AL293" i="37"/>
  <c r="AN293" i="37" s="1"/>
  <c r="AJ293" i="37"/>
  <c r="AI293" i="37"/>
  <c r="AK293" i="37" s="1"/>
  <c r="AG293" i="37"/>
  <c r="AF293" i="37"/>
  <c r="AH293" i="37" s="1"/>
  <c r="AE293" i="37"/>
  <c r="AD293" i="37"/>
  <c r="AC293" i="37"/>
  <c r="AA293" i="37"/>
  <c r="Z293" i="37"/>
  <c r="AB293" i="37" s="1"/>
  <c r="X293" i="37"/>
  <c r="W293" i="37"/>
  <c r="Y293" i="37" s="1"/>
  <c r="U293" i="37"/>
  <c r="T293" i="37"/>
  <c r="V293" i="37" s="1"/>
  <c r="R293" i="37"/>
  <c r="Q293" i="37"/>
  <c r="S293" i="37" s="1"/>
  <c r="O293" i="37"/>
  <c r="N293" i="37"/>
  <c r="P293" i="37" s="1"/>
  <c r="L293" i="37"/>
  <c r="K293" i="37"/>
  <c r="M293" i="37" s="1"/>
  <c r="I293" i="37"/>
  <c r="H293" i="37"/>
  <c r="J293" i="37" s="1"/>
  <c r="F293" i="37"/>
  <c r="E293" i="37"/>
  <c r="G293" i="37" s="1"/>
  <c r="AV292" i="37"/>
  <c r="AU292" i="37"/>
  <c r="AW292" i="37" s="1"/>
  <c r="AS292" i="37"/>
  <c r="AR292" i="37"/>
  <c r="AT292" i="37" s="1"/>
  <c r="AP292" i="37"/>
  <c r="AO292" i="37"/>
  <c r="AQ292" i="37" s="1"/>
  <c r="AM292" i="37"/>
  <c r="AL292" i="37"/>
  <c r="AN292" i="37" s="1"/>
  <c r="AJ292" i="37"/>
  <c r="AI292" i="37"/>
  <c r="AK292" i="37" s="1"/>
  <c r="AG292" i="37"/>
  <c r="AF292" i="37"/>
  <c r="AH292" i="37" s="1"/>
  <c r="AD292" i="37"/>
  <c r="AC292" i="37"/>
  <c r="AE292" i="37" s="1"/>
  <c r="AA292" i="37"/>
  <c r="Z292" i="37"/>
  <c r="AB292" i="37" s="1"/>
  <c r="X292" i="37"/>
  <c r="W292" i="37"/>
  <c r="Y292" i="37" s="1"/>
  <c r="U292" i="37"/>
  <c r="T292" i="37"/>
  <c r="V292" i="37" s="1"/>
  <c r="R292" i="37"/>
  <c r="Q292" i="37"/>
  <c r="S292" i="37" s="1"/>
  <c r="O292" i="37"/>
  <c r="N292" i="37"/>
  <c r="P292" i="37" s="1"/>
  <c r="L292" i="37"/>
  <c r="K292" i="37"/>
  <c r="M292" i="37" s="1"/>
  <c r="I292" i="37"/>
  <c r="H292" i="37"/>
  <c r="J292" i="37" s="1"/>
  <c r="F292" i="37"/>
  <c r="E292" i="37"/>
  <c r="G292" i="37" s="1"/>
  <c r="AV291" i="37"/>
  <c r="AU291" i="37"/>
  <c r="AW291" i="37" s="1"/>
  <c r="AS291" i="37"/>
  <c r="AR291" i="37"/>
  <c r="AT291" i="37" s="1"/>
  <c r="AP291" i="37"/>
  <c r="AO291" i="37"/>
  <c r="AQ291" i="37" s="1"/>
  <c r="AM291" i="37"/>
  <c r="AL291" i="37"/>
  <c r="AN291" i="37" s="1"/>
  <c r="AJ291" i="37"/>
  <c r="AI291" i="37"/>
  <c r="AK291" i="37" s="1"/>
  <c r="AG291" i="37"/>
  <c r="AF291" i="37"/>
  <c r="AH291" i="37" s="1"/>
  <c r="AD291" i="37"/>
  <c r="AC291" i="37"/>
  <c r="AE291" i="37" s="1"/>
  <c r="AA291" i="37"/>
  <c r="Z291" i="37"/>
  <c r="AB291" i="37" s="1"/>
  <c r="X291" i="37"/>
  <c r="W291" i="37"/>
  <c r="Y291" i="37" s="1"/>
  <c r="U291" i="37"/>
  <c r="T291" i="37"/>
  <c r="V291" i="37" s="1"/>
  <c r="R291" i="37"/>
  <c r="Q291" i="37"/>
  <c r="S291" i="37" s="1"/>
  <c r="O291" i="37"/>
  <c r="N291" i="37"/>
  <c r="P291" i="37" s="1"/>
  <c r="L291" i="37"/>
  <c r="K291" i="37"/>
  <c r="M291" i="37" s="1"/>
  <c r="I291" i="37"/>
  <c r="H291" i="37"/>
  <c r="J291" i="37" s="1"/>
  <c r="F291" i="37"/>
  <c r="E291" i="37"/>
  <c r="G291" i="37" s="1"/>
  <c r="AV290" i="37"/>
  <c r="AU290" i="37"/>
  <c r="AW290" i="37" s="1"/>
  <c r="AS290" i="37"/>
  <c r="AR290" i="37"/>
  <c r="AT290" i="37" s="1"/>
  <c r="AP290" i="37"/>
  <c r="AO290" i="37"/>
  <c r="AQ290" i="37" s="1"/>
  <c r="AM290" i="37"/>
  <c r="AL290" i="37"/>
  <c r="AN290" i="37" s="1"/>
  <c r="AK290" i="37"/>
  <c r="AJ290" i="37"/>
  <c r="AI290" i="37"/>
  <c r="AG290" i="37"/>
  <c r="AF290" i="37"/>
  <c r="AH290" i="37" s="1"/>
  <c r="AD290" i="37"/>
  <c r="AC290" i="37"/>
  <c r="AE290" i="37" s="1"/>
  <c r="AA290" i="37"/>
  <c r="Z290" i="37"/>
  <c r="AB290" i="37" s="1"/>
  <c r="X290" i="37"/>
  <c r="W290" i="37"/>
  <c r="Y290" i="37" s="1"/>
  <c r="U290" i="37"/>
  <c r="T290" i="37"/>
  <c r="V290" i="37" s="1"/>
  <c r="R290" i="37"/>
  <c r="Q290" i="37"/>
  <c r="S290" i="37" s="1"/>
  <c r="O290" i="37"/>
  <c r="N290" i="37"/>
  <c r="P290" i="37" s="1"/>
  <c r="L290" i="37"/>
  <c r="K290" i="37"/>
  <c r="M290" i="37" s="1"/>
  <c r="I290" i="37"/>
  <c r="H290" i="37"/>
  <c r="J290" i="37" s="1"/>
  <c r="F290" i="37"/>
  <c r="E290" i="37"/>
  <c r="G290" i="37" s="1"/>
  <c r="AV289" i="37"/>
  <c r="AU289" i="37"/>
  <c r="AW289" i="37" s="1"/>
  <c r="AS289" i="37"/>
  <c r="AR289" i="37"/>
  <c r="AT289" i="37" s="1"/>
  <c r="AP289" i="37"/>
  <c r="AO289" i="37"/>
  <c r="AQ289" i="37" s="1"/>
  <c r="AM289" i="37"/>
  <c r="AL289" i="37"/>
  <c r="AN289" i="37" s="1"/>
  <c r="AJ289" i="37"/>
  <c r="AI289" i="37"/>
  <c r="AK289" i="37" s="1"/>
  <c r="AG289" i="37"/>
  <c r="AF289" i="37"/>
  <c r="AH289" i="37" s="1"/>
  <c r="AD289" i="37"/>
  <c r="AC289" i="37"/>
  <c r="AE289" i="37" s="1"/>
  <c r="AA289" i="37"/>
  <c r="Z289" i="37"/>
  <c r="AB289" i="37" s="1"/>
  <c r="X289" i="37"/>
  <c r="W289" i="37"/>
  <c r="Y289" i="37" s="1"/>
  <c r="U289" i="37"/>
  <c r="T289" i="37"/>
  <c r="V289" i="37" s="1"/>
  <c r="R289" i="37"/>
  <c r="Q289" i="37"/>
  <c r="S289" i="37" s="1"/>
  <c r="O289" i="37"/>
  <c r="N289" i="37"/>
  <c r="P289" i="37" s="1"/>
  <c r="L289" i="37"/>
  <c r="K289" i="37"/>
  <c r="M289" i="37" s="1"/>
  <c r="I289" i="37"/>
  <c r="H289" i="37"/>
  <c r="J289" i="37" s="1"/>
  <c r="F289" i="37"/>
  <c r="E289" i="37"/>
  <c r="G289" i="37" s="1"/>
  <c r="AV288" i="37"/>
  <c r="AU288" i="37"/>
  <c r="AW288" i="37" s="1"/>
  <c r="AS288" i="37"/>
  <c r="AR288" i="37"/>
  <c r="AT288" i="37" s="1"/>
  <c r="AP288" i="37"/>
  <c r="AO288" i="37"/>
  <c r="AQ288" i="37" s="1"/>
  <c r="AM288" i="37"/>
  <c r="AL288" i="37"/>
  <c r="AN288" i="37" s="1"/>
  <c r="AJ288" i="37"/>
  <c r="AI288" i="37"/>
  <c r="AK288" i="37" s="1"/>
  <c r="AG288" i="37"/>
  <c r="AF288" i="37"/>
  <c r="AH288" i="37" s="1"/>
  <c r="AD288" i="37"/>
  <c r="AC288" i="37"/>
  <c r="AE288" i="37" s="1"/>
  <c r="AA288" i="37"/>
  <c r="Z288" i="37"/>
  <c r="AB288" i="37" s="1"/>
  <c r="X288" i="37"/>
  <c r="W288" i="37"/>
  <c r="Y288" i="37" s="1"/>
  <c r="U288" i="37"/>
  <c r="T288" i="37"/>
  <c r="V288" i="37" s="1"/>
  <c r="R288" i="37"/>
  <c r="Q288" i="37"/>
  <c r="S288" i="37" s="1"/>
  <c r="O288" i="37"/>
  <c r="N288" i="37"/>
  <c r="P288" i="37" s="1"/>
  <c r="L288" i="37"/>
  <c r="K288" i="37"/>
  <c r="M288" i="37" s="1"/>
  <c r="I288" i="37"/>
  <c r="H288" i="37"/>
  <c r="J288" i="37" s="1"/>
  <c r="F288" i="37"/>
  <c r="E288" i="37"/>
  <c r="G288" i="37" s="1"/>
  <c r="AV287" i="37"/>
  <c r="AU287" i="37"/>
  <c r="AW287" i="37" s="1"/>
  <c r="AS287" i="37"/>
  <c r="AR287" i="37"/>
  <c r="AT287" i="37" s="1"/>
  <c r="AP287" i="37"/>
  <c r="AO287" i="37"/>
  <c r="AQ287" i="37" s="1"/>
  <c r="AM287" i="37"/>
  <c r="AL287" i="37"/>
  <c r="AN287" i="37" s="1"/>
  <c r="AJ287" i="37"/>
  <c r="AI287" i="37"/>
  <c r="AK287" i="37" s="1"/>
  <c r="AG287" i="37"/>
  <c r="AF287" i="37"/>
  <c r="AH287" i="37" s="1"/>
  <c r="AD287" i="37"/>
  <c r="AC287" i="37"/>
  <c r="AE287" i="37" s="1"/>
  <c r="AA287" i="37"/>
  <c r="Z287" i="37"/>
  <c r="AB287" i="37" s="1"/>
  <c r="X287" i="37"/>
  <c r="W287" i="37"/>
  <c r="Y287" i="37" s="1"/>
  <c r="U287" i="37"/>
  <c r="T287" i="37"/>
  <c r="V287" i="37" s="1"/>
  <c r="R287" i="37"/>
  <c r="Q287" i="37"/>
  <c r="S287" i="37" s="1"/>
  <c r="O287" i="37"/>
  <c r="N287" i="37"/>
  <c r="P287" i="37" s="1"/>
  <c r="L287" i="37"/>
  <c r="K287" i="37"/>
  <c r="M287" i="37" s="1"/>
  <c r="I287" i="37"/>
  <c r="H287" i="37"/>
  <c r="J287" i="37" s="1"/>
  <c r="F287" i="37"/>
  <c r="E287" i="37"/>
  <c r="G287" i="37" s="1"/>
  <c r="AV286" i="37"/>
  <c r="AU286" i="37"/>
  <c r="AW286" i="37" s="1"/>
  <c r="AS286" i="37"/>
  <c r="AR286" i="37"/>
  <c r="AT286" i="37" s="1"/>
  <c r="AP286" i="37"/>
  <c r="AO286" i="37"/>
  <c r="AQ286" i="37" s="1"/>
  <c r="AM286" i="37"/>
  <c r="AL286" i="37"/>
  <c r="AN286" i="37" s="1"/>
  <c r="AJ286" i="37"/>
  <c r="AI286" i="37"/>
  <c r="AK286" i="37" s="1"/>
  <c r="AG286" i="37"/>
  <c r="AF286" i="37"/>
  <c r="AH286" i="37" s="1"/>
  <c r="AD286" i="37"/>
  <c r="AC286" i="37"/>
  <c r="AE286" i="37" s="1"/>
  <c r="AA286" i="37"/>
  <c r="Z286" i="37"/>
  <c r="AB286" i="37" s="1"/>
  <c r="X286" i="37"/>
  <c r="W286" i="37"/>
  <c r="Y286" i="37" s="1"/>
  <c r="U286" i="37"/>
  <c r="T286" i="37"/>
  <c r="V286" i="37" s="1"/>
  <c r="R286" i="37"/>
  <c r="Q286" i="37"/>
  <c r="S286" i="37" s="1"/>
  <c r="O286" i="37"/>
  <c r="N286" i="37"/>
  <c r="P286" i="37" s="1"/>
  <c r="L286" i="37"/>
  <c r="K286" i="37"/>
  <c r="M286" i="37" s="1"/>
  <c r="I286" i="37"/>
  <c r="H286" i="37"/>
  <c r="J286" i="37" s="1"/>
  <c r="F286" i="37"/>
  <c r="E286" i="37"/>
  <c r="G286" i="37" s="1"/>
  <c r="AV285" i="37"/>
  <c r="AU285" i="37"/>
  <c r="AW285" i="37" s="1"/>
  <c r="AS285" i="37"/>
  <c r="AR285" i="37"/>
  <c r="AT285" i="37" s="1"/>
  <c r="AP285" i="37"/>
  <c r="AO285" i="37"/>
  <c r="AQ285" i="37" s="1"/>
  <c r="AM285" i="37"/>
  <c r="AL285" i="37"/>
  <c r="AN285" i="37" s="1"/>
  <c r="AJ285" i="37"/>
  <c r="AI285" i="37"/>
  <c r="AK285" i="37" s="1"/>
  <c r="AG285" i="37"/>
  <c r="AF285" i="37"/>
  <c r="AH285" i="37" s="1"/>
  <c r="AD285" i="37"/>
  <c r="AC285" i="37"/>
  <c r="AE285" i="37" s="1"/>
  <c r="AA285" i="37"/>
  <c r="Z285" i="37"/>
  <c r="AB285" i="37" s="1"/>
  <c r="X285" i="37"/>
  <c r="W285" i="37"/>
  <c r="Y285" i="37" s="1"/>
  <c r="U285" i="37"/>
  <c r="T285" i="37"/>
  <c r="V285" i="37" s="1"/>
  <c r="R285" i="37"/>
  <c r="Q285" i="37"/>
  <c r="S285" i="37" s="1"/>
  <c r="O285" i="37"/>
  <c r="N285" i="37"/>
  <c r="P285" i="37" s="1"/>
  <c r="L285" i="37"/>
  <c r="K285" i="37"/>
  <c r="M285" i="37" s="1"/>
  <c r="I285" i="37"/>
  <c r="H285" i="37"/>
  <c r="J285" i="37" s="1"/>
  <c r="G285" i="37"/>
  <c r="F285" i="37"/>
  <c r="E285" i="37"/>
  <c r="AV284" i="37"/>
  <c r="AU284" i="37"/>
  <c r="AW284" i="37" s="1"/>
  <c r="AS284" i="37"/>
  <c r="AR284" i="37"/>
  <c r="AT284" i="37" s="1"/>
  <c r="AP284" i="37"/>
  <c r="AO284" i="37"/>
  <c r="AQ284" i="37" s="1"/>
  <c r="AM284" i="37"/>
  <c r="AL284" i="37"/>
  <c r="AN284" i="37" s="1"/>
  <c r="AJ284" i="37"/>
  <c r="AI284" i="37"/>
  <c r="AK284" i="37" s="1"/>
  <c r="AG284" i="37"/>
  <c r="AF284" i="37"/>
  <c r="AH284" i="37" s="1"/>
  <c r="AD284" i="37"/>
  <c r="AC284" i="37"/>
  <c r="AE284" i="37" s="1"/>
  <c r="AA284" i="37"/>
  <c r="Z284" i="37"/>
  <c r="AB284" i="37" s="1"/>
  <c r="X284" i="37"/>
  <c r="W284" i="37"/>
  <c r="Y284" i="37" s="1"/>
  <c r="U284" i="37"/>
  <c r="T284" i="37"/>
  <c r="V284" i="37" s="1"/>
  <c r="R284" i="37"/>
  <c r="Q284" i="37"/>
  <c r="S284" i="37" s="1"/>
  <c r="O284" i="37"/>
  <c r="N284" i="37"/>
  <c r="P284" i="37" s="1"/>
  <c r="L284" i="37"/>
  <c r="K284" i="37"/>
  <c r="M284" i="37" s="1"/>
  <c r="I284" i="37"/>
  <c r="H284" i="37"/>
  <c r="J284" i="37" s="1"/>
  <c r="F284" i="37"/>
  <c r="E284" i="37"/>
  <c r="G284" i="37" s="1"/>
  <c r="AV283" i="37"/>
  <c r="AU283" i="37"/>
  <c r="AW283" i="37" s="1"/>
  <c r="AS283" i="37"/>
  <c r="AR283" i="37"/>
  <c r="AT283" i="37" s="1"/>
  <c r="AP283" i="37"/>
  <c r="AO283" i="37"/>
  <c r="AQ283" i="37" s="1"/>
  <c r="AM283" i="37"/>
  <c r="AL283" i="37"/>
  <c r="AN283" i="37" s="1"/>
  <c r="AJ283" i="37"/>
  <c r="AI283" i="37"/>
  <c r="AK283" i="37" s="1"/>
  <c r="AG283" i="37"/>
  <c r="AF283" i="37"/>
  <c r="AH283" i="37" s="1"/>
  <c r="AD283" i="37"/>
  <c r="AC283" i="37"/>
  <c r="AE283" i="37" s="1"/>
  <c r="AA283" i="37"/>
  <c r="Z283" i="37"/>
  <c r="AB283" i="37" s="1"/>
  <c r="X283" i="37"/>
  <c r="W283" i="37"/>
  <c r="Y283" i="37" s="1"/>
  <c r="U283" i="37"/>
  <c r="T283" i="37"/>
  <c r="V283" i="37" s="1"/>
  <c r="R283" i="37"/>
  <c r="Q283" i="37"/>
  <c r="S283" i="37" s="1"/>
  <c r="O283" i="37"/>
  <c r="N283" i="37"/>
  <c r="P283" i="37" s="1"/>
  <c r="L283" i="37"/>
  <c r="K283" i="37"/>
  <c r="M283" i="37" s="1"/>
  <c r="I283" i="37"/>
  <c r="H283" i="37"/>
  <c r="J283" i="37" s="1"/>
  <c r="F283" i="37"/>
  <c r="E283" i="37"/>
  <c r="G283" i="37" s="1"/>
  <c r="AV282" i="37"/>
  <c r="AU282" i="37"/>
  <c r="AW282" i="37" s="1"/>
  <c r="AS282" i="37"/>
  <c r="AR282" i="37"/>
  <c r="AT282" i="37" s="1"/>
  <c r="AP282" i="37"/>
  <c r="AO282" i="37"/>
  <c r="AQ282" i="37" s="1"/>
  <c r="AM282" i="37"/>
  <c r="AL282" i="37"/>
  <c r="AN282" i="37" s="1"/>
  <c r="AJ282" i="37"/>
  <c r="AI282" i="37"/>
  <c r="AK282" i="37" s="1"/>
  <c r="AG282" i="37"/>
  <c r="AF282" i="37"/>
  <c r="AH282" i="37" s="1"/>
  <c r="AD282" i="37"/>
  <c r="AC282" i="37"/>
  <c r="AE282" i="37" s="1"/>
  <c r="AA282" i="37"/>
  <c r="Z282" i="37"/>
  <c r="AB282" i="37" s="1"/>
  <c r="X282" i="37"/>
  <c r="W282" i="37"/>
  <c r="Y282" i="37" s="1"/>
  <c r="U282" i="37"/>
  <c r="T282" i="37"/>
  <c r="V282" i="37" s="1"/>
  <c r="R282" i="37"/>
  <c r="Q282" i="37"/>
  <c r="S282" i="37" s="1"/>
  <c r="O282" i="37"/>
  <c r="N282" i="37"/>
  <c r="P282" i="37" s="1"/>
  <c r="L282" i="37"/>
  <c r="K282" i="37"/>
  <c r="M282" i="37" s="1"/>
  <c r="I282" i="37"/>
  <c r="H282" i="37"/>
  <c r="J282" i="37" s="1"/>
  <c r="F282" i="37"/>
  <c r="E282" i="37"/>
  <c r="G282" i="37" s="1"/>
  <c r="AV281" i="37"/>
  <c r="AU281" i="37"/>
  <c r="AW281" i="37" s="1"/>
  <c r="AS281" i="37"/>
  <c r="AR281" i="37"/>
  <c r="AT281" i="37" s="1"/>
  <c r="AP281" i="37"/>
  <c r="AO281" i="37"/>
  <c r="AQ281" i="37" s="1"/>
  <c r="AM281" i="37"/>
  <c r="AL281" i="37"/>
  <c r="AN281" i="37" s="1"/>
  <c r="AJ281" i="37"/>
  <c r="AI281" i="37"/>
  <c r="AK281" i="37" s="1"/>
  <c r="AH281" i="37"/>
  <c r="AG281" i="37"/>
  <c r="AF281" i="37"/>
  <c r="AD281" i="37"/>
  <c r="AC281" i="37"/>
  <c r="AE281" i="37" s="1"/>
  <c r="AA281" i="37"/>
  <c r="Z281" i="37"/>
  <c r="AB281" i="37" s="1"/>
  <c r="X281" i="37"/>
  <c r="W281" i="37"/>
  <c r="Y281" i="37" s="1"/>
  <c r="U281" i="37"/>
  <c r="T281" i="37"/>
  <c r="V281" i="37" s="1"/>
  <c r="R281" i="37"/>
  <c r="Q281" i="37"/>
  <c r="S281" i="37" s="1"/>
  <c r="O281" i="37"/>
  <c r="N281" i="37"/>
  <c r="P281" i="37" s="1"/>
  <c r="L281" i="37"/>
  <c r="K281" i="37"/>
  <c r="M281" i="37" s="1"/>
  <c r="I281" i="37"/>
  <c r="H281" i="37"/>
  <c r="J281" i="37" s="1"/>
  <c r="F281" i="37"/>
  <c r="E281" i="37"/>
  <c r="G281" i="37" s="1"/>
  <c r="AV280" i="37"/>
  <c r="AU280" i="37"/>
  <c r="AW280" i="37" s="1"/>
  <c r="AS280" i="37"/>
  <c r="AR280" i="37"/>
  <c r="AT280" i="37" s="1"/>
  <c r="AP280" i="37"/>
  <c r="AO280" i="37"/>
  <c r="AQ280" i="37" s="1"/>
  <c r="AM280" i="37"/>
  <c r="AL280" i="37"/>
  <c r="AN280" i="37" s="1"/>
  <c r="AJ280" i="37"/>
  <c r="AI280" i="37"/>
  <c r="AK280" i="37" s="1"/>
  <c r="AG280" i="37"/>
  <c r="AF280" i="37"/>
  <c r="AH280" i="37" s="1"/>
  <c r="AD280" i="37"/>
  <c r="AC280" i="37"/>
  <c r="AE280" i="37" s="1"/>
  <c r="AA280" i="37"/>
  <c r="Z280" i="37"/>
  <c r="AB280" i="37" s="1"/>
  <c r="X280" i="37"/>
  <c r="W280" i="37"/>
  <c r="Y280" i="37" s="1"/>
  <c r="U280" i="37"/>
  <c r="T280" i="37"/>
  <c r="V280" i="37" s="1"/>
  <c r="R280" i="37"/>
  <c r="Q280" i="37"/>
  <c r="S280" i="37" s="1"/>
  <c r="O280" i="37"/>
  <c r="N280" i="37"/>
  <c r="P280" i="37" s="1"/>
  <c r="L280" i="37"/>
  <c r="K280" i="37"/>
  <c r="M280" i="37" s="1"/>
  <c r="I280" i="37"/>
  <c r="H280" i="37"/>
  <c r="J280" i="37" s="1"/>
  <c r="F280" i="37"/>
  <c r="E280" i="37"/>
  <c r="G280" i="37" s="1"/>
  <c r="AV279" i="37"/>
  <c r="AU279" i="37"/>
  <c r="AW279" i="37" s="1"/>
  <c r="AS279" i="37"/>
  <c r="AR279" i="37"/>
  <c r="AT279" i="37" s="1"/>
  <c r="AP279" i="37"/>
  <c r="AO279" i="37"/>
  <c r="AQ279" i="37" s="1"/>
  <c r="AM279" i="37"/>
  <c r="AL279" i="37"/>
  <c r="AN279" i="37" s="1"/>
  <c r="AJ279" i="37"/>
  <c r="AI279" i="37"/>
  <c r="AK279" i="37" s="1"/>
  <c r="AG279" i="37"/>
  <c r="AF279" i="37"/>
  <c r="AH279" i="37" s="1"/>
  <c r="AD279" i="37"/>
  <c r="AC279" i="37"/>
  <c r="AE279" i="37" s="1"/>
  <c r="AA279" i="37"/>
  <c r="Z279" i="37"/>
  <c r="AB279" i="37" s="1"/>
  <c r="X279" i="37"/>
  <c r="W279" i="37"/>
  <c r="Y279" i="37" s="1"/>
  <c r="U279" i="37"/>
  <c r="T279" i="37"/>
  <c r="V279" i="37" s="1"/>
  <c r="R279" i="37"/>
  <c r="Q279" i="37"/>
  <c r="S279" i="37" s="1"/>
  <c r="O279" i="37"/>
  <c r="N279" i="37"/>
  <c r="P279" i="37" s="1"/>
  <c r="L279" i="37"/>
  <c r="K279" i="37"/>
  <c r="M279" i="37" s="1"/>
  <c r="I279" i="37"/>
  <c r="H279" i="37"/>
  <c r="J279" i="37" s="1"/>
  <c r="F279" i="37"/>
  <c r="E279" i="37"/>
  <c r="G279" i="37" s="1"/>
  <c r="AV278" i="37"/>
  <c r="AU278" i="37"/>
  <c r="AW278" i="37" s="1"/>
  <c r="AS278" i="37"/>
  <c r="AR278" i="37"/>
  <c r="AT278" i="37" s="1"/>
  <c r="AP278" i="37"/>
  <c r="AO278" i="37"/>
  <c r="AQ278" i="37" s="1"/>
  <c r="AM278" i="37"/>
  <c r="AL278" i="37"/>
  <c r="AN278" i="37" s="1"/>
  <c r="AJ278" i="37"/>
  <c r="AI278" i="37"/>
  <c r="AK278" i="37" s="1"/>
  <c r="AG278" i="37"/>
  <c r="AF278" i="37"/>
  <c r="AH278" i="37" s="1"/>
  <c r="AD278" i="37"/>
  <c r="AC278" i="37"/>
  <c r="AE278" i="37" s="1"/>
  <c r="AA278" i="37"/>
  <c r="Z278" i="37"/>
  <c r="AB278" i="37" s="1"/>
  <c r="X278" i="37"/>
  <c r="W278" i="37"/>
  <c r="Y278" i="37" s="1"/>
  <c r="U278" i="37"/>
  <c r="T278" i="37"/>
  <c r="V278" i="37" s="1"/>
  <c r="R278" i="37"/>
  <c r="Q278" i="37"/>
  <c r="S278" i="37" s="1"/>
  <c r="O278" i="37"/>
  <c r="N278" i="37"/>
  <c r="P278" i="37" s="1"/>
  <c r="L278" i="37"/>
  <c r="K278" i="37"/>
  <c r="M278" i="37" s="1"/>
  <c r="I278" i="37"/>
  <c r="H278" i="37"/>
  <c r="J278" i="37" s="1"/>
  <c r="F278" i="37"/>
  <c r="E278" i="37"/>
  <c r="G278" i="37" s="1"/>
  <c r="AV277" i="37"/>
  <c r="AU277" i="37"/>
  <c r="AW277" i="37" s="1"/>
  <c r="AS277" i="37"/>
  <c r="AR277" i="37"/>
  <c r="AT277" i="37" s="1"/>
  <c r="AP277" i="37"/>
  <c r="AO277" i="37"/>
  <c r="AQ277" i="37" s="1"/>
  <c r="AM277" i="37"/>
  <c r="AL277" i="37"/>
  <c r="AN277" i="37" s="1"/>
  <c r="AJ277" i="37"/>
  <c r="AI277" i="37"/>
  <c r="AK277" i="37" s="1"/>
  <c r="AG277" i="37"/>
  <c r="AF277" i="37"/>
  <c r="AH277" i="37" s="1"/>
  <c r="AD277" i="37"/>
  <c r="AC277" i="37"/>
  <c r="AE277" i="37" s="1"/>
  <c r="AA277" i="37"/>
  <c r="Z277" i="37"/>
  <c r="AB277" i="37" s="1"/>
  <c r="X277" i="37"/>
  <c r="W277" i="37"/>
  <c r="Y277" i="37" s="1"/>
  <c r="U277" i="37"/>
  <c r="T277" i="37"/>
  <c r="V277" i="37" s="1"/>
  <c r="R277" i="37"/>
  <c r="Q277" i="37"/>
  <c r="S277" i="37" s="1"/>
  <c r="O277" i="37"/>
  <c r="N277" i="37"/>
  <c r="P277" i="37" s="1"/>
  <c r="L277" i="37"/>
  <c r="K277" i="37"/>
  <c r="M277" i="37" s="1"/>
  <c r="I277" i="37"/>
  <c r="H277" i="37"/>
  <c r="J277" i="37" s="1"/>
  <c r="F277" i="37"/>
  <c r="E277" i="37"/>
  <c r="G277" i="37" s="1"/>
  <c r="AV276" i="37"/>
  <c r="AU276" i="37"/>
  <c r="AW276" i="37" s="1"/>
  <c r="AS276" i="37"/>
  <c r="AR276" i="37"/>
  <c r="AT276" i="37" s="1"/>
  <c r="AP276" i="37"/>
  <c r="AO276" i="37"/>
  <c r="AQ276" i="37" s="1"/>
  <c r="AN276" i="37"/>
  <c r="AM276" i="37"/>
  <c r="AL276" i="37"/>
  <c r="AJ276" i="37"/>
  <c r="AI276" i="37"/>
  <c r="AK276" i="37" s="1"/>
  <c r="AG276" i="37"/>
  <c r="AF276" i="37"/>
  <c r="AH276" i="37" s="1"/>
  <c r="AD276" i="37"/>
  <c r="AC276" i="37"/>
  <c r="AE276" i="37" s="1"/>
  <c r="AA276" i="37"/>
  <c r="Z276" i="37"/>
  <c r="AB276" i="37" s="1"/>
  <c r="X276" i="37"/>
  <c r="W276" i="37"/>
  <c r="Y276" i="37" s="1"/>
  <c r="U276" i="37"/>
  <c r="T276" i="37"/>
  <c r="V276" i="37" s="1"/>
  <c r="R276" i="37"/>
  <c r="Q276" i="37"/>
  <c r="S276" i="37" s="1"/>
  <c r="O276" i="37"/>
  <c r="N276" i="37"/>
  <c r="P276" i="37" s="1"/>
  <c r="L276" i="37"/>
  <c r="K276" i="37"/>
  <c r="M276" i="37" s="1"/>
  <c r="I276" i="37"/>
  <c r="H276" i="37"/>
  <c r="J276" i="37" s="1"/>
  <c r="F276" i="37"/>
  <c r="E276" i="37"/>
  <c r="G276" i="37" s="1"/>
  <c r="AV275" i="37"/>
  <c r="AU275" i="37"/>
  <c r="AW275" i="37" s="1"/>
  <c r="AS275" i="37"/>
  <c r="AR275" i="37"/>
  <c r="AT275" i="37" s="1"/>
  <c r="AP275" i="37"/>
  <c r="AO275" i="37"/>
  <c r="AQ275" i="37" s="1"/>
  <c r="AM275" i="37"/>
  <c r="AL275" i="37"/>
  <c r="AN275" i="37" s="1"/>
  <c r="AJ275" i="37"/>
  <c r="AI275" i="37"/>
  <c r="AK275" i="37" s="1"/>
  <c r="AG275" i="37"/>
  <c r="AF275" i="37"/>
  <c r="AH275" i="37" s="1"/>
  <c r="AD275" i="37"/>
  <c r="AC275" i="37"/>
  <c r="AE275" i="37" s="1"/>
  <c r="AA275" i="37"/>
  <c r="Z275" i="37"/>
  <c r="AB275" i="37" s="1"/>
  <c r="X275" i="37"/>
  <c r="W275" i="37"/>
  <c r="Y275" i="37" s="1"/>
  <c r="U275" i="37"/>
  <c r="T275" i="37"/>
  <c r="V275" i="37" s="1"/>
  <c r="R275" i="37"/>
  <c r="Q275" i="37"/>
  <c r="S275" i="37" s="1"/>
  <c r="O275" i="37"/>
  <c r="N275" i="37"/>
  <c r="P275" i="37" s="1"/>
  <c r="L275" i="37"/>
  <c r="K275" i="37"/>
  <c r="M275" i="37" s="1"/>
  <c r="I275" i="37"/>
  <c r="H275" i="37"/>
  <c r="J275" i="37" s="1"/>
  <c r="F275" i="37"/>
  <c r="E275" i="37"/>
  <c r="G275" i="37" s="1"/>
  <c r="AW274" i="37"/>
  <c r="AV274" i="37"/>
  <c r="AU274" i="37"/>
  <c r="AS274" i="37"/>
  <c r="AR274" i="37"/>
  <c r="AT274" i="37" s="1"/>
  <c r="AP274" i="37"/>
  <c r="AO274" i="37"/>
  <c r="AQ274" i="37" s="1"/>
  <c r="AM274" i="37"/>
  <c r="AL274" i="37"/>
  <c r="AN274" i="37" s="1"/>
  <c r="AJ274" i="37"/>
  <c r="AI274" i="37"/>
  <c r="AK274" i="37" s="1"/>
  <c r="AG274" i="37"/>
  <c r="AF274" i="37"/>
  <c r="AH274" i="37" s="1"/>
  <c r="AD274" i="37"/>
  <c r="AC274" i="37"/>
  <c r="AE274" i="37" s="1"/>
  <c r="AA274" i="37"/>
  <c r="Z274" i="37"/>
  <c r="AB274" i="37" s="1"/>
  <c r="X274" i="37"/>
  <c r="W274" i="37"/>
  <c r="Y274" i="37" s="1"/>
  <c r="U274" i="37"/>
  <c r="T274" i="37"/>
  <c r="V274" i="37" s="1"/>
  <c r="R274" i="37"/>
  <c r="Q274" i="37"/>
  <c r="S274" i="37" s="1"/>
  <c r="O274" i="37"/>
  <c r="N274" i="37"/>
  <c r="P274" i="37" s="1"/>
  <c r="L274" i="37"/>
  <c r="K274" i="37"/>
  <c r="M274" i="37" s="1"/>
  <c r="I274" i="37"/>
  <c r="H274" i="37"/>
  <c r="J274" i="37" s="1"/>
  <c r="F274" i="37"/>
  <c r="E274" i="37"/>
  <c r="G274" i="37" s="1"/>
  <c r="AV273" i="37"/>
  <c r="AU273" i="37"/>
  <c r="AW273" i="37" s="1"/>
  <c r="AS273" i="37"/>
  <c r="AR273" i="37"/>
  <c r="AT273" i="37" s="1"/>
  <c r="AP273" i="37"/>
  <c r="AO273" i="37"/>
  <c r="AQ273" i="37" s="1"/>
  <c r="AM273" i="37"/>
  <c r="AL273" i="37"/>
  <c r="AN273" i="37" s="1"/>
  <c r="AJ273" i="37"/>
  <c r="AI273" i="37"/>
  <c r="AK273" i="37" s="1"/>
  <c r="AG273" i="37"/>
  <c r="AF273" i="37"/>
  <c r="AH273" i="37" s="1"/>
  <c r="AD273" i="37"/>
  <c r="AC273" i="37"/>
  <c r="AE273" i="37" s="1"/>
  <c r="AA273" i="37"/>
  <c r="Z273" i="37"/>
  <c r="AB273" i="37" s="1"/>
  <c r="X273" i="37"/>
  <c r="W273" i="37"/>
  <c r="Y273" i="37" s="1"/>
  <c r="U273" i="37"/>
  <c r="T273" i="37"/>
  <c r="V273" i="37" s="1"/>
  <c r="R273" i="37"/>
  <c r="Q273" i="37"/>
  <c r="S273" i="37" s="1"/>
  <c r="O273" i="37"/>
  <c r="N273" i="37"/>
  <c r="P273" i="37" s="1"/>
  <c r="L273" i="37"/>
  <c r="K273" i="37"/>
  <c r="M273" i="37" s="1"/>
  <c r="I273" i="37"/>
  <c r="H273" i="37"/>
  <c r="J273" i="37" s="1"/>
  <c r="F273" i="37"/>
  <c r="E273" i="37"/>
  <c r="G273" i="37" s="1"/>
  <c r="AV272" i="37"/>
  <c r="AU272" i="37"/>
  <c r="AW272" i="37" s="1"/>
  <c r="AS272" i="37"/>
  <c r="AR272" i="37"/>
  <c r="AT272" i="37" s="1"/>
  <c r="AP272" i="37"/>
  <c r="AO272" i="37"/>
  <c r="AQ272" i="37" s="1"/>
  <c r="AM272" i="37"/>
  <c r="AL272" i="37"/>
  <c r="AN272" i="37" s="1"/>
  <c r="AJ272" i="37"/>
  <c r="AI272" i="37"/>
  <c r="AK272" i="37" s="1"/>
  <c r="AG272" i="37"/>
  <c r="AF272" i="37"/>
  <c r="AH272" i="37" s="1"/>
  <c r="AD272" i="37"/>
  <c r="AC272" i="37"/>
  <c r="AE272" i="37" s="1"/>
  <c r="AB272" i="37"/>
  <c r="AA272" i="37"/>
  <c r="Z272" i="37"/>
  <c r="X272" i="37"/>
  <c r="W272" i="37"/>
  <c r="Y272" i="37" s="1"/>
  <c r="U272" i="37"/>
  <c r="T272" i="37"/>
  <c r="V272" i="37" s="1"/>
  <c r="R272" i="37"/>
  <c r="Q272" i="37"/>
  <c r="S272" i="37" s="1"/>
  <c r="O272" i="37"/>
  <c r="N272" i="37"/>
  <c r="P272" i="37" s="1"/>
  <c r="L272" i="37"/>
  <c r="K272" i="37"/>
  <c r="M272" i="37" s="1"/>
  <c r="I272" i="37"/>
  <c r="H272" i="37"/>
  <c r="J272" i="37" s="1"/>
  <c r="F272" i="37"/>
  <c r="E272" i="37"/>
  <c r="G272" i="37" s="1"/>
  <c r="AV271" i="37"/>
  <c r="AU271" i="37"/>
  <c r="AW271" i="37" s="1"/>
  <c r="AS271" i="37"/>
  <c r="AR271" i="37"/>
  <c r="AT271" i="37" s="1"/>
  <c r="AP271" i="37"/>
  <c r="AO271" i="37"/>
  <c r="AQ271" i="37" s="1"/>
  <c r="AM271" i="37"/>
  <c r="AL271" i="37"/>
  <c r="AN271" i="37" s="1"/>
  <c r="AJ271" i="37"/>
  <c r="AI271" i="37"/>
  <c r="AK271" i="37" s="1"/>
  <c r="AG271" i="37"/>
  <c r="AF271" i="37"/>
  <c r="AH271" i="37" s="1"/>
  <c r="AD271" i="37"/>
  <c r="AC271" i="37"/>
  <c r="AE271" i="37" s="1"/>
  <c r="AA271" i="37"/>
  <c r="Z271" i="37"/>
  <c r="AB271" i="37" s="1"/>
  <c r="X271" i="37"/>
  <c r="W271" i="37"/>
  <c r="Y271" i="37" s="1"/>
  <c r="U271" i="37"/>
  <c r="T271" i="37"/>
  <c r="V271" i="37" s="1"/>
  <c r="R271" i="37"/>
  <c r="Q271" i="37"/>
  <c r="S271" i="37" s="1"/>
  <c r="O271" i="37"/>
  <c r="N271" i="37"/>
  <c r="P271" i="37" s="1"/>
  <c r="L271" i="37"/>
  <c r="K271" i="37"/>
  <c r="M271" i="37" s="1"/>
  <c r="I271" i="37"/>
  <c r="H271" i="37"/>
  <c r="J271" i="37" s="1"/>
  <c r="F271" i="37"/>
  <c r="E271" i="37"/>
  <c r="G271" i="37" s="1"/>
  <c r="AV270" i="37"/>
  <c r="AU270" i="37"/>
  <c r="AW270" i="37" s="1"/>
  <c r="AS270" i="37"/>
  <c r="AR270" i="37"/>
  <c r="AT270" i="37" s="1"/>
  <c r="AP270" i="37"/>
  <c r="AO270" i="37"/>
  <c r="AQ270" i="37" s="1"/>
  <c r="AM270" i="37"/>
  <c r="AL270" i="37"/>
  <c r="AN270" i="37" s="1"/>
  <c r="AK270" i="37"/>
  <c r="AJ270" i="37"/>
  <c r="AI270" i="37"/>
  <c r="AG270" i="37"/>
  <c r="AF270" i="37"/>
  <c r="AH270" i="37" s="1"/>
  <c r="AD270" i="37"/>
  <c r="AC270" i="37"/>
  <c r="AE270" i="37" s="1"/>
  <c r="AA270" i="37"/>
  <c r="Z270" i="37"/>
  <c r="AB270" i="37" s="1"/>
  <c r="X270" i="37"/>
  <c r="W270" i="37"/>
  <c r="Y270" i="37" s="1"/>
  <c r="U270" i="37"/>
  <c r="T270" i="37"/>
  <c r="V270" i="37" s="1"/>
  <c r="R270" i="37"/>
  <c r="Q270" i="37"/>
  <c r="S270" i="37" s="1"/>
  <c r="O270" i="37"/>
  <c r="N270" i="37"/>
  <c r="P270" i="37" s="1"/>
  <c r="L270" i="37"/>
  <c r="K270" i="37"/>
  <c r="M270" i="37" s="1"/>
  <c r="I270" i="37"/>
  <c r="H270" i="37"/>
  <c r="J270" i="37" s="1"/>
  <c r="F270" i="37"/>
  <c r="E270" i="37"/>
  <c r="G270" i="37" s="1"/>
  <c r="AV269" i="37"/>
  <c r="AU269" i="37"/>
  <c r="AW269" i="37" s="1"/>
  <c r="AS269" i="37"/>
  <c r="AR269" i="37"/>
  <c r="AT269" i="37" s="1"/>
  <c r="AP269" i="37"/>
  <c r="AO269" i="37"/>
  <c r="AQ269" i="37" s="1"/>
  <c r="AM269" i="37"/>
  <c r="AL269" i="37"/>
  <c r="AN269" i="37" s="1"/>
  <c r="AJ269" i="37"/>
  <c r="AI269" i="37"/>
  <c r="AK269" i="37" s="1"/>
  <c r="AG269" i="37"/>
  <c r="AF269" i="37"/>
  <c r="AH269" i="37" s="1"/>
  <c r="AD269" i="37"/>
  <c r="AC269" i="37"/>
  <c r="AE269" i="37" s="1"/>
  <c r="AA269" i="37"/>
  <c r="Z269" i="37"/>
  <c r="AB269" i="37" s="1"/>
  <c r="X269" i="37"/>
  <c r="W269" i="37"/>
  <c r="Y269" i="37" s="1"/>
  <c r="U269" i="37"/>
  <c r="T269" i="37"/>
  <c r="V269" i="37" s="1"/>
  <c r="R269" i="37"/>
  <c r="Q269" i="37"/>
  <c r="S269" i="37" s="1"/>
  <c r="O269" i="37"/>
  <c r="N269" i="37"/>
  <c r="P269" i="37" s="1"/>
  <c r="L269" i="37"/>
  <c r="K269" i="37"/>
  <c r="M269" i="37" s="1"/>
  <c r="I269" i="37"/>
  <c r="H269" i="37"/>
  <c r="J269" i="37" s="1"/>
  <c r="F269" i="37"/>
  <c r="E269" i="37"/>
  <c r="G269" i="37" s="1"/>
  <c r="AV268" i="37"/>
  <c r="AU268" i="37"/>
  <c r="AW268" i="37" s="1"/>
  <c r="AS268" i="37"/>
  <c r="AR268" i="37"/>
  <c r="AT268" i="37" s="1"/>
  <c r="AP268" i="37"/>
  <c r="AO268" i="37"/>
  <c r="AQ268" i="37" s="1"/>
  <c r="AM268" i="37"/>
  <c r="AL268" i="37"/>
  <c r="AN268" i="37" s="1"/>
  <c r="AJ268" i="37"/>
  <c r="AI268" i="37"/>
  <c r="AK268" i="37" s="1"/>
  <c r="AG268" i="37"/>
  <c r="AF268" i="37"/>
  <c r="AH268" i="37" s="1"/>
  <c r="AD268" i="37"/>
  <c r="AC268" i="37"/>
  <c r="AE268" i="37" s="1"/>
  <c r="AA268" i="37"/>
  <c r="Z268" i="37"/>
  <c r="AB268" i="37" s="1"/>
  <c r="X268" i="37"/>
  <c r="W268" i="37"/>
  <c r="Y268" i="37" s="1"/>
  <c r="U268" i="37"/>
  <c r="T268" i="37"/>
  <c r="V268" i="37" s="1"/>
  <c r="R268" i="37"/>
  <c r="Q268" i="37"/>
  <c r="S268" i="37" s="1"/>
  <c r="O268" i="37"/>
  <c r="N268" i="37"/>
  <c r="P268" i="37" s="1"/>
  <c r="L268" i="37"/>
  <c r="K268" i="37"/>
  <c r="M268" i="37" s="1"/>
  <c r="I268" i="37"/>
  <c r="H268" i="37"/>
  <c r="J268" i="37" s="1"/>
  <c r="F268" i="37"/>
  <c r="E268" i="37"/>
  <c r="G268" i="37" s="1"/>
  <c r="AV267" i="37"/>
  <c r="AU267" i="37"/>
  <c r="AW267" i="37" s="1"/>
  <c r="AS267" i="37"/>
  <c r="AR267" i="37"/>
  <c r="AT267" i="37" s="1"/>
  <c r="AP267" i="37"/>
  <c r="AO267" i="37"/>
  <c r="AQ267" i="37" s="1"/>
  <c r="AM267" i="37"/>
  <c r="AL267" i="37"/>
  <c r="AN267" i="37" s="1"/>
  <c r="AJ267" i="37"/>
  <c r="AI267" i="37"/>
  <c r="AK267" i="37" s="1"/>
  <c r="AG267" i="37"/>
  <c r="AF267" i="37"/>
  <c r="AH267" i="37" s="1"/>
  <c r="AD267" i="37"/>
  <c r="AC267" i="37"/>
  <c r="AE267" i="37" s="1"/>
  <c r="AA267" i="37"/>
  <c r="Z267" i="37"/>
  <c r="AB267" i="37" s="1"/>
  <c r="Y267" i="37"/>
  <c r="X267" i="37"/>
  <c r="W267" i="37"/>
  <c r="U267" i="37"/>
  <c r="T267" i="37"/>
  <c r="V267" i="37" s="1"/>
  <c r="R267" i="37"/>
  <c r="Q267" i="37"/>
  <c r="S267" i="37" s="1"/>
  <c r="O267" i="37"/>
  <c r="N267" i="37"/>
  <c r="P267" i="37" s="1"/>
  <c r="L267" i="37"/>
  <c r="K267" i="37"/>
  <c r="M267" i="37" s="1"/>
  <c r="I267" i="37"/>
  <c r="H267" i="37"/>
  <c r="J267" i="37" s="1"/>
  <c r="F267" i="37"/>
  <c r="E267" i="37"/>
  <c r="G267" i="37" s="1"/>
  <c r="AV266" i="37"/>
  <c r="AU266" i="37"/>
  <c r="AW266" i="37" s="1"/>
  <c r="AS266" i="37"/>
  <c r="AR266" i="37"/>
  <c r="AT266" i="37" s="1"/>
  <c r="AP266" i="37"/>
  <c r="AO266" i="37"/>
  <c r="AQ266" i="37" s="1"/>
  <c r="AM266" i="37"/>
  <c r="AL266" i="37"/>
  <c r="AN266" i="37" s="1"/>
  <c r="AJ266" i="37"/>
  <c r="AI266" i="37"/>
  <c r="AK266" i="37" s="1"/>
  <c r="AG266" i="37"/>
  <c r="AF266" i="37"/>
  <c r="AH266" i="37" s="1"/>
  <c r="AD266" i="37"/>
  <c r="AC266" i="37"/>
  <c r="AE266" i="37" s="1"/>
  <c r="AA266" i="37"/>
  <c r="Z266" i="37"/>
  <c r="AB266" i="37" s="1"/>
  <c r="X266" i="37"/>
  <c r="W266" i="37"/>
  <c r="Y266" i="37" s="1"/>
  <c r="U266" i="37"/>
  <c r="T266" i="37"/>
  <c r="V266" i="37" s="1"/>
  <c r="R266" i="37"/>
  <c r="Q266" i="37"/>
  <c r="S266" i="37" s="1"/>
  <c r="O266" i="37"/>
  <c r="N266" i="37"/>
  <c r="P266" i="37" s="1"/>
  <c r="L266" i="37"/>
  <c r="K266" i="37"/>
  <c r="M266" i="37" s="1"/>
  <c r="I266" i="37"/>
  <c r="H266" i="37"/>
  <c r="J266" i="37" s="1"/>
  <c r="F266" i="37"/>
  <c r="E266" i="37"/>
  <c r="G266" i="37" s="1"/>
  <c r="AV265" i="37"/>
  <c r="AU265" i="37"/>
  <c r="AW265" i="37" s="1"/>
  <c r="AS265" i="37"/>
  <c r="AR265" i="37"/>
  <c r="AT265" i="37" s="1"/>
  <c r="AP265" i="37"/>
  <c r="AO265" i="37"/>
  <c r="AQ265" i="37" s="1"/>
  <c r="AM265" i="37"/>
  <c r="AL265" i="37"/>
  <c r="AN265" i="37" s="1"/>
  <c r="AJ265" i="37"/>
  <c r="AI265" i="37"/>
  <c r="AK265" i="37" s="1"/>
  <c r="AG265" i="37"/>
  <c r="AF265" i="37"/>
  <c r="AH265" i="37" s="1"/>
  <c r="AD265" i="37"/>
  <c r="AC265" i="37"/>
  <c r="AE265" i="37" s="1"/>
  <c r="AA265" i="37"/>
  <c r="Z265" i="37"/>
  <c r="AB265" i="37" s="1"/>
  <c r="X265" i="37"/>
  <c r="W265" i="37"/>
  <c r="Y265" i="37" s="1"/>
  <c r="U265" i="37"/>
  <c r="T265" i="37"/>
  <c r="V265" i="37" s="1"/>
  <c r="R265" i="37"/>
  <c r="Q265" i="37"/>
  <c r="S265" i="37" s="1"/>
  <c r="O265" i="37"/>
  <c r="N265" i="37"/>
  <c r="P265" i="37" s="1"/>
  <c r="L265" i="37"/>
  <c r="K265" i="37"/>
  <c r="M265" i="37" s="1"/>
  <c r="I265" i="37"/>
  <c r="H265" i="37"/>
  <c r="J265" i="37" s="1"/>
  <c r="F265" i="37"/>
  <c r="E265" i="37"/>
  <c r="G265" i="37" s="1"/>
  <c r="AV264" i="37"/>
  <c r="AU264" i="37"/>
  <c r="AW264" i="37" s="1"/>
  <c r="AS264" i="37"/>
  <c r="AR264" i="37"/>
  <c r="AT264" i="37" s="1"/>
  <c r="AP264" i="37"/>
  <c r="AO264" i="37"/>
  <c r="AQ264" i="37" s="1"/>
  <c r="AM264" i="37"/>
  <c r="AL264" i="37"/>
  <c r="AN264" i="37" s="1"/>
  <c r="AJ264" i="37"/>
  <c r="AI264" i="37"/>
  <c r="AK264" i="37" s="1"/>
  <c r="AG264" i="37"/>
  <c r="AF264" i="37"/>
  <c r="AH264" i="37" s="1"/>
  <c r="AD264" i="37"/>
  <c r="AC264" i="37"/>
  <c r="AE264" i="37" s="1"/>
  <c r="AA264" i="37"/>
  <c r="Z264" i="37"/>
  <c r="AB264" i="37" s="1"/>
  <c r="X264" i="37"/>
  <c r="W264" i="37"/>
  <c r="Y264" i="37" s="1"/>
  <c r="U264" i="37"/>
  <c r="T264" i="37"/>
  <c r="V264" i="37" s="1"/>
  <c r="R264" i="37"/>
  <c r="Q264" i="37"/>
  <c r="S264" i="37" s="1"/>
  <c r="O264" i="37"/>
  <c r="N264" i="37"/>
  <c r="P264" i="37" s="1"/>
  <c r="M264" i="37"/>
  <c r="L264" i="37"/>
  <c r="K264" i="37"/>
  <c r="I264" i="37"/>
  <c r="H264" i="37"/>
  <c r="J264" i="37" s="1"/>
  <c r="F264" i="37"/>
  <c r="E264" i="37"/>
  <c r="G264" i="37" s="1"/>
  <c r="AV263" i="37"/>
  <c r="AU263" i="37"/>
  <c r="AW263" i="37" s="1"/>
  <c r="AS263" i="37"/>
  <c r="AR263" i="37"/>
  <c r="AT263" i="37" s="1"/>
  <c r="AP263" i="37"/>
  <c r="AO263" i="37"/>
  <c r="AQ263" i="37" s="1"/>
  <c r="AM263" i="37"/>
  <c r="AL263" i="37"/>
  <c r="AN263" i="37" s="1"/>
  <c r="AJ263" i="37"/>
  <c r="AI263" i="37"/>
  <c r="AK263" i="37" s="1"/>
  <c r="AG263" i="37"/>
  <c r="AF263" i="37"/>
  <c r="AH263" i="37" s="1"/>
  <c r="AD263" i="37"/>
  <c r="AC263" i="37"/>
  <c r="AE263" i="37" s="1"/>
  <c r="AA263" i="37"/>
  <c r="Z263" i="37"/>
  <c r="AB263" i="37" s="1"/>
  <c r="X263" i="37"/>
  <c r="W263" i="37"/>
  <c r="Y263" i="37" s="1"/>
  <c r="U263" i="37"/>
  <c r="T263" i="37"/>
  <c r="V263" i="37" s="1"/>
  <c r="R263" i="37"/>
  <c r="Q263" i="37"/>
  <c r="S263" i="37" s="1"/>
  <c r="O263" i="37"/>
  <c r="N263" i="37"/>
  <c r="P263" i="37" s="1"/>
  <c r="L263" i="37"/>
  <c r="K263" i="37"/>
  <c r="M263" i="37" s="1"/>
  <c r="I263" i="37"/>
  <c r="H263" i="37"/>
  <c r="J263" i="37" s="1"/>
  <c r="F263" i="37"/>
  <c r="E263" i="37"/>
  <c r="G263" i="37" s="1"/>
  <c r="AV262" i="37"/>
  <c r="AU262" i="37"/>
  <c r="AW262" i="37" s="1"/>
  <c r="AS262" i="37"/>
  <c r="AR262" i="37"/>
  <c r="AT262" i="37" s="1"/>
  <c r="AP262" i="37"/>
  <c r="AO262" i="37"/>
  <c r="AQ262" i="37" s="1"/>
  <c r="AM262" i="37"/>
  <c r="AL262" i="37"/>
  <c r="AN262" i="37" s="1"/>
  <c r="AJ262" i="37"/>
  <c r="AI262" i="37"/>
  <c r="AK262" i="37" s="1"/>
  <c r="AG262" i="37"/>
  <c r="AF262" i="37"/>
  <c r="AH262" i="37" s="1"/>
  <c r="AD262" i="37"/>
  <c r="AC262" i="37"/>
  <c r="AE262" i="37" s="1"/>
  <c r="AA262" i="37"/>
  <c r="Z262" i="37"/>
  <c r="AB262" i="37" s="1"/>
  <c r="X262" i="37"/>
  <c r="W262" i="37"/>
  <c r="Y262" i="37" s="1"/>
  <c r="U262" i="37"/>
  <c r="T262" i="37"/>
  <c r="V262" i="37" s="1"/>
  <c r="R262" i="37"/>
  <c r="Q262" i="37"/>
  <c r="S262" i="37" s="1"/>
  <c r="O262" i="37"/>
  <c r="N262" i="37"/>
  <c r="P262" i="37" s="1"/>
  <c r="L262" i="37"/>
  <c r="K262" i="37"/>
  <c r="M262" i="37" s="1"/>
  <c r="I262" i="37"/>
  <c r="H262" i="37"/>
  <c r="J262" i="37" s="1"/>
  <c r="F262" i="37"/>
  <c r="E262" i="37"/>
  <c r="G262" i="37" s="1"/>
  <c r="AV261" i="37"/>
  <c r="AU261" i="37"/>
  <c r="AW261" i="37" s="1"/>
  <c r="AS261" i="37"/>
  <c r="AR261" i="37"/>
  <c r="AT261" i="37" s="1"/>
  <c r="AP261" i="37"/>
  <c r="AO261" i="37"/>
  <c r="AQ261" i="37" s="1"/>
  <c r="AM261" i="37"/>
  <c r="AL261" i="37"/>
  <c r="AN261" i="37" s="1"/>
  <c r="AJ261" i="37"/>
  <c r="AI261" i="37"/>
  <c r="AK261" i="37" s="1"/>
  <c r="AG261" i="37"/>
  <c r="AF261" i="37"/>
  <c r="AH261" i="37" s="1"/>
  <c r="AD261" i="37"/>
  <c r="AC261" i="37"/>
  <c r="AE261" i="37" s="1"/>
  <c r="AA261" i="37"/>
  <c r="Z261" i="37"/>
  <c r="AB261" i="37" s="1"/>
  <c r="X261" i="37"/>
  <c r="W261" i="37"/>
  <c r="Y261" i="37" s="1"/>
  <c r="U261" i="37"/>
  <c r="T261" i="37"/>
  <c r="V261" i="37" s="1"/>
  <c r="R261" i="37"/>
  <c r="Q261" i="37"/>
  <c r="S261" i="37" s="1"/>
  <c r="O261" i="37"/>
  <c r="N261" i="37"/>
  <c r="P261" i="37" s="1"/>
  <c r="L261" i="37"/>
  <c r="K261" i="37"/>
  <c r="M261" i="37" s="1"/>
  <c r="I261" i="37"/>
  <c r="H261" i="37"/>
  <c r="J261" i="37" s="1"/>
  <c r="F261" i="37"/>
  <c r="E261" i="37"/>
  <c r="G261" i="37" s="1"/>
  <c r="AV260" i="37"/>
  <c r="AU260" i="37"/>
  <c r="AW260" i="37" s="1"/>
  <c r="AS260" i="37"/>
  <c r="AR260" i="37"/>
  <c r="AT260" i="37" s="1"/>
  <c r="AP260" i="37"/>
  <c r="AO260" i="37"/>
  <c r="AQ260" i="37" s="1"/>
  <c r="AM260" i="37"/>
  <c r="AL260" i="37"/>
  <c r="AN260" i="37" s="1"/>
  <c r="AJ260" i="37"/>
  <c r="AI260" i="37"/>
  <c r="AK260" i="37" s="1"/>
  <c r="AG260" i="37"/>
  <c r="AF260" i="37"/>
  <c r="AH260" i="37" s="1"/>
  <c r="AD260" i="37"/>
  <c r="AC260" i="37"/>
  <c r="AE260" i="37" s="1"/>
  <c r="AA260" i="37"/>
  <c r="Z260" i="37"/>
  <c r="AB260" i="37" s="1"/>
  <c r="X260" i="37"/>
  <c r="W260" i="37"/>
  <c r="Y260" i="37" s="1"/>
  <c r="U260" i="37"/>
  <c r="T260" i="37"/>
  <c r="V260" i="37" s="1"/>
  <c r="R260" i="37"/>
  <c r="Q260" i="37"/>
  <c r="S260" i="37" s="1"/>
  <c r="O260" i="37"/>
  <c r="N260" i="37"/>
  <c r="P260" i="37" s="1"/>
  <c r="L260" i="37"/>
  <c r="K260" i="37"/>
  <c r="M260" i="37" s="1"/>
  <c r="I260" i="37"/>
  <c r="H260" i="37"/>
  <c r="J260" i="37" s="1"/>
  <c r="F260" i="37"/>
  <c r="E260" i="37"/>
  <c r="G260" i="37" s="1"/>
  <c r="AV259" i="37"/>
  <c r="AU259" i="37"/>
  <c r="AW259" i="37" s="1"/>
  <c r="AS259" i="37"/>
  <c r="AR259" i="37"/>
  <c r="AT259" i="37" s="1"/>
  <c r="AP259" i="37"/>
  <c r="AO259" i="37"/>
  <c r="AQ259" i="37" s="1"/>
  <c r="AM259" i="37"/>
  <c r="AL259" i="37"/>
  <c r="AN259" i="37" s="1"/>
  <c r="AJ259" i="37"/>
  <c r="AI259" i="37"/>
  <c r="AK259" i="37" s="1"/>
  <c r="AG259" i="37"/>
  <c r="AF259" i="37"/>
  <c r="AH259" i="37" s="1"/>
  <c r="AD259" i="37"/>
  <c r="AC259" i="37"/>
  <c r="AE259" i="37" s="1"/>
  <c r="AA259" i="37"/>
  <c r="Z259" i="37"/>
  <c r="AB259" i="37" s="1"/>
  <c r="X259" i="37"/>
  <c r="W259" i="37"/>
  <c r="Y259" i="37" s="1"/>
  <c r="U259" i="37"/>
  <c r="T259" i="37"/>
  <c r="V259" i="37" s="1"/>
  <c r="R259" i="37"/>
  <c r="Q259" i="37"/>
  <c r="S259" i="37" s="1"/>
  <c r="O259" i="37"/>
  <c r="N259" i="37"/>
  <c r="P259" i="37" s="1"/>
  <c r="L259" i="37"/>
  <c r="K259" i="37"/>
  <c r="M259" i="37" s="1"/>
  <c r="I259" i="37"/>
  <c r="H259" i="37"/>
  <c r="J259" i="37" s="1"/>
  <c r="F259" i="37"/>
  <c r="E259" i="37"/>
  <c r="G259" i="37" s="1"/>
  <c r="AV258" i="37"/>
  <c r="AU258" i="37"/>
  <c r="AW258" i="37" s="1"/>
  <c r="AT258" i="37"/>
  <c r="AS258" i="37"/>
  <c r="AR258" i="37"/>
  <c r="AP258" i="37"/>
  <c r="AO258" i="37"/>
  <c r="AQ258" i="37" s="1"/>
  <c r="AM258" i="37"/>
  <c r="AL258" i="37"/>
  <c r="AN258" i="37" s="1"/>
  <c r="AJ258" i="37"/>
  <c r="AI258" i="37"/>
  <c r="AK258" i="37" s="1"/>
  <c r="AG258" i="37"/>
  <c r="AF258" i="37"/>
  <c r="AH258" i="37" s="1"/>
  <c r="AD258" i="37"/>
  <c r="AC258" i="37"/>
  <c r="AE258" i="37" s="1"/>
  <c r="AA258" i="37"/>
  <c r="Z258" i="37"/>
  <c r="AB258" i="37" s="1"/>
  <c r="X258" i="37"/>
  <c r="W258" i="37"/>
  <c r="Y258" i="37" s="1"/>
  <c r="U258" i="37"/>
  <c r="T258" i="37"/>
  <c r="V258" i="37" s="1"/>
  <c r="R258" i="37"/>
  <c r="Q258" i="37"/>
  <c r="S258" i="37" s="1"/>
  <c r="O258" i="37"/>
  <c r="N258" i="37"/>
  <c r="P258" i="37" s="1"/>
  <c r="L258" i="37"/>
  <c r="K258" i="37"/>
  <c r="M258" i="37" s="1"/>
  <c r="I258" i="37"/>
  <c r="H258" i="37"/>
  <c r="J258" i="37" s="1"/>
  <c r="F258" i="37"/>
  <c r="E258" i="37"/>
  <c r="G258" i="37" s="1"/>
  <c r="AV257" i="37"/>
  <c r="AU257" i="37"/>
  <c r="AW257" i="37" s="1"/>
  <c r="AS257" i="37"/>
  <c r="AR257" i="37"/>
  <c r="AT257" i="37" s="1"/>
  <c r="AP257" i="37"/>
  <c r="AO257" i="37"/>
  <c r="AQ257" i="37" s="1"/>
  <c r="AM257" i="37"/>
  <c r="AL257" i="37"/>
  <c r="AN257" i="37" s="1"/>
  <c r="AJ257" i="37"/>
  <c r="AI257" i="37"/>
  <c r="AK257" i="37" s="1"/>
  <c r="AG257" i="37"/>
  <c r="AF257" i="37"/>
  <c r="AH257" i="37" s="1"/>
  <c r="AD257" i="37"/>
  <c r="AC257" i="37"/>
  <c r="AE257" i="37" s="1"/>
  <c r="AA257" i="37"/>
  <c r="Z257" i="37"/>
  <c r="AB257" i="37" s="1"/>
  <c r="X257" i="37"/>
  <c r="W257" i="37"/>
  <c r="Y257" i="37" s="1"/>
  <c r="U257" i="37"/>
  <c r="T257" i="37"/>
  <c r="V257" i="37" s="1"/>
  <c r="R257" i="37"/>
  <c r="Q257" i="37"/>
  <c r="S257" i="37" s="1"/>
  <c r="O257" i="37"/>
  <c r="N257" i="37"/>
  <c r="P257" i="37" s="1"/>
  <c r="L257" i="37"/>
  <c r="K257" i="37"/>
  <c r="M257" i="37" s="1"/>
  <c r="I257" i="37"/>
  <c r="H257" i="37"/>
  <c r="J257" i="37" s="1"/>
  <c r="F257" i="37"/>
  <c r="E257" i="37"/>
  <c r="G257" i="37" s="1"/>
  <c r="AV256" i="37"/>
  <c r="AU256" i="37"/>
  <c r="AW256" i="37" s="1"/>
  <c r="AS256" i="37"/>
  <c r="AR256" i="37"/>
  <c r="AT256" i="37" s="1"/>
  <c r="AP256" i="37"/>
  <c r="AO256" i="37"/>
  <c r="AQ256" i="37" s="1"/>
  <c r="AM256" i="37"/>
  <c r="AL256" i="37"/>
  <c r="AN256" i="37" s="1"/>
  <c r="AJ256" i="37"/>
  <c r="AI256" i="37"/>
  <c r="AK256" i="37" s="1"/>
  <c r="AG256" i="37"/>
  <c r="AF256" i="37"/>
  <c r="AH256" i="37" s="1"/>
  <c r="AD256" i="37"/>
  <c r="AC256" i="37"/>
  <c r="AE256" i="37" s="1"/>
  <c r="AA256" i="37"/>
  <c r="Z256" i="37"/>
  <c r="AB256" i="37" s="1"/>
  <c r="X256" i="37"/>
  <c r="W256" i="37"/>
  <c r="Y256" i="37" s="1"/>
  <c r="U256" i="37"/>
  <c r="T256" i="37"/>
  <c r="V256" i="37" s="1"/>
  <c r="R256" i="37"/>
  <c r="Q256" i="37"/>
  <c r="S256" i="37" s="1"/>
  <c r="O256" i="37"/>
  <c r="N256" i="37"/>
  <c r="P256" i="37" s="1"/>
  <c r="L256" i="37"/>
  <c r="K256" i="37"/>
  <c r="M256" i="37" s="1"/>
  <c r="I256" i="37"/>
  <c r="H256" i="37"/>
  <c r="J256" i="37" s="1"/>
  <c r="F256" i="37"/>
  <c r="E256" i="37"/>
  <c r="G256" i="37" s="1"/>
  <c r="AV255" i="37"/>
  <c r="AU255" i="37"/>
  <c r="AW255" i="37" s="1"/>
  <c r="AS255" i="37"/>
  <c r="AR255" i="37"/>
  <c r="AT255" i="37" s="1"/>
  <c r="AP255" i="37"/>
  <c r="AO255" i="37"/>
  <c r="AQ255" i="37" s="1"/>
  <c r="AM255" i="37"/>
  <c r="AL255" i="37"/>
  <c r="AN255" i="37" s="1"/>
  <c r="AJ255" i="37"/>
  <c r="AI255" i="37"/>
  <c r="AK255" i="37" s="1"/>
  <c r="AH255" i="37"/>
  <c r="AG255" i="37"/>
  <c r="AF255" i="37"/>
  <c r="AD255" i="37"/>
  <c r="AC255" i="37"/>
  <c r="AE255" i="37" s="1"/>
  <c r="AA255" i="37"/>
  <c r="Z255" i="37"/>
  <c r="AB255" i="37" s="1"/>
  <c r="X255" i="37"/>
  <c r="W255" i="37"/>
  <c r="Y255" i="37" s="1"/>
  <c r="U255" i="37"/>
  <c r="T255" i="37"/>
  <c r="V255" i="37" s="1"/>
  <c r="R255" i="37"/>
  <c r="Q255" i="37"/>
  <c r="S255" i="37" s="1"/>
  <c r="O255" i="37"/>
  <c r="N255" i="37"/>
  <c r="P255" i="37" s="1"/>
  <c r="L255" i="37"/>
  <c r="K255" i="37"/>
  <c r="M255" i="37" s="1"/>
  <c r="I255" i="37"/>
  <c r="H255" i="37"/>
  <c r="J255" i="37" s="1"/>
  <c r="F255" i="37"/>
  <c r="E255" i="37"/>
  <c r="G255" i="37" s="1"/>
  <c r="AV254" i="37"/>
  <c r="AU254" i="37"/>
  <c r="AW254" i="37" s="1"/>
  <c r="AS254" i="37"/>
  <c r="AR254" i="37"/>
  <c r="AT254" i="37" s="1"/>
  <c r="AP254" i="37"/>
  <c r="AO254" i="37"/>
  <c r="AQ254" i="37" s="1"/>
  <c r="AM254" i="37"/>
  <c r="AL254" i="37"/>
  <c r="AN254" i="37" s="1"/>
  <c r="AJ254" i="37"/>
  <c r="AI254" i="37"/>
  <c r="AK254" i="37" s="1"/>
  <c r="AG254" i="37"/>
  <c r="AF254" i="37"/>
  <c r="AH254" i="37" s="1"/>
  <c r="AD254" i="37"/>
  <c r="AC254" i="37"/>
  <c r="AE254" i="37" s="1"/>
  <c r="AA254" i="37"/>
  <c r="Z254" i="37"/>
  <c r="AB254" i="37" s="1"/>
  <c r="X254" i="37"/>
  <c r="W254" i="37"/>
  <c r="Y254" i="37" s="1"/>
  <c r="U254" i="37"/>
  <c r="T254" i="37"/>
  <c r="V254" i="37" s="1"/>
  <c r="R254" i="37"/>
  <c r="Q254" i="37"/>
  <c r="S254" i="37" s="1"/>
  <c r="O254" i="37"/>
  <c r="N254" i="37"/>
  <c r="P254" i="37" s="1"/>
  <c r="L254" i="37"/>
  <c r="K254" i="37"/>
  <c r="M254" i="37" s="1"/>
  <c r="I254" i="37"/>
  <c r="H254" i="37"/>
  <c r="J254" i="37" s="1"/>
  <c r="F254" i="37"/>
  <c r="E254" i="37"/>
  <c r="G254" i="37" s="1"/>
  <c r="AV253" i="37"/>
  <c r="AU253" i="37"/>
  <c r="AW253" i="37" s="1"/>
  <c r="AS253" i="37"/>
  <c r="AR253" i="37"/>
  <c r="AT253" i="37" s="1"/>
  <c r="AP253" i="37"/>
  <c r="AO253" i="37"/>
  <c r="AQ253" i="37" s="1"/>
  <c r="AM253" i="37"/>
  <c r="AL253" i="37"/>
  <c r="AN253" i="37" s="1"/>
  <c r="AJ253" i="37"/>
  <c r="AI253" i="37"/>
  <c r="AK253" i="37" s="1"/>
  <c r="AG253" i="37"/>
  <c r="AF253" i="37"/>
  <c r="AH253" i="37" s="1"/>
  <c r="AD253" i="37"/>
  <c r="AC253" i="37"/>
  <c r="AE253" i="37" s="1"/>
  <c r="AA253" i="37"/>
  <c r="Z253" i="37"/>
  <c r="AB253" i="37" s="1"/>
  <c r="X253" i="37"/>
  <c r="W253" i="37"/>
  <c r="Y253" i="37" s="1"/>
  <c r="U253" i="37"/>
  <c r="T253" i="37"/>
  <c r="V253" i="37" s="1"/>
  <c r="R253" i="37"/>
  <c r="Q253" i="37"/>
  <c r="S253" i="37" s="1"/>
  <c r="O253" i="37"/>
  <c r="N253" i="37"/>
  <c r="P253" i="37" s="1"/>
  <c r="L253" i="37"/>
  <c r="K253" i="37"/>
  <c r="M253" i="37" s="1"/>
  <c r="I253" i="37"/>
  <c r="H253" i="37"/>
  <c r="J253" i="37" s="1"/>
  <c r="F253" i="37"/>
  <c r="E253" i="37"/>
  <c r="G253" i="37" s="1"/>
  <c r="AV252" i="37"/>
  <c r="AU252" i="37"/>
  <c r="AW252" i="37" s="1"/>
  <c r="AS252" i="37"/>
  <c r="AR252" i="37"/>
  <c r="AT252" i="37" s="1"/>
  <c r="AP252" i="37"/>
  <c r="AO252" i="37"/>
  <c r="AQ252" i="37" s="1"/>
  <c r="AM252" i="37"/>
  <c r="AL252" i="37"/>
  <c r="AN252" i="37" s="1"/>
  <c r="AJ252" i="37"/>
  <c r="AI252" i="37"/>
  <c r="AK252" i="37" s="1"/>
  <c r="AG252" i="37"/>
  <c r="AF252" i="37"/>
  <c r="AH252" i="37" s="1"/>
  <c r="AD252" i="37"/>
  <c r="AC252" i="37"/>
  <c r="AE252" i="37" s="1"/>
  <c r="AA252" i="37"/>
  <c r="Z252" i="37"/>
  <c r="AB252" i="37" s="1"/>
  <c r="X252" i="37"/>
  <c r="W252" i="37"/>
  <c r="Y252" i="37" s="1"/>
  <c r="U252" i="37"/>
  <c r="T252" i="37"/>
  <c r="V252" i="37" s="1"/>
  <c r="R252" i="37"/>
  <c r="Q252" i="37"/>
  <c r="S252" i="37" s="1"/>
  <c r="O252" i="37"/>
  <c r="N252" i="37"/>
  <c r="P252" i="37" s="1"/>
  <c r="L252" i="37"/>
  <c r="K252" i="37"/>
  <c r="M252" i="37" s="1"/>
  <c r="I252" i="37"/>
  <c r="H252" i="37"/>
  <c r="J252" i="37" s="1"/>
  <c r="F252" i="37"/>
  <c r="E252" i="37"/>
  <c r="G252" i="37" s="1"/>
  <c r="AV251" i="37"/>
  <c r="AU251" i="37"/>
  <c r="AW251" i="37" s="1"/>
  <c r="AS251" i="37"/>
  <c r="AR251" i="37"/>
  <c r="AT251" i="37" s="1"/>
  <c r="AP251" i="37"/>
  <c r="AO251" i="37"/>
  <c r="AQ251" i="37" s="1"/>
  <c r="AM251" i="37"/>
  <c r="AL251" i="37"/>
  <c r="AN251" i="37" s="1"/>
  <c r="AJ251" i="37"/>
  <c r="AI251" i="37"/>
  <c r="AK251" i="37" s="1"/>
  <c r="AG251" i="37"/>
  <c r="AF251" i="37"/>
  <c r="AH251" i="37" s="1"/>
  <c r="AD251" i="37"/>
  <c r="AC251" i="37"/>
  <c r="AE251" i="37" s="1"/>
  <c r="AA251" i="37"/>
  <c r="Z251" i="37"/>
  <c r="AB251" i="37" s="1"/>
  <c r="X251" i="37"/>
  <c r="W251" i="37"/>
  <c r="Y251" i="37" s="1"/>
  <c r="U251" i="37"/>
  <c r="T251" i="37"/>
  <c r="V251" i="37" s="1"/>
  <c r="R251" i="37"/>
  <c r="Q251" i="37"/>
  <c r="S251" i="37" s="1"/>
  <c r="O251" i="37"/>
  <c r="N251" i="37"/>
  <c r="P251" i="37" s="1"/>
  <c r="L251" i="37"/>
  <c r="K251" i="37"/>
  <c r="M251" i="37" s="1"/>
  <c r="I251" i="37"/>
  <c r="H251" i="37"/>
  <c r="J251" i="37" s="1"/>
  <c r="F251" i="37"/>
  <c r="E251" i="37"/>
  <c r="G251" i="37" s="1"/>
  <c r="AV250" i="37"/>
  <c r="AU250" i="37"/>
  <c r="AW250" i="37" s="1"/>
  <c r="AS250" i="37"/>
  <c r="AR250" i="37"/>
  <c r="AT250" i="37" s="1"/>
  <c r="AP250" i="37"/>
  <c r="AO250" i="37"/>
  <c r="AQ250" i="37" s="1"/>
  <c r="AM250" i="37"/>
  <c r="AL250" i="37"/>
  <c r="AN250" i="37" s="1"/>
  <c r="AJ250" i="37"/>
  <c r="AI250" i="37"/>
  <c r="AK250" i="37" s="1"/>
  <c r="AG250" i="37"/>
  <c r="AF250" i="37"/>
  <c r="AH250" i="37" s="1"/>
  <c r="AD250" i="37"/>
  <c r="AC250" i="37"/>
  <c r="AE250" i="37" s="1"/>
  <c r="AA250" i="37"/>
  <c r="Z250" i="37"/>
  <c r="AB250" i="37" s="1"/>
  <c r="X250" i="37"/>
  <c r="W250" i="37"/>
  <c r="Y250" i="37" s="1"/>
  <c r="V250" i="37"/>
  <c r="U250" i="37"/>
  <c r="T250" i="37"/>
  <c r="R250" i="37"/>
  <c r="Q250" i="37"/>
  <c r="S250" i="37" s="1"/>
  <c r="O250" i="37"/>
  <c r="N250" i="37"/>
  <c r="P250" i="37" s="1"/>
  <c r="L250" i="37"/>
  <c r="K250" i="37"/>
  <c r="M250" i="37" s="1"/>
  <c r="I250" i="37"/>
  <c r="H250" i="37"/>
  <c r="J250" i="37" s="1"/>
  <c r="F250" i="37"/>
  <c r="E250" i="37"/>
  <c r="G250" i="37" s="1"/>
  <c r="AV249" i="37"/>
  <c r="AU249" i="37"/>
  <c r="AW249" i="37" s="1"/>
  <c r="AS249" i="37"/>
  <c r="AR249" i="37"/>
  <c r="AT249" i="37" s="1"/>
  <c r="AP249" i="37"/>
  <c r="AO249" i="37"/>
  <c r="AQ249" i="37" s="1"/>
  <c r="AM249" i="37"/>
  <c r="AL249" i="37"/>
  <c r="AN249" i="37" s="1"/>
  <c r="AJ249" i="37"/>
  <c r="AI249" i="37"/>
  <c r="AK249" i="37" s="1"/>
  <c r="AG249" i="37"/>
  <c r="AF249" i="37"/>
  <c r="AH249" i="37" s="1"/>
  <c r="AD249" i="37"/>
  <c r="AC249" i="37"/>
  <c r="AE249" i="37" s="1"/>
  <c r="AA249" i="37"/>
  <c r="Z249" i="37"/>
  <c r="AB249" i="37" s="1"/>
  <c r="X249" i="37"/>
  <c r="W249" i="37"/>
  <c r="Y249" i="37" s="1"/>
  <c r="U249" i="37"/>
  <c r="T249" i="37"/>
  <c r="V249" i="37" s="1"/>
  <c r="R249" i="37"/>
  <c r="Q249" i="37"/>
  <c r="S249" i="37" s="1"/>
  <c r="O249" i="37"/>
  <c r="N249" i="37"/>
  <c r="P249" i="37" s="1"/>
  <c r="L249" i="37"/>
  <c r="K249" i="37"/>
  <c r="M249" i="37" s="1"/>
  <c r="I249" i="37"/>
  <c r="H249" i="37"/>
  <c r="J249" i="37" s="1"/>
  <c r="F249" i="37"/>
  <c r="E249" i="37"/>
  <c r="G249" i="37" s="1"/>
  <c r="AV248" i="37"/>
  <c r="AU248" i="37"/>
  <c r="AW248" i="37" s="1"/>
  <c r="AS248" i="37"/>
  <c r="AR248" i="37"/>
  <c r="AT248" i="37" s="1"/>
  <c r="AP248" i="37"/>
  <c r="AO248" i="37"/>
  <c r="AQ248" i="37" s="1"/>
  <c r="AM248" i="37"/>
  <c r="AL248" i="37"/>
  <c r="AN248" i="37" s="1"/>
  <c r="AJ248" i="37"/>
  <c r="AI248" i="37"/>
  <c r="AK248" i="37" s="1"/>
  <c r="AG248" i="37"/>
  <c r="AF248" i="37"/>
  <c r="AH248" i="37" s="1"/>
  <c r="AD248" i="37"/>
  <c r="AC248" i="37"/>
  <c r="AE248" i="37" s="1"/>
  <c r="AA248" i="37"/>
  <c r="Z248" i="37"/>
  <c r="AB248" i="37" s="1"/>
  <c r="X248" i="37"/>
  <c r="W248" i="37"/>
  <c r="Y248" i="37" s="1"/>
  <c r="U248" i="37"/>
  <c r="T248" i="37"/>
  <c r="V248" i="37" s="1"/>
  <c r="R248" i="37"/>
  <c r="Q248" i="37"/>
  <c r="S248" i="37" s="1"/>
  <c r="O248" i="37"/>
  <c r="N248" i="37"/>
  <c r="P248" i="37" s="1"/>
  <c r="L248" i="37"/>
  <c r="K248" i="37"/>
  <c r="M248" i="37" s="1"/>
  <c r="I248" i="37"/>
  <c r="H248" i="37"/>
  <c r="J248" i="37" s="1"/>
  <c r="F248" i="37"/>
  <c r="E248" i="37"/>
  <c r="G248" i="37" s="1"/>
  <c r="AV247" i="37"/>
  <c r="AU247" i="37"/>
  <c r="AW247" i="37" s="1"/>
  <c r="AS247" i="37"/>
  <c r="AR247" i="37"/>
  <c r="AT247" i="37" s="1"/>
  <c r="AP247" i="37"/>
  <c r="AO247" i="37"/>
  <c r="AQ247" i="37" s="1"/>
  <c r="AM247" i="37"/>
  <c r="AL247" i="37"/>
  <c r="AN247" i="37" s="1"/>
  <c r="AJ247" i="37"/>
  <c r="AI247" i="37"/>
  <c r="AK247" i="37" s="1"/>
  <c r="AG247" i="37"/>
  <c r="AF247" i="37"/>
  <c r="AH247" i="37" s="1"/>
  <c r="AD247" i="37"/>
  <c r="AC247" i="37"/>
  <c r="AE247" i="37" s="1"/>
  <c r="AA247" i="37"/>
  <c r="Z247" i="37"/>
  <c r="AB247" i="37" s="1"/>
  <c r="X247" i="37"/>
  <c r="W247" i="37"/>
  <c r="Y247" i="37" s="1"/>
  <c r="U247" i="37"/>
  <c r="T247" i="37"/>
  <c r="V247" i="37" s="1"/>
  <c r="R247" i="37"/>
  <c r="Q247" i="37"/>
  <c r="S247" i="37" s="1"/>
  <c r="O247" i="37"/>
  <c r="N247" i="37"/>
  <c r="P247" i="37" s="1"/>
  <c r="L247" i="37"/>
  <c r="K247" i="37"/>
  <c r="M247" i="37" s="1"/>
  <c r="J247" i="37"/>
  <c r="I247" i="37"/>
  <c r="H247" i="37"/>
  <c r="F247" i="37"/>
  <c r="E247" i="37"/>
  <c r="G247" i="37" s="1"/>
  <c r="AV246" i="37"/>
  <c r="AU246" i="37"/>
  <c r="AW246" i="37" s="1"/>
  <c r="AS246" i="37"/>
  <c r="AR246" i="37"/>
  <c r="AT246" i="37" s="1"/>
  <c r="AP246" i="37"/>
  <c r="AO246" i="37"/>
  <c r="AQ246" i="37" s="1"/>
  <c r="AM246" i="37"/>
  <c r="AL246" i="37"/>
  <c r="AN246" i="37" s="1"/>
  <c r="AJ246" i="37"/>
  <c r="AI246" i="37"/>
  <c r="AK246" i="37" s="1"/>
  <c r="AG246" i="37"/>
  <c r="AF246" i="37"/>
  <c r="AH246" i="37" s="1"/>
  <c r="AD246" i="37"/>
  <c r="AC246" i="37"/>
  <c r="AE246" i="37" s="1"/>
  <c r="AA246" i="37"/>
  <c r="Z246" i="37"/>
  <c r="AB246" i="37" s="1"/>
  <c r="X246" i="37"/>
  <c r="W246" i="37"/>
  <c r="Y246" i="37" s="1"/>
  <c r="U246" i="37"/>
  <c r="T246" i="37"/>
  <c r="V246" i="37" s="1"/>
  <c r="R246" i="37"/>
  <c r="Q246" i="37"/>
  <c r="S246" i="37" s="1"/>
  <c r="O246" i="37"/>
  <c r="N246" i="37"/>
  <c r="P246" i="37" s="1"/>
  <c r="L246" i="37"/>
  <c r="K246" i="37"/>
  <c r="M246" i="37" s="1"/>
  <c r="I246" i="37"/>
  <c r="H246" i="37"/>
  <c r="J246" i="37" s="1"/>
  <c r="F246" i="37"/>
  <c r="E246" i="37"/>
  <c r="G246" i="37" s="1"/>
  <c r="AV245" i="37"/>
  <c r="AU245" i="37"/>
  <c r="AW245" i="37" s="1"/>
  <c r="AS245" i="37"/>
  <c r="AR245" i="37"/>
  <c r="AT245" i="37" s="1"/>
  <c r="AP245" i="37"/>
  <c r="AO245" i="37"/>
  <c r="AQ245" i="37" s="1"/>
  <c r="AM245" i="37"/>
  <c r="AL245" i="37"/>
  <c r="AN245" i="37" s="1"/>
  <c r="AJ245" i="37"/>
  <c r="AI245" i="37"/>
  <c r="AK245" i="37" s="1"/>
  <c r="AG245" i="37"/>
  <c r="AF245" i="37"/>
  <c r="AH245" i="37" s="1"/>
  <c r="AD245" i="37"/>
  <c r="AC245" i="37"/>
  <c r="AE245" i="37" s="1"/>
  <c r="AA245" i="37"/>
  <c r="Z245" i="37"/>
  <c r="AB245" i="37" s="1"/>
  <c r="X245" i="37"/>
  <c r="W245" i="37"/>
  <c r="Y245" i="37" s="1"/>
  <c r="U245" i="37"/>
  <c r="T245" i="37"/>
  <c r="V245" i="37" s="1"/>
  <c r="R245" i="37"/>
  <c r="Q245" i="37"/>
  <c r="S245" i="37" s="1"/>
  <c r="O245" i="37"/>
  <c r="N245" i="37"/>
  <c r="P245" i="37" s="1"/>
  <c r="L245" i="37"/>
  <c r="K245" i="37"/>
  <c r="M245" i="37" s="1"/>
  <c r="I245" i="37"/>
  <c r="H245" i="37"/>
  <c r="J245" i="37" s="1"/>
  <c r="F245" i="37"/>
  <c r="E245" i="37"/>
  <c r="G245" i="37" s="1"/>
  <c r="AV244" i="37"/>
  <c r="AU244" i="37"/>
  <c r="AW244" i="37" s="1"/>
  <c r="AS244" i="37"/>
  <c r="AR244" i="37"/>
  <c r="AT244" i="37" s="1"/>
  <c r="AP244" i="37"/>
  <c r="AO244" i="37"/>
  <c r="AQ244" i="37" s="1"/>
  <c r="AM244" i="37"/>
  <c r="AL244" i="37"/>
  <c r="AN244" i="37" s="1"/>
  <c r="AJ244" i="37"/>
  <c r="AI244" i="37"/>
  <c r="AK244" i="37" s="1"/>
  <c r="AG244" i="37"/>
  <c r="AF244" i="37"/>
  <c r="AH244" i="37" s="1"/>
  <c r="AD244" i="37"/>
  <c r="AC244" i="37"/>
  <c r="AE244" i="37" s="1"/>
  <c r="AA244" i="37"/>
  <c r="Z244" i="37"/>
  <c r="AB244" i="37" s="1"/>
  <c r="X244" i="37"/>
  <c r="W244" i="37"/>
  <c r="Y244" i="37" s="1"/>
  <c r="U244" i="37"/>
  <c r="T244" i="37"/>
  <c r="V244" i="37" s="1"/>
  <c r="R244" i="37"/>
  <c r="Q244" i="37"/>
  <c r="S244" i="37" s="1"/>
  <c r="O244" i="37"/>
  <c r="N244" i="37"/>
  <c r="P244" i="37" s="1"/>
  <c r="L244" i="37"/>
  <c r="K244" i="37"/>
  <c r="M244" i="37" s="1"/>
  <c r="I244" i="37"/>
  <c r="H244" i="37"/>
  <c r="J244" i="37" s="1"/>
  <c r="F244" i="37"/>
  <c r="E244" i="37"/>
  <c r="G244" i="37" s="1"/>
  <c r="AV243" i="37"/>
  <c r="AU243" i="37"/>
  <c r="AW243" i="37" s="1"/>
  <c r="AS243" i="37"/>
  <c r="AR243" i="37"/>
  <c r="AT243" i="37" s="1"/>
  <c r="AP243" i="37"/>
  <c r="AO243" i="37"/>
  <c r="AQ243" i="37" s="1"/>
  <c r="AM243" i="37"/>
  <c r="AL243" i="37"/>
  <c r="AN243" i="37" s="1"/>
  <c r="AJ243" i="37"/>
  <c r="AI243" i="37"/>
  <c r="AK243" i="37" s="1"/>
  <c r="AG243" i="37"/>
  <c r="AF243" i="37"/>
  <c r="AH243" i="37" s="1"/>
  <c r="AD243" i="37"/>
  <c r="AC243" i="37"/>
  <c r="AE243" i="37" s="1"/>
  <c r="AA243" i="37"/>
  <c r="Z243" i="37"/>
  <c r="AB243" i="37" s="1"/>
  <c r="X243" i="37"/>
  <c r="W243" i="37"/>
  <c r="Y243" i="37" s="1"/>
  <c r="U243" i="37"/>
  <c r="T243" i="37"/>
  <c r="V243" i="37" s="1"/>
  <c r="R243" i="37"/>
  <c r="Q243" i="37"/>
  <c r="S243" i="37" s="1"/>
  <c r="O243" i="37"/>
  <c r="N243" i="37"/>
  <c r="P243" i="37" s="1"/>
  <c r="L243" i="37"/>
  <c r="K243" i="37"/>
  <c r="M243" i="37" s="1"/>
  <c r="I243" i="37"/>
  <c r="H243" i="37"/>
  <c r="J243" i="37" s="1"/>
  <c r="F243" i="37"/>
  <c r="E243" i="37"/>
  <c r="G243" i="37" s="1"/>
  <c r="AV242" i="37"/>
  <c r="AU242" i="37"/>
  <c r="AW242" i="37" s="1"/>
  <c r="AS242" i="37"/>
  <c r="AR242" i="37"/>
  <c r="AT242" i="37" s="1"/>
  <c r="AP242" i="37"/>
  <c r="AO242" i="37"/>
  <c r="AQ242" i="37" s="1"/>
  <c r="AM242" i="37"/>
  <c r="AL242" i="37"/>
  <c r="AN242" i="37" s="1"/>
  <c r="AJ242" i="37"/>
  <c r="AI242" i="37"/>
  <c r="AK242" i="37" s="1"/>
  <c r="AG242" i="37"/>
  <c r="AF242" i="37"/>
  <c r="AH242" i="37" s="1"/>
  <c r="AD242" i="37"/>
  <c r="AC242" i="37"/>
  <c r="AE242" i="37" s="1"/>
  <c r="AA242" i="37"/>
  <c r="Z242" i="37"/>
  <c r="AB242" i="37" s="1"/>
  <c r="X242" i="37"/>
  <c r="W242" i="37"/>
  <c r="Y242" i="37" s="1"/>
  <c r="U242" i="37"/>
  <c r="T242" i="37"/>
  <c r="V242" i="37" s="1"/>
  <c r="R242" i="37"/>
  <c r="Q242" i="37"/>
  <c r="S242" i="37" s="1"/>
  <c r="O242" i="37"/>
  <c r="N242" i="37"/>
  <c r="P242" i="37" s="1"/>
  <c r="L242" i="37"/>
  <c r="K242" i="37"/>
  <c r="M242" i="37" s="1"/>
  <c r="I242" i="37"/>
  <c r="H242" i="37"/>
  <c r="J242" i="37" s="1"/>
  <c r="F242" i="37"/>
  <c r="E242" i="37"/>
  <c r="G242" i="37" s="1"/>
  <c r="AV241" i="37"/>
  <c r="AU241" i="37"/>
  <c r="AW241" i="37" s="1"/>
  <c r="AS241" i="37"/>
  <c r="AR241" i="37"/>
  <c r="AT241" i="37" s="1"/>
  <c r="AP241" i="37"/>
  <c r="AO241" i="37"/>
  <c r="AQ241" i="37" s="1"/>
  <c r="AM241" i="37"/>
  <c r="AL241" i="37"/>
  <c r="AN241" i="37" s="1"/>
  <c r="AJ241" i="37"/>
  <c r="AI241" i="37"/>
  <c r="AK241" i="37" s="1"/>
  <c r="AG241" i="37"/>
  <c r="AF241" i="37"/>
  <c r="AH241" i="37" s="1"/>
  <c r="AD241" i="37"/>
  <c r="AC241" i="37"/>
  <c r="AE241" i="37" s="1"/>
  <c r="AA241" i="37"/>
  <c r="Z241" i="37"/>
  <c r="AB241" i="37" s="1"/>
  <c r="X241" i="37"/>
  <c r="W241" i="37"/>
  <c r="Y241" i="37" s="1"/>
  <c r="U241" i="37"/>
  <c r="T241" i="37"/>
  <c r="V241" i="37" s="1"/>
  <c r="R241" i="37"/>
  <c r="Q241" i="37"/>
  <c r="S241" i="37" s="1"/>
  <c r="O241" i="37"/>
  <c r="N241" i="37"/>
  <c r="P241" i="37" s="1"/>
  <c r="L241" i="37"/>
  <c r="K241" i="37"/>
  <c r="M241" i="37" s="1"/>
  <c r="I241" i="37"/>
  <c r="H241" i="37"/>
  <c r="J241" i="37" s="1"/>
  <c r="F241" i="37"/>
  <c r="E241" i="37"/>
  <c r="G241" i="37" s="1"/>
  <c r="AV240" i="37"/>
  <c r="AU240" i="37"/>
  <c r="AW240" i="37" s="1"/>
  <c r="AS240" i="37"/>
  <c r="AR240" i="37"/>
  <c r="AT240" i="37" s="1"/>
  <c r="AP240" i="37"/>
  <c r="AO240" i="37"/>
  <c r="AQ240" i="37" s="1"/>
  <c r="AM240" i="37"/>
  <c r="AL240" i="37"/>
  <c r="AN240" i="37" s="1"/>
  <c r="AJ240" i="37"/>
  <c r="AI240" i="37"/>
  <c r="AK240" i="37" s="1"/>
  <c r="AG240" i="37"/>
  <c r="AF240" i="37"/>
  <c r="AH240" i="37" s="1"/>
  <c r="AD240" i="37"/>
  <c r="AC240" i="37"/>
  <c r="AE240" i="37" s="1"/>
  <c r="AA240" i="37"/>
  <c r="Z240" i="37"/>
  <c r="AB240" i="37" s="1"/>
  <c r="X240" i="37"/>
  <c r="W240" i="37"/>
  <c r="Y240" i="37" s="1"/>
  <c r="U240" i="37"/>
  <c r="T240" i="37"/>
  <c r="V240" i="37" s="1"/>
  <c r="R240" i="37"/>
  <c r="Q240" i="37"/>
  <c r="S240" i="37" s="1"/>
  <c r="O240" i="37"/>
  <c r="N240" i="37"/>
  <c r="P240" i="37" s="1"/>
  <c r="L240" i="37"/>
  <c r="K240" i="37"/>
  <c r="M240" i="37" s="1"/>
  <c r="I240" i="37"/>
  <c r="H240" i="37"/>
  <c r="J240" i="37" s="1"/>
  <c r="F240" i="37"/>
  <c r="E240" i="37"/>
  <c r="G240" i="37" s="1"/>
  <c r="AV239" i="37"/>
  <c r="AU239" i="37"/>
  <c r="AW239" i="37" s="1"/>
  <c r="AS239" i="37"/>
  <c r="AR239" i="37"/>
  <c r="AT239" i="37" s="1"/>
  <c r="AP239" i="37"/>
  <c r="AO239" i="37"/>
  <c r="AQ239" i="37" s="1"/>
  <c r="AM239" i="37"/>
  <c r="AL239" i="37"/>
  <c r="AN239" i="37" s="1"/>
  <c r="AJ239" i="37"/>
  <c r="AI239" i="37"/>
  <c r="AK239" i="37" s="1"/>
  <c r="AG239" i="37"/>
  <c r="AF239" i="37"/>
  <c r="AH239" i="37" s="1"/>
  <c r="AD239" i="37"/>
  <c r="AC239" i="37"/>
  <c r="AE239" i="37" s="1"/>
  <c r="AA239" i="37"/>
  <c r="Z239" i="37"/>
  <c r="AB239" i="37" s="1"/>
  <c r="X239" i="37"/>
  <c r="W239" i="37"/>
  <c r="Y239" i="37" s="1"/>
  <c r="U239" i="37"/>
  <c r="T239" i="37"/>
  <c r="V239" i="37" s="1"/>
  <c r="R239" i="37"/>
  <c r="Q239" i="37"/>
  <c r="S239" i="37" s="1"/>
  <c r="O239" i="37"/>
  <c r="N239" i="37"/>
  <c r="P239" i="37" s="1"/>
  <c r="L239" i="37"/>
  <c r="K239" i="37"/>
  <c r="M239" i="37" s="1"/>
  <c r="I239" i="37"/>
  <c r="H239" i="37"/>
  <c r="J239" i="37" s="1"/>
  <c r="F239" i="37"/>
  <c r="E239" i="37"/>
  <c r="G239" i="37" s="1"/>
  <c r="AV238" i="37"/>
  <c r="AU238" i="37"/>
  <c r="AW238" i="37" s="1"/>
  <c r="AS238" i="37"/>
  <c r="AR238" i="37"/>
  <c r="AT238" i="37" s="1"/>
  <c r="AP238" i="37"/>
  <c r="AO238" i="37"/>
  <c r="AQ238" i="37" s="1"/>
  <c r="AM238" i="37"/>
  <c r="AL238" i="37"/>
  <c r="AN238" i="37" s="1"/>
  <c r="AJ238" i="37"/>
  <c r="AI238" i="37"/>
  <c r="AK238" i="37" s="1"/>
  <c r="AG238" i="37"/>
  <c r="AF238" i="37"/>
  <c r="AH238" i="37" s="1"/>
  <c r="AD238" i="37"/>
  <c r="AC238" i="37"/>
  <c r="AE238" i="37" s="1"/>
  <c r="AA238" i="37"/>
  <c r="Z238" i="37"/>
  <c r="AB238" i="37" s="1"/>
  <c r="X238" i="37"/>
  <c r="W238" i="37"/>
  <c r="Y238" i="37" s="1"/>
  <c r="U238" i="37"/>
  <c r="T238" i="37"/>
  <c r="V238" i="37" s="1"/>
  <c r="R238" i="37"/>
  <c r="Q238" i="37"/>
  <c r="S238" i="37" s="1"/>
  <c r="O238" i="37"/>
  <c r="N238" i="37"/>
  <c r="P238" i="37" s="1"/>
  <c r="L238" i="37"/>
  <c r="K238" i="37"/>
  <c r="M238" i="37" s="1"/>
  <c r="I238" i="37"/>
  <c r="H238" i="37"/>
  <c r="J238" i="37" s="1"/>
  <c r="F238" i="37"/>
  <c r="E238" i="37"/>
  <c r="G238" i="37" s="1"/>
  <c r="AV237" i="37"/>
  <c r="AU237" i="37"/>
  <c r="AW237" i="37" s="1"/>
  <c r="AS237" i="37"/>
  <c r="AR237" i="37"/>
  <c r="AT237" i="37" s="1"/>
  <c r="AP237" i="37"/>
  <c r="AO237" i="37"/>
  <c r="AQ237" i="37" s="1"/>
  <c r="AM237" i="37"/>
  <c r="AL237" i="37"/>
  <c r="AN237" i="37" s="1"/>
  <c r="AJ237" i="37"/>
  <c r="AI237" i="37"/>
  <c r="AK237" i="37" s="1"/>
  <c r="AG237" i="37"/>
  <c r="AF237" i="37"/>
  <c r="AH237" i="37" s="1"/>
  <c r="AD237" i="37"/>
  <c r="AC237" i="37"/>
  <c r="AE237" i="37" s="1"/>
  <c r="AA237" i="37"/>
  <c r="Z237" i="37"/>
  <c r="AB237" i="37" s="1"/>
  <c r="X237" i="37"/>
  <c r="W237" i="37"/>
  <c r="Y237" i="37" s="1"/>
  <c r="U237" i="37"/>
  <c r="T237" i="37"/>
  <c r="V237" i="37" s="1"/>
  <c r="R237" i="37"/>
  <c r="Q237" i="37"/>
  <c r="S237" i="37" s="1"/>
  <c r="O237" i="37"/>
  <c r="N237" i="37"/>
  <c r="P237" i="37" s="1"/>
  <c r="L237" i="37"/>
  <c r="K237" i="37"/>
  <c r="M237" i="37" s="1"/>
  <c r="I237" i="37"/>
  <c r="H237" i="37"/>
  <c r="J237" i="37" s="1"/>
  <c r="F237" i="37"/>
  <c r="E237" i="37"/>
  <c r="G237" i="37" s="1"/>
  <c r="AV236" i="37"/>
  <c r="AU236" i="37"/>
  <c r="AW236" i="37" s="1"/>
  <c r="AS236" i="37"/>
  <c r="AR236" i="37"/>
  <c r="AT236" i="37" s="1"/>
  <c r="AP236" i="37"/>
  <c r="AO236" i="37"/>
  <c r="AQ236" i="37" s="1"/>
  <c r="AM236" i="37"/>
  <c r="AL236" i="37"/>
  <c r="AN236" i="37" s="1"/>
  <c r="AJ236" i="37"/>
  <c r="AI236" i="37"/>
  <c r="AK236" i="37" s="1"/>
  <c r="AG236" i="37"/>
  <c r="AF236" i="37"/>
  <c r="AH236" i="37" s="1"/>
  <c r="AD236" i="37"/>
  <c r="AC236" i="37"/>
  <c r="AE236" i="37" s="1"/>
  <c r="AA236" i="37"/>
  <c r="Z236" i="37"/>
  <c r="AB236" i="37" s="1"/>
  <c r="X236" i="37"/>
  <c r="W236" i="37"/>
  <c r="Y236" i="37" s="1"/>
  <c r="U236" i="37"/>
  <c r="T236" i="37"/>
  <c r="V236" i="37" s="1"/>
  <c r="R236" i="37"/>
  <c r="Q236" i="37"/>
  <c r="S236" i="37" s="1"/>
  <c r="O236" i="37"/>
  <c r="N236" i="37"/>
  <c r="P236" i="37" s="1"/>
  <c r="L236" i="37"/>
  <c r="K236" i="37"/>
  <c r="M236" i="37" s="1"/>
  <c r="I236" i="37"/>
  <c r="H236" i="37"/>
  <c r="J236" i="37" s="1"/>
  <c r="F236" i="37"/>
  <c r="E236" i="37"/>
  <c r="G236" i="37" s="1"/>
  <c r="AV235" i="37"/>
  <c r="AU235" i="37"/>
  <c r="AW235" i="37" s="1"/>
  <c r="AS235" i="37"/>
  <c r="AR235" i="37"/>
  <c r="AT235" i="37" s="1"/>
  <c r="AP235" i="37"/>
  <c r="AO235" i="37"/>
  <c r="AQ235" i="37" s="1"/>
  <c r="AM235" i="37"/>
  <c r="AL235" i="37"/>
  <c r="AN235" i="37" s="1"/>
  <c r="AJ235" i="37"/>
  <c r="AI235" i="37"/>
  <c r="AK235" i="37" s="1"/>
  <c r="AG235" i="37"/>
  <c r="AF235" i="37"/>
  <c r="AH235" i="37" s="1"/>
  <c r="AD235" i="37"/>
  <c r="AC235" i="37"/>
  <c r="AE235" i="37" s="1"/>
  <c r="AA235" i="37"/>
  <c r="Z235" i="37"/>
  <c r="AB235" i="37" s="1"/>
  <c r="X235" i="37"/>
  <c r="W235" i="37"/>
  <c r="Y235" i="37" s="1"/>
  <c r="U235" i="37"/>
  <c r="T235" i="37"/>
  <c r="V235" i="37" s="1"/>
  <c r="R235" i="37"/>
  <c r="Q235" i="37"/>
  <c r="S235" i="37" s="1"/>
  <c r="O235" i="37"/>
  <c r="N235" i="37"/>
  <c r="P235" i="37" s="1"/>
  <c r="L235" i="37"/>
  <c r="K235" i="37"/>
  <c r="M235" i="37" s="1"/>
  <c r="I235" i="37"/>
  <c r="H235" i="37"/>
  <c r="J235" i="37" s="1"/>
  <c r="F235" i="37"/>
  <c r="E235" i="37"/>
  <c r="G235" i="37" s="1"/>
  <c r="AV234" i="37"/>
  <c r="AU234" i="37"/>
  <c r="AW234" i="37" s="1"/>
  <c r="AS234" i="37"/>
  <c r="AR234" i="37"/>
  <c r="AT234" i="37" s="1"/>
  <c r="AP234" i="37"/>
  <c r="AO234" i="37"/>
  <c r="AQ234" i="37" s="1"/>
  <c r="AM234" i="37"/>
  <c r="AL234" i="37"/>
  <c r="AN234" i="37" s="1"/>
  <c r="AJ234" i="37"/>
  <c r="AI234" i="37"/>
  <c r="AK234" i="37" s="1"/>
  <c r="AG234" i="37"/>
  <c r="AF234" i="37"/>
  <c r="AH234" i="37" s="1"/>
  <c r="AD234" i="37"/>
  <c r="AC234" i="37"/>
  <c r="AE234" i="37" s="1"/>
  <c r="AA234" i="37"/>
  <c r="Z234" i="37"/>
  <c r="AB234" i="37" s="1"/>
  <c r="X234" i="37"/>
  <c r="W234" i="37"/>
  <c r="Y234" i="37" s="1"/>
  <c r="U234" i="37"/>
  <c r="T234" i="37"/>
  <c r="V234" i="37" s="1"/>
  <c r="R234" i="37"/>
  <c r="Q234" i="37"/>
  <c r="S234" i="37" s="1"/>
  <c r="O234" i="37"/>
  <c r="N234" i="37"/>
  <c r="P234" i="37" s="1"/>
  <c r="L234" i="37"/>
  <c r="K234" i="37"/>
  <c r="M234" i="37" s="1"/>
  <c r="I234" i="37"/>
  <c r="H234" i="37"/>
  <c r="J234" i="37" s="1"/>
  <c r="F234" i="37"/>
  <c r="E234" i="37"/>
  <c r="G234" i="37" s="1"/>
  <c r="AV233" i="37"/>
  <c r="AU233" i="37"/>
  <c r="AW233" i="37" s="1"/>
  <c r="AS233" i="37"/>
  <c r="AR233" i="37"/>
  <c r="AT233" i="37" s="1"/>
  <c r="AP233" i="37"/>
  <c r="AO233" i="37"/>
  <c r="AQ233" i="37" s="1"/>
  <c r="AM233" i="37"/>
  <c r="AL233" i="37"/>
  <c r="AN233" i="37" s="1"/>
  <c r="AJ233" i="37"/>
  <c r="AI233" i="37"/>
  <c r="AK233" i="37" s="1"/>
  <c r="AG233" i="37"/>
  <c r="AF233" i="37"/>
  <c r="AH233" i="37" s="1"/>
  <c r="AD233" i="37"/>
  <c r="AC233" i="37"/>
  <c r="AE233" i="37" s="1"/>
  <c r="AA233" i="37"/>
  <c r="Z233" i="37"/>
  <c r="AB233" i="37" s="1"/>
  <c r="X233" i="37"/>
  <c r="W233" i="37"/>
  <c r="Y233" i="37" s="1"/>
  <c r="U233" i="37"/>
  <c r="T233" i="37"/>
  <c r="V233" i="37" s="1"/>
  <c r="R233" i="37"/>
  <c r="Q233" i="37"/>
  <c r="S233" i="37" s="1"/>
  <c r="O233" i="37"/>
  <c r="N233" i="37"/>
  <c r="P233" i="37" s="1"/>
  <c r="L233" i="37"/>
  <c r="K233" i="37"/>
  <c r="M233" i="37" s="1"/>
  <c r="I233" i="37"/>
  <c r="H233" i="37"/>
  <c r="J233" i="37" s="1"/>
  <c r="F233" i="37"/>
  <c r="E233" i="37"/>
  <c r="G233" i="37" s="1"/>
  <c r="AV232" i="37"/>
  <c r="AU232" i="37"/>
  <c r="AW232" i="37" s="1"/>
  <c r="AS232" i="37"/>
  <c r="AR232" i="37"/>
  <c r="AT232" i="37" s="1"/>
  <c r="AP232" i="37"/>
  <c r="AO232" i="37"/>
  <c r="AQ232" i="37" s="1"/>
  <c r="AM232" i="37"/>
  <c r="AL232" i="37"/>
  <c r="AN232" i="37" s="1"/>
  <c r="AJ232" i="37"/>
  <c r="AI232" i="37"/>
  <c r="AK232" i="37" s="1"/>
  <c r="AG232" i="37"/>
  <c r="AF232" i="37"/>
  <c r="AH232" i="37" s="1"/>
  <c r="AD232" i="37"/>
  <c r="AC232" i="37"/>
  <c r="AE232" i="37" s="1"/>
  <c r="AA232" i="37"/>
  <c r="Z232" i="37"/>
  <c r="AB232" i="37" s="1"/>
  <c r="X232" i="37"/>
  <c r="W232" i="37"/>
  <c r="Y232" i="37" s="1"/>
  <c r="U232" i="37"/>
  <c r="T232" i="37"/>
  <c r="V232" i="37" s="1"/>
  <c r="R232" i="37"/>
  <c r="Q232" i="37"/>
  <c r="S232" i="37" s="1"/>
  <c r="O232" i="37"/>
  <c r="N232" i="37"/>
  <c r="P232" i="37" s="1"/>
  <c r="L232" i="37"/>
  <c r="K232" i="37"/>
  <c r="M232" i="37" s="1"/>
  <c r="I232" i="37"/>
  <c r="H232" i="37"/>
  <c r="J232" i="37" s="1"/>
  <c r="F232" i="37"/>
  <c r="E232" i="37"/>
  <c r="G232" i="37" s="1"/>
  <c r="AV231" i="37"/>
  <c r="AU231" i="37"/>
  <c r="AW231" i="37" s="1"/>
  <c r="AS231" i="37"/>
  <c r="AR231" i="37"/>
  <c r="AT231" i="37" s="1"/>
  <c r="AP231" i="37"/>
  <c r="AO231" i="37"/>
  <c r="AQ231" i="37" s="1"/>
  <c r="AM231" i="37"/>
  <c r="AL231" i="37"/>
  <c r="AN231" i="37" s="1"/>
  <c r="AJ231" i="37"/>
  <c r="AI231" i="37"/>
  <c r="AK231" i="37" s="1"/>
  <c r="AG231" i="37"/>
  <c r="AF231" i="37"/>
  <c r="AH231" i="37" s="1"/>
  <c r="AD231" i="37"/>
  <c r="AC231" i="37"/>
  <c r="AE231" i="37" s="1"/>
  <c r="AA231" i="37"/>
  <c r="Z231" i="37"/>
  <c r="AB231" i="37" s="1"/>
  <c r="X231" i="37"/>
  <c r="W231" i="37"/>
  <c r="Y231" i="37" s="1"/>
  <c r="U231" i="37"/>
  <c r="T231" i="37"/>
  <c r="V231" i="37" s="1"/>
  <c r="R231" i="37"/>
  <c r="Q231" i="37"/>
  <c r="S231" i="37" s="1"/>
  <c r="O231" i="37"/>
  <c r="N231" i="37"/>
  <c r="P231" i="37" s="1"/>
  <c r="L231" i="37"/>
  <c r="K231" i="37"/>
  <c r="M231" i="37" s="1"/>
  <c r="I231" i="37"/>
  <c r="H231" i="37"/>
  <c r="J231" i="37" s="1"/>
  <c r="F231" i="37"/>
  <c r="E231" i="37"/>
  <c r="G231" i="37" s="1"/>
  <c r="AV230" i="37"/>
  <c r="AU230" i="37"/>
  <c r="AW230" i="37" s="1"/>
  <c r="AS230" i="37"/>
  <c r="AR230" i="37"/>
  <c r="AT230" i="37" s="1"/>
  <c r="AP230" i="37"/>
  <c r="AO230" i="37"/>
  <c r="AQ230" i="37" s="1"/>
  <c r="AM230" i="37"/>
  <c r="AL230" i="37"/>
  <c r="AN230" i="37" s="1"/>
  <c r="AJ230" i="37"/>
  <c r="AI230" i="37"/>
  <c r="AK230" i="37" s="1"/>
  <c r="AG230" i="37"/>
  <c r="AF230" i="37"/>
  <c r="AH230" i="37" s="1"/>
  <c r="AD230" i="37"/>
  <c r="AC230" i="37"/>
  <c r="AE230" i="37" s="1"/>
  <c r="AA230" i="37"/>
  <c r="Z230" i="37"/>
  <c r="AB230" i="37" s="1"/>
  <c r="X230" i="37"/>
  <c r="W230" i="37"/>
  <c r="Y230" i="37" s="1"/>
  <c r="U230" i="37"/>
  <c r="T230" i="37"/>
  <c r="V230" i="37" s="1"/>
  <c r="R230" i="37"/>
  <c r="Q230" i="37"/>
  <c r="S230" i="37" s="1"/>
  <c r="O230" i="37"/>
  <c r="N230" i="37"/>
  <c r="P230" i="37" s="1"/>
  <c r="L230" i="37"/>
  <c r="K230" i="37"/>
  <c r="M230" i="37" s="1"/>
  <c r="I230" i="37"/>
  <c r="H230" i="37"/>
  <c r="J230" i="37" s="1"/>
  <c r="F230" i="37"/>
  <c r="E230" i="37"/>
  <c r="G230" i="37" s="1"/>
  <c r="AV229" i="37"/>
  <c r="AU229" i="37"/>
  <c r="AW229" i="37" s="1"/>
  <c r="AS229" i="37"/>
  <c r="AR229" i="37"/>
  <c r="AT229" i="37" s="1"/>
  <c r="AP229" i="37"/>
  <c r="AO229" i="37"/>
  <c r="AQ229" i="37" s="1"/>
  <c r="AM229" i="37"/>
  <c r="AL229" i="37"/>
  <c r="AN229" i="37" s="1"/>
  <c r="AJ229" i="37"/>
  <c r="AI229" i="37"/>
  <c r="AK229" i="37" s="1"/>
  <c r="AG229" i="37"/>
  <c r="AF229" i="37"/>
  <c r="AH229" i="37" s="1"/>
  <c r="AD229" i="37"/>
  <c r="AC229" i="37"/>
  <c r="AE229" i="37" s="1"/>
  <c r="AA229" i="37"/>
  <c r="Z229" i="37"/>
  <c r="AB229" i="37" s="1"/>
  <c r="X229" i="37"/>
  <c r="W229" i="37"/>
  <c r="Y229" i="37" s="1"/>
  <c r="U229" i="37"/>
  <c r="T229" i="37"/>
  <c r="V229" i="37" s="1"/>
  <c r="R229" i="37"/>
  <c r="Q229" i="37"/>
  <c r="S229" i="37" s="1"/>
  <c r="O229" i="37"/>
  <c r="N229" i="37"/>
  <c r="P229" i="37" s="1"/>
  <c r="L229" i="37"/>
  <c r="K229" i="37"/>
  <c r="M229" i="37" s="1"/>
  <c r="I229" i="37"/>
  <c r="H229" i="37"/>
  <c r="J229" i="37" s="1"/>
  <c r="F229" i="37"/>
  <c r="E229" i="37"/>
  <c r="G229" i="37" s="1"/>
  <c r="AV228" i="37"/>
  <c r="AU228" i="37"/>
  <c r="AW228" i="37" s="1"/>
  <c r="AS228" i="37"/>
  <c r="AR228" i="37"/>
  <c r="AT228" i="37" s="1"/>
  <c r="AP228" i="37"/>
  <c r="AO228" i="37"/>
  <c r="AQ228" i="37" s="1"/>
  <c r="AM228" i="37"/>
  <c r="AL228" i="37"/>
  <c r="AN228" i="37" s="1"/>
  <c r="AJ228" i="37"/>
  <c r="AI228" i="37"/>
  <c r="AK228" i="37" s="1"/>
  <c r="AG228" i="37"/>
  <c r="AF228" i="37"/>
  <c r="AH228" i="37" s="1"/>
  <c r="AD228" i="37"/>
  <c r="AC228" i="37"/>
  <c r="AE228" i="37" s="1"/>
  <c r="AA228" i="37"/>
  <c r="Z228" i="37"/>
  <c r="AB228" i="37" s="1"/>
  <c r="X228" i="37"/>
  <c r="W228" i="37"/>
  <c r="Y228" i="37" s="1"/>
  <c r="U228" i="37"/>
  <c r="T228" i="37"/>
  <c r="V228" i="37" s="1"/>
  <c r="R228" i="37"/>
  <c r="Q228" i="37"/>
  <c r="S228" i="37" s="1"/>
  <c r="O228" i="37"/>
  <c r="N228" i="37"/>
  <c r="P228" i="37" s="1"/>
  <c r="L228" i="37"/>
  <c r="K228" i="37"/>
  <c r="M228" i="37" s="1"/>
  <c r="I228" i="37"/>
  <c r="H228" i="37"/>
  <c r="J228" i="37" s="1"/>
  <c r="F228" i="37"/>
  <c r="E228" i="37"/>
  <c r="G228" i="37" s="1"/>
  <c r="AV227" i="37"/>
  <c r="AU227" i="37"/>
  <c r="AW227" i="37" s="1"/>
  <c r="AS227" i="37"/>
  <c r="AR227" i="37"/>
  <c r="AT227" i="37" s="1"/>
  <c r="AP227" i="37"/>
  <c r="AO227" i="37"/>
  <c r="AQ227" i="37" s="1"/>
  <c r="AM227" i="37"/>
  <c r="AL227" i="37"/>
  <c r="AN227" i="37" s="1"/>
  <c r="AJ227" i="37"/>
  <c r="AI227" i="37"/>
  <c r="AK227" i="37" s="1"/>
  <c r="AG227" i="37"/>
  <c r="AF227" i="37"/>
  <c r="AH227" i="37" s="1"/>
  <c r="AD227" i="37"/>
  <c r="AC227" i="37"/>
  <c r="AE227" i="37" s="1"/>
  <c r="AA227" i="37"/>
  <c r="Z227" i="37"/>
  <c r="AB227" i="37" s="1"/>
  <c r="X227" i="37"/>
  <c r="W227" i="37"/>
  <c r="Y227" i="37" s="1"/>
  <c r="U227" i="37"/>
  <c r="T227" i="37"/>
  <c r="V227" i="37" s="1"/>
  <c r="R227" i="37"/>
  <c r="Q227" i="37"/>
  <c r="S227" i="37" s="1"/>
  <c r="O227" i="37"/>
  <c r="N227" i="37"/>
  <c r="P227" i="37" s="1"/>
  <c r="L227" i="37"/>
  <c r="K227" i="37"/>
  <c r="M227" i="37" s="1"/>
  <c r="I227" i="37"/>
  <c r="H227" i="37"/>
  <c r="J227" i="37" s="1"/>
  <c r="F227" i="37"/>
  <c r="E227" i="37"/>
  <c r="G227" i="37" s="1"/>
  <c r="AV226" i="37"/>
  <c r="AU226" i="37"/>
  <c r="AW226" i="37" s="1"/>
  <c r="AS226" i="37"/>
  <c r="AR226" i="37"/>
  <c r="AT226" i="37" s="1"/>
  <c r="AP226" i="37"/>
  <c r="AO226" i="37"/>
  <c r="AQ226" i="37" s="1"/>
  <c r="AM226" i="37"/>
  <c r="AL226" i="37"/>
  <c r="AN226" i="37" s="1"/>
  <c r="AJ226" i="37"/>
  <c r="AI226" i="37"/>
  <c r="AK226" i="37" s="1"/>
  <c r="AG226" i="37"/>
  <c r="AF226" i="37"/>
  <c r="AH226" i="37" s="1"/>
  <c r="AD226" i="37"/>
  <c r="AC226" i="37"/>
  <c r="AE226" i="37" s="1"/>
  <c r="AA226" i="37"/>
  <c r="Z226" i="37"/>
  <c r="AB226" i="37" s="1"/>
  <c r="X226" i="37"/>
  <c r="W226" i="37"/>
  <c r="Y226" i="37" s="1"/>
  <c r="U226" i="37"/>
  <c r="T226" i="37"/>
  <c r="V226" i="37" s="1"/>
  <c r="R226" i="37"/>
  <c r="Q226" i="37"/>
  <c r="S226" i="37" s="1"/>
  <c r="O226" i="37"/>
  <c r="N226" i="37"/>
  <c r="P226" i="37" s="1"/>
  <c r="L226" i="37"/>
  <c r="K226" i="37"/>
  <c r="M226" i="37" s="1"/>
  <c r="I226" i="37"/>
  <c r="H226" i="37"/>
  <c r="J226" i="37" s="1"/>
  <c r="F226" i="37"/>
  <c r="E226" i="37"/>
  <c r="G226" i="37" s="1"/>
  <c r="AV225" i="37"/>
  <c r="AU225" i="37"/>
  <c r="AW225" i="37" s="1"/>
  <c r="AS225" i="37"/>
  <c r="AR225" i="37"/>
  <c r="AT225" i="37" s="1"/>
  <c r="AP225" i="37"/>
  <c r="AO225" i="37"/>
  <c r="AQ225" i="37" s="1"/>
  <c r="AM225" i="37"/>
  <c r="AL225" i="37"/>
  <c r="AN225" i="37" s="1"/>
  <c r="AJ225" i="37"/>
  <c r="AI225" i="37"/>
  <c r="AK225" i="37" s="1"/>
  <c r="AG225" i="37"/>
  <c r="AF225" i="37"/>
  <c r="AH225" i="37" s="1"/>
  <c r="AD225" i="37"/>
  <c r="AC225" i="37"/>
  <c r="AE225" i="37" s="1"/>
  <c r="AA225" i="37"/>
  <c r="Z225" i="37"/>
  <c r="AB225" i="37" s="1"/>
  <c r="X225" i="37"/>
  <c r="W225" i="37"/>
  <c r="Y225" i="37" s="1"/>
  <c r="U225" i="37"/>
  <c r="T225" i="37"/>
  <c r="V225" i="37" s="1"/>
  <c r="R225" i="37"/>
  <c r="Q225" i="37"/>
  <c r="S225" i="37" s="1"/>
  <c r="O225" i="37"/>
  <c r="N225" i="37"/>
  <c r="P225" i="37" s="1"/>
  <c r="L225" i="37"/>
  <c r="K225" i="37"/>
  <c r="M225" i="37" s="1"/>
  <c r="I225" i="37"/>
  <c r="H225" i="37"/>
  <c r="J225" i="37" s="1"/>
  <c r="F225" i="37"/>
  <c r="E225" i="37"/>
  <c r="G225" i="37" s="1"/>
  <c r="AV224" i="37"/>
  <c r="AU224" i="37"/>
  <c r="AW224" i="37" s="1"/>
  <c r="AS224" i="37"/>
  <c r="AR224" i="37"/>
  <c r="AT224" i="37" s="1"/>
  <c r="AP224" i="37"/>
  <c r="AO224" i="37"/>
  <c r="AQ224" i="37" s="1"/>
  <c r="AM224" i="37"/>
  <c r="AL224" i="37"/>
  <c r="AN224" i="37" s="1"/>
  <c r="AJ224" i="37"/>
  <c r="AI224" i="37"/>
  <c r="AK224" i="37" s="1"/>
  <c r="AG224" i="37"/>
  <c r="AF224" i="37"/>
  <c r="AH224" i="37" s="1"/>
  <c r="AD224" i="37"/>
  <c r="AC224" i="37"/>
  <c r="AE224" i="37" s="1"/>
  <c r="AA224" i="37"/>
  <c r="Z224" i="37"/>
  <c r="AB224" i="37" s="1"/>
  <c r="X224" i="37"/>
  <c r="W224" i="37"/>
  <c r="Y224" i="37" s="1"/>
  <c r="U224" i="37"/>
  <c r="T224" i="37"/>
  <c r="V224" i="37" s="1"/>
  <c r="R224" i="37"/>
  <c r="Q224" i="37"/>
  <c r="S224" i="37" s="1"/>
  <c r="O224" i="37"/>
  <c r="N224" i="37"/>
  <c r="P224" i="37" s="1"/>
  <c r="L224" i="37"/>
  <c r="K224" i="37"/>
  <c r="M224" i="37" s="1"/>
  <c r="I224" i="37"/>
  <c r="H224" i="37"/>
  <c r="J224" i="37" s="1"/>
  <c r="F224" i="37"/>
  <c r="E224" i="37"/>
  <c r="G224" i="37" s="1"/>
  <c r="AV223" i="37"/>
  <c r="AU223" i="37"/>
  <c r="AW223" i="37" s="1"/>
  <c r="AS223" i="37"/>
  <c r="AR223" i="37"/>
  <c r="AT223" i="37" s="1"/>
  <c r="AP223" i="37"/>
  <c r="AO223" i="37"/>
  <c r="AQ223" i="37" s="1"/>
  <c r="AM223" i="37"/>
  <c r="AL223" i="37"/>
  <c r="AN223" i="37" s="1"/>
  <c r="AK223" i="37"/>
  <c r="AJ223" i="37"/>
  <c r="AI223" i="37"/>
  <c r="AG223" i="37"/>
  <c r="AF223" i="37"/>
  <c r="AH223" i="37" s="1"/>
  <c r="AD223" i="37"/>
  <c r="AC223" i="37"/>
  <c r="AE223" i="37" s="1"/>
  <c r="AA223" i="37"/>
  <c r="Z223" i="37"/>
  <c r="AB223" i="37" s="1"/>
  <c r="X223" i="37"/>
  <c r="W223" i="37"/>
  <c r="Y223" i="37" s="1"/>
  <c r="U223" i="37"/>
  <c r="T223" i="37"/>
  <c r="V223" i="37" s="1"/>
  <c r="R223" i="37"/>
  <c r="Q223" i="37"/>
  <c r="S223" i="37" s="1"/>
  <c r="O223" i="37"/>
  <c r="N223" i="37"/>
  <c r="P223" i="37" s="1"/>
  <c r="L223" i="37"/>
  <c r="K223" i="37"/>
  <c r="M223" i="37" s="1"/>
  <c r="I223" i="37"/>
  <c r="H223" i="37"/>
  <c r="J223" i="37" s="1"/>
  <c r="F223" i="37"/>
  <c r="E223" i="37"/>
  <c r="G223" i="37" s="1"/>
  <c r="AV222" i="37"/>
  <c r="AU222" i="37"/>
  <c r="AW222" i="37" s="1"/>
  <c r="AS222" i="37"/>
  <c r="AR222" i="37"/>
  <c r="AT222" i="37" s="1"/>
  <c r="AP222" i="37"/>
  <c r="AO222" i="37"/>
  <c r="AQ222" i="37" s="1"/>
  <c r="AM222" i="37"/>
  <c r="AL222" i="37"/>
  <c r="AN222" i="37" s="1"/>
  <c r="AJ222" i="37"/>
  <c r="AI222" i="37"/>
  <c r="AK222" i="37" s="1"/>
  <c r="AG222" i="37"/>
  <c r="AF222" i="37"/>
  <c r="AH222" i="37" s="1"/>
  <c r="AD222" i="37"/>
  <c r="AC222" i="37"/>
  <c r="AE222" i="37" s="1"/>
  <c r="AA222" i="37"/>
  <c r="Z222" i="37"/>
  <c r="AB222" i="37" s="1"/>
  <c r="X222" i="37"/>
  <c r="W222" i="37"/>
  <c r="Y222" i="37" s="1"/>
  <c r="U222" i="37"/>
  <c r="T222" i="37"/>
  <c r="V222" i="37" s="1"/>
  <c r="R222" i="37"/>
  <c r="Q222" i="37"/>
  <c r="S222" i="37" s="1"/>
  <c r="O222" i="37"/>
  <c r="N222" i="37"/>
  <c r="P222" i="37" s="1"/>
  <c r="L222" i="37"/>
  <c r="K222" i="37"/>
  <c r="M222" i="37" s="1"/>
  <c r="I222" i="37"/>
  <c r="H222" i="37"/>
  <c r="J222" i="37" s="1"/>
  <c r="F222" i="37"/>
  <c r="E222" i="37"/>
  <c r="G222" i="37" s="1"/>
  <c r="AV221" i="37"/>
  <c r="AU221" i="37"/>
  <c r="AW221" i="37" s="1"/>
  <c r="AS221" i="37"/>
  <c r="AR221" i="37"/>
  <c r="AT221" i="37" s="1"/>
  <c r="AP221" i="37"/>
  <c r="AO221" i="37"/>
  <c r="AQ221" i="37" s="1"/>
  <c r="AM221" i="37"/>
  <c r="AL221" i="37"/>
  <c r="AN221" i="37" s="1"/>
  <c r="AJ221" i="37"/>
  <c r="AI221" i="37"/>
  <c r="AK221" i="37" s="1"/>
  <c r="AG221" i="37"/>
  <c r="AF221" i="37"/>
  <c r="AH221" i="37" s="1"/>
  <c r="AD221" i="37"/>
  <c r="AC221" i="37"/>
  <c r="AE221" i="37" s="1"/>
  <c r="AA221" i="37"/>
  <c r="Z221" i="37"/>
  <c r="AB221" i="37" s="1"/>
  <c r="X221" i="37"/>
  <c r="W221" i="37"/>
  <c r="Y221" i="37" s="1"/>
  <c r="U221" i="37"/>
  <c r="T221" i="37"/>
  <c r="V221" i="37" s="1"/>
  <c r="R221" i="37"/>
  <c r="Q221" i="37"/>
  <c r="S221" i="37" s="1"/>
  <c r="O221" i="37"/>
  <c r="N221" i="37"/>
  <c r="P221" i="37" s="1"/>
  <c r="L221" i="37"/>
  <c r="K221" i="37"/>
  <c r="M221" i="37" s="1"/>
  <c r="I221" i="37"/>
  <c r="H221" i="37"/>
  <c r="J221" i="37" s="1"/>
  <c r="F221" i="37"/>
  <c r="E221" i="37"/>
  <c r="G221" i="37" s="1"/>
  <c r="AV220" i="37"/>
  <c r="AU220" i="37"/>
  <c r="AW220" i="37" s="1"/>
  <c r="AS220" i="37"/>
  <c r="AR220" i="37"/>
  <c r="AT220" i="37" s="1"/>
  <c r="AP220" i="37"/>
  <c r="AO220" i="37"/>
  <c r="AQ220" i="37" s="1"/>
  <c r="AM220" i="37"/>
  <c r="AL220" i="37"/>
  <c r="AN220" i="37" s="1"/>
  <c r="AJ220" i="37"/>
  <c r="AI220" i="37"/>
  <c r="AK220" i="37" s="1"/>
  <c r="AG220" i="37"/>
  <c r="AF220" i="37"/>
  <c r="AH220" i="37" s="1"/>
  <c r="AD220" i="37"/>
  <c r="AC220" i="37"/>
  <c r="AE220" i="37" s="1"/>
  <c r="AA220" i="37"/>
  <c r="Z220" i="37"/>
  <c r="AB220" i="37" s="1"/>
  <c r="X220" i="37"/>
  <c r="W220" i="37"/>
  <c r="Y220" i="37" s="1"/>
  <c r="U220" i="37"/>
  <c r="T220" i="37"/>
  <c r="V220" i="37" s="1"/>
  <c r="R220" i="37"/>
  <c r="Q220" i="37"/>
  <c r="S220" i="37" s="1"/>
  <c r="O220" i="37"/>
  <c r="N220" i="37"/>
  <c r="P220" i="37" s="1"/>
  <c r="M220" i="37"/>
  <c r="L220" i="37"/>
  <c r="K220" i="37"/>
  <c r="I220" i="37"/>
  <c r="H220" i="37"/>
  <c r="J220" i="37" s="1"/>
  <c r="F220" i="37"/>
  <c r="E220" i="37"/>
  <c r="G220" i="37" s="1"/>
  <c r="AV219" i="37"/>
  <c r="AU219" i="37"/>
  <c r="AW219" i="37" s="1"/>
  <c r="AS219" i="37"/>
  <c r="AR219" i="37"/>
  <c r="AT219" i="37" s="1"/>
  <c r="AP219" i="37"/>
  <c r="AO219" i="37"/>
  <c r="AQ219" i="37" s="1"/>
  <c r="AM219" i="37"/>
  <c r="AL219" i="37"/>
  <c r="AN219" i="37" s="1"/>
  <c r="AJ219" i="37"/>
  <c r="AI219" i="37"/>
  <c r="AK219" i="37" s="1"/>
  <c r="AG219" i="37"/>
  <c r="AF219" i="37"/>
  <c r="AH219" i="37" s="1"/>
  <c r="AD219" i="37"/>
  <c r="AC219" i="37"/>
  <c r="AE219" i="37" s="1"/>
  <c r="AA219" i="37"/>
  <c r="Z219" i="37"/>
  <c r="AB219" i="37" s="1"/>
  <c r="X219" i="37"/>
  <c r="W219" i="37"/>
  <c r="Y219" i="37" s="1"/>
  <c r="U219" i="37"/>
  <c r="T219" i="37"/>
  <c r="V219" i="37" s="1"/>
  <c r="R219" i="37"/>
  <c r="Q219" i="37"/>
  <c r="S219" i="37" s="1"/>
  <c r="O219" i="37"/>
  <c r="N219" i="37"/>
  <c r="P219" i="37" s="1"/>
  <c r="L219" i="37"/>
  <c r="K219" i="37"/>
  <c r="M219" i="37" s="1"/>
  <c r="I219" i="37"/>
  <c r="H219" i="37"/>
  <c r="J219" i="37" s="1"/>
  <c r="F219" i="37"/>
  <c r="E219" i="37"/>
  <c r="G219" i="37" s="1"/>
  <c r="AV218" i="37"/>
  <c r="AU218" i="37"/>
  <c r="AW218" i="37" s="1"/>
  <c r="AS218" i="37"/>
  <c r="AR218" i="37"/>
  <c r="AT218" i="37" s="1"/>
  <c r="AP218" i="37"/>
  <c r="AO218" i="37"/>
  <c r="AQ218" i="37" s="1"/>
  <c r="AM218" i="37"/>
  <c r="AL218" i="37"/>
  <c r="AN218" i="37" s="1"/>
  <c r="AJ218" i="37"/>
  <c r="AI218" i="37"/>
  <c r="AK218" i="37" s="1"/>
  <c r="AG218" i="37"/>
  <c r="AF218" i="37"/>
  <c r="AH218" i="37" s="1"/>
  <c r="AD218" i="37"/>
  <c r="AC218" i="37"/>
  <c r="AE218" i="37" s="1"/>
  <c r="AA218" i="37"/>
  <c r="Z218" i="37"/>
  <c r="AB218" i="37" s="1"/>
  <c r="X218" i="37"/>
  <c r="W218" i="37"/>
  <c r="Y218" i="37" s="1"/>
  <c r="U218" i="37"/>
  <c r="T218" i="37"/>
  <c r="V218" i="37" s="1"/>
  <c r="R218" i="37"/>
  <c r="Q218" i="37"/>
  <c r="S218" i="37" s="1"/>
  <c r="O218" i="37"/>
  <c r="N218" i="37"/>
  <c r="P218" i="37" s="1"/>
  <c r="L218" i="37"/>
  <c r="K218" i="37"/>
  <c r="M218" i="37" s="1"/>
  <c r="I218" i="37"/>
  <c r="H218" i="37"/>
  <c r="J218" i="37" s="1"/>
  <c r="F218" i="37"/>
  <c r="E218" i="37"/>
  <c r="G218" i="37" s="1"/>
  <c r="AV217" i="37"/>
  <c r="AU217" i="37"/>
  <c r="AW217" i="37" s="1"/>
  <c r="AS217" i="37"/>
  <c r="AR217" i="37"/>
  <c r="AT217" i="37" s="1"/>
  <c r="AP217" i="37"/>
  <c r="AO217" i="37"/>
  <c r="AQ217" i="37" s="1"/>
  <c r="AM217" i="37"/>
  <c r="AL217" i="37"/>
  <c r="AN217" i="37" s="1"/>
  <c r="AJ217" i="37"/>
  <c r="AI217" i="37"/>
  <c r="AK217" i="37" s="1"/>
  <c r="AG217" i="37"/>
  <c r="AF217" i="37"/>
  <c r="AH217" i="37" s="1"/>
  <c r="AD217" i="37"/>
  <c r="AC217" i="37"/>
  <c r="AE217" i="37" s="1"/>
  <c r="AA217" i="37"/>
  <c r="Z217" i="37"/>
  <c r="AB217" i="37" s="1"/>
  <c r="X217" i="37"/>
  <c r="W217" i="37"/>
  <c r="Y217" i="37" s="1"/>
  <c r="U217" i="37"/>
  <c r="T217" i="37"/>
  <c r="V217" i="37" s="1"/>
  <c r="R217" i="37"/>
  <c r="Q217" i="37"/>
  <c r="S217" i="37" s="1"/>
  <c r="O217" i="37"/>
  <c r="N217" i="37"/>
  <c r="P217" i="37" s="1"/>
  <c r="L217" i="37"/>
  <c r="K217" i="37"/>
  <c r="M217" i="37" s="1"/>
  <c r="I217" i="37"/>
  <c r="H217" i="37"/>
  <c r="J217" i="37" s="1"/>
  <c r="F217" i="37"/>
  <c r="E217" i="37"/>
  <c r="G217" i="37" s="1"/>
  <c r="AV216" i="37"/>
  <c r="AU216" i="37"/>
  <c r="AW216" i="37" s="1"/>
  <c r="AS216" i="37"/>
  <c r="AR216" i="37"/>
  <c r="AT216" i="37" s="1"/>
  <c r="AP216" i="37"/>
  <c r="AO216" i="37"/>
  <c r="AQ216" i="37" s="1"/>
  <c r="AM216" i="37"/>
  <c r="AL216" i="37"/>
  <c r="AN216" i="37" s="1"/>
  <c r="AJ216" i="37"/>
  <c r="AI216" i="37"/>
  <c r="AK216" i="37" s="1"/>
  <c r="AG216" i="37"/>
  <c r="AF216" i="37"/>
  <c r="AH216" i="37" s="1"/>
  <c r="AD216" i="37"/>
  <c r="AC216" i="37"/>
  <c r="AE216" i="37" s="1"/>
  <c r="AA216" i="37"/>
  <c r="Z216" i="37"/>
  <c r="AB216" i="37" s="1"/>
  <c r="X216" i="37"/>
  <c r="W216" i="37"/>
  <c r="Y216" i="37" s="1"/>
  <c r="U216" i="37"/>
  <c r="T216" i="37"/>
  <c r="V216" i="37" s="1"/>
  <c r="R216" i="37"/>
  <c r="Q216" i="37"/>
  <c r="S216" i="37" s="1"/>
  <c r="O216" i="37"/>
  <c r="N216" i="37"/>
  <c r="P216" i="37" s="1"/>
  <c r="L216" i="37"/>
  <c r="K216" i="37"/>
  <c r="M216" i="37" s="1"/>
  <c r="I216" i="37"/>
  <c r="H216" i="37"/>
  <c r="J216" i="37" s="1"/>
  <c r="F216" i="37"/>
  <c r="E216" i="37"/>
  <c r="G216" i="37" s="1"/>
  <c r="AV215" i="37"/>
  <c r="AU215" i="37"/>
  <c r="AW215" i="37" s="1"/>
  <c r="AS215" i="37"/>
  <c r="AR215" i="37"/>
  <c r="AT215" i="37" s="1"/>
  <c r="AP215" i="37"/>
  <c r="AO215" i="37"/>
  <c r="AQ215" i="37" s="1"/>
  <c r="AM215" i="37"/>
  <c r="AL215" i="37"/>
  <c r="AN215" i="37" s="1"/>
  <c r="AK215" i="37"/>
  <c r="AJ215" i="37"/>
  <c r="AI215" i="37"/>
  <c r="AG215" i="37"/>
  <c r="AF215" i="37"/>
  <c r="AH215" i="37" s="1"/>
  <c r="AD215" i="37"/>
  <c r="AC215" i="37"/>
  <c r="AE215" i="37" s="1"/>
  <c r="AA215" i="37"/>
  <c r="Z215" i="37"/>
  <c r="AB215" i="37" s="1"/>
  <c r="X215" i="37"/>
  <c r="W215" i="37"/>
  <c r="Y215" i="37" s="1"/>
  <c r="U215" i="37"/>
  <c r="T215" i="37"/>
  <c r="V215" i="37" s="1"/>
  <c r="R215" i="37"/>
  <c r="Q215" i="37"/>
  <c r="S215" i="37" s="1"/>
  <c r="O215" i="37"/>
  <c r="N215" i="37"/>
  <c r="P215" i="37" s="1"/>
  <c r="L215" i="37"/>
  <c r="K215" i="37"/>
  <c r="M215" i="37" s="1"/>
  <c r="I215" i="37"/>
  <c r="H215" i="37"/>
  <c r="J215" i="37" s="1"/>
  <c r="F215" i="37"/>
  <c r="E215" i="37"/>
  <c r="G215" i="37" s="1"/>
  <c r="AV214" i="37"/>
  <c r="AU214" i="37"/>
  <c r="AW214" i="37" s="1"/>
  <c r="AS214" i="37"/>
  <c r="AR214" i="37"/>
  <c r="AT214" i="37" s="1"/>
  <c r="AP214" i="37"/>
  <c r="AO214" i="37"/>
  <c r="AQ214" i="37" s="1"/>
  <c r="AM214" i="37"/>
  <c r="AL214" i="37"/>
  <c r="AN214" i="37" s="1"/>
  <c r="AJ214" i="37"/>
  <c r="AI214" i="37"/>
  <c r="AK214" i="37" s="1"/>
  <c r="AG214" i="37"/>
  <c r="AF214" i="37"/>
  <c r="AH214" i="37" s="1"/>
  <c r="AE214" i="37"/>
  <c r="AD214" i="37"/>
  <c r="AC214" i="37"/>
  <c r="AA214" i="37"/>
  <c r="Z214" i="37"/>
  <c r="AB214" i="37" s="1"/>
  <c r="X214" i="37"/>
  <c r="W214" i="37"/>
  <c r="Y214" i="37" s="1"/>
  <c r="U214" i="37"/>
  <c r="T214" i="37"/>
  <c r="V214" i="37" s="1"/>
  <c r="R214" i="37"/>
  <c r="Q214" i="37"/>
  <c r="S214" i="37" s="1"/>
  <c r="O214" i="37"/>
  <c r="N214" i="37"/>
  <c r="P214" i="37" s="1"/>
  <c r="L214" i="37"/>
  <c r="K214" i="37"/>
  <c r="M214" i="37" s="1"/>
  <c r="I214" i="37"/>
  <c r="H214" i="37"/>
  <c r="J214" i="37" s="1"/>
  <c r="F214" i="37"/>
  <c r="E214" i="37"/>
  <c r="G214" i="37" s="1"/>
  <c r="AV213" i="37"/>
  <c r="AU213" i="37"/>
  <c r="AW213" i="37" s="1"/>
  <c r="AS213" i="37"/>
  <c r="AR213" i="37"/>
  <c r="AT213" i="37" s="1"/>
  <c r="AP213" i="37"/>
  <c r="AO213" i="37"/>
  <c r="AQ213" i="37" s="1"/>
  <c r="AM213" i="37"/>
  <c r="AL213" i="37"/>
  <c r="AN213" i="37" s="1"/>
  <c r="AJ213" i="37"/>
  <c r="AI213" i="37"/>
  <c r="AK213" i="37" s="1"/>
  <c r="AG213" i="37"/>
  <c r="AF213" i="37"/>
  <c r="AH213" i="37" s="1"/>
  <c r="AD213" i="37"/>
  <c r="AC213" i="37"/>
  <c r="AE213" i="37" s="1"/>
  <c r="AA213" i="37"/>
  <c r="Z213" i="37"/>
  <c r="AB213" i="37" s="1"/>
  <c r="X213" i="37"/>
  <c r="W213" i="37"/>
  <c r="Y213" i="37" s="1"/>
  <c r="U213" i="37"/>
  <c r="T213" i="37"/>
  <c r="V213" i="37" s="1"/>
  <c r="R213" i="37"/>
  <c r="Q213" i="37"/>
  <c r="S213" i="37" s="1"/>
  <c r="O213" i="37"/>
  <c r="N213" i="37"/>
  <c r="P213" i="37" s="1"/>
  <c r="L213" i="37"/>
  <c r="K213" i="37"/>
  <c r="M213" i="37" s="1"/>
  <c r="I213" i="37"/>
  <c r="H213" i="37"/>
  <c r="J213" i="37" s="1"/>
  <c r="F213" i="37"/>
  <c r="E213" i="37"/>
  <c r="G213" i="37" s="1"/>
  <c r="AV212" i="37"/>
  <c r="AU212" i="37"/>
  <c r="AW212" i="37" s="1"/>
  <c r="AS212" i="37"/>
  <c r="AR212" i="37"/>
  <c r="AT212" i="37" s="1"/>
  <c r="AP212" i="37"/>
  <c r="AO212" i="37"/>
  <c r="AQ212" i="37" s="1"/>
  <c r="AM212" i="37"/>
  <c r="AL212" i="37"/>
  <c r="AN212" i="37" s="1"/>
  <c r="AJ212" i="37"/>
  <c r="AI212" i="37"/>
  <c r="AK212" i="37" s="1"/>
  <c r="AG212" i="37"/>
  <c r="AF212" i="37"/>
  <c r="AH212" i="37" s="1"/>
  <c r="AD212" i="37"/>
  <c r="AC212" i="37"/>
  <c r="AE212" i="37" s="1"/>
  <c r="AA212" i="37"/>
  <c r="Z212" i="37"/>
  <c r="AB212" i="37" s="1"/>
  <c r="X212" i="37"/>
  <c r="W212" i="37"/>
  <c r="Y212" i="37" s="1"/>
  <c r="U212" i="37"/>
  <c r="T212" i="37"/>
  <c r="V212" i="37" s="1"/>
  <c r="R212" i="37"/>
  <c r="Q212" i="37"/>
  <c r="S212" i="37" s="1"/>
  <c r="O212" i="37"/>
  <c r="N212" i="37"/>
  <c r="P212" i="37" s="1"/>
  <c r="L212" i="37"/>
  <c r="K212" i="37"/>
  <c r="M212" i="37" s="1"/>
  <c r="I212" i="37"/>
  <c r="H212" i="37"/>
  <c r="J212" i="37" s="1"/>
  <c r="F212" i="37"/>
  <c r="E212" i="37"/>
  <c r="G212" i="37" s="1"/>
  <c r="AV211" i="37"/>
  <c r="AU211" i="37"/>
  <c r="AW211" i="37" s="1"/>
  <c r="AS211" i="37"/>
  <c r="AR211" i="37"/>
  <c r="AT211" i="37" s="1"/>
  <c r="AP211" i="37"/>
  <c r="AO211" i="37"/>
  <c r="AQ211" i="37" s="1"/>
  <c r="AM211" i="37"/>
  <c r="AL211" i="37"/>
  <c r="AN211" i="37" s="1"/>
  <c r="AJ211" i="37"/>
  <c r="AI211" i="37"/>
  <c r="AK211" i="37" s="1"/>
  <c r="AG211" i="37"/>
  <c r="AF211" i="37"/>
  <c r="AH211" i="37" s="1"/>
  <c r="AD211" i="37"/>
  <c r="AC211" i="37"/>
  <c r="AE211" i="37" s="1"/>
  <c r="AA211" i="37"/>
  <c r="Z211" i="37"/>
  <c r="AB211" i="37" s="1"/>
  <c r="X211" i="37"/>
  <c r="W211" i="37"/>
  <c r="Y211" i="37" s="1"/>
  <c r="U211" i="37"/>
  <c r="T211" i="37"/>
  <c r="V211" i="37" s="1"/>
  <c r="R211" i="37"/>
  <c r="Q211" i="37"/>
  <c r="S211" i="37" s="1"/>
  <c r="O211" i="37"/>
  <c r="N211" i="37"/>
  <c r="P211" i="37" s="1"/>
  <c r="L211" i="37"/>
  <c r="K211" i="37"/>
  <c r="M211" i="37" s="1"/>
  <c r="I211" i="37"/>
  <c r="H211" i="37"/>
  <c r="J211" i="37" s="1"/>
  <c r="F211" i="37"/>
  <c r="E211" i="37"/>
  <c r="G211" i="37" s="1"/>
  <c r="AV210" i="37"/>
  <c r="AU210" i="37"/>
  <c r="AW210" i="37" s="1"/>
  <c r="AS210" i="37"/>
  <c r="AR210" i="37"/>
  <c r="AT210" i="37" s="1"/>
  <c r="AP210" i="37"/>
  <c r="AO210" i="37"/>
  <c r="AQ210" i="37" s="1"/>
  <c r="AM210" i="37"/>
  <c r="AL210" i="37"/>
  <c r="AN210" i="37" s="1"/>
  <c r="AJ210" i="37"/>
  <c r="AI210" i="37"/>
  <c r="AK210" i="37" s="1"/>
  <c r="AG210" i="37"/>
  <c r="AF210" i="37"/>
  <c r="AH210" i="37" s="1"/>
  <c r="AD210" i="37"/>
  <c r="AC210" i="37"/>
  <c r="AE210" i="37" s="1"/>
  <c r="AA210" i="37"/>
  <c r="Z210" i="37"/>
  <c r="AB210" i="37" s="1"/>
  <c r="X210" i="37"/>
  <c r="W210" i="37"/>
  <c r="Y210" i="37" s="1"/>
  <c r="U210" i="37"/>
  <c r="T210" i="37"/>
  <c r="V210" i="37" s="1"/>
  <c r="R210" i="37"/>
  <c r="Q210" i="37"/>
  <c r="S210" i="37" s="1"/>
  <c r="O210" i="37"/>
  <c r="N210" i="37"/>
  <c r="P210" i="37" s="1"/>
  <c r="L210" i="37"/>
  <c r="K210" i="37"/>
  <c r="M210" i="37" s="1"/>
  <c r="I210" i="37"/>
  <c r="H210" i="37"/>
  <c r="J210" i="37" s="1"/>
  <c r="F210" i="37"/>
  <c r="E210" i="37"/>
  <c r="G210" i="37" s="1"/>
  <c r="AV209" i="37"/>
  <c r="AU209" i="37"/>
  <c r="AW209" i="37" s="1"/>
  <c r="AS209" i="37"/>
  <c r="AR209" i="37"/>
  <c r="AT209" i="37" s="1"/>
  <c r="AP209" i="37"/>
  <c r="AO209" i="37"/>
  <c r="AQ209" i="37" s="1"/>
  <c r="AM209" i="37"/>
  <c r="AL209" i="37"/>
  <c r="AN209" i="37" s="1"/>
  <c r="AJ209" i="37"/>
  <c r="AI209" i="37"/>
  <c r="AK209" i="37" s="1"/>
  <c r="AG209" i="37"/>
  <c r="AF209" i="37"/>
  <c r="AH209" i="37" s="1"/>
  <c r="AD209" i="37"/>
  <c r="AC209" i="37"/>
  <c r="AE209" i="37" s="1"/>
  <c r="AA209" i="37"/>
  <c r="Z209" i="37"/>
  <c r="AB209" i="37" s="1"/>
  <c r="X209" i="37"/>
  <c r="W209" i="37"/>
  <c r="Y209" i="37" s="1"/>
  <c r="U209" i="37"/>
  <c r="T209" i="37"/>
  <c r="V209" i="37" s="1"/>
  <c r="R209" i="37"/>
  <c r="Q209" i="37"/>
  <c r="S209" i="37" s="1"/>
  <c r="O209" i="37"/>
  <c r="N209" i="37"/>
  <c r="P209" i="37" s="1"/>
  <c r="L209" i="37"/>
  <c r="K209" i="37"/>
  <c r="M209" i="37" s="1"/>
  <c r="I209" i="37"/>
  <c r="H209" i="37"/>
  <c r="J209" i="37" s="1"/>
  <c r="F209" i="37"/>
  <c r="E209" i="37"/>
  <c r="G209" i="37" s="1"/>
  <c r="AV208" i="37"/>
  <c r="AU208" i="37"/>
  <c r="AW208" i="37" s="1"/>
  <c r="AS208" i="37"/>
  <c r="AR208" i="37"/>
  <c r="AT208" i="37" s="1"/>
  <c r="AP208" i="37"/>
  <c r="AO208" i="37"/>
  <c r="AQ208" i="37" s="1"/>
  <c r="AM208" i="37"/>
  <c r="AL208" i="37"/>
  <c r="AN208" i="37" s="1"/>
  <c r="AJ208" i="37"/>
  <c r="AI208" i="37"/>
  <c r="AK208" i="37" s="1"/>
  <c r="AG208" i="37"/>
  <c r="AF208" i="37"/>
  <c r="AH208" i="37" s="1"/>
  <c r="AD208" i="37"/>
  <c r="AC208" i="37"/>
  <c r="AE208" i="37" s="1"/>
  <c r="AA208" i="37"/>
  <c r="Z208" i="37"/>
  <c r="AB208" i="37" s="1"/>
  <c r="X208" i="37"/>
  <c r="W208" i="37"/>
  <c r="Y208" i="37" s="1"/>
  <c r="U208" i="37"/>
  <c r="T208" i="37"/>
  <c r="V208" i="37" s="1"/>
  <c r="R208" i="37"/>
  <c r="Q208" i="37"/>
  <c r="S208" i="37" s="1"/>
  <c r="O208" i="37"/>
  <c r="N208" i="37"/>
  <c r="P208" i="37" s="1"/>
  <c r="L208" i="37"/>
  <c r="K208" i="37"/>
  <c r="M208" i="37" s="1"/>
  <c r="I208" i="37"/>
  <c r="H208" i="37"/>
  <c r="J208" i="37" s="1"/>
  <c r="F208" i="37"/>
  <c r="E208" i="37"/>
  <c r="G208" i="37" s="1"/>
  <c r="AV207" i="37"/>
  <c r="AU207" i="37"/>
  <c r="AW207" i="37" s="1"/>
  <c r="AS207" i="37"/>
  <c r="AR207" i="37"/>
  <c r="AT207" i="37" s="1"/>
  <c r="AP207" i="37"/>
  <c r="AO207" i="37"/>
  <c r="AQ207" i="37" s="1"/>
  <c r="AM207" i="37"/>
  <c r="AL207" i="37"/>
  <c r="AN207" i="37" s="1"/>
  <c r="AK207" i="37"/>
  <c r="AJ207" i="37"/>
  <c r="AI207" i="37"/>
  <c r="AG207" i="37"/>
  <c r="AF207" i="37"/>
  <c r="AH207" i="37" s="1"/>
  <c r="AD207" i="37"/>
  <c r="AC207" i="37"/>
  <c r="AE207" i="37" s="1"/>
  <c r="AA207" i="37"/>
  <c r="Z207" i="37"/>
  <c r="AB207" i="37" s="1"/>
  <c r="X207" i="37"/>
  <c r="W207" i="37"/>
  <c r="Y207" i="37" s="1"/>
  <c r="U207" i="37"/>
  <c r="T207" i="37"/>
  <c r="V207" i="37" s="1"/>
  <c r="R207" i="37"/>
  <c r="Q207" i="37"/>
  <c r="S207" i="37" s="1"/>
  <c r="O207" i="37"/>
  <c r="N207" i="37"/>
  <c r="P207" i="37" s="1"/>
  <c r="L207" i="37"/>
  <c r="K207" i="37"/>
  <c r="M207" i="37" s="1"/>
  <c r="I207" i="37"/>
  <c r="H207" i="37"/>
  <c r="J207" i="37" s="1"/>
  <c r="F207" i="37"/>
  <c r="E207" i="37"/>
  <c r="G207" i="37" s="1"/>
  <c r="AV206" i="37"/>
  <c r="AU206" i="37"/>
  <c r="AW206" i="37" s="1"/>
  <c r="AS206" i="37"/>
  <c r="AR206" i="37"/>
  <c r="AT206" i="37" s="1"/>
  <c r="AP206" i="37"/>
  <c r="AO206" i="37"/>
  <c r="AQ206" i="37" s="1"/>
  <c r="AM206" i="37"/>
  <c r="AL206" i="37"/>
  <c r="AN206" i="37" s="1"/>
  <c r="AJ206" i="37"/>
  <c r="AI206" i="37"/>
  <c r="AK206" i="37" s="1"/>
  <c r="AG206" i="37"/>
  <c r="AF206" i="37"/>
  <c r="AH206" i="37" s="1"/>
  <c r="AD206" i="37"/>
  <c r="AC206" i="37"/>
  <c r="AE206" i="37" s="1"/>
  <c r="AA206" i="37"/>
  <c r="Z206" i="37"/>
  <c r="AB206" i="37" s="1"/>
  <c r="X206" i="37"/>
  <c r="W206" i="37"/>
  <c r="Y206" i="37" s="1"/>
  <c r="U206" i="37"/>
  <c r="T206" i="37"/>
  <c r="V206" i="37" s="1"/>
  <c r="R206" i="37"/>
  <c r="Q206" i="37"/>
  <c r="S206" i="37" s="1"/>
  <c r="O206" i="37"/>
  <c r="N206" i="37"/>
  <c r="P206" i="37" s="1"/>
  <c r="L206" i="37"/>
  <c r="K206" i="37"/>
  <c r="M206" i="37" s="1"/>
  <c r="I206" i="37"/>
  <c r="H206" i="37"/>
  <c r="J206" i="37" s="1"/>
  <c r="F206" i="37"/>
  <c r="E206" i="37"/>
  <c r="G206" i="37" s="1"/>
  <c r="AV205" i="37"/>
  <c r="AU205" i="37"/>
  <c r="AW205" i="37" s="1"/>
  <c r="AS205" i="37"/>
  <c r="AR205" i="37"/>
  <c r="AT205" i="37" s="1"/>
  <c r="AP205" i="37"/>
  <c r="AO205" i="37"/>
  <c r="AQ205" i="37" s="1"/>
  <c r="AM205" i="37"/>
  <c r="AL205" i="37"/>
  <c r="AN205" i="37" s="1"/>
  <c r="AJ205" i="37"/>
  <c r="AI205" i="37"/>
  <c r="AK205" i="37" s="1"/>
  <c r="AG205" i="37"/>
  <c r="AF205" i="37"/>
  <c r="AH205" i="37" s="1"/>
  <c r="AD205" i="37"/>
  <c r="AC205" i="37"/>
  <c r="AE205" i="37" s="1"/>
  <c r="AA205" i="37"/>
  <c r="Z205" i="37"/>
  <c r="AB205" i="37" s="1"/>
  <c r="X205" i="37"/>
  <c r="W205" i="37"/>
  <c r="Y205" i="37" s="1"/>
  <c r="U205" i="37"/>
  <c r="T205" i="37"/>
  <c r="V205" i="37" s="1"/>
  <c r="R205" i="37"/>
  <c r="Q205" i="37"/>
  <c r="S205" i="37" s="1"/>
  <c r="P205" i="37"/>
  <c r="O205" i="37"/>
  <c r="N205" i="37"/>
  <c r="L205" i="37"/>
  <c r="K205" i="37"/>
  <c r="M205" i="37" s="1"/>
  <c r="I205" i="37"/>
  <c r="H205" i="37"/>
  <c r="J205" i="37" s="1"/>
  <c r="F205" i="37"/>
  <c r="E205" i="37"/>
  <c r="G205" i="37" s="1"/>
  <c r="AV204" i="37"/>
  <c r="AU204" i="37"/>
  <c r="AW204" i="37" s="1"/>
  <c r="AS204" i="37"/>
  <c r="AR204" i="37"/>
  <c r="AT204" i="37" s="1"/>
  <c r="AP204" i="37"/>
  <c r="AO204" i="37"/>
  <c r="AQ204" i="37" s="1"/>
  <c r="AM204" i="37"/>
  <c r="AL204" i="37"/>
  <c r="AN204" i="37" s="1"/>
  <c r="AJ204" i="37"/>
  <c r="AI204" i="37"/>
  <c r="AK204" i="37" s="1"/>
  <c r="AG204" i="37"/>
  <c r="AF204" i="37"/>
  <c r="AH204" i="37" s="1"/>
  <c r="AD204" i="37"/>
  <c r="AC204" i="37"/>
  <c r="AE204" i="37" s="1"/>
  <c r="AA204" i="37"/>
  <c r="Z204" i="37"/>
  <c r="AB204" i="37" s="1"/>
  <c r="X204" i="37"/>
  <c r="W204" i="37"/>
  <c r="Y204" i="37" s="1"/>
  <c r="U204" i="37"/>
  <c r="T204" i="37"/>
  <c r="V204" i="37" s="1"/>
  <c r="R204" i="37"/>
  <c r="Q204" i="37"/>
  <c r="S204" i="37" s="1"/>
  <c r="O204" i="37"/>
  <c r="N204" i="37"/>
  <c r="P204" i="37" s="1"/>
  <c r="L204" i="37"/>
  <c r="K204" i="37"/>
  <c r="M204" i="37" s="1"/>
  <c r="I204" i="37"/>
  <c r="H204" i="37"/>
  <c r="J204" i="37" s="1"/>
  <c r="F204" i="37"/>
  <c r="E204" i="37"/>
  <c r="G204" i="37" s="1"/>
  <c r="AV203" i="37"/>
  <c r="AU203" i="37"/>
  <c r="AW203" i="37" s="1"/>
  <c r="AS203" i="37"/>
  <c r="AR203" i="37"/>
  <c r="AT203" i="37" s="1"/>
  <c r="AP203" i="37"/>
  <c r="AO203" i="37"/>
  <c r="AQ203" i="37" s="1"/>
  <c r="AM203" i="37"/>
  <c r="AL203" i="37"/>
  <c r="AN203" i="37" s="1"/>
  <c r="AJ203" i="37"/>
  <c r="AI203" i="37"/>
  <c r="AK203" i="37" s="1"/>
  <c r="AG203" i="37"/>
  <c r="AF203" i="37"/>
  <c r="AH203" i="37" s="1"/>
  <c r="AD203" i="37"/>
  <c r="AC203" i="37"/>
  <c r="AE203" i="37" s="1"/>
  <c r="AA203" i="37"/>
  <c r="Z203" i="37"/>
  <c r="AB203" i="37" s="1"/>
  <c r="X203" i="37"/>
  <c r="W203" i="37"/>
  <c r="Y203" i="37" s="1"/>
  <c r="U203" i="37"/>
  <c r="T203" i="37"/>
  <c r="V203" i="37" s="1"/>
  <c r="R203" i="37"/>
  <c r="Q203" i="37"/>
  <c r="S203" i="37" s="1"/>
  <c r="O203" i="37"/>
  <c r="N203" i="37"/>
  <c r="P203" i="37" s="1"/>
  <c r="L203" i="37"/>
  <c r="K203" i="37"/>
  <c r="M203" i="37" s="1"/>
  <c r="I203" i="37"/>
  <c r="H203" i="37"/>
  <c r="J203" i="37" s="1"/>
  <c r="F203" i="37"/>
  <c r="E203" i="37"/>
  <c r="G203" i="37" s="1"/>
  <c r="AV202" i="37"/>
  <c r="AU202" i="37"/>
  <c r="AW202" i="37" s="1"/>
  <c r="AS202" i="37"/>
  <c r="AR202" i="37"/>
  <c r="AT202" i="37" s="1"/>
  <c r="AP202" i="37"/>
  <c r="AO202" i="37"/>
  <c r="AQ202" i="37" s="1"/>
  <c r="AM202" i="37"/>
  <c r="AL202" i="37"/>
  <c r="AN202" i="37" s="1"/>
  <c r="AJ202" i="37"/>
  <c r="AI202" i="37"/>
  <c r="AK202" i="37" s="1"/>
  <c r="AG202" i="37"/>
  <c r="AF202" i="37"/>
  <c r="AH202" i="37" s="1"/>
  <c r="AD202" i="37"/>
  <c r="AC202" i="37"/>
  <c r="AE202" i="37" s="1"/>
  <c r="AA202" i="37"/>
  <c r="Z202" i="37"/>
  <c r="AB202" i="37" s="1"/>
  <c r="X202" i="37"/>
  <c r="W202" i="37"/>
  <c r="Y202" i="37" s="1"/>
  <c r="U202" i="37"/>
  <c r="T202" i="37"/>
  <c r="V202" i="37" s="1"/>
  <c r="R202" i="37"/>
  <c r="Q202" i="37"/>
  <c r="S202" i="37" s="1"/>
  <c r="O202" i="37"/>
  <c r="N202" i="37"/>
  <c r="P202" i="37" s="1"/>
  <c r="L202" i="37"/>
  <c r="K202" i="37"/>
  <c r="M202" i="37" s="1"/>
  <c r="I202" i="37"/>
  <c r="H202" i="37"/>
  <c r="J202" i="37" s="1"/>
  <c r="F202" i="37"/>
  <c r="E202" i="37"/>
  <c r="G202" i="37" s="1"/>
  <c r="AV201" i="37"/>
  <c r="AU201" i="37"/>
  <c r="AW201" i="37" s="1"/>
  <c r="AS201" i="37"/>
  <c r="AR201" i="37"/>
  <c r="AT201" i="37" s="1"/>
  <c r="AP201" i="37"/>
  <c r="AO201" i="37"/>
  <c r="AQ201" i="37" s="1"/>
  <c r="AM201" i="37"/>
  <c r="AL201" i="37"/>
  <c r="AN201" i="37" s="1"/>
  <c r="AJ201" i="37"/>
  <c r="AI201" i="37"/>
  <c r="AK201" i="37" s="1"/>
  <c r="AG201" i="37"/>
  <c r="AF201" i="37"/>
  <c r="AH201" i="37" s="1"/>
  <c r="AD201" i="37"/>
  <c r="AC201" i="37"/>
  <c r="AE201" i="37" s="1"/>
  <c r="AA201" i="37"/>
  <c r="Z201" i="37"/>
  <c r="AB201" i="37" s="1"/>
  <c r="X201" i="37"/>
  <c r="W201" i="37"/>
  <c r="Y201" i="37" s="1"/>
  <c r="U201" i="37"/>
  <c r="T201" i="37"/>
  <c r="V201" i="37" s="1"/>
  <c r="R201" i="37"/>
  <c r="Q201" i="37"/>
  <c r="S201" i="37" s="1"/>
  <c r="O201" i="37"/>
  <c r="N201" i="37"/>
  <c r="P201" i="37" s="1"/>
  <c r="L201" i="37"/>
  <c r="K201" i="37"/>
  <c r="M201" i="37" s="1"/>
  <c r="I201" i="37"/>
  <c r="H201" i="37"/>
  <c r="J201" i="37" s="1"/>
  <c r="F201" i="37"/>
  <c r="E201" i="37"/>
  <c r="G201" i="37" s="1"/>
  <c r="AV200" i="37"/>
  <c r="AU200" i="37"/>
  <c r="AW200" i="37" s="1"/>
  <c r="AS200" i="37"/>
  <c r="AR200" i="37"/>
  <c r="AT200" i="37" s="1"/>
  <c r="AP200" i="37"/>
  <c r="AO200" i="37"/>
  <c r="AQ200" i="37" s="1"/>
  <c r="AM200" i="37"/>
  <c r="AL200" i="37"/>
  <c r="AN200" i="37" s="1"/>
  <c r="AJ200" i="37"/>
  <c r="AI200" i="37"/>
  <c r="AK200" i="37" s="1"/>
  <c r="AG200" i="37"/>
  <c r="AF200" i="37"/>
  <c r="AH200" i="37" s="1"/>
  <c r="AD200" i="37"/>
  <c r="AC200" i="37"/>
  <c r="AE200" i="37" s="1"/>
  <c r="AA200" i="37"/>
  <c r="Z200" i="37"/>
  <c r="AB200" i="37" s="1"/>
  <c r="X200" i="37"/>
  <c r="W200" i="37"/>
  <c r="Y200" i="37" s="1"/>
  <c r="U200" i="37"/>
  <c r="T200" i="37"/>
  <c r="V200" i="37" s="1"/>
  <c r="R200" i="37"/>
  <c r="Q200" i="37"/>
  <c r="S200" i="37" s="1"/>
  <c r="O200" i="37"/>
  <c r="N200" i="37"/>
  <c r="P200" i="37" s="1"/>
  <c r="L200" i="37"/>
  <c r="K200" i="37"/>
  <c r="M200" i="37" s="1"/>
  <c r="I200" i="37"/>
  <c r="H200" i="37"/>
  <c r="J200" i="37" s="1"/>
  <c r="F200" i="37"/>
  <c r="E200" i="37"/>
  <c r="G200" i="37" s="1"/>
  <c r="AV199" i="37"/>
  <c r="AU199" i="37"/>
  <c r="AW199" i="37" s="1"/>
  <c r="AS199" i="37"/>
  <c r="AR199" i="37"/>
  <c r="AT199" i="37" s="1"/>
  <c r="AP199" i="37"/>
  <c r="AO199" i="37"/>
  <c r="AQ199" i="37" s="1"/>
  <c r="AM199" i="37"/>
  <c r="AL199" i="37"/>
  <c r="AN199" i="37" s="1"/>
  <c r="AK199" i="37"/>
  <c r="AJ199" i="37"/>
  <c r="AI199" i="37"/>
  <c r="AG199" i="37"/>
  <c r="AF199" i="37"/>
  <c r="AH199" i="37" s="1"/>
  <c r="AD199" i="37"/>
  <c r="AC199" i="37"/>
  <c r="AE199" i="37" s="1"/>
  <c r="AA199" i="37"/>
  <c r="Z199" i="37"/>
  <c r="AB199" i="37" s="1"/>
  <c r="X199" i="37"/>
  <c r="W199" i="37"/>
  <c r="Y199" i="37" s="1"/>
  <c r="U199" i="37"/>
  <c r="T199" i="37"/>
  <c r="V199" i="37" s="1"/>
  <c r="R199" i="37"/>
  <c r="Q199" i="37"/>
  <c r="S199" i="37" s="1"/>
  <c r="O199" i="37"/>
  <c r="N199" i="37"/>
  <c r="P199" i="37" s="1"/>
  <c r="L199" i="37"/>
  <c r="K199" i="37"/>
  <c r="M199" i="37" s="1"/>
  <c r="I199" i="37"/>
  <c r="H199" i="37"/>
  <c r="J199" i="37" s="1"/>
  <c r="F199" i="37"/>
  <c r="E199" i="37"/>
  <c r="G199" i="37" s="1"/>
  <c r="AV198" i="37"/>
  <c r="AU198" i="37"/>
  <c r="AW198" i="37" s="1"/>
  <c r="AS198" i="37"/>
  <c r="AR198" i="37"/>
  <c r="AT198" i="37" s="1"/>
  <c r="AP198" i="37"/>
  <c r="AO198" i="37"/>
  <c r="AQ198" i="37" s="1"/>
  <c r="AM198" i="37"/>
  <c r="AL198" i="37"/>
  <c r="AN198" i="37" s="1"/>
  <c r="AJ198" i="37"/>
  <c r="AI198" i="37"/>
  <c r="AK198" i="37" s="1"/>
  <c r="AG198" i="37"/>
  <c r="AF198" i="37"/>
  <c r="AH198" i="37" s="1"/>
  <c r="AD198" i="37"/>
  <c r="AC198" i="37"/>
  <c r="AE198" i="37" s="1"/>
  <c r="AA198" i="37"/>
  <c r="Z198" i="37"/>
  <c r="AB198" i="37" s="1"/>
  <c r="X198" i="37"/>
  <c r="W198" i="37"/>
  <c r="Y198" i="37" s="1"/>
  <c r="U198" i="37"/>
  <c r="T198" i="37"/>
  <c r="V198" i="37" s="1"/>
  <c r="R198" i="37"/>
  <c r="Q198" i="37"/>
  <c r="S198" i="37" s="1"/>
  <c r="O198" i="37"/>
  <c r="N198" i="37"/>
  <c r="P198" i="37" s="1"/>
  <c r="L198" i="37"/>
  <c r="K198" i="37"/>
  <c r="M198" i="37" s="1"/>
  <c r="I198" i="37"/>
  <c r="H198" i="37"/>
  <c r="J198" i="37" s="1"/>
  <c r="F198" i="37"/>
  <c r="E198" i="37"/>
  <c r="G198" i="37" s="1"/>
  <c r="AV197" i="37"/>
  <c r="AU197" i="37"/>
  <c r="AW197" i="37" s="1"/>
  <c r="AS197" i="37"/>
  <c r="AR197" i="37"/>
  <c r="AT197" i="37" s="1"/>
  <c r="AP197" i="37"/>
  <c r="AO197" i="37"/>
  <c r="AQ197" i="37" s="1"/>
  <c r="AM197" i="37"/>
  <c r="AL197" i="37"/>
  <c r="AN197" i="37" s="1"/>
  <c r="AJ197" i="37"/>
  <c r="AI197" i="37"/>
  <c r="AK197" i="37" s="1"/>
  <c r="AG197" i="37"/>
  <c r="AF197" i="37"/>
  <c r="AH197" i="37" s="1"/>
  <c r="AD197" i="37"/>
  <c r="AC197" i="37"/>
  <c r="AE197" i="37" s="1"/>
  <c r="AA197" i="37"/>
  <c r="Z197" i="37"/>
  <c r="AB197" i="37" s="1"/>
  <c r="X197" i="37"/>
  <c r="W197" i="37"/>
  <c r="Y197" i="37" s="1"/>
  <c r="U197" i="37"/>
  <c r="T197" i="37"/>
  <c r="V197" i="37" s="1"/>
  <c r="R197" i="37"/>
  <c r="Q197" i="37"/>
  <c r="S197" i="37" s="1"/>
  <c r="O197" i="37"/>
  <c r="N197" i="37"/>
  <c r="P197" i="37" s="1"/>
  <c r="L197" i="37"/>
  <c r="K197" i="37"/>
  <c r="M197" i="37" s="1"/>
  <c r="I197" i="37"/>
  <c r="H197" i="37"/>
  <c r="J197" i="37" s="1"/>
  <c r="F197" i="37"/>
  <c r="E197" i="37"/>
  <c r="G197" i="37" s="1"/>
  <c r="AV196" i="37"/>
  <c r="AU196" i="37"/>
  <c r="AW196" i="37" s="1"/>
  <c r="AS196" i="37"/>
  <c r="AR196" i="37"/>
  <c r="AT196" i="37" s="1"/>
  <c r="AP196" i="37"/>
  <c r="AO196" i="37"/>
  <c r="AQ196" i="37" s="1"/>
  <c r="AM196" i="37"/>
  <c r="AL196" i="37"/>
  <c r="AN196" i="37" s="1"/>
  <c r="AJ196" i="37"/>
  <c r="AI196" i="37"/>
  <c r="AK196" i="37" s="1"/>
  <c r="AG196" i="37"/>
  <c r="AF196" i="37"/>
  <c r="AH196" i="37" s="1"/>
  <c r="AD196" i="37"/>
  <c r="AC196" i="37"/>
  <c r="AE196" i="37" s="1"/>
  <c r="AA196" i="37"/>
  <c r="Z196" i="37"/>
  <c r="AB196" i="37" s="1"/>
  <c r="X196" i="37"/>
  <c r="W196" i="37"/>
  <c r="Y196" i="37" s="1"/>
  <c r="U196" i="37"/>
  <c r="T196" i="37"/>
  <c r="V196" i="37" s="1"/>
  <c r="R196" i="37"/>
  <c r="Q196" i="37"/>
  <c r="S196" i="37" s="1"/>
  <c r="O196" i="37"/>
  <c r="N196" i="37"/>
  <c r="P196" i="37" s="1"/>
  <c r="M196" i="37"/>
  <c r="L196" i="37"/>
  <c r="K196" i="37"/>
  <c r="I196" i="37"/>
  <c r="H196" i="37"/>
  <c r="J196" i="37" s="1"/>
  <c r="F196" i="37"/>
  <c r="E196" i="37"/>
  <c r="G196" i="37" s="1"/>
  <c r="AV195" i="37"/>
  <c r="AU195" i="37"/>
  <c r="AW195" i="37" s="1"/>
  <c r="AS195" i="37"/>
  <c r="AR195" i="37"/>
  <c r="AT195" i="37" s="1"/>
  <c r="AP195" i="37"/>
  <c r="AO195" i="37"/>
  <c r="AQ195" i="37" s="1"/>
  <c r="AM195" i="37"/>
  <c r="AL195" i="37"/>
  <c r="AN195" i="37" s="1"/>
  <c r="AJ195" i="37"/>
  <c r="AI195" i="37"/>
  <c r="AK195" i="37" s="1"/>
  <c r="AG195" i="37"/>
  <c r="AF195" i="37"/>
  <c r="AH195" i="37" s="1"/>
  <c r="AD195" i="37"/>
  <c r="AC195" i="37"/>
  <c r="AE195" i="37" s="1"/>
  <c r="AA195" i="37"/>
  <c r="Z195" i="37"/>
  <c r="AB195" i="37" s="1"/>
  <c r="X195" i="37"/>
  <c r="W195" i="37"/>
  <c r="Y195" i="37" s="1"/>
  <c r="U195" i="37"/>
  <c r="T195" i="37"/>
  <c r="V195" i="37" s="1"/>
  <c r="R195" i="37"/>
  <c r="Q195" i="37"/>
  <c r="S195" i="37" s="1"/>
  <c r="O195" i="37"/>
  <c r="N195" i="37"/>
  <c r="P195" i="37" s="1"/>
  <c r="L195" i="37"/>
  <c r="K195" i="37"/>
  <c r="M195" i="37" s="1"/>
  <c r="I195" i="37"/>
  <c r="H195" i="37"/>
  <c r="J195" i="37" s="1"/>
  <c r="F195" i="37"/>
  <c r="E195" i="37"/>
  <c r="G195" i="37" s="1"/>
  <c r="AV194" i="37"/>
  <c r="AU194" i="37"/>
  <c r="AW194" i="37" s="1"/>
  <c r="AS194" i="37"/>
  <c r="AR194" i="37"/>
  <c r="AT194" i="37" s="1"/>
  <c r="AP194" i="37"/>
  <c r="AO194" i="37"/>
  <c r="AQ194" i="37" s="1"/>
  <c r="AM194" i="37"/>
  <c r="AL194" i="37"/>
  <c r="AN194" i="37" s="1"/>
  <c r="AJ194" i="37"/>
  <c r="AI194" i="37"/>
  <c r="AK194" i="37" s="1"/>
  <c r="AG194" i="37"/>
  <c r="AF194" i="37"/>
  <c r="AH194" i="37" s="1"/>
  <c r="AD194" i="37"/>
  <c r="AC194" i="37"/>
  <c r="AE194" i="37" s="1"/>
  <c r="AA194" i="37"/>
  <c r="Z194" i="37"/>
  <c r="AB194" i="37" s="1"/>
  <c r="X194" i="37"/>
  <c r="W194" i="37"/>
  <c r="Y194" i="37" s="1"/>
  <c r="U194" i="37"/>
  <c r="T194" i="37"/>
  <c r="V194" i="37" s="1"/>
  <c r="R194" i="37"/>
  <c r="Q194" i="37"/>
  <c r="S194" i="37" s="1"/>
  <c r="O194" i="37"/>
  <c r="N194" i="37"/>
  <c r="P194" i="37" s="1"/>
  <c r="L194" i="37"/>
  <c r="K194" i="37"/>
  <c r="M194" i="37" s="1"/>
  <c r="I194" i="37"/>
  <c r="H194" i="37"/>
  <c r="J194" i="37" s="1"/>
  <c r="F194" i="37"/>
  <c r="E194" i="37"/>
  <c r="G194" i="37" s="1"/>
  <c r="AV193" i="37"/>
  <c r="AU193" i="37"/>
  <c r="AW193" i="37" s="1"/>
  <c r="AS193" i="37"/>
  <c r="AR193" i="37"/>
  <c r="AT193" i="37" s="1"/>
  <c r="AP193" i="37"/>
  <c r="AO193" i="37"/>
  <c r="AQ193" i="37" s="1"/>
  <c r="AM193" i="37"/>
  <c r="AL193" i="37"/>
  <c r="AN193" i="37" s="1"/>
  <c r="AJ193" i="37"/>
  <c r="AI193" i="37"/>
  <c r="AK193" i="37" s="1"/>
  <c r="AG193" i="37"/>
  <c r="AF193" i="37"/>
  <c r="AH193" i="37" s="1"/>
  <c r="AD193" i="37"/>
  <c r="AC193" i="37"/>
  <c r="AE193" i="37" s="1"/>
  <c r="AA193" i="37"/>
  <c r="Z193" i="37"/>
  <c r="AB193" i="37" s="1"/>
  <c r="X193" i="37"/>
  <c r="W193" i="37"/>
  <c r="Y193" i="37" s="1"/>
  <c r="U193" i="37"/>
  <c r="T193" i="37"/>
  <c r="V193" i="37" s="1"/>
  <c r="R193" i="37"/>
  <c r="Q193" i="37"/>
  <c r="S193" i="37" s="1"/>
  <c r="O193" i="37"/>
  <c r="N193" i="37"/>
  <c r="P193" i="37" s="1"/>
  <c r="L193" i="37"/>
  <c r="K193" i="37"/>
  <c r="M193" i="37" s="1"/>
  <c r="I193" i="37"/>
  <c r="H193" i="37"/>
  <c r="J193" i="37" s="1"/>
  <c r="F193" i="37"/>
  <c r="E193" i="37"/>
  <c r="G193" i="37" s="1"/>
  <c r="AV192" i="37"/>
  <c r="AU192" i="37"/>
  <c r="AW192" i="37" s="1"/>
  <c r="AS192" i="37"/>
  <c r="AR192" i="37"/>
  <c r="AT192" i="37" s="1"/>
  <c r="AP192" i="37"/>
  <c r="AO192" i="37"/>
  <c r="AQ192" i="37" s="1"/>
  <c r="AM192" i="37"/>
  <c r="AL192" i="37"/>
  <c r="AN192" i="37" s="1"/>
  <c r="AJ192" i="37"/>
  <c r="AI192" i="37"/>
  <c r="AK192" i="37" s="1"/>
  <c r="AG192" i="37"/>
  <c r="AF192" i="37"/>
  <c r="AH192" i="37" s="1"/>
  <c r="AD192" i="37"/>
  <c r="AC192" i="37"/>
  <c r="AE192" i="37" s="1"/>
  <c r="AA192" i="37"/>
  <c r="Z192" i="37"/>
  <c r="AB192" i="37" s="1"/>
  <c r="X192" i="37"/>
  <c r="W192" i="37"/>
  <c r="Y192" i="37" s="1"/>
  <c r="U192" i="37"/>
  <c r="T192" i="37"/>
  <c r="V192" i="37" s="1"/>
  <c r="R192" i="37"/>
  <c r="Q192" i="37"/>
  <c r="S192" i="37" s="1"/>
  <c r="O192" i="37"/>
  <c r="N192" i="37"/>
  <c r="P192" i="37" s="1"/>
  <c r="L192" i="37"/>
  <c r="K192" i="37"/>
  <c r="M192" i="37" s="1"/>
  <c r="I192" i="37"/>
  <c r="H192" i="37"/>
  <c r="J192" i="37" s="1"/>
  <c r="F192" i="37"/>
  <c r="E192" i="37"/>
  <c r="G192" i="37" s="1"/>
  <c r="AV191" i="37"/>
  <c r="AU191" i="37"/>
  <c r="AW191" i="37" s="1"/>
  <c r="AS191" i="37"/>
  <c r="AR191" i="37"/>
  <c r="AT191" i="37" s="1"/>
  <c r="AP191" i="37"/>
  <c r="AO191" i="37"/>
  <c r="AQ191" i="37" s="1"/>
  <c r="AM191" i="37"/>
  <c r="AL191" i="37"/>
  <c r="AN191" i="37" s="1"/>
  <c r="AJ191" i="37"/>
  <c r="AI191" i="37"/>
  <c r="AK191" i="37" s="1"/>
  <c r="AG191" i="37"/>
  <c r="AF191" i="37"/>
  <c r="AH191" i="37" s="1"/>
  <c r="AD191" i="37"/>
  <c r="AC191" i="37"/>
  <c r="AE191" i="37" s="1"/>
  <c r="AA191" i="37"/>
  <c r="Z191" i="37"/>
  <c r="AB191" i="37" s="1"/>
  <c r="X191" i="37"/>
  <c r="W191" i="37"/>
  <c r="Y191" i="37" s="1"/>
  <c r="U191" i="37"/>
  <c r="T191" i="37"/>
  <c r="V191" i="37" s="1"/>
  <c r="R191" i="37"/>
  <c r="Q191" i="37"/>
  <c r="S191" i="37" s="1"/>
  <c r="O191" i="37"/>
  <c r="N191" i="37"/>
  <c r="P191" i="37" s="1"/>
  <c r="L191" i="37"/>
  <c r="K191" i="37"/>
  <c r="M191" i="37" s="1"/>
  <c r="I191" i="37"/>
  <c r="H191" i="37"/>
  <c r="J191" i="37" s="1"/>
  <c r="F191" i="37"/>
  <c r="E191" i="37"/>
  <c r="G191" i="37" s="1"/>
  <c r="AV190" i="37"/>
  <c r="AU190" i="37"/>
  <c r="AW190" i="37" s="1"/>
  <c r="AS190" i="37"/>
  <c r="AR190" i="37"/>
  <c r="AT190" i="37" s="1"/>
  <c r="AP190" i="37"/>
  <c r="AO190" i="37"/>
  <c r="AQ190" i="37" s="1"/>
  <c r="AM190" i="37"/>
  <c r="AL190" i="37"/>
  <c r="AN190" i="37" s="1"/>
  <c r="AJ190" i="37"/>
  <c r="AI190" i="37"/>
  <c r="AK190" i="37" s="1"/>
  <c r="AG190" i="37"/>
  <c r="AF190" i="37"/>
  <c r="AH190" i="37" s="1"/>
  <c r="AD190" i="37"/>
  <c r="AC190" i="37"/>
  <c r="AE190" i="37" s="1"/>
  <c r="AA190" i="37"/>
  <c r="Z190" i="37"/>
  <c r="AB190" i="37" s="1"/>
  <c r="X190" i="37"/>
  <c r="W190" i="37"/>
  <c r="Y190" i="37" s="1"/>
  <c r="U190" i="37"/>
  <c r="T190" i="37"/>
  <c r="V190" i="37" s="1"/>
  <c r="R190" i="37"/>
  <c r="Q190" i="37"/>
  <c r="S190" i="37" s="1"/>
  <c r="O190" i="37"/>
  <c r="N190" i="37"/>
  <c r="P190" i="37" s="1"/>
  <c r="L190" i="37"/>
  <c r="K190" i="37"/>
  <c r="M190" i="37" s="1"/>
  <c r="I190" i="37"/>
  <c r="H190" i="37"/>
  <c r="J190" i="37" s="1"/>
  <c r="F190" i="37"/>
  <c r="E190" i="37"/>
  <c r="G190" i="37" s="1"/>
  <c r="AV189" i="37"/>
  <c r="AU189" i="37"/>
  <c r="AW189" i="37" s="1"/>
  <c r="AS189" i="37"/>
  <c r="AR189" i="37"/>
  <c r="AT189" i="37" s="1"/>
  <c r="AP189" i="37"/>
  <c r="AO189" i="37"/>
  <c r="AQ189" i="37" s="1"/>
  <c r="AM189" i="37"/>
  <c r="AL189" i="37"/>
  <c r="AN189" i="37" s="1"/>
  <c r="AJ189" i="37"/>
  <c r="AI189" i="37"/>
  <c r="AK189" i="37" s="1"/>
  <c r="AG189" i="37"/>
  <c r="AF189" i="37"/>
  <c r="AH189" i="37" s="1"/>
  <c r="AD189" i="37"/>
  <c r="AC189" i="37"/>
  <c r="AE189" i="37" s="1"/>
  <c r="AA189" i="37"/>
  <c r="Z189" i="37"/>
  <c r="AB189" i="37" s="1"/>
  <c r="X189" i="37"/>
  <c r="W189" i="37"/>
  <c r="Y189" i="37" s="1"/>
  <c r="U189" i="37"/>
  <c r="T189" i="37"/>
  <c r="V189" i="37" s="1"/>
  <c r="R189" i="37"/>
  <c r="Q189" i="37"/>
  <c r="S189" i="37" s="1"/>
  <c r="O189" i="37"/>
  <c r="N189" i="37"/>
  <c r="P189" i="37" s="1"/>
  <c r="L189" i="37"/>
  <c r="K189" i="37"/>
  <c r="M189" i="37" s="1"/>
  <c r="I189" i="37"/>
  <c r="H189" i="37"/>
  <c r="J189" i="37" s="1"/>
  <c r="F189" i="37"/>
  <c r="E189" i="37"/>
  <c r="G189" i="37" s="1"/>
  <c r="AV188" i="37"/>
  <c r="AU188" i="37"/>
  <c r="AW188" i="37" s="1"/>
  <c r="AS188" i="37"/>
  <c r="AR188" i="37"/>
  <c r="AT188" i="37" s="1"/>
  <c r="AP188" i="37"/>
  <c r="AO188" i="37"/>
  <c r="AQ188" i="37" s="1"/>
  <c r="AM188" i="37"/>
  <c r="AL188" i="37"/>
  <c r="AN188" i="37" s="1"/>
  <c r="AJ188" i="37"/>
  <c r="AI188" i="37"/>
  <c r="AK188" i="37" s="1"/>
  <c r="AG188" i="37"/>
  <c r="AF188" i="37"/>
  <c r="AH188" i="37" s="1"/>
  <c r="AD188" i="37"/>
  <c r="AC188" i="37"/>
  <c r="AE188" i="37" s="1"/>
  <c r="AA188" i="37"/>
  <c r="Z188" i="37"/>
  <c r="AB188" i="37" s="1"/>
  <c r="X188" i="37"/>
  <c r="W188" i="37"/>
  <c r="Y188" i="37" s="1"/>
  <c r="U188" i="37"/>
  <c r="T188" i="37"/>
  <c r="V188" i="37" s="1"/>
  <c r="R188" i="37"/>
  <c r="Q188" i="37"/>
  <c r="S188" i="37" s="1"/>
  <c r="O188" i="37"/>
  <c r="N188" i="37"/>
  <c r="P188" i="37" s="1"/>
  <c r="L188" i="37"/>
  <c r="K188" i="37"/>
  <c r="M188" i="37" s="1"/>
  <c r="I188" i="37"/>
  <c r="H188" i="37"/>
  <c r="J188" i="37" s="1"/>
  <c r="F188" i="37"/>
  <c r="E188" i="37"/>
  <c r="G188" i="37" s="1"/>
  <c r="AV187" i="37"/>
  <c r="AU187" i="37"/>
  <c r="AW187" i="37" s="1"/>
  <c r="AS187" i="37"/>
  <c r="AR187" i="37"/>
  <c r="AT187" i="37" s="1"/>
  <c r="AP187" i="37"/>
  <c r="AO187" i="37"/>
  <c r="AQ187" i="37" s="1"/>
  <c r="AM187" i="37"/>
  <c r="AL187" i="37"/>
  <c r="AN187" i="37" s="1"/>
  <c r="AJ187" i="37"/>
  <c r="AI187" i="37"/>
  <c r="AK187" i="37" s="1"/>
  <c r="AG187" i="37"/>
  <c r="AF187" i="37"/>
  <c r="AH187" i="37" s="1"/>
  <c r="AD187" i="37"/>
  <c r="AC187" i="37"/>
  <c r="AE187" i="37" s="1"/>
  <c r="AA187" i="37"/>
  <c r="Z187" i="37"/>
  <c r="AB187" i="37" s="1"/>
  <c r="Y187" i="37"/>
  <c r="X187" i="37"/>
  <c r="W187" i="37"/>
  <c r="U187" i="37"/>
  <c r="T187" i="37"/>
  <c r="V187" i="37" s="1"/>
  <c r="R187" i="37"/>
  <c r="Q187" i="37"/>
  <c r="S187" i="37" s="1"/>
  <c r="O187" i="37"/>
  <c r="N187" i="37"/>
  <c r="P187" i="37" s="1"/>
  <c r="L187" i="37"/>
  <c r="K187" i="37"/>
  <c r="M187" i="37" s="1"/>
  <c r="I187" i="37"/>
  <c r="H187" i="37"/>
  <c r="J187" i="37" s="1"/>
  <c r="F187" i="37"/>
  <c r="E187" i="37"/>
  <c r="G187" i="37" s="1"/>
  <c r="AV186" i="37"/>
  <c r="AU186" i="37"/>
  <c r="AW186" i="37" s="1"/>
  <c r="AS186" i="37"/>
  <c r="AR186" i="37"/>
  <c r="AT186" i="37" s="1"/>
  <c r="AP186" i="37"/>
  <c r="AO186" i="37"/>
  <c r="AQ186" i="37" s="1"/>
  <c r="AM186" i="37"/>
  <c r="AL186" i="37"/>
  <c r="AN186" i="37" s="1"/>
  <c r="AJ186" i="37"/>
  <c r="AI186" i="37"/>
  <c r="AK186" i="37" s="1"/>
  <c r="AG186" i="37"/>
  <c r="AF186" i="37"/>
  <c r="AH186" i="37" s="1"/>
  <c r="AE186" i="37"/>
  <c r="AD186" i="37"/>
  <c r="AC186" i="37"/>
  <c r="AA186" i="37"/>
  <c r="Z186" i="37"/>
  <c r="AB186" i="37" s="1"/>
  <c r="X186" i="37"/>
  <c r="W186" i="37"/>
  <c r="Y186" i="37" s="1"/>
  <c r="U186" i="37"/>
  <c r="T186" i="37"/>
  <c r="V186" i="37" s="1"/>
  <c r="R186" i="37"/>
  <c r="Q186" i="37"/>
  <c r="S186" i="37" s="1"/>
  <c r="O186" i="37"/>
  <c r="N186" i="37"/>
  <c r="P186" i="37" s="1"/>
  <c r="L186" i="37"/>
  <c r="K186" i="37"/>
  <c r="M186" i="37" s="1"/>
  <c r="I186" i="37"/>
  <c r="H186" i="37"/>
  <c r="J186" i="37" s="1"/>
  <c r="F186" i="37"/>
  <c r="E186" i="37"/>
  <c r="G186" i="37" s="1"/>
  <c r="AV185" i="37"/>
  <c r="AU185" i="37"/>
  <c r="AW185" i="37" s="1"/>
  <c r="AS185" i="37"/>
  <c r="AR185" i="37"/>
  <c r="AT185" i="37" s="1"/>
  <c r="AP185" i="37"/>
  <c r="AO185" i="37"/>
  <c r="AQ185" i="37" s="1"/>
  <c r="AM185" i="37"/>
  <c r="AL185" i="37"/>
  <c r="AN185" i="37" s="1"/>
  <c r="AJ185" i="37"/>
  <c r="AI185" i="37"/>
  <c r="AK185" i="37" s="1"/>
  <c r="AG185" i="37"/>
  <c r="AF185" i="37"/>
  <c r="AH185" i="37" s="1"/>
  <c r="AD185" i="37"/>
  <c r="AC185" i="37"/>
  <c r="AE185" i="37" s="1"/>
  <c r="AA185" i="37"/>
  <c r="Z185" i="37"/>
  <c r="AB185" i="37" s="1"/>
  <c r="X185" i="37"/>
  <c r="W185" i="37"/>
  <c r="Y185" i="37" s="1"/>
  <c r="U185" i="37"/>
  <c r="T185" i="37"/>
  <c r="V185" i="37" s="1"/>
  <c r="R185" i="37"/>
  <c r="Q185" i="37"/>
  <c r="S185" i="37" s="1"/>
  <c r="O185" i="37"/>
  <c r="N185" i="37"/>
  <c r="P185" i="37" s="1"/>
  <c r="L185" i="37"/>
  <c r="K185" i="37"/>
  <c r="M185" i="37" s="1"/>
  <c r="I185" i="37"/>
  <c r="H185" i="37"/>
  <c r="J185" i="37" s="1"/>
  <c r="F185" i="37"/>
  <c r="E185" i="37"/>
  <c r="G185" i="37" s="1"/>
  <c r="AV184" i="37"/>
  <c r="AU184" i="37"/>
  <c r="AW184" i="37" s="1"/>
  <c r="AS184" i="37"/>
  <c r="AR184" i="37"/>
  <c r="AT184" i="37" s="1"/>
  <c r="AP184" i="37"/>
  <c r="AO184" i="37"/>
  <c r="AQ184" i="37" s="1"/>
  <c r="AM184" i="37"/>
  <c r="AL184" i="37"/>
  <c r="AN184" i="37" s="1"/>
  <c r="AJ184" i="37"/>
  <c r="AI184" i="37"/>
  <c r="AK184" i="37" s="1"/>
  <c r="AG184" i="37"/>
  <c r="AF184" i="37"/>
  <c r="AH184" i="37" s="1"/>
  <c r="AD184" i="37"/>
  <c r="AC184" i="37"/>
  <c r="AE184" i="37" s="1"/>
  <c r="AA184" i="37"/>
  <c r="Z184" i="37"/>
  <c r="AB184" i="37" s="1"/>
  <c r="X184" i="37"/>
  <c r="W184" i="37"/>
  <c r="Y184" i="37" s="1"/>
  <c r="U184" i="37"/>
  <c r="T184" i="37"/>
  <c r="V184" i="37" s="1"/>
  <c r="R184" i="37"/>
  <c r="Q184" i="37"/>
  <c r="S184" i="37" s="1"/>
  <c r="O184" i="37"/>
  <c r="N184" i="37"/>
  <c r="P184" i="37" s="1"/>
  <c r="L184" i="37"/>
  <c r="K184" i="37"/>
  <c r="M184" i="37" s="1"/>
  <c r="I184" i="37"/>
  <c r="H184" i="37"/>
  <c r="J184" i="37" s="1"/>
  <c r="F184" i="37"/>
  <c r="E184" i="37"/>
  <c r="G184" i="37" s="1"/>
  <c r="AV183" i="37"/>
  <c r="AU183" i="37"/>
  <c r="AW183" i="37" s="1"/>
  <c r="AS183" i="37"/>
  <c r="AR183" i="37"/>
  <c r="AT183" i="37" s="1"/>
  <c r="AP183" i="37"/>
  <c r="AO183" i="37"/>
  <c r="AQ183" i="37" s="1"/>
  <c r="AM183" i="37"/>
  <c r="AL183" i="37"/>
  <c r="AN183" i="37" s="1"/>
  <c r="AJ183" i="37"/>
  <c r="AI183" i="37"/>
  <c r="AK183" i="37" s="1"/>
  <c r="AG183" i="37"/>
  <c r="AF183" i="37"/>
  <c r="AH183" i="37" s="1"/>
  <c r="AD183" i="37"/>
  <c r="AC183" i="37"/>
  <c r="AE183" i="37" s="1"/>
  <c r="AA183" i="37"/>
  <c r="Z183" i="37"/>
  <c r="AB183" i="37" s="1"/>
  <c r="X183" i="37"/>
  <c r="W183" i="37"/>
  <c r="Y183" i="37" s="1"/>
  <c r="U183" i="37"/>
  <c r="T183" i="37"/>
  <c r="V183" i="37" s="1"/>
  <c r="R183" i="37"/>
  <c r="Q183" i="37"/>
  <c r="S183" i="37" s="1"/>
  <c r="O183" i="37"/>
  <c r="N183" i="37"/>
  <c r="P183" i="37" s="1"/>
  <c r="L183" i="37"/>
  <c r="K183" i="37"/>
  <c r="M183" i="37" s="1"/>
  <c r="I183" i="37"/>
  <c r="H183" i="37"/>
  <c r="J183" i="37" s="1"/>
  <c r="F183" i="37"/>
  <c r="E183" i="37"/>
  <c r="G183" i="37" s="1"/>
  <c r="AV182" i="37"/>
  <c r="AU182" i="37"/>
  <c r="AW182" i="37" s="1"/>
  <c r="AS182" i="37"/>
  <c r="AR182" i="37"/>
  <c r="AT182" i="37" s="1"/>
  <c r="AP182" i="37"/>
  <c r="AO182" i="37"/>
  <c r="AQ182" i="37" s="1"/>
  <c r="AM182" i="37"/>
  <c r="AL182" i="37"/>
  <c r="AN182" i="37" s="1"/>
  <c r="AJ182" i="37"/>
  <c r="AI182" i="37"/>
  <c r="AK182" i="37" s="1"/>
  <c r="AG182" i="37"/>
  <c r="AF182" i="37"/>
  <c r="AH182" i="37" s="1"/>
  <c r="AD182" i="37"/>
  <c r="AC182" i="37"/>
  <c r="AE182" i="37" s="1"/>
  <c r="AA182" i="37"/>
  <c r="Z182" i="37"/>
  <c r="AB182" i="37" s="1"/>
  <c r="X182" i="37"/>
  <c r="W182" i="37"/>
  <c r="Y182" i="37" s="1"/>
  <c r="U182" i="37"/>
  <c r="T182" i="37"/>
  <c r="V182" i="37" s="1"/>
  <c r="R182" i="37"/>
  <c r="Q182" i="37"/>
  <c r="S182" i="37" s="1"/>
  <c r="O182" i="37"/>
  <c r="N182" i="37"/>
  <c r="P182" i="37" s="1"/>
  <c r="L182" i="37"/>
  <c r="K182" i="37"/>
  <c r="M182" i="37" s="1"/>
  <c r="I182" i="37"/>
  <c r="H182" i="37"/>
  <c r="J182" i="37" s="1"/>
  <c r="F182" i="37"/>
  <c r="E182" i="37"/>
  <c r="G182" i="37" s="1"/>
  <c r="AV181" i="37"/>
  <c r="AU181" i="37"/>
  <c r="AW181" i="37" s="1"/>
  <c r="AS181" i="37"/>
  <c r="AR181" i="37"/>
  <c r="AT181" i="37" s="1"/>
  <c r="AP181" i="37"/>
  <c r="AO181" i="37"/>
  <c r="AQ181" i="37" s="1"/>
  <c r="AM181" i="37"/>
  <c r="AL181" i="37"/>
  <c r="AN181" i="37" s="1"/>
  <c r="AJ181" i="37"/>
  <c r="AI181" i="37"/>
  <c r="AK181" i="37" s="1"/>
  <c r="AG181" i="37"/>
  <c r="AF181" i="37"/>
  <c r="AH181" i="37" s="1"/>
  <c r="AD181" i="37"/>
  <c r="AC181" i="37"/>
  <c r="AE181" i="37" s="1"/>
  <c r="AA181" i="37"/>
  <c r="Z181" i="37"/>
  <c r="AB181" i="37" s="1"/>
  <c r="X181" i="37"/>
  <c r="W181" i="37"/>
  <c r="Y181" i="37" s="1"/>
  <c r="U181" i="37"/>
  <c r="T181" i="37"/>
  <c r="V181" i="37" s="1"/>
  <c r="R181" i="37"/>
  <c r="Q181" i="37"/>
  <c r="S181" i="37" s="1"/>
  <c r="O181" i="37"/>
  <c r="N181" i="37"/>
  <c r="P181" i="37" s="1"/>
  <c r="L181" i="37"/>
  <c r="K181" i="37"/>
  <c r="M181" i="37" s="1"/>
  <c r="I181" i="37"/>
  <c r="H181" i="37"/>
  <c r="J181" i="37" s="1"/>
  <c r="F181" i="37"/>
  <c r="E181" i="37"/>
  <c r="G181" i="37" s="1"/>
  <c r="AV180" i="37"/>
  <c r="AU180" i="37"/>
  <c r="AW180" i="37" s="1"/>
  <c r="AS180" i="37"/>
  <c r="AR180" i="37"/>
  <c r="AT180" i="37" s="1"/>
  <c r="AP180" i="37"/>
  <c r="AO180" i="37"/>
  <c r="AQ180" i="37" s="1"/>
  <c r="AM180" i="37"/>
  <c r="AL180" i="37"/>
  <c r="AN180" i="37" s="1"/>
  <c r="AJ180" i="37"/>
  <c r="AI180" i="37"/>
  <c r="AK180" i="37" s="1"/>
  <c r="AG180" i="37"/>
  <c r="AF180" i="37"/>
  <c r="AH180" i="37" s="1"/>
  <c r="AD180" i="37"/>
  <c r="AC180" i="37"/>
  <c r="AE180" i="37" s="1"/>
  <c r="AA180" i="37"/>
  <c r="Z180" i="37"/>
  <c r="AB180" i="37" s="1"/>
  <c r="X180" i="37"/>
  <c r="W180" i="37"/>
  <c r="Y180" i="37" s="1"/>
  <c r="U180" i="37"/>
  <c r="T180" i="37"/>
  <c r="V180" i="37" s="1"/>
  <c r="R180" i="37"/>
  <c r="Q180" i="37"/>
  <c r="S180" i="37" s="1"/>
  <c r="O180" i="37"/>
  <c r="N180" i="37"/>
  <c r="P180" i="37" s="1"/>
  <c r="L180" i="37"/>
  <c r="K180" i="37"/>
  <c r="M180" i="37" s="1"/>
  <c r="I180" i="37"/>
  <c r="H180" i="37"/>
  <c r="J180" i="37" s="1"/>
  <c r="F180" i="37"/>
  <c r="E180" i="37"/>
  <c r="G180" i="37" s="1"/>
  <c r="AV179" i="37"/>
  <c r="AU179" i="37"/>
  <c r="AW179" i="37" s="1"/>
  <c r="AS179" i="37"/>
  <c r="AR179" i="37"/>
  <c r="AT179" i="37" s="1"/>
  <c r="AP179" i="37"/>
  <c r="AO179" i="37"/>
  <c r="AQ179" i="37" s="1"/>
  <c r="AM179" i="37"/>
  <c r="AL179" i="37"/>
  <c r="AN179" i="37" s="1"/>
  <c r="AJ179" i="37"/>
  <c r="AI179" i="37"/>
  <c r="AK179" i="37" s="1"/>
  <c r="AG179" i="37"/>
  <c r="AF179" i="37"/>
  <c r="AH179" i="37" s="1"/>
  <c r="AD179" i="37"/>
  <c r="AC179" i="37"/>
  <c r="AE179" i="37" s="1"/>
  <c r="AA179" i="37"/>
  <c r="Z179" i="37"/>
  <c r="AB179" i="37" s="1"/>
  <c r="X179" i="37"/>
  <c r="W179" i="37"/>
  <c r="Y179" i="37" s="1"/>
  <c r="U179" i="37"/>
  <c r="T179" i="37"/>
  <c r="V179" i="37" s="1"/>
  <c r="R179" i="37"/>
  <c r="Q179" i="37"/>
  <c r="S179" i="37" s="1"/>
  <c r="O179" i="37"/>
  <c r="N179" i="37"/>
  <c r="P179" i="37" s="1"/>
  <c r="L179" i="37"/>
  <c r="K179" i="37"/>
  <c r="M179" i="37" s="1"/>
  <c r="I179" i="37"/>
  <c r="H179" i="37"/>
  <c r="J179" i="37" s="1"/>
  <c r="F179" i="37"/>
  <c r="E179" i="37"/>
  <c r="G179" i="37" s="1"/>
  <c r="AV178" i="37"/>
  <c r="AU178" i="37"/>
  <c r="AW178" i="37" s="1"/>
  <c r="AS178" i="37"/>
  <c r="AR178" i="37"/>
  <c r="AT178" i="37" s="1"/>
  <c r="AP178" i="37"/>
  <c r="AO178" i="37"/>
  <c r="AQ178" i="37" s="1"/>
  <c r="AM178" i="37"/>
  <c r="AL178" i="37"/>
  <c r="AN178" i="37" s="1"/>
  <c r="AJ178" i="37"/>
  <c r="AI178" i="37"/>
  <c r="AK178" i="37" s="1"/>
  <c r="AG178" i="37"/>
  <c r="AF178" i="37"/>
  <c r="AH178" i="37" s="1"/>
  <c r="AD178" i="37"/>
  <c r="AC178" i="37"/>
  <c r="AE178" i="37" s="1"/>
  <c r="AA178" i="37"/>
  <c r="Z178" i="37"/>
  <c r="AB178" i="37" s="1"/>
  <c r="X178" i="37"/>
  <c r="W178" i="37"/>
  <c r="Y178" i="37" s="1"/>
  <c r="U178" i="37"/>
  <c r="T178" i="37"/>
  <c r="V178" i="37" s="1"/>
  <c r="R178" i="37"/>
  <c r="Q178" i="37"/>
  <c r="S178" i="37" s="1"/>
  <c r="O178" i="37"/>
  <c r="N178" i="37"/>
  <c r="P178" i="37" s="1"/>
  <c r="L178" i="37"/>
  <c r="K178" i="37"/>
  <c r="M178" i="37" s="1"/>
  <c r="I178" i="37"/>
  <c r="H178" i="37"/>
  <c r="J178" i="37" s="1"/>
  <c r="F178" i="37"/>
  <c r="E178" i="37"/>
  <c r="G178" i="37" s="1"/>
  <c r="AV177" i="37"/>
  <c r="AU177" i="37"/>
  <c r="AW177" i="37" s="1"/>
  <c r="AS177" i="37"/>
  <c r="AR177" i="37"/>
  <c r="AT177" i="37" s="1"/>
  <c r="AP177" i="37"/>
  <c r="AO177" i="37"/>
  <c r="AQ177" i="37" s="1"/>
  <c r="AM177" i="37"/>
  <c r="AL177" i="37"/>
  <c r="AN177" i="37" s="1"/>
  <c r="AJ177" i="37"/>
  <c r="AI177" i="37"/>
  <c r="AK177" i="37" s="1"/>
  <c r="AG177" i="37"/>
  <c r="AF177" i="37"/>
  <c r="AH177" i="37" s="1"/>
  <c r="AD177" i="37"/>
  <c r="AC177" i="37"/>
  <c r="AE177" i="37" s="1"/>
  <c r="AA177" i="37"/>
  <c r="Z177" i="37"/>
  <c r="AB177" i="37" s="1"/>
  <c r="X177" i="37"/>
  <c r="W177" i="37"/>
  <c r="Y177" i="37" s="1"/>
  <c r="U177" i="37"/>
  <c r="T177" i="37"/>
  <c r="V177" i="37" s="1"/>
  <c r="R177" i="37"/>
  <c r="Q177" i="37"/>
  <c r="S177" i="37" s="1"/>
  <c r="O177" i="37"/>
  <c r="N177" i="37"/>
  <c r="P177" i="37" s="1"/>
  <c r="L177" i="37"/>
  <c r="K177" i="37"/>
  <c r="M177" i="37" s="1"/>
  <c r="I177" i="37"/>
  <c r="H177" i="37"/>
  <c r="J177" i="37" s="1"/>
  <c r="F177" i="37"/>
  <c r="E177" i="37"/>
  <c r="G177" i="37" s="1"/>
  <c r="AV176" i="37"/>
  <c r="AU176" i="37"/>
  <c r="AW176" i="37" s="1"/>
  <c r="AS176" i="37"/>
  <c r="AR176" i="37"/>
  <c r="AT176" i="37" s="1"/>
  <c r="AP176" i="37"/>
  <c r="AO176" i="37"/>
  <c r="AQ176" i="37" s="1"/>
  <c r="AM176" i="37"/>
  <c r="AL176" i="37"/>
  <c r="AN176" i="37" s="1"/>
  <c r="AJ176" i="37"/>
  <c r="AI176" i="37"/>
  <c r="AK176" i="37" s="1"/>
  <c r="AG176" i="37"/>
  <c r="AF176" i="37"/>
  <c r="AH176" i="37" s="1"/>
  <c r="AD176" i="37"/>
  <c r="AC176" i="37"/>
  <c r="AE176" i="37" s="1"/>
  <c r="AA176" i="37"/>
  <c r="Z176" i="37"/>
  <c r="AB176" i="37" s="1"/>
  <c r="X176" i="37"/>
  <c r="W176" i="37"/>
  <c r="Y176" i="37" s="1"/>
  <c r="U176" i="37"/>
  <c r="T176" i="37"/>
  <c r="V176" i="37" s="1"/>
  <c r="R176" i="37"/>
  <c r="Q176" i="37"/>
  <c r="S176" i="37" s="1"/>
  <c r="O176" i="37"/>
  <c r="N176" i="37"/>
  <c r="P176" i="37" s="1"/>
  <c r="L176" i="37"/>
  <c r="K176" i="37"/>
  <c r="M176" i="37" s="1"/>
  <c r="I176" i="37"/>
  <c r="H176" i="37"/>
  <c r="J176" i="37" s="1"/>
  <c r="F176" i="37"/>
  <c r="E176" i="37"/>
  <c r="G176" i="37" s="1"/>
  <c r="AV175" i="37"/>
  <c r="AU175" i="37"/>
  <c r="AW175" i="37" s="1"/>
  <c r="AS175" i="37"/>
  <c r="AR175" i="37"/>
  <c r="AT175" i="37" s="1"/>
  <c r="AP175" i="37"/>
  <c r="AO175" i="37"/>
  <c r="AQ175" i="37" s="1"/>
  <c r="AM175" i="37"/>
  <c r="AL175" i="37"/>
  <c r="AN175" i="37" s="1"/>
  <c r="AK175" i="37"/>
  <c r="AJ175" i="37"/>
  <c r="AI175" i="37"/>
  <c r="AG175" i="37"/>
  <c r="AF175" i="37"/>
  <c r="AH175" i="37" s="1"/>
  <c r="AD175" i="37"/>
  <c r="AC175" i="37"/>
  <c r="AE175" i="37" s="1"/>
  <c r="AA175" i="37"/>
  <c r="Z175" i="37"/>
  <c r="AB175" i="37" s="1"/>
  <c r="X175" i="37"/>
  <c r="W175" i="37"/>
  <c r="Y175" i="37" s="1"/>
  <c r="U175" i="37"/>
  <c r="T175" i="37"/>
  <c r="V175" i="37" s="1"/>
  <c r="R175" i="37"/>
  <c r="Q175" i="37"/>
  <c r="S175" i="37" s="1"/>
  <c r="O175" i="37"/>
  <c r="N175" i="37"/>
  <c r="P175" i="37" s="1"/>
  <c r="L175" i="37"/>
  <c r="K175" i="37"/>
  <c r="M175" i="37" s="1"/>
  <c r="I175" i="37"/>
  <c r="H175" i="37"/>
  <c r="J175" i="37" s="1"/>
  <c r="F175" i="37"/>
  <c r="E175" i="37"/>
  <c r="G175" i="37" s="1"/>
  <c r="AV174" i="37"/>
  <c r="AU174" i="37"/>
  <c r="AW174" i="37" s="1"/>
  <c r="AS174" i="37"/>
  <c r="AR174" i="37"/>
  <c r="AT174" i="37" s="1"/>
  <c r="AP174" i="37"/>
  <c r="AO174" i="37"/>
  <c r="AQ174" i="37" s="1"/>
  <c r="AM174" i="37"/>
  <c r="AL174" i="37"/>
  <c r="AN174" i="37" s="1"/>
  <c r="AJ174" i="37"/>
  <c r="AI174" i="37"/>
  <c r="AK174" i="37" s="1"/>
  <c r="AG174" i="37"/>
  <c r="AF174" i="37"/>
  <c r="AH174" i="37" s="1"/>
  <c r="AD174" i="37"/>
  <c r="AC174" i="37"/>
  <c r="AE174" i="37" s="1"/>
  <c r="AA174" i="37"/>
  <c r="Z174" i="37"/>
  <c r="AB174" i="37" s="1"/>
  <c r="X174" i="37"/>
  <c r="W174" i="37"/>
  <c r="Y174" i="37" s="1"/>
  <c r="U174" i="37"/>
  <c r="T174" i="37"/>
  <c r="V174" i="37" s="1"/>
  <c r="R174" i="37"/>
  <c r="Q174" i="37"/>
  <c r="S174" i="37" s="1"/>
  <c r="O174" i="37"/>
  <c r="N174" i="37"/>
  <c r="P174" i="37" s="1"/>
  <c r="L174" i="37"/>
  <c r="K174" i="37"/>
  <c r="M174" i="37" s="1"/>
  <c r="I174" i="37"/>
  <c r="H174" i="37"/>
  <c r="J174" i="37" s="1"/>
  <c r="F174" i="37"/>
  <c r="E174" i="37"/>
  <c r="G174" i="37" s="1"/>
  <c r="AV173" i="37"/>
  <c r="AU173" i="37"/>
  <c r="AW173" i="37" s="1"/>
  <c r="AS173" i="37"/>
  <c r="AR173" i="37"/>
  <c r="AT173" i="37" s="1"/>
  <c r="AP173" i="37"/>
  <c r="AO173" i="37"/>
  <c r="AQ173" i="37" s="1"/>
  <c r="AN173" i="37"/>
  <c r="AM173" i="37"/>
  <c r="AL173" i="37"/>
  <c r="AJ173" i="37"/>
  <c r="AI173" i="37"/>
  <c r="AK173" i="37" s="1"/>
  <c r="AG173" i="37"/>
  <c r="AF173" i="37"/>
  <c r="AH173" i="37" s="1"/>
  <c r="AD173" i="37"/>
  <c r="AC173" i="37"/>
  <c r="AE173" i="37" s="1"/>
  <c r="AA173" i="37"/>
  <c r="Z173" i="37"/>
  <c r="AB173" i="37" s="1"/>
  <c r="X173" i="37"/>
  <c r="W173" i="37"/>
  <c r="Y173" i="37" s="1"/>
  <c r="U173" i="37"/>
  <c r="T173" i="37"/>
  <c r="V173" i="37" s="1"/>
  <c r="R173" i="37"/>
  <c r="Q173" i="37"/>
  <c r="S173" i="37" s="1"/>
  <c r="O173" i="37"/>
  <c r="N173" i="37"/>
  <c r="P173" i="37" s="1"/>
  <c r="L173" i="37"/>
  <c r="K173" i="37"/>
  <c r="M173" i="37" s="1"/>
  <c r="I173" i="37"/>
  <c r="H173" i="37"/>
  <c r="J173" i="37" s="1"/>
  <c r="F173" i="37"/>
  <c r="E173" i="37"/>
  <c r="G173" i="37" s="1"/>
  <c r="AV172" i="37"/>
  <c r="AU172" i="37"/>
  <c r="AW172" i="37" s="1"/>
  <c r="AS172" i="37"/>
  <c r="AR172" i="37"/>
  <c r="AT172" i="37" s="1"/>
  <c r="AP172" i="37"/>
  <c r="AO172" i="37"/>
  <c r="AQ172" i="37" s="1"/>
  <c r="AM172" i="37"/>
  <c r="AL172" i="37"/>
  <c r="AN172" i="37" s="1"/>
  <c r="AJ172" i="37"/>
  <c r="AI172" i="37"/>
  <c r="AK172" i="37" s="1"/>
  <c r="AG172" i="37"/>
  <c r="AF172" i="37"/>
  <c r="AH172" i="37" s="1"/>
  <c r="AD172" i="37"/>
  <c r="AC172" i="37"/>
  <c r="AE172" i="37" s="1"/>
  <c r="AA172" i="37"/>
  <c r="Z172" i="37"/>
  <c r="AB172" i="37" s="1"/>
  <c r="X172" i="37"/>
  <c r="W172" i="37"/>
  <c r="Y172" i="37" s="1"/>
  <c r="U172" i="37"/>
  <c r="T172" i="37"/>
  <c r="V172" i="37" s="1"/>
  <c r="R172" i="37"/>
  <c r="Q172" i="37"/>
  <c r="S172" i="37" s="1"/>
  <c r="O172" i="37"/>
  <c r="N172" i="37"/>
  <c r="P172" i="37" s="1"/>
  <c r="L172" i="37"/>
  <c r="K172" i="37"/>
  <c r="M172" i="37" s="1"/>
  <c r="I172" i="37"/>
  <c r="H172" i="37"/>
  <c r="J172" i="37" s="1"/>
  <c r="F172" i="37"/>
  <c r="E172" i="37"/>
  <c r="G172" i="37" s="1"/>
  <c r="AV171" i="37"/>
  <c r="AU171" i="37"/>
  <c r="AW171" i="37" s="1"/>
  <c r="AS171" i="37"/>
  <c r="AR171" i="37"/>
  <c r="AT171" i="37" s="1"/>
  <c r="AP171" i="37"/>
  <c r="AO171" i="37"/>
  <c r="AQ171" i="37" s="1"/>
  <c r="AM171" i="37"/>
  <c r="AL171" i="37"/>
  <c r="AN171" i="37" s="1"/>
  <c r="AJ171" i="37"/>
  <c r="AI171" i="37"/>
  <c r="AK171" i="37" s="1"/>
  <c r="AG171" i="37"/>
  <c r="AF171" i="37"/>
  <c r="AH171" i="37" s="1"/>
  <c r="AD171" i="37"/>
  <c r="AC171" i="37"/>
  <c r="AE171" i="37" s="1"/>
  <c r="AA171" i="37"/>
  <c r="Z171" i="37"/>
  <c r="AB171" i="37" s="1"/>
  <c r="X171" i="37"/>
  <c r="W171" i="37"/>
  <c r="Y171" i="37" s="1"/>
  <c r="U171" i="37"/>
  <c r="T171" i="37"/>
  <c r="V171" i="37" s="1"/>
  <c r="R171" i="37"/>
  <c r="Q171" i="37"/>
  <c r="S171" i="37" s="1"/>
  <c r="O171" i="37"/>
  <c r="N171" i="37"/>
  <c r="P171" i="37" s="1"/>
  <c r="L171" i="37"/>
  <c r="K171" i="37"/>
  <c r="M171" i="37" s="1"/>
  <c r="I171" i="37"/>
  <c r="H171" i="37"/>
  <c r="J171" i="37" s="1"/>
  <c r="F171" i="37"/>
  <c r="E171" i="37"/>
  <c r="G171" i="37" s="1"/>
  <c r="AV170" i="37"/>
  <c r="AU170" i="37"/>
  <c r="AW170" i="37" s="1"/>
  <c r="AS170" i="37"/>
  <c r="AR170" i="37"/>
  <c r="AT170" i="37" s="1"/>
  <c r="AP170" i="37"/>
  <c r="AO170" i="37"/>
  <c r="AQ170" i="37" s="1"/>
  <c r="AM170" i="37"/>
  <c r="AL170" i="37"/>
  <c r="AN170" i="37" s="1"/>
  <c r="AJ170" i="37"/>
  <c r="AI170" i="37"/>
  <c r="AK170" i="37" s="1"/>
  <c r="AG170" i="37"/>
  <c r="AF170" i="37"/>
  <c r="AH170" i="37" s="1"/>
  <c r="AD170" i="37"/>
  <c r="AC170" i="37"/>
  <c r="AE170" i="37" s="1"/>
  <c r="AA170" i="37"/>
  <c r="Z170" i="37"/>
  <c r="AB170" i="37" s="1"/>
  <c r="X170" i="37"/>
  <c r="W170" i="37"/>
  <c r="Y170" i="37" s="1"/>
  <c r="U170" i="37"/>
  <c r="T170" i="37"/>
  <c r="V170" i="37" s="1"/>
  <c r="R170" i="37"/>
  <c r="Q170" i="37"/>
  <c r="S170" i="37" s="1"/>
  <c r="O170" i="37"/>
  <c r="N170" i="37"/>
  <c r="P170" i="37" s="1"/>
  <c r="L170" i="37"/>
  <c r="K170" i="37"/>
  <c r="M170" i="37" s="1"/>
  <c r="I170" i="37"/>
  <c r="H170" i="37"/>
  <c r="J170" i="37" s="1"/>
  <c r="F170" i="37"/>
  <c r="E170" i="37"/>
  <c r="G170" i="37" s="1"/>
  <c r="AV169" i="37"/>
  <c r="AU169" i="37"/>
  <c r="AW169" i="37" s="1"/>
  <c r="AS169" i="37"/>
  <c r="AR169" i="37"/>
  <c r="AT169" i="37" s="1"/>
  <c r="AP169" i="37"/>
  <c r="AO169" i="37"/>
  <c r="AQ169" i="37" s="1"/>
  <c r="AM169" i="37"/>
  <c r="AL169" i="37"/>
  <c r="AN169" i="37" s="1"/>
  <c r="AJ169" i="37"/>
  <c r="AI169" i="37"/>
  <c r="AK169" i="37" s="1"/>
  <c r="AG169" i="37"/>
  <c r="AF169" i="37"/>
  <c r="AH169" i="37" s="1"/>
  <c r="AD169" i="37"/>
  <c r="AC169" i="37"/>
  <c r="AE169" i="37" s="1"/>
  <c r="AA169" i="37"/>
  <c r="Z169" i="37"/>
  <c r="AB169" i="37" s="1"/>
  <c r="X169" i="37"/>
  <c r="W169" i="37"/>
  <c r="Y169" i="37" s="1"/>
  <c r="U169" i="37"/>
  <c r="T169" i="37"/>
  <c r="V169" i="37" s="1"/>
  <c r="R169" i="37"/>
  <c r="Q169" i="37"/>
  <c r="S169" i="37" s="1"/>
  <c r="O169" i="37"/>
  <c r="N169" i="37"/>
  <c r="P169" i="37" s="1"/>
  <c r="L169" i="37"/>
  <c r="K169" i="37"/>
  <c r="M169" i="37" s="1"/>
  <c r="I169" i="37"/>
  <c r="H169" i="37"/>
  <c r="J169" i="37" s="1"/>
  <c r="F169" i="37"/>
  <c r="E169" i="37"/>
  <c r="G169" i="37" s="1"/>
  <c r="AV168" i="37"/>
  <c r="AU168" i="37"/>
  <c r="AW168" i="37" s="1"/>
  <c r="AS168" i="37"/>
  <c r="AR168" i="37"/>
  <c r="AT168" i="37" s="1"/>
  <c r="AP168" i="37"/>
  <c r="AO168" i="37"/>
  <c r="AQ168" i="37" s="1"/>
  <c r="AM168" i="37"/>
  <c r="AL168" i="37"/>
  <c r="AN168" i="37" s="1"/>
  <c r="AJ168" i="37"/>
  <c r="AI168" i="37"/>
  <c r="AK168" i="37" s="1"/>
  <c r="AG168" i="37"/>
  <c r="AF168" i="37"/>
  <c r="AH168" i="37" s="1"/>
  <c r="AD168" i="37"/>
  <c r="AC168" i="37"/>
  <c r="AE168" i="37" s="1"/>
  <c r="AA168" i="37"/>
  <c r="Z168" i="37"/>
  <c r="AB168" i="37" s="1"/>
  <c r="X168" i="37"/>
  <c r="W168" i="37"/>
  <c r="Y168" i="37" s="1"/>
  <c r="U168" i="37"/>
  <c r="T168" i="37"/>
  <c r="V168" i="37" s="1"/>
  <c r="R168" i="37"/>
  <c r="Q168" i="37"/>
  <c r="S168" i="37" s="1"/>
  <c r="O168" i="37"/>
  <c r="N168" i="37"/>
  <c r="P168" i="37" s="1"/>
  <c r="L168" i="37"/>
  <c r="K168" i="37"/>
  <c r="M168" i="37" s="1"/>
  <c r="I168" i="37"/>
  <c r="H168" i="37"/>
  <c r="J168" i="37" s="1"/>
  <c r="F168" i="37"/>
  <c r="E168" i="37"/>
  <c r="G168" i="37" s="1"/>
  <c r="AV167" i="37"/>
  <c r="AU167" i="37"/>
  <c r="AW167" i="37" s="1"/>
  <c r="AS167" i="37"/>
  <c r="AR167" i="37"/>
  <c r="AT167" i="37" s="1"/>
  <c r="AP167" i="37"/>
  <c r="AO167" i="37"/>
  <c r="AQ167" i="37" s="1"/>
  <c r="AM167" i="37"/>
  <c r="AL167" i="37"/>
  <c r="AN167" i="37" s="1"/>
  <c r="AJ167" i="37"/>
  <c r="AI167" i="37"/>
  <c r="AK167" i="37" s="1"/>
  <c r="AG167" i="37"/>
  <c r="AF167" i="37"/>
  <c r="AH167" i="37" s="1"/>
  <c r="AD167" i="37"/>
  <c r="AC167" i="37"/>
  <c r="AE167" i="37" s="1"/>
  <c r="AA167" i="37"/>
  <c r="Z167" i="37"/>
  <c r="AB167" i="37" s="1"/>
  <c r="X167" i="37"/>
  <c r="W167" i="37"/>
  <c r="Y167" i="37" s="1"/>
  <c r="U167" i="37"/>
  <c r="T167" i="37"/>
  <c r="V167" i="37" s="1"/>
  <c r="R167" i="37"/>
  <c r="Q167" i="37"/>
  <c r="S167" i="37" s="1"/>
  <c r="O167" i="37"/>
  <c r="N167" i="37"/>
  <c r="P167" i="37" s="1"/>
  <c r="M167" i="37"/>
  <c r="L167" i="37"/>
  <c r="K167" i="37"/>
  <c r="I167" i="37"/>
  <c r="H167" i="37"/>
  <c r="J167" i="37" s="1"/>
  <c r="F167" i="37"/>
  <c r="E167" i="37"/>
  <c r="G167" i="37" s="1"/>
  <c r="AV166" i="37"/>
  <c r="AU166" i="37"/>
  <c r="AW166" i="37" s="1"/>
  <c r="AS166" i="37"/>
  <c r="AR166" i="37"/>
  <c r="AT166" i="37" s="1"/>
  <c r="AP166" i="37"/>
  <c r="AO166" i="37"/>
  <c r="AQ166" i="37" s="1"/>
  <c r="AM166" i="37"/>
  <c r="AL166" i="37"/>
  <c r="AN166" i="37" s="1"/>
  <c r="AJ166" i="37"/>
  <c r="AI166" i="37"/>
  <c r="AK166" i="37" s="1"/>
  <c r="AG166" i="37"/>
  <c r="AF166" i="37"/>
  <c r="AH166" i="37" s="1"/>
  <c r="AD166" i="37"/>
  <c r="AC166" i="37"/>
  <c r="AE166" i="37" s="1"/>
  <c r="AA166" i="37"/>
  <c r="Z166" i="37"/>
  <c r="AB166" i="37" s="1"/>
  <c r="X166" i="37"/>
  <c r="W166" i="37"/>
  <c r="Y166" i="37" s="1"/>
  <c r="U166" i="37"/>
  <c r="T166" i="37"/>
  <c r="V166" i="37" s="1"/>
  <c r="R166" i="37"/>
  <c r="Q166" i="37"/>
  <c r="S166" i="37" s="1"/>
  <c r="O166" i="37"/>
  <c r="N166" i="37"/>
  <c r="P166" i="37" s="1"/>
  <c r="L166" i="37"/>
  <c r="K166" i="37"/>
  <c r="M166" i="37" s="1"/>
  <c r="I166" i="37"/>
  <c r="H166" i="37"/>
  <c r="J166" i="37" s="1"/>
  <c r="F166" i="37"/>
  <c r="E166" i="37"/>
  <c r="G166" i="37" s="1"/>
  <c r="AV165" i="37"/>
  <c r="AU165" i="37"/>
  <c r="AW165" i="37" s="1"/>
  <c r="AS165" i="37"/>
  <c r="AR165" i="37"/>
  <c r="AT165" i="37" s="1"/>
  <c r="AP165" i="37"/>
  <c r="AO165" i="37"/>
  <c r="AQ165" i="37" s="1"/>
  <c r="AM165" i="37"/>
  <c r="AL165" i="37"/>
  <c r="AN165" i="37" s="1"/>
  <c r="AJ165" i="37"/>
  <c r="AI165" i="37"/>
  <c r="AK165" i="37" s="1"/>
  <c r="AG165" i="37"/>
  <c r="AF165" i="37"/>
  <c r="AH165" i="37" s="1"/>
  <c r="AD165" i="37"/>
  <c r="AC165" i="37"/>
  <c r="AE165" i="37" s="1"/>
  <c r="AA165" i="37"/>
  <c r="Z165" i="37"/>
  <c r="AB165" i="37" s="1"/>
  <c r="X165" i="37"/>
  <c r="W165" i="37"/>
  <c r="Y165" i="37" s="1"/>
  <c r="U165" i="37"/>
  <c r="T165" i="37"/>
  <c r="V165" i="37" s="1"/>
  <c r="R165" i="37"/>
  <c r="Q165" i="37"/>
  <c r="S165" i="37" s="1"/>
  <c r="O165" i="37"/>
  <c r="N165" i="37"/>
  <c r="P165" i="37" s="1"/>
  <c r="L165" i="37"/>
  <c r="K165" i="37"/>
  <c r="M165" i="37" s="1"/>
  <c r="I165" i="37"/>
  <c r="H165" i="37"/>
  <c r="J165" i="37" s="1"/>
  <c r="F165" i="37"/>
  <c r="E165" i="37"/>
  <c r="G165" i="37" s="1"/>
  <c r="AV164" i="37"/>
  <c r="AU164" i="37"/>
  <c r="AW164" i="37" s="1"/>
  <c r="AS164" i="37"/>
  <c r="AR164" i="37"/>
  <c r="AT164" i="37" s="1"/>
  <c r="AP164" i="37"/>
  <c r="AO164" i="37"/>
  <c r="AQ164" i="37" s="1"/>
  <c r="AM164" i="37"/>
  <c r="AL164" i="37"/>
  <c r="AN164" i="37" s="1"/>
  <c r="AJ164" i="37"/>
  <c r="AI164" i="37"/>
  <c r="AK164" i="37" s="1"/>
  <c r="AG164" i="37"/>
  <c r="AF164" i="37"/>
  <c r="AH164" i="37" s="1"/>
  <c r="AE164" i="37"/>
  <c r="AD164" i="37"/>
  <c r="AC164" i="37"/>
  <c r="AA164" i="37"/>
  <c r="Z164" i="37"/>
  <c r="AB164" i="37" s="1"/>
  <c r="X164" i="37"/>
  <c r="W164" i="37"/>
  <c r="Y164" i="37" s="1"/>
  <c r="U164" i="37"/>
  <c r="T164" i="37"/>
  <c r="V164" i="37" s="1"/>
  <c r="R164" i="37"/>
  <c r="Q164" i="37"/>
  <c r="S164" i="37" s="1"/>
  <c r="O164" i="37"/>
  <c r="N164" i="37"/>
  <c r="P164" i="37" s="1"/>
  <c r="L164" i="37"/>
  <c r="K164" i="37"/>
  <c r="M164" i="37" s="1"/>
  <c r="I164" i="37"/>
  <c r="H164" i="37"/>
  <c r="J164" i="37" s="1"/>
  <c r="F164" i="37"/>
  <c r="E164" i="37"/>
  <c r="G164" i="37" s="1"/>
  <c r="AV163" i="37"/>
  <c r="AU163" i="37"/>
  <c r="AW163" i="37" s="1"/>
  <c r="AS163" i="37"/>
  <c r="AR163" i="37"/>
  <c r="AT163" i="37" s="1"/>
  <c r="AP163" i="37"/>
  <c r="AO163" i="37"/>
  <c r="AQ163" i="37" s="1"/>
  <c r="AM163" i="37"/>
  <c r="AL163" i="37"/>
  <c r="AN163" i="37" s="1"/>
  <c r="AJ163" i="37"/>
  <c r="AI163" i="37"/>
  <c r="AK163" i="37" s="1"/>
  <c r="AG163" i="37"/>
  <c r="AF163" i="37"/>
  <c r="AH163" i="37" s="1"/>
  <c r="AD163" i="37"/>
  <c r="AC163" i="37"/>
  <c r="AE163" i="37" s="1"/>
  <c r="AA163" i="37"/>
  <c r="Z163" i="37"/>
  <c r="AB163" i="37" s="1"/>
  <c r="X163" i="37"/>
  <c r="W163" i="37"/>
  <c r="Y163" i="37" s="1"/>
  <c r="U163" i="37"/>
  <c r="T163" i="37"/>
  <c r="V163" i="37" s="1"/>
  <c r="R163" i="37"/>
  <c r="Q163" i="37"/>
  <c r="S163" i="37" s="1"/>
  <c r="O163" i="37"/>
  <c r="N163" i="37"/>
  <c r="P163" i="37" s="1"/>
  <c r="L163" i="37"/>
  <c r="K163" i="37"/>
  <c r="M163" i="37" s="1"/>
  <c r="I163" i="37"/>
  <c r="H163" i="37"/>
  <c r="J163" i="37" s="1"/>
  <c r="F163" i="37"/>
  <c r="E163" i="37"/>
  <c r="G163" i="37" s="1"/>
  <c r="AV162" i="37"/>
  <c r="AU162" i="37"/>
  <c r="AW162" i="37" s="1"/>
  <c r="AS162" i="37"/>
  <c r="AR162" i="37"/>
  <c r="AT162" i="37" s="1"/>
  <c r="AP162" i="37"/>
  <c r="AO162" i="37"/>
  <c r="AQ162" i="37" s="1"/>
  <c r="AM162" i="37"/>
  <c r="AL162" i="37"/>
  <c r="AN162" i="37" s="1"/>
  <c r="AJ162" i="37"/>
  <c r="AI162" i="37"/>
  <c r="AK162" i="37" s="1"/>
  <c r="AG162" i="37"/>
  <c r="AF162" i="37"/>
  <c r="AH162" i="37" s="1"/>
  <c r="AD162" i="37"/>
  <c r="AC162" i="37"/>
  <c r="AE162" i="37" s="1"/>
  <c r="AA162" i="37"/>
  <c r="Z162" i="37"/>
  <c r="AB162" i="37" s="1"/>
  <c r="X162" i="37"/>
  <c r="W162" i="37"/>
  <c r="Y162" i="37" s="1"/>
  <c r="U162" i="37"/>
  <c r="T162" i="37"/>
  <c r="V162" i="37" s="1"/>
  <c r="R162" i="37"/>
  <c r="Q162" i="37"/>
  <c r="S162" i="37" s="1"/>
  <c r="O162" i="37"/>
  <c r="N162" i="37"/>
  <c r="P162" i="37" s="1"/>
  <c r="L162" i="37"/>
  <c r="K162" i="37"/>
  <c r="M162" i="37" s="1"/>
  <c r="I162" i="37"/>
  <c r="H162" i="37"/>
  <c r="J162" i="37" s="1"/>
  <c r="F162" i="37"/>
  <c r="E162" i="37"/>
  <c r="G162" i="37" s="1"/>
  <c r="AV161" i="37"/>
  <c r="AU161" i="37"/>
  <c r="AW161" i="37" s="1"/>
  <c r="AS161" i="37"/>
  <c r="AR161" i="37"/>
  <c r="AT161" i="37" s="1"/>
  <c r="AP161" i="37"/>
  <c r="AO161" i="37"/>
  <c r="AQ161" i="37" s="1"/>
  <c r="AM161" i="37"/>
  <c r="AL161" i="37"/>
  <c r="AN161" i="37" s="1"/>
  <c r="AJ161" i="37"/>
  <c r="AI161" i="37"/>
  <c r="AK161" i="37" s="1"/>
  <c r="AG161" i="37"/>
  <c r="AF161" i="37"/>
  <c r="AH161" i="37" s="1"/>
  <c r="AD161" i="37"/>
  <c r="AC161" i="37"/>
  <c r="AE161" i="37" s="1"/>
  <c r="AA161" i="37"/>
  <c r="Z161" i="37"/>
  <c r="AB161" i="37" s="1"/>
  <c r="X161" i="37"/>
  <c r="W161" i="37"/>
  <c r="Y161" i="37" s="1"/>
  <c r="U161" i="37"/>
  <c r="T161" i="37"/>
  <c r="V161" i="37" s="1"/>
  <c r="R161" i="37"/>
  <c r="Q161" i="37"/>
  <c r="S161" i="37" s="1"/>
  <c r="O161" i="37"/>
  <c r="N161" i="37"/>
  <c r="P161" i="37" s="1"/>
  <c r="L161" i="37"/>
  <c r="K161" i="37"/>
  <c r="M161" i="37" s="1"/>
  <c r="I161" i="37"/>
  <c r="H161" i="37"/>
  <c r="J161" i="37" s="1"/>
  <c r="F161" i="37"/>
  <c r="E161" i="37"/>
  <c r="G161" i="37" s="1"/>
  <c r="AV160" i="37"/>
  <c r="AU160" i="37"/>
  <c r="AW160" i="37" s="1"/>
  <c r="AS160" i="37"/>
  <c r="AR160" i="37"/>
  <c r="AT160" i="37" s="1"/>
  <c r="AP160" i="37"/>
  <c r="AO160" i="37"/>
  <c r="AQ160" i="37" s="1"/>
  <c r="AM160" i="37"/>
  <c r="AL160" i="37"/>
  <c r="AN160" i="37" s="1"/>
  <c r="AJ160" i="37"/>
  <c r="AI160" i="37"/>
  <c r="AK160" i="37" s="1"/>
  <c r="AG160" i="37"/>
  <c r="AF160" i="37"/>
  <c r="AH160" i="37" s="1"/>
  <c r="AD160" i="37"/>
  <c r="AC160" i="37"/>
  <c r="AE160" i="37" s="1"/>
  <c r="AA160" i="37"/>
  <c r="Z160" i="37"/>
  <c r="AB160" i="37" s="1"/>
  <c r="X160" i="37"/>
  <c r="W160" i="37"/>
  <c r="Y160" i="37" s="1"/>
  <c r="U160" i="37"/>
  <c r="T160" i="37"/>
  <c r="V160" i="37" s="1"/>
  <c r="R160" i="37"/>
  <c r="Q160" i="37"/>
  <c r="S160" i="37" s="1"/>
  <c r="O160" i="37"/>
  <c r="N160" i="37"/>
  <c r="P160" i="37" s="1"/>
  <c r="L160" i="37"/>
  <c r="K160" i="37"/>
  <c r="M160" i="37" s="1"/>
  <c r="I160" i="37"/>
  <c r="H160" i="37"/>
  <c r="J160" i="37" s="1"/>
  <c r="F160" i="37"/>
  <c r="E160" i="37"/>
  <c r="G160" i="37" s="1"/>
  <c r="AV159" i="37"/>
  <c r="AU159" i="37"/>
  <c r="AW159" i="37" s="1"/>
  <c r="AS159" i="37"/>
  <c r="AR159" i="37"/>
  <c r="AT159" i="37" s="1"/>
  <c r="AP159" i="37"/>
  <c r="AO159" i="37"/>
  <c r="AQ159" i="37" s="1"/>
  <c r="AM159" i="37"/>
  <c r="AL159" i="37"/>
  <c r="AN159" i="37" s="1"/>
  <c r="AJ159" i="37"/>
  <c r="AI159" i="37"/>
  <c r="AK159" i="37" s="1"/>
  <c r="AG159" i="37"/>
  <c r="AF159" i="37"/>
  <c r="AH159" i="37" s="1"/>
  <c r="AD159" i="37"/>
  <c r="AC159" i="37"/>
  <c r="AE159" i="37" s="1"/>
  <c r="AA159" i="37"/>
  <c r="Z159" i="37"/>
  <c r="AB159" i="37" s="1"/>
  <c r="X159" i="37"/>
  <c r="W159" i="37"/>
  <c r="Y159" i="37" s="1"/>
  <c r="U159" i="37"/>
  <c r="T159" i="37"/>
  <c r="V159" i="37" s="1"/>
  <c r="R159" i="37"/>
  <c r="Q159" i="37"/>
  <c r="S159" i="37" s="1"/>
  <c r="O159" i="37"/>
  <c r="N159" i="37"/>
  <c r="P159" i="37" s="1"/>
  <c r="L159" i="37"/>
  <c r="K159" i="37"/>
  <c r="M159" i="37" s="1"/>
  <c r="I159" i="37"/>
  <c r="H159" i="37"/>
  <c r="J159" i="37" s="1"/>
  <c r="F159" i="37"/>
  <c r="E159" i="37"/>
  <c r="G159" i="37" s="1"/>
  <c r="AV158" i="37"/>
  <c r="AU158" i="37"/>
  <c r="AW158" i="37" s="1"/>
  <c r="AS158" i="37"/>
  <c r="AR158" i="37"/>
  <c r="AT158" i="37" s="1"/>
  <c r="AP158" i="37"/>
  <c r="AO158" i="37"/>
  <c r="AQ158" i="37" s="1"/>
  <c r="AM158" i="37"/>
  <c r="AL158" i="37"/>
  <c r="AN158" i="37" s="1"/>
  <c r="AJ158" i="37"/>
  <c r="AI158" i="37"/>
  <c r="AK158" i="37" s="1"/>
  <c r="AG158" i="37"/>
  <c r="AF158" i="37"/>
  <c r="AH158" i="37" s="1"/>
  <c r="AD158" i="37"/>
  <c r="AC158" i="37"/>
  <c r="AE158" i="37" s="1"/>
  <c r="AB158" i="37"/>
  <c r="AA158" i="37"/>
  <c r="Z158" i="37"/>
  <c r="X158" i="37"/>
  <c r="W158" i="37"/>
  <c r="Y158" i="37" s="1"/>
  <c r="U158" i="37"/>
  <c r="T158" i="37"/>
  <c r="V158" i="37" s="1"/>
  <c r="R158" i="37"/>
  <c r="Q158" i="37"/>
  <c r="S158" i="37" s="1"/>
  <c r="O158" i="37"/>
  <c r="N158" i="37"/>
  <c r="P158" i="37" s="1"/>
  <c r="L158" i="37"/>
  <c r="K158" i="37"/>
  <c r="M158" i="37" s="1"/>
  <c r="I158" i="37"/>
  <c r="H158" i="37"/>
  <c r="J158" i="37" s="1"/>
  <c r="F158" i="37"/>
  <c r="E158" i="37"/>
  <c r="G158" i="37" s="1"/>
  <c r="AV157" i="37"/>
  <c r="AU157" i="37"/>
  <c r="AW157" i="37" s="1"/>
  <c r="AS157" i="37"/>
  <c r="AR157" i="37"/>
  <c r="AT157" i="37" s="1"/>
  <c r="AP157" i="37"/>
  <c r="AO157" i="37"/>
  <c r="AQ157" i="37" s="1"/>
  <c r="AM157" i="37"/>
  <c r="AL157" i="37"/>
  <c r="AN157" i="37" s="1"/>
  <c r="AJ157" i="37"/>
  <c r="AI157" i="37"/>
  <c r="AK157" i="37" s="1"/>
  <c r="AG157" i="37"/>
  <c r="AF157" i="37"/>
  <c r="AH157" i="37" s="1"/>
  <c r="AD157" i="37"/>
  <c r="AC157" i="37"/>
  <c r="AE157" i="37" s="1"/>
  <c r="AA157" i="37"/>
  <c r="Z157" i="37"/>
  <c r="AB157" i="37" s="1"/>
  <c r="X157" i="37"/>
  <c r="W157" i="37"/>
  <c r="Y157" i="37" s="1"/>
  <c r="U157" i="37"/>
  <c r="T157" i="37"/>
  <c r="V157" i="37" s="1"/>
  <c r="R157" i="37"/>
  <c r="Q157" i="37"/>
  <c r="S157" i="37" s="1"/>
  <c r="O157" i="37"/>
  <c r="N157" i="37"/>
  <c r="P157" i="37" s="1"/>
  <c r="L157" i="37"/>
  <c r="K157" i="37"/>
  <c r="M157" i="37" s="1"/>
  <c r="I157" i="37"/>
  <c r="H157" i="37"/>
  <c r="J157" i="37" s="1"/>
  <c r="F157" i="37"/>
  <c r="E157" i="37"/>
  <c r="G157" i="37" s="1"/>
  <c r="AV156" i="37"/>
  <c r="AU156" i="37"/>
  <c r="AW156" i="37" s="1"/>
  <c r="AS156" i="37"/>
  <c r="AR156" i="37"/>
  <c r="AT156" i="37" s="1"/>
  <c r="AP156" i="37"/>
  <c r="AO156" i="37"/>
  <c r="AQ156" i="37" s="1"/>
  <c r="AM156" i="37"/>
  <c r="AL156" i="37"/>
  <c r="AN156" i="37" s="1"/>
  <c r="AJ156" i="37"/>
  <c r="AI156" i="37"/>
  <c r="AK156" i="37" s="1"/>
  <c r="AG156" i="37"/>
  <c r="AF156" i="37"/>
  <c r="AH156" i="37" s="1"/>
  <c r="AD156" i="37"/>
  <c r="AC156" i="37"/>
  <c r="AE156" i="37" s="1"/>
  <c r="AA156" i="37"/>
  <c r="Z156" i="37"/>
  <c r="AB156" i="37" s="1"/>
  <c r="X156" i="37"/>
  <c r="W156" i="37"/>
  <c r="Y156" i="37" s="1"/>
  <c r="U156" i="37"/>
  <c r="T156" i="37"/>
  <c r="V156" i="37" s="1"/>
  <c r="R156" i="37"/>
  <c r="Q156" i="37"/>
  <c r="S156" i="37" s="1"/>
  <c r="O156" i="37"/>
  <c r="N156" i="37"/>
  <c r="P156" i="37" s="1"/>
  <c r="L156" i="37"/>
  <c r="K156" i="37"/>
  <c r="M156" i="37" s="1"/>
  <c r="I156" i="37"/>
  <c r="H156" i="37"/>
  <c r="J156" i="37" s="1"/>
  <c r="G156" i="37"/>
  <c r="F156" i="37"/>
  <c r="E156" i="37"/>
  <c r="AV155" i="37"/>
  <c r="AU155" i="37"/>
  <c r="AW155" i="37" s="1"/>
  <c r="AS155" i="37"/>
  <c r="AR155" i="37"/>
  <c r="AT155" i="37" s="1"/>
  <c r="AP155" i="37"/>
  <c r="AO155" i="37"/>
  <c r="AQ155" i="37" s="1"/>
  <c r="AM155" i="37"/>
  <c r="AL155" i="37"/>
  <c r="AN155" i="37" s="1"/>
  <c r="AJ155" i="37"/>
  <c r="AI155" i="37"/>
  <c r="AK155" i="37" s="1"/>
  <c r="AG155" i="37"/>
  <c r="AF155" i="37"/>
  <c r="AH155" i="37" s="1"/>
  <c r="AD155" i="37"/>
  <c r="AC155" i="37"/>
  <c r="AE155" i="37" s="1"/>
  <c r="AA155" i="37"/>
  <c r="Z155" i="37"/>
  <c r="AB155" i="37" s="1"/>
  <c r="X155" i="37"/>
  <c r="W155" i="37"/>
  <c r="Y155" i="37" s="1"/>
  <c r="U155" i="37"/>
  <c r="T155" i="37"/>
  <c r="V155" i="37" s="1"/>
  <c r="R155" i="37"/>
  <c r="Q155" i="37"/>
  <c r="S155" i="37" s="1"/>
  <c r="O155" i="37"/>
  <c r="N155" i="37"/>
  <c r="P155" i="37" s="1"/>
  <c r="L155" i="37"/>
  <c r="K155" i="37"/>
  <c r="M155" i="37" s="1"/>
  <c r="I155" i="37"/>
  <c r="H155" i="37"/>
  <c r="J155" i="37" s="1"/>
  <c r="F155" i="37"/>
  <c r="E155" i="37"/>
  <c r="G155" i="37" s="1"/>
  <c r="AV154" i="37"/>
  <c r="AU154" i="37"/>
  <c r="AW154" i="37" s="1"/>
  <c r="AS154" i="37"/>
  <c r="AR154" i="37"/>
  <c r="AT154" i="37" s="1"/>
  <c r="AP154" i="37"/>
  <c r="AO154" i="37"/>
  <c r="AQ154" i="37" s="1"/>
  <c r="AM154" i="37"/>
  <c r="AL154" i="37"/>
  <c r="AN154" i="37" s="1"/>
  <c r="AJ154" i="37"/>
  <c r="AI154" i="37"/>
  <c r="AK154" i="37" s="1"/>
  <c r="AG154" i="37"/>
  <c r="AF154" i="37"/>
  <c r="AH154" i="37" s="1"/>
  <c r="AD154" i="37"/>
  <c r="AC154" i="37"/>
  <c r="AE154" i="37" s="1"/>
  <c r="AA154" i="37"/>
  <c r="Z154" i="37"/>
  <c r="AB154" i="37" s="1"/>
  <c r="X154" i="37"/>
  <c r="W154" i="37"/>
  <c r="Y154" i="37" s="1"/>
  <c r="U154" i="37"/>
  <c r="T154" i="37"/>
  <c r="V154" i="37" s="1"/>
  <c r="R154" i="37"/>
  <c r="Q154" i="37"/>
  <c r="S154" i="37" s="1"/>
  <c r="O154" i="37"/>
  <c r="N154" i="37"/>
  <c r="P154" i="37" s="1"/>
  <c r="L154" i="37"/>
  <c r="K154" i="37"/>
  <c r="M154" i="37" s="1"/>
  <c r="I154" i="37"/>
  <c r="H154" i="37"/>
  <c r="J154" i="37" s="1"/>
  <c r="F154" i="37"/>
  <c r="E154" i="37"/>
  <c r="G154" i="37" s="1"/>
  <c r="AV153" i="37"/>
  <c r="AU153" i="37"/>
  <c r="AW153" i="37" s="1"/>
  <c r="AS153" i="37"/>
  <c r="AR153" i="37"/>
  <c r="AT153" i="37" s="1"/>
  <c r="AP153" i="37"/>
  <c r="AO153" i="37"/>
  <c r="AQ153" i="37" s="1"/>
  <c r="AM153" i="37"/>
  <c r="AL153" i="37"/>
  <c r="AN153" i="37" s="1"/>
  <c r="AJ153" i="37"/>
  <c r="AI153" i="37"/>
  <c r="AK153" i="37" s="1"/>
  <c r="AG153" i="37"/>
  <c r="AF153" i="37"/>
  <c r="AH153" i="37" s="1"/>
  <c r="AD153" i="37"/>
  <c r="AC153" i="37"/>
  <c r="AE153" i="37" s="1"/>
  <c r="AA153" i="37"/>
  <c r="Z153" i="37"/>
  <c r="AB153" i="37" s="1"/>
  <c r="X153" i="37"/>
  <c r="W153" i="37"/>
  <c r="Y153" i="37" s="1"/>
  <c r="U153" i="37"/>
  <c r="T153" i="37"/>
  <c r="V153" i="37" s="1"/>
  <c r="R153" i="37"/>
  <c r="Q153" i="37"/>
  <c r="S153" i="37" s="1"/>
  <c r="O153" i="37"/>
  <c r="N153" i="37"/>
  <c r="P153" i="37" s="1"/>
  <c r="L153" i="37"/>
  <c r="K153" i="37"/>
  <c r="M153" i="37" s="1"/>
  <c r="I153" i="37"/>
  <c r="H153" i="37"/>
  <c r="J153" i="37" s="1"/>
  <c r="F153" i="37"/>
  <c r="E153" i="37"/>
  <c r="G153" i="37" s="1"/>
  <c r="AV152" i="37"/>
  <c r="AU152" i="37"/>
  <c r="AW152" i="37" s="1"/>
  <c r="AS152" i="37"/>
  <c r="AR152" i="37"/>
  <c r="AT152" i="37" s="1"/>
  <c r="AP152" i="37"/>
  <c r="AO152" i="37"/>
  <c r="AQ152" i="37" s="1"/>
  <c r="AM152" i="37"/>
  <c r="AL152" i="37"/>
  <c r="AN152" i="37" s="1"/>
  <c r="AJ152" i="37"/>
  <c r="AI152" i="37"/>
  <c r="AK152" i="37" s="1"/>
  <c r="AG152" i="37"/>
  <c r="AF152" i="37"/>
  <c r="AH152" i="37" s="1"/>
  <c r="AD152" i="37"/>
  <c r="AC152" i="37"/>
  <c r="AE152" i="37" s="1"/>
  <c r="AA152" i="37"/>
  <c r="Z152" i="37"/>
  <c r="AB152" i="37" s="1"/>
  <c r="X152" i="37"/>
  <c r="W152" i="37"/>
  <c r="Y152" i="37" s="1"/>
  <c r="U152" i="37"/>
  <c r="T152" i="37"/>
  <c r="V152" i="37" s="1"/>
  <c r="R152" i="37"/>
  <c r="Q152" i="37"/>
  <c r="S152" i="37" s="1"/>
  <c r="O152" i="37"/>
  <c r="N152" i="37"/>
  <c r="P152" i="37" s="1"/>
  <c r="L152" i="37"/>
  <c r="K152" i="37"/>
  <c r="M152" i="37" s="1"/>
  <c r="I152" i="37"/>
  <c r="H152" i="37"/>
  <c r="J152" i="37" s="1"/>
  <c r="F152" i="37"/>
  <c r="E152" i="37"/>
  <c r="G152" i="37" s="1"/>
  <c r="AV151" i="37"/>
  <c r="AU151" i="37"/>
  <c r="AW151" i="37" s="1"/>
  <c r="AS151" i="37"/>
  <c r="AR151" i="37"/>
  <c r="AT151" i="37" s="1"/>
  <c r="AP151" i="37"/>
  <c r="AO151" i="37"/>
  <c r="AQ151" i="37" s="1"/>
  <c r="AM151" i="37"/>
  <c r="AL151" i="37"/>
  <c r="AN151" i="37" s="1"/>
  <c r="AJ151" i="37"/>
  <c r="AI151" i="37"/>
  <c r="AK151" i="37" s="1"/>
  <c r="AG151" i="37"/>
  <c r="AF151" i="37"/>
  <c r="AH151" i="37" s="1"/>
  <c r="AD151" i="37"/>
  <c r="AC151" i="37"/>
  <c r="AE151" i="37" s="1"/>
  <c r="AA151" i="37"/>
  <c r="Z151" i="37"/>
  <c r="AB151" i="37" s="1"/>
  <c r="X151" i="37"/>
  <c r="W151" i="37"/>
  <c r="Y151" i="37" s="1"/>
  <c r="U151" i="37"/>
  <c r="T151" i="37"/>
  <c r="V151" i="37" s="1"/>
  <c r="R151" i="37"/>
  <c r="Q151" i="37"/>
  <c r="S151" i="37" s="1"/>
  <c r="O151" i="37"/>
  <c r="N151" i="37"/>
  <c r="P151" i="37" s="1"/>
  <c r="L151" i="37"/>
  <c r="K151" i="37"/>
  <c r="M151" i="37" s="1"/>
  <c r="I151" i="37"/>
  <c r="H151" i="37"/>
  <c r="J151" i="37" s="1"/>
  <c r="F151" i="37"/>
  <c r="E151" i="37"/>
  <c r="G151" i="37" s="1"/>
  <c r="AV150" i="37"/>
  <c r="AU150" i="37"/>
  <c r="AW150" i="37" s="1"/>
  <c r="AS150" i="37"/>
  <c r="AR150" i="37"/>
  <c r="AT150" i="37" s="1"/>
  <c r="AP150" i="37"/>
  <c r="AO150" i="37"/>
  <c r="AQ150" i="37" s="1"/>
  <c r="AM150" i="37"/>
  <c r="AL150" i="37"/>
  <c r="AN150" i="37" s="1"/>
  <c r="AJ150" i="37"/>
  <c r="AI150" i="37"/>
  <c r="AK150" i="37" s="1"/>
  <c r="AG150" i="37"/>
  <c r="AF150" i="37"/>
  <c r="AH150" i="37" s="1"/>
  <c r="AD150" i="37"/>
  <c r="AC150" i="37"/>
  <c r="AE150" i="37" s="1"/>
  <c r="AA150" i="37"/>
  <c r="Z150" i="37"/>
  <c r="AB150" i="37" s="1"/>
  <c r="X150" i="37"/>
  <c r="W150" i="37"/>
  <c r="Y150" i="37" s="1"/>
  <c r="U150" i="37"/>
  <c r="T150" i="37"/>
  <c r="V150" i="37" s="1"/>
  <c r="R150" i="37"/>
  <c r="Q150" i="37"/>
  <c r="S150" i="37" s="1"/>
  <c r="O150" i="37"/>
  <c r="N150" i="37"/>
  <c r="P150" i="37" s="1"/>
  <c r="L150" i="37"/>
  <c r="K150" i="37"/>
  <c r="M150" i="37" s="1"/>
  <c r="I150" i="37"/>
  <c r="H150" i="37"/>
  <c r="J150" i="37" s="1"/>
  <c r="F150" i="37"/>
  <c r="E150" i="37"/>
  <c r="G150" i="37" s="1"/>
  <c r="AW149" i="37"/>
  <c r="AV149" i="37"/>
  <c r="AU149" i="37"/>
  <c r="AS149" i="37"/>
  <c r="AR149" i="37"/>
  <c r="AT149" i="37" s="1"/>
  <c r="AP149" i="37"/>
  <c r="AO149" i="37"/>
  <c r="AQ149" i="37" s="1"/>
  <c r="AM149" i="37"/>
  <c r="AL149" i="37"/>
  <c r="AN149" i="37" s="1"/>
  <c r="AJ149" i="37"/>
  <c r="AI149" i="37"/>
  <c r="AK149" i="37" s="1"/>
  <c r="AG149" i="37"/>
  <c r="AF149" i="37"/>
  <c r="AH149" i="37" s="1"/>
  <c r="AD149" i="37"/>
  <c r="AC149" i="37"/>
  <c r="AE149" i="37" s="1"/>
  <c r="AA149" i="37"/>
  <c r="Z149" i="37"/>
  <c r="AB149" i="37" s="1"/>
  <c r="X149" i="37"/>
  <c r="W149" i="37"/>
  <c r="Y149" i="37" s="1"/>
  <c r="U149" i="37"/>
  <c r="T149" i="37"/>
  <c r="V149" i="37" s="1"/>
  <c r="R149" i="37"/>
  <c r="Q149" i="37"/>
  <c r="S149" i="37" s="1"/>
  <c r="O149" i="37"/>
  <c r="N149" i="37"/>
  <c r="P149" i="37" s="1"/>
  <c r="L149" i="37"/>
  <c r="K149" i="37"/>
  <c r="M149" i="37" s="1"/>
  <c r="I149" i="37"/>
  <c r="H149" i="37"/>
  <c r="J149" i="37" s="1"/>
  <c r="F149" i="37"/>
  <c r="E149" i="37"/>
  <c r="G149" i="37" s="1"/>
  <c r="AV148" i="37"/>
  <c r="AU148" i="37"/>
  <c r="AW148" i="37" s="1"/>
  <c r="AS148" i="37"/>
  <c r="AR148" i="37"/>
  <c r="AT148" i="37" s="1"/>
  <c r="AP148" i="37"/>
  <c r="AO148" i="37"/>
  <c r="AQ148" i="37" s="1"/>
  <c r="AM148" i="37"/>
  <c r="AL148" i="37"/>
  <c r="AN148" i="37" s="1"/>
  <c r="AJ148" i="37"/>
  <c r="AI148" i="37"/>
  <c r="AK148" i="37" s="1"/>
  <c r="AG148" i="37"/>
  <c r="AF148" i="37"/>
  <c r="AH148" i="37" s="1"/>
  <c r="AD148" i="37"/>
  <c r="AC148" i="37"/>
  <c r="AE148" i="37" s="1"/>
  <c r="AA148" i="37"/>
  <c r="Z148" i="37"/>
  <c r="AB148" i="37" s="1"/>
  <c r="X148" i="37"/>
  <c r="W148" i="37"/>
  <c r="Y148" i="37" s="1"/>
  <c r="U148" i="37"/>
  <c r="T148" i="37"/>
  <c r="V148" i="37" s="1"/>
  <c r="R148" i="37"/>
  <c r="Q148" i="37"/>
  <c r="S148" i="37" s="1"/>
  <c r="O148" i="37"/>
  <c r="N148" i="37"/>
  <c r="P148" i="37" s="1"/>
  <c r="L148" i="37"/>
  <c r="K148" i="37"/>
  <c r="M148" i="37" s="1"/>
  <c r="I148" i="37"/>
  <c r="H148" i="37"/>
  <c r="J148" i="37" s="1"/>
  <c r="F148" i="37"/>
  <c r="E148" i="37"/>
  <c r="G148" i="37" s="1"/>
  <c r="AV147" i="37"/>
  <c r="AU147" i="37"/>
  <c r="AW147" i="37" s="1"/>
  <c r="AS147" i="37"/>
  <c r="AR147" i="37"/>
  <c r="AT147" i="37" s="1"/>
  <c r="AP147" i="37"/>
  <c r="AO147" i="37"/>
  <c r="AQ147" i="37" s="1"/>
  <c r="AM147" i="37"/>
  <c r="AL147" i="37"/>
  <c r="AN147" i="37" s="1"/>
  <c r="AJ147" i="37"/>
  <c r="AI147" i="37"/>
  <c r="AK147" i="37" s="1"/>
  <c r="AG147" i="37"/>
  <c r="AF147" i="37"/>
  <c r="AH147" i="37" s="1"/>
  <c r="AD147" i="37"/>
  <c r="AC147" i="37"/>
  <c r="AE147" i="37" s="1"/>
  <c r="AA147" i="37"/>
  <c r="Z147" i="37"/>
  <c r="AB147" i="37" s="1"/>
  <c r="X147" i="37"/>
  <c r="W147" i="37"/>
  <c r="Y147" i="37" s="1"/>
  <c r="U147" i="37"/>
  <c r="T147" i="37"/>
  <c r="V147" i="37" s="1"/>
  <c r="R147" i="37"/>
  <c r="Q147" i="37"/>
  <c r="S147" i="37" s="1"/>
  <c r="O147" i="37"/>
  <c r="N147" i="37"/>
  <c r="P147" i="37" s="1"/>
  <c r="L147" i="37"/>
  <c r="K147" i="37"/>
  <c r="M147" i="37" s="1"/>
  <c r="I147" i="37"/>
  <c r="H147" i="37"/>
  <c r="J147" i="37" s="1"/>
  <c r="F147" i="37"/>
  <c r="E147" i="37"/>
  <c r="G147" i="37" s="1"/>
  <c r="AV146" i="37"/>
  <c r="AU146" i="37"/>
  <c r="AW146" i="37" s="1"/>
  <c r="AS146" i="37"/>
  <c r="AR146" i="37"/>
  <c r="AT146" i="37" s="1"/>
  <c r="AP146" i="37"/>
  <c r="AO146" i="37"/>
  <c r="AQ146" i="37" s="1"/>
  <c r="AM146" i="37"/>
  <c r="AL146" i="37"/>
  <c r="AN146" i="37" s="1"/>
  <c r="AJ146" i="37"/>
  <c r="AI146" i="37"/>
  <c r="AK146" i="37" s="1"/>
  <c r="AG146" i="37"/>
  <c r="AF146" i="37"/>
  <c r="AH146" i="37" s="1"/>
  <c r="AD146" i="37"/>
  <c r="AC146" i="37"/>
  <c r="AE146" i="37" s="1"/>
  <c r="AA146" i="37"/>
  <c r="Z146" i="37"/>
  <c r="AB146" i="37" s="1"/>
  <c r="Y146" i="37"/>
  <c r="X146" i="37"/>
  <c r="W146" i="37"/>
  <c r="U146" i="37"/>
  <c r="T146" i="37"/>
  <c r="V146" i="37" s="1"/>
  <c r="R146" i="37"/>
  <c r="Q146" i="37"/>
  <c r="S146" i="37" s="1"/>
  <c r="O146" i="37"/>
  <c r="N146" i="37"/>
  <c r="P146" i="37" s="1"/>
  <c r="L146" i="37"/>
  <c r="K146" i="37"/>
  <c r="M146" i="37" s="1"/>
  <c r="I146" i="37"/>
  <c r="H146" i="37"/>
  <c r="J146" i="37" s="1"/>
  <c r="F146" i="37"/>
  <c r="E146" i="37"/>
  <c r="G146" i="37" s="1"/>
  <c r="AV145" i="37"/>
  <c r="AU145" i="37"/>
  <c r="AW145" i="37" s="1"/>
  <c r="AS145" i="37"/>
  <c r="AR145" i="37"/>
  <c r="AT145" i="37" s="1"/>
  <c r="AP145" i="37"/>
  <c r="AO145" i="37"/>
  <c r="AQ145" i="37" s="1"/>
  <c r="AM145" i="37"/>
  <c r="AL145" i="37"/>
  <c r="AN145" i="37" s="1"/>
  <c r="AJ145" i="37"/>
  <c r="AI145" i="37"/>
  <c r="AK145" i="37" s="1"/>
  <c r="AG145" i="37"/>
  <c r="AF145" i="37"/>
  <c r="AH145" i="37" s="1"/>
  <c r="AD145" i="37"/>
  <c r="AC145" i="37"/>
  <c r="AE145" i="37" s="1"/>
  <c r="AA145" i="37"/>
  <c r="Z145" i="37"/>
  <c r="AB145" i="37" s="1"/>
  <c r="X145" i="37"/>
  <c r="W145" i="37"/>
  <c r="Y145" i="37" s="1"/>
  <c r="U145" i="37"/>
  <c r="T145" i="37"/>
  <c r="V145" i="37" s="1"/>
  <c r="R145" i="37"/>
  <c r="Q145" i="37"/>
  <c r="S145" i="37" s="1"/>
  <c r="O145" i="37"/>
  <c r="N145" i="37"/>
  <c r="P145" i="37" s="1"/>
  <c r="L145" i="37"/>
  <c r="K145" i="37"/>
  <c r="M145" i="37" s="1"/>
  <c r="I145" i="37"/>
  <c r="H145" i="37"/>
  <c r="J145" i="37" s="1"/>
  <c r="F145" i="37"/>
  <c r="E145" i="37"/>
  <c r="G145" i="37" s="1"/>
  <c r="AV144" i="37"/>
  <c r="AU144" i="37"/>
  <c r="AW144" i="37" s="1"/>
  <c r="AS144" i="37"/>
  <c r="AR144" i="37"/>
  <c r="AT144" i="37" s="1"/>
  <c r="AP144" i="37"/>
  <c r="AO144" i="37"/>
  <c r="AQ144" i="37" s="1"/>
  <c r="AM144" i="37"/>
  <c r="AL144" i="37"/>
  <c r="AN144" i="37" s="1"/>
  <c r="AJ144" i="37"/>
  <c r="AI144" i="37"/>
  <c r="AK144" i="37" s="1"/>
  <c r="AG144" i="37"/>
  <c r="AF144" i="37"/>
  <c r="AH144" i="37" s="1"/>
  <c r="AD144" i="37"/>
  <c r="AC144" i="37"/>
  <c r="AE144" i="37" s="1"/>
  <c r="AA144" i="37"/>
  <c r="Z144" i="37"/>
  <c r="AB144" i="37" s="1"/>
  <c r="X144" i="37"/>
  <c r="W144" i="37"/>
  <c r="Y144" i="37" s="1"/>
  <c r="U144" i="37"/>
  <c r="T144" i="37"/>
  <c r="V144" i="37" s="1"/>
  <c r="R144" i="37"/>
  <c r="Q144" i="37"/>
  <c r="S144" i="37" s="1"/>
  <c r="O144" i="37"/>
  <c r="N144" i="37"/>
  <c r="P144" i="37" s="1"/>
  <c r="L144" i="37"/>
  <c r="K144" i="37"/>
  <c r="M144" i="37" s="1"/>
  <c r="I144" i="37"/>
  <c r="H144" i="37"/>
  <c r="J144" i="37" s="1"/>
  <c r="F144" i="37"/>
  <c r="E144" i="37"/>
  <c r="G144" i="37" s="1"/>
  <c r="AV143" i="37"/>
  <c r="AU143" i="37"/>
  <c r="AW143" i="37" s="1"/>
  <c r="AS143" i="37"/>
  <c r="AR143" i="37"/>
  <c r="AT143" i="37" s="1"/>
  <c r="AP143" i="37"/>
  <c r="AO143" i="37"/>
  <c r="AQ143" i="37" s="1"/>
  <c r="AM143" i="37"/>
  <c r="AL143" i="37"/>
  <c r="AN143" i="37" s="1"/>
  <c r="AJ143" i="37"/>
  <c r="AI143" i="37"/>
  <c r="AK143" i="37" s="1"/>
  <c r="AG143" i="37"/>
  <c r="AF143" i="37"/>
  <c r="AH143" i="37" s="1"/>
  <c r="AD143" i="37"/>
  <c r="AC143" i="37"/>
  <c r="AE143" i="37" s="1"/>
  <c r="AA143" i="37"/>
  <c r="Z143" i="37"/>
  <c r="AB143" i="37" s="1"/>
  <c r="X143" i="37"/>
  <c r="W143" i="37"/>
  <c r="Y143" i="37" s="1"/>
  <c r="U143" i="37"/>
  <c r="T143" i="37"/>
  <c r="V143" i="37" s="1"/>
  <c r="R143" i="37"/>
  <c r="Q143" i="37"/>
  <c r="S143" i="37" s="1"/>
  <c r="O143" i="37"/>
  <c r="N143" i="37"/>
  <c r="P143" i="37" s="1"/>
  <c r="L143" i="37"/>
  <c r="K143" i="37"/>
  <c r="M143" i="37" s="1"/>
  <c r="I143" i="37"/>
  <c r="H143" i="37"/>
  <c r="J143" i="37" s="1"/>
  <c r="F143" i="37"/>
  <c r="E143" i="37"/>
  <c r="G143" i="37" s="1"/>
  <c r="AV142" i="37"/>
  <c r="AU142" i="37"/>
  <c r="AW142" i="37" s="1"/>
  <c r="AS142" i="37"/>
  <c r="AR142" i="37"/>
  <c r="AT142" i="37" s="1"/>
  <c r="AP142" i="37"/>
  <c r="AO142" i="37"/>
  <c r="AQ142" i="37" s="1"/>
  <c r="AM142" i="37"/>
  <c r="AL142" i="37"/>
  <c r="AN142" i="37" s="1"/>
  <c r="AJ142" i="37"/>
  <c r="AI142" i="37"/>
  <c r="AK142" i="37" s="1"/>
  <c r="AG142" i="37"/>
  <c r="AF142" i="37"/>
  <c r="AH142" i="37" s="1"/>
  <c r="AD142" i="37"/>
  <c r="AC142" i="37"/>
  <c r="AE142" i="37" s="1"/>
  <c r="AA142" i="37"/>
  <c r="Z142" i="37"/>
  <c r="AB142" i="37" s="1"/>
  <c r="X142" i="37"/>
  <c r="W142" i="37"/>
  <c r="Y142" i="37" s="1"/>
  <c r="U142" i="37"/>
  <c r="T142" i="37"/>
  <c r="V142" i="37" s="1"/>
  <c r="R142" i="37"/>
  <c r="Q142" i="37"/>
  <c r="S142" i="37" s="1"/>
  <c r="O142" i="37"/>
  <c r="N142" i="37"/>
  <c r="P142" i="37" s="1"/>
  <c r="L142" i="37"/>
  <c r="K142" i="37"/>
  <c r="M142" i="37" s="1"/>
  <c r="I142" i="37"/>
  <c r="H142" i="37"/>
  <c r="J142" i="37" s="1"/>
  <c r="F142" i="37"/>
  <c r="E142" i="37"/>
  <c r="G142" i="37" s="1"/>
  <c r="AV141" i="37"/>
  <c r="AU141" i="37"/>
  <c r="AW141" i="37" s="1"/>
  <c r="AS141" i="37"/>
  <c r="AR141" i="37"/>
  <c r="AT141" i="37" s="1"/>
  <c r="AP141" i="37"/>
  <c r="AO141" i="37"/>
  <c r="AQ141" i="37" s="1"/>
  <c r="AM141" i="37"/>
  <c r="AL141" i="37"/>
  <c r="AN141" i="37" s="1"/>
  <c r="AJ141" i="37"/>
  <c r="AI141" i="37"/>
  <c r="AK141" i="37" s="1"/>
  <c r="AG141" i="37"/>
  <c r="AF141" i="37"/>
  <c r="AH141" i="37" s="1"/>
  <c r="AD141" i="37"/>
  <c r="AC141" i="37"/>
  <c r="AE141" i="37" s="1"/>
  <c r="AA141" i="37"/>
  <c r="Z141" i="37"/>
  <c r="AB141" i="37" s="1"/>
  <c r="Y141" i="37"/>
  <c r="X141" i="37"/>
  <c r="W141" i="37"/>
  <c r="U141" i="37"/>
  <c r="T141" i="37"/>
  <c r="V141" i="37" s="1"/>
  <c r="R141" i="37"/>
  <c r="Q141" i="37"/>
  <c r="S141" i="37" s="1"/>
  <c r="O141" i="37"/>
  <c r="N141" i="37"/>
  <c r="P141" i="37" s="1"/>
  <c r="L141" i="37"/>
  <c r="K141" i="37"/>
  <c r="M141" i="37" s="1"/>
  <c r="I141" i="37"/>
  <c r="H141" i="37"/>
  <c r="J141" i="37" s="1"/>
  <c r="F141" i="37"/>
  <c r="E141" i="37"/>
  <c r="G141" i="37" s="1"/>
  <c r="AV140" i="37"/>
  <c r="AU140" i="37"/>
  <c r="AW140" i="37" s="1"/>
  <c r="AS140" i="37"/>
  <c r="AR140" i="37"/>
  <c r="AT140" i="37" s="1"/>
  <c r="AP140" i="37"/>
  <c r="AO140" i="37"/>
  <c r="AQ140" i="37" s="1"/>
  <c r="AM140" i="37"/>
  <c r="AL140" i="37"/>
  <c r="AN140" i="37" s="1"/>
  <c r="AJ140" i="37"/>
  <c r="AI140" i="37"/>
  <c r="AK140" i="37" s="1"/>
  <c r="AG140" i="37"/>
  <c r="AF140" i="37"/>
  <c r="AH140" i="37" s="1"/>
  <c r="AD140" i="37"/>
  <c r="AC140" i="37"/>
  <c r="AE140" i="37" s="1"/>
  <c r="AA140" i="37"/>
  <c r="Z140" i="37"/>
  <c r="AB140" i="37" s="1"/>
  <c r="X140" i="37"/>
  <c r="W140" i="37"/>
  <c r="Y140" i="37" s="1"/>
  <c r="U140" i="37"/>
  <c r="T140" i="37"/>
  <c r="V140" i="37" s="1"/>
  <c r="R140" i="37"/>
  <c r="Q140" i="37"/>
  <c r="S140" i="37" s="1"/>
  <c r="O140" i="37"/>
  <c r="N140" i="37"/>
  <c r="P140" i="37" s="1"/>
  <c r="L140" i="37"/>
  <c r="K140" i="37"/>
  <c r="M140" i="37" s="1"/>
  <c r="I140" i="37"/>
  <c r="H140" i="37"/>
  <c r="J140" i="37" s="1"/>
  <c r="F140" i="37"/>
  <c r="E140" i="37"/>
  <c r="G140" i="37" s="1"/>
  <c r="AV139" i="37"/>
  <c r="AU139" i="37"/>
  <c r="AW139" i="37" s="1"/>
  <c r="AS139" i="37"/>
  <c r="AR139" i="37"/>
  <c r="AT139" i="37" s="1"/>
  <c r="AP139" i="37"/>
  <c r="AO139" i="37"/>
  <c r="AQ139" i="37" s="1"/>
  <c r="AM139" i="37"/>
  <c r="AL139" i="37"/>
  <c r="AN139" i="37" s="1"/>
  <c r="AJ139" i="37"/>
  <c r="AI139" i="37"/>
  <c r="AK139" i="37" s="1"/>
  <c r="AG139" i="37"/>
  <c r="AF139" i="37"/>
  <c r="AH139" i="37" s="1"/>
  <c r="AD139" i="37"/>
  <c r="AC139" i="37"/>
  <c r="AE139" i="37" s="1"/>
  <c r="AA139" i="37"/>
  <c r="Z139" i="37"/>
  <c r="AB139" i="37" s="1"/>
  <c r="X139" i="37"/>
  <c r="W139" i="37"/>
  <c r="Y139" i="37" s="1"/>
  <c r="U139" i="37"/>
  <c r="T139" i="37"/>
  <c r="V139" i="37" s="1"/>
  <c r="R139" i="37"/>
  <c r="Q139" i="37"/>
  <c r="S139" i="37" s="1"/>
  <c r="O139" i="37"/>
  <c r="N139" i="37"/>
  <c r="P139" i="37" s="1"/>
  <c r="L139" i="37"/>
  <c r="K139" i="37"/>
  <c r="M139" i="37" s="1"/>
  <c r="I139" i="37"/>
  <c r="H139" i="37"/>
  <c r="J139" i="37" s="1"/>
  <c r="F139" i="37"/>
  <c r="E139" i="37"/>
  <c r="G139" i="37" s="1"/>
  <c r="AV138" i="37"/>
  <c r="AU138" i="37"/>
  <c r="AW138" i="37" s="1"/>
  <c r="AS138" i="37"/>
  <c r="AR138" i="37"/>
  <c r="AT138" i="37" s="1"/>
  <c r="AP138" i="37"/>
  <c r="AO138" i="37"/>
  <c r="AQ138" i="37" s="1"/>
  <c r="AM138" i="37"/>
  <c r="AL138" i="37"/>
  <c r="AN138" i="37" s="1"/>
  <c r="AJ138" i="37"/>
  <c r="AI138" i="37"/>
  <c r="AK138" i="37" s="1"/>
  <c r="AG138" i="37"/>
  <c r="AF138" i="37"/>
  <c r="AH138" i="37" s="1"/>
  <c r="AD138" i="37"/>
  <c r="AC138" i="37"/>
  <c r="AE138" i="37" s="1"/>
  <c r="AA138" i="37"/>
  <c r="Z138" i="37"/>
  <c r="AB138" i="37" s="1"/>
  <c r="X138" i="37"/>
  <c r="W138" i="37"/>
  <c r="Y138" i="37" s="1"/>
  <c r="U138" i="37"/>
  <c r="T138" i="37"/>
  <c r="V138" i="37" s="1"/>
  <c r="R138" i="37"/>
  <c r="Q138" i="37"/>
  <c r="S138" i="37" s="1"/>
  <c r="O138" i="37"/>
  <c r="N138" i="37"/>
  <c r="P138" i="37" s="1"/>
  <c r="L138" i="37"/>
  <c r="K138" i="37"/>
  <c r="M138" i="37" s="1"/>
  <c r="I138" i="37"/>
  <c r="H138" i="37"/>
  <c r="J138" i="37" s="1"/>
  <c r="F138" i="37"/>
  <c r="E138" i="37"/>
  <c r="G138" i="37" s="1"/>
  <c r="AV137" i="37"/>
  <c r="AU137" i="37"/>
  <c r="AW137" i="37" s="1"/>
  <c r="AT137" i="37"/>
  <c r="AS137" i="37"/>
  <c r="AR137" i="37"/>
  <c r="AP137" i="37"/>
  <c r="AO137" i="37"/>
  <c r="AQ137" i="37" s="1"/>
  <c r="AM137" i="37"/>
  <c r="AL137" i="37"/>
  <c r="AN137" i="37" s="1"/>
  <c r="AJ137" i="37"/>
  <c r="AI137" i="37"/>
  <c r="AK137" i="37" s="1"/>
  <c r="AG137" i="37"/>
  <c r="AF137" i="37"/>
  <c r="AH137" i="37" s="1"/>
  <c r="AD137" i="37"/>
  <c r="AC137" i="37"/>
  <c r="AE137" i="37" s="1"/>
  <c r="AA137" i="37"/>
  <c r="Z137" i="37"/>
  <c r="AB137" i="37" s="1"/>
  <c r="X137" i="37"/>
  <c r="W137" i="37"/>
  <c r="Y137" i="37" s="1"/>
  <c r="U137" i="37"/>
  <c r="T137" i="37"/>
  <c r="V137" i="37" s="1"/>
  <c r="R137" i="37"/>
  <c r="Q137" i="37"/>
  <c r="S137" i="37" s="1"/>
  <c r="O137" i="37"/>
  <c r="N137" i="37"/>
  <c r="P137" i="37" s="1"/>
  <c r="L137" i="37"/>
  <c r="K137" i="37"/>
  <c r="M137" i="37" s="1"/>
  <c r="I137" i="37"/>
  <c r="H137" i="37"/>
  <c r="J137" i="37" s="1"/>
  <c r="F137" i="37"/>
  <c r="E137" i="37"/>
  <c r="G137" i="37" s="1"/>
  <c r="AV136" i="37"/>
  <c r="AU136" i="37"/>
  <c r="AW136" i="37" s="1"/>
  <c r="AS136" i="37"/>
  <c r="AR136" i="37"/>
  <c r="AT136" i="37" s="1"/>
  <c r="AP136" i="37"/>
  <c r="AO136" i="37"/>
  <c r="AQ136" i="37" s="1"/>
  <c r="AM136" i="37"/>
  <c r="AL136" i="37"/>
  <c r="AN136" i="37" s="1"/>
  <c r="AJ136" i="37"/>
  <c r="AI136" i="37"/>
  <c r="AK136" i="37" s="1"/>
  <c r="AG136" i="37"/>
  <c r="AF136" i="37"/>
  <c r="AH136" i="37" s="1"/>
  <c r="AD136" i="37"/>
  <c r="AC136" i="37"/>
  <c r="AE136" i="37" s="1"/>
  <c r="AA136" i="37"/>
  <c r="Z136" i="37"/>
  <c r="AB136" i="37" s="1"/>
  <c r="X136" i="37"/>
  <c r="W136" i="37"/>
  <c r="Y136" i="37" s="1"/>
  <c r="U136" i="37"/>
  <c r="T136" i="37"/>
  <c r="V136" i="37" s="1"/>
  <c r="R136" i="37"/>
  <c r="Q136" i="37"/>
  <c r="S136" i="37" s="1"/>
  <c r="O136" i="37"/>
  <c r="N136" i="37"/>
  <c r="P136" i="37" s="1"/>
  <c r="L136" i="37"/>
  <c r="K136" i="37"/>
  <c r="M136" i="37" s="1"/>
  <c r="J136" i="37"/>
  <c r="I136" i="37"/>
  <c r="H136" i="37"/>
  <c r="F136" i="37"/>
  <c r="E136" i="37"/>
  <c r="G136" i="37" s="1"/>
  <c r="AV135" i="37"/>
  <c r="AU135" i="37"/>
  <c r="AW135" i="37" s="1"/>
  <c r="AS135" i="37"/>
  <c r="AR135" i="37"/>
  <c r="AT135" i="37" s="1"/>
  <c r="AP135" i="37"/>
  <c r="AO135" i="37"/>
  <c r="AQ135" i="37" s="1"/>
  <c r="AM135" i="37"/>
  <c r="AL135" i="37"/>
  <c r="AN135" i="37" s="1"/>
  <c r="AJ135" i="37"/>
  <c r="AI135" i="37"/>
  <c r="AK135" i="37" s="1"/>
  <c r="AG135" i="37"/>
  <c r="AF135" i="37"/>
  <c r="AH135" i="37" s="1"/>
  <c r="AD135" i="37"/>
  <c r="AC135" i="37"/>
  <c r="AE135" i="37" s="1"/>
  <c r="AA135" i="37"/>
  <c r="Z135" i="37"/>
  <c r="AB135" i="37" s="1"/>
  <c r="X135" i="37"/>
  <c r="W135" i="37"/>
  <c r="Y135" i="37" s="1"/>
  <c r="U135" i="37"/>
  <c r="T135" i="37"/>
  <c r="V135" i="37" s="1"/>
  <c r="R135" i="37"/>
  <c r="Q135" i="37"/>
  <c r="S135" i="37" s="1"/>
  <c r="O135" i="37"/>
  <c r="N135" i="37"/>
  <c r="P135" i="37" s="1"/>
  <c r="L135" i="37"/>
  <c r="K135" i="37"/>
  <c r="M135" i="37" s="1"/>
  <c r="I135" i="37"/>
  <c r="H135" i="37"/>
  <c r="J135" i="37" s="1"/>
  <c r="F135" i="37"/>
  <c r="E135" i="37"/>
  <c r="G135" i="37" s="1"/>
  <c r="AV134" i="37"/>
  <c r="AU134" i="37"/>
  <c r="AW134" i="37" s="1"/>
  <c r="AS134" i="37"/>
  <c r="AR134" i="37"/>
  <c r="AT134" i="37" s="1"/>
  <c r="AP134" i="37"/>
  <c r="AO134" i="37"/>
  <c r="AQ134" i="37" s="1"/>
  <c r="AM134" i="37"/>
  <c r="AL134" i="37"/>
  <c r="AN134" i="37" s="1"/>
  <c r="AJ134" i="37"/>
  <c r="AI134" i="37"/>
  <c r="AK134" i="37" s="1"/>
  <c r="AG134" i="37"/>
  <c r="AF134" i="37"/>
  <c r="AH134" i="37" s="1"/>
  <c r="AD134" i="37"/>
  <c r="AC134" i="37"/>
  <c r="AE134" i="37" s="1"/>
  <c r="AA134" i="37"/>
  <c r="Z134" i="37"/>
  <c r="AB134" i="37" s="1"/>
  <c r="X134" i="37"/>
  <c r="W134" i="37"/>
  <c r="Y134" i="37" s="1"/>
  <c r="U134" i="37"/>
  <c r="T134" i="37"/>
  <c r="V134" i="37" s="1"/>
  <c r="R134" i="37"/>
  <c r="Q134" i="37"/>
  <c r="S134" i="37" s="1"/>
  <c r="O134" i="37"/>
  <c r="N134" i="37"/>
  <c r="P134" i="37" s="1"/>
  <c r="L134" i="37"/>
  <c r="K134" i="37"/>
  <c r="M134" i="37" s="1"/>
  <c r="I134" i="37"/>
  <c r="H134" i="37"/>
  <c r="J134" i="37" s="1"/>
  <c r="F134" i="37"/>
  <c r="E134" i="37"/>
  <c r="G134" i="37" s="1"/>
  <c r="AV133" i="37"/>
  <c r="AU133" i="37"/>
  <c r="AW133" i="37" s="1"/>
  <c r="AS133" i="37"/>
  <c r="AR133" i="37"/>
  <c r="AT133" i="37" s="1"/>
  <c r="AP133" i="37"/>
  <c r="AO133" i="37"/>
  <c r="AQ133" i="37" s="1"/>
  <c r="AM133" i="37"/>
  <c r="AL133" i="37"/>
  <c r="AN133" i="37" s="1"/>
  <c r="AJ133" i="37"/>
  <c r="AI133" i="37"/>
  <c r="AK133" i="37" s="1"/>
  <c r="AG133" i="37"/>
  <c r="AF133" i="37"/>
  <c r="AH133" i="37" s="1"/>
  <c r="AD133" i="37"/>
  <c r="AC133" i="37"/>
  <c r="AE133" i="37" s="1"/>
  <c r="AA133" i="37"/>
  <c r="Z133" i="37"/>
  <c r="AB133" i="37" s="1"/>
  <c r="X133" i="37"/>
  <c r="W133" i="37"/>
  <c r="Y133" i="37" s="1"/>
  <c r="U133" i="37"/>
  <c r="T133" i="37"/>
  <c r="V133" i="37" s="1"/>
  <c r="R133" i="37"/>
  <c r="Q133" i="37"/>
  <c r="S133" i="37" s="1"/>
  <c r="O133" i="37"/>
  <c r="N133" i="37"/>
  <c r="P133" i="37" s="1"/>
  <c r="L133" i="37"/>
  <c r="K133" i="37"/>
  <c r="M133" i="37" s="1"/>
  <c r="I133" i="37"/>
  <c r="H133" i="37"/>
  <c r="J133" i="37" s="1"/>
  <c r="F133" i="37"/>
  <c r="E133" i="37"/>
  <c r="G133" i="37" s="1"/>
  <c r="AV132" i="37"/>
  <c r="AU132" i="37"/>
  <c r="AW132" i="37" s="1"/>
  <c r="AS132" i="37"/>
  <c r="AR132" i="37"/>
  <c r="AT132" i="37" s="1"/>
  <c r="AP132" i="37"/>
  <c r="AO132" i="37"/>
  <c r="AQ132" i="37" s="1"/>
  <c r="AM132" i="37"/>
  <c r="AL132" i="37"/>
  <c r="AN132" i="37" s="1"/>
  <c r="AJ132" i="37"/>
  <c r="AI132" i="37"/>
  <c r="AK132" i="37" s="1"/>
  <c r="AG132" i="37"/>
  <c r="AF132" i="37"/>
  <c r="AH132" i="37" s="1"/>
  <c r="AD132" i="37"/>
  <c r="AC132" i="37"/>
  <c r="AE132" i="37" s="1"/>
  <c r="AA132" i="37"/>
  <c r="Z132" i="37"/>
  <c r="AB132" i="37" s="1"/>
  <c r="X132" i="37"/>
  <c r="W132" i="37"/>
  <c r="Y132" i="37" s="1"/>
  <c r="U132" i="37"/>
  <c r="T132" i="37"/>
  <c r="V132" i="37" s="1"/>
  <c r="R132" i="37"/>
  <c r="Q132" i="37"/>
  <c r="S132" i="37" s="1"/>
  <c r="O132" i="37"/>
  <c r="N132" i="37"/>
  <c r="P132" i="37" s="1"/>
  <c r="L132" i="37"/>
  <c r="K132" i="37"/>
  <c r="M132" i="37" s="1"/>
  <c r="I132" i="37"/>
  <c r="H132" i="37"/>
  <c r="J132" i="37" s="1"/>
  <c r="F132" i="37"/>
  <c r="E132" i="37"/>
  <c r="G132" i="37" s="1"/>
  <c r="AV131" i="37"/>
  <c r="AU131" i="37"/>
  <c r="AW131" i="37" s="1"/>
  <c r="AS131" i="37"/>
  <c r="AR131" i="37"/>
  <c r="AT131" i="37" s="1"/>
  <c r="AP131" i="37"/>
  <c r="AO131" i="37"/>
  <c r="AQ131" i="37" s="1"/>
  <c r="AM131" i="37"/>
  <c r="AL131" i="37"/>
  <c r="AN131" i="37" s="1"/>
  <c r="AJ131" i="37"/>
  <c r="AI131" i="37"/>
  <c r="AK131" i="37" s="1"/>
  <c r="AG131" i="37"/>
  <c r="AF131" i="37"/>
  <c r="AH131" i="37" s="1"/>
  <c r="AD131" i="37"/>
  <c r="AC131" i="37"/>
  <c r="AE131" i="37" s="1"/>
  <c r="AA131" i="37"/>
  <c r="Z131" i="37"/>
  <c r="AB131" i="37" s="1"/>
  <c r="X131" i="37"/>
  <c r="W131" i="37"/>
  <c r="Y131" i="37" s="1"/>
  <c r="U131" i="37"/>
  <c r="T131" i="37"/>
  <c r="V131" i="37" s="1"/>
  <c r="R131" i="37"/>
  <c r="Q131" i="37"/>
  <c r="S131" i="37" s="1"/>
  <c r="O131" i="37"/>
  <c r="N131" i="37"/>
  <c r="P131" i="37" s="1"/>
  <c r="L131" i="37"/>
  <c r="K131" i="37"/>
  <c r="M131" i="37" s="1"/>
  <c r="I131" i="37"/>
  <c r="H131" i="37"/>
  <c r="J131" i="37" s="1"/>
  <c r="F131" i="37"/>
  <c r="E131" i="37"/>
  <c r="G131" i="37" s="1"/>
  <c r="AV130" i="37"/>
  <c r="AU130" i="37"/>
  <c r="AW130" i="37" s="1"/>
  <c r="AS130" i="37"/>
  <c r="AR130" i="37"/>
  <c r="AT130" i="37" s="1"/>
  <c r="AP130" i="37"/>
  <c r="AO130" i="37"/>
  <c r="AQ130" i="37" s="1"/>
  <c r="AM130" i="37"/>
  <c r="AL130" i="37"/>
  <c r="AN130" i="37" s="1"/>
  <c r="AJ130" i="37"/>
  <c r="AI130" i="37"/>
  <c r="AK130" i="37" s="1"/>
  <c r="AG130" i="37"/>
  <c r="AF130" i="37"/>
  <c r="AH130" i="37" s="1"/>
  <c r="AD130" i="37"/>
  <c r="AC130" i="37"/>
  <c r="AE130" i="37" s="1"/>
  <c r="AA130" i="37"/>
  <c r="Z130" i="37"/>
  <c r="AB130" i="37" s="1"/>
  <c r="X130" i="37"/>
  <c r="W130" i="37"/>
  <c r="Y130" i="37" s="1"/>
  <c r="U130" i="37"/>
  <c r="T130" i="37"/>
  <c r="V130" i="37" s="1"/>
  <c r="R130" i="37"/>
  <c r="Q130" i="37"/>
  <c r="S130" i="37" s="1"/>
  <c r="O130" i="37"/>
  <c r="N130" i="37"/>
  <c r="P130" i="37" s="1"/>
  <c r="L130" i="37"/>
  <c r="K130" i="37"/>
  <c r="M130" i="37" s="1"/>
  <c r="I130" i="37"/>
  <c r="H130" i="37"/>
  <c r="J130" i="37" s="1"/>
  <c r="F130" i="37"/>
  <c r="E130" i="37"/>
  <c r="G130" i="37" s="1"/>
  <c r="AV129" i="37"/>
  <c r="AU129" i="37"/>
  <c r="AW129" i="37" s="1"/>
  <c r="AS129" i="37"/>
  <c r="AR129" i="37"/>
  <c r="AT129" i="37" s="1"/>
  <c r="AP129" i="37"/>
  <c r="AO129" i="37"/>
  <c r="AQ129" i="37" s="1"/>
  <c r="AM129" i="37"/>
  <c r="AL129" i="37"/>
  <c r="AN129" i="37" s="1"/>
  <c r="AJ129" i="37"/>
  <c r="AI129" i="37"/>
  <c r="AK129" i="37" s="1"/>
  <c r="AG129" i="37"/>
  <c r="AF129" i="37"/>
  <c r="AH129" i="37" s="1"/>
  <c r="AD129" i="37"/>
  <c r="AC129" i="37"/>
  <c r="AE129" i="37" s="1"/>
  <c r="AA129" i="37"/>
  <c r="Z129" i="37"/>
  <c r="AB129" i="37" s="1"/>
  <c r="X129" i="37"/>
  <c r="W129" i="37"/>
  <c r="Y129" i="37" s="1"/>
  <c r="U129" i="37"/>
  <c r="T129" i="37"/>
  <c r="V129" i="37" s="1"/>
  <c r="R129" i="37"/>
  <c r="Q129" i="37"/>
  <c r="S129" i="37" s="1"/>
  <c r="O129" i="37"/>
  <c r="N129" i="37"/>
  <c r="P129" i="37" s="1"/>
  <c r="L129" i="37"/>
  <c r="K129" i="37"/>
  <c r="M129" i="37" s="1"/>
  <c r="I129" i="37"/>
  <c r="H129" i="37"/>
  <c r="J129" i="37" s="1"/>
  <c r="F129" i="37"/>
  <c r="E129" i="37"/>
  <c r="G129" i="37" s="1"/>
  <c r="AV128" i="37"/>
  <c r="AU128" i="37"/>
  <c r="AW128" i="37" s="1"/>
  <c r="AS128" i="37"/>
  <c r="AR128" i="37"/>
  <c r="AT128" i="37" s="1"/>
  <c r="AP128" i="37"/>
  <c r="AO128" i="37"/>
  <c r="AQ128" i="37" s="1"/>
  <c r="AM128" i="37"/>
  <c r="AL128" i="37"/>
  <c r="AN128" i="37" s="1"/>
  <c r="AJ128" i="37"/>
  <c r="AI128" i="37"/>
  <c r="AK128" i="37" s="1"/>
  <c r="AG128" i="37"/>
  <c r="AF128" i="37"/>
  <c r="AH128" i="37" s="1"/>
  <c r="AD128" i="37"/>
  <c r="AC128" i="37"/>
  <c r="AE128" i="37" s="1"/>
  <c r="AA128" i="37"/>
  <c r="Z128" i="37"/>
  <c r="AB128" i="37" s="1"/>
  <c r="X128" i="37"/>
  <c r="W128" i="37"/>
  <c r="Y128" i="37" s="1"/>
  <c r="U128" i="37"/>
  <c r="T128" i="37"/>
  <c r="V128" i="37" s="1"/>
  <c r="R128" i="37"/>
  <c r="Q128" i="37"/>
  <c r="S128" i="37" s="1"/>
  <c r="O128" i="37"/>
  <c r="N128" i="37"/>
  <c r="P128" i="37" s="1"/>
  <c r="L128" i="37"/>
  <c r="K128" i="37"/>
  <c r="M128" i="37" s="1"/>
  <c r="I128" i="37"/>
  <c r="H128" i="37"/>
  <c r="J128" i="37" s="1"/>
  <c r="F128" i="37"/>
  <c r="E128" i="37"/>
  <c r="G128" i="37" s="1"/>
  <c r="AV127" i="37"/>
  <c r="AU127" i="37"/>
  <c r="AW127" i="37" s="1"/>
  <c r="AS127" i="37"/>
  <c r="AR127" i="37"/>
  <c r="AT127" i="37" s="1"/>
  <c r="AP127" i="37"/>
  <c r="AO127" i="37"/>
  <c r="AQ127" i="37" s="1"/>
  <c r="AM127" i="37"/>
  <c r="AL127" i="37"/>
  <c r="AN127" i="37" s="1"/>
  <c r="AJ127" i="37"/>
  <c r="AI127" i="37"/>
  <c r="AK127" i="37" s="1"/>
  <c r="AG127" i="37"/>
  <c r="AF127" i="37"/>
  <c r="AH127" i="37" s="1"/>
  <c r="AD127" i="37"/>
  <c r="AC127" i="37"/>
  <c r="AE127" i="37" s="1"/>
  <c r="AA127" i="37"/>
  <c r="Z127" i="37"/>
  <c r="AB127" i="37" s="1"/>
  <c r="X127" i="37"/>
  <c r="W127" i="37"/>
  <c r="Y127" i="37" s="1"/>
  <c r="U127" i="37"/>
  <c r="T127" i="37"/>
  <c r="V127" i="37" s="1"/>
  <c r="R127" i="37"/>
  <c r="Q127" i="37"/>
  <c r="S127" i="37" s="1"/>
  <c r="O127" i="37"/>
  <c r="N127" i="37"/>
  <c r="P127" i="37" s="1"/>
  <c r="L127" i="37"/>
  <c r="K127" i="37"/>
  <c r="M127" i="37" s="1"/>
  <c r="I127" i="37"/>
  <c r="H127" i="37"/>
  <c r="J127" i="37" s="1"/>
  <c r="F127" i="37"/>
  <c r="E127" i="37"/>
  <c r="G127" i="37" s="1"/>
  <c r="AV126" i="37"/>
  <c r="AU126" i="37"/>
  <c r="AW126" i="37" s="1"/>
  <c r="AS126" i="37"/>
  <c r="AR126" i="37"/>
  <c r="AT126" i="37" s="1"/>
  <c r="AP126" i="37"/>
  <c r="AO126" i="37"/>
  <c r="AQ126" i="37" s="1"/>
  <c r="AM126" i="37"/>
  <c r="AL126" i="37"/>
  <c r="AN126" i="37" s="1"/>
  <c r="AJ126" i="37"/>
  <c r="AI126" i="37"/>
  <c r="AK126" i="37" s="1"/>
  <c r="AG126" i="37"/>
  <c r="AF126" i="37"/>
  <c r="AH126" i="37" s="1"/>
  <c r="AD126" i="37"/>
  <c r="AC126" i="37"/>
  <c r="AE126" i="37" s="1"/>
  <c r="AA126" i="37"/>
  <c r="Z126" i="37"/>
  <c r="AB126" i="37" s="1"/>
  <c r="X126" i="37"/>
  <c r="W126" i="37"/>
  <c r="Y126" i="37" s="1"/>
  <c r="U126" i="37"/>
  <c r="T126" i="37"/>
  <c r="V126" i="37" s="1"/>
  <c r="R126" i="37"/>
  <c r="Q126" i="37"/>
  <c r="S126" i="37" s="1"/>
  <c r="O126" i="37"/>
  <c r="N126" i="37"/>
  <c r="P126" i="37" s="1"/>
  <c r="L126" i="37"/>
  <c r="K126" i="37"/>
  <c r="M126" i="37" s="1"/>
  <c r="I126" i="37"/>
  <c r="H126" i="37"/>
  <c r="J126" i="37" s="1"/>
  <c r="F126" i="37"/>
  <c r="E126" i="37"/>
  <c r="G126" i="37" s="1"/>
  <c r="AV125" i="37"/>
  <c r="AU125" i="37"/>
  <c r="AW125" i="37" s="1"/>
  <c r="AS125" i="37"/>
  <c r="AR125" i="37"/>
  <c r="AT125" i="37" s="1"/>
  <c r="AP125" i="37"/>
  <c r="AO125" i="37"/>
  <c r="AQ125" i="37" s="1"/>
  <c r="AM125" i="37"/>
  <c r="AL125" i="37"/>
  <c r="AN125" i="37" s="1"/>
  <c r="AJ125" i="37"/>
  <c r="AI125" i="37"/>
  <c r="AK125" i="37" s="1"/>
  <c r="AG125" i="37"/>
  <c r="AF125" i="37"/>
  <c r="AH125" i="37" s="1"/>
  <c r="AD125" i="37"/>
  <c r="AC125" i="37"/>
  <c r="AE125" i="37" s="1"/>
  <c r="AA125" i="37"/>
  <c r="Z125" i="37"/>
  <c r="AB125" i="37" s="1"/>
  <c r="X125" i="37"/>
  <c r="W125" i="37"/>
  <c r="Y125" i="37" s="1"/>
  <c r="U125" i="37"/>
  <c r="T125" i="37"/>
  <c r="V125" i="37" s="1"/>
  <c r="R125" i="37"/>
  <c r="Q125" i="37"/>
  <c r="S125" i="37" s="1"/>
  <c r="O125" i="37"/>
  <c r="N125" i="37"/>
  <c r="P125" i="37" s="1"/>
  <c r="L125" i="37"/>
  <c r="K125" i="37"/>
  <c r="M125" i="37" s="1"/>
  <c r="I125" i="37"/>
  <c r="H125" i="37"/>
  <c r="J125" i="37" s="1"/>
  <c r="F125" i="37"/>
  <c r="E125" i="37"/>
  <c r="G125" i="37" s="1"/>
  <c r="AV124" i="37"/>
  <c r="AU124" i="37"/>
  <c r="AW124" i="37" s="1"/>
  <c r="AS124" i="37"/>
  <c r="AR124" i="37"/>
  <c r="AT124" i="37" s="1"/>
  <c r="AP124" i="37"/>
  <c r="AO124" i="37"/>
  <c r="AQ124" i="37" s="1"/>
  <c r="AM124" i="37"/>
  <c r="AL124" i="37"/>
  <c r="AN124" i="37" s="1"/>
  <c r="AJ124" i="37"/>
  <c r="AI124" i="37"/>
  <c r="AK124" i="37" s="1"/>
  <c r="AG124" i="37"/>
  <c r="AF124" i="37"/>
  <c r="AH124" i="37" s="1"/>
  <c r="AD124" i="37"/>
  <c r="AC124" i="37"/>
  <c r="AE124" i="37" s="1"/>
  <c r="AA124" i="37"/>
  <c r="Z124" i="37"/>
  <c r="AB124" i="37" s="1"/>
  <c r="X124" i="37"/>
  <c r="W124" i="37"/>
  <c r="Y124" i="37" s="1"/>
  <c r="U124" i="37"/>
  <c r="T124" i="37"/>
  <c r="V124" i="37" s="1"/>
  <c r="R124" i="37"/>
  <c r="Q124" i="37"/>
  <c r="S124" i="37" s="1"/>
  <c r="O124" i="37"/>
  <c r="N124" i="37"/>
  <c r="P124" i="37" s="1"/>
  <c r="L124" i="37"/>
  <c r="K124" i="37"/>
  <c r="M124" i="37" s="1"/>
  <c r="I124" i="37"/>
  <c r="H124" i="37"/>
  <c r="J124" i="37" s="1"/>
  <c r="G124" i="37"/>
  <c r="F124" i="37"/>
  <c r="E124" i="37"/>
  <c r="AV123" i="37"/>
  <c r="AU123" i="37"/>
  <c r="AW123" i="37" s="1"/>
  <c r="AS123" i="37"/>
  <c r="AR123" i="37"/>
  <c r="AT123" i="37" s="1"/>
  <c r="AP123" i="37"/>
  <c r="AO123" i="37"/>
  <c r="AQ123" i="37" s="1"/>
  <c r="AM123" i="37"/>
  <c r="AL123" i="37"/>
  <c r="AN123" i="37" s="1"/>
  <c r="AJ123" i="37"/>
  <c r="AI123" i="37"/>
  <c r="AK123" i="37" s="1"/>
  <c r="AG123" i="37"/>
  <c r="AF123" i="37"/>
  <c r="AH123" i="37" s="1"/>
  <c r="AD123" i="37"/>
  <c r="AC123" i="37"/>
  <c r="AE123" i="37" s="1"/>
  <c r="AA123" i="37"/>
  <c r="Z123" i="37"/>
  <c r="AB123" i="37" s="1"/>
  <c r="X123" i="37"/>
  <c r="W123" i="37"/>
  <c r="Y123" i="37" s="1"/>
  <c r="U123" i="37"/>
  <c r="T123" i="37"/>
  <c r="V123" i="37" s="1"/>
  <c r="R123" i="37"/>
  <c r="Q123" i="37"/>
  <c r="S123" i="37" s="1"/>
  <c r="O123" i="37"/>
  <c r="N123" i="37"/>
  <c r="P123" i="37" s="1"/>
  <c r="L123" i="37"/>
  <c r="K123" i="37"/>
  <c r="M123" i="37" s="1"/>
  <c r="I123" i="37"/>
  <c r="H123" i="37"/>
  <c r="J123" i="37" s="1"/>
  <c r="F123" i="37"/>
  <c r="E123" i="37"/>
  <c r="G123" i="37" s="1"/>
  <c r="AV122" i="37"/>
  <c r="AU122" i="37"/>
  <c r="AW122" i="37" s="1"/>
  <c r="AS122" i="37"/>
  <c r="AR122" i="37"/>
  <c r="AT122" i="37" s="1"/>
  <c r="AP122" i="37"/>
  <c r="AO122" i="37"/>
  <c r="AQ122" i="37" s="1"/>
  <c r="AM122" i="37"/>
  <c r="AL122" i="37"/>
  <c r="AN122" i="37" s="1"/>
  <c r="AJ122" i="37"/>
  <c r="AI122" i="37"/>
  <c r="AK122" i="37" s="1"/>
  <c r="AG122" i="37"/>
  <c r="AF122" i="37"/>
  <c r="AH122" i="37" s="1"/>
  <c r="AD122" i="37"/>
  <c r="AC122" i="37"/>
  <c r="AE122" i="37" s="1"/>
  <c r="AA122" i="37"/>
  <c r="Z122" i="37"/>
  <c r="AB122" i="37" s="1"/>
  <c r="X122" i="37"/>
  <c r="W122" i="37"/>
  <c r="Y122" i="37" s="1"/>
  <c r="U122" i="37"/>
  <c r="T122" i="37"/>
  <c r="V122" i="37" s="1"/>
  <c r="R122" i="37"/>
  <c r="Q122" i="37"/>
  <c r="S122" i="37" s="1"/>
  <c r="O122" i="37"/>
  <c r="N122" i="37"/>
  <c r="P122" i="37" s="1"/>
  <c r="L122" i="37"/>
  <c r="K122" i="37"/>
  <c r="M122" i="37" s="1"/>
  <c r="I122" i="37"/>
  <c r="H122" i="37"/>
  <c r="J122" i="37" s="1"/>
  <c r="F122" i="37"/>
  <c r="E122" i="37"/>
  <c r="G122" i="37" s="1"/>
  <c r="AV121" i="37"/>
  <c r="AU121" i="37"/>
  <c r="AW121" i="37" s="1"/>
  <c r="AS121" i="37"/>
  <c r="AR121" i="37"/>
  <c r="AT121" i="37" s="1"/>
  <c r="AP121" i="37"/>
  <c r="AO121" i="37"/>
  <c r="AQ121" i="37" s="1"/>
  <c r="AM121" i="37"/>
  <c r="AL121" i="37"/>
  <c r="AN121" i="37" s="1"/>
  <c r="AJ121" i="37"/>
  <c r="AI121" i="37"/>
  <c r="AK121" i="37" s="1"/>
  <c r="AG121" i="37"/>
  <c r="AF121" i="37"/>
  <c r="AH121" i="37" s="1"/>
  <c r="AD121" i="37"/>
  <c r="AC121" i="37"/>
  <c r="AE121" i="37" s="1"/>
  <c r="AA121" i="37"/>
  <c r="Z121" i="37"/>
  <c r="AB121" i="37" s="1"/>
  <c r="X121" i="37"/>
  <c r="W121" i="37"/>
  <c r="Y121" i="37" s="1"/>
  <c r="U121" i="37"/>
  <c r="T121" i="37"/>
  <c r="V121" i="37" s="1"/>
  <c r="R121" i="37"/>
  <c r="Q121" i="37"/>
  <c r="S121" i="37" s="1"/>
  <c r="O121" i="37"/>
  <c r="N121" i="37"/>
  <c r="P121" i="37" s="1"/>
  <c r="L121" i="37"/>
  <c r="K121" i="37"/>
  <c r="M121" i="37" s="1"/>
  <c r="I121" i="37"/>
  <c r="H121" i="37"/>
  <c r="J121" i="37" s="1"/>
  <c r="F121" i="37"/>
  <c r="E121" i="37"/>
  <c r="G121" i="37" s="1"/>
  <c r="AV120" i="37"/>
  <c r="AU120" i="37"/>
  <c r="AW120" i="37" s="1"/>
  <c r="AS120" i="37"/>
  <c r="AR120" i="37"/>
  <c r="AT120" i="37" s="1"/>
  <c r="AP120" i="37"/>
  <c r="AO120" i="37"/>
  <c r="AQ120" i="37" s="1"/>
  <c r="AM120" i="37"/>
  <c r="AL120" i="37"/>
  <c r="AN120" i="37" s="1"/>
  <c r="AJ120" i="37"/>
  <c r="AI120" i="37"/>
  <c r="AK120" i="37" s="1"/>
  <c r="AG120" i="37"/>
  <c r="AF120" i="37"/>
  <c r="AH120" i="37" s="1"/>
  <c r="AD120" i="37"/>
  <c r="AC120" i="37"/>
  <c r="AE120" i="37" s="1"/>
  <c r="AA120" i="37"/>
  <c r="Z120" i="37"/>
  <c r="AB120" i="37" s="1"/>
  <c r="X120" i="37"/>
  <c r="W120" i="37"/>
  <c r="Y120" i="37" s="1"/>
  <c r="U120" i="37"/>
  <c r="T120" i="37"/>
  <c r="V120" i="37" s="1"/>
  <c r="R120" i="37"/>
  <c r="Q120" i="37"/>
  <c r="S120" i="37" s="1"/>
  <c r="O120" i="37"/>
  <c r="N120" i="37"/>
  <c r="P120" i="37" s="1"/>
  <c r="L120" i="37"/>
  <c r="K120" i="37"/>
  <c r="M120" i="37" s="1"/>
  <c r="I120" i="37"/>
  <c r="H120" i="37"/>
  <c r="J120" i="37" s="1"/>
  <c r="F120" i="37"/>
  <c r="E120" i="37"/>
  <c r="G120" i="37" s="1"/>
  <c r="AV119" i="37"/>
  <c r="AU119" i="37"/>
  <c r="AW119" i="37" s="1"/>
  <c r="AS119" i="37"/>
  <c r="AR119" i="37"/>
  <c r="AT119" i="37" s="1"/>
  <c r="AP119" i="37"/>
  <c r="AO119" i="37"/>
  <c r="AQ119" i="37" s="1"/>
  <c r="AM119" i="37"/>
  <c r="AL119" i="37"/>
  <c r="AN119" i="37" s="1"/>
  <c r="AJ119" i="37"/>
  <c r="AI119" i="37"/>
  <c r="AK119" i="37" s="1"/>
  <c r="AG119" i="37"/>
  <c r="AF119" i="37"/>
  <c r="AH119" i="37" s="1"/>
  <c r="AD119" i="37"/>
  <c r="AC119" i="37"/>
  <c r="AE119" i="37" s="1"/>
  <c r="AA119" i="37"/>
  <c r="Z119" i="37"/>
  <c r="AB119" i="37" s="1"/>
  <c r="X119" i="37"/>
  <c r="W119" i="37"/>
  <c r="Y119" i="37" s="1"/>
  <c r="U119" i="37"/>
  <c r="T119" i="37"/>
  <c r="V119" i="37" s="1"/>
  <c r="R119" i="37"/>
  <c r="Q119" i="37"/>
  <c r="S119" i="37" s="1"/>
  <c r="O119" i="37"/>
  <c r="N119" i="37"/>
  <c r="P119" i="37" s="1"/>
  <c r="L119" i="37"/>
  <c r="K119" i="37"/>
  <c r="M119" i="37" s="1"/>
  <c r="I119" i="37"/>
  <c r="H119" i="37"/>
  <c r="J119" i="37" s="1"/>
  <c r="F119" i="37"/>
  <c r="E119" i="37"/>
  <c r="G119" i="37" s="1"/>
  <c r="AV118" i="37"/>
  <c r="AU118" i="37"/>
  <c r="AW118" i="37" s="1"/>
  <c r="AS118" i="37"/>
  <c r="AR118" i="37"/>
  <c r="AT118" i="37" s="1"/>
  <c r="AP118" i="37"/>
  <c r="AO118" i="37"/>
  <c r="AQ118" i="37" s="1"/>
  <c r="AM118" i="37"/>
  <c r="AL118" i="37"/>
  <c r="AN118" i="37" s="1"/>
  <c r="AJ118" i="37"/>
  <c r="AI118" i="37"/>
  <c r="AK118" i="37" s="1"/>
  <c r="AG118" i="37"/>
  <c r="AF118" i="37"/>
  <c r="AH118" i="37" s="1"/>
  <c r="AD118" i="37"/>
  <c r="AC118" i="37"/>
  <c r="AE118" i="37" s="1"/>
  <c r="AB118" i="37"/>
  <c r="AA118" i="37"/>
  <c r="Z118" i="37"/>
  <c r="X118" i="37"/>
  <c r="W118" i="37"/>
  <c r="Y118" i="37" s="1"/>
  <c r="U118" i="37"/>
  <c r="T118" i="37"/>
  <c r="V118" i="37" s="1"/>
  <c r="R118" i="37"/>
  <c r="Q118" i="37"/>
  <c r="S118" i="37" s="1"/>
  <c r="O118" i="37"/>
  <c r="N118" i="37"/>
  <c r="P118" i="37" s="1"/>
  <c r="L118" i="37"/>
  <c r="K118" i="37"/>
  <c r="M118" i="37" s="1"/>
  <c r="I118" i="37"/>
  <c r="H118" i="37"/>
  <c r="J118" i="37" s="1"/>
  <c r="F118" i="37"/>
  <c r="E118" i="37"/>
  <c r="G118" i="37" s="1"/>
  <c r="AV117" i="37"/>
  <c r="AU117" i="37"/>
  <c r="AW117" i="37" s="1"/>
  <c r="AS117" i="37"/>
  <c r="AR117" i="37"/>
  <c r="AT117" i="37" s="1"/>
  <c r="AP117" i="37"/>
  <c r="AO117" i="37"/>
  <c r="AQ117" i="37" s="1"/>
  <c r="AM117" i="37"/>
  <c r="AL117" i="37"/>
  <c r="AN117" i="37" s="1"/>
  <c r="AJ117" i="37"/>
  <c r="AI117" i="37"/>
  <c r="AK117" i="37" s="1"/>
  <c r="AG117" i="37"/>
  <c r="AF117" i="37"/>
  <c r="AH117" i="37" s="1"/>
  <c r="AD117" i="37"/>
  <c r="AC117" i="37"/>
  <c r="AE117" i="37" s="1"/>
  <c r="AA117" i="37"/>
  <c r="Z117" i="37"/>
  <c r="AB117" i="37" s="1"/>
  <c r="X117" i="37"/>
  <c r="W117" i="37"/>
  <c r="Y117" i="37" s="1"/>
  <c r="U117" i="37"/>
  <c r="T117" i="37"/>
  <c r="V117" i="37" s="1"/>
  <c r="R117" i="37"/>
  <c r="Q117" i="37"/>
  <c r="S117" i="37" s="1"/>
  <c r="O117" i="37"/>
  <c r="N117" i="37"/>
  <c r="P117" i="37" s="1"/>
  <c r="L117" i="37"/>
  <c r="K117" i="37"/>
  <c r="M117" i="37" s="1"/>
  <c r="I117" i="37"/>
  <c r="H117" i="37"/>
  <c r="J117" i="37" s="1"/>
  <c r="F117" i="37"/>
  <c r="E117" i="37"/>
  <c r="G117" i="37" s="1"/>
  <c r="AV116" i="37"/>
  <c r="AU116" i="37"/>
  <c r="AW116" i="37" s="1"/>
  <c r="AS116" i="37"/>
  <c r="AR116" i="37"/>
  <c r="AT116" i="37" s="1"/>
  <c r="AP116" i="37"/>
  <c r="AO116" i="37"/>
  <c r="AQ116" i="37" s="1"/>
  <c r="AM116" i="37"/>
  <c r="AL116" i="37"/>
  <c r="AN116" i="37" s="1"/>
  <c r="AJ116" i="37"/>
  <c r="AI116" i="37"/>
  <c r="AK116" i="37" s="1"/>
  <c r="AG116" i="37"/>
  <c r="AF116" i="37"/>
  <c r="AH116" i="37" s="1"/>
  <c r="AD116" i="37"/>
  <c r="AC116" i="37"/>
  <c r="AE116" i="37" s="1"/>
  <c r="AA116" i="37"/>
  <c r="Z116" i="37"/>
  <c r="AB116" i="37" s="1"/>
  <c r="X116" i="37"/>
  <c r="W116" i="37"/>
  <c r="Y116" i="37" s="1"/>
  <c r="U116" i="37"/>
  <c r="T116" i="37"/>
  <c r="V116" i="37" s="1"/>
  <c r="R116" i="37"/>
  <c r="Q116" i="37"/>
  <c r="S116" i="37" s="1"/>
  <c r="O116" i="37"/>
  <c r="N116" i="37"/>
  <c r="P116" i="37" s="1"/>
  <c r="L116" i="37"/>
  <c r="K116" i="37"/>
  <c r="M116" i="37" s="1"/>
  <c r="I116" i="37"/>
  <c r="H116" i="37"/>
  <c r="J116" i="37" s="1"/>
  <c r="F116" i="37"/>
  <c r="E116" i="37"/>
  <c r="G116" i="37" s="1"/>
  <c r="AV115" i="37"/>
  <c r="AU115" i="37"/>
  <c r="AW115" i="37" s="1"/>
  <c r="AS115" i="37"/>
  <c r="AR115" i="37"/>
  <c r="AT115" i="37" s="1"/>
  <c r="AP115" i="37"/>
  <c r="AO115" i="37"/>
  <c r="AQ115" i="37" s="1"/>
  <c r="AM115" i="37"/>
  <c r="AL115" i="37"/>
  <c r="AN115" i="37" s="1"/>
  <c r="AJ115" i="37"/>
  <c r="AI115" i="37"/>
  <c r="AK115" i="37" s="1"/>
  <c r="AG115" i="37"/>
  <c r="AF115" i="37"/>
  <c r="AH115" i="37" s="1"/>
  <c r="AD115" i="37"/>
  <c r="AC115" i="37"/>
  <c r="AE115" i="37" s="1"/>
  <c r="AA115" i="37"/>
  <c r="Z115" i="37"/>
  <c r="AB115" i="37" s="1"/>
  <c r="X115" i="37"/>
  <c r="W115" i="37"/>
  <c r="Y115" i="37" s="1"/>
  <c r="U115" i="37"/>
  <c r="T115" i="37"/>
  <c r="V115" i="37" s="1"/>
  <c r="R115" i="37"/>
  <c r="Q115" i="37"/>
  <c r="S115" i="37" s="1"/>
  <c r="O115" i="37"/>
  <c r="N115" i="37"/>
  <c r="P115" i="37" s="1"/>
  <c r="L115" i="37"/>
  <c r="K115" i="37"/>
  <c r="M115" i="37" s="1"/>
  <c r="I115" i="37"/>
  <c r="H115" i="37"/>
  <c r="J115" i="37" s="1"/>
  <c r="F115" i="37"/>
  <c r="E115" i="37"/>
  <c r="G115" i="37" s="1"/>
  <c r="AV114" i="37"/>
  <c r="AU114" i="37"/>
  <c r="AW114" i="37" s="1"/>
  <c r="AS114" i="37"/>
  <c r="AR114" i="37"/>
  <c r="AT114" i="37" s="1"/>
  <c r="AP114" i="37"/>
  <c r="AO114" i="37"/>
  <c r="AQ114" i="37" s="1"/>
  <c r="AM114" i="37"/>
  <c r="AL114" i="37"/>
  <c r="AN114" i="37" s="1"/>
  <c r="AJ114" i="37"/>
  <c r="AI114" i="37"/>
  <c r="AK114" i="37" s="1"/>
  <c r="AG114" i="37"/>
  <c r="AF114" i="37"/>
  <c r="AH114" i="37" s="1"/>
  <c r="AD114" i="37"/>
  <c r="AC114" i="37"/>
  <c r="AE114" i="37" s="1"/>
  <c r="AA114" i="37"/>
  <c r="Z114" i="37"/>
  <c r="AB114" i="37" s="1"/>
  <c r="X114" i="37"/>
  <c r="W114" i="37"/>
  <c r="Y114" i="37" s="1"/>
  <c r="U114" i="37"/>
  <c r="T114" i="37"/>
  <c r="V114" i="37" s="1"/>
  <c r="R114" i="37"/>
  <c r="Q114" i="37"/>
  <c r="S114" i="37" s="1"/>
  <c r="O114" i="37"/>
  <c r="N114" i="37"/>
  <c r="P114" i="37" s="1"/>
  <c r="L114" i="37"/>
  <c r="K114" i="37"/>
  <c r="M114" i="37" s="1"/>
  <c r="I114" i="37"/>
  <c r="H114" i="37"/>
  <c r="J114" i="37" s="1"/>
  <c r="F114" i="37"/>
  <c r="E114" i="37"/>
  <c r="G114" i="37" s="1"/>
  <c r="AV113" i="37"/>
  <c r="AU113" i="37"/>
  <c r="AW113" i="37" s="1"/>
  <c r="AS113" i="37"/>
  <c r="AR113" i="37"/>
  <c r="AT113" i="37" s="1"/>
  <c r="AP113" i="37"/>
  <c r="AO113" i="37"/>
  <c r="AQ113" i="37" s="1"/>
  <c r="AM113" i="37"/>
  <c r="AL113" i="37"/>
  <c r="AN113" i="37" s="1"/>
  <c r="AJ113" i="37"/>
  <c r="AI113" i="37"/>
  <c r="AK113" i="37" s="1"/>
  <c r="AG113" i="37"/>
  <c r="AF113" i="37"/>
  <c r="AH113" i="37" s="1"/>
  <c r="AD113" i="37"/>
  <c r="AC113" i="37"/>
  <c r="AE113" i="37" s="1"/>
  <c r="AA113" i="37"/>
  <c r="Z113" i="37"/>
  <c r="AB113" i="37" s="1"/>
  <c r="X113" i="37"/>
  <c r="W113" i="37"/>
  <c r="Y113" i="37" s="1"/>
  <c r="V113" i="37"/>
  <c r="U113" i="37"/>
  <c r="T113" i="37"/>
  <c r="R113" i="37"/>
  <c r="Q113" i="37"/>
  <c r="S113" i="37" s="1"/>
  <c r="O113" i="37"/>
  <c r="N113" i="37"/>
  <c r="P113" i="37" s="1"/>
  <c r="L113" i="37"/>
  <c r="K113" i="37"/>
  <c r="M113" i="37" s="1"/>
  <c r="I113" i="37"/>
  <c r="H113" i="37"/>
  <c r="J113" i="37" s="1"/>
  <c r="F113" i="37"/>
  <c r="E113" i="37"/>
  <c r="G113" i="37" s="1"/>
  <c r="AV112" i="37"/>
  <c r="AU112" i="37"/>
  <c r="AW112" i="37" s="1"/>
  <c r="AS112" i="37"/>
  <c r="AR112" i="37"/>
  <c r="AT112" i="37" s="1"/>
  <c r="AP112" i="37"/>
  <c r="AO112" i="37"/>
  <c r="AQ112" i="37" s="1"/>
  <c r="AM112" i="37"/>
  <c r="AL112" i="37"/>
  <c r="AN112" i="37" s="1"/>
  <c r="AJ112" i="37"/>
  <c r="AI112" i="37"/>
  <c r="AK112" i="37" s="1"/>
  <c r="AG112" i="37"/>
  <c r="AF112" i="37"/>
  <c r="AH112" i="37" s="1"/>
  <c r="AD112" i="37"/>
  <c r="AC112" i="37"/>
  <c r="AE112" i="37" s="1"/>
  <c r="AA112" i="37"/>
  <c r="Z112" i="37"/>
  <c r="AB112" i="37" s="1"/>
  <c r="X112" i="37"/>
  <c r="W112" i="37"/>
  <c r="Y112" i="37" s="1"/>
  <c r="U112" i="37"/>
  <c r="T112" i="37"/>
  <c r="V112" i="37" s="1"/>
  <c r="R112" i="37"/>
  <c r="Q112" i="37"/>
  <c r="S112" i="37" s="1"/>
  <c r="O112" i="37"/>
  <c r="N112" i="37"/>
  <c r="P112" i="37" s="1"/>
  <c r="L112" i="37"/>
  <c r="K112" i="37"/>
  <c r="M112" i="37" s="1"/>
  <c r="I112" i="37"/>
  <c r="H112" i="37"/>
  <c r="J112" i="37" s="1"/>
  <c r="F112" i="37"/>
  <c r="E112" i="37"/>
  <c r="G112" i="37" s="1"/>
  <c r="AV111" i="37"/>
  <c r="AU111" i="37"/>
  <c r="AW111" i="37" s="1"/>
  <c r="AS111" i="37"/>
  <c r="AR111" i="37"/>
  <c r="AT111" i="37" s="1"/>
  <c r="AP111" i="37"/>
  <c r="AO111" i="37"/>
  <c r="AQ111" i="37" s="1"/>
  <c r="AM111" i="37"/>
  <c r="AL111" i="37"/>
  <c r="AN111" i="37" s="1"/>
  <c r="AJ111" i="37"/>
  <c r="AI111" i="37"/>
  <c r="AK111" i="37" s="1"/>
  <c r="AG111" i="37"/>
  <c r="AF111" i="37"/>
  <c r="AH111" i="37" s="1"/>
  <c r="AD111" i="37"/>
  <c r="AC111" i="37"/>
  <c r="AE111" i="37" s="1"/>
  <c r="AA111" i="37"/>
  <c r="Z111" i="37"/>
  <c r="AB111" i="37" s="1"/>
  <c r="X111" i="37"/>
  <c r="W111" i="37"/>
  <c r="Y111" i="37" s="1"/>
  <c r="U111" i="37"/>
  <c r="T111" i="37"/>
  <c r="V111" i="37" s="1"/>
  <c r="R111" i="37"/>
  <c r="Q111" i="37"/>
  <c r="S111" i="37" s="1"/>
  <c r="O111" i="37"/>
  <c r="N111" i="37"/>
  <c r="P111" i="37" s="1"/>
  <c r="L111" i="37"/>
  <c r="K111" i="37"/>
  <c r="M111" i="37" s="1"/>
  <c r="I111" i="37"/>
  <c r="H111" i="37"/>
  <c r="J111" i="37" s="1"/>
  <c r="F111" i="37"/>
  <c r="E111" i="37"/>
  <c r="G111" i="37" s="1"/>
  <c r="AV110" i="37"/>
  <c r="AU110" i="37"/>
  <c r="AW110" i="37" s="1"/>
  <c r="AS110" i="37"/>
  <c r="AR110" i="37"/>
  <c r="AT110" i="37" s="1"/>
  <c r="AP110" i="37"/>
  <c r="AO110" i="37"/>
  <c r="AQ110" i="37" s="1"/>
  <c r="AM110" i="37"/>
  <c r="AL110" i="37"/>
  <c r="AN110" i="37" s="1"/>
  <c r="AJ110" i="37"/>
  <c r="AI110" i="37"/>
  <c r="AK110" i="37" s="1"/>
  <c r="AG110" i="37"/>
  <c r="AF110" i="37"/>
  <c r="AH110" i="37" s="1"/>
  <c r="AD110" i="37"/>
  <c r="AC110" i="37"/>
  <c r="AE110" i="37" s="1"/>
  <c r="AA110" i="37"/>
  <c r="Z110" i="37"/>
  <c r="AB110" i="37" s="1"/>
  <c r="X110" i="37"/>
  <c r="W110" i="37"/>
  <c r="Y110" i="37" s="1"/>
  <c r="U110" i="37"/>
  <c r="T110" i="37"/>
  <c r="V110" i="37" s="1"/>
  <c r="R110" i="37"/>
  <c r="Q110" i="37"/>
  <c r="S110" i="37" s="1"/>
  <c r="O110" i="37"/>
  <c r="N110" i="37"/>
  <c r="P110" i="37" s="1"/>
  <c r="L110" i="37"/>
  <c r="K110" i="37"/>
  <c r="M110" i="37" s="1"/>
  <c r="I110" i="37"/>
  <c r="H110" i="37"/>
  <c r="J110" i="37" s="1"/>
  <c r="F110" i="37"/>
  <c r="E110" i="37"/>
  <c r="G110" i="37" s="1"/>
  <c r="AV109" i="37"/>
  <c r="AU109" i="37"/>
  <c r="AW109" i="37" s="1"/>
  <c r="AS109" i="37"/>
  <c r="AR109" i="37"/>
  <c r="AT109" i="37" s="1"/>
  <c r="AP109" i="37"/>
  <c r="AO109" i="37"/>
  <c r="AQ109" i="37" s="1"/>
  <c r="AM109" i="37"/>
  <c r="AL109" i="37"/>
  <c r="AN109" i="37" s="1"/>
  <c r="AJ109" i="37"/>
  <c r="AI109" i="37"/>
  <c r="AK109" i="37" s="1"/>
  <c r="AG109" i="37"/>
  <c r="AF109" i="37"/>
  <c r="AH109" i="37" s="1"/>
  <c r="AD109" i="37"/>
  <c r="AC109" i="37"/>
  <c r="AE109" i="37" s="1"/>
  <c r="AA109" i="37"/>
  <c r="Z109" i="37"/>
  <c r="AB109" i="37" s="1"/>
  <c r="X109" i="37"/>
  <c r="W109" i="37"/>
  <c r="Y109" i="37" s="1"/>
  <c r="U109" i="37"/>
  <c r="T109" i="37"/>
  <c r="V109" i="37" s="1"/>
  <c r="R109" i="37"/>
  <c r="Q109" i="37"/>
  <c r="S109" i="37" s="1"/>
  <c r="O109" i="37"/>
  <c r="N109" i="37"/>
  <c r="P109" i="37" s="1"/>
  <c r="L109" i="37"/>
  <c r="K109" i="37"/>
  <c r="M109" i="37" s="1"/>
  <c r="I109" i="37"/>
  <c r="H109" i="37"/>
  <c r="J109" i="37" s="1"/>
  <c r="F109" i="37"/>
  <c r="E109" i="37"/>
  <c r="G109" i="37" s="1"/>
  <c r="AV108" i="37"/>
  <c r="AU108" i="37"/>
  <c r="AW108" i="37" s="1"/>
  <c r="AT108" i="37"/>
  <c r="AS108" i="37"/>
  <c r="AR108" i="37"/>
  <c r="AP108" i="37"/>
  <c r="AO108" i="37"/>
  <c r="AQ108" i="37" s="1"/>
  <c r="AM108" i="37"/>
  <c r="AL108" i="37"/>
  <c r="AN108" i="37" s="1"/>
  <c r="AJ108" i="37"/>
  <c r="AI108" i="37"/>
  <c r="AK108" i="37" s="1"/>
  <c r="AG108" i="37"/>
  <c r="AF108" i="37"/>
  <c r="AH108" i="37" s="1"/>
  <c r="AD108" i="37"/>
  <c r="AC108" i="37"/>
  <c r="AE108" i="37" s="1"/>
  <c r="AA108" i="37"/>
  <c r="Z108" i="37"/>
  <c r="AB108" i="37" s="1"/>
  <c r="X108" i="37"/>
  <c r="W108" i="37"/>
  <c r="Y108" i="37" s="1"/>
  <c r="U108" i="37"/>
  <c r="T108" i="37"/>
  <c r="V108" i="37" s="1"/>
  <c r="R108" i="37"/>
  <c r="Q108" i="37"/>
  <c r="S108" i="37" s="1"/>
  <c r="O108" i="37"/>
  <c r="N108" i="37"/>
  <c r="P108" i="37" s="1"/>
  <c r="L108" i="37"/>
  <c r="K108" i="37"/>
  <c r="M108" i="37" s="1"/>
  <c r="I108" i="37"/>
  <c r="H108" i="37"/>
  <c r="J108" i="37" s="1"/>
  <c r="F108" i="37"/>
  <c r="E108" i="37"/>
  <c r="G108" i="37" s="1"/>
  <c r="AV107" i="37"/>
  <c r="AU107" i="37"/>
  <c r="AW107" i="37" s="1"/>
  <c r="AS107" i="37"/>
  <c r="AR107" i="37"/>
  <c r="AT107" i="37" s="1"/>
  <c r="AP107" i="37"/>
  <c r="AO107" i="37"/>
  <c r="AQ107" i="37" s="1"/>
  <c r="AM107" i="37"/>
  <c r="AL107" i="37"/>
  <c r="AN107" i="37" s="1"/>
  <c r="AJ107" i="37"/>
  <c r="AI107" i="37"/>
  <c r="AK107" i="37" s="1"/>
  <c r="AG107" i="37"/>
  <c r="AF107" i="37"/>
  <c r="AH107" i="37" s="1"/>
  <c r="AD107" i="37"/>
  <c r="AC107" i="37"/>
  <c r="AE107" i="37" s="1"/>
  <c r="AA107" i="37"/>
  <c r="Z107" i="37"/>
  <c r="AB107" i="37" s="1"/>
  <c r="X107" i="37"/>
  <c r="W107" i="37"/>
  <c r="Y107" i="37" s="1"/>
  <c r="U107" i="37"/>
  <c r="T107" i="37"/>
  <c r="V107" i="37" s="1"/>
  <c r="R107" i="37"/>
  <c r="Q107" i="37"/>
  <c r="S107" i="37" s="1"/>
  <c r="O107" i="37"/>
  <c r="N107" i="37"/>
  <c r="P107" i="37" s="1"/>
  <c r="L107" i="37"/>
  <c r="K107" i="37"/>
  <c r="M107" i="37" s="1"/>
  <c r="I107" i="37"/>
  <c r="H107" i="37"/>
  <c r="J107" i="37" s="1"/>
  <c r="F107" i="37"/>
  <c r="E107" i="37"/>
  <c r="G107" i="37" s="1"/>
  <c r="AV106" i="37"/>
  <c r="AU106" i="37"/>
  <c r="AW106" i="37" s="1"/>
  <c r="AS106" i="37"/>
  <c r="AR106" i="37"/>
  <c r="AT106" i="37" s="1"/>
  <c r="AP106" i="37"/>
  <c r="AO106" i="37"/>
  <c r="AQ106" i="37" s="1"/>
  <c r="AM106" i="37"/>
  <c r="AL106" i="37"/>
  <c r="AN106" i="37" s="1"/>
  <c r="AJ106" i="37"/>
  <c r="AI106" i="37"/>
  <c r="AK106" i="37" s="1"/>
  <c r="AG106" i="37"/>
  <c r="AF106" i="37"/>
  <c r="AH106" i="37" s="1"/>
  <c r="AD106" i="37"/>
  <c r="AC106" i="37"/>
  <c r="AE106" i="37" s="1"/>
  <c r="AA106" i="37"/>
  <c r="Z106" i="37"/>
  <c r="AB106" i="37" s="1"/>
  <c r="X106" i="37"/>
  <c r="W106" i="37"/>
  <c r="Y106" i="37" s="1"/>
  <c r="U106" i="37"/>
  <c r="T106" i="37"/>
  <c r="V106" i="37" s="1"/>
  <c r="R106" i="37"/>
  <c r="Q106" i="37"/>
  <c r="S106" i="37" s="1"/>
  <c r="O106" i="37"/>
  <c r="N106" i="37"/>
  <c r="P106" i="37" s="1"/>
  <c r="L106" i="37"/>
  <c r="K106" i="37"/>
  <c r="M106" i="37" s="1"/>
  <c r="I106" i="37"/>
  <c r="H106" i="37"/>
  <c r="J106" i="37" s="1"/>
  <c r="F106" i="37"/>
  <c r="E106" i="37"/>
  <c r="G106" i="37" s="1"/>
  <c r="AV105" i="37"/>
  <c r="AU105" i="37"/>
  <c r="AW105" i="37" s="1"/>
  <c r="AS105" i="37"/>
  <c r="AR105" i="37"/>
  <c r="AT105" i="37" s="1"/>
  <c r="AP105" i="37"/>
  <c r="AO105" i="37"/>
  <c r="AQ105" i="37" s="1"/>
  <c r="AM105" i="37"/>
  <c r="AL105" i="37"/>
  <c r="AN105" i="37" s="1"/>
  <c r="AJ105" i="37"/>
  <c r="AI105" i="37"/>
  <c r="AK105" i="37" s="1"/>
  <c r="AG105" i="37"/>
  <c r="AF105" i="37"/>
  <c r="AH105" i="37" s="1"/>
  <c r="AD105" i="37"/>
  <c r="AC105" i="37"/>
  <c r="AE105" i="37" s="1"/>
  <c r="AA105" i="37"/>
  <c r="Z105" i="37"/>
  <c r="AB105" i="37" s="1"/>
  <c r="X105" i="37"/>
  <c r="W105" i="37"/>
  <c r="Y105" i="37" s="1"/>
  <c r="U105" i="37"/>
  <c r="T105" i="37"/>
  <c r="V105" i="37" s="1"/>
  <c r="R105" i="37"/>
  <c r="Q105" i="37"/>
  <c r="S105" i="37" s="1"/>
  <c r="O105" i="37"/>
  <c r="N105" i="37"/>
  <c r="P105" i="37" s="1"/>
  <c r="L105" i="37"/>
  <c r="K105" i="37"/>
  <c r="M105" i="37" s="1"/>
  <c r="I105" i="37"/>
  <c r="H105" i="37"/>
  <c r="J105" i="37" s="1"/>
  <c r="F105" i="37"/>
  <c r="E105" i="37"/>
  <c r="G105" i="37" s="1"/>
  <c r="AV104" i="37"/>
  <c r="AU104" i="37"/>
  <c r="AW104" i="37" s="1"/>
  <c r="AS104" i="37"/>
  <c r="AR104" i="37"/>
  <c r="AT104" i="37" s="1"/>
  <c r="AP104" i="37"/>
  <c r="AO104" i="37"/>
  <c r="AQ104" i="37" s="1"/>
  <c r="AM104" i="37"/>
  <c r="AL104" i="37"/>
  <c r="AN104" i="37" s="1"/>
  <c r="AJ104" i="37"/>
  <c r="AI104" i="37"/>
  <c r="AK104" i="37" s="1"/>
  <c r="AG104" i="37"/>
  <c r="AF104" i="37"/>
  <c r="AH104" i="37" s="1"/>
  <c r="AD104" i="37"/>
  <c r="AC104" i="37"/>
  <c r="AE104" i="37" s="1"/>
  <c r="AA104" i="37"/>
  <c r="Z104" i="37"/>
  <c r="AB104" i="37" s="1"/>
  <c r="X104" i="37"/>
  <c r="W104" i="37"/>
  <c r="Y104" i="37" s="1"/>
  <c r="U104" i="37"/>
  <c r="T104" i="37"/>
  <c r="V104" i="37" s="1"/>
  <c r="S104" i="37"/>
  <c r="R104" i="37"/>
  <c r="Q104" i="37"/>
  <c r="O104" i="37"/>
  <c r="N104" i="37"/>
  <c r="P104" i="37" s="1"/>
  <c r="L104" i="37"/>
  <c r="K104" i="37"/>
  <c r="M104" i="37" s="1"/>
  <c r="I104" i="37"/>
  <c r="H104" i="37"/>
  <c r="J104" i="37" s="1"/>
  <c r="F104" i="37"/>
  <c r="E104" i="37"/>
  <c r="G104" i="37" s="1"/>
  <c r="AV103" i="37"/>
  <c r="AU103" i="37"/>
  <c r="AW103" i="37" s="1"/>
  <c r="AS103" i="37"/>
  <c r="AR103" i="37"/>
  <c r="AT103" i="37" s="1"/>
  <c r="AP103" i="37"/>
  <c r="AO103" i="37"/>
  <c r="AQ103" i="37" s="1"/>
  <c r="AM103" i="37"/>
  <c r="AL103" i="37"/>
  <c r="AN103" i="37" s="1"/>
  <c r="AJ103" i="37"/>
  <c r="AI103" i="37"/>
  <c r="AK103" i="37" s="1"/>
  <c r="AG103" i="37"/>
  <c r="AF103" i="37"/>
  <c r="AH103" i="37" s="1"/>
  <c r="AD103" i="37"/>
  <c r="AC103" i="37"/>
  <c r="AE103" i="37" s="1"/>
  <c r="AA103" i="37"/>
  <c r="Z103" i="37"/>
  <c r="AB103" i="37" s="1"/>
  <c r="X103" i="37"/>
  <c r="W103" i="37"/>
  <c r="Y103" i="37" s="1"/>
  <c r="U103" i="37"/>
  <c r="T103" i="37"/>
  <c r="V103" i="37" s="1"/>
  <c r="R103" i="37"/>
  <c r="Q103" i="37"/>
  <c r="S103" i="37" s="1"/>
  <c r="O103" i="37"/>
  <c r="N103" i="37"/>
  <c r="P103" i="37" s="1"/>
  <c r="L103" i="37"/>
  <c r="K103" i="37"/>
  <c r="M103" i="37" s="1"/>
  <c r="I103" i="37"/>
  <c r="H103" i="37"/>
  <c r="J103" i="37" s="1"/>
  <c r="F103" i="37"/>
  <c r="E103" i="37"/>
  <c r="G103" i="37" s="1"/>
  <c r="AV102" i="37"/>
  <c r="AU102" i="37"/>
  <c r="AW102" i="37" s="1"/>
  <c r="AS102" i="37"/>
  <c r="AR102" i="37"/>
  <c r="AT102" i="37" s="1"/>
  <c r="AP102" i="37"/>
  <c r="AO102" i="37"/>
  <c r="AQ102" i="37" s="1"/>
  <c r="AM102" i="37"/>
  <c r="AL102" i="37"/>
  <c r="AN102" i="37" s="1"/>
  <c r="AJ102" i="37"/>
  <c r="AI102" i="37"/>
  <c r="AK102" i="37" s="1"/>
  <c r="AG102" i="37"/>
  <c r="AF102" i="37"/>
  <c r="AH102" i="37" s="1"/>
  <c r="AD102" i="37"/>
  <c r="AC102" i="37"/>
  <c r="AE102" i="37" s="1"/>
  <c r="AA102" i="37"/>
  <c r="Z102" i="37"/>
  <c r="AB102" i="37" s="1"/>
  <c r="X102" i="37"/>
  <c r="W102" i="37"/>
  <c r="Y102" i="37" s="1"/>
  <c r="U102" i="37"/>
  <c r="T102" i="37"/>
  <c r="V102" i="37" s="1"/>
  <c r="R102" i="37"/>
  <c r="Q102" i="37"/>
  <c r="S102" i="37" s="1"/>
  <c r="O102" i="37"/>
  <c r="N102" i="37"/>
  <c r="P102" i="37" s="1"/>
  <c r="L102" i="37"/>
  <c r="K102" i="37"/>
  <c r="M102" i="37" s="1"/>
  <c r="I102" i="37"/>
  <c r="H102" i="37"/>
  <c r="J102" i="37" s="1"/>
  <c r="F102" i="37"/>
  <c r="E102" i="37"/>
  <c r="G102" i="37" s="1"/>
  <c r="AV101" i="37"/>
  <c r="AU101" i="37"/>
  <c r="AW101" i="37" s="1"/>
  <c r="AS101" i="37"/>
  <c r="AR101" i="37"/>
  <c r="AT101" i="37" s="1"/>
  <c r="AP101" i="37"/>
  <c r="AO101" i="37"/>
  <c r="AQ101" i="37" s="1"/>
  <c r="AM101" i="37"/>
  <c r="AL101" i="37"/>
  <c r="AN101" i="37" s="1"/>
  <c r="AJ101" i="37"/>
  <c r="AI101" i="37"/>
  <c r="AK101" i="37" s="1"/>
  <c r="AG101" i="37"/>
  <c r="AF101" i="37"/>
  <c r="AH101" i="37" s="1"/>
  <c r="AD101" i="37"/>
  <c r="AC101" i="37"/>
  <c r="AE101" i="37" s="1"/>
  <c r="AA101" i="37"/>
  <c r="Z101" i="37"/>
  <c r="AB101" i="37" s="1"/>
  <c r="X101" i="37"/>
  <c r="W101" i="37"/>
  <c r="Y101" i="37" s="1"/>
  <c r="U101" i="37"/>
  <c r="T101" i="37"/>
  <c r="V101" i="37" s="1"/>
  <c r="R101" i="37"/>
  <c r="Q101" i="37"/>
  <c r="S101" i="37" s="1"/>
  <c r="O101" i="37"/>
  <c r="N101" i="37"/>
  <c r="P101" i="37" s="1"/>
  <c r="L101" i="37"/>
  <c r="K101" i="37"/>
  <c r="M101" i="37" s="1"/>
  <c r="I101" i="37"/>
  <c r="H101" i="37"/>
  <c r="J101" i="37" s="1"/>
  <c r="F101" i="37"/>
  <c r="E101" i="37"/>
  <c r="G101" i="37" s="1"/>
  <c r="AV100" i="37"/>
  <c r="AU100" i="37"/>
  <c r="AW100" i="37" s="1"/>
  <c r="AS100" i="37"/>
  <c r="AR100" i="37"/>
  <c r="AT100" i="37" s="1"/>
  <c r="AP100" i="37"/>
  <c r="AO100" i="37"/>
  <c r="AQ100" i="37" s="1"/>
  <c r="AM100" i="37"/>
  <c r="AL100" i="37"/>
  <c r="AN100" i="37" s="1"/>
  <c r="AJ100" i="37"/>
  <c r="AI100" i="37"/>
  <c r="AK100" i="37" s="1"/>
  <c r="AG100" i="37"/>
  <c r="AF100" i="37"/>
  <c r="AH100" i="37" s="1"/>
  <c r="AD100" i="37"/>
  <c r="AC100" i="37"/>
  <c r="AE100" i="37" s="1"/>
  <c r="AA100" i="37"/>
  <c r="Z100" i="37"/>
  <c r="X100" i="37"/>
  <c r="W100" i="37"/>
  <c r="Y100" i="37" s="1"/>
  <c r="V100" i="37"/>
  <c r="U100" i="37"/>
  <c r="T100" i="37"/>
  <c r="R100" i="37"/>
  <c r="Q100" i="37"/>
  <c r="S100" i="37" s="1"/>
  <c r="O100" i="37"/>
  <c r="N100" i="37"/>
  <c r="P100" i="37" s="1"/>
  <c r="L100" i="37"/>
  <c r="K100" i="37"/>
  <c r="M100" i="37" s="1"/>
  <c r="I100" i="37"/>
  <c r="H100" i="37"/>
  <c r="J100" i="37" s="1"/>
  <c r="F100" i="37"/>
  <c r="E100" i="37"/>
  <c r="G100" i="37" s="1"/>
  <c r="AV99" i="37"/>
  <c r="AU99" i="37"/>
  <c r="AW99" i="37" s="1"/>
  <c r="AS99" i="37"/>
  <c r="AR99" i="37"/>
  <c r="AT99" i="37" s="1"/>
  <c r="AP99" i="37"/>
  <c r="AO99" i="37"/>
  <c r="AQ99" i="37" s="1"/>
  <c r="AM99" i="37"/>
  <c r="AL99" i="37"/>
  <c r="AN99" i="37" s="1"/>
  <c r="AJ99" i="37"/>
  <c r="AI99" i="37"/>
  <c r="AK99" i="37" s="1"/>
  <c r="AG99" i="37"/>
  <c r="AF99" i="37"/>
  <c r="AH99" i="37" s="1"/>
  <c r="AD99" i="37"/>
  <c r="AC99" i="37"/>
  <c r="AE99" i="37" s="1"/>
  <c r="AA99" i="37"/>
  <c r="Z99" i="37"/>
  <c r="X99" i="37"/>
  <c r="W99" i="37"/>
  <c r="Y99" i="37" s="1"/>
  <c r="U99" i="37"/>
  <c r="T99" i="37"/>
  <c r="V99" i="37" s="1"/>
  <c r="R99" i="37"/>
  <c r="Q99" i="37"/>
  <c r="S99" i="37" s="1"/>
  <c r="O99" i="37"/>
  <c r="N99" i="37"/>
  <c r="P99" i="37" s="1"/>
  <c r="L99" i="37"/>
  <c r="K99" i="37"/>
  <c r="M99" i="37" s="1"/>
  <c r="I99" i="37"/>
  <c r="H99" i="37"/>
  <c r="J99" i="37" s="1"/>
  <c r="F99" i="37"/>
  <c r="E99" i="37"/>
  <c r="G99" i="37" s="1"/>
  <c r="AV98" i="37"/>
  <c r="AU98" i="37"/>
  <c r="AW98" i="37" s="1"/>
  <c r="AS98" i="37"/>
  <c r="AR98" i="37"/>
  <c r="AT98" i="37" s="1"/>
  <c r="AP98" i="37"/>
  <c r="AO98" i="37"/>
  <c r="AQ98" i="37" s="1"/>
  <c r="AM98" i="37"/>
  <c r="AL98" i="37"/>
  <c r="AN98" i="37" s="1"/>
  <c r="AJ98" i="37"/>
  <c r="AI98" i="37"/>
  <c r="AK98" i="37" s="1"/>
  <c r="AG98" i="37"/>
  <c r="AF98" i="37"/>
  <c r="AH98" i="37" s="1"/>
  <c r="AD98" i="37"/>
  <c r="AC98" i="37"/>
  <c r="AE98" i="37" s="1"/>
  <c r="AA98" i="37"/>
  <c r="Z98" i="37"/>
  <c r="X98" i="37"/>
  <c r="W98" i="37"/>
  <c r="Y98" i="37" s="1"/>
  <c r="U98" i="37"/>
  <c r="T98" i="37"/>
  <c r="V98" i="37" s="1"/>
  <c r="R98" i="37"/>
  <c r="Q98" i="37"/>
  <c r="S98" i="37" s="1"/>
  <c r="O98" i="37"/>
  <c r="N98" i="37"/>
  <c r="P98" i="37" s="1"/>
  <c r="L98" i="37"/>
  <c r="K98" i="37"/>
  <c r="M98" i="37" s="1"/>
  <c r="I98" i="37"/>
  <c r="H98" i="37"/>
  <c r="J98" i="37" s="1"/>
  <c r="F98" i="37"/>
  <c r="E98" i="37"/>
  <c r="G98" i="37" s="1"/>
  <c r="AV97" i="37"/>
  <c r="AU97" i="37"/>
  <c r="AW97" i="37" s="1"/>
  <c r="AS97" i="37"/>
  <c r="AR97" i="37"/>
  <c r="AT97" i="37" s="1"/>
  <c r="AP97" i="37"/>
  <c r="AO97" i="37"/>
  <c r="AQ97" i="37" s="1"/>
  <c r="AM97" i="37"/>
  <c r="AL97" i="37"/>
  <c r="AN97" i="37" s="1"/>
  <c r="AJ97" i="37"/>
  <c r="AI97" i="37"/>
  <c r="AK97" i="37" s="1"/>
  <c r="AG97" i="37"/>
  <c r="AF97" i="37"/>
  <c r="AH97" i="37" s="1"/>
  <c r="AD97" i="37"/>
  <c r="AC97" i="37"/>
  <c r="AE97" i="37" s="1"/>
  <c r="AA97" i="37"/>
  <c r="Z97" i="37"/>
  <c r="X97" i="37"/>
  <c r="W97" i="37"/>
  <c r="Y97" i="37" s="1"/>
  <c r="U97" i="37"/>
  <c r="T97" i="37"/>
  <c r="V97" i="37" s="1"/>
  <c r="R97" i="37"/>
  <c r="Q97" i="37"/>
  <c r="S97" i="37" s="1"/>
  <c r="O97" i="37"/>
  <c r="N97" i="37"/>
  <c r="P97" i="37" s="1"/>
  <c r="L97" i="37"/>
  <c r="K97" i="37"/>
  <c r="M97" i="37" s="1"/>
  <c r="I97" i="37"/>
  <c r="H97" i="37"/>
  <c r="J97" i="37" s="1"/>
  <c r="F97" i="37"/>
  <c r="E97" i="37"/>
  <c r="G97" i="37" s="1"/>
  <c r="AV96" i="37"/>
  <c r="AU96" i="37"/>
  <c r="AW96" i="37" s="1"/>
  <c r="AS96" i="37"/>
  <c r="AR96" i="37"/>
  <c r="AT96" i="37" s="1"/>
  <c r="AP96" i="37"/>
  <c r="AO96" i="37"/>
  <c r="AQ96" i="37" s="1"/>
  <c r="AM96" i="37"/>
  <c r="AL96" i="37"/>
  <c r="AN96" i="37" s="1"/>
  <c r="AJ96" i="37"/>
  <c r="AI96" i="37"/>
  <c r="AK96" i="37" s="1"/>
  <c r="AG96" i="37"/>
  <c r="AF96" i="37"/>
  <c r="AH96" i="37" s="1"/>
  <c r="AD96" i="37"/>
  <c r="AC96" i="37"/>
  <c r="AE96" i="37" s="1"/>
  <c r="AA96" i="37"/>
  <c r="Z96" i="37"/>
  <c r="X96" i="37"/>
  <c r="W96" i="37"/>
  <c r="Y96" i="37" s="1"/>
  <c r="U96" i="37"/>
  <c r="T96" i="37"/>
  <c r="V96" i="37" s="1"/>
  <c r="R96" i="37"/>
  <c r="Q96" i="37"/>
  <c r="S96" i="37" s="1"/>
  <c r="O96" i="37"/>
  <c r="N96" i="37"/>
  <c r="P96" i="37" s="1"/>
  <c r="L96" i="37"/>
  <c r="K96" i="37"/>
  <c r="M96" i="37" s="1"/>
  <c r="I96" i="37"/>
  <c r="H96" i="37"/>
  <c r="J96" i="37" s="1"/>
  <c r="F96" i="37"/>
  <c r="E96" i="37"/>
  <c r="G96" i="37" s="1"/>
  <c r="AV95" i="37"/>
  <c r="AU95" i="37"/>
  <c r="AW95" i="37" s="1"/>
  <c r="AS95" i="37"/>
  <c r="AR95" i="37"/>
  <c r="AT95" i="37" s="1"/>
  <c r="AP95" i="37"/>
  <c r="AO95" i="37"/>
  <c r="AQ95" i="37" s="1"/>
  <c r="AM95" i="37"/>
  <c r="AL95" i="37"/>
  <c r="AN95" i="37" s="1"/>
  <c r="AJ95" i="37"/>
  <c r="AI95" i="37"/>
  <c r="AK95" i="37" s="1"/>
  <c r="AG95" i="37"/>
  <c r="AF95" i="37"/>
  <c r="AH95" i="37" s="1"/>
  <c r="AD95" i="37"/>
  <c r="AC95" i="37"/>
  <c r="AE95" i="37" s="1"/>
  <c r="AA95" i="37"/>
  <c r="Z95" i="37"/>
  <c r="X95" i="37"/>
  <c r="W95" i="37"/>
  <c r="Y95" i="37" s="1"/>
  <c r="U95" i="37"/>
  <c r="T95" i="37"/>
  <c r="V95" i="37" s="1"/>
  <c r="R95" i="37"/>
  <c r="Q95" i="37"/>
  <c r="S95" i="37" s="1"/>
  <c r="O95" i="37"/>
  <c r="N95" i="37"/>
  <c r="P95" i="37" s="1"/>
  <c r="L95" i="37"/>
  <c r="K95" i="37"/>
  <c r="M95" i="37" s="1"/>
  <c r="I95" i="37"/>
  <c r="H95" i="37"/>
  <c r="J95" i="37" s="1"/>
  <c r="F95" i="37"/>
  <c r="E95" i="37"/>
  <c r="G95" i="37" s="1"/>
  <c r="AV94" i="37"/>
  <c r="AU94" i="37"/>
  <c r="AW94" i="37" s="1"/>
  <c r="AS94" i="37"/>
  <c r="AR94" i="37"/>
  <c r="AT94" i="37" s="1"/>
  <c r="AP94" i="37"/>
  <c r="AO94" i="37"/>
  <c r="AQ94" i="37" s="1"/>
  <c r="AM94" i="37"/>
  <c r="AL94" i="37"/>
  <c r="AN94" i="37" s="1"/>
  <c r="AJ94" i="37"/>
  <c r="AI94" i="37"/>
  <c r="AK94" i="37" s="1"/>
  <c r="AG94" i="37"/>
  <c r="AF94" i="37"/>
  <c r="AH94" i="37" s="1"/>
  <c r="AD94" i="37"/>
  <c r="AC94" i="37"/>
  <c r="AE94" i="37" s="1"/>
  <c r="AA94" i="37"/>
  <c r="Z94" i="37"/>
  <c r="X94" i="37"/>
  <c r="W94" i="37"/>
  <c r="Y94" i="37" s="1"/>
  <c r="U94" i="37"/>
  <c r="T94" i="37"/>
  <c r="V94" i="37" s="1"/>
  <c r="R94" i="37"/>
  <c r="Q94" i="37"/>
  <c r="S94" i="37" s="1"/>
  <c r="O94" i="37"/>
  <c r="N94" i="37"/>
  <c r="P94" i="37" s="1"/>
  <c r="L94" i="37"/>
  <c r="K94" i="37"/>
  <c r="M94" i="37" s="1"/>
  <c r="I94" i="37"/>
  <c r="H94" i="37"/>
  <c r="J94" i="37" s="1"/>
  <c r="F94" i="37"/>
  <c r="E94" i="37"/>
  <c r="G94" i="37" s="1"/>
  <c r="AV93" i="37"/>
  <c r="AU93" i="37"/>
  <c r="AW93" i="37" s="1"/>
  <c r="AS93" i="37"/>
  <c r="AR93" i="37"/>
  <c r="AT93" i="37" s="1"/>
  <c r="AP93" i="37"/>
  <c r="AO93" i="37"/>
  <c r="AQ93" i="37" s="1"/>
  <c r="AM93" i="37"/>
  <c r="AL93" i="37"/>
  <c r="AN93" i="37" s="1"/>
  <c r="AJ93" i="37"/>
  <c r="AI93" i="37"/>
  <c r="AK93" i="37" s="1"/>
  <c r="AG93" i="37"/>
  <c r="AF93" i="37"/>
  <c r="AH93" i="37" s="1"/>
  <c r="AD93" i="37"/>
  <c r="AC93" i="37"/>
  <c r="AE93" i="37" s="1"/>
  <c r="AA93" i="37"/>
  <c r="Z93" i="37"/>
  <c r="AB93" i="37" s="1"/>
  <c r="X93" i="37"/>
  <c r="W93" i="37"/>
  <c r="Y93" i="37" s="1"/>
  <c r="U93" i="37"/>
  <c r="T93" i="37"/>
  <c r="V93" i="37" s="1"/>
  <c r="R93" i="37"/>
  <c r="Q93" i="37"/>
  <c r="S93" i="37" s="1"/>
  <c r="O93" i="37"/>
  <c r="N93" i="37"/>
  <c r="P93" i="37" s="1"/>
  <c r="L93" i="37"/>
  <c r="K93" i="37"/>
  <c r="M93" i="37" s="1"/>
  <c r="I93" i="37"/>
  <c r="H93" i="37"/>
  <c r="J93" i="37" s="1"/>
  <c r="F93" i="37"/>
  <c r="E93" i="37"/>
  <c r="G93" i="37" s="1"/>
  <c r="AV92" i="37"/>
  <c r="AU92" i="37"/>
  <c r="AW92" i="37" s="1"/>
  <c r="AS92" i="37"/>
  <c r="AR92" i="37"/>
  <c r="AT92" i="37" s="1"/>
  <c r="AP92" i="37"/>
  <c r="AO92" i="37"/>
  <c r="AQ92" i="37" s="1"/>
  <c r="AM92" i="37"/>
  <c r="AL92" i="37"/>
  <c r="AN92" i="37" s="1"/>
  <c r="AJ92" i="37"/>
  <c r="AI92" i="37"/>
  <c r="AK92" i="37" s="1"/>
  <c r="AG92" i="37"/>
  <c r="AF92" i="37"/>
  <c r="AH92" i="37" s="1"/>
  <c r="AD92" i="37"/>
  <c r="AC92" i="37"/>
  <c r="AE92" i="37" s="1"/>
  <c r="AA92" i="37"/>
  <c r="Z92" i="37"/>
  <c r="AB92" i="37" s="1"/>
  <c r="X92" i="37"/>
  <c r="W92" i="37"/>
  <c r="Y92" i="37" s="1"/>
  <c r="U92" i="37"/>
  <c r="T92" i="37"/>
  <c r="V92" i="37" s="1"/>
  <c r="R92" i="37"/>
  <c r="Q92" i="37"/>
  <c r="S92" i="37" s="1"/>
  <c r="O92" i="37"/>
  <c r="N92" i="37"/>
  <c r="P92" i="37" s="1"/>
  <c r="L92" i="37"/>
  <c r="K92" i="37"/>
  <c r="M92" i="37" s="1"/>
  <c r="I92" i="37"/>
  <c r="H92" i="37"/>
  <c r="J92" i="37" s="1"/>
  <c r="F92" i="37"/>
  <c r="E92" i="37"/>
  <c r="G92" i="37" s="1"/>
  <c r="AV91" i="37"/>
  <c r="AU91" i="37"/>
  <c r="AW91" i="37" s="1"/>
  <c r="AS91" i="37"/>
  <c r="AR91" i="37"/>
  <c r="AT91" i="37" s="1"/>
  <c r="AP91" i="37"/>
  <c r="AO91" i="37"/>
  <c r="AQ91" i="37" s="1"/>
  <c r="AM91" i="37"/>
  <c r="AL91" i="37"/>
  <c r="AN91" i="37" s="1"/>
  <c r="AJ91" i="37"/>
  <c r="AI91" i="37"/>
  <c r="AK91" i="37" s="1"/>
  <c r="AG91" i="37"/>
  <c r="AF91" i="37"/>
  <c r="AH91" i="37" s="1"/>
  <c r="AD91" i="37"/>
  <c r="AC91" i="37"/>
  <c r="AE91" i="37" s="1"/>
  <c r="AA91" i="37"/>
  <c r="Z91" i="37"/>
  <c r="AB91" i="37" s="1"/>
  <c r="X91" i="37"/>
  <c r="W91" i="37"/>
  <c r="U91" i="37"/>
  <c r="T91" i="37"/>
  <c r="V91" i="37" s="1"/>
  <c r="R91" i="37"/>
  <c r="Q91" i="37"/>
  <c r="S91" i="37" s="1"/>
  <c r="O91" i="37"/>
  <c r="N91" i="37"/>
  <c r="P91" i="37" s="1"/>
  <c r="L91" i="37"/>
  <c r="K91" i="37"/>
  <c r="M91" i="37" s="1"/>
  <c r="I91" i="37"/>
  <c r="H91" i="37"/>
  <c r="J91" i="37" s="1"/>
  <c r="F91" i="37"/>
  <c r="E91" i="37"/>
  <c r="G91" i="37" s="1"/>
  <c r="AV90" i="37"/>
  <c r="AU90" i="37"/>
  <c r="AW90" i="37" s="1"/>
  <c r="AS90" i="37"/>
  <c r="AR90" i="37"/>
  <c r="AT90" i="37" s="1"/>
  <c r="AP90" i="37"/>
  <c r="AO90" i="37"/>
  <c r="AQ90" i="37" s="1"/>
  <c r="AM90" i="37"/>
  <c r="AL90" i="37"/>
  <c r="AN90" i="37" s="1"/>
  <c r="AJ90" i="37"/>
  <c r="AI90" i="37"/>
  <c r="AK90" i="37" s="1"/>
  <c r="AG90" i="37"/>
  <c r="AF90" i="37"/>
  <c r="AH90" i="37" s="1"/>
  <c r="AD90" i="37"/>
  <c r="AC90" i="37"/>
  <c r="AE90" i="37" s="1"/>
  <c r="AA90" i="37"/>
  <c r="Z90" i="37"/>
  <c r="AB90" i="37" s="1"/>
  <c r="X90" i="37"/>
  <c r="W90" i="37"/>
  <c r="U90" i="37"/>
  <c r="T90" i="37"/>
  <c r="V90" i="37" s="1"/>
  <c r="S90" i="37"/>
  <c r="R90" i="37"/>
  <c r="Q90" i="37"/>
  <c r="O90" i="37"/>
  <c r="N90" i="37"/>
  <c r="P90" i="37" s="1"/>
  <c r="L90" i="37"/>
  <c r="K90" i="37"/>
  <c r="M90" i="37" s="1"/>
  <c r="I90" i="37"/>
  <c r="H90" i="37"/>
  <c r="J90" i="37" s="1"/>
  <c r="F90" i="37"/>
  <c r="E90" i="37"/>
  <c r="G90" i="37" s="1"/>
  <c r="AV89" i="37"/>
  <c r="AU89" i="37"/>
  <c r="AW89" i="37" s="1"/>
  <c r="AS89" i="37"/>
  <c r="AR89" i="37"/>
  <c r="AT89" i="37" s="1"/>
  <c r="AP89" i="37"/>
  <c r="AO89" i="37"/>
  <c r="AQ89" i="37" s="1"/>
  <c r="AM89" i="37"/>
  <c r="AL89" i="37"/>
  <c r="AN89" i="37" s="1"/>
  <c r="AJ89" i="37"/>
  <c r="AI89" i="37"/>
  <c r="AK89" i="37" s="1"/>
  <c r="AG89" i="37"/>
  <c r="AF89" i="37"/>
  <c r="AH89" i="37" s="1"/>
  <c r="AD89" i="37"/>
  <c r="AC89" i="37"/>
  <c r="AE89" i="37" s="1"/>
  <c r="AA89" i="37"/>
  <c r="Z89" i="37"/>
  <c r="AB89" i="37" s="1"/>
  <c r="X89" i="37"/>
  <c r="W89" i="37"/>
  <c r="U89" i="37"/>
  <c r="T89" i="37"/>
  <c r="V89" i="37" s="1"/>
  <c r="R89" i="37"/>
  <c r="Q89" i="37"/>
  <c r="S89" i="37" s="1"/>
  <c r="O89" i="37"/>
  <c r="N89" i="37"/>
  <c r="P89" i="37" s="1"/>
  <c r="L89" i="37"/>
  <c r="K89" i="37"/>
  <c r="M89" i="37" s="1"/>
  <c r="I89" i="37"/>
  <c r="H89" i="37"/>
  <c r="J89" i="37" s="1"/>
  <c r="F89" i="37"/>
  <c r="E89" i="37"/>
  <c r="G89" i="37" s="1"/>
  <c r="AV88" i="37"/>
  <c r="AU88" i="37"/>
  <c r="AW88" i="37" s="1"/>
  <c r="AS88" i="37"/>
  <c r="AR88" i="37"/>
  <c r="AT88" i="37" s="1"/>
  <c r="AP88" i="37"/>
  <c r="AO88" i="37"/>
  <c r="AQ88" i="37" s="1"/>
  <c r="AM88" i="37"/>
  <c r="AL88" i="37"/>
  <c r="AN88" i="37" s="1"/>
  <c r="AJ88" i="37"/>
  <c r="AI88" i="37"/>
  <c r="AK88" i="37" s="1"/>
  <c r="AG88" i="37"/>
  <c r="AF88" i="37"/>
  <c r="AH88" i="37" s="1"/>
  <c r="AD88" i="37"/>
  <c r="AC88" i="37"/>
  <c r="AE88" i="37" s="1"/>
  <c r="AA88" i="37"/>
  <c r="Z88" i="37"/>
  <c r="AB88" i="37" s="1"/>
  <c r="X88" i="37"/>
  <c r="W88" i="37"/>
  <c r="U88" i="37"/>
  <c r="T88" i="37"/>
  <c r="V88" i="37" s="1"/>
  <c r="R88" i="37"/>
  <c r="Q88" i="37"/>
  <c r="S88" i="37" s="1"/>
  <c r="O88" i="37"/>
  <c r="N88" i="37"/>
  <c r="P88" i="37" s="1"/>
  <c r="L88" i="37"/>
  <c r="K88" i="37"/>
  <c r="M88" i="37" s="1"/>
  <c r="I88" i="37"/>
  <c r="H88" i="37"/>
  <c r="J88" i="37" s="1"/>
  <c r="F88" i="37"/>
  <c r="E88" i="37"/>
  <c r="G88" i="37" s="1"/>
  <c r="AV87" i="37"/>
  <c r="AU87" i="37"/>
  <c r="AW87" i="37" s="1"/>
  <c r="AS87" i="37"/>
  <c r="AR87" i="37"/>
  <c r="AT87" i="37" s="1"/>
  <c r="AP87" i="37"/>
  <c r="AO87" i="37"/>
  <c r="AQ87" i="37" s="1"/>
  <c r="AM87" i="37"/>
  <c r="AL87" i="37"/>
  <c r="AN87" i="37" s="1"/>
  <c r="AJ87" i="37"/>
  <c r="AI87" i="37"/>
  <c r="AK87" i="37" s="1"/>
  <c r="AG87" i="37"/>
  <c r="AF87" i="37"/>
  <c r="AH87" i="37" s="1"/>
  <c r="AD87" i="37"/>
  <c r="AC87" i="37"/>
  <c r="AE87" i="37" s="1"/>
  <c r="AA87" i="37"/>
  <c r="Z87" i="37"/>
  <c r="AB87" i="37" s="1"/>
  <c r="X87" i="37"/>
  <c r="W87" i="37"/>
  <c r="U87" i="37"/>
  <c r="T87" i="37"/>
  <c r="V87" i="37" s="1"/>
  <c r="R87" i="37"/>
  <c r="Q87" i="37"/>
  <c r="S87" i="37" s="1"/>
  <c r="O87" i="37"/>
  <c r="N87" i="37"/>
  <c r="P87" i="37" s="1"/>
  <c r="L87" i="37"/>
  <c r="K87" i="37"/>
  <c r="M87" i="37" s="1"/>
  <c r="I87" i="37"/>
  <c r="H87" i="37"/>
  <c r="J87" i="37" s="1"/>
  <c r="F87" i="37"/>
  <c r="E87" i="37"/>
  <c r="G87" i="37" s="1"/>
  <c r="AV86" i="37"/>
  <c r="AU86" i="37"/>
  <c r="AW86" i="37" s="1"/>
  <c r="AS86" i="37"/>
  <c r="AR86" i="37"/>
  <c r="AT86" i="37" s="1"/>
  <c r="AP86" i="37"/>
  <c r="AO86" i="37"/>
  <c r="AQ86" i="37" s="1"/>
  <c r="AM86" i="37"/>
  <c r="AL86" i="37"/>
  <c r="AN86" i="37" s="1"/>
  <c r="AJ86" i="37"/>
  <c r="AI86" i="37"/>
  <c r="AK86" i="37" s="1"/>
  <c r="AG86" i="37"/>
  <c r="AF86" i="37"/>
  <c r="AH86" i="37" s="1"/>
  <c r="AD86" i="37"/>
  <c r="AC86" i="37"/>
  <c r="AE86" i="37" s="1"/>
  <c r="AA86" i="37"/>
  <c r="Z86" i="37"/>
  <c r="AB86" i="37" s="1"/>
  <c r="X86" i="37"/>
  <c r="W86" i="37"/>
  <c r="U86" i="37"/>
  <c r="T86" i="37"/>
  <c r="V86" i="37" s="1"/>
  <c r="R86" i="37"/>
  <c r="Q86" i="37"/>
  <c r="S86" i="37" s="1"/>
  <c r="O86" i="37"/>
  <c r="N86" i="37"/>
  <c r="P86" i="37" s="1"/>
  <c r="L86" i="37"/>
  <c r="K86" i="37"/>
  <c r="M86" i="37" s="1"/>
  <c r="I86" i="37"/>
  <c r="H86" i="37"/>
  <c r="J86" i="37" s="1"/>
  <c r="F86" i="37"/>
  <c r="E86" i="37"/>
  <c r="G86" i="37" s="1"/>
  <c r="AV85" i="37"/>
  <c r="AU85" i="37"/>
  <c r="AW85" i="37" s="1"/>
  <c r="AS85" i="37"/>
  <c r="AR85" i="37"/>
  <c r="AT85" i="37" s="1"/>
  <c r="AP85" i="37"/>
  <c r="AO85" i="37"/>
  <c r="AQ85" i="37" s="1"/>
  <c r="AM85" i="37"/>
  <c r="AL85" i="37"/>
  <c r="AN85" i="37" s="1"/>
  <c r="AJ85" i="37"/>
  <c r="AI85" i="37"/>
  <c r="AK85" i="37" s="1"/>
  <c r="AG85" i="37"/>
  <c r="AF85" i="37"/>
  <c r="AH85" i="37" s="1"/>
  <c r="AD85" i="37"/>
  <c r="AC85" i="37"/>
  <c r="AE85" i="37" s="1"/>
  <c r="AA85" i="37"/>
  <c r="Z85" i="37"/>
  <c r="AB85" i="37" s="1"/>
  <c r="X85" i="37"/>
  <c r="W85" i="37"/>
  <c r="Y85" i="37" s="1"/>
  <c r="U85" i="37"/>
  <c r="T85" i="37"/>
  <c r="V85" i="37" s="1"/>
  <c r="R85" i="37"/>
  <c r="Q85" i="37"/>
  <c r="S85" i="37" s="1"/>
  <c r="O85" i="37"/>
  <c r="N85" i="37"/>
  <c r="P85" i="37" s="1"/>
  <c r="L85" i="37"/>
  <c r="K85" i="37"/>
  <c r="M85" i="37" s="1"/>
  <c r="I85" i="37"/>
  <c r="H85" i="37"/>
  <c r="J85" i="37" s="1"/>
  <c r="F85" i="37"/>
  <c r="E85" i="37"/>
  <c r="G85" i="37" s="1"/>
  <c r="AV84" i="37"/>
  <c r="AU84" i="37"/>
  <c r="AW84" i="37" s="1"/>
  <c r="AS84" i="37"/>
  <c r="AR84" i="37"/>
  <c r="AT84" i="37" s="1"/>
  <c r="AP84" i="37"/>
  <c r="AO84" i="37"/>
  <c r="AQ84" i="37" s="1"/>
  <c r="AM84" i="37"/>
  <c r="AL84" i="37"/>
  <c r="AN84" i="37" s="1"/>
  <c r="AJ84" i="37"/>
  <c r="AI84" i="37"/>
  <c r="AK84" i="37" s="1"/>
  <c r="AG84" i="37"/>
  <c r="AF84" i="37"/>
  <c r="AH84" i="37" s="1"/>
  <c r="AD84" i="37"/>
  <c r="AC84" i="37"/>
  <c r="AE84" i="37" s="1"/>
  <c r="AA84" i="37"/>
  <c r="Z84" i="37"/>
  <c r="AB84" i="37" s="1"/>
  <c r="X84" i="37"/>
  <c r="W84" i="37"/>
  <c r="Y84" i="37" s="1"/>
  <c r="U84" i="37"/>
  <c r="T84" i="37"/>
  <c r="R84" i="37"/>
  <c r="Q84" i="37"/>
  <c r="S84" i="37" s="1"/>
  <c r="O84" i="37"/>
  <c r="N84" i="37"/>
  <c r="P84" i="37" s="1"/>
  <c r="L84" i="37"/>
  <c r="K84" i="37"/>
  <c r="M84" i="37" s="1"/>
  <c r="I84" i="37"/>
  <c r="H84" i="37"/>
  <c r="J84" i="37" s="1"/>
  <c r="F84" i="37"/>
  <c r="E84" i="37"/>
  <c r="G84" i="37" s="1"/>
  <c r="AV83" i="37"/>
  <c r="AU83" i="37"/>
  <c r="AW83" i="37" s="1"/>
  <c r="AS83" i="37"/>
  <c r="AR83" i="37"/>
  <c r="AT83" i="37" s="1"/>
  <c r="AP83" i="37"/>
  <c r="AO83" i="37"/>
  <c r="AQ83" i="37" s="1"/>
  <c r="AM83" i="37"/>
  <c r="AL83" i="37"/>
  <c r="AN83" i="37" s="1"/>
  <c r="AJ83" i="37"/>
  <c r="AI83" i="37"/>
  <c r="AK83" i="37" s="1"/>
  <c r="AG83" i="37"/>
  <c r="AF83" i="37"/>
  <c r="AH83" i="37" s="1"/>
  <c r="AD83" i="37"/>
  <c r="AC83" i="37"/>
  <c r="AE83" i="37" s="1"/>
  <c r="AA83" i="37"/>
  <c r="Z83" i="37"/>
  <c r="AB83" i="37" s="1"/>
  <c r="X83" i="37"/>
  <c r="W83" i="37"/>
  <c r="Y83" i="37" s="1"/>
  <c r="U83" i="37"/>
  <c r="T83" i="37"/>
  <c r="R83" i="37"/>
  <c r="Q83" i="37"/>
  <c r="S83" i="37" s="1"/>
  <c r="O83" i="37"/>
  <c r="N83" i="37"/>
  <c r="P83" i="37" s="1"/>
  <c r="M83" i="37"/>
  <c r="L83" i="37"/>
  <c r="K83" i="37"/>
  <c r="I83" i="37"/>
  <c r="H83" i="37"/>
  <c r="J83" i="37" s="1"/>
  <c r="F83" i="37"/>
  <c r="E83" i="37"/>
  <c r="G83" i="37" s="1"/>
  <c r="AV82" i="37"/>
  <c r="AU82" i="37"/>
  <c r="AW82" i="37" s="1"/>
  <c r="AS82" i="37"/>
  <c r="AR82" i="37"/>
  <c r="AT82" i="37" s="1"/>
  <c r="AP82" i="37"/>
  <c r="AO82" i="37"/>
  <c r="AQ82" i="37" s="1"/>
  <c r="AM82" i="37"/>
  <c r="AL82" i="37"/>
  <c r="AN82" i="37" s="1"/>
  <c r="AJ82" i="37"/>
  <c r="AI82" i="37"/>
  <c r="AK82" i="37" s="1"/>
  <c r="AG82" i="37"/>
  <c r="AF82" i="37"/>
  <c r="AH82" i="37" s="1"/>
  <c r="AD82" i="37"/>
  <c r="AC82" i="37"/>
  <c r="AE82" i="37" s="1"/>
  <c r="AA82" i="37"/>
  <c r="Z82" i="37"/>
  <c r="AB82" i="37" s="1"/>
  <c r="X82" i="37"/>
  <c r="W82" i="37"/>
  <c r="Y82" i="37" s="1"/>
  <c r="U82" i="37"/>
  <c r="T82" i="37"/>
  <c r="R82" i="37"/>
  <c r="Q82" i="37"/>
  <c r="S82" i="37" s="1"/>
  <c r="O82" i="37"/>
  <c r="N82" i="37"/>
  <c r="P82" i="37" s="1"/>
  <c r="L82" i="37"/>
  <c r="K82" i="37"/>
  <c r="M82" i="37" s="1"/>
  <c r="I82" i="37"/>
  <c r="H82" i="37"/>
  <c r="J82" i="37" s="1"/>
  <c r="F82" i="37"/>
  <c r="E82" i="37"/>
  <c r="G82" i="37" s="1"/>
  <c r="AV81" i="37"/>
  <c r="AU81" i="37"/>
  <c r="AW81" i="37" s="1"/>
  <c r="AS81" i="37"/>
  <c r="AR81" i="37"/>
  <c r="AT81" i="37" s="1"/>
  <c r="AP81" i="37"/>
  <c r="AO81" i="37"/>
  <c r="AQ81" i="37" s="1"/>
  <c r="AM81" i="37"/>
  <c r="AL81" i="37"/>
  <c r="AN81" i="37" s="1"/>
  <c r="AJ81" i="37"/>
  <c r="AI81" i="37"/>
  <c r="AK81" i="37" s="1"/>
  <c r="AG81" i="37"/>
  <c r="AF81" i="37"/>
  <c r="AH81" i="37" s="1"/>
  <c r="AD81" i="37"/>
  <c r="AC81" i="37"/>
  <c r="AE81" i="37" s="1"/>
  <c r="AA81" i="37"/>
  <c r="Z81" i="37"/>
  <c r="AB81" i="37" s="1"/>
  <c r="X81" i="37"/>
  <c r="W81" i="37"/>
  <c r="Y81" i="37" s="1"/>
  <c r="U81" i="37"/>
  <c r="T81" i="37"/>
  <c r="R81" i="37"/>
  <c r="Q81" i="37"/>
  <c r="S81" i="37" s="1"/>
  <c r="O81" i="37"/>
  <c r="N81" i="37"/>
  <c r="P81" i="37" s="1"/>
  <c r="L81" i="37"/>
  <c r="K81" i="37"/>
  <c r="M81" i="37" s="1"/>
  <c r="I81" i="37"/>
  <c r="H81" i="37"/>
  <c r="J81" i="37" s="1"/>
  <c r="F81" i="37"/>
  <c r="E81" i="37"/>
  <c r="G81" i="37" s="1"/>
  <c r="AV80" i="37"/>
  <c r="AU80" i="37"/>
  <c r="AW80" i="37" s="1"/>
  <c r="AS80" i="37"/>
  <c r="AR80" i="37"/>
  <c r="AT80" i="37" s="1"/>
  <c r="AP80" i="37"/>
  <c r="AO80" i="37"/>
  <c r="AQ80" i="37" s="1"/>
  <c r="AM80" i="37"/>
  <c r="AL80" i="37"/>
  <c r="AN80" i="37" s="1"/>
  <c r="AJ80" i="37"/>
  <c r="AI80" i="37"/>
  <c r="AK80" i="37" s="1"/>
  <c r="AG80" i="37"/>
  <c r="AF80" i="37"/>
  <c r="AH80" i="37" s="1"/>
  <c r="AD80" i="37"/>
  <c r="AC80" i="37"/>
  <c r="AE80" i="37" s="1"/>
  <c r="AA80" i="37"/>
  <c r="Z80" i="37"/>
  <c r="AB80" i="37" s="1"/>
  <c r="X80" i="37"/>
  <c r="W80" i="37"/>
  <c r="Y80" i="37" s="1"/>
  <c r="U80" i="37"/>
  <c r="T80" i="37"/>
  <c r="R80" i="37"/>
  <c r="Q80" i="37"/>
  <c r="S80" i="37" s="1"/>
  <c r="O80" i="37"/>
  <c r="N80" i="37"/>
  <c r="P80" i="37" s="1"/>
  <c r="L80" i="37"/>
  <c r="K80" i="37"/>
  <c r="M80" i="37" s="1"/>
  <c r="I80" i="37"/>
  <c r="H80" i="37"/>
  <c r="J80" i="37" s="1"/>
  <c r="F80" i="37"/>
  <c r="E80" i="37"/>
  <c r="G80" i="37" s="1"/>
  <c r="AV79" i="37"/>
  <c r="AU79" i="37"/>
  <c r="AW79" i="37" s="1"/>
  <c r="AS79" i="37"/>
  <c r="AR79" i="37"/>
  <c r="AT79" i="37" s="1"/>
  <c r="AP79" i="37"/>
  <c r="AO79" i="37"/>
  <c r="AQ79" i="37" s="1"/>
  <c r="AM79" i="37"/>
  <c r="AL79" i="37"/>
  <c r="AN79" i="37" s="1"/>
  <c r="AJ79" i="37"/>
  <c r="AI79" i="37"/>
  <c r="AK79" i="37" s="1"/>
  <c r="AG79" i="37"/>
  <c r="AF79" i="37"/>
  <c r="AH79" i="37" s="1"/>
  <c r="AD79" i="37"/>
  <c r="AC79" i="37"/>
  <c r="AE79" i="37" s="1"/>
  <c r="AA79" i="37"/>
  <c r="Z79" i="37"/>
  <c r="AB79" i="37" s="1"/>
  <c r="X79" i="37"/>
  <c r="W79" i="37"/>
  <c r="Y79" i="37" s="1"/>
  <c r="U79" i="37"/>
  <c r="T79" i="37"/>
  <c r="R79" i="37"/>
  <c r="Q79" i="37"/>
  <c r="S79" i="37" s="1"/>
  <c r="O79" i="37"/>
  <c r="N79" i="37"/>
  <c r="P79" i="37" s="1"/>
  <c r="L79" i="37"/>
  <c r="K79" i="37"/>
  <c r="M79" i="37" s="1"/>
  <c r="I79" i="37"/>
  <c r="H79" i="37"/>
  <c r="J79" i="37" s="1"/>
  <c r="F79" i="37"/>
  <c r="E79" i="37"/>
  <c r="G79" i="37" s="1"/>
  <c r="AV78" i="37"/>
  <c r="AU78" i="37"/>
  <c r="AW78" i="37" s="1"/>
  <c r="AS78" i="37"/>
  <c r="AR78" i="37"/>
  <c r="AT78" i="37" s="1"/>
  <c r="AP78" i="37"/>
  <c r="AO78" i="37"/>
  <c r="AQ78" i="37" s="1"/>
  <c r="AM78" i="37"/>
  <c r="AL78" i="37"/>
  <c r="AN78" i="37" s="1"/>
  <c r="AJ78" i="37"/>
  <c r="AI78" i="37"/>
  <c r="AK78" i="37" s="1"/>
  <c r="AG78" i="37"/>
  <c r="AF78" i="37"/>
  <c r="AH78" i="37" s="1"/>
  <c r="AD78" i="37"/>
  <c r="AC78" i="37"/>
  <c r="AE78" i="37" s="1"/>
  <c r="AA78" i="37"/>
  <c r="Z78" i="37"/>
  <c r="AB78" i="37" s="1"/>
  <c r="X78" i="37"/>
  <c r="W78" i="37"/>
  <c r="Y78" i="37" s="1"/>
  <c r="U78" i="37"/>
  <c r="T78" i="37"/>
  <c r="R78" i="37"/>
  <c r="Q78" i="37"/>
  <c r="S78" i="37" s="1"/>
  <c r="O78" i="37"/>
  <c r="N78" i="37"/>
  <c r="P78" i="37" s="1"/>
  <c r="L78" i="37"/>
  <c r="K78" i="37"/>
  <c r="M78" i="37" s="1"/>
  <c r="I78" i="37"/>
  <c r="H78" i="37"/>
  <c r="J78" i="37" s="1"/>
  <c r="F78" i="37"/>
  <c r="E78" i="37"/>
  <c r="G78" i="37" s="1"/>
  <c r="AV77" i="37"/>
  <c r="AU77" i="37"/>
  <c r="AW77" i="37" s="1"/>
  <c r="AS77" i="37"/>
  <c r="AR77" i="37"/>
  <c r="AT77" i="37" s="1"/>
  <c r="AP77" i="37"/>
  <c r="AO77" i="37"/>
  <c r="AQ77" i="37" s="1"/>
  <c r="AM77" i="37"/>
  <c r="AL77" i="37"/>
  <c r="AN77" i="37" s="1"/>
  <c r="AJ77" i="37"/>
  <c r="AI77" i="37"/>
  <c r="AK77" i="37" s="1"/>
  <c r="AG77" i="37"/>
  <c r="AF77" i="37"/>
  <c r="AH77" i="37" s="1"/>
  <c r="AD77" i="37"/>
  <c r="AC77" i="37"/>
  <c r="AE77" i="37" s="1"/>
  <c r="AA77" i="37"/>
  <c r="Z77" i="37"/>
  <c r="AB77" i="37" s="1"/>
  <c r="X77" i="37"/>
  <c r="W77" i="37"/>
  <c r="Y77" i="37" s="1"/>
  <c r="U77" i="37"/>
  <c r="T77" i="37"/>
  <c r="R77" i="37"/>
  <c r="Q77" i="37"/>
  <c r="S77" i="37" s="1"/>
  <c r="O77" i="37"/>
  <c r="N77" i="37"/>
  <c r="P77" i="37" s="1"/>
  <c r="L77" i="37"/>
  <c r="K77" i="37"/>
  <c r="M77" i="37" s="1"/>
  <c r="I77" i="37"/>
  <c r="H77" i="37"/>
  <c r="J77" i="37" s="1"/>
  <c r="F77" i="37"/>
  <c r="E77" i="37"/>
  <c r="G77" i="37" s="1"/>
  <c r="AV76" i="37"/>
  <c r="AU76" i="37"/>
  <c r="AW76" i="37" s="1"/>
  <c r="AS76" i="37"/>
  <c r="AR76" i="37"/>
  <c r="AT76" i="37" s="1"/>
  <c r="AP76" i="37"/>
  <c r="AO76" i="37"/>
  <c r="AQ76" i="37" s="1"/>
  <c r="AM76" i="37"/>
  <c r="AL76" i="37"/>
  <c r="AN76" i="37" s="1"/>
  <c r="AJ76" i="37"/>
  <c r="AI76" i="37"/>
  <c r="AK76" i="37" s="1"/>
  <c r="AG76" i="37"/>
  <c r="AF76" i="37"/>
  <c r="AH76" i="37" s="1"/>
  <c r="AD76" i="37"/>
  <c r="AC76" i="37"/>
  <c r="AE76" i="37" s="1"/>
  <c r="AA76" i="37"/>
  <c r="Z76" i="37"/>
  <c r="AB76" i="37" s="1"/>
  <c r="X76" i="37"/>
  <c r="W76" i="37"/>
  <c r="Y76" i="37" s="1"/>
  <c r="U76" i="37"/>
  <c r="T76" i="37"/>
  <c r="R76" i="37"/>
  <c r="Q76" i="37"/>
  <c r="S76" i="37" s="1"/>
  <c r="O76" i="37"/>
  <c r="N76" i="37"/>
  <c r="P76" i="37" s="1"/>
  <c r="L76" i="37"/>
  <c r="K76" i="37"/>
  <c r="M76" i="37" s="1"/>
  <c r="I76" i="37"/>
  <c r="H76" i="37"/>
  <c r="J76" i="37" s="1"/>
  <c r="F76" i="37"/>
  <c r="E76" i="37"/>
  <c r="G76" i="37" s="1"/>
  <c r="AV75" i="37"/>
  <c r="AU75" i="37"/>
  <c r="AW75" i="37" s="1"/>
  <c r="AS75" i="37"/>
  <c r="AR75" i="37"/>
  <c r="AT75" i="37" s="1"/>
  <c r="AP75" i="37"/>
  <c r="AO75" i="37"/>
  <c r="AQ75" i="37" s="1"/>
  <c r="AM75" i="37"/>
  <c r="AL75" i="37"/>
  <c r="AN75" i="37" s="1"/>
  <c r="AJ75" i="37"/>
  <c r="AI75" i="37"/>
  <c r="AK75" i="37" s="1"/>
  <c r="AG75" i="37"/>
  <c r="AF75" i="37"/>
  <c r="AH75" i="37" s="1"/>
  <c r="AD75" i="37"/>
  <c r="AC75" i="37"/>
  <c r="AE75" i="37" s="1"/>
  <c r="AA75" i="37"/>
  <c r="Z75" i="37"/>
  <c r="AB75" i="37" s="1"/>
  <c r="X75" i="37"/>
  <c r="W75" i="37"/>
  <c r="Y75" i="37" s="1"/>
  <c r="U75" i="37"/>
  <c r="T75" i="37"/>
  <c r="V75" i="37" s="1"/>
  <c r="R75" i="37"/>
  <c r="Q75" i="37"/>
  <c r="S75" i="37" s="1"/>
  <c r="O75" i="37"/>
  <c r="N75" i="37"/>
  <c r="P75" i="37" s="1"/>
  <c r="L75" i="37"/>
  <c r="K75" i="37"/>
  <c r="M75" i="37" s="1"/>
  <c r="I75" i="37"/>
  <c r="H75" i="37"/>
  <c r="J75" i="37" s="1"/>
  <c r="F75" i="37"/>
  <c r="E75" i="37"/>
  <c r="G75" i="37" s="1"/>
  <c r="AV74" i="37"/>
  <c r="AU74" i="37"/>
  <c r="AW74" i="37" s="1"/>
  <c r="AS74" i="37"/>
  <c r="AR74" i="37"/>
  <c r="AT74" i="37" s="1"/>
  <c r="AP74" i="37"/>
  <c r="AO74" i="37"/>
  <c r="AQ74" i="37" s="1"/>
  <c r="AM74" i="37"/>
  <c r="AL74" i="37"/>
  <c r="AN74" i="37" s="1"/>
  <c r="AJ74" i="37"/>
  <c r="AI74" i="37"/>
  <c r="AK74" i="37" s="1"/>
  <c r="AG74" i="37"/>
  <c r="AF74" i="37"/>
  <c r="AH74" i="37" s="1"/>
  <c r="AD74" i="37"/>
  <c r="AC74" i="37"/>
  <c r="AE74" i="37" s="1"/>
  <c r="AA74" i="37"/>
  <c r="Z74" i="37"/>
  <c r="AB74" i="37" s="1"/>
  <c r="X74" i="37"/>
  <c r="W74" i="37"/>
  <c r="Y74" i="37" s="1"/>
  <c r="U74" i="37"/>
  <c r="T74" i="37"/>
  <c r="V74" i="37" s="1"/>
  <c r="R74" i="37"/>
  <c r="Q74" i="37"/>
  <c r="O74" i="37"/>
  <c r="N74" i="37"/>
  <c r="P74" i="37" s="1"/>
  <c r="L74" i="37"/>
  <c r="K74" i="37"/>
  <c r="M74" i="37" s="1"/>
  <c r="I74" i="37"/>
  <c r="H74" i="37"/>
  <c r="J74" i="37" s="1"/>
  <c r="F74" i="37"/>
  <c r="E74" i="37"/>
  <c r="G74" i="37" s="1"/>
  <c r="AV73" i="37"/>
  <c r="AU73" i="37"/>
  <c r="AW73" i="37" s="1"/>
  <c r="AS73" i="37"/>
  <c r="AR73" i="37"/>
  <c r="AT73" i="37" s="1"/>
  <c r="AP73" i="37"/>
  <c r="AO73" i="37"/>
  <c r="AQ73" i="37" s="1"/>
  <c r="AM73" i="37"/>
  <c r="AL73" i="37"/>
  <c r="AN73" i="37" s="1"/>
  <c r="AJ73" i="37"/>
  <c r="AI73" i="37"/>
  <c r="AK73" i="37" s="1"/>
  <c r="AG73" i="37"/>
  <c r="AF73" i="37"/>
  <c r="AH73" i="37" s="1"/>
  <c r="AD73" i="37"/>
  <c r="AC73" i="37"/>
  <c r="AE73" i="37" s="1"/>
  <c r="AA73" i="37"/>
  <c r="Z73" i="37"/>
  <c r="AB73" i="37" s="1"/>
  <c r="X73" i="37"/>
  <c r="W73" i="37"/>
  <c r="Y73" i="37" s="1"/>
  <c r="U73" i="37"/>
  <c r="T73" i="37"/>
  <c r="V73" i="37" s="1"/>
  <c r="R73" i="37"/>
  <c r="Q73" i="37"/>
  <c r="O73" i="37"/>
  <c r="N73" i="37"/>
  <c r="P73" i="37" s="1"/>
  <c r="L73" i="37"/>
  <c r="K73" i="37"/>
  <c r="M73" i="37" s="1"/>
  <c r="I73" i="37"/>
  <c r="H73" i="37"/>
  <c r="J73" i="37" s="1"/>
  <c r="F73" i="37"/>
  <c r="E73" i="37"/>
  <c r="G73" i="37" s="1"/>
  <c r="AV72" i="37"/>
  <c r="AU72" i="37"/>
  <c r="AW72" i="37" s="1"/>
  <c r="AS72" i="37"/>
  <c r="AR72" i="37"/>
  <c r="AT72" i="37" s="1"/>
  <c r="AP72" i="37"/>
  <c r="AO72" i="37"/>
  <c r="AQ72" i="37" s="1"/>
  <c r="AM72" i="37"/>
  <c r="AL72" i="37"/>
  <c r="AN72" i="37" s="1"/>
  <c r="AJ72" i="37"/>
  <c r="AI72" i="37"/>
  <c r="AK72" i="37" s="1"/>
  <c r="AG72" i="37"/>
  <c r="AF72" i="37"/>
  <c r="AH72" i="37" s="1"/>
  <c r="AD72" i="37"/>
  <c r="AC72" i="37"/>
  <c r="AE72" i="37" s="1"/>
  <c r="AA72" i="37"/>
  <c r="Z72" i="37"/>
  <c r="AB72" i="37" s="1"/>
  <c r="X72" i="37"/>
  <c r="W72" i="37"/>
  <c r="Y72" i="37" s="1"/>
  <c r="U72" i="37"/>
  <c r="T72" i="37"/>
  <c r="V72" i="37" s="1"/>
  <c r="R72" i="37"/>
  <c r="Q72" i="37"/>
  <c r="O72" i="37"/>
  <c r="N72" i="37"/>
  <c r="P72" i="37" s="1"/>
  <c r="L72" i="37"/>
  <c r="K72" i="37"/>
  <c r="M72" i="37" s="1"/>
  <c r="I72" i="37"/>
  <c r="H72" i="37"/>
  <c r="J72" i="37" s="1"/>
  <c r="F72" i="37"/>
  <c r="E72" i="37"/>
  <c r="G72" i="37" s="1"/>
  <c r="AV71" i="37"/>
  <c r="AU71" i="37"/>
  <c r="AW71" i="37" s="1"/>
  <c r="AS71" i="37"/>
  <c r="AR71" i="37"/>
  <c r="AT71" i="37" s="1"/>
  <c r="AP71" i="37"/>
  <c r="AO71" i="37"/>
  <c r="AQ71" i="37" s="1"/>
  <c r="AM71" i="37"/>
  <c r="AL71" i="37"/>
  <c r="AN71" i="37" s="1"/>
  <c r="AJ71" i="37"/>
  <c r="AI71" i="37"/>
  <c r="AK71" i="37" s="1"/>
  <c r="AG71" i="37"/>
  <c r="AF71" i="37"/>
  <c r="AH71" i="37" s="1"/>
  <c r="AD71" i="37"/>
  <c r="AC71" i="37"/>
  <c r="AE71" i="37" s="1"/>
  <c r="AA71" i="37"/>
  <c r="Z71" i="37"/>
  <c r="AB71" i="37" s="1"/>
  <c r="X71" i="37"/>
  <c r="W71" i="37"/>
  <c r="Y71" i="37" s="1"/>
  <c r="U71" i="37"/>
  <c r="T71" i="37"/>
  <c r="V71" i="37" s="1"/>
  <c r="R71" i="37"/>
  <c r="Q71" i="37"/>
  <c r="O71" i="37"/>
  <c r="N71" i="37"/>
  <c r="P71" i="37" s="1"/>
  <c r="L71" i="37"/>
  <c r="K71" i="37"/>
  <c r="M71" i="37" s="1"/>
  <c r="I71" i="37"/>
  <c r="H71" i="37"/>
  <c r="J71" i="37" s="1"/>
  <c r="F71" i="37"/>
  <c r="E71" i="37"/>
  <c r="G71" i="37" s="1"/>
  <c r="AV70" i="37"/>
  <c r="AU70" i="37"/>
  <c r="AW70" i="37" s="1"/>
  <c r="AS70" i="37"/>
  <c r="AR70" i="37"/>
  <c r="AT70" i="37" s="1"/>
  <c r="AP70" i="37"/>
  <c r="AO70" i="37"/>
  <c r="AQ70" i="37" s="1"/>
  <c r="AM70" i="37"/>
  <c r="AL70" i="37"/>
  <c r="AN70" i="37" s="1"/>
  <c r="AJ70" i="37"/>
  <c r="AI70" i="37"/>
  <c r="AK70" i="37" s="1"/>
  <c r="AG70" i="37"/>
  <c r="AF70" i="37"/>
  <c r="AH70" i="37" s="1"/>
  <c r="AD70" i="37"/>
  <c r="AC70" i="37"/>
  <c r="AE70" i="37" s="1"/>
  <c r="AA70" i="37"/>
  <c r="Z70" i="37"/>
  <c r="AB70" i="37" s="1"/>
  <c r="X70" i="37"/>
  <c r="W70" i="37"/>
  <c r="Y70" i="37" s="1"/>
  <c r="U70" i="37"/>
  <c r="T70" i="37"/>
  <c r="V70" i="37" s="1"/>
  <c r="R70" i="37"/>
  <c r="Q70" i="37"/>
  <c r="O70" i="37"/>
  <c r="N70" i="37"/>
  <c r="P70" i="37" s="1"/>
  <c r="L70" i="37"/>
  <c r="K70" i="37"/>
  <c r="M70" i="37" s="1"/>
  <c r="I70" i="37"/>
  <c r="H70" i="37"/>
  <c r="J70" i="37" s="1"/>
  <c r="F70" i="37"/>
  <c r="E70" i="37"/>
  <c r="G70" i="37" s="1"/>
  <c r="AV69" i="37"/>
  <c r="AU69" i="37"/>
  <c r="AW69" i="37" s="1"/>
  <c r="AS69" i="37"/>
  <c r="AR69" i="37"/>
  <c r="AT69" i="37" s="1"/>
  <c r="AP69" i="37"/>
  <c r="AO69" i="37"/>
  <c r="AQ69" i="37" s="1"/>
  <c r="AM69" i="37"/>
  <c r="AL69" i="37"/>
  <c r="AN69" i="37" s="1"/>
  <c r="AJ69" i="37"/>
  <c r="AI69" i="37"/>
  <c r="AK69" i="37" s="1"/>
  <c r="AG69" i="37"/>
  <c r="AF69" i="37"/>
  <c r="AH69" i="37" s="1"/>
  <c r="AD69" i="37"/>
  <c r="AC69" i="37"/>
  <c r="AE69" i="37" s="1"/>
  <c r="AA69" i="37"/>
  <c r="Z69" i="37"/>
  <c r="AB69" i="37" s="1"/>
  <c r="X69" i="37"/>
  <c r="W69" i="37"/>
  <c r="Y69" i="37" s="1"/>
  <c r="U69" i="37"/>
  <c r="T69" i="37"/>
  <c r="V69" i="37" s="1"/>
  <c r="R69" i="37"/>
  <c r="Q69" i="37"/>
  <c r="O69" i="37"/>
  <c r="N69" i="37"/>
  <c r="P69" i="37" s="1"/>
  <c r="L69" i="37"/>
  <c r="K69" i="37"/>
  <c r="M69" i="37" s="1"/>
  <c r="I69" i="37"/>
  <c r="H69" i="37"/>
  <c r="J69" i="37" s="1"/>
  <c r="F69" i="37"/>
  <c r="E69" i="37"/>
  <c r="G69" i="37" s="1"/>
  <c r="AV68" i="37"/>
  <c r="AU68" i="37"/>
  <c r="AW68" i="37" s="1"/>
  <c r="AS68" i="37"/>
  <c r="AR68" i="37"/>
  <c r="AT68" i="37" s="1"/>
  <c r="AP68" i="37"/>
  <c r="AO68" i="37"/>
  <c r="AQ68" i="37" s="1"/>
  <c r="AM68" i="37"/>
  <c r="AL68" i="37"/>
  <c r="AN68" i="37" s="1"/>
  <c r="AJ68" i="37"/>
  <c r="AI68" i="37"/>
  <c r="AK68" i="37" s="1"/>
  <c r="AG68" i="37"/>
  <c r="AF68" i="37"/>
  <c r="AH68" i="37" s="1"/>
  <c r="AD68" i="37"/>
  <c r="AC68" i="37"/>
  <c r="AE68" i="37" s="1"/>
  <c r="AA68" i="37"/>
  <c r="Z68" i="37"/>
  <c r="AB68" i="37" s="1"/>
  <c r="X68" i="37"/>
  <c r="W68" i="37"/>
  <c r="Y68" i="37" s="1"/>
  <c r="U68" i="37"/>
  <c r="T68" i="37"/>
  <c r="V68" i="37" s="1"/>
  <c r="R68" i="37"/>
  <c r="Q68" i="37"/>
  <c r="O68" i="37"/>
  <c r="N68" i="37"/>
  <c r="P68" i="37" s="1"/>
  <c r="L68" i="37"/>
  <c r="K68" i="37"/>
  <c r="M68" i="37" s="1"/>
  <c r="I68" i="37"/>
  <c r="H68" i="37"/>
  <c r="J68" i="37" s="1"/>
  <c r="F68" i="37"/>
  <c r="E68" i="37"/>
  <c r="G68" i="37" s="1"/>
  <c r="AV67" i="37"/>
  <c r="AU67" i="37"/>
  <c r="AW67" i="37" s="1"/>
  <c r="AS67" i="37"/>
  <c r="AR67" i="37"/>
  <c r="AT67" i="37" s="1"/>
  <c r="AP67" i="37"/>
  <c r="AO67" i="37"/>
  <c r="AQ67" i="37" s="1"/>
  <c r="AM67" i="37"/>
  <c r="AL67" i="37"/>
  <c r="AN67" i="37" s="1"/>
  <c r="AJ67" i="37"/>
  <c r="AI67" i="37"/>
  <c r="AK67" i="37" s="1"/>
  <c r="AG67" i="37"/>
  <c r="AF67" i="37"/>
  <c r="AH67" i="37" s="1"/>
  <c r="AD67" i="37"/>
  <c r="AC67" i="37"/>
  <c r="AE67" i="37" s="1"/>
  <c r="AA67" i="37"/>
  <c r="Z67" i="37"/>
  <c r="AB67" i="37" s="1"/>
  <c r="X67" i="37"/>
  <c r="W67" i="37"/>
  <c r="Y67" i="37" s="1"/>
  <c r="U67" i="37"/>
  <c r="T67" i="37"/>
  <c r="V67" i="37" s="1"/>
  <c r="R67" i="37"/>
  <c r="Q67" i="37"/>
  <c r="O67" i="37"/>
  <c r="N67" i="37"/>
  <c r="P67" i="37" s="1"/>
  <c r="L67" i="37"/>
  <c r="K67" i="37"/>
  <c r="M67" i="37" s="1"/>
  <c r="I67" i="37"/>
  <c r="H67" i="37"/>
  <c r="J67" i="37" s="1"/>
  <c r="F67" i="37"/>
  <c r="E67" i="37"/>
  <c r="G67" i="37" s="1"/>
  <c r="AV66" i="37"/>
  <c r="AU66" i="37"/>
  <c r="AW66" i="37" s="1"/>
  <c r="AS66" i="37"/>
  <c r="AR66" i="37"/>
  <c r="AT66" i="37" s="1"/>
  <c r="AP66" i="37"/>
  <c r="AO66" i="37"/>
  <c r="AQ66" i="37" s="1"/>
  <c r="AM66" i="37"/>
  <c r="AL66" i="37"/>
  <c r="AN66" i="37" s="1"/>
  <c r="AJ66" i="37"/>
  <c r="AI66" i="37"/>
  <c r="AK66" i="37" s="1"/>
  <c r="AG66" i="37"/>
  <c r="AF66" i="37"/>
  <c r="AH66" i="37" s="1"/>
  <c r="AD66" i="37"/>
  <c r="AC66" i="37"/>
  <c r="AE66" i="37" s="1"/>
  <c r="AA66" i="37"/>
  <c r="Z66" i="37"/>
  <c r="AB66" i="37" s="1"/>
  <c r="X66" i="37"/>
  <c r="W66" i="37"/>
  <c r="Y66" i="37" s="1"/>
  <c r="U66" i="37"/>
  <c r="T66" i="37"/>
  <c r="V66" i="37" s="1"/>
  <c r="R66" i="37"/>
  <c r="Q66" i="37"/>
  <c r="O66" i="37"/>
  <c r="N66" i="37"/>
  <c r="P66" i="37" s="1"/>
  <c r="L66" i="37"/>
  <c r="K66" i="37"/>
  <c r="M66" i="37" s="1"/>
  <c r="I66" i="37"/>
  <c r="H66" i="37"/>
  <c r="J66" i="37" s="1"/>
  <c r="F66" i="37"/>
  <c r="E66" i="37"/>
  <c r="G66" i="37" s="1"/>
  <c r="AV65" i="37"/>
  <c r="AU65" i="37"/>
  <c r="AW65" i="37" s="1"/>
  <c r="AS65" i="37"/>
  <c r="AR65" i="37"/>
  <c r="AT65" i="37" s="1"/>
  <c r="AP65" i="37"/>
  <c r="AO65" i="37"/>
  <c r="AQ65" i="37" s="1"/>
  <c r="AM65" i="37"/>
  <c r="AL65" i="37"/>
  <c r="AN65" i="37" s="1"/>
  <c r="AJ65" i="37"/>
  <c r="AI65" i="37"/>
  <c r="AK65" i="37" s="1"/>
  <c r="AG65" i="37"/>
  <c r="AF65" i="37"/>
  <c r="AH65" i="37" s="1"/>
  <c r="AD65" i="37"/>
  <c r="AC65" i="37"/>
  <c r="AE65" i="37" s="1"/>
  <c r="AA65" i="37"/>
  <c r="Z65" i="37"/>
  <c r="AB65" i="37" s="1"/>
  <c r="X65" i="37"/>
  <c r="W65" i="37"/>
  <c r="Y65" i="37" s="1"/>
  <c r="U65" i="37"/>
  <c r="T65" i="37"/>
  <c r="V65" i="37" s="1"/>
  <c r="R65" i="37"/>
  <c r="Q65" i="37"/>
  <c r="S65" i="37" s="1"/>
  <c r="O65" i="37"/>
  <c r="N65" i="37"/>
  <c r="P65" i="37" s="1"/>
  <c r="L65" i="37"/>
  <c r="K65" i="37"/>
  <c r="M65" i="37" s="1"/>
  <c r="I65" i="37"/>
  <c r="H65" i="37"/>
  <c r="J65" i="37" s="1"/>
  <c r="F65" i="37"/>
  <c r="E65" i="37"/>
  <c r="G65" i="37" s="1"/>
  <c r="AV64" i="37"/>
  <c r="AU64" i="37"/>
  <c r="AW64" i="37" s="1"/>
  <c r="AS64" i="37"/>
  <c r="AR64" i="37"/>
  <c r="AT64" i="37" s="1"/>
  <c r="AP64" i="37"/>
  <c r="AO64" i="37"/>
  <c r="AQ64" i="37" s="1"/>
  <c r="AM64" i="37"/>
  <c r="AL64" i="37"/>
  <c r="AN64" i="37" s="1"/>
  <c r="AJ64" i="37"/>
  <c r="AI64" i="37"/>
  <c r="AK64" i="37" s="1"/>
  <c r="AG64" i="37"/>
  <c r="AF64" i="37"/>
  <c r="AH64" i="37" s="1"/>
  <c r="AD64" i="37"/>
  <c r="AC64" i="37"/>
  <c r="AE64" i="37" s="1"/>
  <c r="AA64" i="37"/>
  <c r="Z64" i="37"/>
  <c r="AB64" i="37" s="1"/>
  <c r="X64" i="37"/>
  <c r="W64" i="37"/>
  <c r="Y64" i="37" s="1"/>
  <c r="U64" i="37"/>
  <c r="T64" i="37"/>
  <c r="V64" i="37" s="1"/>
  <c r="R64" i="37"/>
  <c r="Q64" i="37"/>
  <c r="S64" i="37" s="1"/>
  <c r="O64" i="37"/>
  <c r="N64" i="37"/>
  <c r="P64" i="37" s="1"/>
  <c r="L64" i="37"/>
  <c r="K64" i="37"/>
  <c r="M64" i="37" s="1"/>
  <c r="I64" i="37"/>
  <c r="H64" i="37"/>
  <c r="J64" i="37" s="1"/>
  <c r="F64" i="37"/>
  <c r="E64" i="37"/>
  <c r="G64" i="37" s="1"/>
  <c r="AV63" i="37"/>
  <c r="AU63" i="37"/>
  <c r="AW63" i="37" s="1"/>
  <c r="AS63" i="37"/>
  <c r="AR63" i="37"/>
  <c r="AT63" i="37" s="1"/>
  <c r="AP63" i="37"/>
  <c r="AO63" i="37"/>
  <c r="AQ63" i="37" s="1"/>
  <c r="AM63" i="37"/>
  <c r="AL63" i="37"/>
  <c r="AN63" i="37" s="1"/>
  <c r="AJ63" i="37"/>
  <c r="AI63" i="37"/>
  <c r="AK63" i="37" s="1"/>
  <c r="AG63" i="37"/>
  <c r="AF63" i="37"/>
  <c r="AH63" i="37" s="1"/>
  <c r="AD63" i="37"/>
  <c r="AC63" i="37"/>
  <c r="AE63" i="37" s="1"/>
  <c r="AA63" i="37"/>
  <c r="Z63" i="37"/>
  <c r="AB63" i="37" s="1"/>
  <c r="X63" i="37"/>
  <c r="W63" i="37"/>
  <c r="Y63" i="37" s="1"/>
  <c r="U63" i="37"/>
  <c r="T63" i="37"/>
  <c r="V63" i="37" s="1"/>
  <c r="R63" i="37"/>
  <c r="Q63" i="37"/>
  <c r="S63" i="37" s="1"/>
  <c r="O63" i="37"/>
  <c r="N63" i="37"/>
  <c r="L63" i="37"/>
  <c r="K63" i="37"/>
  <c r="M63" i="37" s="1"/>
  <c r="I63" i="37"/>
  <c r="H63" i="37"/>
  <c r="J63" i="37" s="1"/>
  <c r="F63" i="37"/>
  <c r="E63" i="37"/>
  <c r="G63" i="37" s="1"/>
  <c r="AV62" i="37"/>
  <c r="AU62" i="37"/>
  <c r="AW62" i="37" s="1"/>
  <c r="AS62" i="37"/>
  <c r="AR62" i="37"/>
  <c r="AT62" i="37" s="1"/>
  <c r="AP62" i="37"/>
  <c r="AO62" i="37"/>
  <c r="AQ62" i="37" s="1"/>
  <c r="AM62" i="37"/>
  <c r="AL62" i="37"/>
  <c r="AN62" i="37" s="1"/>
  <c r="AJ62" i="37"/>
  <c r="AI62" i="37"/>
  <c r="AK62" i="37" s="1"/>
  <c r="AG62" i="37"/>
  <c r="AF62" i="37"/>
  <c r="AH62" i="37" s="1"/>
  <c r="AD62" i="37"/>
  <c r="AC62" i="37"/>
  <c r="AE62" i="37" s="1"/>
  <c r="AA62" i="37"/>
  <c r="Z62" i="37"/>
  <c r="AB62" i="37" s="1"/>
  <c r="X62" i="37"/>
  <c r="W62" i="37"/>
  <c r="Y62" i="37" s="1"/>
  <c r="U62" i="37"/>
  <c r="T62" i="37"/>
  <c r="V62" i="37" s="1"/>
  <c r="R62" i="37"/>
  <c r="Q62" i="37"/>
  <c r="S62" i="37" s="1"/>
  <c r="O62" i="37"/>
  <c r="N62" i="37"/>
  <c r="P62" i="37" s="1"/>
  <c r="L62" i="37"/>
  <c r="K62" i="37"/>
  <c r="M62" i="37" s="1"/>
  <c r="I62" i="37"/>
  <c r="H62" i="37"/>
  <c r="J62" i="37" s="1"/>
  <c r="F62" i="37"/>
  <c r="E62" i="37"/>
  <c r="G62" i="37" s="1"/>
  <c r="AV61" i="37"/>
  <c r="AU61" i="37"/>
  <c r="AW61" i="37" s="1"/>
  <c r="AS61" i="37"/>
  <c r="AR61" i="37"/>
  <c r="AT61" i="37" s="1"/>
  <c r="AP61" i="37"/>
  <c r="AO61" i="37"/>
  <c r="AQ61" i="37" s="1"/>
  <c r="AM61" i="37"/>
  <c r="AL61" i="37"/>
  <c r="AN61" i="37" s="1"/>
  <c r="AJ61" i="37"/>
  <c r="AI61" i="37"/>
  <c r="AK61" i="37" s="1"/>
  <c r="AG61" i="37"/>
  <c r="AF61" i="37"/>
  <c r="AH61" i="37" s="1"/>
  <c r="AD61" i="37"/>
  <c r="AC61" i="37"/>
  <c r="AE61" i="37" s="1"/>
  <c r="AA61" i="37"/>
  <c r="Z61" i="37"/>
  <c r="AB61" i="37" s="1"/>
  <c r="X61" i="37"/>
  <c r="W61" i="37"/>
  <c r="Y61" i="37" s="1"/>
  <c r="U61" i="37"/>
  <c r="T61" i="37"/>
  <c r="V61" i="37" s="1"/>
  <c r="R61" i="37"/>
  <c r="Q61" i="37"/>
  <c r="S61" i="37" s="1"/>
  <c r="O61" i="37"/>
  <c r="N61" i="37"/>
  <c r="L61" i="37"/>
  <c r="K61" i="37"/>
  <c r="M61" i="37" s="1"/>
  <c r="I61" i="37"/>
  <c r="H61" i="37"/>
  <c r="J61" i="37" s="1"/>
  <c r="F61" i="37"/>
  <c r="E61" i="37"/>
  <c r="G61" i="37" s="1"/>
  <c r="AV60" i="37"/>
  <c r="AU60" i="37"/>
  <c r="AW60" i="37" s="1"/>
  <c r="AS60" i="37"/>
  <c r="AR60" i="37"/>
  <c r="AT60" i="37" s="1"/>
  <c r="AP60" i="37"/>
  <c r="AO60" i="37"/>
  <c r="AQ60" i="37" s="1"/>
  <c r="AM60" i="37"/>
  <c r="AL60" i="37"/>
  <c r="AN60" i="37" s="1"/>
  <c r="AJ60" i="37"/>
  <c r="AI60" i="37"/>
  <c r="AK60" i="37" s="1"/>
  <c r="AG60" i="37"/>
  <c r="AF60" i="37"/>
  <c r="AH60" i="37" s="1"/>
  <c r="AD60" i="37"/>
  <c r="AC60" i="37"/>
  <c r="AE60" i="37" s="1"/>
  <c r="AA60" i="37"/>
  <c r="Z60" i="37"/>
  <c r="AB60" i="37" s="1"/>
  <c r="X60" i="37"/>
  <c r="W60" i="37"/>
  <c r="Y60" i="37" s="1"/>
  <c r="U60" i="37"/>
  <c r="T60" i="37"/>
  <c r="V60" i="37" s="1"/>
  <c r="R60" i="37"/>
  <c r="Q60" i="37"/>
  <c r="S60" i="37" s="1"/>
  <c r="O60" i="37"/>
  <c r="N60" i="37"/>
  <c r="L60" i="37"/>
  <c r="K60" i="37"/>
  <c r="M60" i="37" s="1"/>
  <c r="I60" i="37"/>
  <c r="H60" i="37"/>
  <c r="J60" i="37" s="1"/>
  <c r="F60" i="37"/>
  <c r="E60" i="37"/>
  <c r="G60" i="37" s="1"/>
  <c r="AV59" i="37"/>
  <c r="AU59" i="37"/>
  <c r="AW59" i="37" s="1"/>
  <c r="AS59" i="37"/>
  <c r="AR59" i="37"/>
  <c r="AT59" i="37" s="1"/>
  <c r="AP59" i="37"/>
  <c r="AO59" i="37"/>
  <c r="AQ59" i="37" s="1"/>
  <c r="AM59" i="37"/>
  <c r="AL59" i="37"/>
  <c r="AN59" i="37" s="1"/>
  <c r="AJ59" i="37"/>
  <c r="AI59" i="37"/>
  <c r="AK59" i="37" s="1"/>
  <c r="AG59" i="37"/>
  <c r="AF59" i="37"/>
  <c r="AH59" i="37" s="1"/>
  <c r="AD59" i="37"/>
  <c r="AC59" i="37"/>
  <c r="AE59" i="37" s="1"/>
  <c r="AA59" i="37"/>
  <c r="Z59" i="37"/>
  <c r="AB59" i="37" s="1"/>
  <c r="X59" i="37"/>
  <c r="W59" i="37"/>
  <c r="Y59" i="37" s="1"/>
  <c r="U59" i="37"/>
  <c r="T59" i="37"/>
  <c r="V59" i="37" s="1"/>
  <c r="R59" i="37"/>
  <c r="Q59" i="37"/>
  <c r="S59" i="37" s="1"/>
  <c r="O59" i="37"/>
  <c r="N59" i="37"/>
  <c r="L59" i="37"/>
  <c r="K59" i="37"/>
  <c r="M59" i="37" s="1"/>
  <c r="I59" i="37"/>
  <c r="H59" i="37"/>
  <c r="J59" i="37" s="1"/>
  <c r="F59" i="37"/>
  <c r="E59" i="37"/>
  <c r="G59" i="37" s="1"/>
  <c r="AV58" i="37"/>
  <c r="AU58" i="37"/>
  <c r="AW58" i="37" s="1"/>
  <c r="AS58" i="37"/>
  <c r="AR58" i="37"/>
  <c r="AT58" i="37" s="1"/>
  <c r="AP58" i="37"/>
  <c r="AO58" i="37"/>
  <c r="AQ58" i="37" s="1"/>
  <c r="AM58" i="37"/>
  <c r="AL58" i="37"/>
  <c r="AN58" i="37" s="1"/>
  <c r="AK58" i="37"/>
  <c r="AJ58" i="37"/>
  <c r="AI58" i="37"/>
  <c r="AG58" i="37"/>
  <c r="AF58" i="37"/>
  <c r="AH58" i="37" s="1"/>
  <c r="AD58" i="37"/>
  <c r="AC58" i="37"/>
  <c r="AE58" i="37" s="1"/>
  <c r="AA58" i="37"/>
  <c r="Z58" i="37"/>
  <c r="AB58" i="37" s="1"/>
  <c r="X58" i="37"/>
  <c r="W58" i="37"/>
  <c r="Y58" i="37" s="1"/>
  <c r="U58" i="37"/>
  <c r="T58" i="37"/>
  <c r="V58" i="37" s="1"/>
  <c r="R58" i="37"/>
  <c r="Q58" i="37"/>
  <c r="S58" i="37" s="1"/>
  <c r="O58" i="37"/>
  <c r="N58" i="37"/>
  <c r="L58" i="37"/>
  <c r="K58" i="37"/>
  <c r="M58" i="37" s="1"/>
  <c r="I58" i="37"/>
  <c r="H58" i="37"/>
  <c r="J58" i="37" s="1"/>
  <c r="F58" i="37"/>
  <c r="E58" i="37"/>
  <c r="G58" i="37" s="1"/>
  <c r="AV57" i="37"/>
  <c r="AU57" i="37"/>
  <c r="AW57" i="37" s="1"/>
  <c r="AS57" i="37"/>
  <c r="AR57" i="37"/>
  <c r="AT57" i="37" s="1"/>
  <c r="AP57" i="37"/>
  <c r="AO57" i="37"/>
  <c r="AQ57" i="37" s="1"/>
  <c r="AM57" i="37"/>
  <c r="AL57" i="37"/>
  <c r="AN57" i="37" s="1"/>
  <c r="AJ57" i="37"/>
  <c r="AI57" i="37"/>
  <c r="AK57" i="37" s="1"/>
  <c r="AG57" i="37"/>
  <c r="AF57" i="37"/>
  <c r="AH57" i="37" s="1"/>
  <c r="AD57" i="37"/>
  <c r="AC57" i="37"/>
  <c r="AE57" i="37" s="1"/>
  <c r="AA57" i="37"/>
  <c r="Z57" i="37"/>
  <c r="AB57" i="37" s="1"/>
  <c r="X57" i="37"/>
  <c r="W57" i="37"/>
  <c r="Y57" i="37" s="1"/>
  <c r="U57" i="37"/>
  <c r="T57" i="37"/>
  <c r="V57" i="37" s="1"/>
  <c r="R57" i="37"/>
  <c r="Q57" i="37"/>
  <c r="S57" i="37" s="1"/>
  <c r="O57" i="37"/>
  <c r="N57" i="37"/>
  <c r="L57" i="37"/>
  <c r="K57" i="37"/>
  <c r="M57" i="37" s="1"/>
  <c r="I57" i="37"/>
  <c r="H57" i="37"/>
  <c r="J57" i="37" s="1"/>
  <c r="F57" i="37"/>
  <c r="E57" i="37"/>
  <c r="G57" i="37" s="1"/>
  <c r="AV56" i="37"/>
  <c r="AU56" i="37"/>
  <c r="AW56" i="37" s="1"/>
  <c r="AS56" i="37"/>
  <c r="AR56" i="37"/>
  <c r="AT56" i="37" s="1"/>
  <c r="AP56" i="37"/>
  <c r="AO56" i="37"/>
  <c r="AQ56" i="37" s="1"/>
  <c r="AM56" i="37"/>
  <c r="AL56" i="37"/>
  <c r="AN56" i="37" s="1"/>
  <c r="AJ56" i="37"/>
  <c r="AI56" i="37"/>
  <c r="AK56" i="37" s="1"/>
  <c r="AG56" i="37"/>
  <c r="AF56" i="37"/>
  <c r="AH56" i="37" s="1"/>
  <c r="AD56" i="37"/>
  <c r="AC56" i="37"/>
  <c r="AE56" i="37" s="1"/>
  <c r="AB56" i="37"/>
  <c r="AA56" i="37"/>
  <c r="Z56" i="37"/>
  <c r="X56" i="37"/>
  <c r="W56" i="37"/>
  <c r="Y56" i="37" s="1"/>
  <c r="U56" i="37"/>
  <c r="T56" i="37"/>
  <c r="V56" i="37" s="1"/>
  <c r="S56" i="37"/>
  <c r="R56" i="37"/>
  <c r="Q56" i="37"/>
  <c r="O56" i="37"/>
  <c r="N56" i="37"/>
  <c r="P56" i="37" s="1"/>
  <c r="L56" i="37"/>
  <c r="K56" i="37"/>
  <c r="M56" i="37" s="1"/>
  <c r="I56" i="37"/>
  <c r="H56" i="37"/>
  <c r="J56" i="37" s="1"/>
  <c r="F56" i="37"/>
  <c r="E56" i="37"/>
  <c r="G56" i="37" s="1"/>
  <c r="AV55" i="37"/>
  <c r="AU55" i="37"/>
  <c r="AW55" i="37" s="1"/>
  <c r="AS55" i="37"/>
  <c r="AR55" i="37"/>
  <c r="AT55" i="37" s="1"/>
  <c r="AP55" i="37"/>
  <c r="AO55" i="37"/>
  <c r="AQ55" i="37" s="1"/>
  <c r="AM55" i="37"/>
  <c r="AL55" i="37"/>
  <c r="AN55" i="37" s="1"/>
  <c r="AJ55" i="37"/>
  <c r="AI55" i="37"/>
  <c r="AK55" i="37" s="1"/>
  <c r="AG55" i="37"/>
  <c r="AF55" i="37"/>
  <c r="AH55" i="37" s="1"/>
  <c r="AD55" i="37"/>
  <c r="AC55" i="37"/>
  <c r="AE55" i="37" s="1"/>
  <c r="AA55" i="37"/>
  <c r="Z55" i="37"/>
  <c r="AB55" i="37" s="1"/>
  <c r="X55" i="37"/>
  <c r="W55" i="37"/>
  <c r="Y55" i="37" s="1"/>
  <c r="U55" i="37"/>
  <c r="T55" i="37"/>
  <c r="V55" i="37" s="1"/>
  <c r="R55" i="37"/>
  <c r="Q55" i="37"/>
  <c r="S55" i="37" s="1"/>
  <c r="O55" i="37"/>
  <c r="N55" i="37"/>
  <c r="P55" i="37" s="1"/>
  <c r="L55" i="37"/>
  <c r="K55" i="37"/>
  <c r="M55" i="37" s="1"/>
  <c r="I55" i="37"/>
  <c r="H55" i="37"/>
  <c r="J55" i="37" s="1"/>
  <c r="F55" i="37"/>
  <c r="E55" i="37"/>
  <c r="G55" i="37" s="1"/>
  <c r="AV54" i="37"/>
  <c r="AU54" i="37"/>
  <c r="AW54" i="37" s="1"/>
  <c r="AT54" i="37"/>
  <c r="AS54" i="37"/>
  <c r="AR54" i="37"/>
  <c r="AP54" i="37"/>
  <c r="AO54" i="37"/>
  <c r="AQ54" i="37" s="1"/>
  <c r="AM54" i="37"/>
  <c r="AL54" i="37"/>
  <c r="AN54" i="37" s="1"/>
  <c r="AJ54" i="37"/>
  <c r="AI54" i="37"/>
  <c r="AK54" i="37" s="1"/>
  <c r="AG54" i="37"/>
  <c r="AF54" i="37"/>
  <c r="AH54" i="37" s="1"/>
  <c r="AD54" i="37"/>
  <c r="AC54" i="37"/>
  <c r="AE54" i="37" s="1"/>
  <c r="AA54" i="37"/>
  <c r="Z54" i="37"/>
  <c r="AB54" i="37" s="1"/>
  <c r="X54" i="37"/>
  <c r="W54" i="37"/>
  <c r="Y54" i="37" s="1"/>
  <c r="U54" i="37"/>
  <c r="T54" i="37"/>
  <c r="V54" i="37" s="1"/>
  <c r="R54" i="37"/>
  <c r="Q54" i="37"/>
  <c r="S54" i="37" s="1"/>
  <c r="O54" i="37"/>
  <c r="N54" i="37"/>
  <c r="P54" i="37" s="1"/>
  <c r="M54" i="37"/>
  <c r="L54" i="37"/>
  <c r="K54" i="37"/>
  <c r="I54" i="37"/>
  <c r="H54" i="37"/>
  <c r="J54" i="37" s="1"/>
  <c r="F54" i="37"/>
  <c r="E54" i="37"/>
  <c r="G54" i="37" s="1"/>
  <c r="AV53" i="37"/>
  <c r="AU53" i="37"/>
  <c r="AW53" i="37" s="1"/>
  <c r="AS53" i="37"/>
  <c r="AR53" i="37"/>
  <c r="AT53" i="37" s="1"/>
  <c r="AP53" i="37"/>
  <c r="AO53" i="37"/>
  <c r="AQ53" i="37" s="1"/>
  <c r="AM53" i="37"/>
  <c r="AL53" i="37"/>
  <c r="AN53" i="37" s="1"/>
  <c r="AJ53" i="37"/>
  <c r="AI53" i="37"/>
  <c r="AK53" i="37" s="1"/>
  <c r="AG53" i="37"/>
  <c r="AF53" i="37"/>
  <c r="AH53" i="37" s="1"/>
  <c r="AD53" i="37"/>
  <c r="AC53" i="37"/>
  <c r="AE53" i="37" s="1"/>
  <c r="AA53" i="37"/>
  <c r="Z53" i="37"/>
  <c r="AB53" i="37" s="1"/>
  <c r="X53" i="37"/>
  <c r="W53" i="37"/>
  <c r="Y53" i="37" s="1"/>
  <c r="U53" i="37"/>
  <c r="T53" i="37"/>
  <c r="V53" i="37" s="1"/>
  <c r="R53" i="37"/>
  <c r="Q53" i="37"/>
  <c r="S53" i="37" s="1"/>
  <c r="O53" i="37"/>
  <c r="N53" i="37"/>
  <c r="P53" i="37" s="1"/>
  <c r="L53" i="37"/>
  <c r="K53" i="37"/>
  <c r="I53" i="37"/>
  <c r="H53" i="37"/>
  <c r="J53" i="37" s="1"/>
  <c r="F53" i="37"/>
  <c r="E53" i="37"/>
  <c r="G53" i="37" s="1"/>
  <c r="AV52" i="37"/>
  <c r="AU52" i="37"/>
  <c r="AW52" i="37" s="1"/>
  <c r="AS52" i="37"/>
  <c r="AR52" i="37"/>
  <c r="AT52" i="37" s="1"/>
  <c r="AP52" i="37"/>
  <c r="AO52" i="37"/>
  <c r="AQ52" i="37" s="1"/>
  <c r="AN52" i="37"/>
  <c r="AM52" i="37"/>
  <c r="AL52" i="37"/>
  <c r="AJ52" i="37"/>
  <c r="AI52" i="37"/>
  <c r="AK52" i="37" s="1"/>
  <c r="AG52" i="37"/>
  <c r="AF52" i="37"/>
  <c r="AH52" i="37" s="1"/>
  <c r="AD52" i="37"/>
  <c r="AC52" i="37"/>
  <c r="AE52" i="37" s="1"/>
  <c r="AA52" i="37"/>
  <c r="Z52" i="37"/>
  <c r="AB52" i="37" s="1"/>
  <c r="X52" i="37"/>
  <c r="W52" i="37"/>
  <c r="Y52" i="37" s="1"/>
  <c r="U52" i="37"/>
  <c r="T52" i="37"/>
  <c r="V52" i="37" s="1"/>
  <c r="R52" i="37"/>
  <c r="Q52" i="37"/>
  <c r="S52" i="37" s="1"/>
  <c r="O52" i="37"/>
  <c r="N52" i="37"/>
  <c r="P52" i="37" s="1"/>
  <c r="L52" i="37"/>
  <c r="K52" i="37"/>
  <c r="I52" i="37"/>
  <c r="H52" i="37"/>
  <c r="J52" i="37" s="1"/>
  <c r="G52" i="37"/>
  <c r="F52" i="37"/>
  <c r="E52" i="37"/>
  <c r="AV51" i="37"/>
  <c r="AU51" i="37"/>
  <c r="AW51" i="37" s="1"/>
  <c r="AS51" i="37"/>
  <c r="AR51" i="37"/>
  <c r="AT51" i="37" s="1"/>
  <c r="AP51" i="37"/>
  <c r="AO51" i="37"/>
  <c r="AQ51" i="37" s="1"/>
  <c r="AM51" i="37"/>
  <c r="AL51" i="37"/>
  <c r="AN51" i="37" s="1"/>
  <c r="AJ51" i="37"/>
  <c r="AI51" i="37"/>
  <c r="AK51" i="37" s="1"/>
  <c r="AG51" i="37"/>
  <c r="AF51" i="37"/>
  <c r="AH51" i="37" s="1"/>
  <c r="AD51" i="37"/>
  <c r="AC51" i="37"/>
  <c r="AE51" i="37" s="1"/>
  <c r="AA51" i="37"/>
  <c r="Z51" i="37"/>
  <c r="AB51" i="37" s="1"/>
  <c r="X51" i="37"/>
  <c r="W51" i="37"/>
  <c r="Y51" i="37" s="1"/>
  <c r="U51" i="37"/>
  <c r="T51" i="37"/>
  <c r="V51" i="37" s="1"/>
  <c r="R51" i="37"/>
  <c r="Q51" i="37"/>
  <c r="S51" i="37" s="1"/>
  <c r="O51" i="37"/>
  <c r="N51" i="37"/>
  <c r="P51" i="37" s="1"/>
  <c r="L51" i="37"/>
  <c r="K51" i="37"/>
  <c r="I51" i="37"/>
  <c r="H51" i="37"/>
  <c r="J51" i="37" s="1"/>
  <c r="F51" i="37"/>
  <c r="E51" i="37"/>
  <c r="G51" i="37" s="1"/>
  <c r="AV50" i="37"/>
  <c r="AU50" i="37"/>
  <c r="AW50" i="37" s="1"/>
  <c r="AS50" i="37"/>
  <c r="AR50" i="37"/>
  <c r="AT50" i="37" s="1"/>
  <c r="AP50" i="37"/>
  <c r="AO50" i="37"/>
  <c r="AQ50" i="37" s="1"/>
  <c r="AM50" i="37"/>
  <c r="AL50" i="37"/>
  <c r="AN50" i="37" s="1"/>
  <c r="AJ50" i="37"/>
  <c r="AI50" i="37"/>
  <c r="AK50" i="37" s="1"/>
  <c r="AH50" i="37"/>
  <c r="AG50" i="37"/>
  <c r="AF50" i="37"/>
  <c r="AD50" i="37"/>
  <c r="AC50" i="37"/>
  <c r="AE50" i="37" s="1"/>
  <c r="AA50" i="37"/>
  <c r="Z50" i="37"/>
  <c r="AB50" i="37" s="1"/>
  <c r="X50" i="37"/>
  <c r="W50" i="37"/>
  <c r="Y50" i="37" s="1"/>
  <c r="U50" i="37"/>
  <c r="T50" i="37"/>
  <c r="V50" i="37" s="1"/>
  <c r="R50" i="37"/>
  <c r="Q50" i="37"/>
  <c r="S50" i="37" s="1"/>
  <c r="O50" i="37"/>
  <c r="N50" i="37"/>
  <c r="P50" i="37" s="1"/>
  <c r="L50" i="37"/>
  <c r="K50" i="37"/>
  <c r="I50" i="37"/>
  <c r="H50" i="37"/>
  <c r="J50" i="37" s="1"/>
  <c r="F50" i="37"/>
  <c r="E50" i="37"/>
  <c r="G50" i="37" s="1"/>
  <c r="AV49" i="37"/>
  <c r="AU49" i="37"/>
  <c r="AW49" i="37" s="1"/>
  <c r="AT49" i="37"/>
  <c r="AS49" i="37"/>
  <c r="AR49" i="37"/>
  <c r="AP49" i="37"/>
  <c r="AO49" i="37"/>
  <c r="AQ49" i="37" s="1"/>
  <c r="AM49" i="37"/>
  <c r="AL49" i="37"/>
  <c r="AN49" i="37" s="1"/>
  <c r="AJ49" i="37"/>
  <c r="AI49" i="37"/>
  <c r="AK49" i="37" s="1"/>
  <c r="AG49" i="37"/>
  <c r="AF49" i="37"/>
  <c r="AH49" i="37" s="1"/>
  <c r="AD49" i="37"/>
  <c r="AC49" i="37"/>
  <c r="AE49" i="37" s="1"/>
  <c r="AA49" i="37"/>
  <c r="Z49" i="37"/>
  <c r="AB49" i="37" s="1"/>
  <c r="X49" i="37"/>
  <c r="W49" i="37"/>
  <c r="Y49" i="37" s="1"/>
  <c r="U49" i="37"/>
  <c r="T49" i="37"/>
  <c r="V49" i="37" s="1"/>
  <c r="R49" i="37"/>
  <c r="Q49" i="37"/>
  <c r="S49" i="37" s="1"/>
  <c r="O49" i="37"/>
  <c r="N49" i="37"/>
  <c r="P49" i="37" s="1"/>
  <c r="L49" i="37"/>
  <c r="K49" i="37"/>
  <c r="I49" i="37"/>
  <c r="H49" i="37"/>
  <c r="J49" i="37" s="1"/>
  <c r="F49" i="37"/>
  <c r="E49" i="37"/>
  <c r="G49" i="37" s="1"/>
  <c r="AV48" i="37"/>
  <c r="AU48" i="37"/>
  <c r="AW48" i="37" s="1"/>
  <c r="AS48" i="37"/>
  <c r="AR48" i="37"/>
  <c r="AT48" i="37" s="1"/>
  <c r="AP48" i="37"/>
  <c r="AO48" i="37"/>
  <c r="AQ48" i="37" s="1"/>
  <c r="AM48" i="37"/>
  <c r="AL48" i="37"/>
  <c r="AN48" i="37" s="1"/>
  <c r="AJ48" i="37"/>
  <c r="AI48" i="37"/>
  <c r="AK48" i="37" s="1"/>
  <c r="AG48" i="37"/>
  <c r="AF48" i="37"/>
  <c r="AH48" i="37" s="1"/>
  <c r="AD48" i="37"/>
  <c r="AC48" i="37"/>
  <c r="AE48" i="37" s="1"/>
  <c r="AB48" i="37"/>
  <c r="AA48" i="37"/>
  <c r="Z48" i="37"/>
  <c r="X48" i="37"/>
  <c r="W48" i="37"/>
  <c r="Y48" i="37" s="1"/>
  <c r="U48" i="37"/>
  <c r="T48" i="37"/>
  <c r="V48" i="37" s="1"/>
  <c r="S48" i="37"/>
  <c r="R48" i="37"/>
  <c r="Q48" i="37"/>
  <c r="O48" i="37"/>
  <c r="N48" i="37"/>
  <c r="P48" i="37" s="1"/>
  <c r="L48" i="37"/>
  <c r="K48" i="37"/>
  <c r="M48" i="37" s="1"/>
  <c r="I48" i="37"/>
  <c r="H48" i="37"/>
  <c r="J48" i="37" s="1"/>
  <c r="F48" i="37"/>
  <c r="E48" i="37"/>
  <c r="G48" i="37" s="1"/>
  <c r="AV47" i="37"/>
  <c r="AU47" i="37"/>
  <c r="AW47" i="37" s="1"/>
  <c r="AS47" i="37"/>
  <c r="AR47" i="37"/>
  <c r="AT47" i="37" s="1"/>
  <c r="AP47" i="37"/>
  <c r="AO47" i="37"/>
  <c r="AQ47" i="37" s="1"/>
  <c r="AM47" i="37"/>
  <c r="AL47" i="37"/>
  <c r="AN47" i="37" s="1"/>
  <c r="AJ47" i="37"/>
  <c r="AI47" i="37"/>
  <c r="AK47" i="37" s="1"/>
  <c r="AG47" i="37"/>
  <c r="AF47" i="37"/>
  <c r="AH47" i="37" s="1"/>
  <c r="AD47" i="37"/>
  <c r="AC47" i="37"/>
  <c r="AE47" i="37" s="1"/>
  <c r="AA47" i="37"/>
  <c r="Z47" i="37"/>
  <c r="AB47" i="37" s="1"/>
  <c r="X47" i="37"/>
  <c r="W47" i="37"/>
  <c r="Y47" i="37" s="1"/>
  <c r="U47" i="37"/>
  <c r="T47" i="37"/>
  <c r="V47" i="37" s="1"/>
  <c r="R47" i="37"/>
  <c r="Q47" i="37"/>
  <c r="S47" i="37" s="1"/>
  <c r="O47" i="37"/>
  <c r="N47" i="37"/>
  <c r="P47" i="37" s="1"/>
  <c r="L47" i="37"/>
  <c r="K47" i="37"/>
  <c r="M47" i="37" s="1"/>
  <c r="I47" i="37"/>
  <c r="H47" i="37"/>
  <c r="F47" i="37"/>
  <c r="E47" i="37"/>
  <c r="G47" i="37" s="1"/>
  <c r="AV46" i="37"/>
  <c r="AU46" i="37"/>
  <c r="AW46" i="37" s="1"/>
  <c r="AT46" i="37"/>
  <c r="AS46" i="37"/>
  <c r="AR46" i="37"/>
  <c r="AP46" i="37"/>
  <c r="AO46" i="37"/>
  <c r="AQ46" i="37" s="1"/>
  <c r="AM46" i="37"/>
  <c r="AL46" i="37"/>
  <c r="AN46" i="37" s="1"/>
  <c r="AJ46" i="37"/>
  <c r="AI46" i="37"/>
  <c r="AK46" i="37" s="1"/>
  <c r="AG46" i="37"/>
  <c r="AF46" i="37"/>
  <c r="AH46" i="37" s="1"/>
  <c r="AD46" i="37"/>
  <c r="AC46" i="37"/>
  <c r="AE46" i="37" s="1"/>
  <c r="AA46" i="37"/>
  <c r="Z46" i="37"/>
  <c r="AB46" i="37" s="1"/>
  <c r="X46" i="37"/>
  <c r="W46" i="37"/>
  <c r="Y46" i="37" s="1"/>
  <c r="U46" i="37"/>
  <c r="T46" i="37"/>
  <c r="V46" i="37" s="1"/>
  <c r="R46" i="37"/>
  <c r="Q46" i="37"/>
  <c r="S46" i="37" s="1"/>
  <c r="O46" i="37"/>
  <c r="N46" i="37"/>
  <c r="P46" i="37" s="1"/>
  <c r="M46" i="37"/>
  <c r="L46" i="37"/>
  <c r="K46" i="37"/>
  <c r="I46" i="37"/>
  <c r="H46" i="37"/>
  <c r="F46" i="37"/>
  <c r="E46" i="37"/>
  <c r="G46" i="37" s="1"/>
  <c r="AV45" i="37"/>
  <c r="AU45" i="37"/>
  <c r="AW45" i="37" s="1"/>
  <c r="AS45" i="37"/>
  <c r="AR45" i="37"/>
  <c r="AT45" i="37" s="1"/>
  <c r="AP45" i="37"/>
  <c r="AO45" i="37"/>
  <c r="AQ45" i="37" s="1"/>
  <c r="AM45" i="37"/>
  <c r="AL45" i="37"/>
  <c r="AN45" i="37" s="1"/>
  <c r="AJ45" i="37"/>
  <c r="AI45" i="37"/>
  <c r="AK45" i="37" s="1"/>
  <c r="AG45" i="37"/>
  <c r="AF45" i="37"/>
  <c r="AH45" i="37" s="1"/>
  <c r="AD45" i="37"/>
  <c r="AC45" i="37"/>
  <c r="AE45" i="37" s="1"/>
  <c r="AA45" i="37"/>
  <c r="Z45" i="37"/>
  <c r="AB45" i="37" s="1"/>
  <c r="X45" i="37"/>
  <c r="W45" i="37"/>
  <c r="Y45" i="37" s="1"/>
  <c r="U45" i="37"/>
  <c r="T45" i="37"/>
  <c r="V45" i="37" s="1"/>
  <c r="R45" i="37"/>
  <c r="Q45" i="37"/>
  <c r="S45" i="37" s="1"/>
  <c r="O45" i="37"/>
  <c r="N45" i="37"/>
  <c r="P45" i="37" s="1"/>
  <c r="L45" i="37"/>
  <c r="K45" i="37"/>
  <c r="M45" i="37" s="1"/>
  <c r="I45" i="37"/>
  <c r="H45" i="37"/>
  <c r="F45" i="37"/>
  <c r="E45" i="37"/>
  <c r="G45" i="37" s="1"/>
  <c r="AV44" i="37"/>
  <c r="AU44" i="37"/>
  <c r="AW44" i="37" s="1"/>
  <c r="AS44" i="37"/>
  <c r="AR44" i="37"/>
  <c r="AT44" i="37" s="1"/>
  <c r="AP44" i="37"/>
  <c r="AO44" i="37"/>
  <c r="AQ44" i="37" s="1"/>
  <c r="AM44" i="37"/>
  <c r="AL44" i="37"/>
  <c r="AN44" i="37" s="1"/>
  <c r="AJ44" i="37"/>
  <c r="AI44" i="37"/>
  <c r="AK44" i="37" s="1"/>
  <c r="AG44" i="37"/>
  <c r="AF44" i="37"/>
  <c r="AH44" i="37" s="1"/>
  <c r="AD44" i="37"/>
  <c r="AC44" i="37"/>
  <c r="AE44" i="37" s="1"/>
  <c r="AA44" i="37"/>
  <c r="Z44" i="37"/>
  <c r="AB44" i="37" s="1"/>
  <c r="X44" i="37"/>
  <c r="W44" i="37"/>
  <c r="Y44" i="37" s="1"/>
  <c r="U44" i="37"/>
  <c r="T44" i="37"/>
  <c r="V44" i="37" s="1"/>
  <c r="R44" i="37"/>
  <c r="Q44" i="37"/>
  <c r="S44" i="37" s="1"/>
  <c r="O44" i="37"/>
  <c r="N44" i="37"/>
  <c r="P44" i="37" s="1"/>
  <c r="L44" i="37"/>
  <c r="K44" i="37"/>
  <c r="M44" i="37" s="1"/>
  <c r="I44" i="37"/>
  <c r="H44" i="37"/>
  <c r="F44" i="37"/>
  <c r="E44" i="37"/>
  <c r="G44" i="37" s="1"/>
  <c r="AW43" i="37"/>
  <c r="AV43" i="37"/>
  <c r="AU43" i="37"/>
  <c r="AS43" i="37"/>
  <c r="AR43" i="37"/>
  <c r="AT43" i="37" s="1"/>
  <c r="AP43" i="37"/>
  <c r="AO43" i="37"/>
  <c r="AQ43" i="37" s="1"/>
  <c r="AM43" i="37"/>
  <c r="AL43" i="37"/>
  <c r="AN43" i="37" s="1"/>
  <c r="AJ43" i="37"/>
  <c r="AI43" i="37"/>
  <c r="AK43" i="37" s="1"/>
  <c r="AG43" i="37"/>
  <c r="AF43" i="37"/>
  <c r="AH43" i="37" s="1"/>
  <c r="AD43" i="37"/>
  <c r="AC43" i="37"/>
  <c r="AE43" i="37" s="1"/>
  <c r="AA43" i="37"/>
  <c r="Z43" i="37"/>
  <c r="AB43" i="37" s="1"/>
  <c r="X43" i="37"/>
  <c r="W43" i="37"/>
  <c r="Y43" i="37" s="1"/>
  <c r="U43" i="37"/>
  <c r="T43" i="37"/>
  <c r="V43" i="37" s="1"/>
  <c r="R43" i="37"/>
  <c r="Q43" i="37"/>
  <c r="S43" i="37" s="1"/>
  <c r="P43" i="37"/>
  <c r="O43" i="37"/>
  <c r="N43" i="37"/>
  <c r="L43" i="37"/>
  <c r="K43" i="37"/>
  <c r="M43" i="37" s="1"/>
  <c r="I43" i="37"/>
  <c r="H43" i="37"/>
  <c r="F43" i="37"/>
  <c r="E43" i="37"/>
  <c r="G43" i="37" s="1"/>
  <c r="AV42" i="37"/>
  <c r="AU42" i="37"/>
  <c r="AW42" i="37" s="1"/>
  <c r="AS42" i="37"/>
  <c r="AR42" i="37"/>
  <c r="AT42" i="37" s="1"/>
  <c r="AP42" i="37"/>
  <c r="AO42" i="37"/>
  <c r="AQ42" i="37" s="1"/>
  <c r="AM42" i="37"/>
  <c r="AL42" i="37"/>
  <c r="AN42" i="37" s="1"/>
  <c r="AJ42" i="37"/>
  <c r="AI42" i="37"/>
  <c r="AK42" i="37" s="1"/>
  <c r="AG42" i="37"/>
  <c r="AF42" i="37"/>
  <c r="AH42" i="37" s="1"/>
  <c r="AD42" i="37"/>
  <c r="AC42" i="37"/>
  <c r="AE42" i="37" s="1"/>
  <c r="AA42" i="37"/>
  <c r="Z42" i="37"/>
  <c r="AB42" i="37" s="1"/>
  <c r="X42" i="37"/>
  <c r="W42" i="37"/>
  <c r="Y42" i="37" s="1"/>
  <c r="U42" i="37"/>
  <c r="T42" i="37"/>
  <c r="V42" i="37" s="1"/>
  <c r="R42" i="37"/>
  <c r="Q42" i="37"/>
  <c r="S42" i="37" s="1"/>
  <c r="O42" i="37"/>
  <c r="N42" i="37"/>
  <c r="P42" i="37" s="1"/>
  <c r="L42" i="37"/>
  <c r="K42" i="37"/>
  <c r="M42" i="37" s="1"/>
  <c r="I42" i="37"/>
  <c r="H42" i="37"/>
  <c r="J42" i="37" s="1"/>
  <c r="F42" i="37"/>
  <c r="E42" i="37"/>
  <c r="G42" i="37" s="1"/>
  <c r="AV41" i="37"/>
  <c r="AU41" i="37"/>
  <c r="AW41" i="37" s="1"/>
  <c r="AS41" i="37"/>
  <c r="AR41" i="37"/>
  <c r="AT41" i="37" s="1"/>
  <c r="AQ41" i="37"/>
  <c r="AP41" i="37"/>
  <c r="AO41" i="37"/>
  <c r="AM41" i="37"/>
  <c r="AL41" i="37"/>
  <c r="AN41" i="37" s="1"/>
  <c r="AJ41" i="37"/>
  <c r="AI41" i="37"/>
  <c r="AK41" i="37" s="1"/>
  <c r="AG41" i="37"/>
  <c r="AF41" i="37"/>
  <c r="AH41" i="37" s="1"/>
  <c r="AD41" i="37"/>
  <c r="AC41" i="37"/>
  <c r="AE41" i="37" s="1"/>
  <c r="AA41" i="37"/>
  <c r="Z41" i="37"/>
  <c r="AB41" i="37" s="1"/>
  <c r="X41" i="37"/>
  <c r="W41" i="37"/>
  <c r="Y41" i="37" s="1"/>
  <c r="U41" i="37"/>
  <c r="T41" i="37"/>
  <c r="V41" i="37" s="1"/>
  <c r="R41" i="37"/>
  <c r="Q41" i="37"/>
  <c r="S41" i="37" s="1"/>
  <c r="O41" i="37"/>
  <c r="N41" i="37"/>
  <c r="P41" i="37" s="1"/>
  <c r="L41" i="37"/>
  <c r="K41" i="37"/>
  <c r="M41" i="37" s="1"/>
  <c r="I41" i="37"/>
  <c r="H41" i="37"/>
  <c r="F41" i="37"/>
  <c r="E41" i="37"/>
  <c r="G41" i="37" s="1"/>
  <c r="AV40" i="37"/>
  <c r="AU40" i="37"/>
  <c r="AW40" i="37" s="1"/>
  <c r="AS40" i="37"/>
  <c r="AR40" i="37"/>
  <c r="AT40" i="37" s="1"/>
  <c r="AP40" i="37"/>
  <c r="AO40" i="37"/>
  <c r="AQ40" i="37" s="1"/>
  <c r="AM40" i="37"/>
  <c r="AL40" i="37"/>
  <c r="AN40" i="37" s="1"/>
  <c r="AJ40" i="37"/>
  <c r="AI40" i="37"/>
  <c r="AK40" i="37" s="1"/>
  <c r="AG40" i="37"/>
  <c r="AF40" i="37"/>
  <c r="AH40" i="37" s="1"/>
  <c r="AD40" i="37"/>
  <c r="AC40" i="37"/>
  <c r="AE40" i="37" s="1"/>
  <c r="AA40" i="37"/>
  <c r="Z40" i="37"/>
  <c r="AB40" i="37" s="1"/>
  <c r="X40" i="37"/>
  <c r="W40" i="37"/>
  <c r="Y40" i="37" s="1"/>
  <c r="U40" i="37"/>
  <c r="T40" i="37"/>
  <c r="V40" i="37" s="1"/>
  <c r="R40" i="37"/>
  <c r="Q40" i="37"/>
  <c r="S40" i="37" s="1"/>
  <c r="O40" i="37"/>
  <c r="N40" i="37"/>
  <c r="P40" i="37" s="1"/>
  <c r="L40" i="37"/>
  <c r="K40" i="37"/>
  <c r="M40" i="37" s="1"/>
  <c r="I40" i="37"/>
  <c r="H40" i="37"/>
  <c r="F40" i="37"/>
  <c r="E40" i="37"/>
  <c r="G40" i="37" s="1"/>
  <c r="AV39" i="37"/>
  <c r="AU39" i="37"/>
  <c r="AW39" i="37" s="1"/>
  <c r="AS39" i="37"/>
  <c r="AR39" i="37"/>
  <c r="AT39" i="37" s="1"/>
  <c r="AP39" i="37"/>
  <c r="AO39" i="37"/>
  <c r="AQ39" i="37" s="1"/>
  <c r="AM39" i="37"/>
  <c r="AL39" i="37"/>
  <c r="AN39" i="37" s="1"/>
  <c r="AK39" i="37"/>
  <c r="AJ39" i="37"/>
  <c r="AI39" i="37"/>
  <c r="AG39" i="37"/>
  <c r="AF39" i="37"/>
  <c r="AH39" i="37" s="1"/>
  <c r="AD39" i="37"/>
  <c r="AC39" i="37"/>
  <c r="AE39" i="37" s="1"/>
  <c r="AA39" i="37"/>
  <c r="Z39" i="37"/>
  <c r="AB39" i="37" s="1"/>
  <c r="X39" i="37"/>
  <c r="W39" i="37"/>
  <c r="Y39" i="37" s="1"/>
  <c r="U39" i="37"/>
  <c r="T39" i="37"/>
  <c r="V39" i="37" s="1"/>
  <c r="R39" i="37"/>
  <c r="Q39" i="37"/>
  <c r="S39" i="37" s="1"/>
  <c r="O39" i="37"/>
  <c r="N39" i="37"/>
  <c r="P39" i="37" s="1"/>
  <c r="L39" i="37"/>
  <c r="K39" i="37"/>
  <c r="M39" i="37" s="1"/>
  <c r="I39" i="37"/>
  <c r="H39" i="37"/>
  <c r="F39" i="37"/>
  <c r="E39" i="37"/>
  <c r="G39" i="37" s="1"/>
  <c r="AW38" i="37"/>
  <c r="AV38" i="37"/>
  <c r="AU38" i="37"/>
  <c r="AS38" i="37"/>
  <c r="AR38" i="37"/>
  <c r="AT38" i="37" s="1"/>
  <c r="AP38" i="37"/>
  <c r="AO38" i="37"/>
  <c r="AQ38" i="37" s="1"/>
  <c r="AM38" i="37"/>
  <c r="AL38" i="37"/>
  <c r="AN38" i="37" s="1"/>
  <c r="AJ38" i="37"/>
  <c r="AI38" i="37"/>
  <c r="AK38" i="37" s="1"/>
  <c r="AG38" i="37"/>
  <c r="AF38" i="37"/>
  <c r="AH38" i="37" s="1"/>
  <c r="AD38" i="37"/>
  <c r="AC38" i="37"/>
  <c r="AE38" i="37" s="1"/>
  <c r="AA38" i="37"/>
  <c r="Z38" i="37"/>
  <c r="AB38" i="37" s="1"/>
  <c r="X38" i="37"/>
  <c r="W38" i="37"/>
  <c r="Y38" i="37" s="1"/>
  <c r="U38" i="37"/>
  <c r="T38" i="37"/>
  <c r="V38" i="37" s="1"/>
  <c r="R38" i="37"/>
  <c r="Q38" i="37"/>
  <c r="S38" i="37" s="1"/>
  <c r="O38" i="37"/>
  <c r="N38" i="37"/>
  <c r="P38" i="37" s="1"/>
  <c r="L38" i="37"/>
  <c r="K38" i="37"/>
  <c r="M38" i="37" s="1"/>
  <c r="J38" i="37"/>
  <c r="I38" i="37"/>
  <c r="H38" i="37"/>
  <c r="F38" i="37"/>
  <c r="E38" i="37"/>
  <c r="G38" i="37" s="1"/>
  <c r="AV37" i="37"/>
  <c r="AU37" i="37"/>
  <c r="AW37" i="37" s="1"/>
  <c r="AS37" i="37"/>
  <c r="AR37" i="37"/>
  <c r="AT37" i="37" s="1"/>
  <c r="AP37" i="37"/>
  <c r="AO37" i="37"/>
  <c r="AQ37" i="37" s="1"/>
  <c r="AM37" i="37"/>
  <c r="AL37" i="37"/>
  <c r="AN37" i="37" s="1"/>
  <c r="AJ37" i="37"/>
  <c r="AI37" i="37"/>
  <c r="AK37" i="37" s="1"/>
  <c r="AG37" i="37"/>
  <c r="AF37" i="37"/>
  <c r="AH37" i="37" s="1"/>
  <c r="AD37" i="37"/>
  <c r="AC37" i="37"/>
  <c r="AE37" i="37" s="1"/>
  <c r="AA37" i="37"/>
  <c r="Z37" i="37"/>
  <c r="AB37" i="37" s="1"/>
  <c r="X37" i="37"/>
  <c r="W37" i="37"/>
  <c r="Y37" i="37" s="1"/>
  <c r="U37" i="37"/>
  <c r="T37" i="37"/>
  <c r="V37" i="37" s="1"/>
  <c r="R37" i="37"/>
  <c r="Q37" i="37"/>
  <c r="S37" i="37" s="1"/>
  <c r="O37" i="37"/>
  <c r="N37" i="37"/>
  <c r="P37" i="37" s="1"/>
  <c r="L37" i="37"/>
  <c r="K37" i="37"/>
  <c r="M37" i="37" s="1"/>
  <c r="I37" i="37"/>
  <c r="H37" i="37"/>
  <c r="J37" i="37" s="1"/>
  <c r="F37" i="37"/>
  <c r="E37" i="37"/>
  <c r="G37" i="37" s="1"/>
  <c r="AV36" i="37"/>
  <c r="AU36" i="37"/>
  <c r="AW36" i="37" s="1"/>
  <c r="AS36" i="37"/>
  <c r="AR36" i="37"/>
  <c r="AT36" i="37" s="1"/>
  <c r="AP36" i="37"/>
  <c r="AO36" i="37"/>
  <c r="AQ36" i="37" s="1"/>
  <c r="AM36" i="37"/>
  <c r="AL36" i="37"/>
  <c r="AN36" i="37" s="1"/>
  <c r="AJ36" i="37"/>
  <c r="AI36" i="37"/>
  <c r="AK36" i="37" s="1"/>
  <c r="AG36" i="37"/>
  <c r="AF36" i="37"/>
  <c r="AH36" i="37" s="1"/>
  <c r="AD36" i="37"/>
  <c r="AC36" i="37"/>
  <c r="AE36" i="37" s="1"/>
  <c r="AB36" i="37"/>
  <c r="AA36" i="37"/>
  <c r="Z36" i="37"/>
  <c r="X36" i="37"/>
  <c r="W36" i="37"/>
  <c r="Y36" i="37" s="1"/>
  <c r="U36" i="37"/>
  <c r="T36" i="37"/>
  <c r="V36" i="37" s="1"/>
  <c r="R36" i="37"/>
  <c r="Q36" i="37"/>
  <c r="S36" i="37" s="1"/>
  <c r="O36" i="37"/>
  <c r="N36" i="37"/>
  <c r="P36" i="37" s="1"/>
  <c r="L36" i="37"/>
  <c r="K36" i="37"/>
  <c r="M36" i="37" s="1"/>
  <c r="I36" i="37"/>
  <c r="H36" i="37"/>
  <c r="J36" i="37" s="1"/>
  <c r="G36" i="37"/>
  <c r="F36" i="37"/>
  <c r="E36" i="37"/>
  <c r="AV35" i="37"/>
  <c r="AU35" i="37"/>
  <c r="AW35" i="37" s="1"/>
  <c r="AS35" i="37"/>
  <c r="AR35" i="37"/>
  <c r="AT35" i="37" s="1"/>
  <c r="AP35" i="37"/>
  <c r="AO35" i="37"/>
  <c r="AQ35" i="37" s="1"/>
  <c r="AM35" i="37"/>
  <c r="AL35" i="37"/>
  <c r="AN35" i="37" s="1"/>
  <c r="AJ35" i="37"/>
  <c r="AI35" i="37"/>
  <c r="AK35" i="37" s="1"/>
  <c r="AG35" i="37"/>
  <c r="AF35" i="37"/>
  <c r="AH35" i="37" s="1"/>
  <c r="AD35" i="37"/>
  <c r="AC35" i="37"/>
  <c r="AE35" i="37" s="1"/>
  <c r="AA35" i="37"/>
  <c r="Z35" i="37"/>
  <c r="AB35" i="37" s="1"/>
  <c r="X35" i="37"/>
  <c r="W35" i="37"/>
  <c r="Y35" i="37" s="1"/>
  <c r="U35" i="37"/>
  <c r="T35" i="37"/>
  <c r="V35" i="37" s="1"/>
  <c r="R35" i="37"/>
  <c r="Q35" i="37"/>
  <c r="S35" i="37" s="1"/>
  <c r="O35" i="37"/>
  <c r="N35" i="37"/>
  <c r="P35" i="37" s="1"/>
  <c r="L35" i="37"/>
  <c r="K35" i="37"/>
  <c r="M35" i="37" s="1"/>
  <c r="I35" i="37"/>
  <c r="H35" i="37"/>
  <c r="J35" i="37" s="1"/>
  <c r="F35" i="37"/>
  <c r="E35" i="37"/>
  <c r="AV34" i="37"/>
  <c r="AU34" i="37"/>
  <c r="AW34" i="37" s="1"/>
  <c r="AS34" i="37"/>
  <c r="AR34" i="37"/>
  <c r="AT34" i="37" s="1"/>
  <c r="AP34" i="37"/>
  <c r="AO34" i="37"/>
  <c r="AQ34" i="37" s="1"/>
  <c r="AM34" i="37"/>
  <c r="AL34" i="37"/>
  <c r="AN34" i="37" s="1"/>
  <c r="AJ34" i="37"/>
  <c r="AI34" i="37"/>
  <c r="AK34" i="37" s="1"/>
  <c r="AH34" i="37"/>
  <c r="AG34" i="37"/>
  <c r="AF34" i="37"/>
  <c r="AD34" i="37"/>
  <c r="AC34" i="37"/>
  <c r="AE34" i="37" s="1"/>
  <c r="AA34" i="37"/>
  <c r="Z34" i="37"/>
  <c r="AB34" i="37" s="1"/>
  <c r="X34" i="37"/>
  <c r="W34" i="37"/>
  <c r="Y34" i="37" s="1"/>
  <c r="U34" i="37"/>
  <c r="T34" i="37"/>
  <c r="V34" i="37" s="1"/>
  <c r="R34" i="37"/>
  <c r="Q34" i="37"/>
  <c r="S34" i="37" s="1"/>
  <c r="O34" i="37"/>
  <c r="N34" i="37"/>
  <c r="P34" i="37" s="1"/>
  <c r="M34" i="37"/>
  <c r="L34" i="37"/>
  <c r="K34" i="37"/>
  <c r="I34" i="37"/>
  <c r="H34" i="37"/>
  <c r="J34" i="37" s="1"/>
  <c r="F34" i="37"/>
  <c r="E34" i="37"/>
  <c r="AV33" i="37"/>
  <c r="AU33" i="37"/>
  <c r="AW33" i="37" s="1"/>
  <c r="AS33" i="37"/>
  <c r="AR33" i="37"/>
  <c r="AT33" i="37" s="1"/>
  <c r="AP33" i="37"/>
  <c r="AO33" i="37"/>
  <c r="AQ33" i="37" s="1"/>
  <c r="AM33" i="37"/>
  <c r="AL33" i="37"/>
  <c r="AN33" i="37" s="1"/>
  <c r="AJ33" i="37"/>
  <c r="AI33" i="37"/>
  <c r="AK33" i="37" s="1"/>
  <c r="AG33" i="37"/>
  <c r="AF33" i="37"/>
  <c r="AH33" i="37" s="1"/>
  <c r="AE33" i="37"/>
  <c r="AD33" i="37"/>
  <c r="AC33" i="37"/>
  <c r="AA33" i="37"/>
  <c r="Z33" i="37"/>
  <c r="AB33" i="37" s="1"/>
  <c r="X33" i="37"/>
  <c r="W33" i="37"/>
  <c r="Y33" i="37" s="1"/>
  <c r="U33" i="37"/>
  <c r="T33" i="37"/>
  <c r="V33" i="37" s="1"/>
  <c r="R33" i="37"/>
  <c r="Q33" i="37"/>
  <c r="S33" i="37" s="1"/>
  <c r="O33" i="37"/>
  <c r="N33" i="37"/>
  <c r="P33" i="37" s="1"/>
  <c r="L33" i="37"/>
  <c r="K33" i="37"/>
  <c r="M33" i="37" s="1"/>
  <c r="J33" i="37"/>
  <c r="I33" i="37"/>
  <c r="H33" i="37"/>
  <c r="F33" i="37"/>
  <c r="E33" i="37"/>
  <c r="AV32" i="37"/>
  <c r="AU32" i="37"/>
  <c r="AW32" i="37" s="1"/>
  <c r="AS32" i="37"/>
  <c r="AR32" i="37"/>
  <c r="AT32" i="37" s="1"/>
  <c r="AP32" i="37"/>
  <c r="AO32" i="37"/>
  <c r="AQ32" i="37" s="1"/>
  <c r="AM32" i="37"/>
  <c r="AL32" i="37"/>
  <c r="AN32" i="37" s="1"/>
  <c r="AJ32" i="37"/>
  <c r="AI32" i="37"/>
  <c r="AK32" i="37" s="1"/>
  <c r="AG32" i="37"/>
  <c r="AF32" i="37"/>
  <c r="AH32" i="37" s="1"/>
  <c r="AD32" i="37"/>
  <c r="AC32" i="37"/>
  <c r="AE32" i="37" s="1"/>
  <c r="AB32" i="37"/>
  <c r="AA32" i="37"/>
  <c r="Z32" i="37"/>
  <c r="X32" i="37"/>
  <c r="W32" i="37"/>
  <c r="Y32" i="37" s="1"/>
  <c r="U32" i="37"/>
  <c r="T32" i="37"/>
  <c r="V32" i="37" s="1"/>
  <c r="R32" i="37"/>
  <c r="Q32" i="37"/>
  <c r="S32" i="37" s="1"/>
  <c r="O32" i="37"/>
  <c r="N32" i="37"/>
  <c r="P32" i="37" s="1"/>
  <c r="L32" i="37"/>
  <c r="K32" i="37"/>
  <c r="M32" i="37" s="1"/>
  <c r="I32" i="37"/>
  <c r="H32" i="37"/>
  <c r="J32" i="37" s="1"/>
  <c r="F32" i="37"/>
  <c r="E32" i="37"/>
  <c r="AV31" i="37"/>
  <c r="AU31" i="37"/>
  <c r="AW31" i="37" s="1"/>
  <c r="AS31" i="37"/>
  <c r="AR31" i="37"/>
  <c r="AT31" i="37" s="1"/>
  <c r="AP31" i="37"/>
  <c r="AO31" i="37"/>
  <c r="AQ31" i="37" s="1"/>
  <c r="AM31" i="37"/>
  <c r="AL31" i="37"/>
  <c r="AN31" i="37" s="1"/>
  <c r="AJ31" i="37"/>
  <c r="AI31" i="37"/>
  <c r="AK31" i="37" s="1"/>
  <c r="AG31" i="37"/>
  <c r="AF31" i="37"/>
  <c r="AH31" i="37" s="1"/>
  <c r="AD31" i="37"/>
  <c r="AC31" i="37"/>
  <c r="AE31" i="37" s="1"/>
  <c r="AA31" i="37"/>
  <c r="Z31" i="37"/>
  <c r="AB31" i="37" s="1"/>
  <c r="X31" i="37"/>
  <c r="W31" i="37"/>
  <c r="Y31" i="37" s="1"/>
  <c r="U31" i="37"/>
  <c r="T31" i="37"/>
  <c r="V31" i="37" s="1"/>
  <c r="R31" i="37"/>
  <c r="Q31" i="37"/>
  <c r="S31" i="37" s="1"/>
  <c r="O31" i="37"/>
  <c r="N31" i="37"/>
  <c r="P31" i="37" s="1"/>
  <c r="L31" i="37"/>
  <c r="K31" i="37"/>
  <c r="M31" i="37" s="1"/>
  <c r="I31" i="37"/>
  <c r="H31" i="37"/>
  <c r="J31" i="37" s="1"/>
  <c r="F31" i="37"/>
  <c r="E31" i="37"/>
  <c r="AW30" i="37"/>
  <c r="AV30" i="37"/>
  <c r="AU30" i="37"/>
  <c r="AT30" i="37"/>
  <c r="AS30" i="37"/>
  <c r="AR30" i="37"/>
  <c r="AP30" i="37"/>
  <c r="AO30" i="37"/>
  <c r="AQ30" i="37" s="1"/>
  <c r="AM30" i="37"/>
  <c r="AL30" i="37"/>
  <c r="AN30" i="37" s="1"/>
  <c r="AJ30" i="37"/>
  <c r="AI30" i="37"/>
  <c r="AK30" i="37" s="1"/>
  <c r="AG30" i="37"/>
  <c r="AF30" i="37"/>
  <c r="AH30" i="37" s="1"/>
  <c r="AD30" i="37"/>
  <c r="AC30" i="37"/>
  <c r="AE30" i="37" s="1"/>
  <c r="AA30" i="37"/>
  <c r="Z30" i="37"/>
  <c r="AB30" i="37" s="1"/>
  <c r="X30" i="37"/>
  <c r="W30" i="37"/>
  <c r="Y30" i="37" s="1"/>
  <c r="U30" i="37"/>
  <c r="T30" i="37"/>
  <c r="V30" i="37" s="1"/>
  <c r="R30" i="37"/>
  <c r="Q30" i="37"/>
  <c r="S30" i="37" s="1"/>
  <c r="O30" i="37"/>
  <c r="N30" i="37"/>
  <c r="P30" i="37" s="1"/>
  <c r="L30" i="37"/>
  <c r="K30" i="37"/>
  <c r="M30" i="37" s="1"/>
  <c r="I30" i="37"/>
  <c r="H30" i="37"/>
  <c r="J30" i="37" s="1"/>
  <c r="F30" i="37"/>
  <c r="E30" i="37"/>
  <c r="AV29" i="37"/>
  <c r="AU29" i="37"/>
  <c r="AW29" i="37" s="1"/>
  <c r="AT29" i="37"/>
  <c r="AS29" i="37"/>
  <c r="AR29" i="37"/>
  <c r="AQ29" i="37"/>
  <c r="AP29" i="37"/>
  <c r="AO29" i="37"/>
  <c r="AM29" i="37"/>
  <c r="AL29" i="37"/>
  <c r="AN29" i="37" s="1"/>
  <c r="AJ29" i="37"/>
  <c r="AI29" i="37"/>
  <c r="AK29" i="37" s="1"/>
  <c r="AG29" i="37"/>
  <c r="AF29" i="37"/>
  <c r="AH29" i="37" s="1"/>
  <c r="AD29" i="37"/>
  <c r="AC29" i="37"/>
  <c r="AE29" i="37" s="1"/>
  <c r="AA29" i="37"/>
  <c r="Z29" i="37"/>
  <c r="AB29" i="37" s="1"/>
  <c r="X29" i="37"/>
  <c r="W29" i="37"/>
  <c r="Y29" i="37" s="1"/>
  <c r="U29" i="37"/>
  <c r="T29" i="37"/>
  <c r="V29" i="37" s="1"/>
  <c r="S29" i="37"/>
  <c r="R29" i="37"/>
  <c r="Q29" i="37"/>
  <c r="O29" i="37"/>
  <c r="N29" i="37"/>
  <c r="P29" i="37" s="1"/>
  <c r="L29" i="37"/>
  <c r="K29" i="37"/>
  <c r="M29" i="37" s="1"/>
  <c r="I29" i="37"/>
  <c r="H29" i="37"/>
  <c r="J29" i="37" s="1"/>
  <c r="F29" i="37"/>
  <c r="E29" i="37"/>
  <c r="AV28" i="37"/>
  <c r="AU28" i="37"/>
  <c r="AW28" i="37" s="1"/>
  <c r="AS28" i="37"/>
  <c r="AR28" i="37"/>
  <c r="AT28" i="37" s="1"/>
  <c r="AQ28" i="37"/>
  <c r="AP28" i="37"/>
  <c r="AO28" i="37"/>
  <c r="AM28" i="37"/>
  <c r="AL28" i="37"/>
  <c r="AN28" i="37" s="1"/>
  <c r="AJ28" i="37"/>
  <c r="AI28" i="37"/>
  <c r="AK28" i="37" s="1"/>
  <c r="AG28" i="37"/>
  <c r="AF28" i="37"/>
  <c r="AH28" i="37" s="1"/>
  <c r="AD28" i="37"/>
  <c r="AC28" i="37"/>
  <c r="AE28" i="37" s="1"/>
  <c r="AA28" i="37"/>
  <c r="Z28" i="37"/>
  <c r="AB28" i="37" s="1"/>
  <c r="X28" i="37"/>
  <c r="W28" i="37"/>
  <c r="Y28" i="37" s="1"/>
  <c r="U28" i="37"/>
  <c r="T28" i="37"/>
  <c r="V28" i="37" s="1"/>
  <c r="R28" i="37"/>
  <c r="Q28" i="37"/>
  <c r="S28" i="37" s="1"/>
  <c r="P28" i="37"/>
  <c r="O28" i="37"/>
  <c r="N28" i="37"/>
  <c r="L28" i="37"/>
  <c r="K28" i="37"/>
  <c r="M28" i="37" s="1"/>
  <c r="I28" i="37"/>
  <c r="H28" i="37"/>
  <c r="J28" i="37" s="1"/>
  <c r="F28" i="37"/>
  <c r="E28" i="37"/>
  <c r="AV27" i="37"/>
  <c r="AU27" i="37"/>
  <c r="AW27" i="37" s="1"/>
  <c r="AS27" i="37"/>
  <c r="AR27" i="37"/>
  <c r="AT27" i="37" s="1"/>
  <c r="AP27" i="37"/>
  <c r="AO27" i="37"/>
  <c r="AQ27" i="37" s="1"/>
  <c r="AN27" i="37"/>
  <c r="AM27" i="37"/>
  <c r="AL27" i="37"/>
  <c r="AJ27" i="37"/>
  <c r="AI27" i="37"/>
  <c r="AK27" i="37" s="1"/>
  <c r="AG27" i="37"/>
  <c r="AF27" i="37"/>
  <c r="AH27" i="37" s="1"/>
  <c r="AD27" i="37"/>
  <c r="AC27" i="37"/>
  <c r="AE27" i="37" s="1"/>
  <c r="AA27" i="37"/>
  <c r="Z27" i="37"/>
  <c r="AB27" i="37" s="1"/>
  <c r="X27" i="37"/>
  <c r="W27" i="37"/>
  <c r="Y27" i="37" s="1"/>
  <c r="U27" i="37"/>
  <c r="T27" i="37"/>
  <c r="V27" i="37" s="1"/>
  <c r="R27" i="37"/>
  <c r="Q27" i="37"/>
  <c r="S27" i="37" s="1"/>
  <c r="O27" i="37"/>
  <c r="N27" i="37"/>
  <c r="P27" i="37" s="1"/>
  <c r="L27" i="37"/>
  <c r="K27" i="37"/>
  <c r="M27" i="37" s="1"/>
  <c r="I27" i="37"/>
  <c r="H27" i="37"/>
  <c r="J27" i="37" s="1"/>
  <c r="F27" i="37"/>
  <c r="E27" i="37"/>
  <c r="AV26" i="37"/>
  <c r="AU26" i="37"/>
  <c r="AW26" i="37" s="1"/>
  <c r="AS26" i="37"/>
  <c r="AR26" i="37"/>
  <c r="AT26" i="37" s="1"/>
  <c r="AP26" i="37"/>
  <c r="AO26" i="37"/>
  <c r="AQ26" i="37" s="1"/>
  <c r="AM26" i="37"/>
  <c r="AL26" i="37"/>
  <c r="AN26" i="37" s="1"/>
  <c r="AJ26" i="37"/>
  <c r="AI26" i="37"/>
  <c r="AK26" i="37" s="1"/>
  <c r="AG26" i="37"/>
  <c r="AF26" i="37"/>
  <c r="AH26" i="37" s="1"/>
  <c r="AD26" i="37"/>
  <c r="AC26" i="37"/>
  <c r="AE26" i="37" s="1"/>
  <c r="AA26" i="37"/>
  <c r="Z26" i="37"/>
  <c r="AB26" i="37" s="1"/>
  <c r="X26" i="37"/>
  <c r="W26" i="37"/>
  <c r="Y26" i="37" s="1"/>
  <c r="U26" i="37"/>
  <c r="T26" i="37"/>
  <c r="V26" i="37" s="1"/>
  <c r="R26" i="37"/>
  <c r="Q26" i="37"/>
  <c r="S26" i="37" s="1"/>
  <c r="O26" i="37"/>
  <c r="N26" i="37"/>
  <c r="P26" i="37" s="1"/>
  <c r="L26" i="37"/>
  <c r="K26" i="37"/>
  <c r="M26" i="37" s="1"/>
  <c r="I26" i="37"/>
  <c r="H26" i="37"/>
  <c r="J26" i="37" s="1"/>
  <c r="F26" i="37"/>
  <c r="E26" i="37"/>
  <c r="AV25" i="37"/>
  <c r="AU25" i="37"/>
  <c r="AW25" i="37" s="1"/>
  <c r="AS25" i="37"/>
  <c r="AR25" i="37"/>
  <c r="AT25" i="37" s="1"/>
  <c r="AP25" i="37"/>
  <c r="AO25" i="37"/>
  <c r="AQ25" i="37" s="1"/>
  <c r="AM25" i="37"/>
  <c r="AL25" i="37"/>
  <c r="AN25" i="37" s="1"/>
  <c r="AJ25" i="37"/>
  <c r="AI25" i="37"/>
  <c r="AK25" i="37" s="1"/>
  <c r="AG25" i="37"/>
  <c r="AF25" i="37"/>
  <c r="AH25" i="37" s="1"/>
  <c r="AD25" i="37"/>
  <c r="AC25" i="37"/>
  <c r="AE25" i="37" s="1"/>
  <c r="AA25" i="37"/>
  <c r="Z25" i="37"/>
  <c r="AB25" i="37" s="1"/>
  <c r="X25" i="37"/>
  <c r="W25" i="37"/>
  <c r="Y25" i="37" s="1"/>
  <c r="U25" i="37"/>
  <c r="T25" i="37"/>
  <c r="V25" i="37" s="1"/>
  <c r="R25" i="37"/>
  <c r="Q25" i="37"/>
  <c r="S25" i="37" s="1"/>
  <c r="O25" i="37"/>
  <c r="N25" i="37"/>
  <c r="P25" i="37" s="1"/>
  <c r="L25" i="37"/>
  <c r="K25" i="37"/>
  <c r="M25" i="37" s="1"/>
  <c r="I25" i="37"/>
  <c r="H25" i="37"/>
  <c r="J25" i="37" s="1"/>
  <c r="F25" i="37"/>
  <c r="E25" i="37"/>
  <c r="G25" i="37" s="1"/>
  <c r="AV24" i="37"/>
  <c r="AU24" i="37"/>
  <c r="AW24" i="37" s="1"/>
  <c r="AS24" i="37"/>
  <c r="AR24" i="37"/>
  <c r="AT24" i="37" s="1"/>
  <c r="AP24" i="37"/>
  <c r="AO24" i="37"/>
  <c r="AQ24" i="37" s="1"/>
  <c r="AM24" i="37"/>
  <c r="AL24" i="37"/>
  <c r="AN24" i="37" s="1"/>
  <c r="AJ24" i="37"/>
  <c r="AI24" i="37"/>
  <c r="AK24" i="37" s="1"/>
  <c r="AG24" i="37"/>
  <c r="AF24" i="37"/>
  <c r="AH24" i="37" s="1"/>
  <c r="AE24" i="37"/>
  <c r="AD24" i="37"/>
  <c r="AC24" i="37"/>
  <c r="AB24" i="37"/>
  <c r="AA24" i="37"/>
  <c r="Z24" i="37"/>
  <c r="X24" i="37"/>
  <c r="W24" i="37"/>
  <c r="Y24" i="37" s="1"/>
  <c r="U24" i="37"/>
  <c r="T24" i="37"/>
  <c r="V24" i="37" s="1"/>
  <c r="R24" i="37"/>
  <c r="Q24" i="37"/>
  <c r="S24" i="37" s="1"/>
  <c r="P24" i="37"/>
  <c r="O24" i="37"/>
  <c r="N24" i="37"/>
  <c r="M24" i="37"/>
  <c r="L24" i="37"/>
  <c r="K24" i="37"/>
  <c r="I24" i="37"/>
  <c r="H24" i="37"/>
  <c r="J24" i="37" s="1"/>
  <c r="F24" i="37"/>
  <c r="E24" i="37"/>
  <c r="G24" i="37" s="1"/>
  <c r="AV23" i="37"/>
  <c r="AU23" i="37"/>
  <c r="AS23" i="37"/>
  <c r="AR23" i="37"/>
  <c r="AP23" i="37"/>
  <c r="AO23" i="37"/>
  <c r="AM23" i="37"/>
  <c r="AL23" i="37"/>
  <c r="AJ23" i="37"/>
  <c r="AI23" i="37"/>
  <c r="AG23" i="37"/>
  <c r="AF23" i="37"/>
  <c r="AD23" i="37"/>
  <c r="AC23" i="37"/>
  <c r="AA23" i="37"/>
  <c r="Z23" i="37"/>
  <c r="X23" i="37"/>
  <c r="W23" i="37"/>
  <c r="U23" i="37"/>
  <c r="T23" i="37"/>
  <c r="R23" i="37"/>
  <c r="Q23" i="37"/>
  <c r="O23" i="37"/>
  <c r="N23" i="37"/>
  <c r="L23" i="37"/>
  <c r="K23" i="37"/>
  <c r="I23" i="37"/>
  <c r="H23" i="37"/>
  <c r="F23" i="37"/>
  <c r="E23" i="37"/>
  <c r="AI14" i="37"/>
  <c r="W14" i="37"/>
  <c r="H14" i="37"/>
  <c r="AI13" i="37"/>
  <c r="W13" i="37"/>
  <c r="H13" i="37"/>
  <c r="AI12" i="37"/>
  <c r="W12" i="37"/>
  <c r="H12" i="37"/>
  <c r="AI11" i="37"/>
  <c r="W11" i="37"/>
  <c r="H11" i="37"/>
  <c r="AI10" i="37"/>
  <c r="W10" i="37"/>
  <c r="H10" i="37"/>
  <c r="AH22" i="51" l="1"/>
  <c r="AH23" i="51" s="1"/>
  <c r="AH24" i="51" s="1"/>
  <c r="AH25" i="51" s="1"/>
  <c r="AH26" i="51" s="1"/>
  <c r="AH27" i="51" s="1"/>
  <c r="AH28" i="51" s="1"/>
  <c r="AH29" i="51" s="1"/>
  <c r="AH30" i="51" s="1"/>
  <c r="AH31" i="51" s="1"/>
  <c r="AH32" i="51" s="1"/>
  <c r="AH33" i="51" s="1"/>
  <c r="AH34" i="51" s="1"/>
  <c r="AH35" i="51" s="1"/>
  <c r="AH36" i="51" s="1"/>
  <c r="AH37" i="51" s="1"/>
  <c r="AH38" i="51" s="1"/>
  <c r="AH39" i="51" s="1"/>
  <c r="AH40" i="51" s="1"/>
  <c r="AH41" i="51" s="1"/>
  <c r="AH42" i="51" s="1"/>
  <c r="AH43" i="51" s="1"/>
  <c r="AH44" i="51" s="1"/>
  <c r="AH45" i="51" s="1"/>
  <c r="AH46" i="51" s="1"/>
  <c r="AH47" i="51" s="1"/>
  <c r="AH48" i="51" s="1"/>
  <c r="AH49" i="51" s="1"/>
  <c r="AH50" i="51" s="1"/>
  <c r="AH51" i="51" s="1"/>
  <c r="AH52" i="51" s="1"/>
  <c r="AH53" i="51" s="1"/>
  <c r="AH54" i="51" s="1"/>
  <c r="AH55" i="51" s="1"/>
  <c r="AH56" i="51" s="1"/>
  <c r="AH57" i="51" s="1"/>
  <c r="AH58" i="51" s="1"/>
  <c r="AH59" i="51" s="1"/>
  <c r="AK4" i="51" s="1"/>
  <c r="L22" i="51"/>
  <c r="V21" i="51"/>
  <c r="V22" i="51" s="1"/>
  <c r="V23" i="51"/>
  <c r="V24" i="51" s="1"/>
  <c r="V25" i="51" s="1"/>
  <c r="V26" i="51" s="1"/>
  <c r="V27" i="51" s="1"/>
  <c r="V28"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53" i="51" s="1"/>
  <c r="V54" i="51" s="1"/>
  <c r="V55" i="51" s="1"/>
  <c r="V56" i="51" s="1"/>
  <c r="V57" i="51" s="1"/>
  <c r="V58" i="51" s="1"/>
  <c r="V59" i="51" s="1"/>
  <c r="V60" i="51" s="1"/>
  <c r="V61" i="51" s="1"/>
  <c r="V62" i="51" s="1"/>
  <c r="X5" i="51" s="1"/>
  <c r="D7" i="51"/>
  <c r="H694" i="50"/>
  <c r="G694" i="50"/>
  <c r="K694" i="50" s="1"/>
  <c r="D8" i="51"/>
  <c r="J48" i="39"/>
  <c r="J52" i="39"/>
  <c r="J54" i="39"/>
  <c r="P44" i="39"/>
  <c r="P41" i="39"/>
  <c r="J47" i="39"/>
  <c r="J49" i="39"/>
  <c r="J51" i="39"/>
  <c r="J53" i="39"/>
  <c r="J55" i="39"/>
  <c r="J32" i="39"/>
  <c r="G54" i="39"/>
  <c r="P36" i="39"/>
  <c r="J31" i="39"/>
  <c r="J33" i="39"/>
  <c r="P42" i="39"/>
  <c r="P38" i="39"/>
  <c r="J27" i="39"/>
  <c r="P37" i="39"/>
  <c r="P39" i="39"/>
  <c r="G46" i="39"/>
  <c r="G48" i="39"/>
  <c r="J26" i="39"/>
  <c r="J28" i="39"/>
  <c r="J34" i="39"/>
  <c r="G45" i="39"/>
  <c r="G50" i="39"/>
  <c r="G52" i="39"/>
  <c r="J30" i="39"/>
  <c r="P40" i="39"/>
  <c r="G49" i="39"/>
  <c r="G51" i="39"/>
  <c r="G47" i="39"/>
  <c r="G53" i="39"/>
  <c r="J463" i="38"/>
  <c r="A463" i="38"/>
  <c r="J462" i="38"/>
  <c r="A462" i="38"/>
  <c r="J461" i="38"/>
  <c r="A461" i="38"/>
  <c r="J460" i="38"/>
  <c r="A460" i="38"/>
  <c r="J459" i="38"/>
  <c r="A459" i="38"/>
  <c r="J458" i="38"/>
  <c r="A458" i="38"/>
  <c r="J457" i="38"/>
  <c r="A457" i="38"/>
  <c r="J456" i="38"/>
  <c r="A456" i="38"/>
  <c r="J455" i="38"/>
  <c r="A455" i="38"/>
  <c r="J454" i="38"/>
  <c r="A454" i="38"/>
  <c r="J453" i="38"/>
  <c r="A453" i="38"/>
  <c r="J452" i="38"/>
  <c r="A452" i="38"/>
  <c r="J451" i="38"/>
  <c r="A451" i="38"/>
  <c r="J450" i="38"/>
  <c r="A450" i="38"/>
  <c r="J449" i="38"/>
  <c r="A449" i="38"/>
  <c r="J448" i="38"/>
  <c r="A448" i="38"/>
  <c r="J447" i="38"/>
  <c r="A447" i="38"/>
  <c r="J446" i="38"/>
  <c r="A446" i="38"/>
  <c r="J445" i="38"/>
  <c r="A445" i="38"/>
  <c r="J444" i="38"/>
  <c r="A444" i="38"/>
  <c r="J443" i="38"/>
  <c r="A443" i="38"/>
  <c r="J442" i="38"/>
  <c r="A442" i="38"/>
  <c r="J441" i="38"/>
  <c r="A441" i="38"/>
  <c r="J440" i="38"/>
  <c r="A440" i="38"/>
  <c r="J439" i="38"/>
  <c r="A439" i="38"/>
  <c r="J438" i="38"/>
  <c r="A438" i="38"/>
  <c r="J437" i="38"/>
  <c r="A437" i="38"/>
  <c r="J436" i="38"/>
  <c r="A436" i="38"/>
  <c r="J435" i="38"/>
  <c r="A435" i="38"/>
  <c r="J434" i="38"/>
  <c r="A434" i="38"/>
  <c r="J433" i="38"/>
  <c r="A433" i="38"/>
  <c r="J432" i="38"/>
  <c r="A432" i="38"/>
  <c r="J431" i="38"/>
  <c r="A431" i="38"/>
  <c r="J430" i="38"/>
  <c r="A430" i="38"/>
  <c r="J429" i="38"/>
  <c r="A429" i="38"/>
  <c r="J428" i="38"/>
  <c r="A428" i="38"/>
  <c r="J427" i="38"/>
  <c r="A427" i="38"/>
  <c r="J426" i="38"/>
  <c r="A426" i="38"/>
  <c r="J425" i="38"/>
  <c r="A425" i="38"/>
  <c r="J424" i="38"/>
  <c r="A424" i="38"/>
  <c r="J423" i="38"/>
  <c r="A423" i="38"/>
  <c r="J422" i="38"/>
  <c r="A422" i="38"/>
  <c r="J421" i="38"/>
  <c r="A421" i="38"/>
  <c r="J420" i="38"/>
  <c r="A420" i="38"/>
  <c r="J419" i="38"/>
  <c r="A419" i="38"/>
  <c r="J418" i="38"/>
  <c r="A418" i="38"/>
  <c r="J417" i="38"/>
  <c r="A417" i="38"/>
  <c r="J416" i="38"/>
  <c r="A416" i="38"/>
  <c r="J415" i="38"/>
  <c r="A415" i="38"/>
  <c r="J414" i="38"/>
  <c r="A414" i="38"/>
  <c r="J413" i="38"/>
  <c r="A413" i="38"/>
  <c r="J412" i="38"/>
  <c r="A412" i="38"/>
  <c r="J411" i="38"/>
  <c r="A411" i="38"/>
  <c r="J410" i="38"/>
  <c r="A410" i="38"/>
  <c r="J409" i="38"/>
  <c r="A409" i="38"/>
  <c r="J408" i="38"/>
  <c r="A408" i="38"/>
  <c r="J407" i="38"/>
  <c r="A407" i="38"/>
  <c r="J406" i="38"/>
  <c r="A406" i="38"/>
  <c r="J405" i="38"/>
  <c r="A405" i="38"/>
  <c r="J404" i="38"/>
  <c r="A404" i="38"/>
  <c r="J403" i="38"/>
  <c r="A403" i="38"/>
  <c r="J402" i="38"/>
  <c r="A402" i="38"/>
  <c r="J401" i="38"/>
  <c r="A401" i="38"/>
  <c r="J400" i="38"/>
  <c r="A400" i="38"/>
  <c r="J399" i="38"/>
  <c r="A399" i="38"/>
  <c r="J398" i="38"/>
  <c r="A398" i="38"/>
  <c r="J397" i="38"/>
  <c r="A397" i="38"/>
  <c r="J396" i="38"/>
  <c r="A396" i="38"/>
  <c r="J395" i="38"/>
  <c r="A395" i="38"/>
  <c r="J394" i="38"/>
  <c r="A394" i="38"/>
  <c r="J393" i="38"/>
  <c r="A393" i="38"/>
  <c r="J392" i="38"/>
  <c r="A392" i="38"/>
  <c r="J391" i="38"/>
  <c r="A391" i="38"/>
  <c r="J390" i="38"/>
  <c r="A390" i="38"/>
  <c r="J389" i="38"/>
  <c r="A389" i="38"/>
  <c r="J388" i="38"/>
  <c r="A388" i="38"/>
  <c r="J387" i="38"/>
  <c r="A387" i="38"/>
  <c r="J386" i="38"/>
  <c r="A386" i="38"/>
  <c r="J385" i="38"/>
  <c r="A385" i="38"/>
  <c r="J384" i="38"/>
  <c r="A384" i="38"/>
  <c r="J383" i="38"/>
  <c r="A383" i="38"/>
  <c r="J382" i="38"/>
  <c r="A382" i="38"/>
  <c r="J381" i="38"/>
  <c r="A381" i="38"/>
  <c r="J380" i="38"/>
  <c r="A380" i="38"/>
  <c r="J379" i="38"/>
  <c r="A379" i="38"/>
  <c r="J378" i="38"/>
  <c r="A378" i="38"/>
  <c r="J377" i="38"/>
  <c r="A377" i="38"/>
  <c r="J376" i="38"/>
  <c r="A376" i="38"/>
  <c r="J375" i="38"/>
  <c r="A375" i="38"/>
  <c r="J374" i="38"/>
  <c r="A374" i="38"/>
  <c r="J373" i="38"/>
  <c r="A373" i="38"/>
  <c r="J372" i="38"/>
  <c r="A372" i="38"/>
  <c r="J371" i="38"/>
  <c r="A371" i="38"/>
  <c r="J370" i="38"/>
  <c r="A370" i="38"/>
  <c r="J369" i="38"/>
  <c r="A369" i="38"/>
  <c r="J368" i="38"/>
  <c r="A368" i="38"/>
  <c r="J367" i="38"/>
  <c r="A367" i="38"/>
  <c r="J366" i="38"/>
  <c r="A366" i="38"/>
  <c r="J365" i="38"/>
  <c r="A365" i="38"/>
  <c r="J364" i="38"/>
  <c r="A364" i="38"/>
  <c r="J363" i="38"/>
  <c r="A363" i="38"/>
  <c r="J362" i="38"/>
  <c r="A362" i="38"/>
  <c r="J361" i="38"/>
  <c r="A361" i="38"/>
  <c r="J360" i="38"/>
  <c r="A360" i="38"/>
  <c r="J359" i="38"/>
  <c r="A359" i="38"/>
  <c r="J358" i="38"/>
  <c r="A358" i="38"/>
  <c r="J357" i="38"/>
  <c r="A357" i="38"/>
  <c r="J356" i="38"/>
  <c r="A356" i="38"/>
  <c r="J355" i="38"/>
  <c r="A355" i="38"/>
  <c r="J354" i="38"/>
  <c r="A354" i="38"/>
  <c r="J353" i="38"/>
  <c r="A353" i="38"/>
  <c r="J352" i="38"/>
  <c r="A352" i="38"/>
  <c r="J351" i="38"/>
  <c r="A351" i="38"/>
  <c r="J350" i="38"/>
  <c r="A350" i="38"/>
  <c r="J349" i="38"/>
  <c r="A349" i="38"/>
  <c r="J348" i="38"/>
  <c r="A348" i="38"/>
  <c r="J347" i="38"/>
  <c r="A347" i="38"/>
  <c r="J346" i="38"/>
  <c r="A346" i="38"/>
  <c r="J345" i="38"/>
  <c r="A345" i="38"/>
  <c r="J344" i="38"/>
  <c r="A344" i="38"/>
  <c r="J343" i="38"/>
  <c r="A343" i="38"/>
  <c r="J342" i="38"/>
  <c r="A342" i="38"/>
  <c r="J341" i="38"/>
  <c r="A341" i="38"/>
  <c r="J340" i="38"/>
  <c r="A340" i="38"/>
  <c r="J339" i="38"/>
  <c r="A339" i="38"/>
  <c r="J338" i="38"/>
  <c r="A338" i="38"/>
  <c r="J337" i="38"/>
  <c r="A337" i="38"/>
  <c r="J336" i="38"/>
  <c r="A336" i="38"/>
  <c r="J335" i="38"/>
  <c r="A335" i="38"/>
  <c r="J334" i="38"/>
  <c r="A334" i="38"/>
  <c r="J333" i="38"/>
  <c r="A333" i="38"/>
  <c r="J332" i="38"/>
  <c r="A332" i="38"/>
  <c r="J331" i="38"/>
  <c r="A331" i="38"/>
  <c r="J330" i="38"/>
  <c r="A330" i="38"/>
  <c r="J329" i="38"/>
  <c r="A329" i="38"/>
  <c r="J328" i="38"/>
  <c r="A328" i="38"/>
  <c r="J327" i="38"/>
  <c r="A327" i="38"/>
  <c r="J326" i="38"/>
  <c r="A326" i="38"/>
  <c r="J325" i="38"/>
  <c r="A325" i="38"/>
  <c r="J324" i="38"/>
  <c r="A324" i="38"/>
  <c r="J323" i="38"/>
  <c r="A323" i="38"/>
  <c r="J322" i="38"/>
  <c r="A322" i="38"/>
  <c r="J321" i="38"/>
  <c r="A321" i="38"/>
  <c r="J320" i="38"/>
  <c r="A320" i="38"/>
  <c r="J319" i="38"/>
  <c r="A319" i="38"/>
  <c r="J318" i="38"/>
  <c r="A318" i="38"/>
  <c r="J317" i="38"/>
  <c r="A317" i="38"/>
  <c r="J316" i="38"/>
  <c r="A316" i="38"/>
  <c r="J315" i="38"/>
  <c r="A315" i="38"/>
  <c r="J314" i="38"/>
  <c r="A314" i="38"/>
  <c r="J313" i="38"/>
  <c r="A313" i="38"/>
  <c r="J312" i="38"/>
  <c r="A312" i="38"/>
  <c r="J311" i="38"/>
  <c r="A311" i="38"/>
  <c r="J310" i="38"/>
  <c r="A310" i="38"/>
  <c r="J309" i="38"/>
  <c r="A309" i="38"/>
  <c r="J308" i="38"/>
  <c r="A308" i="38"/>
  <c r="J307" i="38"/>
  <c r="A307" i="38"/>
  <c r="J306" i="38"/>
  <c r="A306" i="38"/>
  <c r="J305" i="38"/>
  <c r="A305" i="38"/>
  <c r="J304" i="38"/>
  <c r="A304" i="38"/>
  <c r="J303" i="38"/>
  <c r="A303" i="38"/>
  <c r="J302" i="38"/>
  <c r="A302" i="38"/>
  <c r="J301" i="38"/>
  <c r="A301" i="38"/>
  <c r="J300" i="38"/>
  <c r="A300" i="38"/>
  <c r="J299" i="38"/>
  <c r="A299" i="38"/>
  <c r="J298" i="38"/>
  <c r="A298" i="38"/>
  <c r="J297" i="38"/>
  <c r="A297" i="38"/>
  <c r="J296" i="38"/>
  <c r="A296" i="38"/>
  <c r="J295" i="38"/>
  <c r="A295" i="38"/>
  <c r="J294" i="38"/>
  <c r="A294" i="38"/>
  <c r="J293" i="38"/>
  <c r="A293" i="38"/>
  <c r="J292" i="38"/>
  <c r="A292" i="38"/>
  <c r="J291" i="38"/>
  <c r="A291" i="38"/>
  <c r="J290" i="38"/>
  <c r="A290" i="38"/>
  <c r="J289" i="38"/>
  <c r="A289" i="38"/>
  <c r="J288" i="38"/>
  <c r="A288" i="38"/>
  <c r="J287" i="38"/>
  <c r="A287" i="38"/>
  <c r="J286" i="38"/>
  <c r="A286" i="38"/>
  <c r="J285" i="38"/>
  <c r="A285" i="38"/>
  <c r="J284" i="38"/>
  <c r="A284" i="38"/>
  <c r="J283" i="38"/>
  <c r="A283" i="38"/>
  <c r="J282" i="38"/>
  <c r="A282" i="38"/>
  <c r="J281" i="38"/>
  <c r="A281" i="38"/>
  <c r="J280" i="38"/>
  <c r="A280" i="38"/>
  <c r="J279" i="38"/>
  <c r="A279" i="38"/>
  <c r="J278" i="38"/>
  <c r="A278" i="38"/>
  <c r="J277" i="38"/>
  <c r="A277" i="38"/>
  <c r="J276" i="38"/>
  <c r="A276" i="38"/>
  <c r="J275" i="38"/>
  <c r="A275" i="38"/>
  <c r="J274" i="38"/>
  <c r="A274" i="38"/>
  <c r="J273" i="38"/>
  <c r="A273" i="38"/>
  <c r="J272" i="38"/>
  <c r="A272" i="38"/>
  <c r="J271" i="38"/>
  <c r="A271" i="38"/>
  <c r="J270" i="38"/>
  <c r="A270" i="38"/>
  <c r="J269" i="38"/>
  <c r="A269" i="38"/>
  <c r="J268" i="38"/>
  <c r="A268" i="38"/>
  <c r="J267" i="38"/>
  <c r="A267" i="38"/>
  <c r="J266" i="38"/>
  <c r="A266" i="38"/>
  <c r="J265" i="38"/>
  <c r="A265" i="38"/>
  <c r="J264" i="38"/>
  <c r="A264" i="38"/>
  <c r="J263" i="38"/>
  <c r="A263" i="38"/>
  <c r="J262" i="38"/>
  <c r="A262" i="38"/>
  <c r="J261" i="38"/>
  <c r="A261" i="38"/>
  <c r="J260" i="38"/>
  <c r="A260" i="38"/>
  <c r="J259" i="38"/>
  <c r="A259" i="38"/>
  <c r="J258" i="38"/>
  <c r="A258" i="38"/>
  <c r="J257" i="38"/>
  <c r="A257" i="38"/>
  <c r="J256" i="38"/>
  <c r="A256" i="38"/>
  <c r="J255" i="38"/>
  <c r="A255" i="38"/>
  <c r="J254" i="38"/>
  <c r="A254" i="38"/>
  <c r="J253" i="38"/>
  <c r="A253" i="38"/>
  <c r="J252" i="38"/>
  <c r="A252" i="38"/>
  <c r="J251" i="38"/>
  <c r="A251" i="38"/>
  <c r="J250" i="38"/>
  <c r="A250" i="38"/>
  <c r="J249" i="38"/>
  <c r="A249" i="38"/>
  <c r="J248" i="38"/>
  <c r="A248" i="38"/>
  <c r="J247" i="38"/>
  <c r="A247" i="38"/>
  <c r="J246" i="38"/>
  <c r="A246" i="38"/>
  <c r="J245" i="38"/>
  <c r="A245" i="38"/>
  <c r="J244" i="38"/>
  <c r="A244" i="38"/>
  <c r="J243" i="38"/>
  <c r="A243" i="38"/>
  <c r="J242" i="38"/>
  <c r="A242" i="38"/>
  <c r="J241" i="38"/>
  <c r="A241" i="38"/>
  <c r="J240" i="38"/>
  <c r="A240" i="38"/>
  <c r="J239" i="38"/>
  <c r="A239" i="38"/>
  <c r="J238" i="38"/>
  <c r="A238" i="38"/>
  <c r="J237" i="38"/>
  <c r="A237" i="38"/>
  <c r="J236" i="38"/>
  <c r="A236" i="38"/>
  <c r="J235" i="38"/>
  <c r="A235" i="38"/>
  <c r="J234" i="38"/>
  <c r="A234" i="38"/>
  <c r="J233" i="38"/>
  <c r="A233" i="38"/>
  <c r="J232" i="38"/>
  <c r="A232" i="38"/>
  <c r="J231" i="38"/>
  <c r="A231" i="38"/>
  <c r="J230" i="38"/>
  <c r="A230" i="38"/>
  <c r="J229" i="38"/>
  <c r="A229" i="38"/>
  <c r="J228" i="38"/>
  <c r="A228" i="38"/>
  <c r="J227" i="38"/>
  <c r="A227" i="38"/>
  <c r="J226" i="38"/>
  <c r="A226" i="38"/>
  <c r="J225" i="38"/>
  <c r="A225" i="38"/>
  <c r="J224" i="38"/>
  <c r="A224" i="38"/>
  <c r="J223" i="38"/>
  <c r="A223" i="38"/>
  <c r="J222" i="38"/>
  <c r="A222" i="38"/>
  <c r="J221" i="38"/>
  <c r="A221" i="38"/>
  <c r="J220" i="38"/>
  <c r="A220" i="38"/>
  <c r="J219" i="38"/>
  <c r="A219" i="38"/>
  <c r="J218" i="38"/>
  <c r="A218" i="38"/>
  <c r="J217" i="38"/>
  <c r="A217" i="38"/>
  <c r="J216" i="38"/>
  <c r="A216" i="38"/>
  <c r="J215" i="38"/>
  <c r="A215" i="38"/>
  <c r="J214" i="38"/>
  <c r="A214" i="38"/>
  <c r="J213" i="38"/>
  <c r="A213" i="38"/>
  <c r="J212" i="38"/>
  <c r="A212" i="38"/>
  <c r="J211" i="38"/>
  <c r="A211" i="38"/>
  <c r="J210" i="38"/>
  <c r="A210" i="38"/>
  <c r="J209" i="38"/>
  <c r="A209" i="38"/>
  <c r="J208" i="38"/>
  <c r="A208" i="38"/>
  <c r="J207" i="38"/>
  <c r="A207" i="38"/>
  <c r="J206" i="38"/>
  <c r="A206" i="38"/>
  <c r="J205" i="38"/>
  <c r="A205" i="38"/>
  <c r="J204" i="38"/>
  <c r="A204" i="38"/>
  <c r="J203" i="38"/>
  <c r="A203" i="38"/>
  <c r="J202" i="38"/>
  <c r="A202" i="38"/>
  <c r="J201" i="38"/>
  <c r="A201" i="38"/>
  <c r="J200" i="38"/>
  <c r="A200" i="38"/>
  <c r="J199" i="38"/>
  <c r="A199" i="38"/>
  <c r="J198" i="38"/>
  <c r="A198" i="38"/>
  <c r="J197" i="38"/>
  <c r="A197" i="38"/>
  <c r="J196" i="38"/>
  <c r="A196" i="38"/>
  <c r="J195" i="38"/>
  <c r="A195" i="38"/>
  <c r="J194" i="38"/>
  <c r="A194" i="38"/>
  <c r="J193" i="38"/>
  <c r="A193" i="38"/>
  <c r="J192" i="38"/>
  <c r="A192" i="38"/>
  <c r="J191" i="38"/>
  <c r="A191" i="38"/>
  <c r="J190" i="38"/>
  <c r="A190" i="38"/>
  <c r="J189" i="38"/>
  <c r="A189" i="38"/>
  <c r="J188" i="38"/>
  <c r="A188" i="38"/>
  <c r="J187" i="38"/>
  <c r="A187" i="38"/>
  <c r="J186" i="38"/>
  <c r="A186" i="38"/>
  <c r="J185" i="38"/>
  <c r="A185" i="38"/>
  <c r="J184" i="38"/>
  <c r="A184" i="38"/>
  <c r="J183" i="38"/>
  <c r="A183" i="38"/>
  <c r="J182" i="38"/>
  <c r="A182" i="38"/>
  <c r="J181" i="38"/>
  <c r="A181" i="38"/>
  <c r="J180" i="38"/>
  <c r="A180" i="38"/>
  <c r="J179" i="38"/>
  <c r="A179" i="38"/>
  <c r="J178" i="38"/>
  <c r="A178" i="38"/>
  <c r="J177" i="38"/>
  <c r="A177" i="38"/>
  <c r="J176" i="38"/>
  <c r="A176" i="38"/>
  <c r="J175" i="38"/>
  <c r="A175" i="38"/>
  <c r="J174" i="38"/>
  <c r="A174" i="38"/>
  <c r="J173" i="38"/>
  <c r="A173" i="38"/>
  <c r="J172" i="38"/>
  <c r="A172" i="38"/>
  <c r="J171" i="38"/>
  <c r="A171" i="38"/>
  <c r="J170" i="38"/>
  <c r="A170" i="38"/>
  <c r="J169" i="38"/>
  <c r="A169" i="38"/>
  <c r="J168" i="38"/>
  <c r="A168" i="38"/>
  <c r="J167" i="38"/>
  <c r="A167" i="38"/>
  <c r="J166" i="38"/>
  <c r="A166" i="38"/>
  <c r="J165" i="38"/>
  <c r="A165" i="38"/>
  <c r="J164" i="38"/>
  <c r="A164" i="38"/>
  <c r="J163" i="38"/>
  <c r="A163" i="38"/>
  <c r="J162" i="38"/>
  <c r="A162" i="38"/>
  <c r="J161" i="38"/>
  <c r="A161" i="38"/>
  <c r="J160" i="38"/>
  <c r="A160" i="38"/>
  <c r="J159" i="38"/>
  <c r="A159" i="38"/>
  <c r="J158" i="38"/>
  <c r="A158" i="38"/>
  <c r="J157" i="38"/>
  <c r="A157" i="38"/>
  <c r="J156" i="38"/>
  <c r="A156" i="38"/>
  <c r="J155" i="38"/>
  <c r="A155" i="38"/>
  <c r="J154" i="38"/>
  <c r="A154" i="38"/>
  <c r="J153" i="38"/>
  <c r="A153" i="38"/>
  <c r="J152" i="38"/>
  <c r="A152" i="38"/>
  <c r="J151" i="38"/>
  <c r="A151" i="38"/>
  <c r="J150" i="38"/>
  <c r="A150" i="38"/>
  <c r="J149" i="38"/>
  <c r="A149" i="38"/>
  <c r="J148" i="38"/>
  <c r="A148" i="38"/>
  <c r="J147" i="38"/>
  <c r="A147" i="38"/>
  <c r="J146" i="38"/>
  <c r="A146" i="38"/>
  <c r="J145" i="38"/>
  <c r="A145" i="38"/>
  <c r="J144" i="38"/>
  <c r="A144" i="38"/>
  <c r="J143" i="38"/>
  <c r="A143" i="38"/>
  <c r="J142" i="38"/>
  <c r="A142" i="38"/>
  <c r="J141" i="38"/>
  <c r="A141" i="38"/>
  <c r="J140" i="38"/>
  <c r="A140" i="38"/>
  <c r="J139" i="38"/>
  <c r="A139" i="38"/>
  <c r="J138" i="38"/>
  <c r="A138" i="38"/>
  <c r="J137" i="38"/>
  <c r="A137" i="38"/>
  <c r="J136" i="38"/>
  <c r="A136" i="38"/>
  <c r="J135" i="38"/>
  <c r="A135" i="38"/>
  <c r="J134" i="38"/>
  <c r="A134" i="38"/>
  <c r="J133" i="38"/>
  <c r="A133" i="38"/>
  <c r="J132" i="38"/>
  <c r="A132" i="38"/>
  <c r="J131" i="38"/>
  <c r="A131" i="38"/>
  <c r="J130" i="38"/>
  <c r="A130" i="38"/>
  <c r="J129" i="38"/>
  <c r="A129" i="38"/>
  <c r="J128" i="38"/>
  <c r="A128" i="38"/>
  <c r="J127" i="38"/>
  <c r="A127" i="38"/>
  <c r="J126" i="38"/>
  <c r="A126" i="38"/>
  <c r="J125" i="38"/>
  <c r="A125" i="38"/>
  <c r="J124" i="38"/>
  <c r="A124" i="38"/>
  <c r="J123" i="38"/>
  <c r="A123" i="38"/>
  <c r="J122" i="38"/>
  <c r="A122" i="38"/>
  <c r="J121" i="38"/>
  <c r="A121" i="38"/>
  <c r="J120" i="38"/>
  <c r="A120" i="38"/>
  <c r="J119" i="38"/>
  <c r="A119" i="38"/>
  <c r="J118" i="38"/>
  <c r="A118" i="38"/>
  <c r="J117" i="38"/>
  <c r="A117" i="38"/>
  <c r="J116" i="38"/>
  <c r="A116" i="38"/>
  <c r="J115" i="38"/>
  <c r="A115" i="38"/>
  <c r="J114" i="38"/>
  <c r="A114" i="38"/>
  <c r="J113" i="38"/>
  <c r="A113" i="38"/>
  <c r="J112" i="38"/>
  <c r="A112" i="38"/>
  <c r="J111" i="38"/>
  <c r="A111" i="38"/>
  <c r="J110" i="38"/>
  <c r="A110" i="38"/>
  <c r="J109" i="38"/>
  <c r="A109" i="38"/>
  <c r="J108" i="38"/>
  <c r="A108" i="38"/>
  <c r="J107" i="38"/>
  <c r="A107" i="38"/>
  <c r="J106" i="38"/>
  <c r="A106" i="38"/>
  <c r="J105" i="38"/>
  <c r="A105" i="38"/>
  <c r="J104" i="38"/>
  <c r="A104" i="38"/>
  <c r="J103" i="38"/>
  <c r="A103" i="38"/>
  <c r="J102" i="38"/>
  <c r="A102" i="38"/>
  <c r="J101" i="38"/>
  <c r="A101" i="38"/>
  <c r="J100" i="38"/>
  <c r="A100" i="38"/>
  <c r="J99" i="38"/>
  <c r="A99" i="38"/>
  <c r="J98" i="38"/>
  <c r="A98" i="38"/>
  <c r="J97" i="38"/>
  <c r="A97" i="38"/>
  <c r="J96" i="38"/>
  <c r="A96" i="38"/>
  <c r="J95" i="38"/>
  <c r="A95" i="38"/>
  <c r="J94" i="38"/>
  <c r="A94" i="38"/>
  <c r="J93" i="38"/>
  <c r="A93" i="38"/>
  <c r="J92" i="38"/>
  <c r="A92" i="38"/>
  <c r="J91" i="38"/>
  <c r="A91" i="38"/>
  <c r="J90" i="38"/>
  <c r="A90" i="38"/>
  <c r="J89" i="38"/>
  <c r="A89" i="38"/>
  <c r="J88" i="38"/>
  <c r="A88" i="38"/>
  <c r="J87" i="38"/>
  <c r="A87" i="38"/>
  <c r="J86" i="38"/>
  <c r="A86" i="38"/>
  <c r="J85" i="38"/>
  <c r="A85" i="38"/>
  <c r="J84" i="38"/>
  <c r="A84" i="38"/>
  <c r="J83" i="38"/>
  <c r="A83" i="38"/>
  <c r="J82" i="38"/>
  <c r="A82" i="38"/>
  <c r="J81" i="38"/>
  <c r="A81" i="38"/>
  <c r="J80" i="38"/>
  <c r="A80" i="38"/>
  <c r="J79" i="38"/>
  <c r="A79" i="38"/>
  <c r="J78" i="38"/>
  <c r="A78" i="38"/>
  <c r="J77" i="38"/>
  <c r="A77" i="38"/>
  <c r="J76" i="38"/>
  <c r="A76" i="38"/>
  <c r="J75" i="38"/>
  <c r="A75" i="38"/>
  <c r="J74" i="38"/>
  <c r="A74" i="38"/>
  <c r="J73" i="38"/>
  <c r="A73" i="38"/>
  <c r="J72" i="38"/>
  <c r="A72" i="38"/>
  <c r="J71" i="38"/>
  <c r="A71" i="38"/>
  <c r="J70" i="38"/>
  <c r="A70" i="38"/>
  <c r="J69" i="38"/>
  <c r="A69" i="38"/>
  <c r="J68" i="38"/>
  <c r="A68" i="38"/>
  <c r="J67" i="38"/>
  <c r="A67" i="38"/>
  <c r="J66" i="38"/>
  <c r="A66" i="38"/>
  <c r="J65" i="38"/>
  <c r="A65" i="38"/>
  <c r="J64" i="38"/>
  <c r="A64" i="38"/>
  <c r="J63" i="38"/>
  <c r="A63" i="38"/>
  <c r="J62" i="38"/>
  <c r="A62" i="38"/>
  <c r="J61" i="38"/>
  <c r="A61" i="38"/>
  <c r="J60" i="38"/>
  <c r="A60" i="38"/>
  <c r="J59" i="38"/>
  <c r="A59" i="38"/>
  <c r="J58" i="38"/>
  <c r="A58" i="38"/>
  <c r="J57" i="38"/>
  <c r="A57" i="38"/>
  <c r="J56" i="38"/>
  <c r="A56" i="38"/>
  <c r="J55" i="38"/>
  <c r="A55" i="38"/>
  <c r="J54" i="38"/>
  <c r="A54" i="38"/>
  <c r="J53" i="38"/>
  <c r="A53" i="38"/>
  <c r="J52" i="38"/>
  <c r="A52" i="38"/>
  <c r="J51" i="38"/>
  <c r="A51" i="38"/>
  <c r="J50" i="38"/>
  <c r="A50" i="38"/>
  <c r="J49" i="38"/>
  <c r="A49" i="38"/>
  <c r="J48" i="38"/>
  <c r="A48" i="38"/>
  <c r="J47" i="38"/>
  <c r="A47" i="38"/>
  <c r="J46" i="38"/>
  <c r="A46" i="38"/>
  <c r="J45" i="38"/>
  <c r="A45" i="38"/>
  <c r="J44" i="38"/>
  <c r="A44" i="38"/>
  <c r="J43" i="38"/>
  <c r="A43" i="38"/>
  <c r="J42" i="38"/>
  <c r="A42" i="38"/>
  <c r="J41" i="38"/>
  <c r="A41" i="38"/>
  <c r="J40" i="38"/>
  <c r="A40" i="38"/>
  <c r="J39" i="38"/>
  <c r="A39" i="38"/>
  <c r="J38" i="38"/>
  <c r="A38" i="38"/>
  <c r="J37" i="38"/>
  <c r="A37" i="38"/>
  <c r="J36" i="38"/>
  <c r="A36" i="38"/>
  <c r="J35" i="38"/>
  <c r="A35" i="38"/>
  <c r="J34" i="38"/>
  <c r="A34" i="38"/>
  <c r="J33" i="38"/>
  <c r="A33" i="38"/>
  <c r="J32" i="38"/>
  <c r="A32" i="38"/>
  <c r="J31" i="38"/>
  <c r="A31" i="38"/>
  <c r="J30" i="38"/>
  <c r="A30" i="38"/>
  <c r="J29" i="38"/>
  <c r="A29" i="38"/>
  <c r="J28" i="38"/>
  <c r="A28" i="38"/>
  <c r="J27" i="38"/>
  <c r="A27" i="38"/>
  <c r="J26" i="38"/>
  <c r="A26" i="38"/>
  <c r="J25" i="38"/>
  <c r="A25" i="38"/>
  <c r="J24" i="38"/>
  <c r="A24" i="38"/>
  <c r="J23" i="38"/>
  <c r="A23" i="38"/>
  <c r="J22" i="38"/>
  <c r="A22" i="38"/>
  <c r="J21" i="38"/>
  <c r="A21" i="38"/>
  <c r="J20" i="38"/>
  <c r="A20" i="38"/>
  <c r="J19" i="38"/>
  <c r="A19" i="38"/>
  <c r="J18" i="38"/>
  <c r="A18" i="38"/>
  <c r="J17" i="38"/>
  <c r="A17" i="38"/>
  <c r="J16" i="38"/>
  <c r="A16" i="38"/>
  <c r="J15" i="38"/>
  <c r="A15" i="38"/>
  <c r="J14" i="38"/>
  <c r="A14" i="38"/>
  <c r="J13" i="38"/>
  <c r="A13" i="38"/>
  <c r="B12" i="38"/>
  <c r="A12" i="38"/>
  <c r="A11" i="38"/>
  <c r="A10" i="38"/>
  <c r="A9" i="38"/>
  <c r="G8" i="38"/>
  <c r="E8" i="38"/>
  <c r="A8" i="38"/>
  <c r="I7" i="38"/>
  <c r="G7" i="38"/>
  <c r="E7" i="38"/>
  <c r="A7" i="38"/>
  <c r="I6" i="38"/>
  <c r="G6" i="38"/>
  <c r="E6" i="38"/>
  <c r="A6" i="38"/>
  <c r="I5" i="38"/>
  <c r="A5" i="38"/>
  <c r="E879" i="37"/>
  <c r="E878" i="37"/>
  <c r="E877" i="37"/>
  <c r="E876" i="37"/>
  <c r="E875" i="37"/>
  <c r="E874" i="37"/>
  <c r="E873" i="37"/>
  <c r="E872" i="37"/>
  <c r="E871" i="37"/>
  <c r="E870" i="37"/>
  <c r="E869" i="37"/>
  <c r="E868" i="37"/>
  <c r="E867" i="37"/>
  <c r="E866" i="37"/>
  <c r="E865" i="37"/>
  <c r="E864" i="37"/>
  <c r="E863" i="37"/>
  <c r="E862" i="37"/>
  <c r="E861" i="37"/>
  <c r="E860" i="37"/>
  <c r="E859" i="37"/>
  <c r="E856" i="37"/>
  <c r="A853" i="37"/>
  <c r="E850" i="37"/>
  <c r="E843" i="37"/>
  <c r="E842" i="37"/>
  <c r="E841" i="37"/>
  <c r="E840" i="37"/>
  <c r="E839" i="37"/>
  <c r="E838" i="37"/>
  <c r="E837" i="37"/>
  <c r="E836" i="37"/>
  <c r="E835" i="37"/>
  <c r="E834" i="37"/>
  <c r="E833" i="37"/>
  <c r="E832" i="37"/>
  <c r="E831" i="37"/>
  <c r="E830" i="37"/>
  <c r="E829" i="37"/>
  <c r="E828" i="37"/>
  <c r="E827" i="37"/>
  <c r="E826" i="37"/>
  <c r="E825" i="37"/>
  <c r="E822" i="37"/>
  <c r="A819" i="37"/>
  <c r="E811" i="37"/>
  <c r="E810" i="37"/>
  <c r="E809" i="37"/>
  <c r="E808" i="37"/>
  <c r="E807" i="37"/>
  <c r="E806" i="37"/>
  <c r="E805" i="37"/>
  <c r="E804" i="37"/>
  <c r="E803" i="37"/>
  <c r="E802" i="37"/>
  <c r="E801" i="37"/>
  <c r="E800" i="37"/>
  <c r="E799" i="37"/>
  <c r="E798" i="37"/>
  <c r="E797" i="37"/>
  <c r="E796" i="37"/>
  <c r="E795" i="37"/>
  <c r="E794" i="37"/>
  <c r="E793" i="37"/>
  <c r="E792" i="37"/>
  <c r="E791" i="37"/>
  <c r="E788" i="37"/>
  <c r="A785" i="37"/>
  <c r="AQ21" i="37" s="1"/>
  <c r="AG12" i="37" s="1"/>
  <c r="E782" i="37"/>
  <c r="E777" i="37"/>
  <c r="E776" i="37"/>
  <c r="E775" i="37"/>
  <c r="E774" i="37"/>
  <c r="E773" i="37"/>
  <c r="E772" i="37"/>
  <c r="E771" i="37"/>
  <c r="E770" i="37"/>
  <c r="E769" i="37"/>
  <c r="E768" i="37"/>
  <c r="E767" i="37"/>
  <c r="E766" i="37"/>
  <c r="E765" i="37"/>
  <c r="E764" i="37"/>
  <c r="E763" i="37"/>
  <c r="E762" i="37"/>
  <c r="E761" i="37"/>
  <c r="E760" i="37"/>
  <c r="E759" i="37"/>
  <c r="E758" i="37"/>
  <c r="E757" i="37"/>
  <c r="E754" i="37"/>
  <c r="A751" i="37"/>
  <c r="AN21" i="37" s="1"/>
  <c r="AG11" i="37" s="1"/>
  <c r="E748" i="37"/>
  <c r="E743" i="37"/>
  <c r="E742" i="37"/>
  <c r="E741" i="37"/>
  <c r="E740" i="37"/>
  <c r="E739" i="37"/>
  <c r="E738" i="37"/>
  <c r="E737" i="37"/>
  <c r="E736" i="37"/>
  <c r="E735" i="37"/>
  <c r="E734" i="37"/>
  <c r="E733" i="37"/>
  <c r="E732" i="37"/>
  <c r="E731" i="37"/>
  <c r="E730" i="37"/>
  <c r="E729" i="37"/>
  <c r="E728" i="37"/>
  <c r="E727" i="37"/>
  <c r="E726" i="37"/>
  <c r="E725" i="37"/>
  <c r="E724" i="37"/>
  <c r="E723" i="37"/>
  <c r="E720" i="37"/>
  <c r="A717" i="37"/>
  <c r="E709" i="37"/>
  <c r="E708" i="37"/>
  <c r="E707" i="37"/>
  <c r="E706" i="37"/>
  <c r="E705" i="37"/>
  <c r="E704" i="37"/>
  <c r="E703" i="37"/>
  <c r="E702" i="37"/>
  <c r="E701" i="37"/>
  <c r="E700" i="37"/>
  <c r="E699" i="37"/>
  <c r="E698" i="37"/>
  <c r="E697" i="37"/>
  <c r="E696" i="37"/>
  <c r="E695" i="37"/>
  <c r="E694" i="37"/>
  <c r="E693" i="37"/>
  <c r="E692" i="37"/>
  <c r="E691" i="37"/>
  <c r="E690" i="37"/>
  <c r="E689" i="37"/>
  <c r="E686" i="37"/>
  <c r="A683" i="37"/>
  <c r="E675" i="37"/>
  <c r="E674" i="37"/>
  <c r="E673" i="37"/>
  <c r="E672" i="37"/>
  <c r="E671" i="37"/>
  <c r="E670" i="37"/>
  <c r="E669" i="37"/>
  <c r="E668" i="37"/>
  <c r="E667" i="37"/>
  <c r="E666" i="37"/>
  <c r="E665" i="37"/>
  <c r="E664" i="37"/>
  <c r="E663" i="37"/>
  <c r="E662" i="37"/>
  <c r="E661" i="37"/>
  <c r="E660" i="37"/>
  <c r="E659" i="37"/>
  <c r="E658" i="37"/>
  <c r="E657" i="37"/>
  <c r="E656" i="37"/>
  <c r="E655" i="37"/>
  <c r="E652" i="37"/>
  <c r="A649" i="37"/>
  <c r="E638" i="37"/>
  <c r="E637" i="37"/>
  <c r="E636" i="37"/>
  <c r="E635" i="37"/>
  <c r="E634" i="37"/>
  <c r="E633" i="37"/>
  <c r="E632" i="37"/>
  <c r="E631" i="37"/>
  <c r="E630" i="37"/>
  <c r="E629" i="37"/>
  <c r="E628" i="37"/>
  <c r="E627" i="37"/>
  <c r="E626" i="37"/>
  <c r="E625" i="37"/>
  <c r="E624" i="37"/>
  <c r="E623" i="37"/>
  <c r="E622" i="37"/>
  <c r="E621" i="37"/>
  <c r="E618" i="37"/>
  <c r="A615" i="37"/>
  <c r="E606" i="37"/>
  <c r="E605" i="37"/>
  <c r="E604" i="37"/>
  <c r="E603" i="37"/>
  <c r="E602" i="37"/>
  <c r="E601" i="37"/>
  <c r="E600" i="37"/>
  <c r="E599" i="37"/>
  <c r="E598" i="37"/>
  <c r="E597" i="37"/>
  <c r="E596" i="37"/>
  <c r="E595" i="37"/>
  <c r="E594" i="37"/>
  <c r="E593" i="37"/>
  <c r="E592" i="37"/>
  <c r="E591" i="37"/>
  <c r="E590" i="37"/>
  <c r="E589" i="37"/>
  <c r="E588" i="37"/>
  <c r="E587" i="37"/>
  <c r="E584" i="37"/>
  <c r="A581" i="37"/>
  <c r="E578" i="37"/>
  <c r="E577" i="37"/>
  <c r="E576" i="37"/>
  <c r="E575" i="37"/>
  <c r="E574" i="37"/>
  <c r="E573" i="37"/>
  <c r="E572" i="37"/>
  <c r="E571" i="37"/>
  <c r="E570" i="37"/>
  <c r="E569" i="37"/>
  <c r="E568" i="37"/>
  <c r="E567" i="37"/>
  <c r="E566" i="37"/>
  <c r="E565" i="37"/>
  <c r="E564" i="37"/>
  <c r="E563" i="37"/>
  <c r="E562" i="37"/>
  <c r="E561" i="37"/>
  <c r="E560" i="37"/>
  <c r="E559" i="37"/>
  <c r="E558" i="37"/>
  <c r="E557" i="37"/>
  <c r="E556" i="37"/>
  <c r="E555" i="37"/>
  <c r="E554" i="37"/>
  <c r="E553" i="37"/>
  <c r="E550" i="37"/>
  <c r="A547" i="37"/>
  <c r="E535" i="37"/>
  <c r="E534" i="37"/>
  <c r="E533" i="37"/>
  <c r="E532" i="37"/>
  <c r="E531" i="37"/>
  <c r="E530" i="37"/>
  <c r="E529" i="37"/>
  <c r="E528" i="37"/>
  <c r="E527" i="37"/>
  <c r="E526" i="37"/>
  <c r="E525" i="37"/>
  <c r="E524" i="37"/>
  <c r="E523" i="37"/>
  <c r="E522" i="37"/>
  <c r="E521" i="37"/>
  <c r="E520" i="37"/>
  <c r="E519" i="37"/>
  <c r="E516" i="37"/>
  <c r="A513" i="37"/>
  <c r="S21" i="37" s="1"/>
  <c r="F14" i="37" s="1"/>
  <c r="E495" i="37"/>
  <c r="E494" i="37"/>
  <c r="E493" i="37"/>
  <c r="E492" i="37"/>
  <c r="E491" i="37"/>
  <c r="E490" i="37"/>
  <c r="E489" i="37"/>
  <c r="E488" i="37"/>
  <c r="E487" i="37"/>
  <c r="E486" i="37"/>
  <c r="E485" i="37"/>
  <c r="E482" i="37"/>
  <c r="A479" i="37"/>
  <c r="P21" i="37" s="1"/>
  <c r="F13" i="37" s="1"/>
  <c r="E460" i="37"/>
  <c r="E459" i="37"/>
  <c r="E458" i="37"/>
  <c r="E457" i="37"/>
  <c r="E456" i="37"/>
  <c r="E455" i="37"/>
  <c r="E454" i="37"/>
  <c r="E453" i="37"/>
  <c r="E452" i="37"/>
  <c r="E451" i="37"/>
  <c r="E448" i="37"/>
  <c r="A445" i="37"/>
  <c r="E427" i="37"/>
  <c r="E426" i="37"/>
  <c r="E425" i="37"/>
  <c r="E424" i="37"/>
  <c r="E423" i="37"/>
  <c r="E422" i="37"/>
  <c r="E421" i="37"/>
  <c r="E420" i="37"/>
  <c r="E419" i="37"/>
  <c r="E418" i="37"/>
  <c r="E417" i="37"/>
  <c r="E414" i="37"/>
  <c r="A411" i="37"/>
  <c r="E402" i="37"/>
  <c r="E401" i="37"/>
  <c r="E400" i="37"/>
  <c r="E399" i="37"/>
  <c r="E398" i="37"/>
  <c r="E397" i="37"/>
  <c r="E396" i="37"/>
  <c r="E395" i="37"/>
  <c r="E394" i="37"/>
  <c r="E393" i="37"/>
  <c r="E392" i="37"/>
  <c r="E391" i="37"/>
  <c r="E390" i="37"/>
  <c r="E389" i="37"/>
  <c r="E388" i="37"/>
  <c r="E387" i="37"/>
  <c r="E386" i="37"/>
  <c r="E385" i="37"/>
  <c r="E384" i="37"/>
  <c r="E383" i="37"/>
  <c r="E380" i="37"/>
  <c r="A377" i="37"/>
  <c r="G21" i="37" s="1"/>
  <c r="F10" i="37" s="1"/>
  <c r="AW373" i="37"/>
  <c r="AT373" i="37"/>
  <c r="AQ373" i="37"/>
  <c r="AN373" i="37"/>
  <c r="AK373" i="37"/>
  <c r="AH373" i="37"/>
  <c r="AE373" i="37"/>
  <c r="AB373" i="37"/>
  <c r="Y373" i="37"/>
  <c r="V373" i="37"/>
  <c r="S373" i="37"/>
  <c r="P373" i="37"/>
  <c r="M373" i="37"/>
  <c r="J373" i="37"/>
  <c r="G373" i="37"/>
  <c r="AW23" i="37"/>
  <c r="AT23" i="37"/>
  <c r="AQ23" i="37"/>
  <c r="AN23" i="37"/>
  <c r="AK23" i="37"/>
  <c r="AH23" i="37"/>
  <c r="AE23" i="37"/>
  <c r="AB23" i="37"/>
  <c r="Y23" i="37"/>
  <c r="V23" i="37"/>
  <c r="S23" i="37"/>
  <c r="P23" i="37"/>
  <c r="M23" i="37"/>
  <c r="J23" i="37"/>
  <c r="G23" i="37"/>
  <c r="AW22" i="37"/>
  <c r="AT22" i="37"/>
  <c r="AQ22" i="37"/>
  <c r="AN22" i="37"/>
  <c r="AK22" i="37"/>
  <c r="AH22" i="37"/>
  <c r="AE22" i="37"/>
  <c r="AB22" i="37"/>
  <c r="Y22" i="37"/>
  <c r="V22" i="37"/>
  <c r="S22" i="37"/>
  <c r="P22" i="37"/>
  <c r="M22" i="37"/>
  <c r="J22" i="37"/>
  <c r="G22" i="37"/>
  <c r="AW21" i="37"/>
  <c r="AT21" i="37"/>
  <c r="AK21" i="37"/>
  <c r="AG10" i="37" s="1"/>
  <c r="AH21" i="37"/>
  <c r="U14" i="37" s="1"/>
  <c r="AE21" i="37"/>
  <c r="U13" i="37" s="1"/>
  <c r="AB21" i="37"/>
  <c r="U12" i="37" s="1"/>
  <c r="Y21" i="37"/>
  <c r="V21" i="37"/>
  <c r="U10" i="37" s="1"/>
  <c r="M21" i="37"/>
  <c r="F12" i="37" s="1"/>
  <c r="J21" i="37"/>
  <c r="F11" i="37" s="1"/>
  <c r="AV18" i="37"/>
  <c r="AU18" i="37"/>
  <c r="AU22" i="37" s="1"/>
  <c r="AS18" i="37"/>
  <c r="AR18" i="37"/>
  <c r="AR22" i="37" s="1"/>
  <c r="AP18" i="37"/>
  <c r="AO18" i="37"/>
  <c r="AO22" i="37" s="1"/>
  <c r="AM18" i="37"/>
  <c r="AL18" i="37"/>
  <c r="AL22" i="37" s="1"/>
  <c r="AJ18" i="37"/>
  <c r="AI18" i="37"/>
  <c r="AI22" i="37" s="1"/>
  <c r="AG18" i="37"/>
  <c r="AF18" i="37"/>
  <c r="AF22" i="37" s="1"/>
  <c r="AD18" i="37"/>
  <c r="AC18" i="37"/>
  <c r="AC22" i="37" s="1"/>
  <c r="AA18" i="37"/>
  <c r="Z18" i="37"/>
  <c r="Z22" i="37" s="1"/>
  <c r="AB96" i="37" s="1"/>
  <c r="X18" i="37"/>
  <c r="W18" i="37"/>
  <c r="W22" i="37" s="1"/>
  <c r="U18" i="37"/>
  <c r="T18" i="37"/>
  <c r="T22" i="37" s="1"/>
  <c r="V78" i="37" s="1"/>
  <c r="R18" i="37"/>
  <c r="Q18" i="37"/>
  <c r="Q22" i="37" s="1"/>
  <c r="O18" i="37"/>
  <c r="N18" i="37"/>
  <c r="N22" i="37" s="1"/>
  <c r="P58" i="37" s="1"/>
  <c r="L18" i="37"/>
  <c r="K18" i="37"/>
  <c r="K22" i="37" s="1"/>
  <c r="M53" i="37" s="1"/>
  <c r="I18" i="37"/>
  <c r="H18" i="37"/>
  <c r="H22" i="37" s="1"/>
  <c r="J40" i="37" s="1"/>
  <c r="F18" i="37"/>
  <c r="E18" i="37"/>
  <c r="E22" i="37" s="1"/>
  <c r="AI17" i="37"/>
  <c r="AI374" i="37" s="1"/>
  <c r="Q17" i="37"/>
  <c r="Q374" i="37" s="1"/>
  <c r="K17" i="37"/>
  <c r="K374" i="37" s="1"/>
  <c r="AU17" i="37"/>
  <c r="AU374" i="37" s="1"/>
  <c r="AG14" i="37"/>
  <c r="AF17" i="37"/>
  <c r="AF374" i="37" s="1"/>
  <c r="AR17" i="37"/>
  <c r="AR374" i="37" s="1"/>
  <c r="AG13" i="37"/>
  <c r="AC17" i="37"/>
  <c r="AC374" i="37" s="1"/>
  <c r="N17" i="37"/>
  <c r="N374" i="37" s="1"/>
  <c r="AO17" i="37"/>
  <c r="AO374" i="37" s="1"/>
  <c r="Z17" i="37"/>
  <c r="Z374" i="37" s="1"/>
  <c r="AL17" i="37"/>
  <c r="AL374" i="37" s="1"/>
  <c r="W17" i="37"/>
  <c r="W374" i="37" s="1"/>
  <c r="U11" i="37"/>
  <c r="H17" i="37"/>
  <c r="H374" i="37" s="1"/>
  <c r="T17" i="37"/>
  <c r="T374" i="37" s="1"/>
  <c r="E17" i="37"/>
  <c r="E374" i="37" s="1"/>
  <c r="V5" i="37"/>
  <c r="U346" i="36"/>
  <c r="T346" i="36"/>
  <c r="R346" i="36"/>
  <c r="Q346" i="36"/>
  <c r="P346" i="36"/>
  <c r="O346" i="36"/>
  <c r="I346" i="36"/>
  <c r="S346" i="36" s="1"/>
  <c r="U345" i="36"/>
  <c r="T345" i="36"/>
  <c r="R345" i="36"/>
  <c r="Q345" i="36"/>
  <c r="P345" i="36"/>
  <c r="O345" i="36"/>
  <c r="I345" i="36"/>
  <c r="S345" i="36" s="1"/>
  <c r="U344" i="36"/>
  <c r="T344" i="36"/>
  <c r="R344" i="36"/>
  <c r="Q344" i="36"/>
  <c r="P344" i="36"/>
  <c r="O344" i="36"/>
  <c r="I344" i="36"/>
  <c r="S344" i="36" s="1"/>
  <c r="U343" i="36"/>
  <c r="T343" i="36"/>
  <c r="R343" i="36"/>
  <c r="Q343" i="36"/>
  <c r="P343" i="36"/>
  <c r="O343" i="36"/>
  <c r="I343" i="36"/>
  <c r="S343" i="36" s="1"/>
  <c r="V343" i="36" s="1"/>
  <c r="U342" i="36"/>
  <c r="T342" i="36"/>
  <c r="R342" i="36"/>
  <c r="Q342" i="36"/>
  <c r="P342" i="36"/>
  <c r="O342" i="36"/>
  <c r="I342" i="36"/>
  <c r="S342" i="36" s="1"/>
  <c r="V342" i="36" s="1"/>
  <c r="U341" i="36"/>
  <c r="T341" i="36"/>
  <c r="R341" i="36"/>
  <c r="Q341" i="36"/>
  <c r="P341" i="36"/>
  <c r="O341" i="36"/>
  <c r="I341" i="36"/>
  <c r="S341" i="36" s="1"/>
  <c r="V341" i="36" s="1"/>
  <c r="U340" i="36"/>
  <c r="T340" i="36"/>
  <c r="R340" i="36"/>
  <c r="Q340" i="36"/>
  <c r="P340" i="36"/>
  <c r="O340" i="36"/>
  <c r="I340" i="36"/>
  <c r="S340" i="36" s="1"/>
  <c r="V340" i="36" s="1"/>
  <c r="U339" i="36"/>
  <c r="T339" i="36"/>
  <c r="R339" i="36"/>
  <c r="Q339" i="36"/>
  <c r="P339" i="36"/>
  <c r="O339" i="36"/>
  <c r="I339" i="36"/>
  <c r="S339" i="36" s="1"/>
  <c r="U338" i="36"/>
  <c r="T338" i="36"/>
  <c r="R338" i="36"/>
  <c r="Q338" i="36"/>
  <c r="P338" i="36"/>
  <c r="O338" i="36"/>
  <c r="I338" i="36"/>
  <c r="S338" i="36" s="1"/>
  <c r="U337" i="36"/>
  <c r="T337" i="36"/>
  <c r="R337" i="36"/>
  <c r="Q337" i="36"/>
  <c r="P337" i="36"/>
  <c r="O337" i="36"/>
  <c r="I337" i="36"/>
  <c r="S337" i="36" s="1"/>
  <c r="P335" i="36"/>
  <c r="U334" i="36"/>
  <c r="T334" i="36"/>
  <c r="R334" i="36"/>
  <c r="Q334" i="36"/>
  <c r="P334" i="36"/>
  <c r="O334" i="36"/>
  <c r="I334" i="36"/>
  <c r="S334" i="36" s="1"/>
  <c r="P332" i="36"/>
  <c r="U331" i="36"/>
  <c r="T331" i="36"/>
  <c r="R331" i="36"/>
  <c r="Q331" i="36"/>
  <c r="P331" i="36"/>
  <c r="O331" i="36"/>
  <c r="I331" i="36"/>
  <c r="S331" i="36" s="1"/>
  <c r="U330" i="36"/>
  <c r="T330" i="36"/>
  <c r="R330" i="36"/>
  <c r="Q330" i="36"/>
  <c r="P330" i="36"/>
  <c r="O330" i="36"/>
  <c r="I330" i="36"/>
  <c r="S330" i="36" s="1"/>
  <c r="U329" i="36"/>
  <c r="T329" i="36"/>
  <c r="R329" i="36"/>
  <c r="Q329" i="36"/>
  <c r="P329" i="36"/>
  <c r="O329" i="36"/>
  <c r="I329" i="36"/>
  <c r="S329" i="36" s="1"/>
  <c r="U328" i="36"/>
  <c r="T328" i="36"/>
  <c r="R328" i="36"/>
  <c r="Q328" i="36"/>
  <c r="P328" i="36"/>
  <c r="O328" i="36"/>
  <c r="I328" i="36"/>
  <c r="S328" i="36" s="1"/>
  <c r="U327" i="36"/>
  <c r="T327" i="36"/>
  <c r="R327" i="36"/>
  <c r="Q327" i="36"/>
  <c r="P327" i="36"/>
  <c r="O327" i="36"/>
  <c r="I327" i="36"/>
  <c r="S327" i="36" s="1"/>
  <c r="U326" i="36"/>
  <c r="T326" i="36"/>
  <c r="R326" i="36"/>
  <c r="Q326" i="36"/>
  <c r="P326" i="36"/>
  <c r="O326" i="36"/>
  <c r="I326" i="36"/>
  <c r="S326" i="36" s="1"/>
  <c r="U325" i="36"/>
  <c r="T325" i="36"/>
  <c r="R325" i="36"/>
  <c r="Q325" i="36"/>
  <c r="P325" i="36"/>
  <c r="O325" i="36"/>
  <c r="I325" i="36"/>
  <c r="S325" i="36" s="1"/>
  <c r="U324" i="36"/>
  <c r="T324" i="36"/>
  <c r="R324" i="36"/>
  <c r="Q324" i="36"/>
  <c r="P324" i="36"/>
  <c r="O324" i="36"/>
  <c r="I324" i="36"/>
  <c r="S324" i="36" s="1"/>
  <c r="P322" i="36"/>
  <c r="U321" i="36"/>
  <c r="T321" i="36"/>
  <c r="R321" i="36"/>
  <c r="Q321" i="36"/>
  <c r="P321" i="36"/>
  <c r="O321" i="36"/>
  <c r="I321" i="36"/>
  <c r="S321" i="36" s="1"/>
  <c r="U320" i="36"/>
  <c r="T320" i="36"/>
  <c r="R320" i="36"/>
  <c r="Q320" i="36"/>
  <c r="P320" i="36"/>
  <c r="O320" i="36"/>
  <c r="I320" i="36"/>
  <c r="S320" i="36" s="1"/>
  <c r="U319" i="36"/>
  <c r="T319" i="36"/>
  <c r="R319" i="36"/>
  <c r="Q319" i="36"/>
  <c r="P319" i="36"/>
  <c r="O319" i="36"/>
  <c r="I319" i="36"/>
  <c r="S319" i="36" s="1"/>
  <c r="V319" i="36" s="1"/>
  <c r="U318" i="36"/>
  <c r="T318" i="36"/>
  <c r="R318" i="36"/>
  <c r="Q318" i="36"/>
  <c r="P318" i="36"/>
  <c r="O318" i="36"/>
  <c r="I318" i="36"/>
  <c r="S318" i="36" s="1"/>
  <c r="P316" i="36"/>
  <c r="U315" i="36"/>
  <c r="T315" i="36"/>
  <c r="R315" i="36"/>
  <c r="Q315" i="36"/>
  <c r="P315" i="36"/>
  <c r="O315" i="36"/>
  <c r="I315" i="36"/>
  <c r="S315" i="36" s="1"/>
  <c r="U314" i="36"/>
  <c r="T314" i="36"/>
  <c r="S314" i="36"/>
  <c r="R314" i="36"/>
  <c r="Q314" i="36"/>
  <c r="P314" i="36"/>
  <c r="V314" i="36" s="1"/>
  <c r="O314" i="36"/>
  <c r="I314" i="36"/>
  <c r="U313" i="36"/>
  <c r="T313" i="36"/>
  <c r="R313" i="36"/>
  <c r="Q313" i="36"/>
  <c r="P313" i="36"/>
  <c r="O313" i="36"/>
  <c r="I313" i="36"/>
  <c r="S313" i="36" s="1"/>
  <c r="U312" i="36"/>
  <c r="T312" i="36"/>
  <c r="R312" i="36"/>
  <c r="Q312" i="36"/>
  <c r="P312" i="36"/>
  <c r="O312" i="36"/>
  <c r="I312" i="36"/>
  <c r="S312" i="36" s="1"/>
  <c r="U311" i="36"/>
  <c r="T311" i="36"/>
  <c r="R311" i="36"/>
  <c r="Q311" i="36"/>
  <c r="P311" i="36"/>
  <c r="O311" i="36"/>
  <c r="I311" i="36"/>
  <c r="S311" i="36" s="1"/>
  <c r="V311" i="36" s="1"/>
  <c r="U310" i="36"/>
  <c r="T310" i="36"/>
  <c r="R310" i="36"/>
  <c r="Q310" i="36"/>
  <c r="P310" i="36"/>
  <c r="O310" i="36"/>
  <c r="I310" i="36"/>
  <c r="S310" i="36" s="1"/>
  <c r="V310" i="36" s="1"/>
  <c r="U309" i="36"/>
  <c r="T309" i="36"/>
  <c r="R309" i="36"/>
  <c r="Q309" i="36"/>
  <c r="P309" i="36"/>
  <c r="O309" i="36"/>
  <c r="I309" i="36"/>
  <c r="S309" i="36" s="1"/>
  <c r="U308" i="36"/>
  <c r="T308" i="36"/>
  <c r="R308" i="36"/>
  <c r="Q308" i="36"/>
  <c r="P308" i="36"/>
  <c r="O308" i="36"/>
  <c r="I308" i="36"/>
  <c r="S308" i="36" s="1"/>
  <c r="U307" i="36"/>
  <c r="T307" i="36"/>
  <c r="R307" i="36"/>
  <c r="Q307" i="36"/>
  <c r="P307" i="36"/>
  <c r="O307" i="36"/>
  <c r="I307" i="36"/>
  <c r="S307" i="36" s="1"/>
  <c r="U306" i="36"/>
  <c r="T306" i="36"/>
  <c r="R306" i="36"/>
  <c r="Q306" i="36"/>
  <c r="P306" i="36"/>
  <c r="O306" i="36"/>
  <c r="I306" i="36"/>
  <c r="S306" i="36" s="1"/>
  <c r="P304" i="36"/>
  <c r="U303" i="36"/>
  <c r="T303" i="36"/>
  <c r="R303" i="36"/>
  <c r="Q303" i="36"/>
  <c r="P303" i="36"/>
  <c r="O303" i="36"/>
  <c r="I303" i="36"/>
  <c r="S303" i="36"/>
  <c r="U302" i="36"/>
  <c r="T302" i="36"/>
  <c r="R302" i="36"/>
  <c r="Q302" i="36"/>
  <c r="P302" i="36"/>
  <c r="O302" i="36"/>
  <c r="I302" i="36"/>
  <c r="S302" i="36" s="1"/>
  <c r="U301" i="36"/>
  <c r="T301" i="36"/>
  <c r="R301" i="36"/>
  <c r="Q301" i="36"/>
  <c r="P301" i="36"/>
  <c r="O301" i="36"/>
  <c r="I301" i="36"/>
  <c r="S301" i="36" s="1"/>
  <c r="U300" i="36"/>
  <c r="T300" i="36"/>
  <c r="R300" i="36"/>
  <c r="Q300" i="36"/>
  <c r="P300" i="36"/>
  <c r="O300" i="36"/>
  <c r="I300" i="36"/>
  <c r="S300" i="36" s="1"/>
  <c r="U299" i="36"/>
  <c r="T299" i="36"/>
  <c r="R299" i="36"/>
  <c r="Q299" i="36"/>
  <c r="P299" i="36"/>
  <c r="O299" i="36"/>
  <c r="I299" i="36"/>
  <c r="S299" i="36" s="1"/>
  <c r="V299" i="36" s="1"/>
  <c r="U298" i="36"/>
  <c r="T298" i="36"/>
  <c r="R298" i="36"/>
  <c r="Q298" i="36"/>
  <c r="P298" i="36"/>
  <c r="O298" i="36"/>
  <c r="I298" i="36"/>
  <c r="S298" i="36" s="1"/>
  <c r="U297" i="36"/>
  <c r="T297" i="36"/>
  <c r="R297" i="36"/>
  <c r="Q297" i="36"/>
  <c r="P297" i="36"/>
  <c r="O297" i="36"/>
  <c r="I297" i="36"/>
  <c r="S297" i="36" s="1"/>
  <c r="U296" i="36"/>
  <c r="T296" i="36"/>
  <c r="R296" i="36"/>
  <c r="Q296" i="36"/>
  <c r="P296" i="36"/>
  <c r="O296" i="36"/>
  <c r="I296" i="36"/>
  <c r="S296" i="36"/>
  <c r="P294" i="36"/>
  <c r="U293" i="36"/>
  <c r="T293" i="36"/>
  <c r="R293" i="36"/>
  <c r="Q293" i="36"/>
  <c r="P293" i="36"/>
  <c r="O293" i="36"/>
  <c r="I293" i="36"/>
  <c r="S293" i="36"/>
  <c r="U292" i="36"/>
  <c r="T292" i="36"/>
  <c r="R292" i="36"/>
  <c r="Q292" i="36"/>
  <c r="P292" i="36"/>
  <c r="O292" i="36"/>
  <c r="I292" i="36"/>
  <c r="S292" i="36" s="1"/>
  <c r="U291" i="36"/>
  <c r="T291" i="36"/>
  <c r="R291" i="36"/>
  <c r="Q291" i="36"/>
  <c r="P291" i="36"/>
  <c r="O291" i="36"/>
  <c r="I291" i="36"/>
  <c r="S291" i="36" s="1"/>
  <c r="U290" i="36"/>
  <c r="T290" i="36"/>
  <c r="R290" i="36"/>
  <c r="Q290" i="36"/>
  <c r="P290" i="36"/>
  <c r="O290" i="36"/>
  <c r="I290" i="36"/>
  <c r="S290" i="36" s="1"/>
  <c r="V290" i="36" s="1"/>
  <c r="U289" i="36"/>
  <c r="T289" i="36"/>
  <c r="R289" i="36"/>
  <c r="Q289" i="36"/>
  <c r="P289" i="36"/>
  <c r="O289" i="36"/>
  <c r="I289" i="36"/>
  <c r="S289" i="36" s="1"/>
  <c r="P287" i="36"/>
  <c r="U286" i="36"/>
  <c r="T286" i="36"/>
  <c r="R286" i="36"/>
  <c r="Q286" i="36"/>
  <c r="P286" i="36"/>
  <c r="O286" i="36"/>
  <c r="I286" i="36"/>
  <c r="S286" i="36" s="1"/>
  <c r="U285" i="36"/>
  <c r="T285" i="36"/>
  <c r="R285" i="36"/>
  <c r="Q285" i="36"/>
  <c r="P285" i="36"/>
  <c r="O285" i="36"/>
  <c r="I285" i="36"/>
  <c r="S285" i="36" s="1"/>
  <c r="P283" i="36"/>
  <c r="U282" i="36"/>
  <c r="T282" i="36"/>
  <c r="R282" i="36"/>
  <c r="Q282" i="36"/>
  <c r="P282" i="36"/>
  <c r="O282" i="36"/>
  <c r="I282" i="36"/>
  <c r="S282" i="36" s="1"/>
  <c r="U281" i="36"/>
  <c r="T281" i="36"/>
  <c r="R281" i="36"/>
  <c r="Q281" i="36"/>
  <c r="P281" i="36"/>
  <c r="O281" i="36"/>
  <c r="I281" i="36"/>
  <c r="S281" i="36" s="1"/>
  <c r="P279" i="36"/>
  <c r="U278" i="36"/>
  <c r="T278" i="36"/>
  <c r="R278" i="36"/>
  <c r="Q278" i="36"/>
  <c r="P278" i="36"/>
  <c r="O278" i="36"/>
  <c r="I278" i="36"/>
  <c r="S278" i="36" s="1"/>
  <c r="U277" i="36"/>
  <c r="T277" i="36"/>
  <c r="R277" i="36"/>
  <c r="Q277" i="36"/>
  <c r="P277" i="36"/>
  <c r="O277" i="36"/>
  <c r="I277" i="36"/>
  <c r="S277" i="36" s="1"/>
  <c r="U276" i="36"/>
  <c r="T276" i="36"/>
  <c r="R276" i="36"/>
  <c r="Q276" i="36"/>
  <c r="P276" i="36"/>
  <c r="O276" i="36"/>
  <c r="I276" i="36"/>
  <c r="S276" i="36"/>
  <c r="U275" i="36"/>
  <c r="T275" i="36"/>
  <c r="R275" i="36"/>
  <c r="Q275" i="36"/>
  <c r="P275" i="36"/>
  <c r="O275" i="36"/>
  <c r="I275" i="36"/>
  <c r="S275" i="36"/>
  <c r="U274" i="36"/>
  <c r="T274" i="36"/>
  <c r="R274" i="36"/>
  <c r="Q274" i="36"/>
  <c r="P274" i="36"/>
  <c r="O274" i="36"/>
  <c r="I274" i="36"/>
  <c r="S274" i="36" s="1"/>
  <c r="U273" i="36"/>
  <c r="T273" i="36"/>
  <c r="R273" i="36"/>
  <c r="Q273" i="36"/>
  <c r="P273" i="36"/>
  <c r="O273" i="36"/>
  <c r="I273" i="36"/>
  <c r="S273" i="36" s="1"/>
  <c r="V273" i="36" s="1"/>
  <c r="U272" i="36"/>
  <c r="T272" i="36"/>
  <c r="R272" i="36"/>
  <c r="Q272" i="36"/>
  <c r="P272" i="36"/>
  <c r="O272" i="36"/>
  <c r="I272" i="36"/>
  <c r="S272" i="36" s="1"/>
  <c r="U271" i="36"/>
  <c r="T271" i="36"/>
  <c r="R271" i="36"/>
  <c r="Q271" i="36"/>
  <c r="P271" i="36"/>
  <c r="O271" i="36"/>
  <c r="I271" i="36"/>
  <c r="S271" i="36" s="1"/>
  <c r="U270" i="36"/>
  <c r="T270" i="36"/>
  <c r="R270" i="36"/>
  <c r="Q270" i="36"/>
  <c r="P270" i="36"/>
  <c r="O270" i="36"/>
  <c r="I270" i="36"/>
  <c r="S270" i="36" s="1"/>
  <c r="U269" i="36"/>
  <c r="T269" i="36"/>
  <c r="R269" i="36"/>
  <c r="Q269" i="36"/>
  <c r="P269" i="36"/>
  <c r="O269" i="36"/>
  <c r="I269" i="36"/>
  <c r="S269" i="36" s="1"/>
  <c r="U268" i="36"/>
  <c r="T268" i="36"/>
  <c r="R268" i="36"/>
  <c r="Q268" i="36"/>
  <c r="P268" i="36"/>
  <c r="V268" i="36" s="1"/>
  <c r="O268" i="36"/>
  <c r="I268" i="36"/>
  <c r="S268" i="36" s="1"/>
  <c r="U267" i="36"/>
  <c r="T267" i="36"/>
  <c r="R267" i="36"/>
  <c r="Q267" i="36"/>
  <c r="P267" i="36"/>
  <c r="O267" i="36"/>
  <c r="I267" i="36"/>
  <c r="S267" i="36" s="1"/>
  <c r="U266" i="36"/>
  <c r="T266" i="36"/>
  <c r="R266" i="36"/>
  <c r="Q266" i="36"/>
  <c r="P266" i="36"/>
  <c r="O266" i="36"/>
  <c r="I266" i="36"/>
  <c r="S266" i="36" s="1"/>
  <c r="U265" i="36"/>
  <c r="T265" i="36"/>
  <c r="R265" i="36"/>
  <c r="Q265" i="36"/>
  <c r="P265" i="36"/>
  <c r="O265" i="36"/>
  <c r="I265" i="36"/>
  <c r="S265" i="36" s="1"/>
  <c r="U264" i="36"/>
  <c r="T264" i="36"/>
  <c r="R264" i="36"/>
  <c r="Q264" i="36"/>
  <c r="P264" i="36"/>
  <c r="O264" i="36"/>
  <c r="I264" i="36"/>
  <c r="S264" i="36" s="1"/>
  <c r="V264" i="36" s="1"/>
  <c r="P262" i="36"/>
  <c r="U261" i="36"/>
  <c r="T261" i="36"/>
  <c r="R261" i="36"/>
  <c r="Q261" i="36"/>
  <c r="P261" i="36"/>
  <c r="O261" i="36"/>
  <c r="I261" i="36"/>
  <c r="S261" i="36" s="1"/>
  <c r="U260" i="36"/>
  <c r="T260" i="36"/>
  <c r="R260" i="36"/>
  <c r="Q260" i="36"/>
  <c r="P260" i="36"/>
  <c r="O260" i="36"/>
  <c r="I260" i="36"/>
  <c r="S260" i="36" s="1"/>
  <c r="U259" i="36"/>
  <c r="T259" i="36"/>
  <c r="R259" i="36"/>
  <c r="Q259" i="36"/>
  <c r="P259" i="36"/>
  <c r="O259" i="36"/>
  <c r="I259" i="36"/>
  <c r="S259" i="36" s="1"/>
  <c r="U258" i="36"/>
  <c r="T258" i="36"/>
  <c r="R258" i="36"/>
  <c r="Q258" i="36"/>
  <c r="P258" i="36"/>
  <c r="O258" i="36"/>
  <c r="I258" i="36"/>
  <c r="S258" i="36" s="1"/>
  <c r="U257" i="36"/>
  <c r="T257" i="36"/>
  <c r="R257" i="36"/>
  <c r="Q257" i="36"/>
  <c r="P257" i="36"/>
  <c r="O257" i="36"/>
  <c r="I257" i="36"/>
  <c r="S257" i="36" s="1"/>
  <c r="U256" i="36"/>
  <c r="T256" i="36"/>
  <c r="R256" i="36"/>
  <c r="Q256" i="36"/>
  <c r="P256" i="36"/>
  <c r="O256" i="36"/>
  <c r="I256" i="36"/>
  <c r="S256" i="36" s="1"/>
  <c r="U255" i="36"/>
  <c r="T255" i="36"/>
  <c r="R255" i="36"/>
  <c r="Q255" i="36"/>
  <c r="P255" i="36"/>
  <c r="O255" i="36"/>
  <c r="I255" i="36"/>
  <c r="S255" i="36" s="1"/>
  <c r="U254" i="36"/>
  <c r="T254" i="36"/>
  <c r="R254" i="36"/>
  <c r="Q254" i="36"/>
  <c r="P254" i="36"/>
  <c r="O254" i="36"/>
  <c r="I254" i="36"/>
  <c r="S254" i="36" s="1"/>
  <c r="U253" i="36"/>
  <c r="T253" i="36"/>
  <c r="R253" i="36"/>
  <c r="Q253" i="36"/>
  <c r="P253" i="36"/>
  <c r="O253" i="36"/>
  <c r="I253" i="36"/>
  <c r="S253" i="36" s="1"/>
  <c r="U252" i="36"/>
  <c r="T252" i="36"/>
  <c r="R252" i="36"/>
  <c r="Q252" i="36"/>
  <c r="P252" i="36"/>
  <c r="O252" i="36"/>
  <c r="I252" i="36"/>
  <c r="S252" i="36" s="1"/>
  <c r="P250" i="36"/>
  <c r="U249" i="36"/>
  <c r="T249" i="36"/>
  <c r="R249" i="36"/>
  <c r="Q249" i="36"/>
  <c r="P249" i="36"/>
  <c r="O249" i="36"/>
  <c r="I249" i="36"/>
  <c r="S249" i="36" s="1"/>
  <c r="U248" i="36"/>
  <c r="T248" i="36"/>
  <c r="R248" i="36"/>
  <c r="Q248" i="36"/>
  <c r="P248" i="36"/>
  <c r="O248" i="36"/>
  <c r="I248" i="36"/>
  <c r="S248" i="36" s="1"/>
  <c r="U247" i="36"/>
  <c r="T247" i="36"/>
  <c r="R247" i="36"/>
  <c r="Q247" i="36"/>
  <c r="P247" i="36"/>
  <c r="O247" i="36"/>
  <c r="I247" i="36"/>
  <c r="S247" i="36" s="1"/>
  <c r="U246" i="36"/>
  <c r="T246" i="36"/>
  <c r="R246" i="36"/>
  <c r="Q246" i="36"/>
  <c r="P246" i="36"/>
  <c r="O246" i="36"/>
  <c r="I246" i="36"/>
  <c r="S246" i="36" s="1"/>
  <c r="U245" i="36"/>
  <c r="T245" i="36"/>
  <c r="R245" i="36"/>
  <c r="Q245" i="36"/>
  <c r="P245" i="36"/>
  <c r="O245" i="36"/>
  <c r="I245" i="36"/>
  <c r="S245" i="36" s="1"/>
  <c r="U244" i="36"/>
  <c r="T244" i="36"/>
  <c r="R244" i="36"/>
  <c r="Q244" i="36"/>
  <c r="P244" i="36"/>
  <c r="O244" i="36"/>
  <c r="I244" i="36"/>
  <c r="S244" i="36" s="1"/>
  <c r="U243" i="36"/>
  <c r="T243" i="36"/>
  <c r="R243" i="36"/>
  <c r="Q243" i="36"/>
  <c r="P243" i="36"/>
  <c r="O243" i="36"/>
  <c r="I243" i="36"/>
  <c r="S243" i="36" s="1"/>
  <c r="P241" i="36"/>
  <c r="U240" i="36"/>
  <c r="T240" i="36"/>
  <c r="R240" i="36"/>
  <c r="Q240" i="36"/>
  <c r="P240" i="36"/>
  <c r="O240" i="36"/>
  <c r="I240" i="36"/>
  <c r="S240" i="36" s="1"/>
  <c r="V240" i="36" s="1"/>
  <c r="U239" i="36"/>
  <c r="T239" i="36"/>
  <c r="R239" i="36"/>
  <c r="Q239" i="36"/>
  <c r="P239" i="36"/>
  <c r="O239" i="36"/>
  <c r="I239" i="36"/>
  <c r="S239" i="36" s="1"/>
  <c r="U238" i="36"/>
  <c r="T238" i="36"/>
  <c r="R238" i="36"/>
  <c r="Q238" i="36"/>
  <c r="P238" i="36"/>
  <c r="O238" i="36"/>
  <c r="I238" i="36"/>
  <c r="S238" i="36" s="1"/>
  <c r="U237" i="36"/>
  <c r="T237" i="36"/>
  <c r="R237" i="36"/>
  <c r="Q237" i="36"/>
  <c r="P237" i="36"/>
  <c r="O237" i="36"/>
  <c r="I237" i="36"/>
  <c r="S237" i="36" s="1"/>
  <c r="U236" i="36"/>
  <c r="T236" i="36"/>
  <c r="R236" i="36"/>
  <c r="Q236" i="36"/>
  <c r="P236" i="36"/>
  <c r="O236" i="36"/>
  <c r="I236" i="36"/>
  <c r="S236" i="36" s="1"/>
  <c r="P234" i="36"/>
  <c r="U233" i="36"/>
  <c r="T233" i="36"/>
  <c r="R233" i="36"/>
  <c r="Q233" i="36"/>
  <c r="P233" i="36"/>
  <c r="O233" i="36"/>
  <c r="I233" i="36"/>
  <c r="S233" i="36" s="1"/>
  <c r="U232" i="36"/>
  <c r="T232" i="36"/>
  <c r="R232" i="36"/>
  <c r="Q232" i="36"/>
  <c r="P232" i="36"/>
  <c r="O232" i="36"/>
  <c r="I232" i="36"/>
  <c r="S232" i="36" s="1"/>
  <c r="U231" i="36"/>
  <c r="T231" i="36"/>
  <c r="R231" i="36"/>
  <c r="Q231" i="36"/>
  <c r="P231" i="36"/>
  <c r="O231" i="36"/>
  <c r="I231" i="36"/>
  <c r="S231" i="36"/>
  <c r="U230" i="36"/>
  <c r="T230" i="36"/>
  <c r="R230" i="36"/>
  <c r="Q230" i="36"/>
  <c r="P230" i="36"/>
  <c r="O230" i="36"/>
  <c r="I230" i="36"/>
  <c r="S230" i="36" s="1"/>
  <c r="U229" i="36"/>
  <c r="T229" i="36"/>
  <c r="R229" i="36"/>
  <c r="Q229" i="36"/>
  <c r="P229" i="36"/>
  <c r="V229" i="36" s="1"/>
  <c r="O229" i="36"/>
  <c r="I229" i="36"/>
  <c r="S229" i="36" s="1"/>
  <c r="U228" i="36"/>
  <c r="T228" i="36"/>
  <c r="R228" i="36"/>
  <c r="Q228" i="36"/>
  <c r="P228" i="36"/>
  <c r="O228" i="36"/>
  <c r="I228" i="36"/>
  <c r="S228" i="36" s="1"/>
  <c r="U227" i="36"/>
  <c r="T227" i="36"/>
  <c r="R227" i="36"/>
  <c r="Q227" i="36"/>
  <c r="P227" i="36"/>
  <c r="O227" i="36"/>
  <c r="I227" i="36"/>
  <c r="S227" i="36" s="1"/>
  <c r="P225" i="36"/>
  <c r="P223" i="36"/>
  <c r="U222" i="36"/>
  <c r="T222" i="36"/>
  <c r="R222" i="36"/>
  <c r="Q222" i="36"/>
  <c r="P222" i="36"/>
  <c r="O222" i="36"/>
  <c r="I222" i="36"/>
  <c r="S222" i="36" s="1"/>
  <c r="U221" i="36"/>
  <c r="T221" i="36"/>
  <c r="R221" i="36"/>
  <c r="Q221" i="36"/>
  <c r="P221" i="36"/>
  <c r="O221" i="36"/>
  <c r="I221" i="36"/>
  <c r="S221" i="36" s="1"/>
  <c r="U220" i="36"/>
  <c r="T220" i="36"/>
  <c r="R220" i="36"/>
  <c r="Q220" i="36"/>
  <c r="P220" i="36"/>
  <c r="O220" i="36"/>
  <c r="I220" i="36"/>
  <c r="S220" i="36" s="1"/>
  <c r="U219" i="36"/>
  <c r="T219" i="36"/>
  <c r="R219" i="36"/>
  <c r="Q219" i="36"/>
  <c r="P219" i="36"/>
  <c r="O219" i="36"/>
  <c r="I219" i="36"/>
  <c r="S219" i="36" s="1"/>
  <c r="U218" i="36"/>
  <c r="T218" i="36"/>
  <c r="R218" i="36"/>
  <c r="Q218" i="36"/>
  <c r="P218" i="36"/>
  <c r="O218" i="36"/>
  <c r="I218" i="36"/>
  <c r="S218" i="36" s="1"/>
  <c r="U217" i="36"/>
  <c r="T217" i="36"/>
  <c r="R217" i="36"/>
  <c r="Q217" i="36"/>
  <c r="P217" i="36"/>
  <c r="O217" i="36"/>
  <c r="I217" i="36"/>
  <c r="S217" i="36" s="1"/>
  <c r="P215" i="36"/>
  <c r="U214" i="36"/>
  <c r="T214" i="36"/>
  <c r="S214" i="36"/>
  <c r="R214" i="36"/>
  <c r="Q214" i="36"/>
  <c r="P214" i="36"/>
  <c r="O214" i="36"/>
  <c r="U213" i="36"/>
  <c r="T213" i="36"/>
  <c r="S213" i="36"/>
  <c r="R213" i="36"/>
  <c r="Q213" i="36"/>
  <c r="P213" i="36"/>
  <c r="O213" i="36"/>
  <c r="I213" i="36"/>
  <c r="U212" i="36"/>
  <c r="T212" i="36"/>
  <c r="R212" i="36"/>
  <c r="Q212" i="36"/>
  <c r="P212" i="36"/>
  <c r="O212" i="36"/>
  <c r="I212" i="36"/>
  <c r="S212" i="36" s="1"/>
  <c r="U211" i="36"/>
  <c r="T211" i="36"/>
  <c r="R211" i="36"/>
  <c r="Q211" i="36"/>
  <c r="P211" i="36"/>
  <c r="O211" i="36"/>
  <c r="I211" i="36"/>
  <c r="S211" i="36" s="1"/>
  <c r="U210" i="36"/>
  <c r="T210" i="36"/>
  <c r="R210" i="36"/>
  <c r="Q210" i="36"/>
  <c r="P210" i="36"/>
  <c r="O210" i="36"/>
  <c r="I210" i="36"/>
  <c r="S210" i="36"/>
  <c r="U209" i="36"/>
  <c r="T209" i="36"/>
  <c r="R209" i="36"/>
  <c r="Q209" i="36"/>
  <c r="P209" i="36"/>
  <c r="O209" i="36"/>
  <c r="I209" i="36"/>
  <c r="S209" i="36" s="1"/>
  <c r="U208" i="36"/>
  <c r="T208" i="36"/>
  <c r="R208" i="36"/>
  <c r="Q208" i="36"/>
  <c r="P208" i="36"/>
  <c r="O208" i="36"/>
  <c r="I208" i="36"/>
  <c r="S208" i="36" s="1"/>
  <c r="U207" i="36"/>
  <c r="T207" i="36"/>
  <c r="R207" i="36"/>
  <c r="Q207" i="36"/>
  <c r="P207" i="36"/>
  <c r="O207" i="36"/>
  <c r="I207" i="36"/>
  <c r="S207" i="36" s="1"/>
  <c r="U206" i="36"/>
  <c r="T206" i="36"/>
  <c r="R206" i="36"/>
  <c r="Q206" i="36"/>
  <c r="P206" i="36"/>
  <c r="O206" i="36"/>
  <c r="I206" i="36"/>
  <c r="S206" i="36" s="1"/>
  <c r="U205" i="36"/>
  <c r="T205" i="36"/>
  <c r="R205" i="36"/>
  <c r="Q205" i="36"/>
  <c r="P205" i="36"/>
  <c r="O205" i="36"/>
  <c r="I205" i="36"/>
  <c r="S205" i="36" s="1"/>
  <c r="U204" i="36"/>
  <c r="T204" i="36"/>
  <c r="R204" i="36"/>
  <c r="Q204" i="36"/>
  <c r="P204" i="36"/>
  <c r="O204" i="36"/>
  <c r="I204" i="36"/>
  <c r="S204" i="36" s="1"/>
  <c r="U203" i="36"/>
  <c r="T203" i="36"/>
  <c r="R203" i="36"/>
  <c r="Q203" i="36"/>
  <c r="P203" i="36"/>
  <c r="O203" i="36"/>
  <c r="I203" i="36"/>
  <c r="S203" i="36" s="1"/>
  <c r="P201" i="36"/>
  <c r="U200" i="36"/>
  <c r="T200" i="36"/>
  <c r="R200" i="36"/>
  <c r="Q200" i="36"/>
  <c r="P200" i="36"/>
  <c r="I200" i="36"/>
  <c r="S200" i="36" s="1"/>
  <c r="P198" i="36"/>
  <c r="U197" i="36"/>
  <c r="T197" i="36"/>
  <c r="R197" i="36"/>
  <c r="Q197" i="36"/>
  <c r="P197" i="36"/>
  <c r="O197" i="36"/>
  <c r="I197" i="36"/>
  <c r="S197" i="36" s="1"/>
  <c r="U196" i="36"/>
  <c r="T196" i="36"/>
  <c r="R196" i="36"/>
  <c r="Q196" i="36"/>
  <c r="P196" i="36"/>
  <c r="O196" i="36"/>
  <c r="I196" i="36"/>
  <c r="S196" i="36"/>
  <c r="U195" i="36"/>
  <c r="T195" i="36"/>
  <c r="R195" i="36"/>
  <c r="Q195" i="36"/>
  <c r="P195" i="36"/>
  <c r="O195" i="36"/>
  <c r="I195" i="36"/>
  <c r="S195" i="36" s="1"/>
  <c r="U194" i="36"/>
  <c r="T194" i="36"/>
  <c r="R194" i="36"/>
  <c r="Q194" i="36"/>
  <c r="P194" i="36"/>
  <c r="O194" i="36"/>
  <c r="I194" i="36"/>
  <c r="S194" i="36" s="1"/>
  <c r="U193" i="36"/>
  <c r="T193" i="36"/>
  <c r="R193" i="36"/>
  <c r="Q193" i="36"/>
  <c r="P193" i="36"/>
  <c r="O193" i="36"/>
  <c r="I193" i="36"/>
  <c r="S193" i="36" s="1"/>
  <c r="U192" i="36"/>
  <c r="T192" i="36"/>
  <c r="R192" i="36"/>
  <c r="Q192" i="36"/>
  <c r="P192" i="36"/>
  <c r="O192" i="36"/>
  <c r="I192" i="36"/>
  <c r="S192" i="36" s="1"/>
  <c r="U191" i="36"/>
  <c r="T191" i="36"/>
  <c r="R191" i="36"/>
  <c r="Q191" i="36"/>
  <c r="P191" i="36"/>
  <c r="O191" i="36"/>
  <c r="I191" i="36"/>
  <c r="S191" i="36" s="1"/>
  <c r="U190" i="36"/>
  <c r="T190" i="36"/>
  <c r="R190" i="36"/>
  <c r="Q190" i="36"/>
  <c r="P190" i="36"/>
  <c r="O190" i="36"/>
  <c r="I190" i="36"/>
  <c r="S190" i="36" s="1"/>
  <c r="U189" i="36"/>
  <c r="T189" i="36"/>
  <c r="R189" i="36"/>
  <c r="Q189" i="36"/>
  <c r="P189" i="36"/>
  <c r="O189" i="36"/>
  <c r="I189" i="36"/>
  <c r="S189" i="36"/>
  <c r="U188" i="36"/>
  <c r="T188" i="36"/>
  <c r="R188" i="36"/>
  <c r="Q188" i="36"/>
  <c r="P188" i="36"/>
  <c r="O188" i="36"/>
  <c r="I188" i="36"/>
  <c r="S188" i="36" s="1"/>
  <c r="U187" i="36"/>
  <c r="T187" i="36"/>
  <c r="R187" i="36"/>
  <c r="Q187" i="36"/>
  <c r="P187" i="36"/>
  <c r="O187" i="36"/>
  <c r="I187" i="36"/>
  <c r="S187" i="36" s="1"/>
  <c r="U186" i="36"/>
  <c r="T186" i="36"/>
  <c r="R186" i="36"/>
  <c r="Q186" i="36"/>
  <c r="P186" i="36"/>
  <c r="O186" i="36"/>
  <c r="I186" i="36"/>
  <c r="S186" i="36" s="1"/>
  <c r="U185" i="36"/>
  <c r="T185" i="36"/>
  <c r="R185" i="36"/>
  <c r="Q185" i="36"/>
  <c r="P185" i="36"/>
  <c r="O185" i="36"/>
  <c r="I185" i="36"/>
  <c r="S185" i="36" s="1"/>
  <c r="U184" i="36"/>
  <c r="T184" i="36"/>
  <c r="R184" i="36"/>
  <c r="Q184" i="36"/>
  <c r="P184" i="36"/>
  <c r="O184" i="36"/>
  <c r="I184" i="36"/>
  <c r="S184" i="36" s="1"/>
  <c r="U183" i="36"/>
  <c r="T183" i="36"/>
  <c r="R183" i="36"/>
  <c r="Q183" i="36"/>
  <c r="P183" i="36"/>
  <c r="O183" i="36"/>
  <c r="I183" i="36"/>
  <c r="S183" i="36" s="1"/>
  <c r="P181" i="36"/>
  <c r="U180" i="36"/>
  <c r="T180" i="36"/>
  <c r="R180" i="36"/>
  <c r="Q180" i="36"/>
  <c r="P180" i="36"/>
  <c r="O180" i="36"/>
  <c r="I180" i="36"/>
  <c r="S180" i="36" s="1"/>
  <c r="U179" i="36"/>
  <c r="T179" i="36"/>
  <c r="R179" i="36"/>
  <c r="Q179" i="36"/>
  <c r="P179" i="36"/>
  <c r="O179" i="36"/>
  <c r="I179" i="36"/>
  <c r="S179" i="36" s="1"/>
  <c r="U178" i="36"/>
  <c r="T178" i="36"/>
  <c r="R178" i="36"/>
  <c r="Q178" i="36"/>
  <c r="P178" i="36"/>
  <c r="O178" i="36"/>
  <c r="I178" i="36"/>
  <c r="S178" i="36" s="1"/>
  <c r="U177" i="36"/>
  <c r="T177" i="36"/>
  <c r="R177" i="36"/>
  <c r="Q177" i="36"/>
  <c r="P177" i="36"/>
  <c r="O177" i="36"/>
  <c r="I177" i="36"/>
  <c r="S177" i="36" s="1"/>
  <c r="U176" i="36"/>
  <c r="T176" i="36"/>
  <c r="R176" i="36"/>
  <c r="Q176" i="36"/>
  <c r="P176" i="36"/>
  <c r="O176" i="36"/>
  <c r="I176" i="36"/>
  <c r="S176" i="36" s="1"/>
  <c r="U175" i="36"/>
  <c r="T175" i="36"/>
  <c r="R175" i="36"/>
  <c r="Q175" i="36"/>
  <c r="P175" i="36"/>
  <c r="O175" i="36"/>
  <c r="I175" i="36"/>
  <c r="S175" i="36" s="1"/>
  <c r="V175" i="36" s="1"/>
  <c r="U174" i="36"/>
  <c r="T174" i="36"/>
  <c r="R174" i="36"/>
  <c r="Q174" i="36"/>
  <c r="P174" i="36"/>
  <c r="O174" i="36"/>
  <c r="I174" i="36"/>
  <c r="S174" i="36" s="1"/>
  <c r="U173" i="36"/>
  <c r="T173" i="36"/>
  <c r="R173" i="36"/>
  <c r="Q173" i="36"/>
  <c r="P173" i="36"/>
  <c r="O173" i="36"/>
  <c r="I173" i="36"/>
  <c r="S173" i="36" s="1"/>
  <c r="U172" i="36"/>
  <c r="T172" i="36"/>
  <c r="R172" i="36"/>
  <c r="Q172" i="36"/>
  <c r="P172" i="36"/>
  <c r="O172" i="36"/>
  <c r="I172" i="36"/>
  <c r="S172" i="36" s="1"/>
  <c r="U171" i="36"/>
  <c r="T171" i="36"/>
  <c r="R171" i="36"/>
  <c r="Q171" i="36"/>
  <c r="P171" i="36"/>
  <c r="O171" i="36"/>
  <c r="I171" i="36"/>
  <c r="S171" i="36" s="1"/>
  <c r="V171" i="36" s="1"/>
  <c r="U170" i="36"/>
  <c r="T170" i="36"/>
  <c r="R170" i="36"/>
  <c r="Q170" i="36"/>
  <c r="P170" i="36"/>
  <c r="O170" i="36"/>
  <c r="I170" i="36"/>
  <c r="S170" i="36" s="1"/>
  <c r="U169" i="36"/>
  <c r="T169" i="36"/>
  <c r="R169" i="36"/>
  <c r="Q169" i="36"/>
  <c r="P169" i="36"/>
  <c r="O169" i="36"/>
  <c r="I169" i="36"/>
  <c r="S169" i="36" s="1"/>
  <c r="V169" i="36" s="1"/>
  <c r="U168" i="36"/>
  <c r="T168" i="36"/>
  <c r="R168" i="36"/>
  <c r="Q168" i="36"/>
  <c r="P168" i="36"/>
  <c r="O168" i="36"/>
  <c r="I168" i="36"/>
  <c r="S168" i="36" s="1"/>
  <c r="P166" i="36"/>
  <c r="U165" i="36"/>
  <c r="T165" i="36"/>
  <c r="R165" i="36"/>
  <c r="Q165" i="36"/>
  <c r="P165" i="36"/>
  <c r="O165" i="36"/>
  <c r="I165" i="36"/>
  <c r="S165" i="36" s="1"/>
  <c r="V164" i="36"/>
  <c r="B156" i="36"/>
  <c r="V155" i="36"/>
  <c r="U155" i="36"/>
  <c r="T155" i="36"/>
  <c r="S155" i="36"/>
  <c r="R155" i="36"/>
  <c r="Q155" i="36"/>
  <c r="P155" i="36"/>
  <c r="L155" i="36"/>
  <c r="K155" i="36"/>
  <c r="J155" i="36"/>
  <c r="I155" i="36"/>
  <c r="H155" i="36"/>
  <c r="G155" i="36"/>
  <c r="F155" i="36"/>
  <c r="E155" i="36"/>
  <c r="D155" i="36"/>
  <c r="C155" i="36"/>
  <c r="B155" i="36"/>
  <c r="C150" i="36"/>
  <c r="C145" i="36"/>
  <c r="O143" i="36"/>
  <c r="N143" i="36"/>
  <c r="M143" i="36"/>
  <c r="L143" i="36"/>
  <c r="K143" i="36"/>
  <c r="J143" i="36"/>
  <c r="I143" i="36"/>
  <c r="H143" i="36"/>
  <c r="G143" i="36"/>
  <c r="F143" i="36"/>
  <c r="E143" i="36"/>
  <c r="D143" i="36"/>
  <c r="C143" i="36"/>
  <c r="B143" i="36"/>
  <c r="M135" i="36"/>
  <c r="N135" i="36" s="1"/>
  <c r="O135" i="36" s="1"/>
  <c r="C131" i="36"/>
  <c r="C123" i="36"/>
  <c r="I122" i="36"/>
  <c r="G135" i="36" s="1"/>
  <c r="C122" i="36"/>
  <c r="G122" i="36" s="1"/>
  <c r="K122" i="36" s="1"/>
  <c r="L135" i="36"/>
  <c r="G134" i="36"/>
  <c r="C121" i="36"/>
  <c r="I121" i="36" s="1"/>
  <c r="C120" i="36"/>
  <c r="C133" i="36" s="1"/>
  <c r="F133" i="36" s="1"/>
  <c r="C119" i="36"/>
  <c r="M132" i="36" s="1"/>
  <c r="C118" i="36"/>
  <c r="M131" i="36" s="1"/>
  <c r="H98" i="36"/>
  <c r="C98" i="36"/>
  <c r="I98" i="36" s="1"/>
  <c r="H97" i="36"/>
  <c r="C97" i="36"/>
  <c r="H96" i="36"/>
  <c r="C96" i="36"/>
  <c r="H95" i="36"/>
  <c r="C95" i="36"/>
  <c r="H94" i="36"/>
  <c r="C94" i="36"/>
  <c r="H93" i="36"/>
  <c r="C93" i="36"/>
  <c r="I93" i="36" s="1"/>
  <c r="G106" i="36" s="1"/>
  <c r="M84" i="36"/>
  <c r="N84" i="36" s="1"/>
  <c r="O84" i="36" s="1"/>
  <c r="L84" i="36"/>
  <c r="C84" i="36"/>
  <c r="F84" i="36" s="1"/>
  <c r="M83" i="36"/>
  <c r="N83" i="36" s="1"/>
  <c r="O83" i="36" s="1"/>
  <c r="L83" i="36"/>
  <c r="C83" i="36"/>
  <c r="F83" i="36" s="1"/>
  <c r="M82" i="36"/>
  <c r="N82" i="36"/>
  <c r="O82" i="36" s="1"/>
  <c r="L82" i="36"/>
  <c r="C82" i="36"/>
  <c r="F82" i="36" s="1"/>
  <c r="M81" i="36"/>
  <c r="N81" i="36" s="1"/>
  <c r="O81" i="36" s="1"/>
  <c r="L81" i="36"/>
  <c r="C81" i="36"/>
  <c r="F81" i="36" s="1"/>
  <c r="M80" i="36"/>
  <c r="N80" i="36" s="1"/>
  <c r="L80" i="36"/>
  <c r="C80" i="36"/>
  <c r="F80" i="36" s="1"/>
  <c r="M79" i="36"/>
  <c r="N79" i="36" s="1"/>
  <c r="L79" i="36"/>
  <c r="C79" i="36"/>
  <c r="C68" i="36"/>
  <c r="I66" i="36"/>
  <c r="G84" i="36"/>
  <c r="G66" i="36"/>
  <c r="K66" i="36" s="1"/>
  <c r="I65" i="36"/>
  <c r="G65" i="36"/>
  <c r="K65" i="36" s="1"/>
  <c r="D64" i="36"/>
  <c r="I64" i="36" s="1"/>
  <c r="I63" i="36"/>
  <c r="G63" i="36"/>
  <c r="K63" i="36" s="1"/>
  <c r="I62" i="36"/>
  <c r="G62" i="36"/>
  <c r="K62" i="36" s="1"/>
  <c r="I61" i="36"/>
  <c r="G79" i="36" s="1"/>
  <c r="G61" i="36"/>
  <c r="K61" i="36" s="1"/>
  <c r="C52" i="36"/>
  <c r="N44" i="36"/>
  <c r="K44" i="36"/>
  <c r="M44" i="36" s="1"/>
  <c r="O44" i="36" s="1"/>
  <c r="P44" i="36" s="1"/>
  <c r="M37" i="36"/>
  <c r="L37" i="36"/>
  <c r="O37" i="36" s="1"/>
  <c r="K37" i="36"/>
  <c r="M31" i="36"/>
  <c r="K31" i="36"/>
  <c r="J31" i="36"/>
  <c r="I31" i="36"/>
  <c r="H31" i="36"/>
  <c r="G31" i="36"/>
  <c r="N30" i="36"/>
  <c r="M30" i="36"/>
  <c r="L30" i="36"/>
  <c r="O30" i="36" s="1"/>
  <c r="P30" i="36" s="1"/>
  <c r="P25" i="36"/>
  <c r="R25" i="36" s="1"/>
  <c r="S25" i="36" s="1"/>
  <c r="T25" i="36" s="1"/>
  <c r="M25" i="36"/>
  <c r="L25" i="36"/>
  <c r="O25" i="36" s="1"/>
  <c r="M24" i="36"/>
  <c r="L24" i="36"/>
  <c r="M23" i="36"/>
  <c r="L23" i="36"/>
  <c r="M21" i="36"/>
  <c r="L21" i="36"/>
  <c r="M20" i="36"/>
  <c r="L20" i="36"/>
  <c r="O20" i="36" s="1"/>
  <c r="O19" i="36"/>
  <c r="M19" i="36"/>
  <c r="L19" i="36"/>
  <c r="M18" i="36"/>
  <c r="L18" i="36"/>
  <c r="M17" i="36"/>
  <c r="L17" i="36"/>
  <c r="M16" i="36"/>
  <c r="L16" i="36"/>
  <c r="M15" i="36"/>
  <c r="L15" i="36"/>
  <c r="O15" i="36" s="1"/>
  <c r="M14" i="36"/>
  <c r="L14" i="36"/>
  <c r="L12" i="36"/>
  <c r="L59" i="31"/>
  <c r="BV81" i="31"/>
  <c r="BS81" i="31"/>
  <c r="BP81" i="31"/>
  <c r="BM81" i="31"/>
  <c r="BJ81" i="31"/>
  <c r="BG81" i="31"/>
  <c r="BD81" i="31"/>
  <c r="BA81" i="31"/>
  <c r="BV80" i="31"/>
  <c r="BS80" i="31"/>
  <c r="BP80" i="31"/>
  <c r="BM80" i="31"/>
  <c r="BJ80" i="31"/>
  <c r="BG80" i="31"/>
  <c r="BD80" i="31"/>
  <c r="BA80" i="31"/>
  <c r="BV79" i="31"/>
  <c r="BS79" i="31"/>
  <c r="BP79" i="31"/>
  <c r="BM79" i="31"/>
  <c r="BJ79" i="31"/>
  <c r="BG79" i="31"/>
  <c r="BD79" i="31"/>
  <c r="BA79" i="31"/>
  <c r="BV78" i="31"/>
  <c r="BS78" i="31"/>
  <c r="BP78" i="31"/>
  <c r="BM78" i="31"/>
  <c r="BJ78" i="31"/>
  <c r="BG78" i="31"/>
  <c r="BD78" i="31"/>
  <c r="BA78" i="31"/>
  <c r="BV77" i="31"/>
  <c r="BS77" i="31"/>
  <c r="BP77" i="31"/>
  <c r="BM77" i="31"/>
  <c r="BJ77" i="31"/>
  <c r="BG77" i="31"/>
  <c r="BD77" i="31"/>
  <c r="BA77" i="31"/>
  <c r="BV76" i="31"/>
  <c r="BS76" i="31"/>
  <c r="BP76" i="31"/>
  <c r="BM76" i="31"/>
  <c r="BJ76" i="31"/>
  <c r="BG76" i="31"/>
  <c r="BD76" i="31"/>
  <c r="BA76" i="31"/>
  <c r="BV75" i="31"/>
  <c r="BS75" i="31"/>
  <c r="BP75" i="31"/>
  <c r="BM75" i="31"/>
  <c r="BJ75" i="31"/>
  <c r="BG75" i="31"/>
  <c r="BD75" i="31"/>
  <c r="BA75" i="31"/>
  <c r="BV74" i="31"/>
  <c r="BS74" i="31"/>
  <c r="BP74" i="31"/>
  <c r="BM74" i="31"/>
  <c r="BJ74" i="31"/>
  <c r="BG74" i="31"/>
  <c r="BD74" i="31"/>
  <c r="BA74" i="31"/>
  <c r="BV73" i="31"/>
  <c r="BS73" i="31"/>
  <c r="BP73" i="31"/>
  <c r="BM73" i="31"/>
  <c r="BJ73" i="31"/>
  <c r="BG73" i="31"/>
  <c r="BD73" i="31"/>
  <c r="BA73" i="31"/>
  <c r="BV72" i="31"/>
  <c r="BS72" i="31"/>
  <c r="BP72" i="31"/>
  <c r="BM72" i="31"/>
  <c r="BJ72" i="31"/>
  <c r="BG72" i="31"/>
  <c r="BD72" i="31"/>
  <c r="BA72" i="31"/>
  <c r="BV71" i="31"/>
  <c r="BS71" i="31"/>
  <c r="BP71" i="31"/>
  <c r="BM71" i="31"/>
  <c r="BJ71" i="31"/>
  <c r="BG71" i="31"/>
  <c r="BD71" i="31"/>
  <c r="BA71" i="31"/>
  <c r="BV70" i="31"/>
  <c r="BS70" i="31"/>
  <c r="BP70" i="31"/>
  <c r="BM70" i="31"/>
  <c r="BJ70" i="31"/>
  <c r="BG70" i="31"/>
  <c r="BD70" i="31"/>
  <c r="BA70" i="31"/>
  <c r="BV69" i="31"/>
  <c r="BS69" i="31"/>
  <c r="BP69" i="31"/>
  <c r="BM69" i="31"/>
  <c r="BJ69" i="31"/>
  <c r="BG69" i="31"/>
  <c r="BD69" i="31"/>
  <c r="BA69" i="31"/>
  <c r="BV68" i="31"/>
  <c r="BS68" i="31"/>
  <c r="BP68" i="31"/>
  <c r="BM68" i="31"/>
  <c r="BJ68" i="31"/>
  <c r="BG68" i="31"/>
  <c r="BD68" i="31"/>
  <c r="BA68" i="31"/>
  <c r="BV67" i="31"/>
  <c r="BS67" i="31"/>
  <c r="BP67" i="31"/>
  <c r="BM67" i="31"/>
  <c r="BJ67" i="31"/>
  <c r="BG67" i="31"/>
  <c r="BD67" i="31"/>
  <c r="BA67" i="31"/>
  <c r="BV66" i="31"/>
  <c r="BS66" i="31"/>
  <c r="BP66" i="31"/>
  <c r="BM66" i="31"/>
  <c r="BJ66" i="31"/>
  <c r="BG66" i="31"/>
  <c r="BD66" i="31"/>
  <c r="BA66" i="31"/>
  <c r="BV65" i="31"/>
  <c r="BS65" i="31"/>
  <c r="BP65" i="31"/>
  <c r="BM65" i="31"/>
  <c r="BJ65" i="31"/>
  <c r="BG65" i="31"/>
  <c r="BD65" i="31"/>
  <c r="BA65" i="31"/>
  <c r="BV64" i="31"/>
  <c r="BS64" i="31"/>
  <c r="BP64" i="31"/>
  <c r="BM64" i="31"/>
  <c r="BJ64" i="31"/>
  <c r="BG64" i="31"/>
  <c r="BD64" i="31"/>
  <c r="BA64" i="31"/>
  <c r="BV63" i="31"/>
  <c r="BS63" i="31"/>
  <c r="BP63" i="31"/>
  <c r="BM63" i="31"/>
  <c r="BJ63" i="31"/>
  <c r="BG63" i="31"/>
  <c r="BD63" i="31"/>
  <c r="BA63" i="31"/>
  <c r="BV62" i="31"/>
  <c r="BS62" i="31"/>
  <c r="BP62" i="31"/>
  <c r="BM62" i="31"/>
  <c r="BJ62" i="31"/>
  <c r="BG62" i="31"/>
  <c r="BD62" i="31"/>
  <c r="BA62" i="31"/>
  <c r="BV61" i="31"/>
  <c r="BS61" i="31"/>
  <c r="BP61" i="31"/>
  <c r="BM61" i="31"/>
  <c r="BJ61" i="31"/>
  <c r="BG61" i="31"/>
  <c r="BD61" i="31"/>
  <c r="BA61" i="31"/>
  <c r="BV60" i="31"/>
  <c r="BS60" i="31"/>
  <c r="BP60" i="31"/>
  <c r="BM60" i="31"/>
  <c r="BJ60" i="31"/>
  <c r="BG60" i="31"/>
  <c r="BD60" i="31"/>
  <c r="BA60" i="31"/>
  <c r="BV59" i="31"/>
  <c r="BS59" i="31"/>
  <c r="BP59" i="31"/>
  <c r="BM59" i="31"/>
  <c r="BJ59" i="31"/>
  <c r="BG59" i="31"/>
  <c r="BD59" i="31"/>
  <c r="BA59" i="31"/>
  <c r="BV58" i="31"/>
  <c r="BS58" i="31"/>
  <c r="BP58" i="31"/>
  <c r="BM58" i="31"/>
  <c r="BJ58" i="31"/>
  <c r="BG58" i="31"/>
  <c r="BD58" i="31"/>
  <c r="BA58" i="31"/>
  <c r="BV57" i="31"/>
  <c r="BS57" i="31"/>
  <c r="BP57" i="31"/>
  <c r="BM57" i="31"/>
  <c r="BJ57" i="31"/>
  <c r="BG57" i="31"/>
  <c r="BD57" i="31"/>
  <c r="BA57" i="31"/>
  <c r="BV56" i="31"/>
  <c r="BS56" i="31"/>
  <c r="BP56" i="31"/>
  <c r="BM56" i="31"/>
  <c r="BJ56" i="31"/>
  <c r="BG56" i="31"/>
  <c r="BD56" i="31"/>
  <c r="BA56" i="31"/>
  <c r="BV55" i="31"/>
  <c r="BS55" i="31"/>
  <c r="BP55" i="31"/>
  <c r="BM55" i="31"/>
  <c r="BJ55" i="31"/>
  <c r="BG55" i="31"/>
  <c r="BD55" i="31"/>
  <c r="BA55" i="31"/>
  <c r="BV54" i="31"/>
  <c r="BS54" i="31"/>
  <c r="BP54" i="31"/>
  <c r="BM54" i="31"/>
  <c r="BJ54" i="31"/>
  <c r="BG54" i="31"/>
  <c r="BD54" i="31"/>
  <c r="BA54" i="31"/>
  <c r="BV53" i="31"/>
  <c r="BS53" i="31"/>
  <c r="BP53" i="31"/>
  <c r="BM53" i="31"/>
  <c r="BJ53" i="31"/>
  <c r="BG53" i="31"/>
  <c r="BD53" i="31"/>
  <c r="BA53" i="31"/>
  <c r="BV52" i="31"/>
  <c r="BS52" i="31"/>
  <c r="BP52" i="31"/>
  <c r="BM52" i="31"/>
  <c r="BJ52" i="31"/>
  <c r="BG52" i="31"/>
  <c r="BD52" i="31"/>
  <c r="BA52" i="31"/>
  <c r="BV51" i="31"/>
  <c r="BS51" i="31"/>
  <c r="BP51" i="31"/>
  <c r="BM51" i="31"/>
  <c r="BJ51" i="31"/>
  <c r="BG51" i="31"/>
  <c r="BD51" i="31"/>
  <c r="BA51" i="31"/>
  <c r="BV50" i="31"/>
  <c r="BS50" i="31"/>
  <c r="BP50" i="31"/>
  <c r="BM50" i="31"/>
  <c r="BJ50" i="31"/>
  <c r="BG50" i="31"/>
  <c r="BD50" i="31"/>
  <c r="BA50" i="31"/>
  <c r="BV49" i="31"/>
  <c r="BS49" i="31"/>
  <c r="BP49" i="31"/>
  <c r="BM49" i="31"/>
  <c r="BJ49" i="31"/>
  <c r="BG49" i="31"/>
  <c r="BD49" i="31"/>
  <c r="BA49" i="31"/>
  <c r="BV48" i="31"/>
  <c r="BS48" i="31"/>
  <c r="BP48" i="31"/>
  <c r="BM48" i="31"/>
  <c r="BJ48" i="31"/>
  <c r="BG48" i="31"/>
  <c r="BD48" i="31"/>
  <c r="BA48" i="31"/>
  <c r="BV47" i="31"/>
  <c r="BS47" i="31"/>
  <c r="BP47" i="31"/>
  <c r="BM47" i="31"/>
  <c r="BJ47" i="31"/>
  <c r="BG47" i="31"/>
  <c r="BD47" i="31"/>
  <c r="BA47" i="31"/>
  <c r="BV46" i="31"/>
  <c r="BS46" i="31"/>
  <c r="BP46" i="31"/>
  <c r="BM46" i="31"/>
  <c r="BJ46" i="31"/>
  <c r="BG46" i="31"/>
  <c r="BD46" i="31"/>
  <c r="BA46" i="31"/>
  <c r="BV45" i="31"/>
  <c r="BS45" i="31"/>
  <c r="BP45" i="31"/>
  <c r="BM45" i="31"/>
  <c r="BJ45" i="31"/>
  <c r="BG45" i="31"/>
  <c r="BD45" i="31"/>
  <c r="BA45" i="31"/>
  <c r="BV44" i="31"/>
  <c r="BS44" i="31"/>
  <c r="BP44" i="31"/>
  <c r="BM44" i="31"/>
  <c r="BJ44" i="31"/>
  <c r="BG44" i="31"/>
  <c r="BD44" i="31"/>
  <c r="BA44" i="31"/>
  <c r="BV43" i="31"/>
  <c r="BS43" i="31"/>
  <c r="BP43" i="31"/>
  <c r="BM43" i="31"/>
  <c r="BJ43" i="31"/>
  <c r="BG43" i="31"/>
  <c r="BD43" i="31"/>
  <c r="BA43" i="31"/>
  <c r="BV42" i="31"/>
  <c r="BS42" i="31"/>
  <c r="BP42" i="31"/>
  <c r="BM42" i="31"/>
  <c r="BJ42" i="31"/>
  <c r="BG42" i="31"/>
  <c r="BD42" i="31"/>
  <c r="BA42" i="31"/>
  <c r="BV41" i="31"/>
  <c r="BS41" i="31"/>
  <c r="BP41" i="31"/>
  <c r="BM41" i="31"/>
  <c r="BJ41" i="31"/>
  <c r="BG41" i="31"/>
  <c r="BD41" i="31"/>
  <c r="BA41" i="31"/>
  <c r="BV40" i="31"/>
  <c r="BS40" i="31"/>
  <c r="BP40" i="31"/>
  <c r="BM40" i="31"/>
  <c r="BJ40" i="31"/>
  <c r="BG40" i="31"/>
  <c r="BD40" i="31"/>
  <c r="BA40" i="31"/>
  <c r="BV39" i="31"/>
  <c r="BS39" i="31"/>
  <c r="BP39" i="31"/>
  <c r="BM39" i="31"/>
  <c r="BJ39" i="31"/>
  <c r="BG39" i="31"/>
  <c r="BD39" i="31"/>
  <c r="BA39" i="31"/>
  <c r="BV38" i="31"/>
  <c r="BS38" i="31"/>
  <c r="BP38" i="31"/>
  <c r="BM38" i="31"/>
  <c r="BJ38" i="31"/>
  <c r="BG38" i="31"/>
  <c r="BD38" i="31"/>
  <c r="BA38" i="31"/>
  <c r="BV37" i="31"/>
  <c r="BS37" i="31"/>
  <c r="BP37" i="31"/>
  <c r="BM37" i="31"/>
  <c r="BJ37" i="31"/>
  <c r="BG37" i="31"/>
  <c r="BD37" i="31"/>
  <c r="BA37" i="31"/>
  <c r="BV36" i="31"/>
  <c r="BS36" i="31"/>
  <c r="BP36" i="31"/>
  <c r="BM36" i="31"/>
  <c r="BJ36" i="31"/>
  <c r="BG36" i="31"/>
  <c r="BD36" i="31"/>
  <c r="BA36" i="31"/>
  <c r="BV35" i="31"/>
  <c r="BS35" i="31"/>
  <c r="BP35" i="31"/>
  <c r="BM35" i="31"/>
  <c r="BJ35" i="31"/>
  <c r="BG35" i="31"/>
  <c r="BD35" i="31"/>
  <c r="BA35" i="31"/>
  <c r="BV34" i="31"/>
  <c r="BS34" i="31"/>
  <c r="BP34" i="31"/>
  <c r="BM34" i="31"/>
  <c r="BJ34" i="31"/>
  <c r="BG34" i="31"/>
  <c r="BD34" i="31"/>
  <c r="BA34" i="31"/>
  <c r="BV33" i="31"/>
  <c r="BS33" i="31"/>
  <c r="BP33" i="31"/>
  <c r="BM33" i="31"/>
  <c r="BJ33" i="31"/>
  <c r="BG33" i="31"/>
  <c r="BD33" i="31"/>
  <c r="BA33" i="31"/>
  <c r="BV32" i="31"/>
  <c r="BS32" i="31"/>
  <c r="BP32" i="31"/>
  <c r="BM32" i="31"/>
  <c r="BJ32" i="31"/>
  <c r="BG32" i="31"/>
  <c r="BD32" i="31"/>
  <c r="BA32" i="31"/>
  <c r="BV31" i="31"/>
  <c r="BS31" i="31"/>
  <c r="BP31" i="31"/>
  <c r="BM31" i="31"/>
  <c r="BJ31" i="31"/>
  <c r="BG31" i="31"/>
  <c r="BD31" i="31"/>
  <c r="BA31" i="31"/>
  <c r="BV30" i="31"/>
  <c r="BS30" i="31"/>
  <c r="BP30" i="31"/>
  <c r="BM30" i="31"/>
  <c r="BJ30" i="31"/>
  <c r="BG30" i="31"/>
  <c r="BD30" i="31"/>
  <c r="BA30" i="31"/>
  <c r="BV29" i="31"/>
  <c r="BS29" i="31"/>
  <c r="BP29" i="31"/>
  <c r="BM29" i="31"/>
  <c r="BJ29" i="31"/>
  <c r="BG29" i="31"/>
  <c r="BD29" i="31"/>
  <c r="BA29" i="31"/>
  <c r="BV28" i="31"/>
  <c r="BS28" i="31"/>
  <c r="BP28" i="31"/>
  <c r="BM28" i="31"/>
  <c r="BJ28" i="31"/>
  <c r="BG28" i="31"/>
  <c r="BD28" i="31"/>
  <c r="BA28" i="31"/>
  <c r="BV27" i="31"/>
  <c r="BS27" i="31"/>
  <c r="BP27" i="31"/>
  <c r="BM27" i="31"/>
  <c r="BJ27" i="31"/>
  <c r="BG27" i="31"/>
  <c r="BD27" i="31"/>
  <c r="BA27" i="31"/>
  <c r="BV26" i="31"/>
  <c r="BS26" i="31"/>
  <c r="BP26" i="31"/>
  <c r="BM26" i="31"/>
  <c r="BJ26" i="31"/>
  <c r="BG26" i="31"/>
  <c r="BD26" i="31"/>
  <c r="BA26" i="31"/>
  <c r="BV25" i="31"/>
  <c r="BS25" i="31"/>
  <c r="BP25" i="31"/>
  <c r="BM25" i="31"/>
  <c r="BJ25" i="31"/>
  <c r="BG25" i="31"/>
  <c r="BD25" i="31"/>
  <c r="BA25" i="31"/>
  <c r="BV24" i="31"/>
  <c r="BS24" i="31"/>
  <c r="BP24" i="31"/>
  <c r="BM24" i="31"/>
  <c r="BJ24" i="31"/>
  <c r="BG24" i="31"/>
  <c r="BD24" i="31"/>
  <c r="BA24" i="31"/>
  <c r="BV23" i="31"/>
  <c r="BS23" i="31"/>
  <c r="BP23" i="31"/>
  <c r="BM23" i="31"/>
  <c r="BJ23" i="31"/>
  <c r="BG23" i="31"/>
  <c r="BD23" i="31"/>
  <c r="BA23" i="31"/>
  <c r="BV22" i="31"/>
  <c r="BS22" i="31"/>
  <c r="BP22" i="31"/>
  <c r="BM22" i="31"/>
  <c r="BJ22" i="31"/>
  <c r="BG22" i="31"/>
  <c r="BD22" i="31"/>
  <c r="BA22" i="31"/>
  <c r="BV21" i="31"/>
  <c r="BS21" i="31"/>
  <c r="BP21" i="31"/>
  <c r="BM21" i="31"/>
  <c r="BJ21" i="31"/>
  <c r="BG21" i="31"/>
  <c r="BD21" i="31"/>
  <c r="BA21" i="31"/>
  <c r="BV20" i="31"/>
  <c r="BS20" i="31"/>
  <c r="BP20" i="31"/>
  <c r="BM20" i="31"/>
  <c r="BJ20" i="31"/>
  <c r="BD20" i="31"/>
  <c r="BA20" i="31"/>
  <c r="CQ79" i="31"/>
  <c r="CN79" i="31"/>
  <c r="CK79" i="31"/>
  <c r="CH79" i="31"/>
  <c r="CE79" i="31"/>
  <c r="CB79" i="31"/>
  <c r="BY79" i="31"/>
  <c r="AV79" i="31"/>
  <c r="AT79" i="31"/>
  <c r="AU79" i="31" s="1"/>
  <c r="AS79" i="31"/>
  <c r="AQ79" i="31"/>
  <c r="AR79" i="31" s="1"/>
  <c r="AP79" i="31"/>
  <c r="AN79" i="31"/>
  <c r="AO79" i="31" s="1"/>
  <c r="AM79" i="31"/>
  <c r="AK79" i="31"/>
  <c r="AL79" i="31" s="1"/>
  <c r="AJ79" i="31"/>
  <c r="AH79" i="31"/>
  <c r="AI79" i="31" s="1"/>
  <c r="AG79" i="31"/>
  <c r="AE79" i="31"/>
  <c r="AF79" i="31"/>
  <c r="AD79" i="31"/>
  <c r="AB79" i="31"/>
  <c r="AC79" i="31" s="1"/>
  <c r="AA79" i="31"/>
  <c r="Y79" i="31"/>
  <c r="Z79" i="31" s="1"/>
  <c r="X79" i="31"/>
  <c r="V79" i="31"/>
  <c r="W79" i="31" s="1"/>
  <c r="U79" i="31"/>
  <c r="S79" i="31"/>
  <c r="T79" i="31" s="1"/>
  <c r="R79" i="31"/>
  <c r="P79" i="31"/>
  <c r="Q79" i="31" s="1"/>
  <c r="O79" i="31"/>
  <c r="M79" i="31"/>
  <c r="N79" i="31" s="1"/>
  <c r="L79" i="31"/>
  <c r="J79" i="31"/>
  <c r="K79" i="31" s="1"/>
  <c r="I79" i="31"/>
  <c r="G79" i="31"/>
  <c r="H79" i="31"/>
  <c r="F79" i="31"/>
  <c r="D79" i="31"/>
  <c r="E79" i="31" s="1"/>
  <c r="C79" i="31"/>
  <c r="B79" i="31"/>
  <c r="CQ78" i="31"/>
  <c r="CN78" i="31"/>
  <c r="CK78" i="31"/>
  <c r="CH78" i="31"/>
  <c r="CE78" i="31"/>
  <c r="CB78" i="31"/>
  <c r="BY78" i="31"/>
  <c r="AV78" i="31"/>
  <c r="AT78" i="31"/>
  <c r="AU78" i="31" s="1"/>
  <c r="AS78" i="31"/>
  <c r="AQ78" i="31"/>
  <c r="AR78" i="31"/>
  <c r="AP78" i="31"/>
  <c r="AN78" i="31"/>
  <c r="AO78" i="31" s="1"/>
  <c r="AM78" i="31"/>
  <c r="AK78" i="31"/>
  <c r="AL78" i="31" s="1"/>
  <c r="AJ78" i="31"/>
  <c r="AH78" i="31"/>
  <c r="AI78" i="31" s="1"/>
  <c r="AG78" i="31"/>
  <c r="AE78" i="31"/>
  <c r="AF78" i="31"/>
  <c r="AD78" i="31"/>
  <c r="AB78" i="31"/>
  <c r="AC78" i="31" s="1"/>
  <c r="AA78" i="31"/>
  <c r="Y78" i="31"/>
  <c r="Z78" i="31" s="1"/>
  <c r="X78" i="31"/>
  <c r="V78" i="31"/>
  <c r="W78" i="31" s="1"/>
  <c r="U78" i="31"/>
  <c r="S78" i="31"/>
  <c r="T78" i="31"/>
  <c r="R78" i="31"/>
  <c r="P78" i="31"/>
  <c r="Q78" i="31" s="1"/>
  <c r="O78" i="31"/>
  <c r="M78" i="31"/>
  <c r="N78" i="31" s="1"/>
  <c r="L78" i="31"/>
  <c r="J78" i="31"/>
  <c r="K78" i="31" s="1"/>
  <c r="I78" i="31"/>
  <c r="G78" i="31"/>
  <c r="H78" i="31" s="1"/>
  <c r="F78" i="31"/>
  <c r="D78" i="31"/>
  <c r="E78" i="31" s="1"/>
  <c r="C78" i="31"/>
  <c r="B78" i="31"/>
  <c r="CQ77" i="31"/>
  <c r="CN77" i="31"/>
  <c r="CK77" i="31"/>
  <c r="CH77" i="31"/>
  <c r="CE77" i="31"/>
  <c r="CB77" i="31"/>
  <c r="BY77" i="31"/>
  <c r="AV77" i="31"/>
  <c r="AT77" i="31"/>
  <c r="AU77" i="31" s="1"/>
  <c r="AS77" i="31"/>
  <c r="AQ77" i="31"/>
  <c r="AR77" i="31" s="1"/>
  <c r="AP77" i="31"/>
  <c r="AN77" i="31"/>
  <c r="AO77" i="31" s="1"/>
  <c r="AM77" i="31"/>
  <c r="AK77" i="31"/>
  <c r="AL77" i="31" s="1"/>
  <c r="AJ77" i="31"/>
  <c r="AH77" i="31"/>
  <c r="AI77" i="31" s="1"/>
  <c r="AG77" i="31"/>
  <c r="AE77" i="31"/>
  <c r="AF77" i="31"/>
  <c r="AD77" i="31"/>
  <c r="AB77" i="31"/>
  <c r="AC77" i="31" s="1"/>
  <c r="AA77" i="31"/>
  <c r="Y77" i="31"/>
  <c r="Z77" i="31" s="1"/>
  <c r="X77" i="31"/>
  <c r="V77" i="31"/>
  <c r="W77" i="31" s="1"/>
  <c r="U77" i="31"/>
  <c r="S77" i="31"/>
  <c r="T77" i="31" s="1"/>
  <c r="R77" i="31"/>
  <c r="P77" i="31"/>
  <c r="Q77" i="31" s="1"/>
  <c r="O77" i="31"/>
  <c r="M77" i="31"/>
  <c r="N77" i="31" s="1"/>
  <c r="L77" i="31"/>
  <c r="J77" i="31"/>
  <c r="K77" i="31" s="1"/>
  <c r="I77" i="31"/>
  <c r="G77" i="31"/>
  <c r="H77" i="31" s="1"/>
  <c r="F77" i="31"/>
  <c r="D77" i="31"/>
  <c r="E77" i="31" s="1"/>
  <c r="C77" i="31"/>
  <c r="B77" i="31"/>
  <c r="CQ76" i="31"/>
  <c r="CN76" i="31"/>
  <c r="CK76" i="31"/>
  <c r="CH76" i="31"/>
  <c r="CE76" i="31"/>
  <c r="CB76" i="31"/>
  <c r="BY76" i="31"/>
  <c r="AV76" i="31"/>
  <c r="AT76" i="31"/>
  <c r="AU76" i="31" s="1"/>
  <c r="AS76" i="31"/>
  <c r="AQ76" i="31"/>
  <c r="AR76" i="31" s="1"/>
  <c r="AP76" i="31"/>
  <c r="AN76" i="31"/>
  <c r="AO76" i="31" s="1"/>
  <c r="AM76" i="31"/>
  <c r="AK76" i="31"/>
  <c r="AL76" i="31"/>
  <c r="AJ76" i="31"/>
  <c r="AH76" i="31"/>
  <c r="AI76" i="31" s="1"/>
  <c r="AG76" i="31"/>
  <c r="AE76" i="31"/>
  <c r="AF76" i="31" s="1"/>
  <c r="AD76" i="31"/>
  <c r="AB76" i="31"/>
  <c r="AC76" i="31" s="1"/>
  <c r="AA76" i="31"/>
  <c r="Y76" i="31"/>
  <c r="Z76" i="31" s="1"/>
  <c r="X76" i="31"/>
  <c r="V76" i="31"/>
  <c r="W76" i="31" s="1"/>
  <c r="U76" i="31"/>
  <c r="S76" i="31"/>
  <c r="T76" i="31"/>
  <c r="R76" i="31"/>
  <c r="P76" i="31"/>
  <c r="Q76" i="31" s="1"/>
  <c r="O76" i="31"/>
  <c r="M76" i="31"/>
  <c r="N76" i="31" s="1"/>
  <c r="L76" i="31"/>
  <c r="J76" i="31"/>
  <c r="K76" i="31" s="1"/>
  <c r="I76" i="31"/>
  <c r="G76" i="31"/>
  <c r="H76" i="31"/>
  <c r="F76" i="31"/>
  <c r="D76" i="31"/>
  <c r="E76" i="31" s="1"/>
  <c r="C76" i="31"/>
  <c r="B76" i="31"/>
  <c r="CQ75" i="31"/>
  <c r="CN75" i="31"/>
  <c r="CK75" i="31"/>
  <c r="CH75" i="31"/>
  <c r="CE75" i="31"/>
  <c r="CB75" i="31"/>
  <c r="BY75" i="31"/>
  <c r="AV75" i="31"/>
  <c r="AT75" i="31"/>
  <c r="AU75" i="31" s="1"/>
  <c r="AS75" i="31"/>
  <c r="AQ75" i="31"/>
  <c r="AR75" i="31"/>
  <c r="AP75" i="31"/>
  <c r="AN75" i="31"/>
  <c r="AO75" i="31" s="1"/>
  <c r="AM75" i="31"/>
  <c r="AK75" i="31"/>
  <c r="AL75" i="31" s="1"/>
  <c r="AJ75" i="31"/>
  <c r="AH75" i="31"/>
  <c r="AI75" i="31" s="1"/>
  <c r="AG75" i="31"/>
  <c r="AE75" i="31"/>
  <c r="AF75" i="31" s="1"/>
  <c r="AD75" i="31"/>
  <c r="AB75" i="31"/>
  <c r="AC75" i="31" s="1"/>
  <c r="AA75" i="31"/>
  <c r="Y75" i="31"/>
  <c r="Z75" i="31" s="1"/>
  <c r="X75" i="31"/>
  <c r="V75" i="31"/>
  <c r="W75" i="31" s="1"/>
  <c r="U75" i="31"/>
  <c r="S75" i="31"/>
  <c r="T75" i="31" s="1"/>
  <c r="R75" i="31"/>
  <c r="P75" i="31"/>
  <c r="Q75" i="31" s="1"/>
  <c r="O75" i="31"/>
  <c r="M75" i="31"/>
  <c r="N75" i="31" s="1"/>
  <c r="L75" i="31"/>
  <c r="J75" i="31"/>
  <c r="K75" i="31" s="1"/>
  <c r="I75" i="31"/>
  <c r="G75" i="31"/>
  <c r="H75" i="31"/>
  <c r="F75" i="31"/>
  <c r="D75" i="31"/>
  <c r="E75" i="31" s="1"/>
  <c r="C75" i="31"/>
  <c r="B75" i="31"/>
  <c r="CQ74" i="31"/>
  <c r="CN74" i="31"/>
  <c r="CK74" i="31"/>
  <c r="CH74" i="31"/>
  <c r="CE74" i="31"/>
  <c r="CB74" i="31"/>
  <c r="BY74" i="31"/>
  <c r="AV74" i="31"/>
  <c r="AT74" i="31"/>
  <c r="AU74" i="31" s="1"/>
  <c r="AS74" i="31"/>
  <c r="AQ74" i="31"/>
  <c r="AR74" i="31"/>
  <c r="AP74" i="31"/>
  <c r="AN74" i="31"/>
  <c r="AO74" i="31" s="1"/>
  <c r="AM74" i="31"/>
  <c r="AK74" i="31"/>
  <c r="AL74" i="31" s="1"/>
  <c r="AJ74" i="31"/>
  <c r="AH74" i="31"/>
  <c r="AI74" i="31" s="1"/>
  <c r="AG74" i="31"/>
  <c r="AE74" i="31"/>
  <c r="AF74" i="31" s="1"/>
  <c r="AD74" i="31"/>
  <c r="AB74" i="31"/>
  <c r="AC74" i="31" s="1"/>
  <c r="AA74" i="31"/>
  <c r="Y74" i="31"/>
  <c r="Z74" i="31" s="1"/>
  <c r="X74" i="31"/>
  <c r="V74" i="31"/>
  <c r="W74" i="31" s="1"/>
  <c r="U74" i="31"/>
  <c r="S74" i="31"/>
  <c r="T74" i="31"/>
  <c r="R74" i="31"/>
  <c r="P74" i="31"/>
  <c r="Q74" i="31" s="1"/>
  <c r="O74" i="31"/>
  <c r="M74" i="31"/>
  <c r="N74" i="31"/>
  <c r="L74" i="31"/>
  <c r="J74" i="31"/>
  <c r="K74" i="31" s="1"/>
  <c r="I74" i="31"/>
  <c r="G74" i="31"/>
  <c r="H74" i="31" s="1"/>
  <c r="F74" i="31"/>
  <c r="D74" i="31"/>
  <c r="E74" i="31" s="1"/>
  <c r="C74" i="31"/>
  <c r="B74" i="31"/>
  <c r="CQ73" i="31"/>
  <c r="CN73" i="31"/>
  <c r="CK73" i="31"/>
  <c r="CH73" i="31"/>
  <c r="CE73" i="31"/>
  <c r="CB73" i="31"/>
  <c r="BY73" i="31"/>
  <c r="AV73" i="31"/>
  <c r="AT73" i="31"/>
  <c r="AU73" i="31" s="1"/>
  <c r="AS73" i="31"/>
  <c r="AQ73" i="31"/>
  <c r="AR73" i="31" s="1"/>
  <c r="AP73" i="31"/>
  <c r="AN73" i="31"/>
  <c r="AO73" i="31"/>
  <c r="AM73" i="31"/>
  <c r="AK73" i="31"/>
  <c r="AL73" i="31" s="1"/>
  <c r="AJ73" i="31"/>
  <c r="AH73" i="31"/>
  <c r="AI73" i="31" s="1"/>
  <c r="AG73" i="31"/>
  <c r="AE73" i="31"/>
  <c r="AF73" i="31"/>
  <c r="AD73" i="31"/>
  <c r="AB73" i="31"/>
  <c r="AC73" i="31" s="1"/>
  <c r="AA73" i="31"/>
  <c r="Y73" i="31"/>
  <c r="Z73" i="31" s="1"/>
  <c r="X73" i="31"/>
  <c r="V73" i="31"/>
  <c r="W73" i="31" s="1"/>
  <c r="U73" i="31"/>
  <c r="S73" i="31"/>
  <c r="T73" i="31" s="1"/>
  <c r="R73" i="31"/>
  <c r="P73" i="31"/>
  <c r="Q73" i="31" s="1"/>
  <c r="O73" i="31"/>
  <c r="M73" i="31"/>
  <c r="N73" i="31"/>
  <c r="L73" i="31"/>
  <c r="J73" i="31"/>
  <c r="K73" i="31" s="1"/>
  <c r="I73" i="31"/>
  <c r="G73" i="31"/>
  <c r="H73" i="31" s="1"/>
  <c r="F73" i="31"/>
  <c r="D73" i="31"/>
  <c r="E73" i="31"/>
  <c r="C73" i="31"/>
  <c r="B73" i="31"/>
  <c r="CQ72" i="31"/>
  <c r="CN72" i="31"/>
  <c r="CK72" i="31"/>
  <c r="CH72" i="31"/>
  <c r="CE72" i="31"/>
  <c r="CB72" i="31"/>
  <c r="BY72" i="31"/>
  <c r="AV72" i="31"/>
  <c r="AT72" i="31"/>
  <c r="AU72" i="31"/>
  <c r="AS72" i="31"/>
  <c r="AQ72" i="31"/>
  <c r="AR72" i="31" s="1"/>
  <c r="AP72" i="31"/>
  <c r="AN72" i="31"/>
  <c r="AO72" i="31" s="1"/>
  <c r="AM72" i="31"/>
  <c r="AK72" i="31"/>
  <c r="AL72" i="31"/>
  <c r="AJ72" i="31"/>
  <c r="AH72" i="31"/>
  <c r="AI72" i="31" s="1"/>
  <c r="AG72" i="31"/>
  <c r="AE72" i="31"/>
  <c r="AF72" i="31" s="1"/>
  <c r="AD72" i="31"/>
  <c r="AB72" i="31"/>
  <c r="AC72" i="31" s="1"/>
  <c r="AA72" i="31"/>
  <c r="Y72" i="31"/>
  <c r="Z72" i="31" s="1"/>
  <c r="X72" i="31"/>
  <c r="V72" i="31"/>
  <c r="W72" i="31" s="1"/>
  <c r="U72" i="31"/>
  <c r="S72" i="31"/>
  <c r="T72" i="31"/>
  <c r="R72" i="31"/>
  <c r="P72" i="31"/>
  <c r="Q72" i="31" s="1"/>
  <c r="O72" i="31"/>
  <c r="M72" i="31"/>
  <c r="N72" i="31" s="1"/>
  <c r="L72" i="31"/>
  <c r="J72" i="31"/>
  <c r="K72" i="31" s="1"/>
  <c r="I72" i="31"/>
  <c r="G72" i="31"/>
  <c r="H72" i="31" s="1"/>
  <c r="F72" i="31"/>
  <c r="D72" i="31"/>
  <c r="E72" i="31" s="1"/>
  <c r="C72" i="31"/>
  <c r="B72" i="31"/>
  <c r="CQ71" i="31"/>
  <c r="CN71" i="31"/>
  <c r="CK71" i="31"/>
  <c r="CH71" i="31"/>
  <c r="CE71" i="31"/>
  <c r="CB71" i="31"/>
  <c r="BY71" i="31"/>
  <c r="AV71" i="31"/>
  <c r="AT71" i="31"/>
  <c r="AU71" i="31" s="1"/>
  <c r="AS71" i="31"/>
  <c r="AQ71" i="31"/>
  <c r="AR71" i="31" s="1"/>
  <c r="AP71" i="31"/>
  <c r="AN71" i="31"/>
  <c r="AO71" i="31"/>
  <c r="AM71" i="31"/>
  <c r="AK71" i="31"/>
  <c r="AL71" i="31" s="1"/>
  <c r="AJ71" i="31"/>
  <c r="AH71" i="31"/>
  <c r="AI71" i="31" s="1"/>
  <c r="AG71" i="31"/>
  <c r="AE71" i="31"/>
  <c r="AF71" i="31" s="1"/>
  <c r="AD71" i="31"/>
  <c r="AB71" i="31"/>
  <c r="AC71" i="31" s="1"/>
  <c r="AA71" i="31"/>
  <c r="Y71" i="31"/>
  <c r="Z71" i="31" s="1"/>
  <c r="X71" i="31"/>
  <c r="V71" i="31"/>
  <c r="W71" i="31" s="1"/>
  <c r="U71" i="31"/>
  <c r="S71" i="31"/>
  <c r="T71" i="31" s="1"/>
  <c r="R71" i="31"/>
  <c r="P71" i="31"/>
  <c r="Q71" i="31"/>
  <c r="O71" i="31"/>
  <c r="M71" i="31"/>
  <c r="N71" i="31" s="1"/>
  <c r="L71" i="31"/>
  <c r="J71" i="31"/>
  <c r="K71" i="31" s="1"/>
  <c r="I71" i="31"/>
  <c r="G71" i="31"/>
  <c r="H71" i="31"/>
  <c r="F71" i="31"/>
  <c r="D71" i="31"/>
  <c r="E71" i="31" s="1"/>
  <c r="C71" i="31"/>
  <c r="B71" i="31"/>
  <c r="CQ70" i="31"/>
  <c r="CN70" i="31"/>
  <c r="CK70" i="31"/>
  <c r="CH70" i="31"/>
  <c r="CE70" i="31"/>
  <c r="CB70" i="31"/>
  <c r="BY70" i="31"/>
  <c r="AV70" i="31"/>
  <c r="AT70" i="31"/>
  <c r="AU70" i="31" s="1"/>
  <c r="AS70" i="31"/>
  <c r="AQ70" i="31"/>
  <c r="AR70" i="31" s="1"/>
  <c r="AP70" i="31"/>
  <c r="AN70" i="31"/>
  <c r="AO70" i="31" s="1"/>
  <c r="AM70" i="31"/>
  <c r="AK70" i="31"/>
  <c r="AL70" i="31" s="1"/>
  <c r="AJ70" i="31"/>
  <c r="AH70" i="31"/>
  <c r="AI70" i="31" s="1"/>
  <c r="AG70" i="31"/>
  <c r="AE70" i="31"/>
  <c r="AF70" i="31" s="1"/>
  <c r="AD70" i="31"/>
  <c r="AB70" i="31"/>
  <c r="AC70" i="31" s="1"/>
  <c r="AA70" i="31"/>
  <c r="Y70" i="31"/>
  <c r="Z70" i="31" s="1"/>
  <c r="X70" i="31"/>
  <c r="V70" i="31"/>
  <c r="W70" i="31" s="1"/>
  <c r="U70" i="31"/>
  <c r="S70" i="31"/>
  <c r="T70" i="31" s="1"/>
  <c r="R70" i="31"/>
  <c r="P70" i="31"/>
  <c r="Q70" i="31" s="1"/>
  <c r="O70" i="31"/>
  <c r="M70" i="31"/>
  <c r="N70" i="31" s="1"/>
  <c r="L70" i="31"/>
  <c r="J70" i="31"/>
  <c r="K70" i="31" s="1"/>
  <c r="I70" i="31"/>
  <c r="G70" i="31"/>
  <c r="H70" i="31" s="1"/>
  <c r="F70" i="31"/>
  <c r="D70" i="31"/>
  <c r="E70" i="31" s="1"/>
  <c r="C70" i="31"/>
  <c r="B70" i="31"/>
  <c r="CQ69" i="31"/>
  <c r="CN69" i="31"/>
  <c r="CK69" i="31"/>
  <c r="CH69" i="31"/>
  <c r="CE69" i="31"/>
  <c r="CB69" i="31"/>
  <c r="BY69" i="31"/>
  <c r="AV69" i="31"/>
  <c r="AT69" i="31"/>
  <c r="AU69" i="31" s="1"/>
  <c r="AS69" i="31"/>
  <c r="AQ69" i="31"/>
  <c r="AR69" i="31" s="1"/>
  <c r="AP69" i="31"/>
  <c r="AN69" i="31"/>
  <c r="AO69" i="31" s="1"/>
  <c r="AM69" i="31"/>
  <c r="AK69" i="31"/>
  <c r="AL69" i="31" s="1"/>
  <c r="AJ69" i="31"/>
  <c r="AH69" i="31"/>
  <c r="AI69" i="31" s="1"/>
  <c r="AG69" i="31"/>
  <c r="AE69" i="31"/>
  <c r="AF69" i="31" s="1"/>
  <c r="AD69" i="31"/>
  <c r="AB69" i="31"/>
  <c r="AC69" i="31" s="1"/>
  <c r="AA69" i="31"/>
  <c r="Y69" i="31"/>
  <c r="Z69" i="31" s="1"/>
  <c r="X69" i="31"/>
  <c r="V69" i="31"/>
  <c r="W69" i="31" s="1"/>
  <c r="U69" i="31"/>
  <c r="S69" i="31"/>
  <c r="T69" i="31" s="1"/>
  <c r="R69" i="31"/>
  <c r="P69" i="31"/>
  <c r="Q69" i="31"/>
  <c r="O69" i="31"/>
  <c r="M69" i="31"/>
  <c r="N69" i="31" s="1"/>
  <c r="L69" i="31"/>
  <c r="J69" i="31"/>
  <c r="K69" i="31" s="1"/>
  <c r="I69" i="31"/>
  <c r="G69" i="31"/>
  <c r="H69" i="31"/>
  <c r="F69" i="31"/>
  <c r="D69" i="31"/>
  <c r="E69" i="31" s="1"/>
  <c r="C69" i="31"/>
  <c r="B69" i="31"/>
  <c r="CQ68" i="31"/>
  <c r="CN68" i="31"/>
  <c r="CK68" i="31"/>
  <c r="CH68" i="31"/>
  <c r="CE68" i="31"/>
  <c r="CB68" i="31"/>
  <c r="BY68" i="31"/>
  <c r="AV68" i="31"/>
  <c r="AT68" i="31"/>
  <c r="AU68" i="31" s="1"/>
  <c r="AS68" i="31"/>
  <c r="AQ68" i="31"/>
  <c r="AR68" i="31" s="1"/>
  <c r="AP68" i="31"/>
  <c r="AN68" i="31"/>
  <c r="AO68" i="31" s="1"/>
  <c r="AM68" i="31"/>
  <c r="AK68" i="31"/>
  <c r="AL68" i="31" s="1"/>
  <c r="AJ68" i="31"/>
  <c r="AH68" i="31"/>
  <c r="AI68" i="31" s="1"/>
  <c r="AG68" i="31"/>
  <c r="AE68" i="31"/>
  <c r="AF68" i="31"/>
  <c r="AD68" i="31"/>
  <c r="AB68" i="31"/>
  <c r="AC68" i="31" s="1"/>
  <c r="AA68" i="31"/>
  <c r="Y68" i="31"/>
  <c r="Z68" i="31" s="1"/>
  <c r="X68" i="31"/>
  <c r="V68" i="31"/>
  <c r="W68" i="31"/>
  <c r="U68" i="31"/>
  <c r="S68" i="31"/>
  <c r="T68" i="31" s="1"/>
  <c r="R68" i="31"/>
  <c r="P68" i="31"/>
  <c r="Q68" i="31" s="1"/>
  <c r="O68" i="31"/>
  <c r="M68" i="31"/>
  <c r="N68" i="31" s="1"/>
  <c r="L68" i="31"/>
  <c r="J68" i="31"/>
  <c r="K68" i="31" s="1"/>
  <c r="I68" i="31"/>
  <c r="G68" i="31"/>
  <c r="H68" i="31" s="1"/>
  <c r="F68" i="31"/>
  <c r="D68" i="31"/>
  <c r="E68" i="31" s="1"/>
  <c r="C68" i="31"/>
  <c r="B68" i="31"/>
  <c r="CQ67" i="31"/>
  <c r="CN67" i="31"/>
  <c r="CK67" i="31"/>
  <c r="CH67" i="31"/>
  <c r="CE67" i="31"/>
  <c r="CB67" i="31"/>
  <c r="BY67" i="31"/>
  <c r="AV67" i="31"/>
  <c r="AT67" i="31"/>
  <c r="AU67" i="31" s="1"/>
  <c r="AS67" i="31"/>
  <c r="AQ67" i="31"/>
  <c r="AR67" i="31" s="1"/>
  <c r="AP67" i="31"/>
  <c r="AN67" i="31"/>
  <c r="AO67" i="31" s="1"/>
  <c r="AM67" i="31"/>
  <c r="AK67" i="31"/>
  <c r="AL67" i="31" s="1"/>
  <c r="AJ67" i="31"/>
  <c r="AH67" i="31"/>
  <c r="AI67" i="31" s="1"/>
  <c r="AG67" i="31"/>
  <c r="AE67" i="31"/>
  <c r="AF67" i="31" s="1"/>
  <c r="AD67" i="31"/>
  <c r="AB67" i="31"/>
  <c r="AC67" i="31" s="1"/>
  <c r="AA67" i="31"/>
  <c r="Y67" i="31"/>
  <c r="Z67" i="31" s="1"/>
  <c r="X67" i="31"/>
  <c r="V67" i="31"/>
  <c r="W67" i="31" s="1"/>
  <c r="U67" i="31"/>
  <c r="S67" i="31"/>
  <c r="T67" i="31" s="1"/>
  <c r="R67" i="31"/>
  <c r="P67" i="31"/>
  <c r="Q67" i="31"/>
  <c r="O67" i="31"/>
  <c r="M67" i="31"/>
  <c r="N67" i="31" s="1"/>
  <c r="L67" i="31"/>
  <c r="J67" i="31"/>
  <c r="K67" i="31" s="1"/>
  <c r="I67" i="31"/>
  <c r="G67" i="31"/>
  <c r="H67" i="31" s="1"/>
  <c r="F67" i="31"/>
  <c r="D67" i="31"/>
  <c r="E67" i="31" s="1"/>
  <c r="C67" i="31"/>
  <c r="B67" i="31"/>
  <c r="CQ66" i="31"/>
  <c r="CN66" i="31"/>
  <c r="CK66" i="31"/>
  <c r="CH66" i="31"/>
  <c r="CE66" i="31"/>
  <c r="CB66" i="31"/>
  <c r="BY66" i="31"/>
  <c r="AV66" i="31"/>
  <c r="AT66" i="31"/>
  <c r="AU66" i="31" s="1"/>
  <c r="AS66" i="31"/>
  <c r="AQ66" i="31"/>
  <c r="AR66" i="31" s="1"/>
  <c r="AP66" i="31"/>
  <c r="AN66" i="31"/>
  <c r="AO66" i="31" s="1"/>
  <c r="AM66" i="31"/>
  <c r="AK66" i="31"/>
  <c r="AL66" i="31" s="1"/>
  <c r="AJ66" i="31"/>
  <c r="AH66" i="31"/>
  <c r="AI66" i="31" s="1"/>
  <c r="AG66" i="31"/>
  <c r="AE66" i="31"/>
  <c r="AF66" i="31" s="1"/>
  <c r="AD66" i="31"/>
  <c r="AB66" i="31"/>
  <c r="AC66" i="31" s="1"/>
  <c r="AA66" i="31"/>
  <c r="Y66" i="31"/>
  <c r="Z66" i="31" s="1"/>
  <c r="X66" i="31"/>
  <c r="V66" i="31"/>
  <c r="W66" i="31"/>
  <c r="U66" i="31"/>
  <c r="S66" i="31"/>
  <c r="T66" i="31" s="1"/>
  <c r="R66" i="31"/>
  <c r="P66" i="31"/>
  <c r="Q66" i="31" s="1"/>
  <c r="O66" i="31"/>
  <c r="M66" i="31"/>
  <c r="N66" i="31" s="1"/>
  <c r="L66" i="31"/>
  <c r="J66" i="31"/>
  <c r="K66" i="31" s="1"/>
  <c r="I66" i="31"/>
  <c r="G66" i="31"/>
  <c r="H66" i="31" s="1"/>
  <c r="F66" i="31"/>
  <c r="D66" i="31"/>
  <c r="E66" i="31" s="1"/>
  <c r="C66" i="31"/>
  <c r="B66" i="31"/>
  <c r="CQ65" i="31"/>
  <c r="CN65" i="31"/>
  <c r="CK65" i="31"/>
  <c r="CH65" i="31"/>
  <c r="CE65" i="31"/>
  <c r="CB65" i="31"/>
  <c r="BY65" i="31"/>
  <c r="AV65" i="31"/>
  <c r="AT65" i="31"/>
  <c r="AU65" i="31" s="1"/>
  <c r="AS65" i="31"/>
  <c r="AQ65" i="31"/>
  <c r="AR65" i="31" s="1"/>
  <c r="AP65" i="31"/>
  <c r="AN65" i="31"/>
  <c r="AO65" i="31" s="1"/>
  <c r="AM65" i="31"/>
  <c r="AK65" i="31"/>
  <c r="AL65" i="31" s="1"/>
  <c r="AJ65" i="31"/>
  <c r="AH65" i="31"/>
  <c r="AI65" i="31" s="1"/>
  <c r="AG65" i="31"/>
  <c r="AE65" i="31"/>
  <c r="AF65" i="31" s="1"/>
  <c r="AD65" i="31"/>
  <c r="AB65" i="31"/>
  <c r="AC65" i="31" s="1"/>
  <c r="AA65" i="31"/>
  <c r="Y65" i="31"/>
  <c r="Z65" i="31" s="1"/>
  <c r="X65" i="31"/>
  <c r="V65" i="31"/>
  <c r="W65" i="31" s="1"/>
  <c r="U65" i="31"/>
  <c r="S65" i="31"/>
  <c r="T65" i="31" s="1"/>
  <c r="R65" i="31"/>
  <c r="P65" i="31"/>
  <c r="Q65" i="31"/>
  <c r="O65" i="31"/>
  <c r="M65" i="31"/>
  <c r="N65" i="31" s="1"/>
  <c r="L65" i="31"/>
  <c r="J65" i="31"/>
  <c r="K65" i="31" s="1"/>
  <c r="I65" i="31"/>
  <c r="G65" i="31"/>
  <c r="H65" i="31"/>
  <c r="F65" i="31"/>
  <c r="D65" i="31"/>
  <c r="E65" i="31" s="1"/>
  <c r="C65" i="31"/>
  <c r="B65" i="31"/>
  <c r="CQ64" i="31"/>
  <c r="CN64" i="31"/>
  <c r="CK64" i="31"/>
  <c r="CH64" i="31"/>
  <c r="CE64" i="31"/>
  <c r="CB64" i="31"/>
  <c r="BY64" i="31"/>
  <c r="AV64" i="31"/>
  <c r="AT64" i="31"/>
  <c r="AU64" i="31" s="1"/>
  <c r="AS64" i="31"/>
  <c r="AQ64" i="31"/>
  <c r="AR64" i="31" s="1"/>
  <c r="AP64" i="31"/>
  <c r="AN64" i="31"/>
  <c r="AO64" i="31" s="1"/>
  <c r="AM64" i="31"/>
  <c r="AK64" i="31"/>
  <c r="AL64" i="31" s="1"/>
  <c r="AJ64" i="31"/>
  <c r="AH64" i="31"/>
  <c r="AI64" i="31" s="1"/>
  <c r="AG64" i="31"/>
  <c r="AE64" i="31"/>
  <c r="AF64" i="31"/>
  <c r="AD64" i="31"/>
  <c r="AB64" i="31"/>
  <c r="AC64" i="31" s="1"/>
  <c r="AA64" i="31"/>
  <c r="Y64" i="31"/>
  <c r="Z64" i="31" s="1"/>
  <c r="X64" i="31"/>
  <c r="V64" i="31"/>
  <c r="W64" i="31"/>
  <c r="U64" i="31"/>
  <c r="S64" i="31"/>
  <c r="T64" i="31" s="1"/>
  <c r="R64" i="31"/>
  <c r="P64" i="31"/>
  <c r="Q64" i="31" s="1"/>
  <c r="O64" i="31"/>
  <c r="M64" i="31"/>
  <c r="N64" i="31" s="1"/>
  <c r="L64" i="31"/>
  <c r="J64" i="31"/>
  <c r="K64" i="31" s="1"/>
  <c r="I64" i="31"/>
  <c r="G64" i="31"/>
  <c r="H64" i="31" s="1"/>
  <c r="F64" i="31"/>
  <c r="D64" i="31"/>
  <c r="E64" i="31" s="1"/>
  <c r="C64" i="31"/>
  <c r="B64" i="31"/>
  <c r="CQ63" i="31"/>
  <c r="CN63" i="31"/>
  <c r="CK63" i="31"/>
  <c r="CH63" i="31"/>
  <c r="CE63" i="31"/>
  <c r="CB63" i="31"/>
  <c r="BY63" i="31"/>
  <c r="AV63" i="31"/>
  <c r="AT63" i="31"/>
  <c r="AU63" i="31" s="1"/>
  <c r="AS63" i="31"/>
  <c r="AQ63" i="31"/>
  <c r="AR63" i="31" s="1"/>
  <c r="AP63" i="31"/>
  <c r="AN63" i="31"/>
  <c r="AO63" i="31" s="1"/>
  <c r="AM63" i="31"/>
  <c r="AK63" i="31"/>
  <c r="AL63" i="31" s="1"/>
  <c r="AJ63" i="31"/>
  <c r="AH63" i="31"/>
  <c r="AI63" i="31" s="1"/>
  <c r="AG63" i="31"/>
  <c r="AE63" i="31"/>
  <c r="AF63" i="31" s="1"/>
  <c r="AD63" i="31"/>
  <c r="AB63" i="31"/>
  <c r="AC63" i="31" s="1"/>
  <c r="AA63" i="31"/>
  <c r="Y63" i="31"/>
  <c r="Z63" i="31" s="1"/>
  <c r="X63" i="31"/>
  <c r="V63" i="31"/>
  <c r="W63" i="31" s="1"/>
  <c r="U63" i="31"/>
  <c r="S63" i="31"/>
  <c r="T63" i="31" s="1"/>
  <c r="R63" i="31"/>
  <c r="P63" i="31"/>
  <c r="Q63" i="31"/>
  <c r="O63" i="31"/>
  <c r="M63" i="31"/>
  <c r="N63" i="31" s="1"/>
  <c r="L63" i="31"/>
  <c r="J63" i="31"/>
  <c r="K63" i="31" s="1"/>
  <c r="I63" i="31"/>
  <c r="G63" i="31"/>
  <c r="H63" i="31" s="1"/>
  <c r="F63" i="31"/>
  <c r="D63" i="31"/>
  <c r="E63" i="31" s="1"/>
  <c r="C63" i="31"/>
  <c r="B63" i="31"/>
  <c r="CQ62" i="31"/>
  <c r="CN62" i="31"/>
  <c r="CK62" i="31"/>
  <c r="CH62" i="31"/>
  <c r="CE62" i="31"/>
  <c r="CB62" i="31"/>
  <c r="BY62" i="31"/>
  <c r="AV62" i="31"/>
  <c r="AT62" i="31"/>
  <c r="AU62" i="31" s="1"/>
  <c r="AS62" i="31"/>
  <c r="AQ62" i="31"/>
  <c r="AR62" i="31" s="1"/>
  <c r="AP62" i="31"/>
  <c r="AN62" i="31"/>
  <c r="AO62" i="31" s="1"/>
  <c r="AM62" i="31"/>
  <c r="AK62" i="31"/>
  <c r="AL62" i="31" s="1"/>
  <c r="AJ62" i="31"/>
  <c r="AH62" i="31"/>
  <c r="AI62" i="31" s="1"/>
  <c r="AG62" i="31"/>
  <c r="AE62" i="31"/>
  <c r="AF62" i="31" s="1"/>
  <c r="AD62" i="31"/>
  <c r="AB62" i="31"/>
  <c r="AC62" i="31" s="1"/>
  <c r="AA62" i="31"/>
  <c r="Y62" i="31"/>
  <c r="Z62" i="31" s="1"/>
  <c r="X62" i="31"/>
  <c r="V62" i="31"/>
  <c r="W62" i="31"/>
  <c r="U62" i="31"/>
  <c r="S62" i="31"/>
  <c r="T62" i="31" s="1"/>
  <c r="R62" i="31"/>
  <c r="P62" i="31"/>
  <c r="Q62" i="31" s="1"/>
  <c r="O62" i="31"/>
  <c r="M62" i="31"/>
  <c r="N62" i="31" s="1"/>
  <c r="L62" i="31"/>
  <c r="J62" i="31"/>
  <c r="K62" i="31" s="1"/>
  <c r="I62" i="31"/>
  <c r="G62" i="31"/>
  <c r="H62" i="31" s="1"/>
  <c r="F62" i="31"/>
  <c r="D62" i="31"/>
  <c r="E62" i="31" s="1"/>
  <c r="C62" i="31"/>
  <c r="B62" i="31"/>
  <c r="CQ61" i="31"/>
  <c r="CN61" i="31"/>
  <c r="CK61" i="31"/>
  <c r="CH61" i="31"/>
  <c r="CE61" i="31"/>
  <c r="CB61" i="31"/>
  <c r="BY61" i="31"/>
  <c r="AV61" i="31"/>
  <c r="AT61" i="31"/>
  <c r="AU61" i="31" s="1"/>
  <c r="AS61" i="31"/>
  <c r="AQ61" i="31"/>
  <c r="AR61" i="31" s="1"/>
  <c r="AP61" i="31"/>
  <c r="AN61" i="31"/>
  <c r="AO61" i="31" s="1"/>
  <c r="AM61" i="31"/>
  <c r="AK61" i="31"/>
  <c r="AL61" i="31" s="1"/>
  <c r="AJ61" i="31"/>
  <c r="AH61" i="31"/>
  <c r="AI61" i="31" s="1"/>
  <c r="AG61" i="31"/>
  <c r="AE61" i="31"/>
  <c r="AF61" i="31" s="1"/>
  <c r="AD61" i="31"/>
  <c r="AB61" i="31"/>
  <c r="AC61" i="31" s="1"/>
  <c r="AA61" i="31"/>
  <c r="Y61" i="31"/>
  <c r="Z61" i="31" s="1"/>
  <c r="X61" i="31"/>
  <c r="V61" i="31"/>
  <c r="W61" i="31" s="1"/>
  <c r="U61" i="31"/>
  <c r="S61" i="31"/>
  <c r="T61" i="31" s="1"/>
  <c r="R61" i="31"/>
  <c r="P61" i="31"/>
  <c r="Q61" i="31"/>
  <c r="O61" i="31"/>
  <c r="M61" i="31"/>
  <c r="N61" i="31" s="1"/>
  <c r="L61" i="31"/>
  <c r="J61" i="31"/>
  <c r="K61" i="31" s="1"/>
  <c r="I61" i="31"/>
  <c r="G61" i="31"/>
  <c r="H61" i="31"/>
  <c r="F61" i="31"/>
  <c r="D61" i="31"/>
  <c r="E61" i="31" s="1"/>
  <c r="C61" i="31"/>
  <c r="B61" i="31"/>
  <c r="CQ60" i="31"/>
  <c r="CN60" i="31"/>
  <c r="CK60" i="31"/>
  <c r="CH60" i="31"/>
  <c r="CE60" i="31"/>
  <c r="CB60" i="31"/>
  <c r="BY60" i="31"/>
  <c r="AV60" i="31"/>
  <c r="AT60" i="31"/>
  <c r="AU60" i="31" s="1"/>
  <c r="AS60" i="31"/>
  <c r="AQ60" i="31"/>
  <c r="AR60" i="31" s="1"/>
  <c r="AP60" i="31"/>
  <c r="AN60" i="31"/>
  <c r="AO60" i="31" s="1"/>
  <c r="AM60" i="31"/>
  <c r="AK60" i="31"/>
  <c r="AL60" i="31" s="1"/>
  <c r="AJ60" i="31"/>
  <c r="AH60" i="31"/>
  <c r="AI60" i="31" s="1"/>
  <c r="AG60" i="31"/>
  <c r="AE60" i="31"/>
  <c r="AF60" i="31"/>
  <c r="AD60" i="31"/>
  <c r="AB60" i="31"/>
  <c r="AC60" i="31" s="1"/>
  <c r="AA60" i="31"/>
  <c r="Y60" i="31"/>
  <c r="X60" i="31"/>
  <c r="V60" i="31"/>
  <c r="W60" i="31" s="1"/>
  <c r="U60" i="31"/>
  <c r="S60" i="31"/>
  <c r="T60" i="31" s="1"/>
  <c r="R60" i="31"/>
  <c r="P60" i="31"/>
  <c r="Q60" i="31" s="1"/>
  <c r="O60" i="31"/>
  <c r="M60" i="31"/>
  <c r="N60" i="31" s="1"/>
  <c r="L60" i="31"/>
  <c r="J60" i="31"/>
  <c r="K60" i="31" s="1"/>
  <c r="I60" i="31"/>
  <c r="G60" i="31"/>
  <c r="H60" i="31" s="1"/>
  <c r="F60" i="31"/>
  <c r="D60" i="31"/>
  <c r="E60" i="31" s="1"/>
  <c r="C60" i="31"/>
  <c r="B60" i="31"/>
  <c r="CQ59" i="31"/>
  <c r="CN59" i="31"/>
  <c r="CK59" i="31"/>
  <c r="CH59" i="31"/>
  <c r="CE59" i="31"/>
  <c r="CB59" i="31"/>
  <c r="BY59" i="31"/>
  <c r="AV59" i="31"/>
  <c r="AT59" i="31"/>
  <c r="AU59" i="31" s="1"/>
  <c r="AS59" i="31"/>
  <c r="AQ59" i="31"/>
  <c r="AR59" i="31" s="1"/>
  <c r="AP59" i="31"/>
  <c r="AN59" i="31"/>
  <c r="AO59" i="31" s="1"/>
  <c r="AM59" i="31"/>
  <c r="AK59" i="31"/>
  <c r="AL59" i="31" s="1"/>
  <c r="AJ59" i="31"/>
  <c r="AH59" i="31"/>
  <c r="AI59" i="31" s="1"/>
  <c r="AG59" i="31"/>
  <c r="AE59" i="31"/>
  <c r="AF59" i="31" s="1"/>
  <c r="AD59" i="31"/>
  <c r="AB59" i="31"/>
  <c r="AC59" i="31" s="1"/>
  <c r="AA59" i="31"/>
  <c r="Y59" i="31"/>
  <c r="Z59" i="31" s="1"/>
  <c r="X59" i="31"/>
  <c r="V59" i="31"/>
  <c r="W59" i="31" s="1"/>
  <c r="U59" i="31"/>
  <c r="S59" i="31"/>
  <c r="T59" i="31" s="1"/>
  <c r="R59" i="31"/>
  <c r="P59" i="31"/>
  <c r="Q59" i="31" s="1"/>
  <c r="O59" i="31"/>
  <c r="M59" i="31"/>
  <c r="N59" i="31" s="1"/>
  <c r="J59" i="31"/>
  <c r="K59" i="31" s="1"/>
  <c r="I59" i="31"/>
  <c r="G59" i="31"/>
  <c r="H59" i="31"/>
  <c r="F59" i="31"/>
  <c r="D59" i="31"/>
  <c r="E59" i="31" s="1"/>
  <c r="C59" i="31"/>
  <c r="B59" i="31"/>
  <c r="CQ58" i="31"/>
  <c r="CN58" i="31"/>
  <c r="CK58" i="31"/>
  <c r="CH58" i="31"/>
  <c r="CE58" i="31"/>
  <c r="CB58" i="31"/>
  <c r="BY58" i="31"/>
  <c r="AV58" i="31"/>
  <c r="AT58" i="31"/>
  <c r="AU58" i="31" s="1"/>
  <c r="AS58" i="31"/>
  <c r="AQ58" i="31"/>
  <c r="AR58" i="31" s="1"/>
  <c r="AP58" i="31"/>
  <c r="AN58" i="31"/>
  <c r="AO58" i="31" s="1"/>
  <c r="AM58" i="31"/>
  <c r="AK58" i="31"/>
  <c r="AL58" i="31" s="1"/>
  <c r="AJ58" i="31"/>
  <c r="AH58" i="31"/>
  <c r="AI58" i="31" s="1"/>
  <c r="AG58" i="31"/>
  <c r="AE58" i="31"/>
  <c r="AF58" i="31" s="1"/>
  <c r="AD58" i="31"/>
  <c r="AB58" i="31"/>
  <c r="AC58" i="31" s="1"/>
  <c r="AA58" i="31"/>
  <c r="Y58" i="31"/>
  <c r="X58" i="31"/>
  <c r="V58" i="31"/>
  <c r="W58" i="31" s="1"/>
  <c r="U58" i="31"/>
  <c r="S58" i="31"/>
  <c r="T58" i="31" s="1"/>
  <c r="R58" i="31"/>
  <c r="P58" i="31"/>
  <c r="Q58" i="31" s="1"/>
  <c r="O58" i="31"/>
  <c r="M58" i="31"/>
  <c r="N58" i="31" s="1"/>
  <c r="L58" i="31"/>
  <c r="J58" i="31"/>
  <c r="K58" i="31" s="1"/>
  <c r="I58" i="31"/>
  <c r="G58" i="31"/>
  <c r="F58" i="31"/>
  <c r="D58" i="31"/>
  <c r="E58" i="31" s="1"/>
  <c r="C58" i="31"/>
  <c r="B58" i="31"/>
  <c r="CQ57" i="31"/>
  <c r="CN57" i="31"/>
  <c r="CK57" i="31"/>
  <c r="CH57" i="31"/>
  <c r="CE57" i="31"/>
  <c r="CB57" i="31"/>
  <c r="BY57" i="31"/>
  <c r="AV57" i="31"/>
  <c r="AT57" i="31"/>
  <c r="AU57" i="31" s="1"/>
  <c r="AS57" i="31"/>
  <c r="AQ57" i="31"/>
  <c r="AR57" i="31" s="1"/>
  <c r="AP57" i="31"/>
  <c r="AN57" i="31"/>
  <c r="AO57" i="31" s="1"/>
  <c r="AM57" i="31"/>
  <c r="AK57" i="31"/>
  <c r="AL57" i="31" s="1"/>
  <c r="AJ57" i="31"/>
  <c r="AH57" i="31"/>
  <c r="AI57" i="31" s="1"/>
  <c r="AG57" i="31"/>
  <c r="AE57" i="31"/>
  <c r="AF57" i="31"/>
  <c r="AD57" i="31"/>
  <c r="AB57" i="31"/>
  <c r="AC57" i="31" s="1"/>
  <c r="AA57" i="31"/>
  <c r="Y57" i="31"/>
  <c r="Z57" i="31" s="1"/>
  <c r="X57" i="31"/>
  <c r="V57" i="31"/>
  <c r="W57" i="31" s="1"/>
  <c r="U57" i="31"/>
  <c r="S57" i="31"/>
  <c r="T57" i="31" s="1"/>
  <c r="R57" i="31"/>
  <c r="P57" i="31"/>
  <c r="Q57" i="31" s="1"/>
  <c r="O57" i="31"/>
  <c r="M57" i="31"/>
  <c r="N57" i="31" s="1"/>
  <c r="L57" i="31"/>
  <c r="J57" i="31"/>
  <c r="K57" i="31" s="1"/>
  <c r="I57" i="31"/>
  <c r="G57" i="31"/>
  <c r="H57" i="31" s="1"/>
  <c r="F57" i="31"/>
  <c r="D57" i="31"/>
  <c r="E57" i="31"/>
  <c r="C57" i="31"/>
  <c r="B57" i="31"/>
  <c r="CQ56" i="31"/>
  <c r="CN56" i="31"/>
  <c r="CK56" i="31"/>
  <c r="CH56" i="31"/>
  <c r="CE56" i="31"/>
  <c r="CB56" i="31"/>
  <c r="BY56" i="31"/>
  <c r="AV56" i="31"/>
  <c r="AT56" i="31"/>
  <c r="AU56" i="31"/>
  <c r="AS56" i="31"/>
  <c r="AQ56" i="31"/>
  <c r="AR56" i="31" s="1"/>
  <c r="AP56" i="31"/>
  <c r="AN56" i="31"/>
  <c r="AO56" i="31" s="1"/>
  <c r="AM56" i="31"/>
  <c r="AK56" i="31"/>
  <c r="AL56" i="31" s="1"/>
  <c r="AJ56" i="31"/>
  <c r="AH56" i="31"/>
  <c r="AI56" i="31" s="1"/>
  <c r="AG56" i="31"/>
  <c r="AE56" i="31"/>
  <c r="AF56" i="31" s="1"/>
  <c r="AD56" i="31"/>
  <c r="AB56" i="31"/>
  <c r="AC56" i="31" s="1"/>
  <c r="AA56" i="31"/>
  <c r="Y56" i="31"/>
  <c r="Z56" i="31" s="1"/>
  <c r="X56" i="31"/>
  <c r="V56" i="31"/>
  <c r="W56" i="31" s="1"/>
  <c r="U56" i="31"/>
  <c r="S56" i="31"/>
  <c r="R56" i="31"/>
  <c r="P56" i="31"/>
  <c r="Q56" i="31" s="1"/>
  <c r="O56" i="31"/>
  <c r="M56" i="31"/>
  <c r="N56" i="31" s="1"/>
  <c r="L56" i="31"/>
  <c r="J56" i="31"/>
  <c r="K56" i="31" s="1"/>
  <c r="I56" i="31"/>
  <c r="G56" i="31"/>
  <c r="H56" i="31" s="1"/>
  <c r="F56" i="31"/>
  <c r="D56" i="31"/>
  <c r="E56" i="31" s="1"/>
  <c r="C56" i="31"/>
  <c r="B56" i="31"/>
  <c r="CQ55" i="31"/>
  <c r="CN55" i="31"/>
  <c r="CK55" i="31"/>
  <c r="CH55" i="31"/>
  <c r="CE55" i="31"/>
  <c r="CB55" i="31"/>
  <c r="BY55" i="31"/>
  <c r="AV55" i="31"/>
  <c r="AT55" i="31"/>
  <c r="AU55" i="31" s="1"/>
  <c r="AS55" i="31"/>
  <c r="AQ55" i="31"/>
  <c r="AR55" i="31" s="1"/>
  <c r="AP55" i="31"/>
  <c r="AN55" i="31"/>
  <c r="AO55" i="31" s="1"/>
  <c r="AM55" i="31"/>
  <c r="AK55" i="31"/>
  <c r="AL55" i="31" s="1"/>
  <c r="AJ55" i="31"/>
  <c r="AH55" i="31"/>
  <c r="AI55" i="31" s="1"/>
  <c r="AG55" i="31"/>
  <c r="AE55" i="31"/>
  <c r="AF55" i="31" s="1"/>
  <c r="AD55" i="31"/>
  <c r="AB55" i="31"/>
  <c r="AC55" i="31" s="1"/>
  <c r="AA55" i="31"/>
  <c r="Y55" i="31"/>
  <c r="X55" i="31"/>
  <c r="V55" i="31"/>
  <c r="W55" i="31" s="1"/>
  <c r="U55" i="31"/>
  <c r="S55" i="31"/>
  <c r="T55" i="31" s="1"/>
  <c r="R55" i="31"/>
  <c r="P55" i="31"/>
  <c r="O55" i="31"/>
  <c r="M55" i="31"/>
  <c r="L55" i="31"/>
  <c r="J55" i="31"/>
  <c r="K55" i="31" s="1"/>
  <c r="I55" i="31"/>
  <c r="G55" i="31"/>
  <c r="H55" i="31"/>
  <c r="F55" i="31"/>
  <c r="D55" i="31"/>
  <c r="C55" i="31"/>
  <c r="B55" i="31"/>
  <c r="CQ54" i="31"/>
  <c r="CN54" i="31"/>
  <c r="CK54" i="31"/>
  <c r="CH54" i="31"/>
  <c r="CE54" i="31"/>
  <c r="CB54" i="31"/>
  <c r="BY54" i="31"/>
  <c r="AV54" i="31"/>
  <c r="AT54" i="31"/>
  <c r="AU54" i="31" s="1"/>
  <c r="AS54" i="31"/>
  <c r="AQ54" i="31"/>
  <c r="AR54" i="31" s="1"/>
  <c r="AP54" i="31"/>
  <c r="AN54" i="31"/>
  <c r="AO54" i="31" s="1"/>
  <c r="AM54" i="31"/>
  <c r="AK54" i="31"/>
  <c r="AL54" i="31" s="1"/>
  <c r="AJ54" i="31"/>
  <c r="AH54" i="31"/>
  <c r="AI54" i="31"/>
  <c r="AG54" i="31"/>
  <c r="AE54" i="31"/>
  <c r="AF54" i="31" s="1"/>
  <c r="AD54" i="31"/>
  <c r="AB54" i="31"/>
  <c r="AC54" i="31" s="1"/>
  <c r="AA54" i="31"/>
  <c r="Y54" i="31"/>
  <c r="Z54" i="31" s="1"/>
  <c r="X54" i="31"/>
  <c r="V54" i="31"/>
  <c r="W54" i="31" s="1"/>
  <c r="U54" i="31"/>
  <c r="S54" i="31"/>
  <c r="T54" i="31" s="1"/>
  <c r="R54" i="31"/>
  <c r="P54" i="31"/>
  <c r="Q54" i="31" s="1"/>
  <c r="O54" i="31"/>
  <c r="M54" i="31"/>
  <c r="N54" i="31" s="1"/>
  <c r="L54" i="31"/>
  <c r="J54" i="31"/>
  <c r="K54" i="31" s="1"/>
  <c r="I54" i="31"/>
  <c r="G54" i="31"/>
  <c r="H54" i="31" s="1"/>
  <c r="F54" i="31"/>
  <c r="D54" i="31"/>
  <c r="C54" i="31"/>
  <c r="B54" i="31"/>
  <c r="CQ53" i="31"/>
  <c r="CN53" i="31"/>
  <c r="CK53" i="31"/>
  <c r="CH53" i="31"/>
  <c r="CE53" i="31"/>
  <c r="CB53" i="31"/>
  <c r="BY53" i="31"/>
  <c r="AV53" i="31"/>
  <c r="AT53" i="31"/>
  <c r="AU53" i="31" s="1"/>
  <c r="AS53" i="31"/>
  <c r="AQ53" i="31"/>
  <c r="AR53" i="31" s="1"/>
  <c r="AP53" i="31"/>
  <c r="AN53" i="31"/>
  <c r="AO53" i="31"/>
  <c r="AM53" i="31"/>
  <c r="AK53" i="31"/>
  <c r="AL53" i="31" s="1"/>
  <c r="AJ53" i="31"/>
  <c r="AH53" i="31"/>
  <c r="AI53" i="31" s="1"/>
  <c r="AG53" i="31"/>
  <c r="AE53" i="31"/>
  <c r="AF53" i="31" s="1"/>
  <c r="AD53" i="31"/>
  <c r="AB53" i="31"/>
  <c r="AC53" i="31" s="1"/>
  <c r="AA53" i="31"/>
  <c r="Y53" i="31"/>
  <c r="Z53" i="31" s="1"/>
  <c r="X53" i="31"/>
  <c r="V53" i="31"/>
  <c r="W53" i="31" s="1"/>
  <c r="U53" i="31"/>
  <c r="S53" i="31"/>
  <c r="T53" i="31" s="1"/>
  <c r="R53" i="31"/>
  <c r="P53" i="31"/>
  <c r="Q53" i="31" s="1"/>
  <c r="O53" i="31"/>
  <c r="M53" i="31"/>
  <c r="N53" i="31" s="1"/>
  <c r="L53" i="31"/>
  <c r="J53" i="31"/>
  <c r="K53" i="31" s="1"/>
  <c r="I53" i="31"/>
  <c r="G53" i="31"/>
  <c r="H53" i="31"/>
  <c r="F53" i="31"/>
  <c r="D53" i="31"/>
  <c r="E53" i="31" s="1"/>
  <c r="C53" i="31"/>
  <c r="B53" i="31"/>
  <c r="CQ52" i="31"/>
  <c r="CN52" i="31"/>
  <c r="CK52" i="31"/>
  <c r="CH52" i="31"/>
  <c r="CE52" i="31"/>
  <c r="CB52" i="31"/>
  <c r="BY52" i="31"/>
  <c r="AV52" i="31"/>
  <c r="AT52" i="31"/>
  <c r="AU52" i="31" s="1"/>
  <c r="AS52" i="31"/>
  <c r="AQ52" i="31"/>
  <c r="AR52" i="31" s="1"/>
  <c r="AP52" i="31"/>
  <c r="AN52" i="31"/>
  <c r="AO52" i="31"/>
  <c r="AM52" i="31"/>
  <c r="AK52" i="31"/>
  <c r="AL52" i="31" s="1"/>
  <c r="AJ52" i="31"/>
  <c r="AH52" i="31"/>
  <c r="AI52" i="31" s="1"/>
  <c r="AG52" i="31"/>
  <c r="AE52" i="31"/>
  <c r="AF52" i="31" s="1"/>
  <c r="AD52" i="31"/>
  <c r="AB52" i="31"/>
  <c r="AC52" i="31" s="1"/>
  <c r="AA52" i="31"/>
  <c r="Y52" i="31"/>
  <c r="Z52" i="31" s="1"/>
  <c r="X52" i="31"/>
  <c r="V52" i="31"/>
  <c r="W52" i="31" s="1"/>
  <c r="U52" i="31"/>
  <c r="S52" i="31"/>
  <c r="T52" i="31" s="1"/>
  <c r="R52" i="31"/>
  <c r="P52" i="31"/>
  <c r="O52" i="31"/>
  <c r="M52" i="31"/>
  <c r="N52" i="31" s="1"/>
  <c r="L52" i="31"/>
  <c r="J52" i="31"/>
  <c r="K52" i="31" s="1"/>
  <c r="I52" i="31"/>
  <c r="G52" i="31"/>
  <c r="H52" i="31" s="1"/>
  <c r="F52" i="31"/>
  <c r="D52" i="31"/>
  <c r="C52" i="31"/>
  <c r="E52" i="31" s="1"/>
  <c r="B52" i="31"/>
  <c r="CQ51" i="31"/>
  <c r="CN51" i="31"/>
  <c r="CK51" i="31"/>
  <c r="CH51" i="31"/>
  <c r="CE51" i="31"/>
  <c r="CB51" i="31"/>
  <c r="BY51" i="31"/>
  <c r="AV51" i="31"/>
  <c r="AT51" i="31"/>
  <c r="AU51" i="31" s="1"/>
  <c r="AS51" i="31"/>
  <c r="AQ51" i="31"/>
  <c r="AR51" i="31" s="1"/>
  <c r="AP51" i="31"/>
  <c r="AN51" i="31"/>
  <c r="AO51" i="31" s="1"/>
  <c r="AM51" i="31"/>
  <c r="AK51" i="31"/>
  <c r="AL51" i="31" s="1"/>
  <c r="AJ51" i="31"/>
  <c r="AH51" i="31"/>
  <c r="AI51" i="31" s="1"/>
  <c r="AG51" i="31"/>
  <c r="AE51" i="31"/>
  <c r="AF51" i="31" s="1"/>
  <c r="AD51" i="31"/>
  <c r="AB51" i="31"/>
  <c r="AC51" i="31" s="1"/>
  <c r="AA51" i="31"/>
  <c r="Y51" i="31"/>
  <c r="Z51" i="31" s="1"/>
  <c r="X51" i="31"/>
  <c r="V51" i="31"/>
  <c r="W51" i="31" s="1"/>
  <c r="U51" i="31"/>
  <c r="S51" i="31"/>
  <c r="T51" i="31" s="1"/>
  <c r="R51" i="31"/>
  <c r="P51" i="31"/>
  <c r="O51" i="31"/>
  <c r="M51" i="31"/>
  <c r="N51" i="31" s="1"/>
  <c r="L51" i="31"/>
  <c r="J51" i="31"/>
  <c r="K51" i="31" s="1"/>
  <c r="I51" i="31"/>
  <c r="G51" i="31"/>
  <c r="F51" i="31"/>
  <c r="D51" i="31"/>
  <c r="E51" i="31" s="1"/>
  <c r="C51" i="31"/>
  <c r="B51" i="31"/>
  <c r="CQ50" i="31"/>
  <c r="CN50" i="31"/>
  <c r="CK50" i="31"/>
  <c r="CH50" i="31"/>
  <c r="CE50" i="31"/>
  <c r="CB50" i="31"/>
  <c r="BY50" i="31"/>
  <c r="AV50" i="31"/>
  <c r="AT50" i="31"/>
  <c r="AU50" i="31" s="1"/>
  <c r="AS50" i="31"/>
  <c r="AQ50" i="31"/>
  <c r="AR50" i="31" s="1"/>
  <c r="AP50" i="31"/>
  <c r="AN50" i="31"/>
  <c r="AO50" i="31" s="1"/>
  <c r="AM50" i="31"/>
  <c r="AK50" i="31"/>
  <c r="AL50" i="31" s="1"/>
  <c r="AJ50" i="31"/>
  <c r="AH50" i="31"/>
  <c r="AI50" i="31" s="1"/>
  <c r="AG50" i="31"/>
  <c r="AE50" i="31"/>
  <c r="AF50" i="31" s="1"/>
  <c r="AD50" i="31"/>
  <c r="AB50" i="31"/>
  <c r="AC50" i="31" s="1"/>
  <c r="AA50" i="31"/>
  <c r="Y50" i="31"/>
  <c r="X50" i="31"/>
  <c r="V50" i="31"/>
  <c r="W50" i="31" s="1"/>
  <c r="U50" i="31"/>
  <c r="S50" i="31"/>
  <c r="R50" i="31"/>
  <c r="P50" i="31"/>
  <c r="Q50" i="31" s="1"/>
  <c r="O50" i="31"/>
  <c r="M50" i="31"/>
  <c r="L50" i="31"/>
  <c r="J50" i="31"/>
  <c r="K50" i="31" s="1"/>
  <c r="I50" i="31"/>
  <c r="G50" i="31"/>
  <c r="F50" i="31"/>
  <c r="D50" i="31"/>
  <c r="E50" i="31" s="1"/>
  <c r="C50" i="31"/>
  <c r="B50" i="31"/>
  <c r="CQ49" i="31"/>
  <c r="CN49" i="31"/>
  <c r="CK49" i="31"/>
  <c r="CH49" i="31"/>
  <c r="CE49" i="31"/>
  <c r="CB49" i="31"/>
  <c r="BY49" i="31"/>
  <c r="AV49" i="31"/>
  <c r="AT49" i="31"/>
  <c r="AU49" i="31" s="1"/>
  <c r="AS49" i="31"/>
  <c r="AQ49" i="31"/>
  <c r="AR49" i="31" s="1"/>
  <c r="AP49" i="31"/>
  <c r="AN49" i="31"/>
  <c r="AO49" i="31"/>
  <c r="AM49" i="31"/>
  <c r="AK49" i="31"/>
  <c r="AL49" i="31" s="1"/>
  <c r="AJ49" i="31"/>
  <c r="AH49" i="31"/>
  <c r="AI49" i="31" s="1"/>
  <c r="AG49" i="31"/>
  <c r="AE49" i="31"/>
  <c r="AF49" i="31" s="1"/>
  <c r="AD49" i="31"/>
  <c r="AB49" i="31"/>
  <c r="AC49" i="31" s="1"/>
  <c r="AA49" i="31"/>
  <c r="Y49" i="31"/>
  <c r="Z49" i="31" s="1"/>
  <c r="X49" i="31"/>
  <c r="V49" i="31"/>
  <c r="W49" i="31" s="1"/>
  <c r="U49" i="31"/>
  <c r="S49" i="31"/>
  <c r="R49" i="31"/>
  <c r="P49" i="31"/>
  <c r="Q49" i="31" s="1"/>
  <c r="O49" i="31"/>
  <c r="M49" i="31"/>
  <c r="N49" i="31" s="1"/>
  <c r="L49" i="31"/>
  <c r="J49" i="31"/>
  <c r="K49" i="31" s="1"/>
  <c r="I49" i="31"/>
  <c r="G49" i="31"/>
  <c r="H49" i="31" s="1"/>
  <c r="F49" i="31"/>
  <c r="D49" i="31"/>
  <c r="E49" i="31" s="1"/>
  <c r="C49" i="31"/>
  <c r="B49" i="31"/>
  <c r="CQ48" i="31"/>
  <c r="CN48" i="31"/>
  <c r="CK48" i="31"/>
  <c r="CH48" i="31"/>
  <c r="CE48" i="31"/>
  <c r="CB48" i="31"/>
  <c r="BY48" i="31"/>
  <c r="AV48" i="31"/>
  <c r="AT48" i="31"/>
  <c r="AU48" i="31" s="1"/>
  <c r="AS48" i="31"/>
  <c r="AQ48" i="31"/>
  <c r="AR48" i="31" s="1"/>
  <c r="AP48" i="31"/>
  <c r="AN48" i="31"/>
  <c r="AO48" i="31" s="1"/>
  <c r="AM48" i="31"/>
  <c r="AK48" i="31"/>
  <c r="AL48" i="31" s="1"/>
  <c r="AJ48" i="31"/>
  <c r="AH48" i="31"/>
  <c r="AI48" i="31" s="1"/>
  <c r="AG48" i="31"/>
  <c r="AE48" i="31"/>
  <c r="AF48" i="31" s="1"/>
  <c r="AD48" i="31"/>
  <c r="AB48" i="31"/>
  <c r="AC48" i="31" s="1"/>
  <c r="AA48" i="31"/>
  <c r="Y48" i="31"/>
  <c r="Z48" i="31" s="1"/>
  <c r="X48" i="31"/>
  <c r="V48" i="31"/>
  <c r="U48" i="31"/>
  <c r="S48" i="31"/>
  <c r="T48" i="31" s="1"/>
  <c r="R48" i="31"/>
  <c r="P48" i="31"/>
  <c r="Q48" i="31" s="1"/>
  <c r="O48" i="31"/>
  <c r="M48" i="31"/>
  <c r="N48" i="31" s="1"/>
  <c r="L48" i="31"/>
  <c r="J48" i="31"/>
  <c r="K48" i="31" s="1"/>
  <c r="I48" i="31"/>
  <c r="G48" i="31"/>
  <c r="H48" i="31" s="1"/>
  <c r="F48" i="31"/>
  <c r="D48" i="31"/>
  <c r="E48" i="31" s="1"/>
  <c r="C48" i="31"/>
  <c r="B48" i="31"/>
  <c r="CQ47" i="31"/>
  <c r="CN47" i="31"/>
  <c r="CK47" i="31"/>
  <c r="CH47" i="31"/>
  <c r="CE47" i="31"/>
  <c r="CB47" i="31"/>
  <c r="BY47" i="31"/>
  <c r="AV47" i="31"/>
  <c r="AT47" i="31"/>
  <c r="AU47" i="31" s="1"/>
  <c r="AS47" i="31"/>
  <c r="AQ47" i="31"/>
  <c r="AR47" i="31" s="1"/>
  <c r="AP47" i="31"/>
  <c r="AN47" i="31"/>
  <c r="AO47" i="31" s="1"/>
  <c r="AM47" i="31"/>
  <c r="AK47" i="31"/>
  <c r="AL47" i="31" s="1"/>
  <c r="AJ47" i="31"/>
  <c r="AH47" i="31"/>
  <c r="AI47" i="31" s="1"/>
  <c r="AG47" i="31"/>
  <c r="AE47" i="31"/>
  <c r="AF47" i="31" s="1"/>
  <c r="AD47" i="31"/>
  <c r="AB47" i="31"/>
  <c r="AC47" i="31" s="1"/>
  <c r="AA47" i="31"/>
  <c r="Y47" i="31"/>
  <c r="Z47" i="31" s="1"/>
  <c r="X47" i="31"/>
  <c r="V47" i="31"/>
  <c r="W47" i="31" s="1"/>
  <c r="U47" i="31"/>
  <c r="S47" i="31"/>
  <c r="T47" i="31" s="1"/>
  <c r="R47" i="31"/>
  <c r="P47" i="31"/>
  <c r="Q47" i="31" s="1"/>
  <c r="O47" i="31"/>
  <c r="M47" i="31"/>
  <c r="N47" i="31" s="1"/>
  <c r="L47" i="31"/>
  <c r="J47" i="31"/>
  <c r="K47" i="31" s="1"/>
  <c r="I47" i="31"/>
  <c r="G47" i="31"/>
  <c r="H47" i="31" s="1"/>
  <c r="F47" i="31"/>
  <c r="D47" i="31"/>
  <c r="E47" i="31" s="1"/>
  <c r="C47" i="31"/>
  <c r="B47" i="31"/>
  <c r="CQ46" i="31"/>
  <c r="CN46" i="31"/>
  <c r="CK46" i="31"/>
  <c r="CH46" i="31"/>
  <c r="CE46" i="31"/>
  <c r="CB46" i="31"/>
  <c r="BY46" i="31"/>
  <c r="AV46" i="31"/>
  <c r="AT46" i="31"/>
  <c r="AU46" i="31" s="1"/>
  <c r="AS46" i="31"/>
  <c r="AQ46" i="31"/>
  <c r="AR46" i="31" s="1"/>
  <c r="AP46" i="31"/>
  <c r="AN46" i="31"/>
  <c r="AO46" i="31" s="1"/>
  <c r="AM46" i="31"/>
  <c r="AK46" i="31"/>
  <c r="AL46" i="31" s="1"/>
  <c r="AJ46" i="31"/>
  <c r="AH46" i="31"/>
  <c r="AI46" i="31" s="1"/>
  <c r="AG46" i="31"/>
  <c r="AE46" i="31"/>
  <c r="AF46" i="31" s="1"/>
  <c r="AD46" i="31"/>
  <c r="AB46" i="31"/>
  <c r="AC46" i="31" s="1"/>
  <c r="AA46" i="31"/>
  <c r="Y46" i="31"/>
  <c r="Z46" i="31" s="1"/>
  <c r="X46" i="31"/>
  <c r="V46" i="31"/>
  <c r="W46" i="31" s="1"/>
  <c r="U46" i="31"/>
  <c r="S46" i="31"/>
  <c r="R46" i="31"/>
  <c r="P46" i="31"/>
  <c r="Q46" i="31" s="1"/>
  <c r="O46" i="31"/>
  <c r="M46" i="31"/>
  <c r="N46" i="31" s="1"/>
  <c r="L46" i="31"/>
  <c r="J46" i="31"/>
  <c r="K46" i="31" s="1"/>
  <c r="I46" i="31"/>
  <c r="G46" i="31"/>
  <c r="H46" i="31" s="1"/>
  <c r="F46" i="31"/>
  <c r="D46" i="31"/>
  <c r="E46" i="31" s="1"/>
  <c r="C46" i="31"/>
  <c r="B46" i="31"/>
  <c r="CQ45" i="31"/>
  <c r="CN45" i="31"/>
  <c r="CK45" i="31"/>
  <c r="CH45" i="31"/>
  <c r="CE45" i="31"/>
  <c r="CB45" i="31"/>
  <c r="BY45" i="31"/>
  <c r="AV45" i="31"/>
  <c r="AT45" i="31"/>
  <c r="AU45" i="31" s="1"/>
  <c r="AS45" i="31"/>
  <c r="AQ45" i="31"/>
  <c r="AR45" i="31" s="1"/>
  <c r="AP45" i="31"/>
  <c r="AN45" i="31"/>
  <c r="AO45" i="31" s="1"/>
  <c r="AM45" i="31"/>
  <c r="AK45" i="31"/>
  <c r="AL45" i="31" s="1"/>
  <c r="AJ45" i="31"/>
  <c r="AH45" i="31"/>
  <c r="AI45" i="31" s="1"/>
  <c r="AG45" i="31"/>
  <c r="AE45" i="31"/>
  <c r="AF45" i="31" s="1"/>
  <c r="AD45" i="31"/>
  <c r="AB45" i="31"/>
  <c r="AC45" i="31" s="1"/>
  <c r="AA45" i="31"/>
  <c r="Y45" i="31"/>
  <c r="Z45" i="31" s="1"/>
  <c r="X45" i="31"/>
  <c r="V45" i="31"/>
  <c r="W45" i="31" s="1"/>
  <c r="U45" i="31"/>
  <c r="S45" i="31"/>
  <c r="T45" i="31" s="1"/>
  <c r="R45" i="31"/>
  <c r="P45" i="31"/>
  <c r="O45" i="31"/>
  <c r="M45" i="31"/>
  <c r="L45" i="31"/>
  <c r="J45" i="31"/>
  <c r="K45" i="31" s="1"/>
  <c r="I45" i="31"/>
  <c r="G45" i="31"/>
  <c r="F45" i="31"/>
  <c r="D45" i="31"/>
  <c r="C45" i="31"/>
  <c r="B45" i="31"/>
  <c r="CQ44" i="31"/>
  <c r="CN44" i="31"/>
  <c r="CK44" i="31"/>
  <c r="CH44" i="31"/>
  <c r="CE44" i="31"/>
  <c r="CB44" i="31"/>
  <c r="BY44" i="31"/>
  <c r="AV44" i="31"/>
  <c r="AT44" i="31"/>
  <c r="AU44" i="31" s="1"/>
  <c r="AS44" i="31"/>
  <c r="AQ44" i="31"/>
  <c r="AR44" i="31" s="1"/>
  <c r="AP44" i="31"/>
  <c r="AN44" i="31"/>
  <c r="AO44" i="31" s="1"/>
  <c r="AM44" i="31"/>
  <c r="AK44" i="31"/>
  <c r="AL44" i="31" s="1"/>
  <c r="AJ44" i="31"/>
  <c r="AH44" i="31"/>
  <c r="AI44" i="31" s="1"/>
  <c r="AG44" i="31"/>
  <c r="AE44" i="31"/>
  <c r="AF44" i="31" s="1"/>
  <c r="AD44" i="31"/>
  <c r="AB44" i="31"/>
  <c r="AC44" i="31" s="1"/>
  <c r="AA44" i="31"/>
  <c r="Y44" i="31"/>
  <c r="Z44" i="31" s="1"/>
  <c r="X44" i="31"/>
  <c r="V44" i="31"/>
  <c r="W44" i="31" s="1"/>
  <c r="U44" i="31"/>
  <c r="S44" i="31"/>
  <c r="T44" i="31" s="1"/>
  <c r="R44" i="31"/>
  <c r="P44" i="31"/>
  <c r="O44" i="31"/>
  <c r="M44" i="31"/>
  <c r="N44" i="31" s="1"/>
  <c r="L44" i="31"/>
  <c r="J44" i="31"/>
  <c r="K44" i="31" s="1"/>
  <c r="I44" i="31"/>
  <c r="G44" i="31"/>
  <c r="H44" i="31" s="1"/>
  <c r="F44" i="31"/>
  <c r="D44" i="31"/>
  <c r="C44" i="31"/>
  <c r="B44" i="31"/>
  <c r="CQ43" i="31"/>
  <c r="CN43" i="31"/>
  <c r="CK43" i="31"/>
  <c r="CH43" i="31"/>
  <c r="CE43" i="31"/>
  <c r="CB43" i="31"/>
  <c r="BY43" i="31"/>
  <c r="AV43" i="31"/>
  <c r="AT43" i="31"/>
  <c r="AU43" i="31" s="1"/>
  <c r="AS43" i="31"/>
  <c r="AQ43" i="31"/>
  <c r="AR43" i="31" s="1"/>
  <c r="AP43" i="31"/>
  <c r="AN43" i="31"/>
  <c r="AO43" i="31" s="1"/>
  <c r="AM43" i="31"/>
  <c r="AK43" i="31"/>
  <c r="AL43" i="31"/>
  <c r="AJ43" i="31"/>
  <c r="AH43" i="31"/>
  <c r="AI43" i="31" s="1"/>
  <c r="AG43" i="31"/>
  <c r="AE43" i="31"/>
  <c r="AF43" i="31" s="1"/>
  <c r="AD43" i="31"/>
  <c r="AB43" i="31"/>
  <c r="AC43" i="31" s="1"/>
  <c r="AA43" i="31"/>
  <c r="Y43" i="31"/>
  <c r="Z43" i="31" s="1"/>
  <c r="X43" i="31"/>
  <c r="V43" i="31"/>
  <c r="W43" i="31" s="1"/>
  <c r="U43" i="31"/>
  <c r="S43" i="31"/>
  <c r="T43" i="31" s="1"/>
  <c r="R43" i="31"/>
  <c r="P43" i="31"/>
  <c r="O43" i="31"/>
  <c r="M43" i="31"/>
  <c r="N43" i="31" s="1"/>
  <c r="L43" i="31"/>
  <c r="J43" i="31"/>
  <c r="I43" i="31"/>
  <c r="G43" i="31"/>
  <c r="H43" i="31" s="1"/>
  <c r="F43" i="31"/>
  <c r="D43" i="31"/>
  <c r="C43" i="31"/>
  <c r="B43" i="31"/>
  <c r="CQ42" i="31"/>
  <c r="CN42" i="31"/>
  <c r="CK42" i="31"/>
  <c r="CH42" i="31"/>
  <c r="CE42" i="31"/>
  <c r="CB42" i="31"/>
  <c r="BY42" i="31"/>
  <c r="AV42" i="31"/>
  <c r="AT42" i="31"/>
  <c r="AU42" i="31" s="1"/>
  <c r="AS42" i="31"/>
  <c r="AQ42" i="31"/>
  <c r="AR42" i="31" s="1"/>
  <c r="AP42" i="31"/>
  <c r="AN42" i="31"/>
  <c r="AO42" i="31" s="1"/>
  <c r="AM42" i="31"/>
  <c r="AK42" i="31"/>
  <c r="AL42" i="31" s="1"/>
  <c r="AJ42" i="31"/>
  <c r="AH42" i="31"/>
  <c r="AI42" i="31" s="1"/>
  <c r="AG42" i="31"/>
  <c r="AE42" i="31"/>
  <c r="AF42" i="31" s="1"/>
  <c r="AD42" i="31"/>
  <c r="AB42" i="31"/>
  <c r="AC42" i="31"/>
  <c r="AA42" i="31"/>
  <c r="Y42" i="31"/>
  <c r="Z42" i="31" s="1"/>
  <c r="X42" i="31"/>
  <c r="V42" i="31"/>
  <c r="U42" i="31"/>
  <c r="S42" i="31"/>
  <c r="T42" i="31" s="1"/>
  <c r="R42" i="31"/>
  <c r="P42" i="31"/>
  <c r="Q42" i="31" s="1"/>
  <c r="O42" i="31"/>
  <c r="M42" i="31"/>
  <c r="L42" i="31"/>
  <c r="J42" i="31"/>
  <c r="K42" i="31" s="1"/>
  <c r="I42" i="31"/>
  <c r="G42" i="31"/>
  <c r="H42" i="31" s="1"/>
  <c r="F42" i="31"/>
  <c r="D42" i="31"/>
  <c r="E42" i="31" s="1"/>
  <c r="C42" i="31"/>
  <c r="B42" i="31"/>
  <c r="CQ41" i="31"/>
  <c r="CN41" i="31"/>
  <c r="CK41" i="31"/>
  <c r="CH41" i="31"/>
  <c r="CE41" i="31"/>
  <c r="CB41" i="31"/>
  <c r="BY41" i="31"/>
  <c r="AV41" i="31"/>
  <c r="AT41" i="31"/>
  <c r="AU41" i="31" s="1"/>
  <c r="AS41" i="31"/>
  <c r="AQ41" i="31"/>
  <c r="AR41" i="31" s="1"/>
  <c r="AP41" i="31"/>
  <c r="AN41" i="31"/>
  <c r="AO41" i="31" s="1"/>
  <c r="AM41" i="31"/>
  <c r="AK41" i="31"/>
  <c r="AL41" i="31" s="1"/>
  <c r="AJ41" i="31"/>
  <c r="AH41" i="31"/>
  <c r="AI41" i="31"/>
  <c r="AG41" i="31"/>
  <c r="AE41" i="31"/>
  <c r="AF41" i="31" s="1"/>
  <c r="AD41" i="31"/>
  <c r="AB41" i="31"/>
  <c r="AC41" i="31" s="1"/>
  <c r="AA41" i="31"/>
  <c r="Y41" i="31"/>
  <c r="X41" i="31"/>
  <c r="V41" i="31"/>
  <c r="U41" i="31"/>
  <c r="S41" i="31"/>
  <c r="T41" i="31" s="1"/>
  <c r="R41" i="31"/>
  <c r="P41" i="31"/>
  <c r="Q41" i="31" s="1"/>
  <c r="O41" i="31"/>
  <c r="M41" i="31"/>
  <c r="L41" i="31"/>
  <c r="J41" i="31"/>
  <c r="K41" i="31" s="1"/>
  <c r="I41" i="31"/>
  <c r="G41" i="31"/>
  <c r="F41" i="31"/>
  <c r="D41" i="31"/>
  <c r="E41" i="31" s="1"/>
  <c r="C41" i="31"/>
  <c r="B41" i="31"/>
  <c r="CQ40" i="31"/>
  <c r="CN40" i="31"/>
  <c r="CK40" i="31"/>
  <c r="CH40" i="31"/>
  <c r="CE40" i="31"/>
  <c r="CB40" i="31"/>
  <c r="BY40" i="31"/>
  <c r="AV40" i="31"/>
  <c r="AT40" i="31"/>
  <c r="AU40" i="31" s="1"/>
  <c r="AS40" i="31"/>
  <c r="AQ40" i="31"/>
  <c r="AR40" i="31" s="1"/>
  <c r="AP40" i="31"/>
  <c r="AN40" i="31"/>
  <c r="AO40" i="31" s="1"/>
  <c r="AM40" i="31"/>
  <c r="AK40" i="31"/>
  <c r="AL40" i="31" s="1"/>
  <c r="AJ40" i="31"/>
  <c r="AH40" i="31"/>
  <c r="AI40" i="31" s="1"/>
  <c r="AG40" i="31"/>
  <c r="AE40" i="31"/>
  <c r="AF40" i="31"/>
  <c r="AD40" i="31"/>
  <c r="AB40" i="31"/>
  <c r="AC40" i="31" s="1"/>
  <c r="AA40" i="31"/>
  <c r="Y40" i="31"/>
  <c r="Z40" i="31" s="1"/>
  <c r="X40" i="31"/>
  <c r="V40" i="31"/>
  <c r="W40" i="31" s="1"/>
  <c r="U40" i="31"/>
  <c r="S40" i="31"/>
  <c r="R40" i="31"/>
  <c r="P40" i="31"/>
  <c r="Q40" i="31" s="1"/>
  <c r="O40" i="31"/>
  <c r="M40" i="31"/>
  <c r="N40" i="31" s="1"/>
  <c r="L40" i="31"/>
  <c r="J40" i="31"/>
  <c r="K40" i="31" s="1"/>
  <c r="I40" i="31"/>
  <c r="G40" i="31"/>
  <c r="F40" i="31"/>
  <c r="D40" i="31"/>
  <c r="E40" i="31" s="1"/>
  <c r="C40" i="31"/>
  <c r="B40" i="31"/>
  <c r="CQ39" i="31"/>
  <c r="CN39" i="31"/>
  <c r="CK39" i="31"/>
  <c r="CH39" i="31"/>
  <c r="CE39" i="31"/>
  <c r="CB39" i="31"/>
  <c r="BY39" i="31"/>
  <c r="AV39" i="31"/>
  <c r="AT39" i="31"/>
  <c r="AU39" i="31" s="1"/>
  <c r="AS39" i="31"/>
  <c r="AQ39" i="31"/>
  <c r="AR39" i="31" s="1"/>
  <c r="AP39" i="31"/>
  <c r="AN39" i="31"/>
  <c r="AO39" i="31" s="1"/>
  <c r="AM39" i="31"/>
  <c r="AK39" i="31"/>
  <c r="AL39" i="31" s="1"/>
  <c r="AJ39" i="31"/>
  <c r="AH39" i="31"/>
  <c r="AI39" i="31" s="1"/>
  <c r="AG39" i="31"/>
  <c r="AE39" i="31"/>
  <c r="AF39" i="31" s="1"/>
  <c r="AD39" i="31"/>
  <c r="AB39" i="31"/>
  <c r="AC39" i="31" s="1"/>
  <c r="AA39" i="31"/>
  <c r="Y39" i="31"/>
  <c r="Z39" i="31" s="1"/>
  <c r="X39" i="31"/>
  <c r="V39" i="31"/>
  <c r="W39" i="31" s="1"/>
  <c r="U39" i="31"/>
  <c r="S39" i="31"/>
  <c r="R39" i="31"/>
  <c r="P39" i="31"/>
  <c r="Q39" i="31" s="1"/>
  <c r="O39" i="31"/>
  <c r="M39" i="31"/>
  <c r="L39" i="31"/>
  <c r="J39" i="31"/>
  <c r="K39" i="31"/>
  <c r="I39" i="31"/>
  <c r="G39" i="31"/>
  <c r="H39" i="31" s="1"/>
  <c r="F39" i="31"/>
  <c r="D39" i="31"/>
  <c r="E39" i="31" s="1"/>
  <c r="C39" i="31"/>
  <c r="B39" i="31"/>
  <c r="CQ38" i="31"/>
  <c r="CN38" i="31"/>
  <c r="CK38" i="31"/>
  <c r="CH38" i="31"/>
  <c r="CE38" i="31"/>
  <c r="CB38" i="31"/>
  <c r="BY38" i="31"/>
  <c r="AV38" i="31"/>
  <c r="AT38" i="31"/>
  <c r="AU38" i="31" s="1"/>
  <c r="AS38" i="31"/>
  <c r="AQ38" i="31"/>
  <c r="AR38" i="31" s="1"/>
  <c r="AP38" i="31"/>
  <c r="AN38" i="31"/>
  <c r="AO38" i="31" s="1"/>
  <c r="AM38" i="31"/>
  <c r="AK38" i="31"/>
  <c r="AL38" i="31" s="1"/>
  <c r="AJ38" i="31"/>
  <c r="AH38" i="31"/>
  <c r="AI38" i="31" s="1"/>
  <c r="AG38" i="31"/>
  <c r="AE38" i="31"/>
  <c r="AF38" i="31" s="1"/>
  <c r="AD38" i="31"/>
  <c r="AB38" i="31"/>
  <c r="AC38" i="31"/>
  <c r="AA38" i="31"/>
  <c r="Y38" i="31"/>
  <c r="Z38" i="31" s="1"/>
  <c r="X38" i="31"/>
  <c r="V38" i="31"/>
  <c r="W38" i="31" s="1"/>
  <c r="U38" i="31"/>
  <c r="S38" i="31"/>
  <c r="T38" i="31" s="1"/>
  <c r="R38" i="31"/>
  <c r="P38" i="31"/>
  <c r="Q38" i="31" s="1"/>
  <c r="O38" i="31"/>
  <c r="M38" i="31"/>
  <c r="N38" i="31"/>
  <c r="L38" i="31"/>
  <c r="J38" i="31"/>
  <c r="K38" i="31" s="1"/>
  <c r="I38" i="31"/>
  <c r="G38" i="31"/>
  <c r="H38" i="31" s="1"/>
  <c r="F38" i="31"/>
  <c r="D38" i="31"/>
  <c r="C38" i="31"/>
  <c r="B38" i="31"/>
  <c r="CQ37" i="31"/>
  <c r="CN37" i="31"/>
  <c r="CK37" i="31"/>
  <c r="CH37" i="31"/>
  <c r="CE37" i="31"/>
  <c r="CB37" i="31"/>
  <c r="BY37" i="31"/>
  <c r="AV37" i="31"/>
  <c r="AT37" i="31"/>
  <c r="AU37" i="31" s="1"/>
  <c r="AS37" i="31"/>
  <c r="AQ37" i="31"/>
  <c r="AR37" i="31" s="1"/>
  <c r="AP37" i="31"/>
  <c r="AN37" i="31"/>
  <c r="AO37" i="31" s="1"/>
  <c r="AM37" i="31"/>
  <c r="AK37" i="31"/>
  <c r="AL37" i="31" s="1"/>
  <c r="AJ37" i="31"/>
  <c r="AH37" i="31"/>
  <c r="AI37" i="31" s="1"/>
  <c r="AG37" i="31"/>
  <c r="AE37" i="31"/>
  <c r="AF37" i="31" s="1"/>
  <c r="AD37" i="31"/>
  <c r="AB37" i="31"/>
  <c r="AC37" i="31" s="1"/>
  <c r="AA37" i="31"/>
  <c r="Y37" i="31"/>
  <c r="Z37" i="31" s="1"/>
  <c r="X37" i="31"/>
  <c r="V37" i="31"/>
  <c r="W37" i="31" s="1"/>
  <c r="U37" i="31"/>
  <c r="S37" i="31"/>
  <c r="T37" i="31" s="1"/>
  <c r="R37" i="31"/>
  <c r="P37" i="31"/>
  <c r="O37" i="31"/>
  <c r="M37" i="31"/>
  <c r="N37" i="31" s="1"/>
  <c r="L37" i="31"/>
  <c r="J37" i="31"/>
  <c r="K37" i="31" s="1"/>
  <c r="I37" i="31"/>
  <c r="G37" i="31"/>
  <c r="H37" i="31" s="1"/>
  <c r="F37" i="31"/>
  <c r="D37" i="31"/>
  <c r="E37" i="31" s="1"/>
  <c r="C37" i="31"/>
  <c r="B37" i="31"/>
  <c r="CQ36" i="31"/>
  <c r="CN36" i="31"/>
  <c r="CK36" i="31"/>
  <c r="CH36" i="31"/>
  <c r="CE36" i="31"/>
  <c r="CB36" i="31"/>
  <c r="BY36" i="31"/>
  <c r="AV36" i="31"/>
  <c r="AT36" i="31"/>
  <c r="AU36" i="31" s="1"/>
  <c r="AS36" i="31"/>
  <c r="AQ36" i="31"/>
  <c r="AR36" i="31" s="1"/>
  <c r="AP36" i="31"/>
  <c r="AN36" i="31"/>
  <c r="AO36" i="31" s="1"/>
  <c r="AM36" i="31"/>
  <c r="AK36" i="31"/>
  <c r="AL36" i="31"/>
  <c r="AJ36" i="31"/>
  <c r="AH36" i="31"/>
  <c r="AI36" i="31" s="1"/>
  <c r="AG36" i="31"/>
  <c r="AE36" i="31"/>
  <c r="AF36" i="31" s="1"/>
  <c r="AD36" i="31"/>
  <c r="AB36" i="31"/>
  <c r="AC36" i="31" s="1"/>
  <c r="AA36" i="31"/>
  <c r="Y36" i="31"/>
  <c r="Z36" i="31" s="1"/>
  <c r="X36" i="31"/>
  <c r="V36" i="31"/>
  <c r="W36" i="31" s="1"/>
  <c r="U36" i="31"/>
  <c r="S36" i="31"/>
  <c r="T36" i="31" s="1"/>
  <c r="R36" i="31"/>
  <c r="P36" i="31"/>
  <c r="O36" i="31"/>
  <c r="M36" i="31"/>
  <c r="N36" i="31" s="1"/>
  <c r="L36" i="31"/>
  <c r="J36" i="31"/>
  <c r="I36" i="31"/>
  <c r="G36" i="31"/>
  <c r="H36" i="31"/>
  <c r="F36" i="31"/>
  <c r="D36" i="31"/>
  <c r="E36" i="31" s="1"/>
  <c r="C36" i="31"/>
  <c r="B36" i="31"/>
  <c r="CQ35" i="31"/>
  <c r="CN35" i="31"/>
  <c r="CK35" i="31"/>
  <c r="CH35" i="31"/>
  <c r="CE35" i="31"/>
  <c r="CB35" i="31"/>
  <c r="BY35" i="31"/>
  <c r="AV35" i="31"/>
  <c r="AT35" i="31"/>
  <c r="AU35" i="31" s="1"/>
  <c r="AS35" i="31"/>
  <c r="AQ35" i="31"/>
  <c r="AR35" i="31" s="1"/>
  <c r="AP35" i="31"/>
  <c r="AN35" i="31"/>
  <c r="AO35" i="31" s="1"/>
  <c r="AM35" i="31"/>
  <c r="AK35" i="31"/>
  <c r="AL35" i="31" s="1"/>
  <c r="AJ35" i="31"/>
  <c r="AH35" i="31"/>
  <c r="AI35" i="31" s="1"/>
  <c r="AG35" i="31"/>
  <c r="AE35" i="31"/>
  <c r="AF35" i="31" s="1"/>
  <c r="AD35" i="31"/>
  <c r="AB35" i="31"/>
  <c r="AC35" i="31" s="1"/>
  <c r="AA35" i="31"/>
  <c r="Y35" i="31"/>
  <c r="Z35" i="31" s="1"/>
  <c r="X35" i="31"/>
  <c r="V35" i="31"/>
  <c r="U35" i="31"/>
  <c r="S35" i="31"/>
  <c r="T35" i="31" s="1"/>
  <c r="R35" i="31"/>
  <c r="P35" i="31"/>
  <c r="O35" i="31"/>
  <c r="M35" i="31"/>
  <c r="L35" i="31"/>
  <c r="J35" i="31"/>
  <c r="K35" i="31" s="1"/>
  <c r="I35" i="31"/>
  <c r="G35" i="31"/>
  <c r="H35" i="31" s="1"/>
  <c r="F35" i="31"/>
  <c r="D35" i="31"/>
  <c r="E35" i="31" s="1"/>
  <c r="C35" i="31"/>
  <c r="B35" i="31"/>
  <c r="CQ34" i="31"/>
  <c r="CN34" i="31"/>
  <c r="CK34" i="31"/>
  <c r="CH34" i="31"/>
  <c r="CE34" i="31"/>
  <c r="CB34" i="31"/>
  <c r="BY34" i="31"/>
  <c r="AV34" i="31"/>
  <c r="AT34" i="31"/>
  <c r="AU34" i="31" s="1"/>
  <c r="AS34" i="31"/>
  <c r="AQ34" i="31"/>
  <c r="AR34" i="31" s="1"/>
  <c r="AP34" i="31"/>
  <c r="AN34" i="31"/>
  <c r="AO34" i="31" s="1"/>
  <c r="AM34" i="31"/>
  <c r="AK34" i="31"/>
  <c r="AL34" i="31" s="1"/>
  <c r="AJ34" i="31"/>
  <c r="AH34" i="31"/>
  <c r="AI34" i="31" s="1"/>
  <c r="AG34" i="31"/>
  <c r="AE34" i="31"/>
  <c r="AF34" i="31" s="1"/>
  <c r="AD34" i="31"/>
  <c r="AB34" i="31"/>
  <c r="AC34" i="31" s="1"/>
  <c r="AA34" i="31"/>
  <c r="Y34" i="31"/>
  <c r="Z34" i="31" s="1"/>
  <c r="X34" i="31"/>
  <c r="V34" i="31"/>
  <c r="W34" i="31" s="1"/>
  <c r="U34" i="31"/>
  <c r="S34" i="31"/>
  <c r="T34" i="31" s="1"/>
  <c r="R34" i="31"/>
  <c r="P34" i="31"/>
  <c r="Q34" i="31"/>
  <c r="O34" i="31"/>
  <c r="M34" i="31"/>
  <c r="N34" i="31" s="1"/>
  <c r="L34" i="31"/>
  <c r="J34" i="31"/>
  <c r="K34" i="31" s="1"/>
  <c r="I34" i="31"/>
  <c r="G34" i="31"/>
  <c r="H34" i="31" s="1"/>
  <c r="F34" i="31"/>
  <c r="D34" i="31"/>
  <c r="E34" i="31" s="1"/>
  <c r="C34" i="31"/>
  <c r="B34" i="31"/>
  <c r="CQ33" i="31"/>
  <c r="CN33" i="31"/>
  <c r="CK33" i="31"/>
  <c r="CH33" i="31"/>
  <c r="CE33" i="31"/>
  <c r="CB33" i="31"/>
  <c r="BY33" i="31"/>
  <c r="AV33" i="31"/>
  <c r="AT33" i="31"/>
  <c r="AU33" i="31" s="1"/>
  <c r="AS33" i="31"/>
  <c r="AQ33" i="31"/>
  <c r="AR33" i="31" s="1"/>
  <c r="AP33" i="31"/>
  <c r="AN33" i="31"/>
  <c r="AO33" i="31" s="1"/>
  <c r="AM33" i="31"/>
  <c r="AK33" i="31"/>
  <c r="AL33" i="31" s="1"/>
  <c r="AJ33" i="31"/>
  <c r="AH33" i="31"/>
  <c r="AI33" i="31" s="1"/>
  <c r="AG33" i="31"/>
  <c r="AE33" i="31"/>
  <c r="AF33" i="31" s="1"/>
  <c r="AD33" i="31"/>
  <c r="AB33" i="31"/>
  <c r="AC33" i="31" s="1"/>
  <c r="AA33" i="31"/>
  <c r="Y33" i="31"/>
  <c r="Z33" i="31" s="1"/>
  <c r="X33" i="31"/>
  <c r="V33" i="31"/>
  <c r="U33" i="31"/>
  <c r="S33" i="31"/>
  <c r="T33" i="31" s="1"/>
  <c r="R33" i="31"/>
  <c r="P33" i="31"/>
  <c r="Q33" i="31" s="1"/>
  <c r="O33" i="31"/>
  <c r="M33" i="31"/>
  <c r="L33" i="31"/>
  <c r="J33" i="31"/>
  <c r="I33" i="31"/>
  <c r="G33" i="31"/>
  <c r="H33" i="31" s="1"/>
  <c r="F33" i="31"/>
  <c r="D33" i="31"/>
  <c r="C33" i="31"/>
  <c r="B33" i="31"/>
  <c r="CQ32" i="31"/>
  <c r="CN32" i="31"/>
  <c r="CK32" i="31"/>
  <c r="CH32" i="31"/>
  <c r="CE32" i="31"/>
  <c r="CB32" i="31"/>
  <c r="BY32" i="31"/>
  <c r="AV32" i="31"/>
  <c r="AT32" i="31"/>
  <c r="AU32" i="31" s="1"/>
  <c r="AS32" i="31"/>
  <c r="AQ32" i="31"/>
  <c r="AR32" i="31" s="1"/>
  <c r="AP32" i="31"/>
  <c r="AN32" i="31"/>
  <c r="AO32" i="31" s="1"/>
  <c r="AM32" i="31"/>
  <c r="AK32" i="31"/>
  <c r="AL32" i="31"/>
  <c r="AJ32" i="31"/>
  <c r="AH32" i="31"/>
  <c r="AI32" i="31" s="1"/>
  <c r="AG32" i="31"/>
  <c r="AE32" i="31"/>
  <c r="AF32" i="31" s="1"/>
  <c r="AD32" i="31"/>
  <c r="AB32" i="31"/>
  <c r="AC32" i="31"/>
  <c r="AA32" i="31"/>
  <c r="Y32" i="31"/>
  <c r="X32" i="31"/>
  <c r="V32" i="31"/>
  <c r="U32" i="31"/>
  <c r="S32" i="31"/>
  <c r="R32" i="31"/>
  <c r="P32" i="31"/>
  <c r="O32" i="31"/>
  <c r="M32" i="31"/>
  <c r="L32" i="31"/>
  <c r="J32" i="31"/>
  <c r="I32" i="31"/>
  <c r="G32" i="31"/>
  <c r="H32" i="31" s="1"/>
  <c r="F32" i="31"/>
  <c r="D32" i="31"/>
  <c r="C32" i="31"/>
  <c r="N32" i="31" s="1"/>
  <c r="B32" i="31"/>
  <c r="CQ31" i="31"/>
  <c r="CN31" i="31"/>
  <c r="CK31" i="31"/>
  <c r="CH31" i="31"/>
  <c r="CE31" i="31"/>
  <c r="CB31" i="31"/>
  <c r="BY31" i="31"/>
  <c r="AV31" i="31"/>
  <c r="AT31" i="31"/>
  <c r="AU31" i="31" s="1"/>
  <c r="AS31" i="31"/>
  <c r="AQ31" i="31"/>
  <c r="AR31" i="31" s="1"/>
  <c r="AP31" i="31"/>
  <c r="AN31" i="31"/>
  <c r="AO31" i="31" s="1"/>
  <c r="AM31" i="31"/>
  <c r="AK31" i="31"/>
  <c r="AL31" i="31" s="1"/>
  <c r="AJ31" i="31"/>
  <c r="AH31" i="31"/>
  <c r="AI31" i="31"/>
  <c r="AG31" i="31"/>
  <c r="AE31" i="31"/>
  <c r="AF31" i="31" s="1"/>
  <c r="AD31" i="31"/>
  <c r="AB31" i="31"/>
  <c r="AC31" i="31" s="1"/>
  <c r="AA31" i="31"/>
  <c r="Y31" i="31"/>
  <c r="Z31" i="31" s="1"/>
  <c r="X31" i="31"/>
  <c r="V31" i="31"/>
  <c r="W31" i="31" s="1"/>
  <c r="U31" i="31"/>
  <c r="S31" i="31"/>
  <c r="T31" i="31" s="1"/>
  <c r="R31" i="31"/>
  <c r="P31" i="31"/>
  <c r="O31" i="31"/>
  <c r="M31" i="31"/>
  <c r="N31" i="31" s="1"/>
  <c r="L31" i="31"/>
  <c r="J31" i="31"/>
  <c r="K31" i="31" s="1"/>
  <c r="I31" i="31"/>
  <c r="G31" i="31"/>
  <c r="H31" i="31" s="1"/>
  <c r="F31" i="31"/>
  <c r="D31" i="31"/>
  <c r="E31" i="31" s="1"/>
  <c r="C31" i="31"/>
  <c r="B31" i="31"/>
  <c r="CQ30" i="31"/>
  <c r="CN30" i="31"/>
  <c r="CK30" i="31"/>
  <c r="CH30" i="31"/>
  <c r="CE30" i="31"/>
  <c r="CB30" i="31"/>
  <c r="BY30" i="31"/>
  <c r="AV30" i="31"/>
  <c r="AT30" i="31"/>
  <c r="AU30" i="31" s="1"/>
  <c r="AS30" i="31"/>
  <c r="AQ30" i="31"/>
  <c r="AR30" i="31" s="1"/>
  <c r="AP30" i="31"/>
  <c r="AN30" i="31"/>
  <c r="AO30" i="31" s="1"/>
  <c r="AM30" i="31"/>
  <c r="AK30" i="31"/>
  <c r="AL30" i="31" s="1"/>
  <c r="AJ30" i="31"/>
  <c r="AH30" i="31"/>
  <c r="AI30" i="31" s="1"/>
  <c r="AG30" i="31"/>
  <c r="AE30" i="31"/>
  <c r="AF30" i="31" s="1"/>
  <c r="AD30" i="31"/>
  <c r="AB30" i="31"/>
  <c r="AC30" i="31" s="1"/>
  <c r="AA30" i="31"/>
  <c r="Y30" i="31"/>
  <c r="Z30" i="31" s="1"/>
  <c r="X30" i="31"/>
  <c r="V30" i="31"/>
  <c r="W30" i="31" s="1"/>
  <c r="U30" i="31"/>
  <c r="S30" i="31"/>
  <c r="R30" i="31"/>
  <c r="P30" i="31"/>
  <c r="Q30" i="31"/>
  <c r="O30" i="31"/>
  <c r="M30" i="31"/>
  <c r="N30" i="31" s="1"/>
  <c r="L30" i="31"/>
  <c r="J30" i="31"/>
  <c r="K30" i="31" s="1"/>
  <c r="I30" i="31"/>
  <c r="G30" i="31"/>
  <c r="H30" i="31" s="1"/>
  <c r="F30" i="31"/>
  <c r="D30" i="31"/>
  <c r="E30" i="31" s="1"/>
  <c r="C30" i="31"/>
  <c r="B30" i="31"/>
  <c r="CQ29" i="31"/>
  <c r="CN29" i="31"/>
  <c r="CK29" i="31"/>
  <c r="CH29" i="31"/>
  <c r="CE29" i="31"/>
  <c r="CB29" i="31"/>
  <c r="BY29" i="31"/>
  <c r="AV29" i="31"/>
  <c r="AT29" i="31"/>
  <c r="AU29" i="31" s="1"/>
  <c r="AS29" i="31"/>
  <c r="AQ29" i="31"/>
  <c r="AR29" i="31" s="1"/>
  <c r="AP29" i="31"/>
  <c r="AN29" i="31"/>
  <c r="AO29" i="31" s="1"/>
  <c r="AM29" i="31"/>
  <c r="AK29" i="31"/>
  <c r="AL29" i="31" s="1"/>
  <c r="AJ29" i="31"/>
  <c r="AH29" i="31"/>
  <c r="AI29" i="31" s="1"/>
  <c r="AG29" i="31"/>
  <c r="AE29" i="31"/>
  <c r="AF29" i="31" s="1"/>
  <c r="AD29" i="31"/>
  <c r="AB29" i="31"/>
  <c r="AC29" i="31"/>
  <c r="AA29" i="31"/>
  <c r="Y29" i="31"/>
  <c r="Z29" i="31" s="1"/>
  <c r="X29" i="31"/>
  <c r="V29" i="31"/>
  <c r="W29" i="31" s="1"/>
  <c r="U29" i="31"/>
  <c r="S29" i="31"/>
  <c r="T29" i="31" s="1"/>
  <c r="R29" i="31"/>
  <c r="P29" i="31"/>
  <c r="Q29" i="31" s="1"/>
  <c r="O29" i="31"/>
  <c r="M29" i="31"/>
  <c r="N29" i="31"/>
  <c r="L29" i="31"/>
  <c r="J29" i="31"/>
  <c r="I29" i="31"/>
  <c r="G29" i="31"/>
  <c r="H29" i="31" s="1"/>
  <c r="F29" i="31"/>
  <c r="D29" i="31"/>
  <c r="C29" i="31"/>
  <c r="B29" i="31"/>
  <c r="CQ28" i="31"/>
  <c r="CN28" i="31"/>
  <c r="CK28" i="31"/>
  <c r="CH28" i="31"/>
  <c r="CE28" i="31"/>
  <c r="CB28" i="31"/>
  <c r="BY28" i="31"/>
  <c r="AV28" i="31"/>
  <c r="AT28" i="31"/>
  <c r="AU28" i="31" s="1"/>
  <c r="AS28" i="31"/>
  <c r="AQ28" i="31"/>
  <c r="AR28" i="31"/>
  <c r="AP28" i="31"/>
  <c r="AN28" i="31"/>
  <c r="AO28" i="31" s="1"/>
  <c r="AM28" i="31"/>
  <c r="AK28" i="31"/>
  <c r="AL28" i="31" s="1"/>
  <c r="AJ28" i="31"/>
  <c r="AH28" i="31"/>
  <c r="AI28" i="31" s="1"/>
  <c r="AG28" i="31"/>
  <c r="AE28" i="31"/>
  <c r="AF28" i="31" s="1"/>
  <c r="AD28" i="31"/>
  <c r="AB28" i="31"/>
  <c r="AC28" i="31"/>
  <c r="AA28" i="31"/>
  <c r="Y28" i="31"/>
  <c r="Z28" i="31" s="1"/>
  <c r="X28" i="31"/>
  <c r="V28" i="31"/>
  <c r="W28" i="31" s="1"/>
  <c r="U28" i="31"/>
  <c r="S28" i="31"/>
  <c r="T28" i="31" s="1"/>
  <c r="R28" i="31"/>
  <c r="P28" i="31"/>
  <c r="Q28" i="31" s="1"/>
  <c r="O28" i="31"/>
  <c r="M28" i="31"/>
  <c r="N28" i="31" s="1"/>
  <c r="L28" i="31"/>
  <c r="J28" i="31"/>
  <c r="K28" i="31" s="1"/>
  <c r="I28" i="31"/>
  <c r="G28" i="31"/>
  <c r="H28" i="31" s="1"/>
  <c r="F28" i="31"/>
  <c r="D28" i="31"/>
  <c r="C28" i="31"/>
  <c r="E28" i="31" s="1"/>
  <c r="B28" i="31"/>
  <c r="CQ27" i="31"/>
  <c r="CN27" i="31"/>
  <c r="CK27" i="31"/>
  <c r="CH27" i="31"/>
  <c r="CE27" i="31"/>
  <c r="CB27" i="31"/>
  <c r="BY27" i="31"/>
  <c r="AV27" i="31"/>
  <c r="AT27" i="31"/>
  <c r="AU27" i="31" s="1"/>
  <c r="AS27" i="31"/>
  <c r="AQ27" i="31"/>
  <c r="AR27" i="31" s="1"/>
  <c r="AP27" i="31"/>
  <c r="AN27" i="31"/>
  <c r="AO27" i="31"/>
  <c r="AM27" i="31"/>
  <c r="AK27" i="31"/>
  <c r="AL27" i="31" s="1"/>
  <c r="AJ27" i="31"/>
  <c r="AH27" i="31"/>
  <c r="AI27" i="31" s="1"/>
  <c r="AG27" i="31"/>
  <c r="AE27" i="31"/>
  <c r="AF27" i="31" s="1"/>
  <c r="AD27" i="31"/>
  <c r="AB27" i="31"/>
  <c r="AC27" i="31" s="1"/>
  <c r="AA27" i="31"/>
  <c r="Y27" i="31"/>
  <c r="Z27" i="31" s="1"/>
  <c r="X27" i="31"/>
  <c r="V27" i="31"/>
  <c r="U27" i="31"/>
  <c r="S27" i="31"/>
  <c r="R27" i="31"/>
  <c r="P27" i="31"/>
  <c r="Q27" i="31" s="1"/>
  <c r="O27" i="31"/>
  <c r="M27" i="31"/>
  <c r="N27" i="31" s="1"/>
  <c r="L27" i="31"/>
  <c r="J27" i="31"/>
  <c r="K27" i="31" s="1"/>
  <c r="I27" i="31"/>
  <c r="G27" i="31"/>
  <c r="F27" i="31"/>
  <c r="D27" i="31"/>
  <c r="E27" i="31" s="1"/>
  <c r="C27" i="31"/>
  <c r="T27" i="31" s="1"/>
  <c r="B27" i="31"/>
  <c r="CQ26" i="31"/>
  <c r="CN26" i="31"/>
  <c r="CK26" i="31"/>
  <c r="CH26" i="31"/>
  <c r="CE26" i="31"/>
  <c r="CB26" i="31"/>
  <c r="BY26" i="31"/>
  <c r="AV26" i="31"/>
  <c r="AT26" i="31"/>
  <c r="AU26" i="31" s="1"/>
  <c r="AS26" i="31"/>
  <c r="AQ26" i="31"/>
  <c r="AR26" i="31" s="1"/>
  <c r="AP26" i="31"/>
  <c r="AN26" i="31"/>
  <c r="AO26" i="31" s="1"/>
  <c r="AM26" i="31"/>
  <c r="AK26" i="31"/>
  <c r="AL26" i="31" s="1"/>
  <c r="AJ26" i="31"/>
  <c r="AH26" i="31"/>
  <c r="AI26" i="31"/>
  <c r="AG26" i="31"/>
  <c r="AE26" i="31"/>
  <c r="AF26" i="31" s="1"/>
  <c r="AD26" i="31"/>
  <c r="AB26" i="31"/>
  <c r="AC26" i="31" s="1"/>
  <c r="AA26" i="31"/>
  <c r="Y26" i="31"/>
  <c r="Z26" i="31" s="1"/>
  <c r="X26" i="31"/>
  <c r="V26" i="31"/>
  <c r="W26" i="31" s="1"/>
  <c r="U26" i="31"/>
  <c r="S26" i="31"/>
  <c r="T26" i="31" s="1"/>
  <c r="R26" i="31"/>
  <c r="P26" i="31"/>
  <c r="Q26" i="31" s="1"/>
  <c r="O26" i="31"/>
  <c r="M26" i="31"/>
  <c r="N26" i="31" s="1"/>
  <c r="L26" i="31"/>
  <c r="J26" i="31"/>
  <c r="K26" i="31" s="1"/>
  <c r="I26" i="31"/>
  <c r="G26" i="31"/>
  <c r="H26" i="31" s="1"/>
  <c r="F26" i="31"/>
  <c r="D26" i="31"/>
  <c r="E26" i="31" s="1"/>
  <c r="C26" i="31"/>
  <c r="B26" i="31"/>
  <c r="CQ25" i="31"/>
  <c r="CN25" i="31"/>
  <c r="CK25" i="31"/>
  <c r="CH25" i="31"/>
  <c r="CE25" i="31"/>
  <c r="CB25" i="31"/>
  <c r="BY25" i="31"/>
  <c r="AV25" i="31"/>
  <c r="AT25" i="31"/>
  <c r="AU25" i="31"/>
  <c r="AS25" i="31"/>
  <c r="AQ25" i="31"/>
  <c r="AR25" i="31" s="1"/>
  <c r="AP25" i="31"/>
  <c r="AN25" i="31"/>
  <c r="AO25" i="31" s="1"/>
  <c r="AM25" i="31"/>
  <c r="AK25" i="31"/>
  <c r="AL25" i="31" s="1"/>
  <c r="AJ25" i="31"/>
  <c r="AH25" i="31"/>
  <c r="AI25" i="31" s="1"/>
  <c r="AG25" i="31"/>
  <c r="AE25" i="31"/>
  <c r="AF25" i="31" s="1"/>
  <c r="AD25" i="31"/>
  <c r="AB25" i="31"/>
  <c r="AC25" i="31" s="1"/>
  <c r="AA25" i="31"/>
  <c r="Y25" i="31"/>
  <c r="X25" i="31"/>
  <c r="V25" i="31"/>
  <c r="W25" i="31" s="1"/>
  <c r="U25" i="31"/>
  <c r="S25" i="31"/>
  <c r="R25" i="31"/>
  <c r="P25" i="31"/>
  <c r="Q25" i="31" s="1"/>
  <c r="O25" i="31"/>
  <c r="M25" i="31"/>
  <c r="L25" i="31"/>
  <c r="J25" i="31"/>
  <c r="K25" i="31" s="1"/>
  <c r="I25" i="31"/>
  <c r="G25" i="31"/>
  <c r="F25" i="31"/>
  <c r="D25" i="31"/>
  <c r="C25" i="31"/>
  <c r="B25" i="31"/>
  <c r="CQ24" i="31"/>
  <c r="CN24" i="31"/>
  <c r="CK24" i="31"/>
  <c r="CH24" i="31"/>
  <c r="CE24" i="31"/>
  <c r="CB24" i="31"/>
  <c r="BY24" i="31"/>
  <c r="AV24" i="31"/>
  <c r="AT24" i="31"/>
  <c r="AU24" i="31" s="1"/>
  <c r="AS24" i="31"/>
  <c r="AQ24" i="31"/>
  <c r="AR24" i="31" s="1"/>
  <c r="AP24" i="31"/>
  <c r="AN24" i="31"/>
  <c r="AO24" i="31"/>
  <c r="AM24" i="31"/>
  <c r="AK24" i="31"/>
  <c r="AL24" i="31" s="1"/>
  <c r="AJ24" i="31"/>
  <c r="AH24" i="31"/>
  <c r="AI24" i="31" s="1"/>
  <c r="AG24" i="31"/>
  <c r="AE24" i="31"/>
  <c r="AF24" i="31" s="1"/>
  <c r="AD24" i="31"/>
  <c r="AB24" i="31"/>
  <c r="AC24" i="31" s="1"/>
  <c r="AA24" i="31"/>
  <c r="Y24" i="31"/>
  <c r="Z24" i="31" s="1"/>
  <c r="X24" i="31"/>
  <c r="V24" i="31"/>
  <c r="W24" i="31" s="1"/>
  <c r="U24" i="31"/>
  <c r="S24" i="31"/>
  <c r="T24" i="31" s="1"/>
  <c r="R24" i="31"/>
  <c r="P24" i="31"/>
  <c r="Q24" i="31"/>
  <c r="O24" i="31"/>
  <c r="M24" i="31"/>
  <c r="N24" i="31" s="1"/>
  <c r="L24" i="31"/>
  <c r="J24" i="31"/>
  <c r="K24" i="31" s="1"/>
  <c r="I24" i="31"/>
  <c r="G24" i="31"/>
  <c r="H24" i="31" s="1"/>
  <c r="F24" i="31"/>
  <c r="D24" i="31"/>
  <c r="E24" i="31" s="1"/>
  <c r="C24" i="31"/>
  <c r="B24" i="31"/>
  <c r="CQ23" i="31"/>
  <c r="CN23" i="31"/>
  <c r="CK23" i="31"/>
  <c r="CH23" i="31"/>
  <c r="CE23" i="31"/>
  <c r="CB23" i="31"/>
  <c r="BY23" i="31"/>
  <c r="AV23" i="31"/>
  <c r="AT23" i="31"/>
  <c r="AU23" i="31" s="1"/>
  <c r="AS23" i="31"/>
  <c r="AQ23" i="31"/>
  <c r="AR23" i="31" s="1"/>
  <c r="AP23" i="31"/>
  <c r="AN23" i="31"/>
  <c r="AO23" i="31" s="1"/>
  <c r="AM23" i="31"/>
  <c r="AK23" i="31"/>
  <c r="AL23" i="31" s="1"/>
  <c r="AJ23" i="31"/>
  <c r="AH23" i="31"/>
  <c r="AI23" i="31"/>
  <c r="AG23" i="31"/>
  <c r="AE23" i="31"/>
  <c r="AF23" i="31" s="1"/>
  <c r="AD23" i="31"/>
  <c r="AB23" i="31"/>
  <c r="AC23" i="31" s="1"/>
  <c r="AA23" i="31"/>
  <c r="Y23" i="31"/>
  <c r="X23" i="31"/>
  <c r="V23" i="31"/>
  <c r="W23" i="31" s="1"/>
  <c r="U23" i="31"/>
  <c r="S23" i="31"/>
  <c r="R23" i="31"/>
  <c r="P23" i="31"/>
  <c r="Q23" i="31" s="1"/>
  <c r="O23" i="31"/>
  <c r="M23" i="31"/>
  <c r="L23" i="31"/>
  <c r="J23" i="31"/>
  <c r="I23" i="31"/>
  <c r="G23" i="31"/>
  <c r="H23" i="31" s="1"/>
  <c r="F23" i="31"/>
  <c r="D23" i="31"/>
  <c r="E23" i="31" s="1"/>
  <c r="C23" i="31"/>
  <c r="B23" i="31"/>
  <c r="CQ22" i="31"/>
  <c r="CN22" i="31"/>
  <c r="CK22" i="31"/>
  <c r="CH22" i="31"/>
  <c r="CE22" i="31"/>
  <c r="CB22" i="31"/>
  <c r="BY22" i="31"/>
  <c r="AV22" i="31"/>
  <c r="AT22" i="31"/>
  <c r="AU22" i="31" s="1"/>
  <c r="AS22" i="31"/>
  <c r="AQ22" i="31"/>
  <c r="AR22" i="31" s="1"/>
  <c r="AP22" i="31"/>
  <c r="AN22" i="31"/>
  <c r="AO22" i="31" s="1"/>
  <c r="AM22" i="31"/>
  <c r="AK22" i="31"/>
  <c r="AL22" i="31"/>
  <c r="AJ22" i="31"/>
  <c r="AH22" i="31"/>
  <c r="AI22" i="31" s="1"/>
  <c r="AG22" i="31"/>
  <c r="AE22" i="31"/>
  <c r="AF22" i="31" s="1"/>
  <c r="AD22" i="31"/>
  <c r="AB22" i="31"/>
  <c r="AC22" i="31" s="1"/>
  <c r="AA22" i="31"/>
  <c r="Y22" i="31"/>
  <c r="Z22" i="31" s="1"/>
  <c r="X22" i="31"/>
  <c r="V22" i="31"/>
  <c r="W22" i="31" s="1"/>
  <c r="U22" i="31"/>
  <c r="S22" i="31"/>
  <c r="T22" i="31" s="1"/>
  <c r="R22" i="31"/>
  <c r="P22" i="31"/>
  <c r="Q22" i="31" s="1"/>
  <c r="O22" i="31"/>
  <c r="M22" i="31"/>
  <c r="N22" i="31"/>
  <c r="L22" i="31"/>
  <c r="J22" i="31"/>
  <c r="K22" i="31" s="1"/>
  <c r="I22" i="31"/>
  <c r="G22" i="31"/>
  <c r="H22" i="31" s="1"/>
  <c r="F22" i="31"/>
  <c r="D22" i="31"/>
  <c r="C22" i="31"/>
  <c r="B22" i="31"/>
  <c r="CQ21" i="31"/>
  <c r="CN21" i="31"/>
  <c r="CK21" i="31"/>
  <c r="CH21" i="31"/>
  <c r="CE21" i="31"/>
  <c r="CB21" i="31"/>
  <c r="BY21" i="31"/>
  <c r="AV21" i="31"/>
  <c r="AT21" i="31"/>
  <c r="AU21" i="31" s="1"/>
  <c r="AS21" i="31"/>
  <c r="AQ21" i="31"/>
  <c r="AR21" i="31" s="1"/>
  <c r="AP21" i="31"/>
  <c r="AN21" i="31"/>
  <c r="AO21" i="31" s="1"/>
  <c r="AM21" i="31"/>
  <c r="AK21" i="31"/>
  <c r="AL21" i="31" s="1"/>
  <c r="AJ21" i="31"/>
  <c r="AH21" i="31"/>
  <c r="AI21" i="31" s="1"/>
  <c r="AG21" i="31"/>
  <c r="AE21" i="31"/>
  <c r="AF21" i="31" s="1"/>
  <c r="AD21" i="31"/>
  <c r="AB21" i="31"/>
  <c r="AC21" i="31" s="1"/>
  <c r="AA21" i="31"/>
  <c r="Y21" i="31"/>
  <c r="Z21" i="31" s="1"/>
  <c r="X21" i="31"/>
  <c r="V21" i="31"/>
  <c r="W21" i="31" s="1"/>
  <c r="U21" i="31"/>
  <c r="S21" i="31"/>
  <c r="T21" i="31" s="1"/>
  <c r="R21" i="31"/>
  <c r="P21" i="31"/>
  <c r="Q21" i="31" s="1"/>
  <c r="O21" i="31"/>
  <c r="M21" i="31"/>
  <c r="N21" i="31" s="1"/>
  <c r="L21" i="31"/>
  <c r="J21" i="31"/>
  <c r="K21" i="31"/>
  <c r="I21" i="31"/>
  <c r="G21" i="31"/>
  <c r="H21" i="31" s="1"/>
  <c r="F21" i="31"/>
  <c r="D21" i="31"/>
  <c r="E21" i="31" s="1"/>
  <c r="C21" i="31"/>
  <c r="B21" i="31"/>
  <c r="CQ20" i="31"/>
  <c r="CN20" i="31"/>
  <c r="CK20" i="31"/>
  <c r="CH20" i="31"/>
  <c r="CE20" i="31"/>
  <c r="CB20" i="31"/>
  <c r="BY20" i="31"/>
  <c r="AV20" i="31"/>
  <c r="AT20" i="31"/>
  <c r="AU20" i="31" s="1"/>
  <c r="AS20" i="31"/>
  <c r="AQ20" i="31"/>
  <c r="AR20" i="31" s="1"/>
  <c r="AP20" i="31"/>
  <c r="AN20" i="31"/>
  <c r="AO20" i="31" s="1"/>
  <c r="AM20" i="31"/>
  <c r="AK20" i="31"/>
  <c r="AL20" i="31" s="1"/>
  <c r="AJ20" i="31"/>
  <c r="AH20" i="31"/>
  <c r="AI20" i="31" s="1"/>
  <c r="AG20" i="31"/>
  <c r="AE20" i="31"/>
  <c r="AF20" i="31" s="1"/>
  <c r="AD20" i="31"/>
  <c r="AB20" i="31"/>
  <c r="AC20" i="31"/>
  <c r="AA20" i="31"/>
  <c r="Y20" i="31"/>
  <c r="Z20" i="31" s="1"/>
  <c r="X20" i="31"/>
  <c r="V20" i="31"/>
  <c r="W20" i="31" s="1"/>
  <c r="U20" i="31"/>
  <c r="S20" i="31"/>
  <c r="T20" i="31" s="1"/>
  <c r="R20" i="31"/>
  <c r="P20" i="31"/>
  <c r="Q20" i="31" s="1"/>
  <c r="O20" i="31"/>
  <c r="M20" i="31"/>
  <c r="N20" i="31" s="1"/>
  <c r="L20" i="31"/>
  <c r="J20" i="31"/>
  <c r="K20" i="31" s="1"/>
  <c r="I20" i="31"/>
  <c r="G20" i="31"/>
  <c r="H20" i="31" s="1"/>
  <c r="F20" i="31"/>
  <c r="D20" i="31"/>
  <c r="E20" i="31"/>
  <c r="C20" i="31"/>
  <c r="B20" i="31"/>
  <c r="CO19" i="31"/>
  <c r="CL19" i="31"/>
  <c r="CI19" i="31"/>
  <c r="CF19" i="31"/>
  <c r="CC19" i="31"/>
  <c r="BZ19" i="31"/>
  <c r="BW19" i="31"/>
  <c r="BT19" i="31"/>
  <c r="BQ19" i="31"/>
  <c r="BN19" i="31"/>
  <c r="BK19" i="31"/>
  <c r="BH19" i="31"/>
  <c r="BE19" i="31"/>
  <c r="BB19" i="31"/>
  <c r="AY19" i="31"/>
  <c r="AS19" i="31"/>
  <c r="CO15" i="31"/>
  <c r="CO80" i="31"/>
  <c r="CL15" i="31"/>
  <c r="CL80" i="31" s="1"/>
  <c r="CI15" i="31"/>
  <c r="CI80" i="31"/>
  <c r="CF15" i="31"/>
  <c r="CF80" i="31" s="1"/>
  <c r="CC15" i="31"/>
  <c r="CC80" i="31" s="1"/>
  <c r="BZ15" i="31"/>
  <c r="BZ80" i="31" s="1"/>
  <c r="BW15" i="31"/>
  <c r="BW80" i="31"/>
  <c r="BT15" i="31"/>
  <c r="BQ15" i="31"/>
  <c r="BN15" i="31"/>
  <c r="BK15" i="31"/>
  <c r="BH15" i="31"/>
  <c r="BE15" i="31"/>
  <c r="BB15" i="31"/>
  <c r="AY15" i="31"/>
  <c r="AH14" i="31"/>
  <c r="AT19" i="31" s="1"/>
  <c r="V14" i="31"/>
  <c r="AE19" i="31"/>
  <c r="G14" i="31"/>
  <c r="P15" i="31" s="1"/>
  <c r="P80" i="31" s="1"/>
  <c r="AH13" i="31"/>
  <c r="AQ15" i="31" s="1"/>
  <c r="AQ80" i="31"/>
  <c r="V13" i="31"/>
  <c r="AB15" i="31" s="1"/>
  <c r="AB80" i="31" s="1"/>
  <c r="G13" i="31"/>
  <c r="M15" i="31" s="1"/>
  <c r="M80" i="31" s="1"/>
  <c r="AH12" i="31"/>
  <c r="AN19" i="31" s="1"/>
  <c r="V12" i="31"/>
  <c r="Y15" i="31" s="1"/>
  <c r="Y80" i="31" s="1"/>
  <c r="Y19" i="31"/>
  <c r="G12" i="31"/>
  <c r="J19" i="31" s="1"/>
  <c r="AH11" i="31"/>
  <c r="AK19" i="31" s="1"/>
  <c r="AK15" i="31"/>
  <c r="AK80" i="31" s="1"/>
  <c r="V11" i="31"/>
  <c r="V15" i="31" s="1"/>
  <c r="V80" i="31" s="1"/>
  <c r="G11" i="31"/>
  <c r="G15" i="31" s="1"/>
  <c r="G80" i="31" s="1"/>
  <c r="AH10" i="31"/>
  <c r="AH19" i="31" s="1"/>
  <c r="V10" i="31"/>
  <c r="S19" i="31" s="1"/>
  <c r="G10" i="31"/>
  <c r="D19" i="31" s="1"/>
  <c r="V5" i="31"/>
  <c r="B5" i="31"/>
  <c r="I6" i="24"/>
  <c r="G10" i="24"/>
  <c r="H10" i="24"/>
  <c r="G11" i="24"/>
  <c r="H11" i="24"/>
  <c r="G12" i="24"/>
  <c r="H12" i="24"/>
  <c r="G13" i="24"/>
  <c r="H13" i="24"/>
  <c r="G14" i="24"/>
  <c r="H14" i="24"/>
  <c r="G15" i="24"/>
  <c r="H15" i="24"/>
  <c r="G16" i="24"/>
  <c r="H16" i="24"/>
  <c r="G18" i="24"/>
  <c r="H18" i="24"/>
  <c r="B21" i="24"/>
  <c r="I24" i="24"/>
  <c r="G28" i="24"/>
  <c r="H28" i="24"/>
  <c r="G29" i="24"/>
  <c r="H29" i="24"/>
  <c r="G30" i="24"/>
  <c r="H30" i="24"/>
  <c r="G31" i="24"/>
  <c r="H31" i="24"/>
  <c r="G32" i="24"/>
  <c r="H32" i="24"/>
  <c r="G33" i="24"/>
  <c r="H33" i="24"/>
  <c r="G34" i="24"/>
  <c r="H34" i="24"/>
  <c r="G35" i="24"/>
  <c r="H35" i="24"/>
  <c r="G36" i="24"/>
  <c r="H36" i="24"/>
  <c r="B40" i="24"/>
  <c r="I43" i="24"/>
  <c r="G47" i="24"/>
  <c r="H47" i="24"/>
  <c r="G48" i="24"/>
  <c r="H48" i="24"/>
  <c r="G49" i="24"/>
  <c r="H49" i="24"/>
  <c r="G50" i="24"/>
  <c r="H50" i="24"/>
  <c r="G51" i="24"/>
  <c r="H51" i="24"/>
  <c r="G52" i="24"/>
  <c r="H52" i="24"/>
  <c r="G53" i="24"/>
  <c r="H53" i="24"/>
  <c r="G54" i="24"/>
  <c r="H54" i="24"/>
  <c r="G55" i="24"/>
  <c r="H55" i="24"/>
  <c r="B59" i="24"/>
  <c r="I62" i="24"/>
  <c r="G66" i="24"/>
  <c r="H66" i="24"/>
  <c r="G67" i="24"/>
  <c r="H67" i="24"/>
  <c r="G68" i="24"/>
  <c r="H68" i="24"/>
  <c r="G69" i="24"/>
  <c r="H69" i="24"/>
  <c r="G70" i="24"/>
  <c r="H70" i="24"/>
  <c r="G71" i="24"/>
  <c r="H71" i="24"/>
  <c r="G72" i="24"/>
  <c r="H72" i="24"/>
  <c r="G73" i="24"/>
  <c r="H73" i="24"/>
  <c r="G74" i="24"/>
  <c r="H74" i="24"/>
  <c r="B81" i="24"/>
  <c r="I84" i="24"/>
  <c r="G88" i="24"/>
  <c r="H88" i="24"/>
  <c r="G89" i="24"/>
  <c r="H89" i="24"/>
  <c r="G90" i="24"/>
  <c r="H90" i="24"/>
  <c r="G91" i="24"/>
  <c r="H91" i="24"/>
  <c r="G92" i="24"/>
  <c r="H92" i="24"/>
  <c r="G93" i="24"/>
  <c r="H93" i="24"/>
  <c r="G94" i="24"/>
  <c r="H94" i="24"/>
  <c r="G95" i="24"/>
  <c r="H95" i="24"/>
  <c r="G96" i="24"/>
  <c r="H96" i="24"/>
  <c r="B108" i="24"/>
  <c r="I111" i="24"/>
  <c r="G115" i="24"/>
  <c r="H115" i="24"/>
  <c r="G116" i="24"/>
  <c r="H116" i="24"/>
  <c r="G117" i="24"/>
  <c r="H117" i="24"/>
  <c r="G118" i="24"/>
  <c r="H118" i="24"/>
  <c r="G119" i="24"/>
  <c r="H119" i="24"/>
  <c r="G120" i="24"/>
  <c r="H120" i="24"/>
  <c r="G121" i="24"/>
  <c r="H121" i="24"/>
  <c r="G122" i="24"/>
  <c r="H122" i="24"/>
  <c r="G123" i="24"/>
  <c r="H123" i="24"/>
  <c r="B130" i="24"/>
  <c r="I133" i="24"/>
  <c r="G137" i="24"/>
  <c r="H137" i="24"/>
  <c r="G138" i="24"/>
  <c r="H138" i="24"/>
  <c r="G139" i="24"/>
  <c r="H139" i="24"/>
  <c r="G140" i="24"/>
  <c r="H140" i="24"/>
  <c r="G141" i="24"/>
  <c r="H141" i="24"/>
  <c r="G142" i="24"/>
  <c r="H142" i="24"/>
  <c r="G143" i="24"/>
  <c r="H143" i="24"/>
  <c r="G144" i="24"/>
  <c r="H144" i="24"/>
  <c r="G145" i="24"/>
  <c r="H145" i="24"/>
  <c r="B149" i="24"/>
  <c r="I152" i="24"/>
  <c r="G156" i="24"/>
  <c r="H156" i="24"/>
  <c r="G157" i="24"/>
  <c r="H157" i="24"/>
  <c r="G158" i="24"/>
  <c r="H158" i="24"/>
  <c r="G159" i="24"/>
  <c r="H159" i="24"/>
  <c r="G160" i="24"/>
  <c r="H160" i="24"/>
  <c r="G161" i="24"/>
  <c r="H161" i="24"/>
  <c r="G162" i="24"/>
  <c r="H162" i="24"/>
  <c r="G163" i="24"/>
  <c r="H163" i="24"/>
  <c r="G164" i="24"/>
  <c r="H164" i="24"/>
  <c r="B168" i="24"/>
  <c r="A7" i="23"/>
  <c r="M12" i="23"/>
  <c r="N12" i="23"/>
  <c r="M13" i="23"/>
  <c r="N13" i="23"/>
  <c r="M14" i="23"/>
  <c r="N14" i="23"/>
  <c r="M15" i="23"/>
  <c r="N15" i="23"/>
  <c r="M16" i="23"/>
  <c r="N16" i="23"/>
  <c r="M17" i="23"/>
  <c r="N17" i="23"/>
  <c r="M18" i="23"/>
  <c r="N18" i="23"/>
  <c r="M19" i="23"/>
  <c r="N19" i="23"/>
  <c r="M20" i="23"/>
  <c r="N20" i="23"/>
  <c r="M21" i="23"/>
  <c r="N21" i="23"/>
  <c r="N22" i="23"/>
  <c r="M23" i="23"/>
  <c r="N23" i="23"/>
  <c r="C28" i="23"/>
  <c r="B58" i="23"/>
  <c r="A63" i="23"/>
  <c r="L93" i="23"/>
  <c r="N93" i="23"/>
  <c r="J95" i="23"/>
  <c r="L95" i="23" s="1"/>
  <c r="K95" i="23"/>
  <c r="M95" i="23"/>
  <c r="J96" i="23"/>
  <c r="L96" i="23" s="1"/>
  <c r="K96" i="23"/>
  <c r="M96" i="23"/>
  <c r="J97" i="23"/>
  <c r="L97" i="23" s="1"/>
  <c r="K97" i="23"/>
  <c r="M97" i="23"/>
  <c r="J98" i="23"/>
  <c r="L98" i="23" s="1"/>
  <c r="K98" i="23"/>
  <c r="M98" i="23"/>
  <c r="J99" i="23"/>
  <c r="K99" i="23"/>
  <c r="L99" i="23"/>
  <c r="M99" i="23"/>
  <c r="J100" i="23"/>
  <c r="K100" i="23"/>
  <c r="L100" i="23"/>
  <c r="M100" i="23"/>
  <c r="J101" i="23"/>
  <c r="L101" i="23" s="1"/>
  <c r="K101" i="23"/>
  <c r="M101" i="23"/>
  <c r="J102" i="23"/>
  <c r="L102" i="23" s="1"/>
  <c r="K102" i="23"/>
  <c r="M102" i="23"/>
  <c r="J103" i="23"/>
  <c r="L103" i="23" s="1"/>
  <c r="K103" i="23"/>
  <c r="M103" i="23"/>
  <c r="J104" i="23"/>
  <c r="L104" i="23" s="1"/>
  <c r="K104" i="23"/>
  <c r="M104" i="23"/>
  <c r="D106" i="23"/>
  <c r="E106" i="23"/>
  <c r="B116" i="23"/>
  <c r="A120" i="23"/>
  <c r="M125" i="23"/>
  <c r="N125" i="23"/>
  <c r="M126" i="23"/>
  <c r="N126" i="23"/>
  <c r="M127" i="23"/>
  <c r="N127" i="23"/>
  <c r="M128" i="23"/>
  <c r="N128" i="23"/>
  <c r="M129" i="23"/>
  <c r="N129" i="23"/>
  <c r="M130" i="23"/>
  <c r="N130" i="23"/>
  <c r="M131" i="23"/>
  <c r="N131" i="23"/>
  <c r="L132" i="23"/>
  <c r="M132" i="23"/>
  <c r="N132" i="23"/>
  <c r="L133" i="23"/>
  <c r="M133" i="23"/>
  <c r="N133" i="23"/>
  <c r="C137" i="23"/>
  <c r="B155" i="23"/>
  <c r="A159" i="23"/>
  <c r="M164" i="23"/>
  <c r="N164" i="23"/>
  <c r="M165" i="23"/>
  <c r="N165" i="23"/>
  <c r="M166" i="23"/>
  <c r="N166" i="23"/>
  <c r="M167" i="23"/>
  <c r="N167" i="23"/>
  <c r="M168" i="23"/>
  <c r="N168" i="23"/>
  <c r="M169" i="23"/>
  <c r="N169" i="23"/>
  <c r="M170" i="23"/>
  <c r="N170" i="23"/>
  <c r="M171" i="23"/>
  <c r="N171" i="23"/>
  <c r="M172" i="23"/>
  <c r="N172" i="23"/>
  <c r="M173" i="23"/>
  <c r="N173" i="23"/>
  <c r="M174" i="23"/>
  <c r="N174" i="23"/>
  <c r="C178" i="23"/>
  <c r="B193" i="23"/>
  <c r="A197" i="23"/>
  <c r="M202" i="23"/>
  <c r="N202" i="23"/>
  <c r="M203" i="23"/>
  <c r="N203" i="23"/>
  <c r="M204" i="23"/>
  <c r="N204" i="23"/>
  <c r="M205" i="23"/>
  <c r="N205" i="23"/>
  <c r="M206" i="23"/>
  <c r="N206" i="23"/>
  <c r="M207" i="23"/>
  <c r="N207" i="23"/>
  <c r="M208" i="23"/>
  <c r="N208" i="23"/>
  <c r="M209" i="23"/>
  <c r="N209" i="23"/>
  <c r="M210" i="23"/>
  <c r="N210" i="23"/>
  <c r="M211" i="23"/>
  <c r="N211" i="23"/>
  <c r="M212" i="23"/>
  <c r="N212" i="23"/>
  <c r="C216" i="23"/>
  <c r="B234" i="23"/>
  <c r="A238" i="23"/>
  <c r="M243" i="23"/>
  <c r="N243" i="23"/>
  <c r="M244" i="23"/>
  <c r="N244" i="23"/>
  <c r="M245" i="23"/>
  <c r="N245" i="23"/>
  <c r="M246" i="23"/>
  <c r="N246" i="23"/>
  <c r="M247" i="23"/>
  <c r="N247" i="23"/>
  <c r="M248" i="23"/>
  <c r="N248" i="23"/>
  <c r="M249" i="23"/>
  <c r="N249" i="23"/>
  <c r="M250" i="23"/>
  <c r="N250" i="23"/>
  <c r="M251" i="23"/>
  <c r="N251" i="23"/>
  <c r="M252" i="23"/>
  <c r="N252" i="23"/>
  <c r="M253" i="23"/>
  <c r="N253" i="23"/>
  <c r="C257" i="23"/>
  <c r="B277" i="23"/>
  <c r="A281" i="23"/>
  <c r="M286" i="23"/>
  <c r="N286" i="23"/>
  <c r="M287" i="23"/>
  <c r="N287" i="23"/>
  <c r="M288" i="23"/>
  <c r="N288" i="23"/>
  <c r="M289" i="23"/>
  <c r="N289" i="23"/>
  <c r="M290" i="23"/>
  <c r="N290" i="23"/>
  <c r="M291" i="23"/>
  <c r="N291" i="23"/>
  <c r="M292" i="23"/>
  <c r="N292" i="23"/>
  <c r="M293" i="23"/>
  <c r="N293" i="23"/>
  <c r="M294" i="23"/>
  <c r="N294" i="23"/>
  <c r="M295" i="23"/>
  <c r="N295" i="23"/>
  <c r="M296" i="23"/>
  <c r="N296" i="23"/>
  <c r="C300" i="23"/>
  <c r="B318" i="23"/>
  <c r="A322" i="23"/>
  <c r="M327" i="23"/>
  <c r="N327" i="23"/>
  <c r="M328" i="23"/>
  <c r="N328" i="23"/>
  <c r="M329" i="23"/>
  <c r="N329" i="23"/>
  <c r="M330" i="23"/>
  <c r="N330" i="23"/>
  <c r="M331" i="23"/>
  <c r="N331" i="23"/>
  <c r="M332" i="23"/>
  <c r="N332" i="23"/>
  <c r="M333" i="23"/>
  <c r="N333" i="23"/>
  <c r="M334" i="23"/>
  <c r="N334" i="23"/>
  <c r="M335" i="23"/>
  <c r="N335" i="23"/>
  <c r="M336" i="23"/>
  <c r="N336" i="23"/>
  <c r="M337" i="23"/>
  <c r="N337" i="23"/>
  <c r="C341" i="23"/>
  <c r="B357" i="23"/>
  <c r="A361" i="23"/>
  <c r="M366" i="23"/>
  <c r="N366" i="23"/>
  <c r="M367" i="23"/>
  <c r="N367" i="23"/>
  <c r="M368" i="23"/>
  <c r="N368" i="23"/>
  <c r="M369" i="23"/>
  <c r="N369" i="23"/>
  <c r="M370" i="23"/>
  <c r="N370" i="23"/>
  <c r="M371" i="23"/>
  <c r="N371" i="23"/>
  <c r="M372" i="23"/>
  <c r="N372" i="23"/>
  <c r="M373" i="23"/>
  <c r="N373" i="23"/>
  <c r="M374" i="23"/>
  <c r="N374" i="23"/>
  <c r="M375" i="23"/>
  <c r="N375" i="23"/>
  <c r="M376" i="23"/>
  <c r="N376" i="23"/>
  <c r="C380" i="23"/>
  <c r="B391" i="23"/>
  <c r="N23" i="31"/>
  <c r="Z23" i="31"/>
  <c r="H27" i="31"/>
  <c r="K29" i="31"/>
  <c r="E33" i="31"/>
  <c r="K33" i="31"/>
  <c r="H40" i="31"/>
  <c r="W42" i="31"/>
  <c r="T56" i="31"/>
  <c r="Z60" i="31"/>
  <c r="Q36" i="31"/>
  <c r="N42" i="31"/>
  <c r="H50" i="31"/>
  <c r="N50" i="31"/>
  <c r="T50" i="31"/>
  <c r="Q52" i="31"/>
  <c r="H58" i="31"/>
  <c r="Z58" i="31"/>
  <c r="H41" i="31"/>
  <c r="E22" i="31"/>
  <c r="E29" i="31"/>
  <c r="T25" i="31"/>
  <c r="E43" i="31"/>
  <c r="Q43" i="31"/>
  <c r="T30" i="31"/>
  <c r="W41" i="31"/>
  <c r="K23" i="31"/>
  <c r="K36" i="31"/>
  <c r="Z41" i="31"/>
  <c r="AE15" i="31"/>
  <c r="AE80" i="31" s="1"/>
  <c r="Q31" i="31"/>
  <c r="T49" i="31"/>
  <c r="AT15" i="31"/>
  <c r="AT80" i="31"/>
  <c r="G19" i="31"/>
  <c r="H25" i="31"/>
  <c r="N25" i="31"/>
  <c r="T40" i="31"/>
  <c r="N41" i="31"/>
  <c r="H45" i="31"/>
  <c r="N45" i="31"/>
  <c r="J15" i="31"/>
  <c r="J80" i="31" s="1"/>
  <c r="AH15" i="31"/>
  <c r="AH80" i="31" s="1"/>
  <c r="T23" i="31"/>
  <c r="E25" i="31"/>
  <c r="N35" i="31"/>
  <c r="Q37" i="31"/>
  <c r="E45" i="31"/>
  <c r="Q45" i="31"/>
  <c r="AQ19" i="31"/>
  <c r="Z25" i="31"/>
  <c r="S15" i="31"/>
  <c r="S80" i="31" s="1"/>
  <c r="AB19" i="31"/>
  <c r="W27" i="31"/>
  <c r="T39" i="31"/>
  <c r="W35" i="31"/>
  <c r="W33" i="31"/>
  <c r="W48" i="31"/>
  <c r="E38" i="31"/>
  <c r="AN15" i="31"/>
  <c r="AN80" i="31" s="1"/>
  <c r="V19" i="31"/>
  <c r="Z50" i="31"/>
  <c r="N33" i="31"/>
  <c r="E44" i="31"/>
  <c r="T46" i="31"/>
  <c r="I96" i="36"/>
  <c r="C109" i="36"/>
  <c r="F109" i="36"/>
  <c r="F96" i="36"/>
  <c r="K96" i="36" s="1"/>
  <c r="L109" i="36"/>
  <c r="M109" i="36" s="1"/>
  <c r="N109" i="36" s="1"/>
  <c r="O109" i="36" s="1"/>
  <c r="F131" i="36"/>
  <c r="V165" i="36"/>
  <c r="P37" i="36"/>
  <c r="R37" i="36" s="1"/>
  <c r="H80" i="36"/>
  <c r="I80" i="36" s="1"/>
  <c r="J80" i="36" s="1"/>
  <c r="G80" i="36"/>
  <c r="F94" i="36"/>
  <c r="K94" i="36" s="1"/>
  <c r="L107" i="36"/>
  <c r="M107" i="36" s="1"/>
  <c r="N107" i="36" s="1"/>
  <c r="O107" i="36" s="1"/>
  <c r="C107" i="36"/>
  <c r="F107" i="36" s="1"/>
  <c r="I94" i="36"/>
  <c r="G107" i="36" s="1"/>
  <c r="L110" i="36"/>
  <c r="C110" i="36"/>
  <c r="F110" i="36" s="1"/>
  <c r="F97" i="36"/>
  <c r="K97" i="36" s="1"/>
  <c r="I97" i="36"/>
  <c r="G110" i="36" s="1"/>
  <c r="M110" i="36"/>
  <c r="N110" i="36" s="1"/>
  <c r="O110" i="36" s="1"/>
  <c r="Q25" i="36"/>
  <c r="G82" i="36"/>
  <c r="I68" i="36"/>
  <c r="M86" i="36"/>
  <c r="C86" i="36"/>
  <c r="H83" i="36"/>
  <c r="I83" i="36" s="1"/>
  <c r="J83" i="36" s="1"/>
  <c r="V185" i="36"/>
  <c r="V193" i="36"/>
  <c r="V246" i="36"/>
  <c r="V296" i="36"/>
  <c r="V309" i="36"/>
  <c r="F79" i="36"/>
  <c r="H79" i="36" s="1"/>
  <c r="O79" i="36"/>
  <c r="C99" i="36"/>
  <c r="C106" i="36"/>
  <c r="F106" i="36" s="1"/>
  <c r="H106" i="36" s="1"/>
  <c r="L106" i="36"/>
  <c r="N131" i="36"/>
  <c r="O131" i="36" s="1"/>
  <c r="V180" i="36"/>
  <c r="V187" i="36"/>
  <c r="V190" i="36"/>
  <c r="V195" i="36"/>
  <c r="V217" i="36"/>
  <c r="V248" i="36"/>
  <c r="V253" i="36"/>
  <c r="V267" i="36"/>
  <c r="V272" i="36"/>
  <c r="V275" i="36"/>
  <c r="V298" i="36"/>
  <c r="V200" i="36"/>
  <c r="G83" i="36"/>
  <c r="F98" i="36"/>
  <c r="K98" i="36" s="1"/>
  <c r="L111" i="36"/>
  <c r="M111" i="36" s="1"/>
  <c r="N111" i="36" s="1"/>
  <c r="O111" i="36" s="1"/>
  <c r="V183" i="36"/>
  <c r="V186" i="36"/>
  <c r="V191" i="36"/>
  <c r="V194" i="36"/>
  <c r="V221" i="36"/>
  <c r="V239" i="36"/>
  <c r="V244" i="36"/>
  <c r="V257" i="36"/>
  <c r="V271" i="36"/>
  <c r="V302" i="36"/>
  <c r="V307" i="36"/>
  <c r="V321" i="36"/>
  <c r="V326" i="36"/>
  <c r="L131" i="36"/>
  <c r="C124" i="36"/>
  <c r="C132" i="36"/>
  <c r="F132" i="36"/>
  <c r="N132" i="36"/>
  <c r="O132" i="36" s="1"/>
  <c r="M133" i="36"/>
  <c r="N133" i="36" s="1"/>
  <c r="O133" i="36" s="1"/>
  <c r="M134" i="36"/>
  <c r="N134" i="36"/>
  <c r="O134" i="36" s="1"/>
  <c r="L134" i="36"/>
  <c r="C134" i="36"/>
  <c r="F134" i="36" s="1"/>
  <c r="H134" i="36" s="1"/>
  <c r="I134" i="36" s="1"/>
  <c r="V204" i="36"/>
  <c r="V208" i="36"/>
  <c r="V212" i="36"/>
  <c r="V243" i="36"/>
  <c r="V247" i="36"/>
  <c r="V265" i="36"/>
  <c r="V269" i="36"/>
  <c r="V277" i="36"/>
  <c r="V291" i="36"/>
  <c r="V297" i="36"/>
  <c r="V301" i="36"/>
  <c r="V331" i="36"/>
  <c r="V214" i="36"/>
  <c r="V219" i="36"/>
  <c r="V232" i="36"/>
  <c r="V233" i="36"/>
  <c r="V238" i="36"/>
  <c r="V252" i="36"/>
  <c r="V256" i="36"/>
  <c r="V281" i="36"/>
  <c r="V286" i="36"/>
  <c r="V306" i="36"/>
  <c r="V324" i="36"/>
  <c r="C135" i="36"/>
  <c r="F135" i="36"/>
  <c r="G109" i="36"/>
  <c r="X6" i="51" l="1"/>
  <c r="AK5" i="51"/>
  <c r="L23" i="51"/>
  <c r="L24" i="51"/>
  <c r="L25" i="51" s="1"/>
  <c r="L26" i="51" s="1"/>
  <c r="L27" i="51" s="1"/>
  <c r="L28" i="51" s="1"/>
  <c r="L29" i="51" s="1"/>
  <c r="L30" i="51" s="1"/>
  <c r="L31" i="51" s="1"/>
  <c r="L32" i="51" s="1"/>
  <c r="L33" i="51" s="1"/>
  <c r="L34" i="51" s="1"/>
  <c r="L35" i="51" s="1"/>
  <c r="L36" i="51" s="1"/>
  <c r="L37" i="51" s="1"/>
  <c r="L38" i="51" s="1"/>
  <c r="L40" i="51" s="1"/>
  <c r="L41" i="51" s="1"/>
  <c r="L42" i="51" s="1"/>
  <c r="L43" i="51" s="1"/>
  <c r="L44" i="51" s="1"/>
  <c r="L45" i="51" s="1"/>
  <c r="L46" i="51" s="1"/>
  <c r="L47" i="51" s="1"/>
  <c r="L48" i="51" s="1"/>
  <c r="L49" i="51" s="1"/>
  <c r="L50" i="51" s="1"/>
  <c r="L51" i="51" s="1"/>
  <c r="L52" i="51" s="1"/>
  <c r="N5" i="51" s="1"/>
  <c r="D9" i="51"/>
  <c r="G111" i="36"/>
  <c r="G32" i="37"/>
  <c r="G33" i="37"/>
  <c r="G28" i="37"/>
  <c r="G29" i="37"/>
  <c r="G31" i="37"/>
  <c r="G35" i="37"/>
  <c r="G26" i="37"/>
  <c r="G34" i="37"/>
  <c r="G30" i="37"/>
  <c r="G27" i="37"/>
  <c r="S66" i="37"/>
  <c r="S74" i="37"/>
  <c r="S69" i="37"/>
  <c r="S73" i="37"/>
  <c r="S68" i="37"/>
  <c r="S70" i="37"/>
  <c r="S72" i="37"/>
  <c r="S67" i="37"/>
  <c r="S71" i="37"/>
  <c r="Y87" i="37"/>
  <c r="Y86" i="37"/>
  <c r="Y89" i="37"/>
  <c r="Y91" i="37"/>
  <c r="Y88" i="37"/>
  <c r="Y90" i="37"/>
  <c r="H84" i="36"/>
  <c r="I84" i="36" s="1"/>
  <c r="J84" i="36" s="1"/>
  <c r="E32" i="31"/>
  <c r="E54" i="31"/>
  <c r="Z55" i="31"/>
  <c r="I119" i="36"/>
  <c r="G132" i="36" s="1"/>
  <c r="V174" i="36"/>
  <c r="V237" i="36"/>
  <c r="AB97" i="37"/>
  <c r="V76" i="37"/>
  <c r="J43" i="37"/>
  <c r="AB94" i="37"/>
  <c r="M49" i="37"/>
  <c r="V81" i="37"/>
  <c r="P63" i="37"/>
  <c r="V84" i="37"/>
  <c r="H107" i="36"/>
  <c r="I107" i="36" s="1"/>
  <c r="J107" i="36" s="1"/>
  <c r="Q32" i="31"/>
  <c r="K32" i="31"/>
  <c r="C111" i="36"/>
  <c r="F111" i="36" s="1"/>
  <c r="V177" i="36"/>
  <c r="V218" i="36"/>
  <c r="V245" i="36"/>
  <c r="V313" i="36"/>
  <c r="V344" i="36"/>
  <c r="V345" i="36"/>
  <c r="AB95" i="37"/>
  <c r="V82" i="37"/>
  <c r="P61" i="37"/>
  <c r="P57" i="37"/>
  <c r="J47" i="37"/>
  <c r="V79" i="37"/>
  <c r="M50" i="37"/>
  <c r="P60" i="37"/>
  <c r="P19" i="31"/>
  <c r="W32" i="31"/>
  <c r="K43" i="31"/>
  <c r="Q44" i="31"/>
  <c r="H110" i="36"/>
  <c r="M19" i="31"/>
  <c r="N39" i="31"/>
  <c r="Q51" i="31"/>
  <c r="L132" i="36"/>
  <c r="V176" i="36"/>
  <c r="V213" i="36"/>
  <c r="V330" i="36"/>
  <c r="J41" i="37"/>
  <c r="AB100" i="37"/>
  <c r="V80" i="37"/>
  <c r="P59" i="37"/>
  <c r="V83" i="37"/>
  <c r="AB98" i="37"/>
  <c r="J46" i="37"/>
  <c r="V77" i="37"/>
  <c r="M51" i="37"/>
  <c r="M52" i="37"/>
  <c r="Z32" i="31"/>
  <c r="V259" i="36"/>
  <c r="AB99" i="37"/>
  <c r="J44" i="37"/>
  <c r="J45" i="37"/>
  <c r="J39" i="37"/>
  <c r="Q30" i="36"/>
  <c r="R30" i="36"/>
  <c r="S30" i="36" s="1"/>
  <c r="T30" i="36" s="1"/>
  <c r="H82" i="36"/>
  <c r="I82" i="36"/>
  <c r="J82" i="36" s="1"/>
  <c r="O80" i="36"/>
  <c r="N86" i="36"/>
  <c r="O86" i="36" s="1"/>
  <c r="S37" i="36"/>
  <c r="T37" i="36" s="1"/>
  <c r="H109" i="36"/>
  <c r="I109" i="36" s="1"/>
  <c r="J109" i="36" s="1"/>
  <c r="P19" i="36"/>
  <c r="L31" i="36"/>
  <c r="K106" i="23"/>
  <c r="Q35" i="31"/>
  <c r="T32" i="31"/>
  <c r="H51" i="31"/>
  <c r="N55" i="31"/>
  <c r="P20" i="36"/>
  <c r="L86" i="36"/>
  <c r="V178" i="36"/>
  <c r="V196" i="36"/>
  <c r="V203" i="36"/>
  <c r="V205" i="36"/>
  <c r="V207" i="36"/>
  <c r="V209" i="36"/>
  <c r="V220" i="36"/>
  <c r="V227" i="36"/>
  <c r="V261" i="36"/>
  <c r="V282" i="36"/>
  <c r="V285" i="36"/>
  <c r="V300" i="36"/>
  <c r="V327" i="36"/>
  <c r="V329" i="36"/>
  <c r="V346" i="36"/>
  <c r="I118" i="36"/>
  <c r="G131" i="36" s="1"/>
  <c r="I120" i="36"/>
  <c r="L133" i="36"/>
  <c r="V184" i="36"/>
  <c r="V188" i="36"/>
  <c r="V189" i="36"/>
  <c r="V230" i="36"/>
  <c r="V289" i="36"/>
  <c r="V325" i="36"/>
  <c r="V337" i="36"/>
  <c r="V338" i="36"/>
  <c r="V179" i="36"/>
  <c r="V293" i="36"/>
  <c r="V308" i="36"/>
  <c r="V231" i="36"/>
  <c r="V236" i="36"/>
  <c r="V270" i="36"/>
  <c r="V303" i="36"/>
  <c r="V334" i="36"/>
  <c r="V339" i="36"/>
  <c r="B13" i="38"/>
  <c r="B14" i="38" s="1"/>
  <c r="I79" i="36"/>
  <c r="B67" i="23"/>
  <c r="D68" i="23" s="1"/>
  <c r="N95" i="23"/>
  <c r="N99" i="23"/>
  <c r="N103" i="23"/>
  <c r="N98" i="23"/>
  <c r="N102" i="23"/>
  <c r="N96" i="23"/>
  <c r="N100" i="23"/>
  <c r="N104" i="23"/>
  <c r="N97" i="23"/>
  <c r="N101" i="23"/>
  <c r="Q44" i="36"/>
  <c r="R44" i="36"/>
  <c r="S44" i="36" s="1"/>
  <c r="T44" i="36" s="1"/>
  <c r="I110" i="36"/>
  <c r="J110" i="36" s="1"/>
  <c r="D15" i="31"/>
  <c r="D80" i="31" s="1"/>
  <c r="M106" i="36"/>
  <c r="H131" i="36"/>
  <c r="H135" i="36"/>
  <c r="I135" i="36" s="1"/>
  <c r="I106" i="36"/>
  <c r="Q37" i="36"/>
  <c r="J106" i="23"/>
  <c r="O17" i="36"/>
  <c r="P17" i="36" s="1"/>
  <c r="V266" i="36"/>
  <c r="C108" i="36"/>
  <c r="I95" i="36"/>
  <c r="L108" i="36"/>
  <c r="L112" i="36" s="1"/>
  <c r="F95" i="36"/>
  <c r="K95" i="36" s="1"/>
  <c r="Q55" i="31"/>
  <c r="E55" i="31"/>
  <c r="O23" i="36"/>
  <c r="P23" i="36" s="1"/>
  <c r="G81" i="36"/>
  <c r="F86" i="36" s="1"/>
  <c r="H81" i="36"/>
  <c r="I81" i="36" s="1"/>
  <c r="J81" i="36" s="1"/>
  <c r="O24" i="36"/>
  <c r="P24" i="36" s="1"/>
  <c r="V173" i="36"/>
  <c r="V206" i="36"/>
  <c r="V210" i="36"/>
  <c r="O16" i="36"/>
  <c r="P16" i="36" s="1"/>
  <c r="O18" i="36"/>
  <c r="P18" i="36" s="1"/>
  <c r="V197" i="36"/>
  <c r="V211" i="36"/>
  <c r="V228" i="36"/>
  <c r="V258" i="36"/>
  <c r="V260" i="36"/>
  <c r="V312" i="36"/>
  <c r="L136" i="36"/>
  <c r="L137" i="36" s="1"/>
  <c r="I123" i="36"/>
  <c r="C136" i="36"/>
  <c r="F136" i="36" s="1"/>
  <c r="V170" i="36"/>
  <c r="V249" i="36"/>
  <c r="V254" i="36"/>
  <c r="V255" i="36"/>
  <c r="V274" i="36"/>
  <c r="V276" i="36"/>
  <c r="V278" i="36"/>
  <c r="V320" i="36"/>
  <c r="O14" i="36"/>
  <c r="P14" i="36" s="1"/>
  <c r="P15" i="36"/>
  <c r="O21" i="36"/>
  <c r="P21" i="36" s="1"/>
  <c r="G64" i="36"/>
  <c r="K64" i="36" s="1"/>
  <c r="K68" i="36" s="1"/>
  <c r="G123" i="36"/>
  <c r="K123" i="36" s="1"/>
  <c r="M136" i="36"/>
  <c r="N136" i="36" s="1"/>
  <c r="V168" i="36"/>
  <c r="V172" i="36"/>
  <c r="V192" i="36"/>
  <c r="V222" i="36"/>
  <c r="V292" i="36"/>
  <c r="V315" i="36"/>
  <c r="V318" i="36"/>
  <c r="V328" i="36"/>
  <c r="F93" i="36"/>
  <c r="K93" i="36" s="1"/>
  <c r="K99" i="36" s="1"/>
  <c r="G118" i="36"/>
  <c r="K118" i="36" s="1"/>
  <c r="G119" i="36"/>
  <c r="K119" i="36" s="1"/>
  <c r="G120" i="36"/>
  <c r="K120" i="36" s="1"/>
  <c r="G121" i="36"/>
  <c r="K121" i="36" s="1"/>
  <c r="N6" i="51" l="1"/>
  <c r="AK6" i="51"/>
  <c r="AK7" i="51"/>
  <c r="D11" i="51"/>
  <c r="D13" i="51"/>
  <c r="X7" i="51"/>
  <c r="H132" i="36"/>
  <c r="I132" i="36" s="1"/>
  <c r="H111" i="36"/>
  <c r="I111" i="36" s="1"/>
  <c r="J111" i="36" s="1"/>
  <c r="H86" i="36"/>
  <c r="Q19" i="36"/>
  <c r="R19" i="36"/>
  <c r="S19" i="36" s="1"/>
  <c r="T19" i="36" s="1"/>
  <c r="H133" i="36"/>
  <c r="I133" i="36" s="1"/>
  <c r="G133" i="36"/>
  <c r="R20" i="36"/>
  <c r="S20" i="36" s="1"/>
  <c r="T20" i="36" s="1"/>
  <c r="Q20" i="36"/>
  <c r="O31" i="36"/>
  <c r="P31" i="36"/>
  <c r="M108" i="36"/>
  <c r="N108" i="36" s="1"/>
  <c r="O108" i="36" s="1"/>
  <c r="B15" i="38"/>
  <c r="B16" i="38" s="1"/>
  <c r="B17" i="38" s="1"/>
  <c r="R14" i="36"/>
  <c r="Q14" i="36"/>
  <c r="S14" i="36"/>
  <c r="T14" i="36" s="1"/>
  <c r="R23" i="36"/>
  <c r="S23" i="36" s="1"/>
  <c r="T23" i="36" s="1"/>
  <c r="Q23" i="36"/>
  <c r="K124" i="36"/>
  <c r="R24" i="36"/>
  <c r="S24" i="36" s="1"/>
  <c r="T24" i="36" s="1"/>
  <c r="Q24" i="36"/>
  <c r="G108" i="36"/>
  <c r="G112" i="36" s="1"/>
  <c r="I99" i="36"/>
  <c r="N106" i="36"/>
  <c r="M112" i="36"/>
  <c r="M137" i="36"/>
  <c r="J79" i="36"/>
  <c r="G86" i="36" s="1"/>
  <c r="I86" i="36"/>
  <c r="J86" i="36" s="1"/>
  <c r="F108" i="36"/>
  <c r="C112" i="36"/>
  <c r="J106" i="36"/>
  <c r="C137" i="36"/>
  <c r="O136" i="36"/>
  <c r="N137" i="36"/>
  <c r="O137" i="36" s="1"/>
  <c r="R15" i="36"/>
  <c r="S15" i="36" s="1"/>
  <c r="T15" i="36" s="1"/>
  <c r="Q15" i="36"/>
  <c r="G136" i="36"/>
  <c r="G137" i="36" s="1"/>
  <c r="H136" i="36"/>
  <c r="I136" i="36" s="1"/>
  <c r="I124" i="36"/>
  <c r="R21" i="36"/>
  <c r="S21" i="36" s="1"/>
  <c r="T21" i="36" s="1"/>
  <c r="Q21" i="36"/>
  <c r="R18" i="36"/>
  <c r="S18" i="36"/>
  <c r="T18" i="36" s="1"/>
  <c r="Q18" i="36"/>
  <c r="Q17" i="36"/>
  <c r="R17" i="36"/>
  <c r="S17" i="36" s="1"/>
  <c r="T17" i="36" s="1"/>
  <c r="R16" i="36"/>
  <c r="S16" i="36" s="1"/>
  <c r="T16" i="36" s="1"/>
  <c r="Q16" i="36"/>
  <c r="I131" i="36"/>
  <c r="X8" i="51" l="1"/>
  <c r="D15" i="51"/>
  <c r="D20" i="51" s="1"/>
  <c r="D16" i="51"/>
  <c r="D18" i="51" s="1"/>
  <c r="X9" i="51"/>
  <c r="AK8" i="51"/>
  <c r="N7" i="51"/>
  <c r="H137" i="36"/>
  <c r="Q31" i="36"/>
  <c r="R31" i="36"/>
  <c r="S31" i="36" s="1"/>
  <c r="T31" i="36" s="1"/>
  <c r="I137" i="36"/>
  <c r="B18" i="38"/>
  <c r="B19" i="38" s="1"/>
  <c r="H108" i="36"/>
  <c r="H112" i="36" s="1"/>
  <c r="N112" i="36"/>
  <c r="O112" i="36" s="1"/>
  <c r="O106" i="36"/>
  <c r="D22" i="51" l="1"/>
  <c r="D23" i="51" s="1"/>
  <c r="AK9" i="51"/>
  <c r="N8" i="51"/>
  <c r="D24" i="51"/>
  <c r="D25" i="51" s="1"/>
  <c r="D26" i="51" s="1"/>
  <c r="F5" i="51" s="1"/>
  <c r="X10" i="51"/>
  <c r="B20" i="38"/>
  <c r="B21" i="38" s="1"/>
  <c r="B22" i="38" s="1"/>
  <c r="I108" i="36"/>
  <c r="AK10" i="51" l="1"/>
  <c r="F6" i="51"/>
  <c r="X11" i="51"/>
  <c r="N9" i="51"/>
  <c r="B23" i="38"/>
  <c r="B24" i="38" s="1"/>
  <c r="J108" i="36"/>
  <c r="I112" i="36"/>
  <c r="J112" i="36" s="1"/>
  <c r="X12" i="51" l="1"/>
  <c r="X13" i="51"/>
  <c r="X14" i="51" s="1"/>
  <c r="X15" i="51" s="1"/>
  <c r="X16" i="51" s="1"/>
  <c r="X17" i="51" s="1"/>
  <c r="X18" i="51" s="1"/>
  <c r="X19" i="51" s="1"/>
  <c r="X20" i="51" s="1"/>
  <c r="N10" i="51"/>
  <c r="F7" i="51"/>
  <c r="AK11" i="51"/>
  <c r="N11" i="51"/>
  <c r="N13" i="51" s="1"/>
  <c r="B25" i="38"/>
  <c r="X21" i="51" l="1"/>
  <c r="X22" i="51" s="1"/>
  <c r="X23" i="51" s="1"/>
  <c r="X24" i="51" s="1"/>
  <c r="X25" i="51" s="1"/>
  <c r="X26" i="51" s="1"/>
  <c r="X27" i="51" s="1"/>
  <c r="X28" i="51" s="1"/>
  <c r="X29" i="51" s="1"/>
  <c r="X30" i="51" s="1"/>
  <c r="X31" i="51" s="1"/>
  <c r="X32" i="51" s="1"/>
  <c r="X33" i="51" s="1"/>
  <c r="X36" i="51" s="1"/>
  <c r="X37" i="51" s="1"/>
  <c r="X38" i="51" s="1"/>
  <c r="X39" i="51" s="1"/>
  <c r="X40" i="51" s="1"/>
  <c r="X41" i="51" s="1"/>
  <c r="X42" i="51" s="1"/>
  <c r="X43" i="51" s="1"/>
  <c r="X44" i="51" s="1"/>
  <c r="X45" i="51" s="1"/>
  <c r="X46" i="51" s="1"/>
  <c r="X47" i="51" s="1"/>
  <c r="X48" i="51" s="1"/>
  <c r="X49" i="51" s="1"/>
  <c r="X50" i="51" s="1"/>
  <c r="X51" i="51" s="1"/>
  <c r="X52" i="51" s="1"/>
  <c r="X53" i="51" s="1"/>
  <c r="X54" i="51" s="1"/>
  <c r="X55" i="51" s="1"/>
  <c r="X56" i="51" s="1"/>
  <c r="X57" i="51" s="1"/>
  <c r="X58" i="51" s="1"/>
  <c r="X59" i="51" s="1"/>
  <c r="X60" i="51" s="1"/>
  <c r="X61" i="51" s="1"/>
  <c r="X62" i="51" s="1"/>
  <c r="X63" i="51" s="1"/>
  <c r="Z5" i="51" s="1"/>
  <c r="F8" i="51"/>
  <c r="F9" i="51"/>
  <c r="AK15" i="51"/>
  <c r="AK16" i="51" s="1"/>
  <c r="AK17" i="51" s="1"/>
  <c r="AK12" i="51"/>
  <c r="AK13" i="51" s="1"/>
  <c r="AK14" i="51" s="1"/>
  <c r="AK18" i="51"/>
  <c r="AK19" i="51" s="1"/>
  <c r="AK20" i="51" s="1"/>
  <c r="AK21" i="51" s="1"/>
  <c r="AK22" i="51" s="1"/>
  <c r="AK23" i="51" s="1"/>
  <c r="AK24" i="51" s="1"/>
  <c r="AK25" i="51" s="1"/>
  <c r="AK26" i="51" s="1"/>
  <c r="AK27" i="51" s="1"/>
  <c r="AK28" i="51" s="1"/>
  <c r="AK29" i="51" s="1"/>
  <c r="AK30" i="51" s="1"/>
  <c r="AK31" i="51" s="1"/>
  <c r="AK32" i="51" s="1"/>
  <c r="AK33" i="51" s="1"/>
  <c r="AK34" i="51" s="1"/>
  <c r="AK35" i="51" s="1"/>
  <c r="AK36" i="51" s="1"/>
  <c r="AK37" i="51" s="1"/>
  <c r="AK38" i="51" s="1"/>
  <c r="AK39" i="51" s="1"/>
  <c r="AK40" i="51" s="1"/>
  <c r="AK41" i="51" s="1"/>
  <c r="AK42" i="51" s="1"/>
  <c r="AK43" i="51" s="1"/>
  <c r="AK44" i="51" s="1"/>
  <c r="AK45" i="51" s="1"/>
  <c r="AK46" i="51" s="1"/>
  <c r="AK47" i="51" s="1"/>
  <c r="AK48" i="51" s="1"/>
  <c r="AK49" i="51" s="1"/>
  <c r="AK50" i="51" s="1"/>
  <c r="AK51" i="51" s="1"/>
  <c r="AK52" i="51" s="1"/>
  <c r="AK53" i="51" s="1"/>
  <c r="AK54" i="51" s="1"/>
  <c r="AK55" i="51" s="1"/>
  <c r="AK56" i="51" s="1"/>
  <c r="AK57" i="51" s="1"/>
  <c r="AK58" i="51" s="1"/>
  <c r="F11" i="51"/>
  <c r="N14" i="51"/>
  <c r="N15" i="51" s="1"/>
  <c r="N16" i="51" s="1"/>
  <c r="N17" i="51" s="1"/>
  <c r="N18" i="51" s="1"/>
  <c r="N19" i="51" s="1"/>
  <c r="N20" i="51" s="1"/>
  <c r="N21" i="51" s="1"/>
  <c r="N22" i="51" s="1"/>
  <c r="N23" i="51" s="1"/>
  <c r="N24" i="51" s="1"/>
  <c r="N25" i="51" s="1"/>
  <c r="N26" i="51" s="1"/>
  <c r="N27" i="51" s="1"/>
  <c r="N28" i="51" s="1"/>
  <c r="N29" i="51" s="1"/>
  <c r="N30" i="51" s="1"/>
  <c r="N31" i="51" s="1"/>
  <c r="N33" i="51" s="1"/>
  <c r="N34" i="51" s="1"/>
  <c r="N35" i="51" s="1"/>
  <c r="N36" i="51" s="1"/>
  <c r="N37" i="51" s="1"/>
  <c r="N38" i="51" s="1"/>
  <c r="N39" i="51" s="1"/>
  <c r="N40" i="51" s="1"/>
  <c r="N41" i="51" s="1"/>
  <c r="N42" i="51" s="1"/>
  <c r="N43" i="51" s="1"/>
  <c r="N44" i="51" s="1"/>
  <c r="N45" i="51" s="1"/>
  <c r="N46" i="51" s="1"/>
  <c r="N48" i="51" s="1"/>
  <c r="N49" i="51" s="1"/>
  <c r="F10" i="51"/>
  <c r="B26" i="38"/>
  <c r="Z6" i="51" l="1"/>
  <c r="N50" i="51"/>
  <c r="N51" i="51" s="1"/>
  <c r="N52" i="51" s="1"/>
  <c r="P5" i="51" s="1"/>
  <c r="F12" i="51"/>
  <c r="B27" i="38"/>
  <c r="Z7" i="51" l="1"/>
  <c r="Z9" i="51"/>
  <c r="P7" i="51"/>
  <c r="P6" i="51"/>
  <c r="F14" i="51"/>
  <c r="Z8" i="51"/>
  <c r="F15" i="51"/>
  <c r="F16" i="51" s="1"/>
  <c r="B28" i="38"/>
  <c r="B29" i="38" s="1"/>
  <c r="B30" i="38" s="1"/>
  <c r="F17" i="51" l="1"/>
  <c r="F18" i="51" s="1"/>
  <c r="F19" i="51"/>
  <c r="F20" i="51" s="1"/>
  <c r="F21" i="51" s="1"/>
  <c r="F22" i="51" s="1"/>
  <c r="F23" i="51" s="1"/>
  <c r="F24" i="51" s="1"/>
  <c r="H5" i="51" s="1"/>
  <c r="P9" i="51"/>
  <c r="Z10" i="51"/>
  <c r="B32" i="38"/>
  <c r="B31" i="38"/>
  <c r="H6" i="51" l="1"/>
  <c r="H7" i="51" s="1"/>
  <c r="Z11" i="51"/>
  <c r="P11" i="51"/>
  <c r="P12" i="51" s="1"/>
  <c r="Z12" i="51"/>
  <c r="B33" i="38"/>
  <c r="H8" i="51" l="1"/>
  <c r="Z13" i="51"/>
  <c r="H10" i="51"/>
  <c r="H12" i="51" s="1"/>
  <c r="P13" i="51"/>
  <c r="H11" i="51"/>
  <c r="B34" i="38"/>
  <c r="H14" i="51" l="1"/>
  <c r="Z14" i="51"/>
  <c r="P14" i="51"/>
  <c r="B35" i="38"/>
  <c r="B36" i="38" s="1"/>
  <c r="B37" i="38" s="1"/>
  <c r="H16" i="51" l="1"/>
  <c r="H18" i="51" s="1"/>
  <c r="H19" i="51" s="1"/>
  <c r="Z15" i="51"/>
  <c r="Z16" i="51"/>
  <c r="Z17" i="51" s="1"/>
  <c r="Z18" i="51" s="1"/>
  <c r="Z19" i="51" s="1"/>
  <c r="Z20" i="51" s="1"/>
  <c r="Z21" i="51" s="1"/>
  <c r="Z22" i="51" s="1"/>
  <c r="Z23" i="51" s="1"/>
  <c r="Z24" i="51" s="1"/>
  <c r="Z25" i="51" s="1"/>
  <c r="Z26" i="51" s="1"/>
  <c r="Z29" i="51" s="1"/>
  <c r="Z30" i="51" s="1"/>
  <c r="Z31" i="51" s="1"/>
  <c r="Z32" i="51" s="1"/>
  <c r="Z33" i="51" s="1"/>
  <c r="Z34" i="51" s="1"/>
  <c r="Z35" i="51" s="1"/>
  <c r="Z36" i="51" s="1"/>
  <c r="Z37" i="51" s="1"/>
  <c r="Z38" i="51" s="1"/>
  <c r="Z39" i="51" s="1"/>
  <c r="Z40" i="51" s="1"/>
  <c r="Z41" i="51" s="1"/>
  <c r="Z44" i="51" s="1"/>
  <c r="Z45" i="51" s="1"/>
  <c r="Z46" i="51" s="1"/>
  <c r="Z47" i="51" s="1"/>
  <c r="Z48" i="51" s="1"/>
  <c r="Z51" i="51" s="1"/>
  <c r="Z54" i="51" s="1"/>
  <c r="Z55" i="51" s="1"/>
  <c r="Z56" i="51" s="1"/>
  <c r="Z57" i="51" s="1"/>
  <c r="Z58" i="51" s="1"/>
  <c r="Z59" i="51" s="1"/>
  <c r="Z60" i="51" s="1"/>
  <c r="Z61" i="51" s="1"/>
  <c r="Z62" i="51" s="1"/>
  <c r="AB5" i="51" s="1"/>
  <c r="P16" i="51"/>
  <c r="B38" i="38"/>
  <c r="B39" i="38" s="1"/>
  <c r="AB6" i="51" l="1"/>
  <c r="P17" i="51"/>
  <c r="B40" i="38"/>
  <c r="P18" i="51" l="1"/>
  <c r="P19" i="51" s="1"/>
  <c r="P20" i="51" s="1"/>
  <c r="P21" i="51" s="1"/>
  <c r="P22" i="51" s="1"/>
  <c r="P23" i="51" s="1"/>
  <c r="P24" i="51" s="1"/>
  <c r="P25" i="51" s="1"/>
  <c r="P26" i="51" s="1"/>
  <c r="P27" i="51" s="1"/>
  <c r="P29" i="51" s="1"/>
  <c r="P30" i="51" s="1"/>
  <c r="P33" i="51" s="1"/>
  <c r="P34" i="51" s="1"/>
  <c r="P35" i="51" s="1"/>
  <c r="P36" i="51" s="1"/>
  <c r="P37" i="51" s="1"/>
  <c r="P38" i="51" s="1"/>
  <c r="P39" i="51" s="1"/>
  <c r="P40" i="51" s="1"/>
  <c r="P41" i="51" s="1"/>
  <c r="P42" i="51" s="1"/>
  <c r="P43" i="51" s="1"/>
  <c r="P45" i="51" s="1"/>
  <c r="P48" i="51" s="1"/>
  <c r="P49" i="51" s="1"/>
  <c r="P50" i="51" s="1"/>
  <c r="P51" i="51" s="1"/>
  <c r="P52" i="51" s="1"/>
  <c r="R5" i="51" s="1"/>
  <c r="AB7" i="51"/>
  <c r="B41" i="38"/>
  <c r="R7" i="51" l="1"/>
  <c r="R6" i="51"/>
  <c r="R8" i="51"/>
  <c r="R9" i="51"/>
  <c r="AB8" i="51"/>
  <c r="B42" i="38"/>
  <c r="B43" i="38"/>
  <c r="R10" i="51" l="1"/>
  <c r="AB9" i="51"/>
  <c r="AB10" i="51"/>
  <c r="B44" i="38"/>
  <c r="B45" i="38" s="1"/>
  <c r="B46" i="38"/>
  <c r="AB11" i="51" l="1"/>
  <c r="R11" i="51"/>
  <c r="AB12" i="51"/>
  <c r="B47" i="38"/>
  <c r="AB13" i="51" l="1"/>
  <c r="AB14" i="51"/>
  <c r="R13" i="51"/>
  <c r="R14" i="51" s="1"/>
  <c r="B48" i="38"/>
  <c r="B49" i="38" s="1"/>
  <c r="AB16" i="51" l="1"/>
  <c r="AB17" i="51" s="1"/>
  <c r="AB18" i="51" s="1"/>
  <c r="AB19" i="51" s="1"/>
  <c r="AB20" i="51" s="1"/>
  <c r="AB21" i="51" s="1"/>
  <c r="AB22" i="51" s="1"/>
  <c r="AB23" i="51" s="1"/>
  <c r="AB24" i="51" s="1"/>
  <c r="AB25" i="51" s="1"/>
  <c r="AB26" i="51" s="1"/>
  <c r="AB27" i="51" s="1"/>
  <c r="AB28" i="51" s="1"/>
  <c r="AB30" i="51" s="1"/>
  <c r="AB31" i="51" s="1"/>
  <c r="AB33" i="51" s="1"/>
  <c r="AB34" i="51" s="1"/>
  <c r="AB35" i="51" s="1"/>
  <c r="AB36" i="51" s="1"/>
  <c r="AB37" i="51" s="1"/>
  <c r="AB38" i="51" s="1"/>
  <c r="AB39" i="51" s="1"/>
  <c r="AB40" i="51" s="1"/>
  <c r="AB41" i="51" s="1"/>
  <c r="AB42" i="51" s="1"/>
  <c r="AB43" i="51" s="1"/>
  <c r="AB44" i="51" s="1"/>
  <c r="AB45" i="51" s="1"/>
  <c r="AB46" i="51" s="1"/>
  <c r="AB47" i="51" s="1"/>
  <c r="AB48" i="51" s="1"/>
  <c r="AB49" i="51" s="1"/>
  <c r="AB50" i="51" s="1"/>
  <c r="AB51" i="51" s="1"/>
  <c r="AB52" i="51" s="1"/>
  <c r="AB53" i="51" s="1"/>
  <c r="AB54" i="51" s="1"/>
  <c r="AB55" i="51" s="1"/>
  <c r="AB56" i="51" s="1"/>
  <c r="AB57" i="51" s="1"/>
  <c r="AB58" i="51" s="1"/>
  <c r="AB59" i="51" s="1"/>
  <c r="AB62" i="51" s="1"/>
  <c r="AD5" i="51" s="1"/>
  <c r="AB15" i="51"/>
  <c r="R15" i="51"/>
  <c r="R16" i="51"/>
  <c r="B50" i="38"/>
  <c r="AD6" i="51" l="1"/>
  <c r="R17" i="51"/>
  <c r="R18" i="51"/>
  <c r="R19" i="51" s="1"/>
  <c r="R21" i="51" s="1"/>
  <c r="R22" i="51" s="1"/>
  <c r="R23" i="51" s="1"/>
  <c r="R24" i="51" s="1"/>
  <c r="R25" i="51" s="1"/>
  <c r="R26" i="51" s="1"/>
  <c r="R27" i="51" s="1"/>
  <c r="R28" i="51" s="1"/>
  <c r="R29" i="51" s="1"/>
  <c r="R30" i="51" s="1"/>
  <c r="R31" i="51" s="1"/>
  <c r="R34" i="51" s="1"/>
  <c r="R35" i="51" s="1"/>
  <c r="R36" i="51" s="1"/>
  <c r="R39" i="51" s="1"/>
  <c r="B51" i="38"/>
  <c r="B52" i="38" s="1"/>
  <c r="B53" i="38" s="1"/>
  <c r="AD7" i="51" l="1"/>
  <c r="B54" i="38"/>
  <c r="B55" i="38" s="1"/>
  <c r="AD8" i="51" l="1"/>
  <c r="B56" i="38"/>
  <c r="AD9" i="51" l="1"/>
  <c r="B57" i="38"/>
  <c r="B58" i="38" s="1"/>
  <c r="AD10" i="51" l="1"/>
  <c r="B59" i="38"/>
  <c r="AD11" i="51" l="1"/>
  <c r="B60" i="38"/>
  <c r="B61" i="38" s="1"/>
  <c r="AD12" i="51" l="1"/>
  <c r="B62" i="38"/>
  <c r="AD13" i="51" l="1"/>
  <c r="AD14" i="51" s="1"/>
  <c r="AD15" i="51"/>
  <c r="AD16" i="51" s="1"/>
  <c r="AD17" i="51" s="1"/>
  <c r="AD18" i="51" s="1"/>
  <c r="AD19" i="51" s="1"/>
  <c r="AD20" i="51" s="1"/>
  <c r="AD21" i="51" s="1"/>
  <c r="AD22" i="51" s="1"/>
  <c r="AD23" i="51" s="1"/>
  <c r="AD24" i="51" s="1"/>
  <c r="AD25" i="51" s="1"/>
  <c r="AD26" i="51" s="1"/>
  <c r="AD27" i="51" s="1"/>
  <c r="AD28" i="51" s="1"/>
  <c r="AD29" i="51" s="1"/>
  <c r="AD30" i="51" s="1"/>
  <c r="AD31" i="51" s="1"/>
  <c r="AD32" i="51" s="1"/>
  <c r="AD33" i="51" s="1"/>
  <c r="AD34" i="51" s="1"/>
  <c r="AD35" i="51" s="1"/>
  <c r="AD36" i="51" s="1"/>
  <c r="AD37" i="51" s="1"/>
  <c r="AD38" i="51" s="1"/>
  <c r="AD41" i="51" s="1"/>
  <c r="AD42" i="51" s="1"/>
  <c r="AD43" i="51" s="1"/>
  <c r="AD44" i="51" s="1"/>
  <c r="AD45" i="51" s="1"/>
  <c r="AD46" i="51" s="1"/>
  <c r="AD47" i="51" s="1"/>
  <c r="AD48" i="51" s="1"/>
  <c r="AD49" i="51" s="1"/>
  <c r="AD50" i="51" s="1"/>
  <c r="AD51" i="51" s="1"/>
  <c r="AD52" i="51" s="1"/>
  <c r="AD53" i="51" s="1"/>
  <c r="AD54" i="51" s="1"/>
  <c r="AD55" i="51" s="1"/>
  <c r="AD56" i="51" s="1"/>
  <c r="AD57" i="51" s="1"/>
  <c r="AF5" i="51" s="1"/>
  <c r="B63" i="38"/>
  <c r="B64" i="38"/>
  <c r="AF6" i="51" l="1"/>
  <c r="B65" i="38"/>
  <c r="AF7" i="51" l="1"/>
  <c r="B66" i="38"/>
  <c r="AF8" i="51" l="1"/>
  <c r="AF9" i="51"/>
  <c r="AF10" i="51" s="1"/>
  <c r="B67" i="38"/>
  <c r="B68" i="38" s="1"/>
  <c r="AF12" i="51" l="1"/>
  <c r="AF11" i="51"/>
  <c r="B69" i="38"/>
  <c r="B70" i="38" s="1"/>
  <c r="B71" i="38" s="1"/>
  <c r="AF13" i="51" l="1"/>
  <c r="AF14" i="51" s="1"/>
  <c r="AF15" i="51" s="1"/>
  <c r="AF16" i="51" s="1"/>
  <c r="AF17" i="51" s="1"/>
  <c r="AF18" i="51" s="1"/>
  <c r="AF19" i="51" s="1"/>
  <c r="AF22" i="51" s="1"/>
  <c r="AF23" i="51" s="1"/>
  <c r="AF26" i="51" s="1"/>
  <c r="AF27" i="51" s="1"/>
  <c r="AF28" i="51" s="1"/>
  <c r="AF29" i="51" s="1"/>
  <c r="AF30" i="51" s="1"/>
  <c r="B72" i="38"/>
  <c r="AF33" i="51" l="1"/>
  <c r="B73" i="38"/>
  <c r="B74" i="38" l="1"/>
  <c r="B75" i="38" l="1"/>
  <c r="B76" i="38" l="1"/>
  <c r="B77" i="38" s="1"/>
  <c r="B78" i="38" l="1"/>
  <c r="B79" i="38" l="1"/>
  <c r="B80" i="38"/>
  <c r="B81" i="38" l="1"/>
  <c r="B82" i="38" s="1"/>
  <c r="B83" i="38" s="1"/>
  <c r="B84" i="38" l="1"/>
  <c r="B85" i="38" s="1"/>
  <c r="B86" i="38" l="1"/>
  <c r="B87" i="38" l="1"/>
  <c r="B88" i="38"/>
  <c r="B89" i="38" l="1"/>
  <c r="B90" i="38"/>
  <c r="B91" i="38" s="1"/>
  <c r="B92" i="38" l="1"/>
  <c r="B93" i="38" l="1"/>
  <c r="B94" i="38"/>
  <c r="B95" i="38" l="1"/>
  <c r="B96" i="38" l="1"/>
  <c r="B97" i="38"/>
  <c r="B98" i="38" l="1"/>
  <c r="B99" i="38" s="1"/>
  <c r="B100" i="38" l="1"/>
  <c r="B101" i="38" s="1"/>
  <c r="B102" i="38" s="1"/>
  <c r="B103" i="38" l="1"/>
  <c r="B104" i="38" l="1"/>
  <c r="B105" i="38" l="1"/>
  <c r="B106" i="38" l="1"/>
  <c r="B107" i="38" l="1"/>
  <c r="B108" i="38" l="1"/>
  <c r="B109" i="38" l="1"/>
  <c r="B110" i="38" l="1"/>
  <c r="B111" i="38" l="1"/>
  <c r="B112" i="38" l="1"/>
  <c r="B113" i="38" l="1"/>
  <c r="B114" i="38" l="1"/>
  <c r="B115" i="38" l="1"/>
  <c r="B116" i="38" l="1"/>
  <c r="B117" i="38" l="1"/>
  <c r="B118" i="38" l="1"/>
  <c r="B119" i="38" s="1"/>
  <c r="B120" i="38" l="1"/>
  <c r="B121" i="38" l="1"/>
  <c r="B122" i="38" s="1"/>
  <c r="B123" i="38" s="1"/>
  <c r="B124" i="38" l="1"/>
  <c r="B125" i="38"/>
  <c r="B126" i="38" s="1"/>
  <c r="B127" i="38" l="1"/>
  <c r="B128" i="38" l="1"/>
  <c r="B129" i="38"/>
  <c r="B130" i="38" l="1"/>
  <c r="B131" i="38" s="1"/>
  <c r="B132" i="38" s="1"/>
  <c r="B133" i="38" l="1"/>
  <c r="B134" i="38" s="1"/>
  <c r="B135" i="38" l="1"/>
  <c r="B136" i="38"/>
  <c r="B137" i="38" s="1"/>
  <c r="B138" i="38" l="1"/>
  <c r="B139" i="38" l="1"/>
  <c r="B140" i="38" l="1"/>
  <c r="B141" i="38" s="1"/>
  <c r="B142" i="38" s="1"/>
  <c r="B143" i="38" l="1"/>
  <c r="B144" i="38" s="1"/>
  <c r="B145" i="38" l="1"/>
  <c r="B146" i="38"/>
  <c r="B147" i="38" l="1"/>
  <c r="B148" i="38" s="1"/>
  <c r="B149" i="38" l="1"/>
  <c r="B150" i="38" l="1"/>
  <c r="B151" i="38" l="1"/>
  <c r="B152" i="38" l="1"/>
  <c r="B153" i="38" l="1"/>
  <c r="B154" i="38" s="1"/>
  <c r="B155" i="38" l="1"/>
  <c r="B156" i="38" l="1"/>
  <c r="B157" i="38" l="1"/>
  <c r="B158" i="38"/>
  <c r="B159" i="38" l="1"/>
  <c r="B160" i="38" l="1"/>
  <c r="B161" i="38"/>
  <c r="B162" i="38" s="1"/>
  <c r="B163" i="38" l="1"/>
  <c r="B164" i="38" s="1"/>
  <c r="B165" i="38" l="1"/>
  <c r="B166" i="38" s="1"/>
  <c r="B167" i="38" l="1"/>
  <c r="B168" i="38" l="1"/>
  <c r="B169" i="38"/>
  <c r="B170" i="38" l="1"/>
  <c r="B171" i="38" s="1"/>
  <c r="B172" i="38" s="1"/>
  <c r="B173" i="38" l="1"/>
  <c r="B174" i="38" l="1"/>
  <c r="B175" i="38" l="1"/>
  <c r="B176" i="38" l="1"/>
  <c r="B177" i="38" l="1"/>
  <c r="B178" i="38" l="1"/>
  <c r="B179" i="38" s="1"/>
  <c r="B180" i="38" l="1"/>
  <c r="B181" i="38" l="1"/>
  <c r="B182" i="38" l="1"/>
  <c r="B183" i="38" l="1"/>
  <c r="B184" i="38" l="1"/>
  <c r="B185" i="38" l="1"/>
  <c r="B186" i="38" l="1"/>
  <c r="B187" i="38"/>
  <c r="B188" i="38" s="1"/>
  <c r="B189" i="38" l="1"/>
  <c r="B190" i="38" l="1"/>
  <c r="B191" i="38" l="1"/>
  <c r="B192" i="38" s="1"/>
  <c r="B193" i="38" l="1"/>
  <c r="B194" i="38" l="1"/>
  <c r="B195" i="38" l="1"/>
  <c r="B196" i="38" s="1"/>
  <c r="B197" i="38" l="1"/>
  <c r="B198" i="38" s="1"/>
  <c r="B199" i="38" l="1"/>
  <c r="B200" i="38" s="1"/>
  <c r="B201" i="38" l="1"/>
  <c r="B202" i="38" l="1"/>
  <c r="B203" i="38" l="1"/>
  <c r="B204" i="38" l="1"/>
  <c r="B205" i="38" s="1"/>
  <c r="B206" i="38" l="1"/>
  <c r="B207" i="38" s="1"/>
  <c r="B208" i="38" s="1"/>
  <c r="B209" i="38" l="1"/>
  <c r="B210" i="38" l="1"/>
  <c r="B211" i="38" l="1"/>
  <c r="B212" i="38" l="1"/>
  <c r="B213" i="38" l="1"/>
  <c r="B214" i="38" l="1"/>
  <c r="B215" i="38" l="1"/>
  <c r="B216" i="38" l="1"/>
  <c r="B217" i="38" s="1"/>
  <c r="B218" i="38" l="1"/>
  <c r="B219" i="38" l="1"/>
  <c r="B220" i="38" s="1"/>
  <c r="B221" i="38" l="1"/>
  <c r="B222" i="38"/>
  <c r="B223" i="38" l="1"/>
  <c r="B224" i="38" l="1"/>
  <c r="B225" i="38" l="1"/>
  <c r="B226" i="38" l="1"/>
  <c r="B227" i="38" l="1"/>
  <c r="B228" i="38" l="1"/>
  <c r="B229" i="38" l="1"/>
  <c r="B230" i="38"/>
  <c r="B231" i="38" l="1"/>
  <c r="B232" i="38" l="1"/>
  <c r="B233" i="38" l="1"/>
  <c r="B234" i="38" s="1"/>
  <c r="B235" i="38" l="1"/>
  <c r="B236" i="38" l="1"/>
  <c r="B237" i="38" s="1"/>
  <c r="B238" i="38" s="1"/>
  <c r="B239" i="38" l="1"/>
  <c r="B240" i="38" l="1"/>
  <c r="B241" i="38" s="1"/>
  <c r="B242" i="38" l="1"/>
  <c r="B243" i="38"/>
  <c r="B244" i="38" s="1"/>
  <c r="B245" i="38" l="1"/>
  <c r="B246" i="38" s="1"/>
  <c r="B247" i="38" l="1"/>
  <c r="B248" i="38"/>
  <c r="B249" i="38" l="1"/>
  <c r="B250" i="38" s="1"/>
  <c r="B251" i="38"/>
  <c r="B252" i="38" s="1"/>
  <c r="B253" i="38" l="1"/>
  <c r="B254" i="38"/>
  <c r="B255" i="38" l="1"/>
  <c r="B256" i="38" l="1"/>
  <c r="B257" i="38" l="1"/>
  <c r="B258" i="38"/>
  <c r="B259" i="38"/>
  <c r="B260" i="38" l="1"/>
  <c r="B261" i="38" l="1"/>
  <c r="B262" i="38" l="1"/>
  <c r="B263" i="38" s="1"/>
  <c r="B264" i="38" l="1"/>
  <c r="B265" i="38" s="1"/>
  <c r="B266" i="38" s="1"/>
  <c r="B267" i="38" l="1"/>
  <c r="B268" i="38" s="1"/>
  <c r="B269" i="38" l="1"/>
  <c r="B270" i="38"/>
  <c r="B271" i="38" s="1"/>
  <c r="B272" i="38" l="1"/>
  <c r="B273" i="38" l="1"/>
  <c r="B274" i="38" l="1"/>
  <c r="B275" i="38" l="1"/>
  <c r="B276" i="38" l="1"/>
  <c r="B277" i="38" l="1"/>
  <c r="B278" i="38" s="1"/>
  <c r="B279" i="38" l="1"/>
  <c r="B280" i="38" s="1"/>
  <c r="B281" i="38" l="1"/>
  <c r="B282" i="38"/>
  <c r="B283" i="38" l="1"/>
  <c r="B284" i="38" l="1"/>
  <c r="B285" i="38"/>
  <c r="B286" i="38" l="1"/>
  <c r="B287" i="38"/>
  <c r="B288" i="38" l="1"/>
  <c r="B289" i="38" l="1"/>
  <c r="B290" i="38"/>
  <c r="B291" i="38" l="1"/>
  <c r="B292" i="38"/>
  <c r="B293" i="38" l="1"/>
  <c r="B294" i="38"/>
  <c r="B295" i="38"/>
  <c r="B296" i="38" s="1"/>
  <c r="B297" i="38" l="1"/>
  <c r="B298" i="38" l="1"/>
  <c r="B299" i="38" s="1"/>
  <c r="B300" i="38" l="1"/>
  <c r="B301" i="38" l="1"/>
  <c r="B302" i="38" l="1"/>
  <c r="B303" i="38" l="1"/>
  <c r="B304" i="38" l="1"/>
  <c r="B305" i="38" l="1"/>
  <c r="B306" i="38" l="1"/>
  <c r="B307" i="38" s="1"/>
  <c r="B308" i="38" l="1"/>
  <c r="B309" i="38" l="1"/>
  <c r="B310" i="38"/>
  <c r="B311" i="38" l="1"/>
  <c r="B312" i="38"/>
  <c r="B313" i="38" l="1"/>
  <c r="B314" i="38" s="1"/>
  <c r="B315" i="38" l="1"/>
  <c r="B316" i="38" l="1"/>
  <c r="B317" i="38" l="1"/>
  <c r="B318" i="38" l="1"/>
  <c r="B319" i="38" l="1"/>
  <c r="B320" i="38" s="1"/>
  <c r="B321" i="38" l="1"/>
  <c r="B322" i="38" s="1"/>
  <c r="B323" i="38" l="1"/>
  <c r="B324" i="38" l="1"/>
  <c r="B325" i="38" l="1"/>
  <c r="B326" i="38" s="1"/>
  <c r="B327" i="38" s="1"/>
  <c r="B328" i="38" l="1"/>
  <c r="B329" i="38" s="1"/>
  <c r="B330" i="38" l="1"/>
  <c r="B331" i="38" s="1"/>
  <c r="B332" i="38" l="1"/>
  <c r="B333" i="38"/>
  <c r="B334" i="38" l="1"/>
  <c r="B335" i="38" s="1"/>
  <c r="B336" i="38" s="1"/>
  <c r="B337" i="38" s="1"/>
  <c r="B338" i="38" l="1"/>
  <c r="B339" i="38" l="1"/>
  <c r="B340" i="38" s="1"/>
  <c r="B341" i="38" l="1"/>
  <c r="B342" i="38" s="1"/>
  <c r="B343" i="38" l="1"/>
  <c r="B344" i="38" l="1"/>
  <c r="B345" i="38" l="1"/>
  <c r="B346" i="38" s="1"/>
  <c r="B347" i="38" l="1"/>
  <c r="B348" i="38" l="1"/>
  <c r="B349" i="38" l="1"/>
  <c r="B350" i="38" s="1"/>
  <c r="B351" i="38" l="1"/>
  <c r="B352" i="38" l="1"/>
  <c r="B353" i="38"/>
  <c r="B354" i="38"/>
  <c r="B355" i="38" l="1"/>
  <c r="B356" i="38" l="1"/>
  <c r="B357" i="38"/>
  <c r="B358" i="38" s="1"/>
  <c r="B359" i="38" l="1"/>
  <c r="B360" i="38" s="1"/>
  <c r="B361" i="38" l="1"/>
  <c r="B362" i="38" s="1"/>
  <c r="B363" i="38" l="1"/>
  <c r="B364" i="38" l="1"/>
  <c r="B365" i="38"/>
  <c r="B366" i="38" l="1"/>
  <c r="B367" i="38" s="1"/>
  <c r="B368" i="38" s="1"/>
  <c r="B369" i="38" l="1"/>
  <c r="B370" i="38" l="1"/>
  <c r="B371" i="38" l="1"/>
  <c r="B372" i="38" l="1"/>
  <c r="B373" i="38" l="1"/>
  <c r="B374" i="38" l="1"/>
  <c r="B375" i="38" s="1"/>
  <c r="B376" i="38" l="1"/>
  <c r="B377" i="38" l="1"/>
  <c r="B378" i="38" l="1"/>
  <c r="B379" i="38"/>
  <c r="B380" i="38" s="1"/>
  <c r="B381" i="38" l="1"/>
  <c r="B382" i="38" s="1"/>
  <c r="B383" i="38" s="1"/>
  <c r="B384" i="38" l="1"/>
  <c r="B385" i="38" l="1"/>
  <c r="B386" i="38" l="1"/>
  <c r="B387" i="38" l="1"/>
  <c r="B388" i="38" l="1"/>
  <c r="B389" i="38" s="1"/>
  <c r="B390" i="38" l="1"/>
  <c r="B391" i="38" l="1"/>
  <c r="B392" i="38" l="1"/>
  <c r="B393" i="38" l="1"/>
  <c r="B394" i="38" l="1"/>
  <c r="B395" i="38" s="1"/>
  <c r="B396" i="38" l="1"/>
  <c r="B397" i="38"/>
  <c r="B398" i="38" l="1"/>
  <c r="B399" i="38" l="1"/>
  <c r="B400" i="38" l="1"/>
  <c r="B401" i="38" l="1"/>
  <c r="B402" i="38" s="1"/>
  <c r="B403" i="38" s="1"/>
  <c r="B404" i="38" l="1"/>
  <c r="B405" i="38"/>
  <c r="B406" i="38" l="1"/>
  <c r="B407" i="38" l="1"/>
  <c r="B408" i="38" l="1"/>
  <c r="B409" i="38" l="1"/>
  <c r="B410" i="38" l="1"/>
  <c r="B411" i="38" l="1"/>
  <c r="B412" i="38" l="1"/>
  <c r="B413" i="38" l="1"/>
  <c r="B414" i="38" l="1"/>
  <c r="B415" i="38" l="1"/>
  <c r="B416" i="38" l="1"/>
  <c r="B417" i="38" l="1"/>
  <c r="B418" i="38" s="1"/>
  <c r="B419" i="38" s="1"/>
  <c r="B420" i="38" l="1"/>
  <c r="B421" i="38" s="1"/>
  <c r="B422" i="38" l="1"/>
  <c r="B423" i="38"/>
  <c r="B424" i="38" l="1"/>
  <c r="B425" i="38" l="1"/>
  <c r="B426" i="38" s="1"/>
  <c r="B427" i="38" l="1"/>
  <c r="B428" i="38"/>
  <c r="B429" i="38" s="1"/>
  <c r="B430" i="38" l="1"/>
  <c r="B431" i="38" l="1"/>
  <c r="B432" i="38"/>
  <c r="B433" i="38" s="1"/>
  <c r="B434" i="38" l="1"/>
  <c r="B435" i="38" l="1"/>
  <c r="B436" i="38" l="1"/>
  <c r="B437" i="38" l="1"/>
  <c r="B438" i="38" l="1"/>
  <c r="B439" i="38" l="1"/>
  <c r="B440" i="38" s="1"/>
  <c r="B441" i="38" l="1"/>
  <c r="B442" i="38" l="1"/>
  <c r="B443" i="38" l="1"/>
  <c r="B444" i="38" l="1"/>
  <c r="B445" i="38" l="1"/>
  <c r="B446" i="38" l="1"/>
  <c r="B447" i="38" s="1"/>
  <c r="B448" i="38" l="1"/>
  <c r="B449" i="38" l="1"/>
  <c r="B450" i="38" l="1"/>
  <c r="B451" i="38" l="1"/>
  <c r="B452" i="38" l="1"/>
  <c r="B453" i="38" l="1"/>
  <c r="B454" i="38" l="1"/>
  <c r="B455" i="38" l="1"/>
  <c r="B456" i="38" l="1"/>
  <c r="B457" i="38" l="1"/>
  <c r="B458" i="38" l="1"/>
  <c r="B459" i="38" l="1"/>
  <c r="B460" i="38" l="1"/>
  <c r="B461" i="38" s="1"/>
  <c r="B462" i="38" l="1"/>
  <c r="B463" i="38"/>
  <c r="B6" i="3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<sst xmlns="http://schemas.openxmlformats.org/spreadsheetml/2006/main" count="16187" uniqueCount="7443">
  <si>
    <t>120 g d'eau</t>
  </si>
  <si>
    <t>1 cuillère à café de fleur d'oranger (facultatif)</t>
  </si>
  <si>
    <t>Huile de friture très fraîche</t>
  </si>
  <si>
    <t>2 g de levure chimique</t>
  </si>
  <si>
    <t>50 g de fécule type Maïzena</t>
  </si>
  <si>
    <t>Sucre glace</t>
  </si>
  <si>
    <t>Pâte à beignets légère :</t>
  </si>
  <si>
    <t>50 g de farine</t>
  </si>
  <si>
    <t>Des grappes de fleurs d'acacias</t>
  </si>
  <si>
    <t>Kg</t>
  </si>
  <si>
    <t>http://www.750g.com/recettes_beignets_de_fleurs_d_acacia.htm</t>
  </si>
  <si>
    <t>Étape 1 :</t>
  </si>
  <si>
    <t>Réalisez votre pâte à beignet :</t>
  </si>
  <si>
    <t>Étape 2 :</t>
  </si>
  <si>
    <t>Découpez vos grappes de fleurs séchées à l'aide d'un ciseau.</t>
  </si>
  <si>
    <t>Étape 3 :</t>
  </si>
  <si>
    <t>Trempez vos grappes dans la pâte à beignet et égouttez pour enlever l'excédent de pâte.</t>
  </si>
  <si>
    <t>Étape 4 :</t>
  </si>
  <si>
    <t>Frire vos beignets et égouttez les sur un papier absorbant.</t>
  </si>
  <si>
    <t>Étape 5 :</t>
  </si>
  <si>
    <t>Saupoudrez de sucre glace et servez aussitôt.</t>
  </si>
  <si>
    <t>Ajoutez l'eau et fouettez pour faire une pâte de consistance pâte à crêpes épaisse.</t>
  </si>
  <si>
    <t>1 pincée de sel</t>
  </si>
  <si>
    <t>30 cl de lait</t>
  </si>
  <si>
    <t>http://cuisine.journaldesfemmes.com/recette/311699-beignets-de-fleurs-d-acacia</t>
  </si>
  <si>
    <t>250 g de farine</t>
  </si>
  <si>
    <t>3 oeufs</t>
  </si>
  <si>
    <t>20 cl de bière blonde (facultatif)</t>
  </si>
  <si>
    <t>1 cuillère à café d'huile</t>
  </si>
  <si>
    <t>sucre</t>
  </si>
  <si>
    <t>pincée de sel</t>
  </si>
  <si>
    <t>fleurs d'acacia</t>
  </si>
  <si>
    <t>http://www.france3.fr/emissions/les-carnets-de-julie/recettes/beignets-de-fleurs-d-acacias-de-catherine_320357</t>
  </si>
  <si>
    <t>100 g de fleurs d’acacias</t>
  </si>
  <si>
    <t>1 œuf</t>
  </si>
  <si>
    <t>125 g de farine</t>
  </si>
  <si>
    <t>1 pincée de levure chimique</t>
  </si>
  <si>
    <t>1 CS de beurre</t>
  </si>
  <si>
    <t>30 cl d’huile de tournesol</t>
  </si>
  <si>
    <t>2 CS de sirop de fleurs d’acacia ou de sureau</t>
  </si>
  <si>
    <t>http://www.supertoinette.com/recette/721/beignets_acacia_to_de.html</t>
  </si>
  <si>
    <t>75 g d'oeuf (1 gros oeuf)</t>
  </si>
  <si>
    <t>1,2 g de sel fin</t>
  </si>
  <si>
    <t>6 g de levure de boulanger</t>
  </si>
  <si>
    <t>15 g de miel des pyrénées</t>
  </si>
  <si>
    <t>250 g d'eau</t>
  </si>
  <si>
    <t>20 g d'eau de fleur d'oranger</t>
  </si>
  <si>
    <t>120 g de fleurs d'acacia</t>
  </si>
  <si>
    <t>20 g de sucre glace</t>
  </si>
  <si>
    <t>http://recette-de-cuisine.aufeminin.com/w/recette/r3470/beignets-de-fleurs-d-acacia.html</t>
  </si>
  <si>
    <t>Ingrédients (6 Personnes) :</t>
  </si>
  <si>
    <t>http://www.delice-celeste.com/beignets-fleurs-dacacia/</t>
  </si>
  <si>
    <t>Fleurs d'acacia</t>
  </si>
  <si>
    <t>http://www.cuisineactuelle.fr/recettes/beignets-de-fleurs-d-acacia-11382</t>
  </si>
  <si>
    <t>Ingrédients pour 4 personnes</t>
  </si>
  <si>
    <t>• 4 belles grappes de fleurs d'acacia</t>
  </si>
  <si>
    <t>• 125 g de farine</t>
  </si>
  <si>
    <t>• 1 cuil. à soupe d'huile d'olive</t>
  </si>
  <si>
    <t>• 80 g de sucre en poudre</t>
  </si>
  <si>
    <t>• un bain de friture</t>
  </si>
  <si>
    <t>• 2 pincées de sel.</t>
  </si>
  <si>
    <t>eau</t>
  </si>
  <si>
    <t>œufs</t>
  </si>
  <si>
    <t>fleurs</t>
  </si>
  <si>
    <t>œuf</t>
  </si>
  <si>
    <t>pincée</t>
  </si>
  <si>
    <t>2 C à S d'eau de fleur d'oranger.</t>
  </si>
  <si>
    <t>1oeuf</t>
  </si>
  <si>
    <t>blanc</t>
  </si>
  <si>
    <t>l</t>
  </si>
  <si>
    <t>kg</t>
  </si>
  <si>
    <t>pm</t>
  </si>
  <si>
    <t>grappes</t>
  </si>
  <si>
    <t>pincées</t>
  </si>
  <si>
    <t>pièces</t>
  </si>
  <si>
    <t>personnes</t>
  </si>
  <si>
    <t>Préparation Beignets de fleurs d'acacia</t>
  </si>
  <si>
    <t>1 Mettre dans un saladier le sel, la farine puis les oeufs. Mélanger.</t>
  </si>
  <si>
    <t>2 Ajouter le lait, la bière et l'huile puis mélanger jusqu'à l'obtention d'une pâte fluide et sans grumeaux.</t>
  </si>
  <si>
    <t>3 Laisser reposer la pâte 1 à 2 heures.</t>
  </si>
  <si>
    <t>Pour finir</t>
  </si>
  <si>
    <t>Pour combien</t>
  </si>
  <si>
    <t>Beignets de fleurs d'acacia</t>
  </si>
  <si>
    <t>Lien internet</t>
  </si>
  <si>
    <t>C à C</t>
  </si>
  <si>
    <t>Pm</t>
  </si>
  <si>
    <t>C à S</t>
  </si>
  <si>
    <t>Journal des Femmes</t>
  </si>
  <si>
    <t>750 Grammes</t>
  </si>
  <si>
    <t xml:space="preserve"> Cueillez les grappes de fleurs à la floraison (avril-mai).</t>
  </si>
  <si>
    <t xml:space="preserve">    Faites chauffer l’huile dans un wok.</t>
  </si>
  <si>
    <t>Conseils de Julie :</t>
  </si>
  <si>
    <t>Mieux vaut cueillir les fleurs le matin entre 9 et 11 h, avant les chaleurs mais après le séchage de la rosée.</t>
  </si>
  <si>
    <t>Si vous n’avez pas de sirop, remplacez-le par 1 cuillère à soupe de sucre.</t>
  </si>
  <si>
    <t xml:space="preserve">    Préparez la pâte à beignets sans tarder: mélangez la farine, le sel, la levure, le jaune de l’œuf et 25 cl d’eau. </t>
  </si>
  <si>
    <t xml:space="preserve"> Ajoutez le blanc d’œuf battu en neige et le sirop si vous l’utilisez. </t>
  </si>
  <si>
    <t>Caressez la pâte avec les fleurs en les tenants par la tige et plongez-les dans l’huile chaude mais pas bouillante.</t>
  </si>
  <si>
    <t xml:space="preserve"> Laissez dorer de chaque côté et retirez à l’écumoire. Déposez sur une feuille de papier absorbant.</t>
  </si>
  <si>
    <t xml:space="preserve"> Saupoudrez légèrement de sucre. Mangez-les bien chauds !</t>
  </si>
  <si>
    <t xml:space="preserve">Les fleurs sont toujours très fragiles après avoir été cueillies, </t>
  </si>
  <si>
    <t xml:space="preserve"> conservez-les (le moins longtemps possible) dans un Tupperware, </t>
  </si>
  <si>
    <t>entre des couches de papier absorbant humidifié.</t>
  </si>
  <si>
    <t>Supertoinette</t>
  </si>
  <si>
    <t>Ces beignets se conservent  2 jours on peut les manger chauds ou froids.</t>
  </si>
  <si>
    <t>Prévoir pour un apéritif 3 à 4 pièces par personne.</t>
  </si>
  <si>
    <t>Pour le cocktail la même quantité  pour la première heure puis 2 pièces par heure.</t>
  </si>
  <si>
    <t>Pour un après-midi ou une soirée complète : 8 pièces par personne pour toute la durée de la réception.</t>
  </si>
  <si>
    <t>Vous pouvez remplacer le miel des Pyrénées par un miel de votre région.</t>
  </si>
  <si>
    <t>éponger délicatement. Mettre la friteuse à chauffer (170°C).</t>
  </si>
  <si>
    <t>Dans le bol du robot mélangeur, ajouter la farine, l'oeuf, le sel, la levure de boulanger dissoute dans un peu d'eau,</t>
  </si>
  <si>
    <t xml:space="preserve"> le miel, l'eau de fleur d'oranger. </t>
  </si>
  <si>
    <t xml:space="preserve">Mélanger en ajoutant peu à peu l'eau pour obtenir une pâte à beignets qui couvre bien votre cuillère. </t>
  </si>
  <si>
    <t xml:space="preserve"> Laisser reposer 2 heures.</t>
  </si>
  <si>
    <t>Couvrir une assiette d'un papier absorbant. Vérifier le bain de friture en jetant un dé de pain,</t>
  </si>
  <si>
    <t xml:space="preserve"> il s'entoure de petites bulles, vous pouvez commencer votre friture. </t>
  </si>
  <si>
    <t xml:space="preserve">Plonger les fleurs d'acacia dans la pâte à frire puis dans l'huile chaude. </t>
  </si>
  <si>
    <t>Cuire quelques minutes, dès qu'elles sont dorées, retourner. Servir avec sucre glace.</t>
  </si>
  <si>
    <t xml:space="preserve">Couper les pointes des fleurs d'acacia, les tiges doivent être tendres. Laver sous l'eau courante, </t>
  </si>
  <si>
    <t>puis tremper une fleur d'acacia dans la pâte avant de la plonger dans l'huile.</t>
  </si>
  <si>
    <t xml:space="preserve">4 Faire chauffer l'huile dans une casserole ou une friteuse </t>
  </si>
  <si>
    <t xml:space="preserve">Quand la cuisson est finie, déposer le beignet sur une feuille de papier absorbant </t>
  </si>
  <si>
    <t>puis le saupoudrer de sucre.</t>
  </si>
  <si>
    <t>Au Féminin.com</t>
  </si>
  <si>
    <t>150g de farine</t>
  </si>
  <si>
    <t>100g de sucre</t>
  </si>
  <si>
    <t>1 l de lait</t>
  </si>
  <si>
    <t>2 oeufs</t>
  </si>
  <si>
    <t>3 c à s d'huile pouvant cuire.</t>
  </si>
  <si>
    <t xml:space="preserve"> plus la bouteille pour la poêle</t>
  </si>
  <si>
    <t xml:space="preserve">les grappes de fleurs d'accacia, rincées si le ciel n'y a pas pourvu </t>
  </si>
  <si>
    <t>et si vous les cueillez prés d'un endroit poussièreux.</t>
  </si>
  <si>
    <t xml:space="preserve">Faire une pâte à beignet, en dosant le lait pour obtenir une pâte bien coulante </t>
  </si>
  <si>
    <t>mais ayant de la consistance .donc on n'utilisera peut-être pas tout le litre.</t>
  </si>
  <si>
    <t>2-Préparer la poêle bien chaude et y passer un papier absorbant bien imbibé d'huile.</t>
  </si>
  <si>
    <t>3-Dans le saladier de pâte disposer les grappes de fleurs la tige vers en haut par petites quantité.</t>
  </si>
  <si>
    <t xml:space="preserve">1-Dans un saladier, faire un puit au milieu de la farine y mettre le sucre,les oeufs l'huile, </t>
  </si>
  <si>
    <t xml:space="preserve">l'eau de fleur d'oranger. mélanger progressivement au milieu en rajoutant doucement le lait </t>
  </si>
  <si>
    <t>pour obtenir la consistance désirée.</t>
  </si>
  <si>
    <t xml:space="preserve">laisser dorer puis les retourner quand elles sont dorées des deux côtés. </t>
  </si>
  <si>
    <t xml:space="preserve">déposer sur un papier absorbant saupoudré de sucre! </t>
  </si>
  <si>
    <t>Délice de Celeste</t>
  </si>
  <si>
    <t>sachets</t>
  </si>
  <si>
    <t>Cuisine Actuelle</t>
  </si>
  <si>
    <t>4 Égouttez-les sur du papier absorbant. Poudrez généreusement de sucre. Servez tiède.</t>
  </si>
  <si>
    <t>1 Mélangez la farine avec le sel, le jaune d'œuf et l'huile d'olive. Délayez avec l'eau.</t>
  </si>
  <si>
    <t>2 Montez les blancs en neige avec une pincée de sel et incorporez-les délicatement.</t>
  </si>
  <si>
    <t>Faites-les dorer deux par deux pendant 1 min dans la friture en les retournant avec une écumoire.</t>
  </si>
  <si>
    <t>Mélangez la farine, les sucre et le sel.</t>
  </si>
  <si>
    <t xml:space="preserve">    Faites un puis et ajoutez l’œuf, mélangez et incorporez le lait.</t>
  </si>
  <si>
    <t xml:space="preserve">    Ajoutez ensuite la bière, incorporez la bien et laissez reposer votre pâte 15 minutes.</t>
  </si>
  <si>
    <t xml:space="preserve">    Faites chauffer à feu moyen votre huile/friteuse.</t>
  </si>
  <si>
    <t xml:space="preserve">    En attends, secouez vos grappes de fleurs d'acacia pour en retirer</t>
  </si>
  <si>
    <t xml:space="preserve"> les petites bêbêtes (vous pouvez aussi les rincer, mais veillez à bien les sécher).</t>
  </si>
  <si>
    <t xml:space="preserve">  Trempez une grappe dans la pâte à beignet, plongez-la dans votre huile et laissez dorer</t>
  </si>
  <si>
    <t>(mettez en 4 à la fois mais pas plus, pour ne pas refroidir votre huile).</t>
  </si>
  <si>
    <t xml:space="preserve"> Sortez du bain d'huile, laissez quelques secondes sur un papier absorbant,</t>
  </si>
  <si>
    <t>saupoudrez de sucre glace et dégustez (chaud c'est meilleur !).</t>
  </si>
  <si>
    <t>3 Chauffez le bain de friture à 180 °C. T</t>
  </si>
  <si>
    <t>rempez les grappes de fleurs d'acacia dans la pâte pour les enrober</t>
  </si>
  <si>
    <t>.</t>
  </si>
  <si>
    <t>ICI</t>
  </si>
  <si>
    <t>❶</t>
  </si>
  <si>
    <t>❷</t>
  </si>
  <si>
    <t>❸</t>
  </si>
  <si>
    <t>❹</t>
  </si>
  <si>
    <t>❺</t>
  </si>
  <si>
    <t xml:space="preserve"> la Recette de l' Auteur est prévue pour combien de personnes</t>
  </si>
  <si>
    <t>Poids recette</t>
  </si>
  <si>
    <t>oeufs</t>
  </si>
  <si>
    <t>1 blanc d'œuf</t>
  </si>
  <si>
    <t>PRÉSENTATION DES RECETTES EN LIGNE</t>
  </si>
  <si>
    <t>Unités</t>
  </si>
  <si>
    <t>Poids</t>
  </si>
  <si>
    <t>Poids Unitaire</t>
  </si>
  <si>
    <t>collage 1-2-3 Valeurs ou (R) respecter la mise en forme de destination</t>
  </si>
  <si>
    <t>Quoi</t>
  </si>
  <si>
    <t>Portions</t>
  </si>
  <si>
    <t>PHASES ESSENTIELLES  DE PROGRESSION</t>
  </si>
  <si>
    <t>❻</t>
  </si>
  <si>
    <t>q</t>
  </si>
  <si>
    <t>Coller le mode de préparation ci-dessous</t>
  </si>
  <si>
    <t>Adaptation : Joël Leboucher..UPRT "Union des Personnels de la Restauration Territoriale"  membre du réseau RESTAU'CO</t>
  </si>
  <si>
    <t>Auteur</t>
  </si>
  <si>
    <t>Nombre de portions</t>
  </si>
  <si>
    <t>poids pour 1 portion</t>
  </si>
  <si>
    <t>coller dans la colonne A</t>
  </si>
  <si>
    <t>A</t>
  </si>
  <si>
    <t>B</t>
  </si>
  <si>
    <t>coller dans la colonne B</t>
  </si>
  <si>
    <t>Saisissez les poids OU</t>
  </si>
  <si>
    <t>L'Auteur à prévu cette recette pour combien de portions</t>
  </si>
  <si>
    <t>Vous voulez dipliquer cette recette pour combien de portions</t>
  </si>
  <si>
    <t>Coller la recette ci-dessous  collage 1-2-3 Valeurs ou (R) respecter la mise en forme de destination</t>
  </si>
  <si>
    <t>Collez le lien internet pour retrouver le site</t>
  </si>
  <si>
    <t xml:space="preserve">largeur de colonne </t>
  </si>
  <si>
    <t>Vous pouvez intervenir sur le poids portion en modifiant le nombre de portions</t>
  </si>
  <si>
    <t>Saisisez le nombre d'unités (exemple 2 pour 2 œufs)</t>
  </si>
  <si>
    <t xml:space="preserve"> OU ...Quel poids voulez vous faire à vous de saisir un poids</t>
  </si>
  <si>
    <t xml:space="preserve">           Quantités demandées</t>
  </si>
  <si>
    <t>Ingrédients pour</t>
  </si>
  <si>
    <t>farine</t>
  </si>
  <si>
    <t>maizena</t>
  </si>
  <si>
    <t>levure</t>
  </si>
  <si>
    <t>fleur d'oranger</t>
  </si>
  <si>
    <t>sucre glace</t>
  </si>
  <si>
    <t>Saisissez la liste des ingrédients</t>
  </si>
  <si>
    <t>Collez les denrées copiées sur le site internet (collage valeurs) pour respacter la mise en forme</t>
  </si>
  <si>
    <t>sel</t>
  </si>
  <si>
    <t>lait</t>
  </si>
  <si>
    <t>bière blonde</t>
  </si>
  <si>
    <t>huile</t>
  </si>
  <si>
    <t>levure chimique</t>
  </si>
  <si>
    <t>sirop de fleurs d’acacia ou de sureau</t>
  </si>
  <si>
    <t>huile de tournesol</t>
  </si>
  <si>
    <t>beurre</t>
  </si>
  <si>
    <t>fleurs d’acacias</t>
  </si>
  <si>
    <t xml:space="preserve"> sel fin</t>
  </si>
  <si>
    <t xml:space="preserve"> levure de boulanger</t>
  </si>
  <si>
    <t xml:space="preserve"> d'oeuf </t>
  </si>
  <si>
    <t>miel des pyrénées</t>
  </si>
  <si>
    <t>eau de fleur d'oranger</t>
  </si>
  <si>
    <t>eau de fleur d'oranger.</t>
  </si>
  <si>
    <t>huile pouvant cuire.</t>
  </si>
  <si>
    <t>Farine</t>
  </si>
  <si>
    <t>Sel</t>
  </si>
  <si>
    <t>Œuf</t>
  </si>
  <si>
    <t>Lait</t>
  </si>
  <si>
    <t>Bière</t>
  </si>
  <si>
    <t>Sucre en poudre</t>
  </si>
  <si>
    <t>Sucre vanillé</t>
  </si>
  <si>
    <t>sel.</t>
  </si>
  <si>
    <t>oeuf</t>
  </si>
  <si>
    <t>sucre en poudre</t>
  </si>
  <si>
    <t>huile d'olive</t>
  </si>
  <si>
    <t>blanc d'œuf</t>
  </si>
  <si>
    <t>belles grappes de fleurs d'acacia</t>
  </si>
  <si>
    <t xml:space="preserve"> bain de friture</t>
  </si>
  <si>
    <t>Alain DUCASSE</t>
  </si>
  <si>
    <t>levure de bière</t>
  </si>
  <si>
    <t>litre</t>
  </si>
  <si>
    <t>eau tiède</t>
  </si>
  <si>
    <t>farine type 45</t>
  </si>
  <si>
    <t>jaunes</t>
  </si>
  <si>
    <t>jaunes d'œufs</t>
  </si>
  <si>
    <t>eau froide</t>
  </si>
  <si>
    <t>fécule de pommes de terre</t>
  </si>
  <si>
    <t>pistils</t>
  </si>
  <si>
    <t>pistils de safran</t>
  </si>
  <si>
    <t>crème liquide</t>
  </si>
  <si>
    <t>grappes de fleurs d'acacia</t>
  </si>
  <si>
    <t>litres</t>
  </si>
  <si>
    <t>huile de pépins de raisin</t>
  </si>
  <si>
    <t>lfleur de sel</t>
  </si>
  <si>
    <t>fleur de sel</t>
  </si>
  <si>
    <t>https://www.academiedugout.fr/recettes/beignets-de-fleurs-d-acacia_6038_2</t>
  </si>
  <si>
    <t>la pâte à beignets</t>
  </si>
  <si>
    <t xml:space="preserve">réaliser un levain </t>
  </si>
  <si>
    <t>détendre la levure avec l'eau tiède, faire une fontaine avec la farine</t>
  </si>
  <si>
    <t>verser le levain délayé et remuer jusqu’à l'obtention d'un mélange homogène</t>
  </si>
  <si>
    <t>couvrir d'un film étirable et laisser gonfler pendant 1 heure dans un endroi tempéré</t>
  </si>
  <si>
    <t>monter la crème</t>
  </si>
  <si>
    <t>mélanger le levain à la préparation au safran</t>
  </si>
  <si>
    <t>puis ajouter la crème montée</t>
  </si>
  <si>
    <t>les beignets de fleurs d'acacia</t>
  </si>
  <si>
    <t>ôter si besoin est,les fleurs fanées et supprimer le bout de la grappe</t>
  </si>
  <si>
    <t>enrober les grappes de fleurs de pâte à beignet</t>
  </si>
  <si>
    <t>les plonger dans un bain d'huile de pépins de raisin préchauffé à 170°C</t>
  </si>
  <si>
    <t>dès qu'ils sont dorés, sortir les beignets et les égoutter sur du papier absorbant afin de retirer l'exédent de matière grasse</t>
  </si>
  <si>
    <t>C</t>
  </si>
  <si>
    <t>finition et présentation</t>
  </si>
  <si>
    <t>assaisonner de fleur de sel et servir brûlant, sur du papier gaufré ou une serviette</t>
  </si>
  <si>
    <t>Trempez les grappes de fleurs d'acacia dans la pâte pour les enrober</t>
  </si>
  <si>
    <t>Dans un saladier, mettez la farine, la fécule et la levure chimique.</t>
  </si>
  <si>
    <t>Ajoutez la fleur d'oranger.</t>
  </si>
  <si>
    <t xml:space="preserve">Préparez la pâte à beignets sans tarder: mélangez la farine, le sel, la levure, le jaune de l’œuf et 25 cl d’eau. </t>
  </si>
  <si>
    <t>Ajoutez ensuite la bière, incorporez la bien et laissez reposer votre pâte 15 minutes.</t>
  </si>
  <si>
    <t xml:space="preserve"> Faites chauffer à feu moyen votre huile/friteuse.</t>
  </si>
  <si>
    <t xml:space="preserve"> Trempez une grappe dans la pâte à beignet, plongez-la dans votre huile et laissez dorer</t>
  </si>
  <si>
    <t>trempez les grappes de fleurs d'acacia dans la pâte pour les enrober</t>
  </si>
  <si>
    <t>RECETTES DE BEIGNETS D'ACACIA</t>
  </si>
  <si>
    <t>10g de levure de bière</t>
  </si>
  <si>
    <t>10cl d'eau tiède</t>
  </si>
  <si>
    <t>100g de farine type 45</t>
  </si>
  <si>
    <t>2 jaunes d'œufs</t>
  </si>
  <si>
    <t>6cl d'eau froide</t>
  </si>
  <si>
    <t>100g de fécule de pommes de terre</t>
  </si>
  <si>
    <t>3 pistils de safran</t>
  </si>
  <si>
    <t>20cl de crème liquide</t>
  </si>
  <si>
    <t>12 grappes de fleurs d'acacia</t>
  </si>
  <si>
    <t>2l huile de pépins de raisin</t>
  </si>
  <si>
    <t>D</t>
  </si>
  <si>
    <t>E</t>
  </si>
  <si>
    <t>F</t>
  </si>
  <si>
    <t>H</t>
  </si>
  <si>
    <t>L</t>
  </si>
  <si>
    <t>sel fin</t>
  </si>
  <si>
    <t>œuf blanc d'</t>
  </si>
  <si>
    <t>fécule</t>
  </si>
  <si>
    <t>miel</t>
  </si>
  <si>
    <t>huile olive</t>
  </si>
  <si>
    <t>sucre vanillé</t>
  </si>
  <si>
    <t>safran</t>
  </si>
  <si>
    <t>fleurs d'acacia sirop de fleurs d’acacia ou de sureau</t>
  </si>
  <si>
    <t>levure de boulanger</t>
  </si>
  <si>
    <t>œufs entiers</t>
  </si>
  <si>
    <t>œufs jaunes</t>
  </si>
  <si>
    <t>COMBIEN DE PORTION SERVIES PAR L'AUTEUR</t>
  </si>
  <si>
    <t>COMBIEN DE PORTIONS VOULEZ VOUS PRÉPARER</t>
  </si>
  <si>
    <t>Saisissez ci-dessous la liste des ingrédients et dans les colonnes de droite les quantités</t>
  </si>
  <si>
    <t>sel fleur de</t>
  </si>
  <si>
    <t>Huile</t>
  </si>
  <si>
    <t>PM</t>
  </si>
  <si>
    <t>CHR</t>
  </si>
  <si>
    <t>BEIGNETS D'ACACIA</t>
  </si>
  <si>
    <t>TABLEAU DE LECTURE …..ne rien saisir sur ce tableau …SAUF le nombre de portions que vous souhaitez préparer</t>
  </si>
  <si>
    <t>Auteur N° 10</t>
  </si>
  <si>
    <t>Auteur N° 11</t>
  </si>
  <si>
    <t>Auteur N° 12</t>
  </si>
  <si>
    <t>Auteur N° 13</t>
  </si>
  <si>
    <t>Auteur N° 14</t>
  </si>
  <si>
    <t>Auteur N° 15</t>
  </si>
  <si>
    <t>Auteur N° 9</t>
  </si>
  <si>
    <t>CHR = Chronologie…Ordre d'assemblage des produits selon les recettes des Auteurs….les denrées sont classées par ordre Alphabétique</t>
  </si>
  <si>
    <t>Mélangez la farine avec le sel, le jaune d'œuf et l'huile d'olive. Délayez avec l'eau.</t>
  </si>
  <si>
    <t>Montez les blancs en neige avec une pincée de sel et incorporez-les délicatement.</t>
  </si>
  <si>
    <t>Chauffez le bain de friture à 180 °C. T</t>
  </si>
  <si>
    <t>Égouttez-les sur du papier absorbant. Poudrez généreusement de sucre. Servez tiède.</t>
  </si>
  <si>
    <t xml:space="preserve">Étape 1 </t>
  </si>
  <si>
    <t>Étape 2</t>
  </si>
  <si>
    <t>Étape 3</t>
  </si>
  <si>
    <t>Étape 4</t>
  </si>
  <si>
    <t>Étape 5</t>
  </si>
  <si>
    <t>Étape 3.1</t>
  </si>
  <si>
    <t>Étape 2.1</t>
  </si>
  <si>
    <t>Étape 5.1</t>
  </si>
  <si>
    <t>œuf jaune</t>
  </si>
  <si>
    <t>1 jaune d'œuf</t>
  </si>
  <si>
    <t>Copier Formats cellules</t>
  </si>
  <si>
    <t>blancs</t>
  </si>
  <si>
    <t>M</t>
  </si>
  <si>
    <t>S</t>
  </si>
  <si>
    <t>O</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</si>
  <si>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</si>
  <si>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</si>
  <si>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</si>
  <si>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</si>
  <si>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</si>
  <si>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</si>
  <si>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</si>
  <si>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</si>
  <si>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</si>
  <si>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</si>
  <si>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</si>
  <si>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</si>
  <si>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</si>
  <si>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</si>
  <si>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</si>
  <si>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</si>
  <si>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</si>
  <si>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</si>
  <si>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</si>
  <si>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</si>
  <si>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</si>
  <si>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</si>
  <si>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</si>
  <si>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</si>
  <si>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</si>
  <si>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</si>
  <si>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</si>
  <si>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</si>
  <si>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</si>
  <si>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</si>
  <si>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</si>
  <si>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</si>
  <si>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</si>
  <si>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</si>
  <si>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</si>
  <si>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</si>
  <si>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</si>
  <si>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</si>
  <si>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</si>
  <si>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</si>
  <si>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</si>
  <si>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</si>
  <si>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</si>
  <si>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</si>
  <si>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</si>
  <si>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</si>
  <si>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</si>
  <si>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</si>
  <si>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</si>
  <si>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</si>
  <si>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</si>
  <si>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</si>
  <si>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</si>
  <si>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</si>
  <si>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</si>
  <si>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</si>
  <si>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</si>
  <si>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</si>
  <si>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</si>
  <si>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</si>
  <si>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</si>
  <si>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</si>
  <si>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</si>
  <si>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</si>
  <si>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</si>
  <si>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</si>
  <si>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</si>
  <si>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</si>
  <si>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</si>
  <si>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</si>
  <si>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</si>
  <si>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</si>
  <si>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</si>
  <si>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</si>
  <si>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</si>
  <si>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</si>
  <si>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</si>
  <si>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</si>
  <si>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</si>
  <si>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</si>
  <si>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</si>
  <si>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</si>
  <si>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</si>
  <si>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</si>
  <si>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</si>
  <si>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</si>
  <si>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</si>
  <si>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</si>
  <si>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</si>
  <si>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</si>
  <si>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</si>
  <si>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</si>
  <si>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</si>
  <si>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</si>
  <si>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</si>
  <si>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</si>
  <si>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</si>
  <si>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</si>
  <si>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</si>
  <si>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</si>
  <si>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</si>
  <si>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</si>
  <si>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</si>
  <si>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</si>
  <si>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</si>
  <si>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</si>
  <si>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</si>
  <si>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</si>
  <si>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</si>
  <si>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</si>
  <si>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</si>
  <si>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</si>
  <si>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</si>
  <si>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</si>
  <si>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</si>
  <si>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</si>
  <si>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</si>
  <si>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</si>
  <si>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</si>
  <si>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</si>
  <si>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</si>
  <si>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</si>
  <si>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</si>
  <si>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</si>
  <si>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</si>
  <si>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</si>
  <si>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</si>
  <si>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</si>
  <si>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</si>
  <si>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</si>
  <si>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</si>
  <si>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</si>
  <si>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</si>
  <si>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</si>
  <si>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</si>
  <si>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</si>
  <si>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</si>
  <si>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</si>
  <si>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</si>
  <si>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</si>
  <si>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</si>
  <si>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</si>
  <si>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</si>
  <si>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</si>
  <si>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</si>
  <si>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</si>
  <si>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</si>
  <si>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</si>
  <si>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</si>
  <si>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</si>
  <si>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</si>
  <si>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</si>
  <si>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</si>
  <si>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</si>
  <si>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</si>
  <si>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</si>
  <si>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</si>
  <si>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</si>
  <si>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</si>
  <si>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</si>
  <si>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</si>
  <si>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</si>
  <si>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</si>
  <si>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</si>
  <si>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</si>
  <si>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</si>
  <si>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</si>
  <si>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</si>
  <si>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</si>
  <si>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</si>
  <si>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</si>
  <si>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</si>
  <si>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</si>
  <si>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</si>
  <si>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</si>
  <si>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</si>
  <si>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</si>
  <si>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</si>
  <si>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</si>
  <si>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</si>
  <si>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</si>
  <si>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</si>
  <si>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</si>
  <si>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</si>
  <si>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</si>
  <si>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</si>
  <si>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</si>
  <si>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</si>
  <si>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</si>
  <si>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</si>
  <si>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</si>
  <si>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</si>
  <si>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</si>
  <si>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</si>
  <si>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</si>
  <si>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</si>
  <si>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</si>
  <si>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</si>
  <si>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</si>
  <si>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</si>
  <si>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</si>
  <si>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</si>
  <si>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</si>
  <si>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</si>
  <si>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</si>
  <si>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</si>
  <si>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</si>
  <si>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</si>
  <si>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</si>
  <si>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</si>
  <si>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</si>
  <si>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</si>
  <si>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</si>
  <si>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</si>
  <si>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</si>
  <si>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</si>
  <si>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</si>
  <si>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</si>
  <si>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</si>
  <si>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</si>
  <si>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</si>
  <si>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</si>
  <si>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</si>
  <si>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</si>
  <si>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</si>
  <si>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</si>
  <si>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</si>
  <si>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</si>
  <si>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</si>
  <si>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</si>
  <si>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</si>
  <si>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</si>
  <si>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</si>
  <si>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</si>
  <si>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</si>
  <si>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QUANTITÉS A SERVIR OU A COMMANDER</t>
  </si>
  <si>
    <t>DESCRIPTIF</t>
  </si>
  <si>
    <t>pommes</t>
  </si>
  <si>
    <t>Seniors</t>
  </si>
  <si>
    <t>Saisissez vos quantités nets à servir</t>
  </si>
  <si>
    <t>de moyenne</t>
  </si>
  <si>
    <t>Net à préparer :</t>
  </si>
  <si>
    <t>Collez une des unités suivante ou saisissez un nom de produit</t>
  </si>
  <si>
    <t>Pièce(s)</t>
  </si>
  <si>
    <t>si vous n'avez pas de perte ne saisissez rien</t>
  </si>
  <si>
    <t>Adresse PC</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</si>
  <si>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</si>
  <si>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</si>
  <si>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</si>
  <si>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</si>
  <si>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</si>
  <si>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</si>
  <si>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</si>
  <si>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</si>
  <si>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</si>
  <si>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</si>
  <si>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</si>
  <si>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</si>
  <si>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</si>
  <si>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</si>
  <si>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</si>
  <si>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</si>
  <si>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</si>
  <si>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</si>
  <si>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</si>
  <si>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</si>
  <si>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</si>
  <si>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</si>
  <si>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</si>
  <si>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</si>
  <si>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</si>
  <si>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</si>
  <si>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</si>
  <si>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</si>
  <si>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</si>
  <si>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</si>
  <si>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</si>
  <si>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</si>
  <si>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</si>
  <si>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</si>
  <si>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</si>
  <si>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</si>
  <si>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</si>
  <si>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</si>
  <si>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</si>
  <si>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</si>
  <si>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</si>
  <si>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</si>
  <si>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</si>
  <si>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</si>
  <si>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</si>
  <si>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</si>
  <si>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</si>
  <si>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I</t>
  </si>
  <si>
    <t>Tartes</t>
  </si>
  <si>
    <t>Insert Kappa fraise</t>
  </si>
  <si>
    <t>J</t>
  </si>
  <si>
    <t>Jus de fraise</t>
  </si>
  <si>
    <t>K</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</si>
  <si>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</si>
  <si>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</si>
  <si>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</si>
  <si>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</si>
  <si>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</si>
  <si>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</si>
  <si>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</si>
  <si>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</si>
  <si>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</si>
  <si>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</si>
  <si>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</si>
  <si>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</si>
  <si>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</si>
  <si>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</si>
  <si>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</si>
  <si>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</si>
  <si>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</si>
  <si>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</si>
  <si>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</si>
  <si>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</si>
  <si>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</si>
  <si>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</si>
  <si>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P</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</si>
  <si>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</si>
  <si>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</si>
  <si>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</si>
  <si>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</si>
  <si>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</si>
  <si>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</si>
  <si>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</si>
  <si>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</si>
  <si>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</si>
  <si>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</si>
  <si>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</si>
  <si>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</si>
  <si>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</si>
  <si>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</si>
  <si>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</si>
  <si>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</si>
  <si>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</si>
  <si>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</si>
  <si>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</si>
  <si>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</si>
  <si>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</si>
  <si>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</si>
  <si>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</si>
  <si>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Poids Brut 1 cont.*</t>
  </si>
  <si>
    <t>Nb de louches dans 1 Cont</t>
  </si>
  <si>
    <t>Total louches</t>
  </si>
  <si>
    <t>Total contenants * service a la louche</t>
  </si>
  <si>
    <t>GARNITURE DE FINITION</t>
  </si>
  <si>
    <t>Nb louche /Mx p.p</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</si>
  <si>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</si>
  <si>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</si>
  <si>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</si>
  <si>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</si>
  <si>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</si>
  <si>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</si>
  <si>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</si>
  <si>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</si>
  <si>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 xml:space="preserve">GRAMMAGES GEM/RCN  </t>
  </si>
  <si>
    <t>?</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</si>
  <si>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</si>
  <si>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</si>
  <si>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</si>
  <si>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</si>
  <si>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</si>
  <si>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</si>
  <si>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</si>
  <si>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</si>
  <si>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</si>
  <si>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</si>
  <si>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</si>
  <si>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</si>
  <si>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</si>
  <si>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</si>
  <si>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</si>
  <si>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</si>
  <si>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</si>
  <si>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</si>
  <si>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</si>
  <si>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</si>
  <si>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</si>
  <si>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</si>
  <si>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</si>
  <si>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</si>
  <si>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</si>
  <si>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</si>
  <si>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</si>
  <si>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</si>
  <si>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</si>
  <si>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</si>
  <si>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</si>
  <si>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</si>
  <si>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</si>
  <si>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</si>
  <si>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</si>
  <si>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</si>
  <si>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</si>
  <si>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</si>
  <si>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</si>
  <si>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Salades composées à base de P. de T., blé, riz, semoule ou pâtes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</si>
  <si>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</si>
  <si>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</si>
  <si>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</si>
  <si>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</si>
  <si>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</si>
  <si>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</si>
  <si>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</si>
  <si>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</si>
  <si>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</si>
  <si>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</si>
  <si>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</si>
  <si>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</si>
  <si>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</si>
  <si>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</si>
  <si>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</si>
  <si>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</si>
  <si>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</si>
  <si>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</si>
  <si>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</si>
  <si>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</si>
  <si>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</si>
  <si>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</si>
  <si>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</si>
  <si>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</si>
  <si>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</si>
  <si>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</si>
  <si>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</si>
  <si>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</si>
  <si>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</si>
  <si>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</si>
  <si>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</si>
  <si>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</si>
  <si>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</si>
  <si>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</si>
  <si>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</si>
  <si>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</si>
  <si>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</si>
  <si>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</si>
  <si>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</si>
  <si>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</si>
  <si>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</si>
  <si>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</si>
  <si>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</si>
  <si>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</si>
  <si>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</si>
  <si>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</si>
  <si>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</si>
  <si>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</si>
  <si>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</si>
  <si>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</si>
  <si>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</si>
  <si>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</si>
  <si>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</si>
  <si>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</si>
  <si>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</si>
  <si>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</si>
  <si>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</si>
  <si>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</si>
  <si>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</si>
  <si>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</si>
  <si>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</si>
  <si>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</si>
  <si>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</si>
  <si>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</si>
  <si>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</si>
  <si>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</si>
  <si>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</si>
  <si>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</si>
  <si>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</si>
  <si>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</si>
  <si>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</si>
  <si>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</si>
  <si>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</si>
  <si>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</si>
  <si>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</si>
  <si>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</si>
  <si>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</si>
  <si>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</si>
  <si>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</si>
  <si>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</si>
  <si>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</si>
  <si>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</si>
  <si>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</si>
  <si>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</si>
  <si>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</si>
  <si>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</si>
  <si>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</si>
  <si>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</si>
  <si>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</si>
  <si>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</si>
  <si>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</si>
  <si>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</si>
  <si>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Fromage blanc, fromages frais</t>
  </si>
  <si>
    <t>Yaourt</t>
  </si>
  <si>
    <t>Petit suisse</t>
  </si>
  <si>
    <t>Lait demi-écrémé en ml des menus 4 composantes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</si>
  <si>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</si>
  <si>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</si>
  <si>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</si>
  <si>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</si>
  <si>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</si>
  <si>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</si>
  <si>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</si>
  <si>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</si>
  <si>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</si>
  <si>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</si>
  <si>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</si>
  <si>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</si>
  <si>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</si>
  <si>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</si>
  <si>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</si>
  <si>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</si>
  <si>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</si>
  <si>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</si>
  <si>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</si>
  <si>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</si>
  <si>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</si>
  <si>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</si>
  <si>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France 3 Carnets de Julie</t>
  </si>
  <si>
    <t>Quantités poids nombre de pièces…. dans cette colonne</t>
  </si>
  <si>
    <t>Unité : C'est dans cette colonne que l'on saisi un nombre de pièce ( 1 cuillère 1 œuf etc..)</t>
  </si>
  <si>
    <t xml:space="preserve">4Dès que la poêle est bien chaude y déposer un lit de grappes imbibées de pâte. </t>
  </si>
  <si>
    <t>Coller la recette dans la colonne A Collage spécial = collage 1-2-3 Valeurs ou (R) respecter la mise en forme de destination</t>
  </si>
  <si>
    <t>Quoi cuillèes à café = C à Ccuillère potage = C à P œufs -blancs jaunes pincées sachets grappes etc…</t>
  </si>
  <si>
    <t>Facultatif : Poids si vous connaissez le poids unitaire du Quoi saisissez le ici Exemple 2 œufs  de 50g si vous ne savez pas ne saisissez rien</t>
  </si>
  <si>
    <t>mélanger au fouet les jaunes d'œufs l'eau la fécule de pommes de terre le sel et les pistils de safran</t>
  </si>
  <si>
    <t>Farine 180 g</t>
  </si>
  <si>
    <t>Sel 1 pincée</t>
  </si>
  <si>
    <t>Oeuf 1</t>
  </si>
  <si>
    <t>Lait 100 ml</t>
  </si>
  <si>
    <t>Bière 150 ml</t>
  </si>
  <si>
    <t>Sucre en poudre 50 g</t>
  </si>
  <si>
    <t>Sucre vanillé 1 sachet</t>
  </si>
  <si>
    <t>Avant de saisir quoi que ce soit dans une cellule cliquez dessus pour vérifier qu'il n'y ait pas de formule</t>
  </si>
  <si>
    <t>TABLEAU DE SAISIE       Saisissez l'intitulé de vos recettes et les quantités sur ce tableau cellules fond bleu…NE RIEN SAISIR dans les cellules fond gris</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</si>
  <si>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</si>
  <si>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Familles de convives :Mater = enfants Maternelles Prim = enfants de l'enseignement Primaire Adulte = sédentaire Adulte + = travailleur de force Seniors = nos Ainés je classe les Adolescennts en Adultes +</t>
  </si>
  <si>
    <t xml:space="preserve"> idem pour les feuilles de gélatine les pieds de veau -les feuilles de basilic etc….</t>
  </si>
  <si>
    <t>les ¼ de botte de fines herbes en 0,25 les demi = 0.5 les 3/4 = 0.75</t>
  </si>
  <si>
    <t>1 = saisissez le poids dans un contenant (une louche une barquette etc,,)</t>
  </si>
  <si>
    <t>Le contenant peut être une louche pour le service un gastro pour la cuisson  etc…</t>
  </si>
  <si>
    <t>du 03-01-2017 Annule et remplace les versions précédentes</t>
  </si>
  <si>
    <t>Coussin Cœur St Valentin 2014 François Perret Journal du Patissier N° 292 page 40</t>
  </si>
  <si>
    <t>Cracker (Pâte à)</t>
  </si>
  <si>
    <t>Cracker (Poudre à)</t>
  </si>
  <si>
    <t>Que traitez vous : des Kg des litres des pièces des portions …des poires etc…</t>
  </si>
  <si>
    <t>AGNEAU : Sauté d'agneau sans osépaule collier</t>
  </si>
  <si>
    <t>SAUCE POIDS  NOMBRE DE GASTRO ET DE LOUCHES POUR LE SERVICE</t>
  </si>
  <si>
    <t>GARNITURE DE FINITION POIDS  NOMBRE DE GASTRO ET DE LOUCHES POUR LE SERVICE</t>
  </si>
  <si>
    <t>du 13-02-2017Annule et remplace les versions précédentes</t>
  </si>
  <si>
    <t>*CRUDITÉS sans assaisonnement</t>
  </si>
  <si>
    <t>*CUIDITES sans assaisonnement</t>
  </si>
  <si>
    <t xml:space="preserve">*ENTRÉES DE FÉCULENT </t>
  </si>
  <si>
    <t>*ENTREES PROTIDIQUES DIVERSES</t>
  </si>
  <si>
    <t>*PREPARATIONS PATISSIERES SALEES</t>
  </si>
  <si>
    <t>*VIANDES SANS SAUCE</t>
  </si>
  <si>
    <t>*PLATS COMPOSES (denrée protidique et garniture)</t>
  </si>
  <si>
    <t>*FÉCULENTS CUITS</t>
  </si>
  <si>
    <t>*PRODUITS LAITIERS FRAIS</t>
  </si>
  <si>
    <t>*DESSERTS</t>
  </si>
  <si>
    <t>Quantité Grammage ou Nb de Mx ou tranche par convive</t>
  </si>
  <si>
    <t>Adultes + = GEM/RCN grammages (Adolescents Adultes) + %</t>
  </si>
  <si>
    <t>Elément principal : AGNEAU :  "Sauté d'agneau sans osépaule collier"    Choux FleurPâte à choux etc….. OU Famille : Hors d'œuvre Plat Légume Dessert</t>
  </si>
  <si>
    <t xml:space="preserve">Saisissez l'intitulé de votre répertoire cellule B5 </t>
  </si>
  <si>
    <t>Collez les colonnes A - B - C - D  de chaque recette dans ce tableau</t>
  </si>
  <si>
    <t>cellule G</t>
  </si>
  <si>
    <t>L'AUTEUR A PRÉVU SA RECETTE POUR : (ne saisissez rien sur cette ligne)</t>
  </si>
  <si>
    <t>Produits</t>
  </si>
  <si>
    <t>Quantités Auteur</t>
  </si>
  <si>
    <t>Recette ligne :</t>
  </si>
  <si>
    <t>Collez les colonnes A - B - C - D  de chaque recette sur ces lignes</t>
  </si>
  <si>
    <t>Coller les recettes qui vous conviennent comme ceci</t>
  </si>
  <si>
    <t>pincée(s)</t>
  </si>
  <si>
    <t xml:space="preserve">Recette N° 1 </t>
  </si>
  <si>
    <t>❸ Saisissez le nom du plat et de l'Auteur cellule fond jaune ci-dessous</t>
  </si>
  <si>
    <t>❷ Quoi ? personnes - couverts ou Kg et l'Auteur à prévu sa recette pour combien</t>
  </si>
  <si>
    <t>❷ Quoi ? personnes - couverts ou Kg et pour combien</t>
  </si>
  <si>
    <t>❶ saisissez les ingrédients les unités et les quantités</t>
  </si>
  <si>
    <t>❹ Numérotez les étapes (facultatif)</t>
  </si>
  <si>
    <t>❺ Saisissez la progression</t>
  </si>
  <si>
    <t>❻ combien de personnes - couverts ou Kg VOULEZ VOUS PRÉPARER</t>
  </si>
  <si>
    <t>Recette N° 2</t>
  </si>
  <si>
    <t>Recette N° 3</t>
  </si>
  <si>
    <t>Mettre dans un saladier le sel, la farine puis les oeufs. Mélanger.</t>
  </si>
  <si>
    <t>Ajouter le lait, la bière et l'huile puis mélanger jusqu'à l'obtention d'une pâte fluide et sans grumeaux.</t>
  </si>
  <si>
    <t>Laisser reposer la pâte 1 à 2 heures.</t>
  </si>
  <si>
    <t xml:space="preserve">Faire chauffer l'huile dans une casserole ou une friteuse </t>
  </si>
  <si>
    <t>Recette N° 5</t>
  </si>
  <si>
    <t xml:space="preserve"> Faites chauffer l’huile dans un wok.</t>
  </si>
  <si>
    <t>œuf(s)</t>
  </si>
  <si>
    <t xml:space="preserve">2 CS de sirop de fleurs </t>
  </si>
  <si>
    <t xml:space="preserve">Préparez la pâte à beignets sans tarder: </t>
  </si>
  <si>
    <t>d’acacia ou de sureau</t>
  </si>
  <si>
    <t xml:space="preserve">mélangez la farine, le sel, la levure, le jaune de l’œuf et 25 cl d’eau. </t>
  </si>
  <si>
    <t xml:space="preserve">Ajoutez le blanc d’œuf battu en neige et le sirop si vous l’utilisez. </t>
  </si>
  <si>
    <t>Caressez la pâte avec les fleurs</t>
  </si>
  <si>
    <t xml:space="preserve"> en les tenants par la tige et plongez-les dans l’huile chaude mais pas bouillante.</t>
  </si>
  <si>
    <t>Recette N° 6</t>
  </si>
  <si>
    <t xml:space="preserve">les tiges doivent être tendres. </t>
  </si>
  <si>
    <t xml:space="preserve">Laver sous l'eau courante, </t>
  </si>
  <si>
    <t xml:space="preserve">éponger délicatement. </t>
  </si>
  <si>
    <t>Mettre la friteuse à chauffer (170°C).</t>
  </si>
  <si>
    <t>Dans le bol du robot mélangeur,</t>
  </si>
  <si>
    <t xml:space="preserve"> ajouter la farine, l'oeuf, le sel, la levure de boulanger dissoute dans un peu d'eau,</t>
  </si>
  <si>
    <t xml:space="preserve">Mélanger </t>
  </si>
  <si>
    <t xml:space="preserve">en ajoutant peu à peu l'eau pour obtenir une pâte à beignets qui couvre bien votre cuillère. </t>
  </si>
  <si>
    <t xml:space="preserve">Couvrir une assiette d'un papier absorbant. </t>
  </si>
  <si>
    <t>Vérifier le bain de friture en jetant un dé de pain,</t>
  </si>
  <si>
    <t xml:space="preserve"> s'il s'entoure de petites bulles, vous pouvez commencer votre friture. </t>
  </si>
  <si>
    <t>Étape 5.</t>
  </si>
  <si>
    <t>Recette N° 7</t>
  </si>
  <si>
    <t xml:space="preserve">❻ </t>
  </si>
  <si>
    <t>les grappes de fleurs d'accacia,</t>
  </si>
  <si>
    <t xml:space="preserve">rincées si le ciel n'y a pas pourvu </t>
  </si>
  <si>
    <t xml:space="preserve">Faire une pâte à beignet, </t>
  </si>
  <si>
    <t xml:space="preserve">en dosant le lait pour obtenir une pâte bien coulante </t>
  </si>
  <si>
    <t>Dans un saladier, faire un puit au milieu de la farine y mettre le sucre,les oeufs l'huile, l'eau de fleur d'oranger.</t>
  </si>
  <si>
    <t xml:space="preserve"> mélanger progressivement au milieu en rajoutant doucement le lait </t>
  </si>
  <si>
    <t xml:space="preserve">Préparer la poêle bien chaude </t>
  </si>
  <si>
    <t>et y passer un papier absorbant bien imbibé d'huile.</t>
  </si>
  <si>
    <t xml:space="preserve">Dans le saladier de pâte </t>
  </si>
  <si>
    <t>disposer les grappes de fleurs la tige vers en haut par petites quantité.</t>
  </si>
  <si>
    <t xml:space="preserve">Dès que la poêle est bien chaude </t>
  </si>
  <si>
    <t xml:space="preserve">y déposer un lit de grappes imbibées de pâte. </t>
  </si>
  <si>
    <t>Recette N° 8</t>
  </si>
  <si>
    <t xml:space="preserve">Mélangez </t>
  </si>
  <si>
    <t>la farine, les sucre et le sel.</t>
  </si>
  <si>
    <t>Faites un puis et ajoutez l’œuf, mélangez et incorporez le lait.</t>
  </si>
  <si>
    <t xml:space="preserve">Ajoutez ensuite la bière, incorporez la bien </t>
  </si>
  <si>
    <t>et laissez reposer votre pâte 15 minutes.</t>
  </si>
  <si>
    <t xml:space="preserve">En attendant, </t>
  </si>
  <si>
    <t xml:space="preserve">secouez vos grappes de fleurs d'acacia </t>
  </si>
  <si>
    <t xml:space="preserve">pour en retirer les petites bêbêtes </t>
  </si>
  <si>
    <t>(vous pouvez aussi les rincer, mais veillez à bien les sécher).</t>
  </si>
  <si>
    <t>Faites chauffer à feu moyen votre huile/friteuse.</t>
  </si>
  <si>
    <t>Étape 4.2</t>
  </si>
  <si>
    <t xml:space="preserve">Trempez une grappe dans la pâte à beignet, </t>
  </si>
  <si>
    <t>plongez-la dans votre huile et laissez dorer</t>
  </si>
  <si>
    <t xml:space="preserve"> Sortez du bain d'huile,</t>
  </si>
  <si>
    <t xml:space="preserve"> laissez quelques secondes sur un papier absorbant,</t>
  </si>
  <si>
    <t>Recette N° 9</t>
  </si>
  <si>
    <t>Saisissez le nom du plat et de l'Auteur</t>
  </si>
  <si>
    <t>Recette N° 10</t>
  </si>
  <si>
    <t>Recette N° 11</t>
  </si>
  <si>
    <t>Recette N° 12</t>
  </si>
  <si>
    <t>Recette N° 13</t>
  </si>
  <si>
    <t>Recette N° 4</t>
  </si>
  <si>
    <t>Recette N° 15</t>
  </si>
  <si>
    <t>Base de données N° de Lignes</t>
  </si>
  <si>
    <t>CUISINE CENTRALE DE ………………………Liste de quelques produits</t>
  </si>
  <si>
    <t>Lot :</t>
  </si>
  <si>
    <t>Liste de quelques produits</t>
  </si>
  <si>
    <t>Nombre de Lignes</t>
  </si>
  <si>
    <t>Colonne C</t>
  </si>
  <si>
    <t>MERCURIALE POUR RESTAURATEUR</t>
  </si>
  <si>
    <t>Date</t>
  </si>
  <si>
    <t>ECONOMAT -ECO</t>
  </si>
  <si>
    <t>B.O.F. - BOF</t>
  </si>
  <si>
    <t>POISSON - POI</t>
  </si>
  <si>
    <t>LEGUMERIE - LEG</t>
  </si>
  <si>
    <t>SURGELÉS - SUR</t>
  </si>
  <si>
    <t>CAVE - CAV</t>
  </si>
  <si>
    <t>FRUITS - FRU</t>
  </si>
  <si>
    <t>VIANDE/VOLAILLES - VIV</t>
  </si>
  <si>
    <t>FAMILLE DE PRODUITS</t>
  </si>
  <si>
    <t>Poids unitaire</t>
  </si>
  <si>
    <t>Conditionnement de vente</t>
  </si>
  <si>
    <t>Quantité approximative annuelle</t>
  </si>
  <si>
    <t>Quoi ?</t>
  </si>
  <si>
    <t>Prix HT/Kg litre ou Pièce</t>
  </si>
  <si>
    <t>Montant estimatif hors TVA</t>
  </si>
  <si>
    <t>Kg litre ou Pièce</t>
  </si>
  <si>
    <t></t>
  </si>
  <si>
    <t>LEG</t>
  </si>
  <si>
    <t>ail</t>
  </si>
  <si>
    <t>à vous de saisir vos Quantités approximatives annuelles</t>
  </si>
  <si>
    <t>aneth</t>
  </si>
  <si>
    <t>botte(s)</t>
  </si>
  <si>
    <t>artichauts</t>
  </si>
  <si>
    <t>asperges</t>
  </si>
  <si>
    <t>n'oubliez pas d'actualiser les prix</t>
  </si>
  <si>
    <t>aubergines</t>
  </si>
  <si>
    <t>avocats</t>
  </si>
  <si>
    <t>ECO</t>
  </si>
  <si>
    <t>badiane</t>
  </si>
  <si>
    <t>sachet(s)</t>
  </si>
  <si>
    <t>basilic</t>
  </si>
  <si>
    <t>batavia</t>
  </si>
  <si>
    <t>betteraves</t>
  </si>
  <si>
    <t>blettes</t>
  </si>
  <si>
    <t>pièce(s)</t>
  </si>
  <si>
    <t>brocolis</t>
  </si>
  <si>
    <t>carottes</t>
  </si>
  <si>
    <t>celeri branche</t>
  </si>
  <si>
    <t>celeri rave</t>
  </si>
  <si>
    <t>cepes frais</t>
  </si>
  <si>
    <t>cerfeuil</t>
  </si>
  <si>
    <t>bt</t>
  </si>
  <si>
    <t>champignons paris</t>
  </si>
  <si>
    <t>choux fleur</t>
  </si>
  <si>
    <t>choux bruxelle</t>
  </si>
  <si>
    <t>choux rouge</t>
  </si>
  <si>
    <t>choux vert</t>
  </si>
  <si>
    <t>ciboulette</t>
  </si>
  <si>
    <t>BT</t>
  </si>
  <si>
    <t>citrons verts</t>
  </si>
  <si>
    <t xml:space="preserve">citrons  </t>
  </si>
  <si>
    <t>concombre</t>
  </si>
  <si>
    <t>coriandre</t>
  </si>
  <si>
    <t>courgette</t>
  </si>
  <si>
    <t>cresson</t>
  </si>
  <si>
    <t>echalotes</t>
  </si>
  <si>
    <t>endives</t>
  </si>
  <si>
    <t>epinards</t>
  </si>
  <si>
    <t>estragon</t>
  </si>
  <si>
    <t>fenouil</t>
  </si>
  <si>
    <t>feuille de chêne</t>
  </si>
  <si>
    <t>feves fraiches</t>
  </si>
  <si>
    <t>frisee</t>
  </si>
  <si>
    <t>germe soja</t>
  </si>
  <si>
    <t>barquette(s) 0,500</t>
  </si>
  <si>
    <t>gingembre</t>
  </si>
  <si>
    <t>laitue</t>
  </si>
  <si>
    <t>pc</t>
  </si>
  <si>
    <t>mache</t>
  </si>
  <si>
    <t>menthe</t>
  </si>
  <si>
    <t>mesclun</t>
  </si>
  <si>
    <t>navets</t>
  </si>
  <si>
    <t>oignons</t>
  </si>
  <si>
    <t>oseille</t>
  </si>
  <si>
    <t>persil</t>
  </si>
  <si>
    <t>pissenlits</t>
  </si>
  <si>
    <t>pleurotes</t>
  </si>
  <si>
    <t>poireaux</t>
  </si>
  <si>
    <t>pois gourmands</t>
  </si>
  <si>
    <t>poivrons</t>
  </si>
  <si>
    <t>pdt</t>
  </si>
  <si>
    <t>potiron</t>
  </si>
  <si>
    <t>radis</t>
  </si>
  <si>
    <t>romaine</t>
  </si>
  <si>
    <t>sauge</t>
  </si>
  <si>
    <t>scarole</t>
  </si>
  <si>
    <t>soja</t>
  </si>
  <si>
    <t>tomate</t>
  </si>
  <si>
    <t>tomate cerise</t>
  </si>
  <si>
    <t>barquette(s) 0,250</t>
  </si>
  <si>
    <t>tomate poire</t>
  </si>
  <si>
    <t>trevise</t>
  </si>
  <si>
    <t>FRU</t>
  </si>
  <si>
    <t>ananas</t>
  </si>
  <si>
    <t>bananes</t>
  </si>
  <si>
    <t>cerises</t>
  </si>
  <si>
    <t>clementines</t>
  </si>
  <si>
    <t>figues</t>
  </si>
  <si>
    <t>framboises</t>
  </si>
  <si>
    <t>fraises</t>
  </si>
  <si>
    <t>groseilles</t>
  </si>
  <si>
    <t>kiwis</t>
  </si>
  <si>
    <t>mangues</t>
  </si>
  <si>
    <t>melon</t>
  </si>
  <si>
    <t>nectarines</t>
  </si>
  <si>
    <t>noisettes entieres</t>
  </si>
  <si>
    <t>noisettes mondees</t>
  </si>
  <si>
    <t>noix fraiches</t>
  </si>
  <si>
    <t>noix coco</t>
  </si>
  <si>
    <t>oranges</t>
  </si>
  <si>
    <t>pamplemousse</t>
  </si>
  <si>
    <t>peches sirop</t>
  </si>
  <si>
    <t>peches blanches</t>
  </si>
  <si>
    <t>poires</t>
  </si>
  <si>
    <t>pommes grany</t>
  </si>
  <si>
    <t>raisin noir</t>
  </si>
  <si>
    <t>raisin blanc</t>
  </si>
  <si>
    <t>amandes poudre</t>
  </si>
  <si>
    <t>amandes effilees</t>
  </si>
  <si>
    <t>amandes concassées</t>
  </si>
  <si>
    <t>ananas sirop</t>
  </si>
  <si>
    <t>creme anchois</t>
  </si>
  <si>
    <t>tube(s)</t>
  </si>
  <si>
    <t>anchois à l'huile</t>
  </si>
  <si>
    <t>bocal(aux) 0.050</t>
  </si>
  <si>
    <t>anguilles fumées</t>
  </si>
  <si>
    <t>bigarreaux</t>
  </si>
  <si>
    <t>feuilles de brick</t>
  </si>
  <si>
    <t>paquet(s)</t>
  </si>
  <si>
    <t>cannelle</t>
  </si>
  <si>
    <t>flacon(s)</t>
  </si>
  <si>
    <t>capres</t>
  </si>
  <si>
    <t>cepes à l'huile</t>
  </si>
  <si>
    <t>cerneaux de noix</t>
  </si>
  <si>
    <t>choucroute</t>
  </si>
  <si>
    <t>chorizo</t>
  </si>
  <si>
    <t>cœurs de palmier</t>
  </si>
  <si>
    <t>concentre tomates</t>
  </si>
  <si>
    <t>coriandre grains</t>
  </si>
  <si>
    <t>cornichons</t>
  </si>
  <si>
    <t>crabe au naturel</t>
  </si>
  <si>
    <t>bt 1/6</t>
  </si>
  <si>
    <t>crabe miettes</t>
  </si>
  <si>
    <t>creme foie gras</t>
  </si>
  <si>
    <t>bocal(aux) 0.350</t>
  </si>
  <si>
    <t>cumin</t>
  </si>
  <si>
    <t>curry</t>
  </si>
  <si>
    <t>dattes</t>
  </si>
  <si>
    <t>escargots</t>
  </si>
  <si>
    <t>boite(s) 8dz</t>
  </si>
  <si>
    <t>fecule</t>
  </si>
  <si>
    <t>fenouil grains</t>
  </si>
  <si>
    <t>figues sèches</t>
  </si>
  <si>
    <t>flageolets secs</t>
  </si>
  <si>
    <t>flageolets boite</t>
  </si>
  <si>
    <t>puree flocons</t>
  </si>
  <si>
    <t>fond de veau lié</t>
  </si>
  <si>
    <t>fond de volaille</t>
  </si>
  <si>
    <t>fond de veau clair</t>
  </si>
  <si>
    <t>fumet crustacés</t>
  </si>
  <si>
    <t>fumet poissons deshydraté</t>
  </si>
  <si>
    <t>garniture forestière</t>
  </si>
  <si>
    <t>gelée claire</t>
  </si>
  <si>
    <t>gelatine feuilles</t>
  </si>
  <si>
    <t>feuille(s)</t>
  </si>
  <si>
    <t>genievre</t>
  </si>
  <si>
    <t>gesiers confits</t>
  </si>
  <si>
    <t>gingembre poudre</t>
  </si>
  <si>
    <t>girolles boite</t>
  </si>
  <si>
    <t>clou de girofle</t>
  </si>
  <si>
    <t>graisse d'oie</t>
  </si>
  <si>
    <t>haricots tarbais</t>
  </si>
  <si>
    <t>harengs filets</t>
  </si>
  <si>
    <t>huile sesame</t>
  </si>
  <si>
    <t>huile tournesol</t>
  </si>
  <si>
    <t>huile de noix</t>
  </si>
  <si>
    <t>huile de noisettes</t>
  </si>
  <si>
    <t>huile de maïs</t>
  </si>
  <si>
    <t>huile de paraffine</t>
  </si>
  <si>
    <t>ketchup</t>
  </si>
  <si>
    <t>lait uht</t>
  </si>
  <si>
    <t>lentilles du puy</t>
  </si>
  <si>
    <t>macedoine</t>
  </si>
  <si>
    <t>maïzena</t>
  </si>
  <si>
    <t>maïs grains</t>
  </si>
  <si>
    <t>marrons naturel</t>
  </si>
  <si>
    <t>marrons puree</t>
  </si>
  <si>
    <t>morilles sèches</t>
  </si>
  <si>
    <t xml:space="preserve">moutarde </t>
  </si>
  <si>
    <t>moutarde estragon</t>
  </si>
  <si>
    <t>moutarde de meaux</t>
  </si>
  <si>
    <t>moutarde savora</t>
  </si>
  <si>
    <t>muscade</t>
  </si>
  <si>
    <t>noix</t>
  </si>
  <si>
    <t>noisettes poudre</t>
  </si>
  <si>
    <t>noix de coco rapée</t>
  </si>
  <si>
    <t xml:space="preserve">nouilles </t>
  </si>
  <si>
    <t>nouilles fraiches</t>
  </si>
  <si>
    <t>œufs de caille</t>
  </si>
  <si>
    <t>œufs de lump</t>
  </si>
  <si>
    <t>pot(s)</t>
  </si>
  <si>
    <t xml:space="preserve">œufs de saumon </t>
  </si>
  <si>
    <t>oignons au vinaigre</t>
  </si>
  <si>
    <t>olives noire</t>
  </si>
  <si>
    <t>olives noires dénoyautées</t>
  </si>
  <si>
    <t>olives vertes</t>
  </si>
  <si>
    <t>olives vertes dénoyautées</t>
  </si>
  <si>
    <t>bocal(aux)</t>
  </si>
  <si>
    <t>pain de mie</t>
  </si>
  <si>
    <t>pain de seigle</t>
  </si>
  <si>
    <t>pain de mie rond</t>
  </si>
  <si>
    <t>arôme patrelle</t>
  </si>
  <si>
    <t>pignons</t>
  </si>
  <si>
    <t>pimientos rouges</t>
  </si>
  <si>
    <t>barquette(s) 0,5</t>
  </si>
  <si>
    <t>pistaches</t>
  </si>
  <si>
    <t>pointes asperges</t>
  </si>
  <si>
    <t>boite(s) 1/10</t>
  </si>
  <si>
    <t>pois cassés</t>
  </si>
  <si>
    <t>poivre blanc</t>
  </si>
  <si>
    <t>poivre gris</t>
  </si>
  <si>
    <t>poivre concassé</t>
  </si>
  <si>
    <t>poivre rose</t>
  </si>
  <si>
    <t>flac</t>
  </si>
  <si>
    <t>poivre vert</t>
  </si>
  <si>
    <t>b1/4</t>
  </si>
  <si>
    <t>poires sirop</t>
  </si>
  <si>
    <t>pruneaux</t>
  </si>
  <si>
    <t>raifort</t>
  </si>
  <si>
    <t>raisin de corinthe</t>
  </si>
  <si>
    <t>riz sauvage</t>
  </si>
  <si>
    <t>riz long</t>
  </si>
  <si>
    <t>creme de riz</t>
  </si>
  <si>
    <t>paq</t>
  </si>
  <si>
    <t>safran poudre 10 g</t>
  </si>
  <si>
    <t>safran paillettes</t>
  </si>
  <si>
    <t>saindoux</t>
  </si>
  <si>
    <t>salicornes</t>
  </si>
  <si>
    <t>sel au celeri</t>
  </si>
  <si>
    <t>sel gros</t>
  </si>
  <si>
    <t>semoule maïs</t>
  </si>
  <si>
    <t>semoule couscous</t>
  </si>
  <si>
    <t>sauce soja</t>
  </si>
  <si>
    <t>spaghettis</t>
  </si>
  <si>
    <t>sucre semoule</t>
  </si>
  <si>
    <t>tabasco</t>
  </si>
  <si>
    <t>tapenade</t>
  </si>
  <si>
    <t>thon miette</t>
  </si>
  <si>
    <t>thym</t>
  </si>
  <si>
    <t>tomates entieres</t>
  </si>
  <si>
    <t>barquette(s) Kg</t>
  </si>
  <si>
    <t>pelure de truffes</t>
  </si>
  <si>
    <t>boite(s) 1/16</t>
  </si>
  <si>
    <t>vermicelle</t>
  </si>
  <si>
    <t>vinaigre xeres</t>
  </si>
  <si>
    <t>vinaigre de vin</t>
  </si>
  <si>
    <t>vinaigre blanc</t>
  </si>
  <si>
    <t>vinaigre de framboises</t>
  </si>
  <si>
    <t>BOF</t>
  </si>
  <si>
    <t>beurre demi-sel</t>
  </si>
  <si>
    <t>cabecou</t>
  </si>
  <si>
    <t>creme fraiche</t>
  </si>
  <si>
    <t>creme epaisse</t>
  </si>
  <si>
    <t>fromage blanc</t>
  </si>
  <si>
    <t>gruyère</t>
  </si>
  <si>
    <t>margarine</t>
  </si>
  <si>
    <t>parmesan</t>
  </si>
  <si>
    <t>petits suisses</t>
  </si>
  <si>
    <t>picodon</t>
  </si>
  <si>
    <t>roquefort</t>
  </si>
  <si>
    <t>airelles</t>
  </si>
  <si>
    <t>SUR</t>
  </si>
  <si>
    <t>brochet surgelé</t>
  </si>
  <si>
    <t>cassis surgelé</t>
  </si>
  <si>
    <t>choux de bruxelle surgelé</t>
  </si>
  <si>
    <t>choux fleur surgelé</t>
  </si>
  <si>
    <t>miettes de crabe surgelées</t>
  </si>
  <si>
    <t>boite(s) 0.250</t>
  </si>
  <si>
    <t>pinces de crabe surgelées</t>
  </si>
  <si>
    <t>cuisses de lievre surgelées</t>
  </si>
  <si>
    <t>cuisses de grenouilles surgelées</t>
  </si>
  <si>
    <t>daurade portion surgelée</t>
  </si>
  <si>
    <t>ecrevisses surgelées</t>
  </si>
  <si>
    <t>encornets surgelés</t>
  </si>
  <si>
    <t>eperlans surgelés</t>
  </si>
  <si>
    <t>epinards branche surgelés</t>
  </si>
  <si>
    <t>epinards hachés surgelés</t>
  </si>
  <si>
    <t>flageolets surgelés</t>
  </si>
  <si>
    <t>filets de flétan surgelés</t>
  </si>
  <si>
    <t>fonds d'artichauts surgelés</t>
  </si>
  <si>
    <t>framboises surgelées</t>
  </si>
  <si>
    <t>gambas grosses surgelées</t>
  </si>
  <si>
    <t>gambas surgelées</t>
  </si>
  <si>
    <t>haricots verts surgelés</t>
  </si>
  <si>
    <t>homard surgelé</t>
  </si>
  <si>
    <t>queues de langoustes surgelées</t>
  </si>
  <si>
    <t>langoustines surgelées</t>
  </si>
  <si>
    <t>lièvre surgelé</t>
  </si>
  <si>
    <t>lotte surgelée</t>
  </si>
  <si>
    <t>moules décortiquées surgelées</t>
  </si>
  <si>
    <t>oignons grelots surgelés</t>
  </si>
  <si>
    <t>purée de brocolis surgelée</t>
  </si>
  <si>
    <t>purée de celeri surgelée</t>
  </si>
  <si>
    <t>purée de carotte surgelée</t>
  </si>
  <si>
    <t>rable de lièvre surgelé</t>
  </si>
  <si>
    <t>rougets barbet surgelés</t>
  </si>
  <si>
    <t>salsifis surgelés</t>
  </si>
  <si>
    <t>sanglier cuissot surgelé</t>
  </si>
  <si>
    <t>saumon surgelé</t>
  </si>
  <si>
    <t>blancs de seiche surgelés</t>
  </si>
  <si>
    <t>VIV</t>
  </si>
  <si>
    <t>aiguillette baronne</t>
  </si>
  <si>
    <t>aiguillettes de canard</t>
  </si>
  <si>
    <t>ailerons de poulet</t>
  </si>
  <si>
    <t>barde de lard</t>
  </si>
  <si>
    <t>bavette</t>
  </si>
  <si>
    <t>cailles</t>
  </si>
  <si>
    <t>canard</t>
  </si>
  <si>
    <t>carré de porc</t>
  </si>
  <si>
    <t>carré de veau</t>
  </si>
  <si>
    <t>carré d'agneau</t>
  </si>
  <si>
    <t>cervelles d'agneau</t>
  </si>
  <si>
    <t>chair à saucisses</t>
  </si>
  <si>
    <t>cervelles de veau</t>
  </si>
  <si>
    <t>chevreuil cuissot</t>
  </si>
  <si>
    <t>chipolatas</t>
  </si>
  <si>
    <t>collier de porc</t>
  </si>
  <si>
    <t>collier d'agneau</t>
  </si>
  <si>
    <t>confit de canard</t>
  </si>
  <si>
    <t>contrefilet</t>
  </si>
  <si>
    <t>coquelet</t>
  </si>
  <si>
    <t xml:space="preserve">coq </t>
  </si>
  <si>
    <t>cotes de porc</t>
  </si>
  <si>
    <t>cotes d'agneau</t>
  </si>
  <si>
    <t>cote de bœuf</t>
  </si>
  <si>
    <t>cote de veau</t>
  </si>
  <si>
    <t>couennes</t>
  </si>
  <si>
    <t>crepine de porc</t>
  </si>
  <si>
    <t>cuisses de poulet</t>
  </si>
  <si>
    <t>cuisses de canard</t>
  </si>
  <si>
    <t>cuisses de lapin</t>
  </si>
  <si>
    <t>dinde</t>
  </si>
  <si>
    <t>echine de porc</t>
  </si>
  <si>
    <t>epaule de porc</t>
  </si>
  <si>
    <t>epaule d'agneau</t>
  </si>
  <si>
    <t>escalopes de dinde</t>
  </si>
  <si>
    <t>faisan</t>
  </si>
  <si>
    <t>filet de porc</t>
  </si>
  <si>
    <t>filet mignon de veau</t>
  </si>
  <si>
    <t>filet de bœuf</t>
  </si>
  <si>
    <t>foies de volailles</t>
  </si>
  <si>
    <t>foie gras de canard cuit</t>
  </si>
  <si>
    <t>foie de veau</t>
  </si>
  <si>
    <t>foie gras de canard cru</t>
  </si>
  <si>
    <t>gigot d'agneau</t>
  </si>
  <si>
    <t>gorge de porc</t>
  </si>
  <si>
    <t>gras double</t>
  </si>
  <si>
    <t>jambon de parme</t>
  </si>
  <si>
    <t>jambon d'york</t>
  </si>
  <si>
    <t>jambon de montagne</t>
  </si>
  <si>
    <t>jambon frais</t>
  </si>
  <si>
    <t>joues de bœuf</t>
  </si>
  <si>
    <t>lapin</t>
  </si>
  <si>
    <t>lapin de garenne</t>
  </si>
  <si>
    <t>lard gras</t>
  </si>
  <si>
    <t>lard fumé</t>
  </si>
  <si>
    <t>longe de porc</t>
  </si>
  <si>
    <t>longe de veau</t>
  </si>
  <si>
    <t>magret de canard fumé</t>
  </si>
  <si>
    <t xml:space="preserve">magret de canard  </t>
  </si>
  <si>
    <t>noix de veau</t>
  </si>
  <si>
    <t xml:space="preserve">onglet </t>
  </si>
  <si>
    <t>os à moelle</t>
  </si>
  <si>
    <t>osso bucco</t>
  </si>
  <si>
    <t>paleron de bœuf</t>
  </si>
  <si>
    <t>pieds d'agneau</t>
  </si>
  <si>
    <t>pieds de veau</t>
  </si>
  <si>
    <t>pigeon frais</t>
  </si>
  <si>
    <t>pintade</t>
  </si>
  <si>
    <t>poitrine fumée</t>
  </si>
  <si>
    <t>potrine salée</t>
  </si>
  <si>
    <t>poulet fermier</t>
  </si>
  <si>
    <t>poulet effilé</t>
  </si>
  <si>
    <t>queue de bœuf</t>
  </si>
  <si>
    <t>rable de lapereau</t>
  </si>
  <si>
    <t>ris d'agneau</t>
  </si>
  <si>
    <t>ris de veau frais</t>
  </si>
  <si>
    <t>rognons d'agneau</t>
  </si>
  <si>
    <t>rognons de veau</t>
  </si>
  <si>
    <t>rumsteack</t>
  </si>
  <si>
    <t>saucisse de toulouse</t>
  </si>
  <si>
    <t>saucisson à l'ail</t>
  </si>
  <si>
    <t>saucisoon sec</t>
  </si>
  <si>
    <t>saucisson à cuire</t>
  </si>
  <si>
    <t>saucisson de morteaux</t>
  </si>
  <si>
    <t>selle de veau</t>
  </si>
  <si>
    <t>selle d'agneau</t>
  </si>
  <si>
    <t>tendrons de veau</t>
  </si>
  <si>
    <t>tête de veau capeline</t>
  </si>
  <si>
    <t>POI</t>
  </si>
  <si>
    <t>aile de raie</t>
  </si>
  <si>
    <t>barbue</t>
  </si>
  <si>
    <t>bigorneaux</t>
  </si>
  <si>
    <t>brochet</t>
  </si>
  <si>
    <t>bulots</t>
  </si>
  <si>
    <t>cabillaud</t>
  </si>
  <si>
    <t>calamars</t>
  </si>
  <si>
    <t>filets de carrelet</t>
  </si>
  <si>
    <t>clams</t>
  </si>
  <si>
    <t>filet de colin</t>
  </si>
  <si>
    <t>congre</t>
  </si>
  <si>
    <t>coques</t>
  </si>
  <si>
    <t>coquilles st jacques</t>
  </si>
  <si>
    <t>crabe tourteau</t>
  </si>
  <si>
    <t>crevettes saumurées</t>
  </si>
  <si>
    <t xml:space="preserve">crevettes grises </t>
  </si>
  <si>
    <t>crevettes bouquet</t>
  </si>
  <si>
    <t>daurade portion</t>
  </si>
  <si>
    <t>dorade filets</t>
  </si>
  <si>
    <t>ecrevisses fraiches</t>
  </si>
  <si>
    <t>encornets frais</t>
  </si>
  <si>
    <t>petits pois surgelés</t>
  </si>
  <si>
    <t>etrilles</t>
  </si>
  <si>
    <t>filets de flétan</t>
  </si>
  <si>
    <t>rougets grondins</t>
  </si>
  <si>
    <t>haddock</t>
  </si>
  <si>
    <t>homard frais</t>
  </si>
  <si>
    <t>huitres de marenne</t>
  </si>
  <si>
    <t>douzaine(s)</t>
  </si>
  <si>
    <t>filets de julienne</t>
  </si>
  <si>
    <t>langouste fraiche</t>
  </si>
  <si>
    <t>langoustines fraiches</t>
  </si>
  <si>
    <t>lieu jaune</t>
  </si>
  <si>
    <t>limande</t>
  </si>
  <si>
    <t>lingue</t>
  </si>
  <si>
    <t>lotte fraiche</t>
  </si>
  <si>
    <t>loup</t>
  </si>
  <si>
    <t>maquereaux</t>
  </si>
  <si>
    <t>filets de merlan</t>
  </si>
  <si>
    <t>merlu</t>
  </si>
  <si>
    <t>merlans</t>
  </si>
  <si>
    <t>filets de morue</t>
  </si>
  <si>
    <t>moules bouchot</t>
  </si>
  <si>
    <t>moules d'Espagne</t>
  </si>
  <si>
    <t>oursins</t>
  </si>
  <si>
    <t>palourdes</t>
  </si>
  <si>
    <t>petoncles</t>
  </si>
  <si>
    <t>praires</t>
  </si>
  <si>
    <t>filets de rascasse</t>
  </si>
  <si>
    <t>rascasse</t>
  </si>
  <si>
    <t>rougets frais</t>
  </si>
  <si>
    <t>roussette</t>
  </si>
  <si>
    <t>saint pierre</t>
  </si>
  <si>
    <t>sandre</t>
  </si>
  <si>
    <t>sardines</t>
  </si>
  <si>
    <t xml:space="preserve">saumon frais </t>
  </si>
  <si>
    <t>saumon fumé tranché</t>
  </si>
  <si>
    <t>saumonette</t>
  </si>
  <si>
    <t>seiche</t>
  </si>
  <si>
    <t>sole portion</t>
  </si>
  <si>
    <t>sole filet</t>
  </si>
  <si>
    <t>poissons à soupe</t>
  </si>
  <si>
    <t>thon frais</t>
  </si>
  <si>
    <t>filets de truite de mer</t>
  </si>
  <si>
    <t>truite fumée</t>
  </si>
  <si>
    <t xml:space="preserve">truite de mer </t>
  </si>
  <si>
    <t>truite</t>
  </si>
  <si>
    <t>turbotins</t>
  </si>
  <si>
    <t>vernis</t>
  </si>
  <si>
    <t>vieilles</t>
  </si>
  <si>
    <t>vives</t>
  </si>
  <si>
    <t>CAV</t>
  </si>
  <si>
    <t>armagnac</t>
  </si>
  <si>
    <t>bourgogne aligoté</t>
  </si>
  <si>
    <t>cahors rouge</t>
  </si>
  <si>
    <t>calvados</t>
  </si>
  <si>
    <t>cognac</t>
  </si>
  <si>
    <t>corbières rouge</t>
  </si>
  <si>
    <t>eau de vie de fruits</t>
  </si>
  <si>
    <t>gaillac rouge</t>
  </si>
  <si>
    <t>gaillac blanc</t>
  </si>
  <si>
    <t>madère</t>
  </si>
  <si>
    <t>madiran</t>
  </si>
  <si>
    <t>marc de bourgogne</t>
  </si>
  <si>
    <t>muscadet blanc</t>
  </si>
  <si>
    <t>muscat de rivesaltes</t>
  </si>
  <si>
    <t>noilly prat</t>
  </si>
  <si>
    <t>pastis</t>
  </si>
  <si>
    <t>porto</t>
  </si>
  <si>
    <t>rhum brun</t>
  </si>
  <si>
    <t>riesling</t>
  </si>
  <si>
    <t xml:space="preserve">sauternes </t>
  </si>
  <si>
    <t>tokay</t>
  </si>
  <si>
    <t>vin blanc</t>
  </si>
  <si>
    <t>vin rouge</t>
  </si>
  <si>
    <t>Nom de votre répertoire ICI….....Mode d'emploi colonne AZ</t>
  </si>
  <si>
    <t>Mode d'emploi</t>
  </si>
  <si>
    <t>Ne saisissez rien sur ces lignes</t>
  </si>
  <si>
    <t>Saisissez votre nombre de portions</t>
  </si>
  <si>
    <t>Ù</t>
  </si>
  <si>
    <t>Coller les recettes qui vous conviennent voir l'exemple</t>
  </si>
  <si>
    <t>Vous avez 351 lignes à votre disposition</t>
  </si>
  <si>
    <t>Vous pouvez supprimer les lignes inutiles après avoir sauvegardé un exemplaire de ce document vierge</t>
  </si>
  <si>
    <t>la saisie des recettes se fait à partir de la ligne 377</t>
  </si>
  <si>
    <t xml:space="preserve">c'est indiqué colonnes G et suivantes ligne 21 </t>
  </si>
  <si>
    <t>Recette N° 1</t>
  </si>
  <si>
    <t>le nom de l'Auteur ou de la recette se saisissent lignes 378 et suivantes jusqu’à ligne 853</t>
  </si>
  <si>
    <t>N° de lignes</t>
  </si>
  <si>
    <t>jusqu’à la ligne</t>
  </si>
  <si>
    <t>Ce tableau vous permet de comparer des recettes</t>
  </si>
  <si>
    <t>en saisissant un même effectif pour toutes les recettes vous avez une " vision plus claire "</t>
  </si>
  <si>
    <t>les Auteurs éditent des recettes pour  4 - 6 - 8 - ou plus - difficile de les comparer</t>
  </si>
  <si>
    <t>pour choisir celle qui vous conviendrait le mieux</t>
  </si>
  <si>
    <t>Colonnes A à X     saisissez vos recettes</t>
  </si>
  <si>
    <t>Vous avez 15 fiches à votre disposition jusqu’à la ligne  884</t>
  </si>
  <si>
    <t xml:space="preserve">❸ Saisissez le nom du plat et de l'Auteur cellule fond jaune </t>
  </si>
  <si>
    <t>Une couleur différente pour chaque fiche</t>
  </si>
  <si>
    <t>etc…</t>
  </si>
  <si>
    <t>TOUTES LES AUTRES COLONNES CONTIENNENT DES FORMULES</t>
  </si>
  <si>
    <t>collez une ligne vierge</t>
  </si>
  <si>
    <t>sur les lignes que vous voulez supprimer</t>
  </si>
  <si>
    <t xml:space="preserve">Collez les colonnes A - B - C - D  </t>
  </si>
  <si>
    <t xml:space="preserve">des recettes que vous voulez comparer </t>
  </si>
  <si>
    <t>sur ces lignes</t>
  </si>
  <si>
    <t>et dans l'ordre qui vous convient</t>
  </si>
  <si>
    <t>DANS CES 4 PREMIÈRES COLONNES</t>
  </si>
  <si>
    <t>TOUTES LES AUTRES COLONNES</t>
  </si>
  <si>
    <t>CONTIENNENT DES FORMULES</t>
  </si>
  <si>
    <t>pour effacer du texte ou les recettes</t>
  </si>
  <si>
    <t xml:space="preserve">VOUS NE POUVEZ COLLER QUE </t>
  </si>
  <si>
    <t>de ces 4 colonnes A - B - C - D</t>
  </si>
  <si>
    <t>méthode N° 1</t>
  </si>
  <si>
    <t>méthode N° 2</t>
  </si>
  <si>
    <t xml:space="preserve">et utilisez la poignée de recopie </t>
  </si>
  <si>
    <t>en tirant vers le bas ou vers le haut</t>
  </si>
  <si>
    <t>sélectionnez une ligne vierge</t>
  </si>
  <si>
    <t>IMPORTANT n'oubliez jamais de coller la colonne A</t>
  </si>
  <si>
    <t>MAIS VOUS NE POUVEZ COLLER QUE DANS LES 4 PREMIÈRES COLONNES - A - B - C - D</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</si>
  <si>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</si>
  <si>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</si>
  <si>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</si>
  <si>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</si>
  <si>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</si>
  <si>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</si>
  <si>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</si>
  <si>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</si>
  <si>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</si>
  <si>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</si>
  <si>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</si>
  <si>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</si>
  <si>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</si>
  <si>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</si>
  <si>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</si>
  <si>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</si>
  <si>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</si>
  <si>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</si>
  <si>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</si>
  <si>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</si>
  <si>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</si>
  <si>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</si>
  <si>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</si>
  <si>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</si>
  <si>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</si>
  <si>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</si>
  <si>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</si>
  <si>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</si>
  <si>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</si>
  <si>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</si>
  <si>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</si>
  <si>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</si>
  <si>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</si>
  <si>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</si>
  <si>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</si>
  <si>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</si>
  <si>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</si>
  <si>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</si>
  <si>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</si>
  <si>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</si>
  <si>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</si>
  <si>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</si>
  <si>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</si>
  <si>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</si>
  <si>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</si>
  <si>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</si>
  <si>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</si>
  <si>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</si>
  <si>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</si>
  <si>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</si>
  <si>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</si>
  <si>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</si>
  <si>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</si>
  <si>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</si>
  <si>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</si>
  <si>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</si>
  <si>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</si>
  <si>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</si>
  <si>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</si>
  <si>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</si>
  <si>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</si>
  <si>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</si>
  <si>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</si>
  <si>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</si>
  <si>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</si>
  <si>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</si>
  <si>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</si>
  <si>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</si>
  <si>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</si>
  <si>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</si>
  <si>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</si>
  <si>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</si>
  <si>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</si>
  <si>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</si>
  <si>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</si>
  <si>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</si>
  <si>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</si>
  <si>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</si>
  <si>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</si>
  <si>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</si>
  <si>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</si>
  <si>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</si>
  <si>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</si>
  <si>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</si>
  <si>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</si>
  <si>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</si>
  <si>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</si>
  <si>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</si>
  <si>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</si>
  <si>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</si>
  <si>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</si>
  <si>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</si>
  <si>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</si>
  <si>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</si>
  <si>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</si>
  <si>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</si>
  <si>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</si>
  <si>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</si>
  <si>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</si>
  <si>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</si>
  <si>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</si>
  <si>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</si>
  <si>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</si>
  <si>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</si>
  <si>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</si>
  <si>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</si>
  <si>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</si>
  <si>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</si>
  <si>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</si>
  <si>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</si>
  <si>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</si>
  <si>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</si>
  <si>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</si>
  <si>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</si>
  <si>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</si>
  <si>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</si>
  <si>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</si>
  <si>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</si>
  <si>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</si>
  <si>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</si>
  <si>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</si>
  <si>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</si>
  <si>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</si>
  <si>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</si>
  <si>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</si>
  <si>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</si>
  <si>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</si>
  <si>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</si>
  <si>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</si>
  <si>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</si>
  <si>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</si>
  <si>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</si>
  <si>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</si>
  <si>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</si>
  <si>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</si>
  <si>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</si>
  <si>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</si>
  <si>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</si>
  <si>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</si>
  <si>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</si>
  <si>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</si>
  <si>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</si>
  <si>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</si>
  <si>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</si>
  <si>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</si>
  <si>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</si>
  <si>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</si>
  <si>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</si>
  <si>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</si>
  <si>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</si>
  <si>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</si>
  <si>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</si>
  <si>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</si>
  <si>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</si>
  <si>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</si>
  <si>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</si>
  <si>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</si>
  <si>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</si>
  <si>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</si>
  <si>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</si>
  <si>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</si>
  <si>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</si>
  <si>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</si>
  <si>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</si>
  <si>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</si>
  <si>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</si>
  <si>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</si>
  <si>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</si>
  <si>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</si>
  <si>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</si>
  <si>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</si>
  <si>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</si>
  <si>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</si>
  <si>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</si>
  <si>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</si>
  <si>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R</t>
  </si>
  <si>
    <t>T</t>
  </si>
  <si>
    <t>Abaisser la temp. à coeur</t>
  </si>
  <si>
    <t>①</t>
  </si>
  <si>
    <t>Egrener</t>
  </si>
  <si>
    <t>Parfumer</t>
  </si>
  <si>
    <t>Respecter le délai de 2 H</t>
  </si>
  <si>
    <t>Abaisser</t>
  </si>
  <si>
    <t>Dépouiller</t>
  </si>
  <si>
    <t>Habiller</t>
  </si>
  <si>
    <t>Réduire</t>
  </si>
  <si>
    <t>Dauber</t>
  </si>
  <si>
    <t>Façonner</t>
  </si>
  <si>
    <t>Macérer</t>
  </si>
  <si>
    <t>Rabattre</t>
  </si>
  <si>
    <t>Tabler</t>
  </si>
  <si>
    <t>Accompagner</t>
  </si>
  <si>
    <t>②</t>
  </si>
  <si>
    <t>Eliminer</t>
  </si>
  <si>
    <t>Parsemer</t>
  </si>
  <si>
    <t>Retirer</t>
  </si>
  <si>
    <t>Abricoter</t>
  </si>
  <si>
    <t>Dérober</t>
  </si>
  <si>
    <t>Hacher</t>
  </si>
  <si>
    <t>Relever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</si>
  <si>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</si>
  <si>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</si>
  <si>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</si>
  <si>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</si>
  <si>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</si>
  <si>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</si>
  <si>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</si>
  <si>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</si>
  <si>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</si>
  <si>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</si>
  <si>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</si>
  <si>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</si>
  <si>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</si>
  <si>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</si>
  <si>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</si>
  <si>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</si>
  <si>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</si>
  <si>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</si>
  <si>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</si>
  <si>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</si>
  <si>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</si>
  <si>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</si>
  <si>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</si>
  <si>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</si>
  <si>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</si>
  <si>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</si>
  <si>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</si>
  <si>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</si>
  <si>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Manier</t>
  </si>
  <si>
    <t>Raidir</t>
  </si>
  <si>
    <t>Tamponner</t>
  </si>
  <si>
    <t>Agir rapidement</t>
  </si>
  <si>
    <t>⑤</t>
  </si>
  <si>
    <t>Etaler</t>
  </si>
  <si>
    <t>Préchauffer</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</si>
  <si>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</si>
  <si>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</si>
  <si>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</si>
  <si>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</si>
  <si>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</si>
  <si>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</si>
  <si>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</si>
  <si>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</si>
  <si>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</si>
  <si>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</si>
  <si>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</si>
  <si>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</si>
  <si>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</si>
  <si>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</si>
  <si>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</si>
  <si>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</si>
  <si>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</si>
  <si>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</si>
  <si>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</si>
  <si>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</si>
  <si>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❼</t>
  </si>
  <si>
    <t>Aplatir</t>
  </si>
  <si>
    <t>Préparer</t>
  </si>
  <si>
    <t>Servir</t>
  </si>
  <si>
    <t>Beurrer</t>
  </si>
  <si>
    <t>⑦</t>
  </si>
  <si>
    <t>Dresser</t>
  </si>
  <si>
    <t>Lier</t>
  </si>
  <si>
    <t>Rôtir</t>
  </si>
  <si>
    <t>Déffilandrer</t>
  </si>
  <si>
    <t>Fileter</t>
  </si>
  <si>
    <t>Mariner</t>
  </si>
  <si>
    <t>Réaliser</t>
  </si>
  <si>
    <t>Tomber</t>
  </si>
  <si>
    <t>G</t>
  </si>
  <si>
    <t>❽</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</si>
  <si>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</si>
  <si>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</si>
  <si>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</si>
  <si>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</si>
  <si>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</si>
  <si>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</si>
  <si>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</si>
  <si>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</si>
  <si>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</si>
  <si>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</si>
  <si>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</si>
  <si>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</si>
  <si>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</si>
  <si>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</si>
  <si>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</si>
  <si>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</si>
  <si>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</si>
  <si>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</si>
  <si>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</si>
  <si>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</si>
  <si>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</si>
  <si>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</si>
  <si>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</si>
  <si>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</si>
  <si>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</si>
  <si>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</si>
  <si>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</si>
  <si>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</si>
  <si>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</si>
  <si>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</si>
  <si>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</si>
  <si>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</si>
  <si>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</si>
  <si>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</si>
  <si>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</si>
  <si>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</si>
  <si>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</si>
  <si>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</si>
  <si>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</si>
  <si>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</si>
  <si>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</si>
  <si>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</si>
  <si>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</si>
  <si>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</si>
  <si>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</si>
  <si>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</si>
  <si>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</si>
  <si>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</si>
  <si>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</si>
  <si>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</si>
  <si>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</si>
  <si>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</si>
  <si>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</si>
  <si>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</si>
  <si>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</si>
  <si>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</si>
  <si>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</si>
  <si>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</si>
  <si>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</si>
  <si>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</si>
  <si>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</si>
  <si>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</si>
  <si>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</si>
  <si>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</si>
  <si>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</si>
  <si>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</si>
  <si>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</si>
  <si>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</si>
  <si>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</si>
  <si>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</si>
  <si>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</si>
  <si>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</si>
  <si>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</si>
  <si>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</si>
  <si>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</si>
  <si>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</si>
  <si>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</si>
  <si>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</si>
  <si>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</si>
  <si>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</si>
  <si>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</si>
  <si>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</si>
  <si>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</si>
  <si>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</si>
  <si>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</si>
  <si>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</si>
  <si>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</si>
  <si>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</si>
  <si>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</si>
  <si>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</si>
  <si>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</si>
  <si>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</si>
  <si>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</si>
  <si>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</si>
  <si>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</si>
  <si>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</si>
  <si>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❾</t>
  </si>
  <si>
    <t>Remuer</t>
  </si>
  <si>
    <t>Chemiser</t>
  </si>
  <si>
    <t>⑩</t>
  </si>
  <si>
    <t>Egoutter</t>
  </si>
  <si>
    <t>Fraiser</t>
  </si>
  <si>
    <t>Moiner</t>
  </si>
  <si>
    <t>Upériser</t>
  </si>
  <si>
    <t>❿</t>
  </si>
  <si>
    <t>Répartir</t>
  </si>
  <si>
    <t>Chiqueter</t>
  </si>
  <si>
    <t>⑪</t>
  </si>
  <si>
    <t>Egrapper</t>
  </si>
  <si>
    <t>Frapper</t>
  </si>
  <si>
    <t>Monder</t>
  </si>
  <si>
    <t>⓫</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</si>
  <si>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</si>
  <si>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</si>
  <si>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</si>
  <si>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</si>
  <si>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</si>
  <si>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</si>
  <si>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</si>
  <si>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</si>
  <si>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</si>
  <si>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</si>
  <si>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</si>
  <si>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</si>
  <si>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</si>
  <si>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</si>
  <si>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</si>
  <si>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</si>
  <si>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</si>
  <si>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</si>
  <si>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</si>
  <si>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</si>
  <si>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</si>
  <si>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⓬</t>
  </si>
  <si>
    <t>Broyer</t>
  </si>
  <si>
    <t>Mousser</t>
  </si>
  <si>
    <t>Compoter</t>
  </si>
  <si>
    <t>⑯</t>
  </si>
  <si>
    <t>Escaloper</t>
  </si>
  <si>
    <t>N</t>
  </si>
  <si>
    <t>Brûler</t>
  </si>
  <si>
    <t>Détremper</t>
  </si>
  <si>
    <t>Concasser</t>
  </si>
  <si>
    <t>⑰</t>
  </si>
  <si>
    <t>Etuver</t>
  </si>
  <si>
    <t>Nacrer</t>
  </si>
  <si>
    <t>Retomber</t>
  </si>
  <si>
    <t>Videler</t>
  </si>
  <si>
    <t>⓭</t>
  </si>
  <si>
    <t>Confire</t>
  </si>
  <si>
    <t>⑱</t>
  </si>
  <si>
    <t>Evider</t>
  </si>
  <si>
    <t>Napper</t>
  </si>
  <si>
    <t>Gerber</t>
  </si>
  <si>
    <t>Voiler</t>
  </si>
  <si>
    <t>⓮</t>
  </si>
  <si>
    <t>Contiser</t>
  </si>
  <si>
    <t>⑲</t>
  </si>
  <si>
    <t>Exprimer</t>
  </si>
  <si>
    <t>Glacer</t>
  </si>
  <si>
    <t>⓯</t>
  </si>
  <si>
    <t>Corner</t>
  </si>
  <si>
    <t>Doubler</t>
  </si>
  <si>
    <t>Gommer</t>
  </si>
  <si>
    <t>Z</t>
  </si>
  <si>
    <t>⓰</t>
  </si>
  <si>
    <t>Corser</t>
  </si>
  <si>
    <t>Paner</t>
  </si>
  <si>
    <t>Cerner</t>
  </si>
  <si>
    <t>Graisser</t>
  </si>
  <si>
    <t>Panacher</t>
  </si>
  <si>
    <t>Rioler</t>
  </si>
  <si>
    <t>Zester</t>
  </si>
  <si>
    <t>⓱</t>
  </si>
  <si>
    <t>Coucher</t>
  </si>
  <si>
    <t>Papilloter</t>
  </si>
  <si>
    <t>Gratiner</t>
  </si>
  <si>
    <t>⓲</t>
  </si>
  <si>
    <t>Passer</t>
  </si>
  <si>
    <t>Griller</t>
  </si>
  <si>
    <t>⓳</t>
  </si>
  <si>
    <t>Crémer</t>
  </si>
  <si>
    <t>Persiller</t>
  </si>
  <si>
    <t>Parer</t>
  </si>
  <si>
    <t>⓴</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</si>
  <si>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</si>
  <si>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</si>
  <si>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</si>
  <si>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</si>
  <si>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</si>
  <si>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</si>
  <si>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</si>
  <si>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</si>
  <si>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</si>
  <si>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</si>
  <si>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</si>
  <si>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</si>
  <si>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</si>
  <si>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</si>
  <si>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</si>
  <si>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</si>
  <si>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</si>
  <si>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</si>
  <si>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</si>
  <si>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</si>
  <si>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</si>
  <si>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</si>
  <si>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</si>
  <si>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</si>
  <si>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</si>
  <si>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</si>
  <si>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</si>
  <si>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</si>
  <si>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</si>
  <si>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</si>
  <si>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</si>
  <si>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</si>
  <si>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</si>
  <si>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</si>
  <si>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</si>
  <si>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</si>
  <si>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</si>
  <si>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</si>
  <si>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</si>
  <si>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</si>
  <si>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</si>
  <si>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</si>
  <si>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</si>
  <si>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</si>
  <si>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</si>
  <si>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</si>
  <si>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</si>
  <si>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lien &gt;</t>
  </si>
  <si>
    <t>Différence entre un fichier XLS et XLSX (ou XLSM)</t>
  </si>
  <si>
    <t>Les unités pifométriques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</si>
  <si>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</si>
  <si>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</si>
  <si>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</si>
  <si>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</si>
  <si>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</si>
  <si>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</si>
  <si>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</si>
  <si>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</si>
  <si>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</si>
  <si>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</si>
  <si>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</si>
  <si>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</si>
  <si>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</si>
  <si>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</si>
  <si>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</si>
  <si>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</si>
  <si>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</si>
  <si>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</si>
  <si>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</si>
  <si>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</si>
  <si>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</si>
  <si>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</si>
  <si>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</si>
  <si>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</si>
  <si>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</si>
  <si>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</si>
  <si>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</si>
  <si>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</si>
  <si>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</si>
  <si>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</si>
  <si>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</si>
  <si>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</si>
  <si>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</si>
  <si>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</si>
  <si>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</si>
  <si>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</si>
  <si>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</si>
  <si>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</si>
  <si>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</si>
  <si>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</si>
  <si>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</si>
  <si>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</si>
  <si>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</si>
  <si>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</si>
  <si>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</si>
  <si>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</si>
  <si>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</si>
  <si>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</si>
  <si>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</si>
  <si>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</si>
  <si>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</si>
  <si>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</si>
  <si>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</si>
  <si>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</si>
  <si>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</si>
  <si>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</si>
  <si>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</si>
  <si>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</si>
  <si>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</si>
  <si>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</si>
  <si>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</si>
  <si>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</si>
  <si>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</si>
  <si>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</si>
  <si>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</si>
  <si>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</si>
  <si>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</si>
  <si>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</si>
  <si>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</si>
  <si>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</si>
  <si>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</si>
  <si>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</si>
  <si>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</si>
  <si>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</si>
  <si>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</si>
  <si>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</si>
  <si>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</si>
  <si>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</si>
  <si>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</si>
  <si>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</si>
  <si>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</si>
  <si>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</si>
  <si>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</si>
  <si>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</si>
  <si>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</si>
  <si>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</si>
  <si>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</si>
  <si>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</si>
  <si>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</si>
  <si>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</si>
  <si>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</si>
  <si>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</si>
  <si>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</si>
  <si>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</si>
  <si>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</si>
  <si>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</si>
  <si>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</si>
  <si>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</si>
  <si>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</si>
  <si>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</si>
  <si>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</si>
  <si>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</si>
  <si>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</si>
  <si>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</si>
  <si>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</si>
  <si>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</si>
  <si>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</si>
  <si>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</si>
  <si>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</si>
  <si>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</si>
  <si>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</si>
  <si>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</si>
  <si>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</si>
  <si>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</si>
  <si>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supprimer les #N/A et les #DIV/0! d'un tableau Excel</t>
  </si>
  <si>
    <t>https://www.youtube.com/watch?v=YfGrccEQGKk</t>
  </si>
  <si>
    <t>https://www.youtube.com/watch?v=li4XNespLxg</t>
  </si>
  <si>
    <t>Trouver les liens externes d’un classeur</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</si>
  <si>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</si>
  <si>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</si>
  <si>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</si>
  <si>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</si>
  <si>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</si>
  <si>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</si>
  <si>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</si>
  <si>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</si>
  <si>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</si>
  <si>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</si>
  <si>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</si>
  <si>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</si>
  <si>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</si>
  <si>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</si>
  <si>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</si>
  <si>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</si>
  <si>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</si>
  <si>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</si>
  <si>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</si>
  <si>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</si>
  <si>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</si>
  <si>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</si>
  <si>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</si>
  <si>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</si>
  <si>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</si>
  <si>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g</t>
  </si>
  <si>
    <t>C a C</t>
  </si>
  <si>
    <t>cuillère a café</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</si>
  <si>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</si>
  <si>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</si>
  <si>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</si>
  <si>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</si>
  <si>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</si>
  <si>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</si>
  <si>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</si>
  <si>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</si>
  <si>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</si>
  <si>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</si>
  <si>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</si>
  <si>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</si>
  <si>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</si>
  <si>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</si>
  <si>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</si>
  <si>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</si>
  <si>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</si>
  <si>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</si>
  <si>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</si>
  <si>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</si>
  <si>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</si>
  <si>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</si>
  <si>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</si>
  <si>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</si>
  <si>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</si>
  <si>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</si>
  <si>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</si>
  <si>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Récap Modèle N°1</t>
  </si>
  <si>
    <t>Récap Modèle N°2</t>
  </si>
  <si>
    <t>Récap Modèle VIERGE N°2</t>
  </si>
  <si>
    <t>Important - Cuisiniers : PESEZ</t>
  </si>
  <si>
    <t>VOCABULAIRE PROFESSIONNEL</t>
  </si>
  <si>
    <t>Codes couleurs : Palette de couleurs, Excel</t>
  </si>
  <si>
    <t>de documents mis sur le net par des passionnés</t>
  </si>
  <si>
    <t>SERVICE A LA PORTION Explication</t>
  </si>
  <si>
    <t>SERVICE AU POIDS Explication</t>
  </si>
  <si>
    <t>u    Police Wingdings 3</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</si>
  <si>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</si>
  <si>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</si>
  <si>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</si>
  <si>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</si>
  <si>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</si>
  <si>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</si>
  <si>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</si>
  <si>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</si>
  <si>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</si>
  <si>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</si>
  <si>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</si>
  <si>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</si>
  <si>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</si>
  <si>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</si>
  <si>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</si>
  <si>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</si>
  <si>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</si>
  <si>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</si>
  <si>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</si>
  <si>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</si>
  <si>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</si>
  <si>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</si>
  <si>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</si>
  <si>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</si>
  <si>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</si>
  <si>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</si>
  <si>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</si>
  <si>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</si>
  <si>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</si>
  <si>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</si>
  <si>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</si>
  <si>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</si>
  <si>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</si>
  <si>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</si>
  <si>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</si>
  <si>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</si>
  <si>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</si>
  <si>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</si>
  <si>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</si>
  <si>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</si>
  <si>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</si>
  <si>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</si>
  <si>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</si>
  <si>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</si>
  <si>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</si>
  <si>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</si>
  <si>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</si>
  <si>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</si>
  <si>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</si>
  <si>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</si>
  <si>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</si>
  <si>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</si>
  <si>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</si>
  <si>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</si>
  <si>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</si>
  <si>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</si>
  <si>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</si>
  <si>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</si>
  <si>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</si>
  <si>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</si>
  <si>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</si>
  <si>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</si>
  <si>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</si>
  <si>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</si>
  <si>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</si>
  <si>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</si>
  <si>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</si>
  <si>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</si>
  <si>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</si>
  <si>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</si>
  <si>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</si>
  <si>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</si>
  <si>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</si>
  <si>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</si>
  <si>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</si>
  <si>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</si>
  <si>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</si>
  <si>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</si>
  <si>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</si>
  <si>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</si>
  <si>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</si>
  <si>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</si>
  <si>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</si>
  <si>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</si>
  <si>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</si>
  <si>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</si>
  <si>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</si>
  <si>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</si>
  <si>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</si>
  <si>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</si>
  <si>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</si>
  <si>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</si>
  <si>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</si>
  <si>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</si>
  <si>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</si>
  <si>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</si>
  <si>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</si>
  <si>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</si>
  <si>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</si>
  <si>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</si>
  <si>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</si>
  <si>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</si>
  <si>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</si>
  <si>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</si>
  <si>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</si>
  <si>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</si>
  <si>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 : tableau pour "nettoyer" un texte récupéré sur le net</t>
  </si>
  <si>
    <t>2 mises en forme différentes</t>
  </si>
  <si>
    <t xml:space="preserve">RECETTES DE BEIGNETS D'ACACIA  - 2 feuilles </t>
  </si>
  <si>
    <t>Utilitaire pour "nettoyer" du texte</t>
  </si>
  <si>
    <t>Et voila…c'est pas compliqué…...Transmettez  "vos savoir faire"  peu importe qui les récupère;</t>
  </si>
  <si>
    <t>pourvu qu'un plus grand nombre puisse en bénéficier.</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</si>
  <si>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</si>
  <si>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</si>
  <si>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</si>
  <si>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</si>
  <si>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</si>
  <si>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</si>
  <si>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</si>
  <si>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</si>
  <si>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</si>
  <si>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</si>
  <si>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</si>
  <si>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</si>
  <si>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</si>
  <si>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</si>
  <si>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</si>
  <si>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</si>
  <si>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</si>
  <si>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</si>
  <si>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</si>
  <si>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</si>
  <si>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</si>
  <si>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</si>
  <si>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</si>
  <si>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</si>
  <si>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</si>
  <si>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</si>
  <si>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</si>
  <si>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</si>
  <si>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</si>
  <si>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</si>
  <si>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</si>
  <si>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</si>
  <si>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</si>
  <si>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</si>
  <si>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</si>
  <si>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</si>
  <si>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</si>
  <si>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</si>
  <si>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</si>
  <si>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</si>
  <si>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</si>
  <si>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</si>
  <si>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</si>
  <si>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</si>
  <si>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</si>
  <si>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</si>
  <si>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</si>
  <si>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</si>
  <si>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</si>
  <si>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</si>
  <si>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</si>
  <si>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</si>
  <si>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</si>
  <si>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</si>
  <si>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</si>
  <si>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</si>
  <si>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</si>
  <si>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</si>
  <si>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</si>
  <si>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</si>
  <si>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</si>
  <si>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</si>
  <si>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</si>
  <si>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</si>
  <si>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</si>
  <si>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</si>
  <si>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</si>
  <si>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</si>
  <si>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</si>
  <si>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</si>
  <si>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</si>
  <si>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</si>
  <si>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</si>
  <si>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</si>
  <si>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</si>
  <si>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</si>
  <si>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</si>
  <si>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</si>
  <si>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</si>
  <si>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</si>
  <si>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 xml:space="preserve"> &gt;</t>
  </si>
  <si>
    <t>recette de qui ?</t>
  </si>
  <si>
    <t>à saisir</t>
  </si>
  <si>
    <t>Procédure</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</si>
  <si>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</si>
  <si>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</si>
  <si>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</si>
  <si>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</si>
  <si>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</si>
  <si>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</si>
  <si>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</si>
  <si>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</si>
  <si>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</si>
  <si>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</si>
  <si>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</si>
  <si>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</si>
  <si>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</si>
  <si>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</si>
  <si>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</si>
  <si>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</si>
  <si>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</si>
  <si>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</si>
  <si>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</si>
  <si>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</si>
  <si>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</si>
  <si>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</si>
  <si>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</si>
  <si>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</si>
  <si>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VERSION K</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</si>
  <si>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</si>
  <si>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</si>
  <si>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</si>
  <si>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</si>
  <si>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</si>
  <si>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</si>
  <si>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</si>
  <si>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</si>
  <si>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</si>
  <si>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</si>
  <si>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</si>
  <si>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</si>
  <si>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</si>
  <si>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</si>
  <si>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</si>
  <si>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</si>
  <si>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</si>
  <si>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</si>
  <si>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</si>
  <si>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</si>
  <si>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</si>
  <si>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</si>
  <si>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</si>
  <si>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</si>
  <si>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</si>
  <si>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</si>
  <si>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</si>
  <si>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</si>
  <si>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</si>
  <si>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</si>
  <si>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</si>
  <si>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</si>
  <si>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</si>
  <si>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</si>
  <si>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</si>
  <si>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</si>
  <si>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paprika</t>
  </si>
  <si>
    <t xml:space="preserve">symbole diamètre </t>
  </si>
  <si>
    <t>branche</t>
  </si>
  <si>
    <t>laurier</t>
  </si>
  <si>
    <t xml:space="preserve"> Ø</t>
  </si>
  <si>
    <t>pied</t>
  </si>
  <si>
    <t>pied de veau</t>
  </si>
  <si>
    <t></t>
  </si>
  <si>
    <t></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</si>
  <si>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</si>
  <si>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</si>
  <si>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</si>
  <si>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</si>
  <si>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</si>
  <si>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</si>
  <si>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</si>
  <si>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</si>
  <si>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</si>
  <si>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</si>
  <si>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</si>
  <si>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</si>
  <si>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</si>
  <si>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</si>
  <si>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</si>
  <si>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</si>
  <si>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</si>
  <si>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</si>
  <si>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</si>
  <si>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</si>
  <si>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</si>
  <si>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</si>
  <si>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</si>
  <si>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</si>
  <si>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</si>
  <si>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</si>
  <si>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</si>
  <si>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</si>
  <si>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</si>
  <si>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</si>
  <si>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</si>
  <si>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</si>
  <si>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</si>
  <si>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</si>
  <si>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</si>
  <si>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</si>
  <si>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</si>
  <si>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</si>
  <si>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</si>
  <si>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</si>
  <si>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</si>
  <si>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</si>
  <si>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</si>
  <si>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</si>
  <si>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</si>
  <si>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</si>
  <si>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</si>
  <si>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</si>
  <si>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</si>
  <si>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</si>
  <si>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</si>
  <si>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</si>
  <si>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</si>
  <si>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</si>
  <si>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</si>
  <si>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</si>
  <si>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</si>
  <si>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</si>
  <si>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</si>
  <si>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</si>
  <si>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</si>
  <si>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</si>
  <si>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</si>
  <si>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</si>
  <si>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</si>
  <si>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</si>
  <si>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</si>
  <si>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</si>
  <si>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</si>
  <si>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</si>
  <si>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</si>
  <si>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</si>
  <si>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</si>
  <si>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</si>
  <si>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</si>
  <si>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</si>
  <si>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</si>
  <si>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</si>
  <si>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</si>
  <si>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</si>
  <si>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</si>
  <si>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</si>
  <si>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</si>
  <si>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</si>
  <si>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</si>
  <si>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</si>
  <si>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</si>
  <si>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</si>
  <si>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</si>
  <si>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</si>
  <si>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</si>
  <si>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</si>
  <si>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</si>
  <si>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</si>
  <si>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</si>
  <si>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</si>
  <si>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</si>
  <si>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</si>
  <si>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</si>
  <si>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</si>
  <si>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</si>
  <si>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</si>
  <si>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</si>
  <si>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</si>
  <si>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</si>
  <si>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</si>
  <si>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</si>
  <si>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</si>
  <si>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</si>
  <si>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</si>
  <si>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</si>
  <si>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</si>
  <si>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</si>
  <si>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</si>
  <si>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</si>
  <si>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</si>
  <si>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</si>
  <si>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</si>
  <si>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</si>
  <si>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</si>
  <si>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</si>
  <si>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</si>
  <si>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</si>
  <si>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</si>
  <si>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</si>
  <si>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</si>
  <si>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</si>
  <si>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</si>
  <si>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</si>
  <si>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</si>
  <si>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</si>
  <si>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</si>
  <si>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</si>
  <si>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</si>
  <si>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</si>
  <si>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</si>
  <si>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</si>
  <si>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</si>
  <si>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</si>
  <si>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</si>
  <si>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</si>
  <si>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</si>
  <si>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</si>
  <si>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</si>
  <si>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</si>
  <si>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</si>
  <si>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</si>
  <si>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</si>
  <si>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</si>
  <si>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</si>
  <si>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</si>
  <si>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</si>
  <si>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</si>
  <si>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</si>
  <si>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</si>
  <si>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</si>
  <si>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</si>
  <si>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</si>
  <si>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</si>
  <si>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</si>
  <si>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</si>
  <si>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</si>
  <si>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</si>
  <si>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</si>
  <si>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</si>
  <si>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</si>
  <si>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</si>
  <si>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</si>
  <si>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</si>
  <si>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</si>
  <si>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</si>
  <si>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</si>
  <si>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</si>
  <si>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</si>
  <si>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</si>
  <si>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</si>
  <si>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</si>
  <si>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</si>
  <si>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</si>
  <si>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</si>
  <si>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</si>
  <si>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</si>
  <si>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</si>
  <si>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</si>
  <si>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</si>
  <si>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</si>
  <si>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</si>
  <si>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</si>
  <si>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</si>
  <si>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</si>
  <si>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</si>
  <si>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</si>
  <si>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</si>
  <si>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</si>
  <si>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</si>
  <si>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</si>
  <si>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</si>
  <si>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</si>
  <si>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</si>
  <si>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</si>
  <si>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</si>
  <si>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</si>
  <si>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</si>
  <si>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</si>
  <si>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</si>
  <si>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</si>
  <si>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</si>
  <si>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</si>
  <si>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</si>
  <si>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</si>
  <si>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</si>
  <si>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</si>
  <si>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</si>
  <si>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</si>
  <si>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</si>
  <si>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</si>
  <si>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</si>
  <si>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</si>
  <si>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</si>
  <si>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</si>
  <si>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</si>
  <si>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</si>
  <si>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</si>
  <si>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</si>
  <si>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</si>
  <si>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</si>
  <si>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</si>
  <si>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</si>
  <si>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</si>
  <si>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</si>
  <si>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</si>
  <si>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</si>
  <si>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</si>
  <si>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</si>
  <si>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</si>
  <si>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</si>
  <si>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</si>
  <si>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</si>
  <si>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</si>
  <si>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</si>
  <si>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</si>
  <si>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</si>
  <si>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</si>
  <si>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</si>
  <si>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</si>
  <si>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</si>
  <si>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</si>
  <si>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</si>
  <si>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</si>
  <si>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</si>
  <si>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</si>
  <si>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</si>
  <si>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</si>
  <si>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</si>
  <si>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</si>
  <si>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</si>
  <si>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</si>
  <si>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</si>
  <si>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</si>
  <si>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</si>
  <si>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</si>
  <si>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</si>
  <si>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</si>
  <si>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</si>
  <si>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</si>
  <si>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</si>
  <si>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</si>
  <si>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</si>
  <si>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</si>
  <si>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</si>
  <si>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</si>
  <si>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</si>
  <si>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</si>
  <si>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</si>
  <si>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</si>
  <si>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</si>
  <si>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</si>
  <si>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</si>
  <si>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</si>
  <si>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</si>
  <si>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</si>
  <si>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</si>
  <si>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</si>
  <si>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</si>
  <si>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</si>
  <si>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</si>
  <si>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</si>
  <si>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</si>
  <si>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</si>
  <si>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</si>
  <si>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</si>
  <si>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</si>
  <si>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</si>
  <si>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</si>
  <si>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</si>
  <si>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</si>
  <si>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</si>
  <si>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</si>
  <si>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</si>
  <si>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</si>
  <si>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</si>
  <si>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</si>
  <si>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</si>
  <si>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</si>
  <si>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</si>
  <si>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</si>
  <si>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</si>
  <si>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</si>
  <si>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</si>
  <si>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</si>
  <si>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</si>
  <si>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</si>
  <si>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</si>
  <si>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</si>
  <si>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</si>
  <si>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</si>
  <si>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</si>
  <si>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</si>
  <si>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</si>
  <si>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</si>
  <si>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</si>
  <si>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</si>
  <si>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</si>
  <si>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</si>
  <si>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</si>
  <si>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</si>
  <si>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</si>
  <si>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</si>
  <si>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</si>
  <si>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</si>
  <si>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</si>
  <si>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</si>
  <si>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</si>
  <si>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</si>
  <si>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</si>
  <si>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</si>
  <si>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</si>
  <si>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</si>
  <si>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</si>
  <si>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</si>
  <si>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</si>
  <si>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</si>
  <si>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</si>
  <si>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</si>
  <si>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</si>
  <si>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</si>
  <si>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</si>
  <si>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</si>
  <si>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</si>
  <si>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</si>
  <si>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</si>
  <si>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</si>
  <si>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</si>
  <si>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</si>
  <si>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</si>
  <si>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</si>
  <si>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</si>
  <si>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</si>
  <si>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</si>
  <si>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</si>
  <si>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</si>
  <si>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</si>
  <si>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</si>
  <si>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</si>
  <si>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</si>
  <si>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</si>
  <si>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</si>
  <si>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</si>
  <si>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</si>
  <si>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</si>
  <si>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</si>
  <si>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</si>
  <si>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</si>
  <si>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</si>
  <si>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</si>
  <si>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</si>
  <si>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</si>
  <si>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</si>
  <si>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</si>
  <si>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</si>
  <si>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</si>
  <si>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</si>
  <si>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</si>
  <si>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</si>
  <si>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</si>
  <si>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</si>
  <si>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</si>
  <si>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</si>
  <si>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</si>
  <si>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</si>
  <si>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</si>
  <si>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</si>
  <si>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</si>
  <si>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</si>
  <si>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</si>
  <si>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</si>
  <si>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</si>
  <si>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</si>
  <si>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</si>
  <si>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</si>
  <si>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</si>
  <si>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</si>
  <si>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</si>
  <si>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</si>
  <si>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</si>
  <si>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</si>
  <si>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</si>
  <si>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</si>
  <si>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</si>
  <si>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</si>
  <si>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</si>
  <si>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</si>
  <si>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</si>
  <si>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</si>
  <si>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</si>
  <si>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</si>
  <si>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</si>
  <si>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</si>
  <si>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</si>
  <si>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</si>
  <si>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</si>
  <si>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</si>
  <si>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</si>
  <si>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</si>
  <si>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RÉFLEXION SUR DES MODÈLE DE RÉPERTOIRES</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</si>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</sst>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64" formatCode="_-* #,##0.00\ _€_-;\-* #,##0.00\ _€_-;_-* &quot;-&quot;??\ _€_-;_-@_-"/>
    <numFmt numFmtId="165" formatCode="0.000"/>
    <numFmt numFmtId="166" formatCode="0.0"/>
    <numFmt numFmtId="167" formatCode="0.000&quot; Kg&quot;"/>
    <numFmt numFmtId="168" formatCode="0.0000"/>
    <numFmt numFmtId="169" formatCode="0&quot; %&quot;"/>
    <numFmt numFmtId="170" formatCode="0.00&quot;Kg&quot;"/>
    <numFmt numFmtId="171" formatCode="0.0&quot; g&quot;"/>
    <numFmt numFmtId="172" formatCode="0.000&quot;Kg&quot;"/>
    <numFmt numFmtId="173" formatCode="0&quot;%&quot;"/>
    <numFmt numFmtId="174" formatCode="dddd\ dd\ mmmm\ yyyy"/>
    <numFmt numFmtId="175" formatCode="hh&quot;H&quot;:mm&quot; mn&quot;"/>
    <numFmt numFmtId="176" formatCode="&quot;Poids portion&quot;\ 0.000&quot; Kg&quot;"/>
    <numFmt numFmtId="177" formatCode="0.0&quot;Kg&quot;"/>
    <numFmt numFmtId="178" formatCode="0&quot; Mx&quot;"/>
    <numFmt numFmtId="179" formatCode="0.00&quot; Mx&quot;"/>
    <numFmt numFmtId="180" formatCode="0&quot; Gastro&quot;"/>
    <numFmt numFmtId="181" formatCode="\+\ 0.0;\-\ 0.0"/>
    <numFmt numFmtId="182" formatCode="\+\ 0.000;\-\ 0.000"/>
    <numFmt numFmtId="183" formatCode="0.000&quot; L&quot;"/>
    <numFmt numFmtId="184" formatCode="#,##0.00\ &quot;€&quot;"/>
    <numFmt numFmtId="185" formatCode="0.0&quot; %&quot;"/>
    <numFmt numFmtId="186" formatCode="0&quot;Kg&quot;"/>
    <numFmt numFmtId="187" formatCode="0.00&quot; €&quot;"/>
    <numFmt numFmtId="188" formatCode="0&quot; Cont.&quot;"/>
    <numFmt numFmtId="189" formatCode="[$-F800]dddd\,\ mmmm\ dd\,\ yyyy"/>
    <numFmt numFmtId="190" formatCode="0.0%"/>
    <numFmt numFmtId="191" formatCode="0.00\ &quot; cm³&quot;"/>
    <numFmt numFmtId="192" formatCode="&quot;Col.&quot;0"/>
    <numFmt numFmtId="193" formatCode="0&quot; lignes&quot;"/>
    <numFmt numFmtId="194" formatCode="dddd\ mm\ mmm\ yyyy\ \-\ hh&quot;H&quot;mm"/>
    <numFmt numFmtId="195" formatCode="h&quot; H &quot;mm;@"/>
    <numFmt numFmtId="196" formatCode="&quot;Semaine N °&quot;0"/>
    <numFmt numFmtId="198" formatCode="0&quot; g&quot;"/>
    <numFmt numFmtId="199" formatCode="0.00\ &quot; cm²&quot;"/>
    <numFmt numFmtId="200" formatCode="0&quot; cm&quot;"/>
    <numFmt numFmtId="201" formatCode="0.0&quot; cm&quot;"/>
    <numFmt numFmtId="202" formatCode="0.0&quot; mm&quot;"/>
    <numFmt numFmtId="203" formatCode="0.00&quot; cm&quot;"/>
    <numFmt numFmtId="204" formatCode="#,##0&quot; cl&quot;"/>
    <numFmt numFmtId="205" formatCode="#,##0&quot; grs&quot;"/>
    <numFmt numFmtId="206" formatCode="#,##0&quot; dl&quot;"/>
    <numFmt numFmtId="207" formatCode="[h]&quot;H&quot;mm"/>
    <numFmt numFmtId="208" formatCode="0&quot; gr&quot;"/>
    <numFmt numFmtId="209" formatCode="0.0&quot; gr&quot;"/>
    <numFmt numFmtId="210" formatCode="0&quot; Kg&quot;"/>
    <numFmt numFmtId="211" formatCode="0.00&quot; Kg&quot;"/>
    <numFmt numFmtId="212" formatCode="0.000\K\g"/>
  </numFmts>
  <fonts count="776">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MS Sans Serif"/>
      <family val="2"/>
    </font>
    <font>
      <sz val="14"/>
      <name val="Arial"/>
      <family val="2"/>
    </font>
    <font>
      <sz val="11"/>
      <name val="Arial"/>
      <family val="2"/>
    </font>
    <font>
      <sz val="12"/>
      <name val="Arial"/>
      <family val="2"/>
    </font>
    <font>
      <b/>
      <sz val="14"/>
      <name val="Arial"/>
      <family val="2"/>
    </font>
    <font>
      <i/>
      <sz val="12"/>
      <name val="Arial"/>
      <family val="2"/>
    </font>
    <font>
      <b/>
      <sz val="12"/>
      <name val="Arial"/>
      <family val="2"/>
    </font>
    <font>
      <b/>
      <i/>
      <sz val="12"/>
      <name val="Arial"/>
      <family val="2"/>
    </font>
    <font>
      <b/>
      <sz val="11"/>
      <name val="Arial"/>
      <family val="2"/>
    </font>
    <font>
      <b/>
      <sz val="18"/>
      <name val="Rockwell"/>
      <family val="1"/>
    </font>
    <font>
      <sz val="18"/>
      <name val="Rockwell"/>
      <family val="1"/>
    </font>
    <font>
      <sz val="14"/>
      <name val="Rockwell"/>
      <family val="1"/>
    </font>
    <font>
      <b/>
      <sz val="16"/>
      <name val="Rockwell"/>
      <family val="1"/>
    </font>
    <font>
      <b/>
      <sz val="14"/>
      <name val="Rockwell"/>
      <family val="1"/>
    </font>
    <font>
      <b/>
      <sz val="12"/>
      <name val="Rockwell"/>
      <family val="1"/>
    </font>
    <font>
      <sz val="11"/>
      <name val="Rockwell"/>
      <family val="1"/>
    </font>
    <font>
      <b/>
      <sz val="11"/>
      <name val="Rockwell"/>
      <family val="1"/>
    </font>
    <font>
      <sz val="12"/>
      <name val="Rockwell"/>
      <family val="1"/>
    </font>
    <font>
      <i/>
      <sz val="11"/>
      <name val="Rockwell"/>
      <family val="1"/>
    </font>
    <font>
      <b/>
      <sz val="10"/>
      <name val="Arial"/>
      <family val="2"/>
    </font>
    <font>
      <b/>
      <sz val="11"/>
      <color indexed="9"/>
      <name val="Arial"/>
      <family val="2"/>
    </font>
    <font>
      <sz val="16"/>
      <name val="Arial"/>
      <family val="2"/>
    </font>
    <font>
      <b/>
      <sz val="16"/>
      <name val="Arial"/>
      <family val="2"/>
    </font>
    <font>
      <sz val="11"/>
      <color indexed="10"/>
      <name val="Calibri"/>
      <family val="2"/>
    </font>
    <font>
      <sz val="11"/>
      <color indexed="17"/>
      <name val="Calibri"/>
      <family val="2"/>
    </font>
    <font>
      <b/>
      <sz val="11"/>
      <color indexed="8"/>
      <name val="Calibri"/>
      <family val="2"/>
    </font>
    <font>
      <b/>
      <sz val="10"/>
      <color indexed="9"/>
      <name val="Arial"/>
      <family val="2"/>
    </font>
    <font>
      <sz val="11"/>
      <name val="Calibri"/>
      <family val="2"/>
    </font>
    <font>
      <sz val="12"/>
      <name val="Calibri"/>
      <family val="2"/>
    </font>
    <font>
      <b/>
      <sz val="14"/>
      <name val="Calibri"/>
      <family val="2"/>
    </font>
    <font>
      <sz val="11"/>
      <color indexed="8"/>
      <name val="Rockwell"/>
      <family val="1"/>
    </font>
    <font>
      <sz val="14"/>
      <color indexed="8"/>
      <name val="Rockwell"/>
      <family val="1"/>
    </font>
    <font>
      <b/>
      <sz val="14"/>
      <color indexed="62"/>
      <name val="Calibri"/>
      <family val="2"/>
    </font>
    <font>
      <sz val="12"/>
      <color indexed="62"/>
      <name val="Calibri"/>
      <family val="2"/>
    </font>
    <font>
      <i/>
      <sz val="11"/>
      <name val="Calibri"/>
      <family val="2"/>
    </font>
    <font>
      <b/>
      <sz val="14"/>
      <color indexed="10"/>
      <name val="Calibri"/>
      <family val="2"/>
    </font>
    <font>
      <b/>
      <sz val="20"/>
      <name val="Arial"/>
      <family val="2"/>
    </font>
    <font>
      <b/>
      <sz val="12"/>
      <color indexed="10"/>
      <name val="Arial"/>
      <family val="2"/>
    </font>
    <font>
      <u/>
      <sz val="10"/>
      <color indexed="12"/>
      <name val="Arial"/>
      <family val="2"/>
    </font>
    <font>
      <b/>
      <sz val="12"/>
      <color indexed="30"/>
      <name val="Calibri"/>
      <family val="2"/>
    </font>
    <font>
      <b/>
      <sz val="8"/>
      <name val="Arial"/>
      <family val="2"/>
    </font>
    <font>
      <sz val="8"/>
      <name val="Arial"/>
      <family val="2"/>
    </font>
    <font>
      <b/>
      <sz val="12"/>
      <color indexed="12"/>
      <name val="Arial"/>
      <family val="2"/>
    </font>
    <font>
      <b/>
      <sz val="10"/>
      <color indexed="12"/>
      <name val="Arial"/>
      <family val="2"/>
    </font>
    <font>
      <i/>
      <sz val="11"/>
      <name val="Arial"/>
      <family val="2"/>
    </font>
    <font>
      <b/>
      <sz val="10"/>
      <color indexed="10"/>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indexed="57"/>
      <name val="Arial"/>
      <family val="2"/>
    </font>
    <font>
      <b/>
      <sz val="14"/>
      <color indexed="10"/>
      <name val="Arial"/>
      <family val="2"/>
    </font>
    <font>
      <b/>
      <sz val="11"/>
      <color indexed="12"/>
      <name val="Arial"/>
      <family val="2"/>
    </font>
    <font>
      <b/>
      <sz val="11"/>
      <color indexed="10"/>
      <name val="Arial"/>
      <family val="2"/>
    </font>
    <font>
      <sz val="11"/>
      <name val="MS Sans Serif"/>
      <family val="2"/>
    </font>
    <font>
      <b/>
      <sz val="10"/>
      <color indexed="10"/>
      <name val="MS Sans Serif"/>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sz val="22"/>
      <name val="Arial"/>
      <family val="2"/>
    </font>
    <font>
      <b/>
      <sz val="14"/>
      <color indexed="12"/>
      <name val="Calibri"/>
      <family val="2"/>
    </font>
    <font>
      <b/>
      <sz val="22"/>
      <name val="Arial"/>
      <family val="2"/>
    </font>
    <font>
      <sz val="18"/>
      <name val="Arial"/>
      <family val="2"/>
    </font>
    <font>
      <b/>
      <sz val="24"/>
      <name val="Arial"/>
      <family val="2"/>
    </font>
    <font>
      <sz val="10"/>
      <color indexed="10"/>
      <name val="Arial"/>
      <family val="2"/>
    </font>
    <font>
      <b/>
      <sz val="12"/>
      <color indexed="9"/>
      <name val="Arial"/>
      <family val="2"/>
    </font>
    <font>
      <b/>
      <sz val="18"/>
      <name val="Arial"/>
      <family val="2"/>
    </font>
    <font>
      <sz val="14"/>
      <color indexed="10"/>
      <name val="Rockwell"/>
      <family val="1"/>
    </font>
    <font>
      <sz val="14"/>
      <color indexed="12"/>
      <name val="Rockwell"/>
      <family val="1"/>
    </font>
    <font>
      <sz val="11"/>
      <color indexed="30"/>
      <name val="Calibri"/>
      <family val="2"/>
    </font>
    <font>
      <b/>
      <sz val="14"/>
      <color indexed="49"/>
      <name val="Calibri"/>
      <family val="2"/>
    </font>
    <font>
      <sz val="12"/>
      <color indexed="10"/>
      <name val="Calibri"/>
      <family val="2"/>
    </font>
    <font>
      <b/>
      <sz val="14"/>
      <color indexed="17"/>
      <name val="Calibri"/>
      <family val="2"/>
    </font>
    <font>
      <b/>
      <sz val="16"/>
      <color indexed="8"/>
      <name val="Calibri"/>
      <family val="2"/>
    </font>
    <font>
      <i/>
      <sz val="12"/>
      <color indexed="12"/>
      <name val="Arial"/>
      <family val="2"/>
    </font>
    <font>
      <sz val="10"/>
      <color indexed="9"/>
      <name val="Arial"/>
      <family val="2"/>
    </font>
    <font>
      <sz val="10"/>
      <color indexed="12"/>
      <name val="Arial"/>
      <family val="2"/>
    </font>
    <font>
      <sz val="11"/>
      <color indexed="10"/>
      <name val="Arial"/>
      <family val="2"/>
    </font>
    <font>
      <sz val="11"/>
      <color indexed="12"/>
      <name val="Arial"/>
      <family val="2"/>
    </font>
    <font>
      <sz val="12"/>
      <color indexed="12"/>
      <name val="Arial"/>
      <family val="2"/>
    </font>
    <font>
      <sz val="9"/>
      <name val="Arial"/>
      <family val="2"/>
    </font>
    <font>
      <b/>
      <sz val="11"/>
      <color indexed="48"/>
      <name val="Arial"/>
      <family val="2"/>
    </font>
    <font>
      <b/>
      <sz val="11"/>
      <color indexed="17"/>
      <name val="Arial"/>
      <family val="2"/>
    </font>
    <font>
      <b/>
      <sz val="8"/>
      <color indexed="10"/>
      <name val="Arial"/>
      <family val="2"/>
    </font>
    <font>
      <b/>
      <i/>
      <sz val="9"/>
      <name val="Arial"/>
      <family val="2"/>
    </font>
    <font>
      <sz val="8"/>
      <color indexed="12"/>
      <name val="Arial"/>
      <family val="2"/>
    </font>
    <font>
      <b/>
      <i/>
      <sz val="11"/>
      <name val="Arial"/>
      <family val="2"/>
    </font>
    <font>
      <b/>
      <sz val="9"/>
      <color indexed="10"/>
      <name val="Arial"/>
      <family val="2"/>
    </font>
    <font>
      <b/>
      <sz val="8"/>
      <color indexed="12"/>
      <name val="Arial"/>
      <family val="2"/>
    </font>
    <font>
      <i/>
      <sz val="9"/>
      <name val="Arial"/>
      <family val="2"/>
    </font>
    <font>
      <sz val="7"/>
      <color indexed="12"/>
      <name val="Arial"/>
      <family val="2"/>
    </font>
    <font>
      <b/>
      <sz val="12"/>
      <color indexed="17"/>
      <name val="Arial"/>
      <family val="2"/>
    </font>
    <font>
      <sz val="7"/>
      <name val="Arial"/>
      <family val="2"/>
    </font>
    <font>
      <sz val="8"/>
      <color indexed="17"/>
      <name val="Arial"/>
      <family val="2"/>
    </font>
    <font>
      <sz val="8"/>
      <color indexed="10"/>
      <name val="Arial"/>
      <family val="2"/>
    </font>
    <font>
      <b/>
      <sz val="9"/>
      <color indexed="48"/>
      <name val="Arial"/>
      <family val="2"/>
    </font>
    <font>
      <b/>
      <sz val="9"/>
      <color indexed="17"/>
      <name val="Arial"/>
      <family val="2"/>
    </font>
    <font>
      <b/>
      <vertAlign val="superscript"/>
      <sz val="11"/>
      <color indexed="17"/>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sz val="8"/>
      <color indexed="53"/>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b/>
      <sz val="12"/>
      <color theme="1"/>
      <name val="Calibri"/>
      <family val="2"/>
      <scheme val="minor"/>
    </font>
    <font>
      <b/>
      <sz val="10"/>
      <color theme="0"/>
      <name val="Arial"/>
      <family val="2"/>
    </font>
    <font>
      <sz val="9"/>
      <color theme="1" tint="0.499984740745262"/>
      <name val="Calibri"/>
      <family val="2"/>
      <scheme val="minor"/>
    </font>
    <font>
      <sz val="9"/>
      <color theme="0"/>
      <name val="Calibri"/>
      <family val="2"/>
      <scheme val="minor"/>
    </font>
    <font>
      <b/>
      <sz val="12"/>
      <color theme="0"/>
      <name val="Calibri"/>
      <family val="2"/>
      <scheme val="minor"/>
    </font>
    <font>
      <sz val="8"/>
      <name val="Calibri"/>
      <family val="2"/>
      <scheme val="minor"/>
    </font>
    <font>
      <sz val="11"/>
      <name val="Calibri"/>
      <family val="2"/>
      <scheme val="minor"/>
    </font>
    <font>
      <sz val="8"/>
      <color theme="1" tint="0.14999847407452621"/>
      <name val="Calibri"/>
      <family val="2"/>
      <scheme val="minor"/>
    </font>
    <font>
      <b/>
      <sz val="10"/>
      <color theme="1"/>
      <name val="Calibri"/>
      <family val="2"/>
      <scheme val="minor"/>
    </font>
    <font>
      <b/>
      <sz val="9"/>
      <color theme="0"/>
      <name val="Calibri"/>
      <family val="2"/>
      <scheme val="minor"/>
    </font>
    <font>
      <sz val="8"/>
      <color theme="1"/>
      <name val="Calibri"/>
      <family val="2"/>
      <scheme val="minor"/>
    </font>
    <font>
      <sz val="8"/>
      <color theme="0"/>
      <name val="Calibri"/>
      <family val="2"/>
      <scheme val="minor"/>
    </font>
    <font>
      <sz val="11"/>
      <color rgb="FF92D050"/>
      <name val="Calibri"/>
      <family val="2"/>
      <scheme val="minor"/>
    </font>
    <font>
      <b/>
      <sz val="20"/>
      <color rgb="FF92D050"/>
      <name val="Calibri"/>
      <family val="2"/>
      <scheme val="minor"/>
    </font>
    <font>
      <sz val="18"/>
      <color theme="1"/>
      <name val="Calibri"/>
      <family val="2"/>
      <scheme val="minor"/>
    </font>
    <font>
      <sz val="18"/>
      <color theme="0"/>
      <name val="Calibri"/>
      <family val="2"/>
      <scheme val="minor"/>
    </font>
    <font>
      <sz val="12"/>
      <name val="Calibri"/>
      <family val="2"/>
      <scheme val="minor"/>
    </font>
    <font>
      <sz val="12"/>
      <color theme="1"/>
      <name val="Calibri"/>
      <family val="2"/>
      <scheme val="minor"/>
    </font>
    <font>
      <sz val="9"/>
      <color rgb="FF0070C0"/>
      <name val="Calibri"/>
      <family val="2"/>
      <scheme val="minor"/>
    </font>
    <font>
      <b/>
      <i/>
      <sz val="10"/>
      <color rgb="FF0070C0"/>
      <name val="Calibri"/>
      <family val="2"/>
      <scheme val="minor"/>
    </font>
    <font>
      <sz val="9"/>
      <color rgb="FFC00000"/>
      <name val="Calibri"/>
      <family val="2"/>
      <scheme val="minor"/>
    </font>
    <font>
      <b/>
      <i/>
      <sz val="12"/>
      <color rgb="FFC00000"/>
      <name val="Calibri"/>
      <family val="2"/>
      <scheme val="minor"/>
    </font>
    <font>
      <b/>
      <sz val="14"/>
      <color theme="7" tint="-0.249977111117893"/>
      <name val="Arial"/>
      <family val="2"/>
    </font>
    <font>
      <sz val="9"/>
      <color theme="9" tint="-0.249977111117893"/>
      <name val="Calibri"/>
      <family val="2"/>
      <scheme val="minor"/>
    </font>
    <font>
      <i/>
      <sz val="12"/>
      <name val="Calibri"/>
      <family val="2"/>
      <scheme val="minor"/>
    </font>
    <font>
      <b/>
      <sz val="10"/>
      <color rgb="FF0070C0"/>
      <name val="Calibri"/>
      <family val="2"/>
      <scheme val="minor"/>
    </font>
    <font>
      <b/>
      <i/>
      <sz val="10"/>
      <color rgb="FFC00000"/>
      <name val="Calibri"/>
      <family val="2"/>
      <scheme val="minor"/>
    </font>
    <font>
      <b/>
      <i/>
      <sz val="10"/>
      <color theme="9" tint="-0.249977111117893"/>
      <name val="Calibri"/>
      <family val="2"/>
      <scheme val="minor"/>
    </font>
    <font>
      <sz val="12"/>
      <color rgb="FF0070C0"/>
      <name val="Calibri"/>
      <family val="2"/>
      <scheme val="minor"/>
    </font>
    <font>
      <b/>
      <sz val="14"/>
      <color rgb="FF7030A0"/>
      <name val="Arial"/>
      <family val="2"/>
    </font>
    <font>
      <b/>
      <sz val="12"/>
      <color rgb="FF7030A0"/>
      <name val="Calibri"/>
      <family val="2"/>
      <scheme val="minor"/>
    </font>
    <font>
      <b/>
      <sz val="14"/>
      <name val="Calibri"/>
      <family val="2"/>
      <scheme val="minor"/>
    </font>
    <font>
      <b/>
      <sz val="11"/>
      <color rgb="FF7030A0"/>
      <name val="Wingdings 3"/>
      <family val="1"/>
      <charset val="2"/>
    </font>
    <font>
      <sz val="11"/>
      <color rgb="FF7030A0"/>
      <name val="Calibri"/>
      <family val="2"/>
      <scheme val="minor"/>
    </font>
    <font>
      <b/>
      <sz val="12"/>
      <color rgb="FFC00000"/>
      <name val="Calibri"/>
      <family val="2"/>
      <scheme val="minor"/>
    </font>
    <font>
      <sz val="14"/>
      <color theme="1" tint="0.14999847407452621"/>
      <name val="Calibri"/>
      <family val="2"/>
      <scheme val="minor"/>
    </font>
    <font>
      <sz val="14"/>
      <color theme="1"/>
      <name val="Calibri"/>
      <family val="2"/>
      <scheme val="minor"/>
    </font>
    <font>
      <b/>
      <sz val="12"/>
      <color theme="5" tint="-0.249977111117893"/>
      <name val="Calibri"/>
      <family val="2"/>
      <scheme val="minor"/>
    </font>
    <font>
      <b/>
      <sz val="9"/>
      <color theme="1"/>
      <name val="Calibri"/>
      <family val="2"/>
      <scheme val="minor"/>
    </font>
    <font>
      <b/>
      <sz val="11"/>
      <color rgb="FFFF0000"/>
      <name val="Calibri"/>
      <family val="2"/>
      <scheme val="minor"/>
    </font>
    <font>
      <sz val="8"/>
      <color theme="0" tint="-0.249977111117893"/>
      <name val="Calibri"/>
      <family val="2"/>
      <scheme val="minor"/>
    </font>
    <font>
      <b/>
      <sz val="14"/>
      <color theme="1"/>
      <name val="Calibri"/>
      <family val="2"/>
      <scheme val="minor"/>
    </font>
    <font>
      <b/>
      <sz val="12"/>
      <name val="Calibri"/>
      <family val="2"/>
      <scheme val="minor"/>
    </font>
    <font>
      <sz val="10"/>
      <color theme="1" tint="0.14999847407452621"/>
      <name val="Calibri"/>
      <family val="2"/>
      <scheme val="minor"/>
    </font>
    <font>
      <b/>
      <u/>
      <sz val="11"/>
      <color theme="10"/>
      <name val="Calibri"/>
      <family val="2"/>
      <scheme val="minor"/>
    </font>
    <font>
      <b/>
      <sz val="11"/>
      <name val="Calibri"/>
      <family val="2"/>
      <scheme val="minor"/>
    </font>
    <font>
      <sz val="9"/>
      <color rgb="FFFF0000"/>
      <name val="Calibri"/>
      <family val="2"/>
      <scheme val="minor"/>
    </font>
    <font>
      <b/>
      <sz val="9"/>
      <color rgb="FF0070C0"/>
      <name val="Calibri"/>
      <family val="2"/>
      <scheme val="minor"/>
    </font>
    <font>
      <sz val="9"/>
      <color theme="1"/>
      <name val="Calibri"/>
      <family val="2"/>
      <scheme val="minor"/>
    </font>
    <font>
      <b/>
      <sz val="10"/>
      <color theme="0"/>
      <name val="Calibri"/>
      <family val="2"/>
      <scheme val="minor"/>
    </font>
    <font>
      <sz val="11"/>
      <color theme="7" tint="-0.249977111117893"/>
      <name val="Calibri"/>
      <family val="2"/>
      <scheme val="minor"/>
    </font>
    <font>
      <sz val="10"/>
      <color theme="7" tint="-0.249977111117893"/>
      <name val="Calibri"/>
      <family val="2"/>
      <scheme val="minor"/>
    </font>
    <font>
      <b/>
      <sz val="9"/>
      <name val="Calibri"/>
      <family val="2"/>
      <scheme val="minor"/>
    </font>
    <font>
      <sz val="9"/>
      <name val="Calibri"/>
      <family val="2"/>
      <scheme val="minor"/>
    </font>
    <font>
      <sz val="11"/>
      <color theme="3" tint="-0.499984740745262"/>
      <name val="Calibri"/>
      <family val="2"/>
      <scheme val="minor"/>
    </font>
    <font>
      <b/>
      <sz val="10"/>
      <name val="Calibri"/>
      <family val="2"/>
      <scheme val="minor"/>
    </font>
    <font>
      <sz val="10"/>
      <color theme="0"/>
      <name val="Calibri"/>
      <family val="2"/>
      <scheme val="minor"/>
    </font>
    <font>
      <sz val="18"/>
      <color theme="0"/>
      <name val="Rockwell"/>
      <family val="1"/>
    </font>
    <font>
      <b/>
      <sz val="16"/>
      <color theme="0"/>
      <name val="Rockwell"/>
      <family val="1"/>
    </font>
    <font>
      <sz val="11"/>
      <color theme="1"/>
      <name val="Rockwell"/>
      <family val="1"/>
    </font>
    <font>
      <sz val="14"/>
      <color theme="1" tint="0.14999847407452621"/>
      <name val="Rockwell"/>
      <family val="1"/>
    </font>
    <font>
      <sz val="14"/>
      <color theme="3" tint="-0.499984740745262"/>
      <name val="Rockwell"/>
      <family val="1"/>
    </font>
    <font>
      <sz val="11"/>
      <color theme="0"/>
      <name val="Rockwell"/>
      <family val="1"/>
    </font>
    <font>
      <sz val="14"/>
      <color theme="0"/>
      <name val="Rockwell"/>
      <family val="1"/>
    </font>
    <font>
      <b/>
      <sz val="16"/>
      <color theme="1"/>
      <name val="Rockwell"/>
      <family val="1"/>
    </font>
    <font>
      <sz val="16"/>
      <color theme="1"/>
      <name val="Rockwell"/>
      <family val="1"/>
    </font>
    <font>
      <u/>
      <sz val="16"/>
      <color theme="10"/>
      <name val="Rockwell"/>
      <family val="1"/>
    </font>
    <font>
      <b/>
      <sz val="11"/>
      <color theme="1"/>
      <name val="Rockwell"/>
      <family val="1"/>
    </font>
    <font>
      <b/>
      <sz val="14"/>
      <color theme="1"/>
      <name val="Rockwell"/>
      <family val="1"/>
    </font>
    <font>
      <sz val="14"/>
      <color theme="1"/>
      <name val="Rockwell"/>
      <family val="1"/>
    </font>
    <font>
      <b/>
      <sz val="14"/>
      <color theme="1"/>
      <name val="Arial"/>
      <family val="2"/>
    </font>
    <font>
      <b/>
      <u/>
      <sz val="14"/>
      <color theme="1"/>
      <name val="Rockwell"/>
      <family val="1"/>
    </font>
    <font>
      <sz val="11"/>
      <color theme="7" tint="-0.249977111117893"/>
      <name val="Rockwell"/>
      <family val="1"/>
    </font>
    <font>
      <b/>
      <sz val="12"/>
      <color theme="1"/>
      <name val="Arial"/>
      <family val="2"/>
    </font>
    <font>
      <sz val="10"/>
      <color theme="7" tint="-0.249977111117893"/>
      <name val="Rockwell"/>
      <family val="1"/>
    </font>
    <font>
      <b/>
      <sz val="10"/>
      <color theme="9" tint="-0.249977111117893"/>
      <name val="Calibri"/>
      <family val="2"/>
      <scheme val="minor"/>
    </font>
    <font>
      <sz val="10"/>
      <color theme="9" tint="-0.499984740745262"/>
      <name val="Calibri"/>
      <family val="2"/>
      <scheme val="minor"/>
    </font>
    <font>
      <sz val="10"/>
      <color theme="9" tint="-0.249977111117893"/>
      <name val="Calibri"/>
      <family val="2"/>
      <scheme val="minor"/>
    </font>
    <font>
      <b/>
      <sz val="14"/>
      <color theme="8" tint="-0.499984740745262"/>
      <name val="Calibri"/>
      <family val="2"/>
      <scheme val="minor"/>
    </font>
    <font>
      <b/>
      <sz val="12"/>
      <color theme="8" tint="-0.499984740745262"/>
      <name val="Calibri"/>
      <family val="2"/>
      <scheme val="minor"/>
    </font>
    <font>
      <b/>
      <sz val="11"/>
      <color theme="8" tint="-0.499984740745262"/>
      <name val="Calibri"/>
      <family val="2"/>
      <scheme val="minor"/>
    </font>
    <font>
      <b/>
      <sz val="12"/>
      <color rgb="FF0070C0"/>
      <name val="Arial"/>
      <family val="2"/>
    </font>
    <font>
      <b/>
      <sz val="12"/>
      <color rgb="FFC00000"/>
      <name val="Arial"/>
      <family val="2"/>
    </font>
    <font>
      <sz val="14"/>
      <color theme="8" tint="-0.499984740745262"/>
      <name val="Calibri"/>
      <family val="2"/>
      <scheme val="minor"/>
    </font>
    <font>
      <sz val="11"/>
      <color theme="8" tint="-0.499984740745262"/>
      <name val="Calibri"/>
      <family val="2"/>
      <scheme val="minor"/>
    </font>
    <font>
      <sz val="11"/>
      <color theme="1" tint="0.14999847407452621"/>
      <name val="Calibri"/>
      <family val="2"/>
      <scheme val="minor"/>
    </font>
    <font>
      <b/>
      <sz val="16"/>
      <color theme="8" tint="-0.499984740745262"/>
      <name val="Calibri"/>
      <family val="2"/>
      <scheme val="minor"/>
    </font>
    <font>
      <b/>
      <sz val="16"/>
      <color theme="0"/>
      <name val="Calibri"/>
      <family val="2"/>
      <scheme val="minor"/>
    </font>
    <font>
      <b/>
      <sz val="16"/>
      <name val="Calibri"/>
      <family val="2"/>
      <scheme val="minor"/>
    </font>
    <font>
      <b/>
      <sz val="16"/>
      <color theme="1"/>
      <name val="Calibri"/>
      <family val="2"/>
      <scheme val="minor"/>
    </font>
    <font>
      <sz val="12"/>
      <color theme="8" tint="-0.499984740745262"/>
      <name val="Calibri"/>
      <family val="2"/>
      <scheme val="minor"/>
    </font>
    <font>
      <sz val="10"/>
      <color rgb="FFFF0000"/>
      <name val="Arial"/>
      <family val="2"/>
    </font>
    <font>
      <b/>
      <u/>
      <sz val="12"/>
      <color theme="10"/>
      <name val="Calibri"/>
      <family val="2"/>
      <scheme val="minor"/>
    </font>
    <font>
      <u/>
      <sz val="11"/>
      <color theme="10"/>
      <name val="Calibri"/>
      <family val="2"/>
    </font>
    <font>
      <b/>
      <u/>
      <sz val="12"/>
      <color indexed="12"/>
      <name val="Calibri"/>
      <family val="2"/>
      <scheme val="minor"/>
    </font>
    <font>
      <b/>
      <sz val="12"/>
      <color rgb="FF0070C0"/>
      <name val="Calibri"/>
      <family val="2"/>
      <scheme val="minor"/>
    </font>
    <font>
      <b/>
      <sz val="12"/>
      <color rgb="FFFF0000"/>
      <name val="Calibri"/>
      <family val="2"/>
      <scheme val="minor"/>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2"/>
      <color theme="9" tint="-0.249977111117893"/>
      <name val="Arial"/>
      <family val="2"/>
    </font>
    <font>
      <b/>
      <sz val="12"/>
      <color theme="0"/>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sz val="10"/>
      <color theme="0" tint="-0.499984740745262"/>
      <name val="Arial"/>
      <family val="2"/>
    </font>
    <font>
      <b/>
      <sz val="12"/>
      <color theme="0" tint="-0.499984740745262"/>
      <name val="Arial"/>
      <family val="2"/>
    </font>
    <font>
      <b/>
      <sz val="10"/>
      <color rgb="FFC00000"/>
      <name val="Arial"/>
      <family val="2"/>
    </font>
    <font>
      <b/>
      <sz val="12"/>
      <color rgb="FFFF0000"/>
      <name val="Arial"/>
      <family val="2"/>
    </font>
    <font>
      <b/>
      <sz val="14"/>
      <color rgb="FF0000FF"/>
      <name val="Arial"/>
      <family val="2"/>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0"/>
      <color theme="9" tint="-0.499984740745262"/>
      <name val="Arial"/>
      <family val="2"/>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1"/>
      <color theme="0" tint="-0.499984740745262"/>
      <name val="Arial"/>
      <family val="2"/>
    </font>
    <font>
      <b/>
      <sz val="11"/>
      <color theme="9"/>
      <name val="Calibri"/>
      <family val="2"/>
      <scheme val="minor"/>
    </font>
    <font>
      <b/>
      <sz val="11"/>
      <color theme="8"/>
      <name val="Calibri"/>
      <family val="2"/>
      <scheme val="minor"/>
    </font>
    <font>
      <b/>
      <sz val="12"/>
      <color theme="8"/>
      <name val="Calibri"/>
      <family val="2"/>
      <scheme val="minor"/>
    </font>
    <font>
      <i/>
      <sz val="11"/>
      <name val="Calibri"/>
      <family val="2"/>
      <scheme val="minor"/>
    </font>
    <font>
      <b/>
      <sz val="11"/>
      <color rgb="FF0000FF"/>
      <name val="Arial"/>
      <family val="2"/>
    </font>
    <font>
      <b/>
      <sz val="18"/>
      <color theme="0"/>
      <name val="Arial"/>
      <family val="2"/>
    </font>
    <font>
      <b/>
      <sz val="14"/>
      <color rgb="FFC00000"/>
      <name val="Arial"/>
      <family val="2"/>
    </font>
    <font>
      <b/>
      <sz val="14"/>
      <color theme="9" tint="-0.249977111117893"/>
      <name val="Arial"/>
      <family val="2"/>
    </font>
    <font>
      <b/>
      <sz val="14"/>
      <color rgb="FF0070C0"/>
      <name val="Arial"/>
      <family val="2"/>
    </font>
    <font>
      <sz val="12"/>
      <color rgb="FFC00000"/>
      <name val="Calibri"/>
      <family val="2"/>
      <scheme val="minor"/>
    </font>
    <font>
      <sz val="12"/>
      <color theme="9" tint="-0.249977111117893"/>
      <name val="Calibri"/>
      <family val="2"/>
      <scheme val="minor"/>
    </font>
    <font>
      <b/>
      <sz val="12"/>
      <color theme="8" tint="-0.249977111117893"/>
      <name val="Calibri"/>
      <family val="2"/>
      <scheme val="minor"/>
    </font>
    <font>
      <b/>
      <sz val="11"/>
      <color theme="1" tint="0.14999847407452621"/>
      <name val="Calibri"/>
      <family val="2"/>
      <scheme val="minor"/>
    </font>
    <font>
      <b/>
      <sz val="14"/>
      <color theme="0"/>
      <name val="Calibri"/>
      <family val="2"/>
      <scheme val="minor"/>
    </font>
    <font>
      <sz val="18"/>
      <name val="Calibri"/>
      <family val="2"/>
      <scheme val="minor"/>
    </font>
    <font>
      <b/>
      <sz val="18"/>
      <color rgb="FFFF0000"/>
      <name val="Rockwell"/>
      <family val="1"/>
    </font>
    <font>
      <b/>
      <sz val="18"/>
      <color rgb="FFFF0000"/>
      <name val="Calibri"/>
      <family val="2"/>
      <scheme val="minor"/>
    </font>
    <font>
      <b/>
      <sz val="26"/>
      <color theme="1"/>
      <name val="Calibri"/>
      <family val="2"/>
      <scheme val="minor"/>
    </font>
    <font>
      <b/>
      <sz val="26"/>
      <color rgb="FFFF0000"/>
      <name val="Calibri"/>
      <family val="2"/>
      <scheme val="minor"/>
    </font>
    <font>
      <b/>
      <sz val="26"/>
      <name val="Calibri"/>
      <family val="2"/>
      <scheme val="minor"/>
    </font>
    <font>
      <b/>
      <sz val="26"/>
      <color rgb="FF0070C0"/>
      <name val="Calibri"/>
      <family val="2"/>
      <scheme val="minor"/>
    </font>
    <font>
      <b/>
      <sz val="16"/>
      <color rgb="FFFF0000"/>
      <name val="Calibri"/>
      <family val="2"/>
      <scheme val="minor"/>
    </font>
    <font>
      <b/>
      <sz val="14"/>
      <color rgb="FF0070C0"/>
      <name val="Calibri"/>
      <family val="2"/>
      <scheme val="minor"/>
    </font>
    <font>
      <b/>
      <sz val="16"/>
      <color rgb="FF0070C0"/>
      <name val="Calibri"/>
      <family val="2"/>
      <scheme val="minor"/>
    </font>
    <font>
      <b/>
      <sz val="11"/>
      <color theme="0"/>
      <name val="Arial"/>
      <family val="2"/>
    </font>
    <font>
      <b/>
      <sz val="14"/>
      <color theme="1" tint="0.14999847407452621"/>
      <name val="Calibri"/>
      <family val="2"/>
      <scheme val="minor"/>
    </font>
    <font>
      <b/>
      <sz val="18"/>
      <color rgb="FF20759D"/>
      <name val="Arial"/>
      <family val="2"/>
    </font>
    <font>
      <b/>
      <sz val="12"/>
      <color theme="9" tint="-0.249977111117893"/>
      <name val="Calibri"/>
      <family val="2"/>
      <scheme val="minor"/>
    </font>
    <font>
      <b/>
      <sz val="14"/>
      <color theme="0"/>
      <name val="Arial"/>
      <family val="2"/>
    </font>
    <font>
      <b/>
      <sz val="11"/>
      <color theme="8"/>
      <name val="Arial"/>
      <family val="2"/>
    </font>
    <font>
      <sz val="16"/>
      <color theme="0"/>
      <name val="Arial"/>
      <family val="2"/>
    </font>
    <font>
      <b/>
      <sz val="18"/>
      <color rgb="FF0000FF"/>
      <name val="Arial"/>
      <family val="2"/>
    </font>
    <font>
      <sz val="20"/>
      <color rgb="FF92D050"/>
      <name val="Arial"/>
      <family val="2"/>
    </font>
    <font>
      <b/>
      <sz val="10"/>
      <color rgb="FFFF0000"/>
      <name val="Arial"/>
      <family val="2"/>
    </font>
    <font>
      <b/>
      <sz val="12"/>
      <color theme="9" tint="-0.499984740745262"/>
      <name val="Arial"/>
      <family val="2"/>
    </font>
    <font>
      <sz val="11"/>
      <color theme="1"/>
      <name val="Calibri"/>
      <family val="2"/>
    </font>
    <font>
      <b/>
      <sz val="20"/>
      <name val="Calibri"/>
      <family val="2"/>
      <scheme val="minor"/>
    </font>
    <font>
      <sz val="12"/>
      <color theme="0"/>
      <name val="Calibri"/>
      <family val="2"/>
      <scheme val="minor"/>
    </font>
    <font>
      <sz val="9"/>
      <color theme="0"/>
      <name val="Arial"/>
      <family val="2"/>
    </font>
    <font>
      <sz val="10"/>
      <color theme="1"/>
      <name val="Arial"/>
      <family val="2"/>
    </font>
    <font>
      <sz val="12"/>
      <color theme="0"/>
      <name val="Arial"/>
      <family val="2"/>
    </font>
    <font>
      <sz val="10"/>
      <color theme="0"/>
      <name val="Arial"/>
      <family val="2"/>
    </font>
    <font>
      <sz val="12"/>
      <color theme="3" tint="-0.499984740745262"/>
      <name val="Calibri"/>
      <family val="2"/>
      <scheme val="minor"/>
    </font>
    <font>
      <sz val="7"/>
      <color theme="1"/>
      <name val="Calibri"/>
      <family val="2"/>
      <scheme val="minor"/>
    </font>
    <font>
      <sz val="7"/>
      <color theme="0"/>
      <name val="Arial"/>
      <family val="2"/>
    </font>
    <font>
      <sz val="12"/>
      <color rgb="FFFF0000"/>
      <name val="Calibri"/>
      <family val="2"/>
      <scheme val="minor"/>
    </font>
    <font>
      <b/>
      <sz val="12"/>
      <color rgb="FF0000FF"/>
      <name val="Calibri"/>
      <family val="2"/>
      <scheme val="minor"/>
    </font>
    <font>
      <b/>
      <sz val="16"/>
      <color rgb="FF0000FF"/>
      <name val="Calibri"/>
      <family val="2"/>
      <scheme val="minor"/>
    </font>
    <font>
      <b/>
      <sz val="16"/>
      <color rgb="FF0000FF"/>
      <name val="Rockwell"/>
      <family val="1"/>
    </font>
    <font>
      <i/>
      <sz val="12"/>
      <color rgb="FF0070C0"/>
      <name val="Calibri"/>
      <family val="2"/>
      <scheme val="minor"/>
    </font>
    <font>
      <sz val="14"/>
      <color rgb="FFC00000"/>
      <name val="Calibri"/>
      <family val="2"/>
      <scheme val="minor"/>
    </font>
    <font>
      <sz val="12"/>
      <color rgb="FFC00000"/>
      <name val="Arial"/>
      <family val="2"/>
    </font>
    <font>
      <sz val="12"/>
      <color theme="1"/>
      <name val="Arial"/>
      <family val="2"/>
    </font>
    <font>
      <sz val="7"/>
      <color theme="1"/>
      <name val="Arial"/>
      <family val="2"/>
    </font>
    <font>
      <sz val="14"/>
      <color theme="0"/>
      <name val="Calibri"/>
      <family val="2"/>
      <scheme val="minor"/>
    </font>
    <font>
      <i/>
      <sz val="12"/>
      <color theme="0"/>
      <name val="Calibri"/>
      <family val="2"/>
      <scheme val="minor"/>
    </font>
    <font>
      <sz val="12"/>
      <color rgb="FF0000FF"/>
      <name val="Calibri"/>
      <family val="2"/>
      <scheme val="minor"/>
    </font>
    <font>
      <sz val="10"/>
      <name val="MS Sans Serif"/>
    </font>
    <font>
      <sz val="10"/>
      <color indexed="9"/>
      <name val="Calibri"/>
      <family val="2"/>
      <scheme val="minor"/>
    </font>
    <font>
      <b/>
      <sz val="26"/>
      <color theme="0"/>
      <name val="Calibri"/>
      <family val="2"/>
      <scheme val="minor"/>
    </font>
    <font>
      <sz val="20"/>
      <name val="Calibri"/>
      <family val="2"/>
      <scheme val="minor"/>
    </font>
    <font>
      <b/>
      <sz val="28"/>
      <color indexed="12"/>
      <name val="Calibri"/>
      <family val="2"/>
      <scheme val="minor"/>
    </font>
    <font>
      <b/>
      <sz val="24"/>
      <color indexed="12"/>
      <name val="Calibri"/>
      <family val="2"/>
      <scheme val="minor"/>
    </font>
    <font>
      <b/>
      <i/>
      <sz val="18"/>
      <color theme="0" tint="-0.499984740745262"/>
      <name val="Calibri"/>
      <family val="2"/>
      <scheme val="minor"/>
    </font>
    <font>
      <sz val="16"/>
      <color rgb="FFFF0000"/>
      <name val="Calibri"/>
      <family val="2"/>
      <scheme val="minor"/>
    </font>
    <font>
      <b/>
      <sz val="16"/>
      <color indexed="9"/>
      <name val="Calibri"/>
      <family val="2"/>
      <scheme val="minor"/>
    </font>
    <font>
      <b/>
      <sz val="20"/>
      <color rgb="FF0070C0"/>
      <name val="Wingdings 3"/>
      <family val="1"/>
      <charset val="2"/>
    </font>
    <font>
      <b/>
      <sz val="16"/>
      <color indexed="12"/>
      <name val="Calibri"/>
      <family val="2"/>
      <scheme val="minor"/>
    </font>
    <font>
      <sz val="11"/>
      <color theme="0"/>
      <name val="Arial"/>
      <family val="2"/>
    </font>
    <font>
      <b/>
      <sz val="14"/>
      <color indexed="9"/>
      <name val="Calibri"/>
      <family val="2"/>
      <scheme val="minor"/>
    </font>
    <font>
      <b/>
      <sz val="20"/>
      <color rgb="FFFF0000"/>
      <name val="Calibri"/>
      <family val="2"/>
      <scheme val="minor"/>
    </font>
    <font>
      <b/>
      <sz val="12"/>
      <color rgb="FF3366FF"/>
      <name val="Calibri"/>
      <family val="2"/>
      <scheme val="minor"/>
    </font>
    <font>
      <sz val="8"/>
      <color indexed="9"/>
      <name val="Calibri"/>
      <family val="2"/>
      <scheme val="minor"/>
    </font>
    <font>
      <b/>
      <sz val="20"/>
      <color theme="0" tint="-0.499984740745262"/>
      <name val="Calibri"/>
      <family val="2"/>
      <scheme val="minor"/>
    </font>
    <font>
      <b/>
      <sz val="16"/>
      <color rgb="FFC00000"/>
      <name val="Wingdings 3"/>
      <family val="1"/>
      <charset val="2"/>
    </font>
    <font>
      <b/>
      <sz val="16"/>
      <color rgb="FF3366FF"/>
      <name val="Wingdings 3"/>
      <family val="1"/>
      <charset val="2"/>
    </font>
    <font>
      <b/>
      <sz val="16"/>
      <color rgb="FFFF0000"/>
      <name val="Wingdings 3"/>
      <family val="1"/>
      <charset val="2"/>
    </font>
    <font>
      <b/>
      <sz val="16"/>
      <name val="Wingdings 3"/>
      <family val="1"/>
      <charset val="2"/>
    </font>
    <font>
      <b/>
      <sz val="12"/>
      <color indexed="9"/>
      <name val="Calibri"/>
      <family val="2"/>
      <scheme val="minor"/>
    </font>
    <font>
      <b/>
      <sz val="14"/>
      <color rgb="FF0000FF"/>
      <name val="Calibri"/>
      <family val="2"/>
      <scheme val="minor"/>
    </font>
    <font>
      <b/>
      <sz val="18"/>
      <color rgb="FFC00000"/>
      <name val="Arial"/>
      <family val="2"/>
    </font>
    <font>
      <sz val="22"/>
      <color theme="1"/>
      <name val="Calibri"/>
      <family val="2"/>
      <scheme val="minor"/>
    </font>
    <font>
      <b/>
      <sz val="22"/>
      <color rgb="FFFF0000"/>
      <name val="Calibri"/>
      <family val="2"/>
      <scheme val="minor"/>
    </font>
    <font>
      <sz val="18"/>
      <name val="Wingdings 3"/>
      <family val="1"/>
      <charset val="2"/>
    </font>
    <font>
      <sz val="18"/>
      <color rgb="FFFF0000"/>
      <name val="Wingdings 3"/>
      <family val="1"/>
      <charset val="2"/>
    </font>
    <font>
      <b/>
      <sz val="14"/>
      <color theme="6" tint="-0.499984740745262"/>
      <name val="Wingdings 3"/>
      <family val="1"/>
      <charset val="2"/>
    </font>
    <font>
      <sz val="14"/>
      <color theme="0"/>
      <name val="Wingdings 3"/>
      <family val="1"/>
      <charset val="2"/>
    </font>
    <font>
      <b/>
      <sz val="18"/>
      <color rgb="FFC00000"/>
      <name val="Calibri"/>
      <family val="2"/>
      <scheme val="minor"/>
    </font>
    <font>
      <b/>
      <sz val="16"/>
      <color rgb="FFC00000"/>
      <name val="Calibri"/>
      <family val="2"/>
      <scheme val="minor"/>
    </font>
    <font>
      <sz val="14"/>
      <color theme="3" tint="-0.499984740745262"/>
      <name val="Calibri"/>
      <family val="2"/>
      <scheme val="minor"/>
    </font>
    <font>
      <sz val="9"/>
      <color theme="0"/>
      <name val="Rockwell"/>
      <family val="1"/>
    </font>
    <font>
      <b/>
      <sz val="14"/>
      <color theme="3" tint="-0.499984740745262"/>
      <name val="Rockwell"/>
      <family val="1"/>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18"/>
      <name val="Calibri"/>
      <family val="2"/>
      <scheme val="minor"/>
    </font>
    <font>
      <sz val="22"/>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0"/>
      <color rgb="FF00B050"/>
      <name val="Calibri"/>
      <family val="2"/>
      <scheme val="minor"/>
    </font>
    <font>
      <b/>
      <sz val="14"/>
      <color rgb="FF339933"/>
      <name val="Calibri"/>
      <family val="2"/>
      <scheme val="minor"/>
    </font>
    <font>
      <b/>
      <sz val="22"/>
      <color rgb="FF92D050"/>
      <name val="Verdana"/>
      <family val="2"/>
    </font>
    <font>
      <sz val="22"/>
      <color theme="0"/>
      <name val="Verdana"/>
      <family val="2"/>
    </font>
    <font>
      <sz val="18"/>
      <color rgb="FF7030A0"/>
      <name val="Arial"/>
      <family val="2"/>
    </font>
    <font>
      <b/>
      <sz val="20"/>
      <color theme="0"/>
      <name val="Calibri"/>
      <family val="2"/>
      <scheme val="minor"/>
    </font>
    <font>
      <u/>
      <sz val="24"/>
      <color theme="10"/>
      <name val="Calibri"/>
      <family val="2"/>
      <scheme val="minor"/>
    </font>
    <font>
      <sz val="22"/>
      <color theme="1"/>
      <name val="Verdana"/>
      <family val="2"/>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theme="0"/>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22"/>
      <name val="Verdana"/>
      <family val="2"/>
    </font>
    <font>
      <u/>
      <sz val="22"/>
      <color theme="10"/>
      <name val="Arial"/>
      <family val="2"/>
    </font>
    <font>
      <b/>
      <sz val="20"/>
      <color theme="9" tint="-0.249977111117893"/>
      <name val="Calibri"/>
      <family val="2"/>
      <scheme val="minor"/>
    </font>
    <font>
      <sz val="11"/>
      <color rgb="FFC00000"/>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b/>
      <sz val="22"/>
      <name val="Verdana"/>
      <family val="2"/>
    </font>
    <font>
      <sz val="24"/>
      <color theme="9" tint="-0.249977111117893"/>
      <name val="Wingdings 3"/>
      <family val="1"/>
      <charset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u/>
      <sz val="10"/>
      <color theme="10"/>
      <name val="Arial"/>
      <family val="2"/>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sz val="16"/>
      <name val="Calibri"/>
      <family val="2"/>
      <scheme val="minor"/>
    </font>
    <font>
      <i/>
      <sz val="22"/>
      <name val="Calibri"/>
      <family val="2"/>
      <scheme val="minor"/>
    </font>
    <font>
      <b/>
      <sz val="18"/>
      <color rgb="FF0070C0"/>
      <name val="Calibri"/>
      <family val="2"/>
      <scheme val="minor"/>
    </font>
    <font>
      <b/>
      <sz val="18"/>
      <color indexed="12"/>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18"/>
      <color theme="1"/>
      <name val="Calibri"/>
      <family val="2"/>
      <scheme val="minor"/>
    </font>
    <font>
      <b/>
      <sz val="18"/>
      <color theme="0"/>
      <name val="Calibri"/>
      <family val="2"/>
      <scheme val="minor"/>
    </font>
    <font>
      <b/>
      <sz val="22"/>
      <color rgb="FFC00000"/>
      <name val="Verdana"/>
      <family val="2"/>
    </font>
    <font>
      <b/>
      <sz val="24"/>
      <color rgb="FFFFFF00"/>
      <name val="Arial"/>
      <family val="2"/>
    </font>
    <font>
      <b/>
      <sz val="24"/>
      <color rgb="FF92D050"/>
      <name val="Arial"/>
      <family val="2"/>
    </font>
    <font>
      <b/>
      <sz val="24"/>
      <color theme="0"/>
      <name val="Arial"/>
      <family val="2"/>
    </font>
    <font>
      <sz val="24"/>
      <color theme="0"/>
      <name val="Arial"/>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0"/>
      <color theme="0" tint="-4.9989318521683403E-2"/>
      <name val="Arial"/>
      <family val="2"/>
    </font>
    <font>
      <sz val="18"/>
      <color rgb="FF222222"/>
      <name val="Arial"/>
      <family val="2"/>
    </font>
    <font>
      <b/>
      <sz val="18"/>
      <color rgb="FFFFFF00"/>
      <name val="Calibri"/>
      <family val="2"/>
      <scheme val="minor"/>
    </font>
    <font>
      <i/>
      <sz val="18"/>
      <color theme="0"/>
      <name val="Calibri"/>
      <family val="2"/>
      <scheme val="minor"/>
    </font>
    <font>
      <b/>
      <u/>
      <sz val="18"/>
      <color theme="1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sz val="16"/>
      <color theme="1"/>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i/>
      <sz val="14"/>
      <color theme="0"/>
      <name val="Calibri"/>
      <family val="2"/>
      <scheme val="minor"/>
    </font>
    <font>
      <sz val="14"/>
      <color theme="0"/>
      <name val="Arial"/>
      <family val="2"/>
    </font>
    <font>
      <i/>
      <sz val="14"/>
      <name val="Calibri"/>
      <family val="2"/>
      <scheme val="minor"/>
    </font>
    <font>
      <u/>
      <sz val="16"/>
      <color indexed="12"/>
      <name val="Arial"/>
      <family val="2"/>
    </font>
    <font>
      <sz val="20"/>
      <color theme="0"/>
      <name val="Calibri"/>
      <family val="2"/>
      <scheme val="minor"/>
    </font>
    <font>
      <sz val="22"/>
      <color rgb="FFFFFF00"/>
      <name val="Verdana"/>
      <family val="2"/>
    </font>
    <font>
      <u/>
      <sz val="18"/>
      <color theme="10"/>
      <name val="Arial"/>
      <family val="2"/>
    </font>
    <font>
      <sz val="22"/>
      <color theme="0" tint="-4.9989318521683403E-2"/>
      <name val="Verdana"/>
      <family val="2"/>
    </font>
    <font>
      <sz val="18"/>
      <color theme="0" tint="-4.9989318521683403E-2"/>
      <name val="Calibri"/>
      <family val="2"/>
      <scheme val="minor"/>
    </font>
    <font>
      <u/>
      <sz val="18"/>
      <color theme="10"/>
      <name val="Calibri"/>
      <family val="2"/>
      <scheme val="minor"/>
    </font>
    <font>
      <sz val="12"/>
      <color rgb="FF0033CC"/>
      <name val="Calibri"/>
      <family val="2"/>
      <scheme val="minor"/>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sz val="11"/>
      <color rgb="FFFF000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b/>
      <sz val="14"/>
      <color indexed="9"/>
      <name val="Arial"/>
      <family val="2"/>
    </font>
    <font>
      <sz val="12"/>
      <color indexed="9"/>
      <name val="Arial"/>
      <family val="2"/>
    </font>
    <font>
      <sz val="14"/>
      <name val="Times New Roman"/>
      <family val="1"/>
    </font>
    <font>
      <u/>
      <sz val="11"/>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b/>
      <i/>
      <sz val="10"/>
      <color theme="4" tint="-0.499984740745262"/>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0"/>
      <color indexed="12"/>
      <name val="Calibri"/>
      <family val="2"/>
      <scheme val="minor"/>
    </font>
    <font>
      <sz val="11"/>
      <color rgb="FFFF0000"/>
      <name val="Arial"/>
      <family val="2"/>
    </font>
    <font>
      <sz val="11"/>
      <color indexed="12"/>
      <name val="Calibri"/>
      <family val="2"/>
      <scheme val="minor"/>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62">
    <fill>
      <patternFill patternType="none"/>
    </fill>
    <fill>
      <patternFill patternType="gray125"/>
    </fill>
    <fill>
      <patternFill patternType="solid">
        <fgColor indexed="22"/>
        <bgColor indexed="64"/>
      </patternFill>
    </fill>
    <fill>
      <patternFill patternType="solid">
        <fgColor indexed="50"/>
        <bgColor indexed="64"/>
      </patternFill>
    </fill>
    <fill>
      <patternFill patternType="solid">
        <fgColor indexed="63"/>
        <bgColor indexed="64"/>
      </patternFill>
    </fill>
    <fill>
      <patternFill patternType="solid">
        <fgColor indexed="9"/>
        <bgColor indexed="64"/>
      </patternFill>
    </fill>
    <fill>
      <patternFill patternType="solid">
        <fgColor indexed="31"/>
        <bgColor indexed="64"/>
      </patternFill>
    </fill>
    <fill>
      <patternFill patternType="solid">
        <fgColor indexed="43"/>
        <bgColor indexed="64"/>
      </patternFill>
    </fill>
    <fill>
      <patternFill patternType="solid">
        <fgColor indexed="26"/>
        <bgColor indexed="64"/>
      </patternFill>
    </fill>
    <fill>
      <patternFill patternType="solid">
        <fgColor indexed="65"/>
        <bgColor indexed="64"/>
      </patternFill>
    </fill>
    <fill>
      <patternFill patternType="solid">
        <fgColor indexed="46"/>
        <bgColor indexed="64"/>
      </patternFill>
    </fill>
    <fill>
      <patternFill patternType="solid">
        <fgColor indexed="26"/>
        <bgColor indexed="9"/>
      </patternFill>
    </fill>
    <fill>
      <patternFill patternType="solid">
        <fgColor indexed="42"/>
        <bgColor indexed="64"/>
      </patternFill>
    </fill>
    <fill>
      <patternFill patternType="solid">
        <fgColor indexed="23"/>
        <bgColor indexed="64"/>
      </patternFill>
    </fill>
    <fill>
      <patternFill patternType="solid">
        <fgColor indexed="12"/>
        <bgColor indexed="64"/>
      </patternFill>
    </fill>
    <fill>
      <patternFill patternType="solid">
        <fgColor indexed="11"/>
        <bgColor indexed="64"/>
      </patternFill>
    </fill>
    <fill>
      <patternFill patternType="lightUp">
        <fgColor indexed="9"/>
        <bgColor indexed="50"/>
      </patternFill>
    </fill>
    <fill>
      <patternFill patternType="solid">
        <fgColor indexed="36"/>
        <bgColor indexed="50"/>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bgColor indexed="64"/>
      </patternFill>
    </fill>
    <fill>
      <patternFill patternType="solid">
        <fgColor rgb="FF7030A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1" tint="0.34998626667073579"/>
        <bgColor indexed="64"/>
      </patternFill>
    </fill>
    <fill>
      <patternFill patternType="solid">
        <fgColor theme="0"/>
        <bgColor indexed="64"/>
      </patternFill>
    </fill>
    <fill>
      <patternFill patternType="solid">
        <fgColor rgb="FF92D050"/>
        <bgColor theme="0"/>
      </patternFill>
    </fill>
    <fill>
      <patternFill patternType="solid">
        <fgColor theme="2" tint="-9.9978637043366805E-2"/>
        <bgColor indexed="64"/>
      </patternFill>
    </fill>
    <fill>
      <patternFill patternType="gray0625">
        <fgColor theme="0"/>
        <bgColor rgb="FF92D050"/>
      </patternFill>
    </fill>
    <fill>
      <patternFill patternType="solid">
        <fgColor theme="0" tint="-0.249977111117893"/>
        <bgColor indexed="64"/>
      </patternFill>
    </fill>
    <fill>
      <patternFill patternType="solid">
        <fgColor rgb="FFD9E1F2"/>
        <bgColor indexed="64"/>
      </patternFill>
    </fill>
    <fill>
      <patternFill patternType="gray0625">
        <bgColor theme="0" tint="-0.14996795556505021"/>
      </patternFill>
    </fill>
    <fill>
      <patternFill patternType="solid">
        <fgColor rgb="FF993300"/>
        <bgColor indexed="64"/>
      </patternFill>
    </fill>
    <fill>
      <patternFill patternType="solid">
        <fgColor rgb="FFFF6600"/>
        <bgColor indexed="64"/>
      </patternFill>
    </fill>
    <fill>
      <patternFill patternType="solid">
        <fgColor theme="0" tint="-0.14993743705557422"/>
        <bgColor indexed="64"/>
      </patternFill>
    </fill>
    <fill>
      <patternFill patternType="solid">
        <fgColor rgb="FFFFC0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00"/>
        <bgColor indexed="64"/>
      </patternFill>
    </fill>
    <fill>
      <patternFill patternType="solid">
        <fgColor theme="0" tint="-0.14996795556505021"/>
        <bgColor indexed="64"/>
      </patternFill>
    </fill>
    <fill>
      <patternFill patternType="solid">
        <fgColor theme="5" tint="-0.249977111117893"/>
        <bgColor indexed="64"/>
      </patternFill>
    </fill>
    <fill>
      <patternFill patternType="solid">
        <fgColor theme="0"/>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B1A0C7"/>
        <bgColor indexed="64"/>
      </patternFill>
    </fill>
    <fill>
      <patternFill patternType="solid">
        <fgColor theme="7" tint="0.79998168889431442"/>
        <bgColor indexed="64"/>
      </patternFill>
    </fill>
    <fill>
      <patternFill patternType="lightUp">
        <fgColor theme="0"/>
        <bgColor rgb="FF33CC33"/>
      </patternFill>
    </fill>
    <fill>
      <patternFill patternType="solid">
        <fgColor theme="2" tint="-0.249977111117893"/>
        <bgColor indexed="64"/>
      </patternFill>
    </fill>
    <fill>
      <patternFill patternType="solid">
        <fgColor rgb="FFFFFFCC"/>
        <bgColor indexed="64"/>
      </patternFill>
    </fill>
    <fill>
      <patternFill patternType="lightUp">
        <fgColor indexed="9"/>
        <bgColor rgb="FF92D050"/>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D0CECE"/>
        <bgColor indexed="64"/>
      </patternFill>
    </fill>
    <fill>
      <patternFill patternType="solid">
        <fgColor rgb="FF993366"/>
        <bgColor indexed="64"/>
      </patternFill>
    </fill>
    <fill>
      <patternFill patternType="solid">
        <fgColor rgb="FF00FFFF"/>
        <bgColor indexed="64"/>
      </patternFill>
    </fill>
    <fill>
      <patternFill patternType="solid">
        <fgColor rgb="FF0000FF"/>
        <bgColor indexed="64"/>
      </patternFill>
    </fill>
    <fill>
      <patternFill patternType="solid">
        <fgColor rgb="FFFF00FF"/>
        <bgColor indexed="64"/>
      </patternFill>
    </fill>
    <fill>
      <patternFill patternType="solid">
        <fgColor rgb="FF548235"/>
        <bgColor indexed="64"/>
      </patternFill>
    </fill>
    <fill>
      <patternFill patternType="solid">
        <fgColor rgb="FFFF0000"/>
        <bgColor indexed="64"/>
      </patternFill>
    </fill>
    <fill>
      <gradientFill type="path" left="0.5" right="0.5" top="0.5" bottom="0.5">
        <stop position="0">
          <color theme="0"/>
        </stop>
        <stop position="1">
          <color rgb="FF7030A0"/>
        </stop>
      </gradientFill>
    </fill>
    <fill>
      <patternFill patternType="solid">
        <fgColor theme="0" tint="-0.14999847407452621"/>
        <bgColor indexed="26"/>
      </patternFill>
    </fill>
    <fill>
      <patternFill patternType="solid">
        <fgColor rgb="FF3366FF"/>
        <bgColor indexed="64"/>
      </patternFill>
    </fill>
    <fill>
      <patternFill patternType="solid">
        <fgColor rgb="FFCCFFFF"/>
        <bgColor indexed="64"/>
      </patternFill>
    </fill>
    <fill>
      <patternFill patternType="solid">
        <fgColor theme="3" tint="0.59999389629810485"/>
        <bgColor indexed="64"/>
      </patternFill>
    </fill>
    <fill>
      <patternFill patternType="lightTrellis">
        <bgColor theme="0" tint="-0.14996795556505021"/>
      </patternFill>
    </fill>
    <fill>
      <patternFill patternType="solid">
        <fgColor rgb="FFC00000"/>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008000"/>
        <bgColor indexed="64"/>
      </patternFill>
    </fill>
    <fill>
      <patternFill patternType="solid">
        <fgColor rgb="FF99CC00"/>
        <bgColor indexed="64"/>
      </patternFill>
    </fill>
    <fill>
      <patternFill patternType="solid">
        <fgColor rgb="FF99CCFF"/>
        <bgColor indexed="64"/>
      </patternFill>
    </fill>
    <fill>
      <patternFill patternType="solid">
        <fgColor rgb="FF0066CC"/>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rgb="FFED7D31"/>
        <bgColor indexed="64"/>
      </patternFill>
    </fill>
    <fill>
      <patternFill patternType="solid">
        <fgColor rgb="FFCCFFCC"/>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64">
    <border>
      <left/>
      <right/>
      <top/>
      <bottom/>
      <diagonal/>
    </border>
    <border>
      <left/>
      <right/>
      <top/>
      <bottom style="mediumDashed">
        <color indexed="64"/>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dashed">
        <color indexed="64"/>
      </bottom>
      <diagonal/>
    </border>
    <border>
      <left/>
      <right style="medium">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bottom/>
      <diagonal/>
    </border>
    <border>
      <left/>
      <right/>
      <top style="dashed">
        <color indexed="64"/>
      </top>
      <bottom style="dashed">
        <color indexed="64"/>
      </bottom>
      <diagonal/>
    </border>
    <border>
      <left/>
      <right/>
      <top style="mediumDashDot">
        <color indexed="64"/>
      </top>
      <bottom/>
      <diagonal/>
    </border>
    <border>
      <left/>
      <right/>
      <top/>
      <bottom style="medium">
        <color indexed="64"/>
      </bottom>
      <diagonal/>
    </border>
    <border>
      <left/>
      <right/>
      <top style="mediumDashed">
        <color indexed="64"/>
      </top>
      <bottom/>
      <diagonal/>
    </border>
    <border>
      <left/>
      <right style="mediumDashed">
        <color indexed="64"/>
      </right>
      <top style="mediumDashed">
        <color indexed="64"/>
      </top>
      <bottom/>
      <diagonal/>
    </border>
    <border>
      <left/>
      <right style="mediumDashed">
        <color indexed="64"/>
      </right>
      <top/>
      <bottom/>
      <diagonal/>
    </border>
    <border>
      <left style="thick">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Dashed">
        <color indexed="64"/>
      </bottom>
      <diagonal/>
    </border>
    <border>
      <left/>
      <right style="thin">
        <color indexed="64"/>
      </right>
      <top/>
      <bottom style="mediumDashed">
        <color indexed="64"/>
      </bottom>
      <diagonal/>
    </border>
    <border>
      <left style="thick">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right/>
      <top/>
      <bottom style="hair">
        <color indexed="12"/>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indexed="12"/>
      </left>
      <right style="hair">
        <color indexed="12"/>
      </right>
      <top/>
      <bottom/>
      <diagonal/>
    </border>
    <border>
      <left/>
      <right style="hair">
        <color indexed="1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style="dashed">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DashDotDot">
        <color indexed="64"/>
      </left>
      <right/>
      <top/>
      <bottom/>
      <diagonal/>
    </border>
    <border>
      <left style="medium">
        <color indexed="64"/>
      </left>
      <right style="mediumDashDotDot">
        <color indexed="64"/>
      </right>
      <top/>
      <bottom/>
      <diagonal/>
    </border>
    <border>
      <left/>
      <right style="mediumDashed">
        <color indexed="64"/>
      </right>
      <top/>
      <bottom style="mediumDashed">
        <color indexed="64"/>
      </bottom>
      <diagonal/>
    </border>
    <border>
      <left/>
      <right style="thick">
        <color indexed="64"/>
      </right>
      <top/>
      <bottom/>
      <diagonal/>
    </border>
    <border>
      <left/>
      <right style="thick">
        <color indexed="64"/>
      </right>
      <top/>
      <bottom style="thin">
        <color indexed="64"/>
      </bottom>
      <diagonal/>
    </border>
    <border>
      <left style="thick">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Dashed">
        <color indexed="64"/>
      </top>
      <bottom style="thin">
        <color indexed="64"/>
      </bottom>
      <diagonal/>
    </border>
    <border>
      <left/>
      <right/>
      <top style="mediumDashed">
        <color indexed="64"/>
      </top>
      <bottom style="thin">
        <color indexed="64"/>
      </bottom>
      <diagonal/>
    </border>
    <border>
      <left/>
      <right style="thin">
        <color indexed="64"/>
      </right>
      <top style="mediumDashed">
        <color indexed="64"/>
      </top>
      <bottom style="thin">
        <color indexed="64"/>
      </bottom>
      <diagonal/>
    </border>
    <border>
      <left style="thick">
        <color indexed="64"/>
      </left>
      <right/>
      <top style="thin">
        <color indexed="64"/>
      </top>
      <bottom style="thin">
        <color indexed="64"/>
      </bottom>
      <diagonal/>
    </border>
    <border>
      <left style="thin">
        <color indexed="64"/>
      </left>
      <right/>
      <top style="mediumDashed">
        <color indexed="64"/>
      </top>
      <bottom style="medium">
        <color indexed="64"/>
      </bottom>
      <diagonal/>
    </border>
    <border>
      <left/>
      <right/>
      <top style="mediumDashed">
        <color indexed="64"/>
      </top>
      <bottom style="medium">
        <color indexed="64"/>
      </bottom>
      <diagonal/>
    </border>
    <border>
      <left/>
      <right style="thin">
        <color indexed="64"/>
      </right>
      <top style="mediumDashed">
        <color indexed="64"/>
      </top>
      <bottom style="medium">
        <color indexed="64"/>
      </bottom>
      <diagonal/>
    </border>
    <border>
      <left style="medium">
        <color indexed="64"/>
      </left>
      <right/>
      <top/>
      <bottom style="dashed">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style="hair">
        <color indexed="64"/>
      </left>
      <right style="hair">
        <color indexed="64"/>
      </right>
      <top/>
      <bottom style="thin">
        <color indexed="64"/>
      </bottom>
      <diagonal/>
    </border>
    <border>
      <left style="hair">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rgb="FF800000"/>
      </left>
      <right/>
      <top style="thin">
        <color indexed="16"/>
      </top>
      <bottom style="hair">
        <color indexed="64"/>
      </bottom>
      <diagonal/>
    </border>
    <border>
      <left/>
      <right style="thin">
        <color auto="1"/>
      </right>
      <top/>
      <bottom/>
      <diagonal/>
    </border>
    <border>
      <left style="mediumDashed">
        <color auto="1"/>
      </left>
      <right/>
      <top/>
      <bottom/>
      <diagonal/>
    </border>
    <border>
      <left style="mediumDashed">
        <color theme="0"/>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medium">
        <color indexed="64"/>
      </right>
      <top/>
      <bottom style="mediumDashed">
        <color indexed="64"/>
      </bottom>
      <diagonal/>
    </border>
    <border>
      <left style="mediumDashed">
        <color indexed="64"/>
      </left>
      <right style="mediumDashed">
        <color indexed="64"/>
      </right>
      <top style="mediumDashed">
        <color indexed="64"/>
      </top>
      <bottom/>
      <diagonal/>
    </border>
    <border>
      <left style="mediumDashed">
        <color auto="1"/>
      </left>
      <right style="hair">
        <color indexed="64"/>
      </right>
      <top style="thin">
        <color indexed="64"/>
      </top>
      <bottom/>
      <diagonal/>
    </border>
    <border>
      <left style="mediumDashed">
        <color auto="1"/>
      </left>
      <right style="mediumDashed">
        <color auto="1"/>
      </right>
      <top/>
      <bottom/>
      <diagonal/>
    </border>
    <border>
      <left style="mediumDashed">
        <color auto="1"/>
      </left>
      <right style="hair">
        <color indexed="64"/>
      </right>
      <top/>
      <bottom style="hair">
        <color indexed="9"/>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style="mediumDashed">
        <color indexed="64"/>
      </left>
      <right style="mediumDashed">
        <color indexed="64"/>
      </right>
      <top/>
      <bottom style="mediumDashed">
        <color indexed="64"/>
      </bottom>
      <diagonal/>
    </border>
    <border>
      <left/>
      <right/>
      <top style="thin">
        <color auto="1"/>
      </top>
      <bottom/>
      <diagonal/>
    </border>
    <border>
      <left style="hair">
        <color indexed="64"/>
      </left>
      <right style="hair">
        <color indexed="64"/>
      </right>
      <top style="thin">
        <color indexed="64"/>
      </top>
      <bottom/>
      <diagonal/>
    </border>
    <border>
      <left style="hair">
        <color indexed="64"/>
      </left>
      <right style="mediumDashed">
        <color indexed="64"/>
      </right>
      <top style="thin">
        <color indexed="64"/>
      </top>
      <bottom/>
      <diagonal/>
    </border>
    <border>
      <left style="hair">
        <color indexed="64"/>
      </left>
      <right style="thin">
        <color indexed="64"/>
      </right>
      <top style="thin">
        <color indexed="64"/>
      </top>
      <bottom/>
      <diagonal/>
    </border>
    <border>
      <left/>
      <right style="medium">
        <color auto="1"/>
      </right>
      <top style="thin">
        <color auto="1"/>
      </top>
      <bottom/>
      <diagonal/>
    </border>
    <border>
      <left style="hair">
        <color indexed="64"/>
      </left>
      <right style="mediumDashed">
        <color indexed="64"/>
      </right>
      <top/>
      <bottom/>
      <diagonal/>
    </border>
    <border>
      <left style="hair">
        <color indexed="64"/>
      </left>
      <right style="thin">
        <color indexed="64"/>
      </right>
      <top/>
      <bottom/>
      <diagonal/>
    </border>
    <border>
      <left style="hair">
        <color indexed="64"/>
      </left>
      <right style="mediumDashed">
        <color indexed="64"/>
      </right>
      <top/>
      <bottom style="thin">
        <color indexed="64"/>
      </bottom>
      <diagonal/>
    </border>
    <border>
      <left style="hair">
        <color indexed="64"/>
      </left>
      <right style="thin">
        <color indexed="64"/>
      </right>
      <top/>
      <bottom style="mediumDashed">
        <color indexed="64"/>
      </bottom>
      <diagonal/>
    </border>
    <border>
      <left style="mediumDashed">
        <color indexed="64"/>
      </left>
      <right style="medium">
        <color auto="1"/>
      </right>
      <top/>
      <bottom style="mediumDashed">
        <color indexed="64"/>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indexed="8"/>
      </left>
      <right/>
      <top/>
      <bottom/>
      <diagonal/>
    </border>
    <border>
      <left/>
      <right style="thin">
        <color indexed="8"/>
      </right>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right style="medium">
        <color auto="1"/>
      </right>
      <top/>
      <bottom style="hair">
        <color auto="1"/>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mediumDashed">
        <color indexed="64"/>
      </left>
      <right/>
      <top style="mediumDashed">
        <color indexed="64"/>
      </top>
      <bottom/>
      <diagonal/>
    </border>
    <border>
      <left style="mediumDashed">
        <color indexed="64"/>
      </left>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52">
    <xf numFmtId="0" fontId="0" fillId="0" borderId="0"/>
    <xf numFmtId="0" fontId="119"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xf numFmtId="164" fontId="117" fillId="0" borderId="0" applyFont="0" applyFill="0" applyBorder="0" applyAlignment="0" applyProtection="0"/>
    <xf numFmtId="0" fontId="3" fillId="0" borderId="0"/>
    <xf numFmtId="0" fontId="3" fillId="0" borderId="0"/>
    <xf numFmtId="0" fontId="117" fillId="0" borderId="0"/>
    <xf numFmtId="0" fontId="117" fillId="0" borderId="0"/>
    <xf numFmtId="0" fontId="45"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116" fillId="0" borderId="0"/>
    <xf numFmtId="0" fontId="303" fillId="0" borderId="0"/>
    <xf numFmtId="0" fontId="45" fillId="0" borderId="0"/>
    <xf numFmtId="0" fontId="4" fillId="0" borderId="0"/>
    <xf numFmtId="0" fontId="303" fillId="0" borderId="0"/>
    <xf numFmtId="0" fontId="281" fillId="0" borderId="0"/>
    <xf numFmtId="0" fontId="3" fillId="0" borderId="0"/>
    <xf numFmtId="0" fontId="339" fillId="0" borderId="0"/>
    <xf numFmtId="0" fontId="42" fillId="0" borderId="0" applyNumberFormat="0" applyFill="0" applyBorder="0" applyAlignment="0" applyProtection="0">
      <alignment vertical="top"/>
      <protection locked="0"/>
    </xf>
    <xf numFmtId="0" fontId="3" fillId="0" borderId="0"/>
    <xf numFmtId="0" fontId="3" fillId="0" borderId="0"/>
    <xf numFmtId="0" fontId="119" fillId="0" borderId="0" applyNumberFormat="0" applyFill="0" applyBorder="0" applyAlignment="0" applyProtection="0"/>
    <xf numFmtId="0" fontId="2" fillId="0" borderId="0"/>
    <xf numFmtId="0" fontId="3" fillId="0" borderId="0"/>
    <xf numFmtId="0" fontId="303" fillId="0" borderId="0"/>
    <xf numFmtId="0" fontId="3" fillId="0" borderId="0"/>
    <xf numFmtId="0" fontId="3" fillId="0" borderId="0"/>
    <xf numFmtId="0" fontId="42" fillId="0" borderId="0" applyNumberFormat="0" applyFill="0" applyBorder="0" applyAlignment="0" applyProtection="0">
      <alignment vertical="top"/>
      <protection locked="0"/>
    </xf>
    <xf numFmtId="0" fontId="119" fillId="0" borderId="0" applyNumberFormat="0" applyFill="0" applyBorder="0" applyAlignment="0" applyProtection="0"/>
    <xf numFmtId="0" fontId="117" fillId="0" borderId="0"/>
    <xf numFmtId="0" fontId="3" fillId="0" borderId="0"/>
    <xf numFmtId="0" fontId="3" fillId="0" borderId="0"/>
    <xf numFmtId="0" fontId="475" fillId="0" borderId="0" applyNumberFormat="0" applyFill="0" applyBorder="0" applyAlignment="0" applyProtection="0"/>
    <xf numFmtId="0" fontId="42" fillId="0" borderId="0" applyNumberFormat="0" applyFill="0" applyBorder="0" applyAlignment="0" applyProtection="0">
      <alignment vertical="top"/>
      <protection locked="0"/>
    </xf>
    <xf numFmtId="0" fontId="117" fillId="0" borderId="0"/>
    <xf numFmtId="0" fontId="475" fillId="0" borderId="0" applyNumberFormat="0" applyFill="0" applyBorder="0" applyAlignment="0" applyProtection="0"/>
    <xf numFmtId="0" fontId="3" fillId="0" borderId="0"/>
    <xf numFmtId="0" fontId="42" fillId="0" borderId="0" applyNumberFormat="0" applyFill="0" applyBorder="0" applyAlignment="0" applyProtection="0">
      <alignment vertical="top"/>
      <protection locked="0"/>
    </xf>
    <xf numFmtId="0" fontId="42" fillId="0" borderId="0" applyNumberFormat="0" applyFill="0" applyBorder="0" applyAlignment="0" applyProtection="0"/>
    <xf numFmtId="0" fontId="475" fillId="0" borderId="0" applyNumberFormat="0" applyFill="0" applyBorder="0" applyAlignment="0" applyProtection="0"/>
    <xf numFmtId="0" fontId="119" fillId="0" borderId="0" applyNumberFormat="0" applyFill="0" applyBorder="0" applyAlignment="0" applyProtection="0"/>
    <xf numFmtId="0" fontId="45" fillId="0" borderId="0"/>
    <xf numFmtId="0" fontId="303" fillId="0" borderId="0"/>
    <xf numFmtId="0" fontId="303" fillId="0" borderId="0"/>
    <xf numFmtId="0" fontId="42" fillId="0" borderId="0" applyNumberFormat="0" applyFill="0" applyBorder="0" applyAlignment="0" applyProtection="0"/>
  </cellStyleXfs>
  <cellXfs count="5053">
    <xf numFmtId="0" fontId="0" fillId="0" borderId="0" xfId="0"/>
    <xf numFmtId="0" fontId="0" fillId="18" borderId="0" xfId="0" applyFill="1"/>
    <xf numFmtId="0" fontId="0" fillId="0" borderId="1" xfId="0" applyBorder="1" applyAlignment="1">
      <alignment vertical="center"/>
    </xf>
    <xf numFmtId="0" fontId="0" fillId="18" borderId="0" xfId="0" applyFill="1" applyAlignment="1">
      <alignment vertical="center"/>
    </xf>
    <xf numFmtId="0" fontId="0" fillId="18" borderId="0" xfId="0" applyFill="1" applyBorder="1" applyAlignment="1">
      <alignment vertical="center"/>
    </xf>
    <xf numFmtId="0" fontId="120" fillId="19" borderId="1" xfId="0" applyFont="1" applyFill="1" applyBorder="1" applyAlignment="1">
      <alignment vertical="center"/>
    </xf>
    <xf numFmtId="0" fontId="0" fillId="19" borderId="1" xfId="0" applyFill="1" applyBorder="1" applyAlignment="1">
      <alignment vertical="center"/>
    </xf>
    <xf numFmtId="0" fontId="119" fillId="19" borderId="1" xfId="1" applyFill="1" applyBorder="1" applyAlignment="1">
      <alignment vertical="center"/>
    </xf>
    <xf numFmtId="0" fontId="119" fillId="19" borderId="1" xfId="1" applyFill="1" applyBorder="1" applyAlignment="1">
      <alignment horizontal="left" vertical="center"/>
    </xf>
    <xf numFmtId="0" fontId="122" fillId="20" borderId="0" xfId="0" applyFont="1" applyFill="1" applyBorder="1" applyAlignment="1">
      <alignment horizontal="center" vertical="center"/>
    </xf>
    <xf numFmtId="0" fontId="0" fillId="20" borderId="0" xfId="0" applyFill="1" applyBorder="1" applyAlignment="1">
      <alignment vertical="center"/>
    </xf>
    <xf numFmtId="0" fontId="0" fillId="18" borderId="0" xfId="0" applyFill="1" applyBorder="1"/>
    <xf numFmtId="0" fontId="123" fillId="21" borderId="2" xfId="5" applyFont="1" applyFill="1" applyBorder="1" applyAlignment="1">
      <alignment horizontal="center" vertical="center"/>
    </xf>
    <xf numFmtId="0" fontId="124" fillId="20" borderId="0" xfId="5" applyFont="1" applyFill="1" applyBorder="1" applyAlignment="1">
      <alignment horizontal="center" vertical="center"/>
    </xf>
    <xf numFmtId="0" fontId="124" fillId="20" borderId="0" xfId="5" applyFont="1" applyFill="1" applyBorder="1" applyAlignment="1">
      <alignment horizontal="left" vertical="center"/>
    </xf>
    <xf numFmtId="165" fontId="0" fillId="20" borderId="0" xfId="0" applyNumberFormat="1" applyFont="1" applyFill="1" applyBorder="1" applyAlignment="1">
      <alignment vertical="center"/>
    </xf>
    <xf numFmtId="0" fontId="0" fillId="20" borderId="0" xfId="0" applyFont="1" applyFill="1" applyBorder="1" applyAlignment="1">
      <alignment vertical="center"/>
    </xf>
    <xf numFmtId="0" fontId="0" fillId="18" borderId="0" xfId="0" applyFont="1" applyFill="1" applyBorder="1" applyAlignment="1">
      <alignment vertical="center"/>
    </xf>
    <xf numFmtId="0" fontId="0" fillId="18" borderId="0" xfId="0" applyFont="1" applyFill="1" applyBorder="1"/>
    <xf numFmtId="0" fontId="0" fillId="20" borderId="0" xfId="0" applyFont="1" applyFill="1" applyBorder="1" applyAlignment="1">
      <alignment horizontal="left" vertical="center"/>
    </xf>
    <xf numFmtId="0" fontId="125" fillId="22" borderId="0" xfId="5" applyFont="1" applyFill="1" applyBorder="1" applyAlignment="1">
      <alignment horizontal="center" vertical="center"/>
    </xf>
    <xf numFmtId="0" fontId="126" fillId="22" borderId="0" xfId="0" applyFont="1" applyFill="1" applyBorder="1" applyAlignment="1">
      <alignment horizontal="center" vertical="center"/>
    </xf>
    <xf numFmtId="0" fontId="125" fillId="22" borderId="0" xfId="5" applyFont="1" applyFill="1" applyBorder="1" applyAlignment="1">
      <alignment horizontal="left" vertical="center"/>
    </xf>
    <xf numFmtId="0" fontId="118" fillId="22" borderId="0" xfId="0" applyFont="1" applyFill="1" applyBorder="1" applyAlignment="1">
      <alignment horizontal="left" vertical="center"/>
    </xf>
    <xf numFmtId="0" fontId="118" fillId="22" borderId="0" xfId="0" applyFont="1" applyFill="1" applyBorder="1" applyAlignment="1">
      <alignment horizontal="center" vertical="center"/>
    </xf>
    <xf numFmtId="0" fontId="127" fillId="23" borderId="0" xfId="0" applyFont="1" applyFill="1" applyBorder="1" applyAlignment="1">
      <alignment vertical="center"/>
    </xf>
    <xf numFmtId="0" fontId="128" fillId="23" borderId="0" xfId="0" applyFont="1" applyFill="1" applyBorder="1" applyAlignment="1">
      <alignment horizontal="left" vertical="center"/>
    </xf>
    <xf numFmtId="0" fontId="125" fillId="24" borderId="0" xfId="5" applyFont="1" applyFill="1" applyBorder="1" applyAlignment="1">
      <alignment horizontal="center" vertical="center"/>
    </xf>
    <xf numFmtId="0" fontId="125" fillId="24" borderId="0" xfId="5" applyFont="1" applyFill="1" applyBorder="1" applyAlignment="1">
      <alignment horizontal="left" vertical="center"/>
    </xf>
    <xf numFmtId="0" fontId="118" fillId="24" borderId="0" xfId="0" applyFont="1" applyFill="1" applyBorder="1" applyAlignment="1">
      <alignment horizontal="left" vertical="center"/>
    </xf>
    <xf numFmtId="0" fontId="118" fillId="24" borderId="0" xfId="0" applyFont="1" applyFill="1" applyBorder="1" applyAlignment="1">
      <alignment horizontal="center" vertical="center"/>
    </xf>
    <xf numFmtId="0" fontId="125" fillId="25" borderId="0" xfId="5" applyFont="1" applyFill="1" applyBorder="1" applyAlignment="1">
      <alignment horizontal="center" vertical="center"/>
    </xf>
    <xf numFmtId="0" fontId="125" fillId="25" borderId="0" xfId="5" applyFont="1" applyFill="1" applyBorder="1" applyAlignment="1">
      <alignment horizontal="left" vertical="center"/>
    </xf>
    <xf numFmtId="0" fontId="127" fillId="25" borderId="0" xfId="0" applyFont="1" applyFill="1" applyBorder="1" applyAlignment="1">
      <alignment vertical="center"/>
    </xf>
    <xf numFmtId="0" fontId="118" fillId="25" borderId="0" xfId="0" applyFont="1" applyFill="1" applyBorder="1" applyAlignment="1">
      <alignment horizontal="left" vertical="center"/>
    </xf>
    <xf numFmtId="0" fontId="128" fillId="25" borderId="0" xfId="0" applyFont="1" applyFill="1" applyBorder="1" applyAlignment="1">
      <alignment horizontal="left" vertical="center"/>
    </xf>
    <xf numFmtId="0" fontId="127" fillId="26" borderId="0" xfId="0" applyFont="1" applyFill="1" applyBorder="1" applyAlignment="1">
      <alignment vertical="center"/>
    </xf>
    <xf numFmtId="0" fontId="128" fillId="26" borderId="0" xfId="0" applyFont="1" applyFill="1" applyBorder="1" applyAlignment="1">
      <alignment horizontal="center" vertical="center"/>
    </xf>
    <xf numFmtId="0" fontId="128" fillId="26" borderId="0" xfId="0" applyFont="1" applyFill="1" applyBorder="1" applyAlignment="1">
      <alignment horizontal="left" vertical="center"/>
    </xf>
    <xf numFmtId="167" fontId="128" fillId="26" borderId="0" xfId="10" applyNumberFormat="1" applyFont="1" applyFill="1" applyBorder="1" applyAlignment="1">
      <alignment horizontal="center" vertical="center"/>
    </xf>
    <xf numFmtId="0" fontId="118" fillId="26" borderId="0" xfId="0" applyFont="1" applyFill="1" applyBorder="1" applyAlignment="1">
      <alignment horizontal="left" vertical="center"/>
    </xf>
    <xf numFmtId="0" fontId="129" fillId="18" borderId="0" xfId="0" applyFont="1" applyFill="1" applyBorder="1" applyAlignment="1">
      <alignment vertical="center"/>
    </xf>
    <xf numFmtId="165" fontId="129" fillId="18" borderId="0" xfId="0" applyNumberFormat="1" applyFont="1" applyFill="1" applyBorder="1" applyAlignment="1">
      <alignment vertical="center"/>
    </xf>
    <xf numFmtId="0" fontId="130" fillId="19" borderId="1" xfId="0" applyFont="1" applyFill="1" applyBorder="1" applyAlignment="1">
      <alignment vertical="center"/>
    </xf>
    <xf numFmtId="0" fontId="131" fillId="22" borderId="0" xfId="0" applyFont="1" applyFill="1" applyBorder="1" applyAlignment="1">
      <alignment vertical="center"/>
    </xf>
    <xf numFmtId="0" fontId="132" fillId="18" borderId="0" xfId="0" applyFont="1" applyFill="1" applyBorder="1" applyAlignment="1">
      <alignment vertical="center"/>
    </xf>
    <xf numFmtId="0" fontId="118" fillId="22" borderId="0" xfId="0" applyFont="1" applyFill="1" applyBorder="1" applyAlignment="1">
      <alignment vertical="center"/>
    </xf>
    <xf numFmtId="165" fontId="118" fillId="22" borderId="0" xfId="0" applyNumberFormat="1" applyFont="1" applyFill="1" applyBorder="1" applyAlignment="1">
      <alignment vertical="center"/>
    </xf>
    <xf numFmtId="0" fontId="118" fillId="23" borderId="0" xfId="0" applyFont="1" applyFill="1" applyBorder="1" applyAlignment="1">
      <alignment vertical="center"/>
    </xf>
    <xf numFmtId="0" fontId="118" fillId="24" borderId="0" xfId="0" applyFont="1" applyFill="1" applyBorder="1" applyAlignment="1">
      <alignment vertical="center"/>
    </xf>
    <xf numFmtId="165" fontId="118" fillId="24" borderId="0" xfId="0" applyNumberFormat="1" applyFont="1" applyFill="1" applyBorder="1" applyAlignment="1">
      <alignment vertical="center"/>
    </xf>
    <xf numFmtId="0" fontId="118" fillId="25" borderId="0" xfId="0" applyFont="1" applyFill="1" applyBorder="1" applyAlignment="1">
      <alignment vertical="center"/>
    </xf>
    <xf numFmtId="165" fontId="118" fillId="25" borderId="0" xfId="0" applyNumberFormat="1" applyFont="1" applyFill="1" applyBorder="1" applyAlignment="1">
      <alignment vertical="center"/>
    </xf>
    <xf numFmtId="165" fontId="118" fillId="23" borderId="0" xfId="0" applyNumberFormat="1" applyFont="1" applyFill="1" applyBorder="1" applyAlignment="1">
      <alignment vertical="center"/>
    </xf>
    <xf numFmtId="0" fontId="133" fillId="21" borderId="0" xfId="0" applyFont="1" applyFill="1" applyBorder="1" applyAlignment="1">
      <alignment vertical="center"/>
    </xf>
    <xf numFmtId="165" fontId="132" fillId="18" borderId="0" xfId="0" applyNumberFormat="1" applyFont="1" applyFill="1" applyBorder="1" applyAlignment="1">
      <alignment vertical="center"/>
    </xf>
    <xf numFmtId="1" fontId="132" fillId="18" borderId="0" xfId="0" applyNumberFormat="1" applyFont="1" applyFill="1" applyBorder="1" applyAlignment="1">
      <alignment vertical="center"/>
    </xf>
    <xf numFmtId="0" fontId="0" fillId="27" borderId="0" xfId="0" applyFill="1"/>
    <xf numFmtId="0" fontId="134" fillId="27" borderId="0" xfId="0" applyFont="1" applyFill="1"/>
    <xf numFmtId="0" fontId="135" fillId="27" borderId="0" xfId="0" applyFont="1" applyFill="1" applyAlignment="1">
      <alignment horizontal="center"/>
    </xf>
    <xf numFmtId="0" fontId="136" fillId="20" borderId="0" xfId="0" applyFont="1" applyFill="1" applyBorder="1" applyAlignment="1">
      <alignment horizontal="center" vertical="center"/>
    </xf>
    <xf numFmtId="0" fontId="137" fillId="22" borderId="0" xfId="0" applyFont="1" applyFill="1" applyBorder="1" applyAlignment="1">
      <alignment horizontal="center" vertical="center"/>
    </xf>
    <xf numFmtId="0" fontId="137" fillId="24" borderId="0" xfId="0" applyFont="1" applyFill="1" applyBorder="1" applyAlignment="1">
      <alignment horizontal="center" vertical="center"/>
    </xf>
    <xf numFmtId="0" fontId="0" fillId="26" borderId="0" xfId="0" applyFill="1" applyBorder="1" applyAlignment="1">
      <alignment horizontal="center"/>
    </xf>
    <xf numFmtId="0" fontId="138" fillId="18" borderId="0" xfId="15" applyNumberFormat="1" applyFont="1" applyFill="1" applyBorder="1" applyAlignment="1">
      <alignment vertical="center"/>
    </xf>
    <xf numFmtId="1" fontId="117" fillId="0" borderId="0" xfId="7" applyNumberFormat="1" applyFill="1" applyAlignment="1">
      <alignment horizontal="center"/>
    </xf>
    <xf numFmtId="0" fontId="3" fillId="0" borderId="0" xfId="5" applyFont="1" applyFill="1" applyAlignment="1">
      <alignment vertical="center"/>
    </xf>
    <xf numFmtId="0" fontId="117" fillId="0" borderId="0" xfId="7"/>
    <xf numFmtId="0" fontId="139" fillId="28" borderId="0" xfId="0" applyFont="1" applyFill="1" applyBorder="1"/>
    <xf numFmtId="0" fontId="117" fillId="0" borderId="0" xfId="7" applyFont="1"/>
    <xf numFmtId="0" fontId="140" fillId="18" borderId="0" xfId="5" applyFont="1" applyFill="1" applyBorder="1" applyAlignment="1">
      <alignment horizontal="center" vertical="center"/>
    </xf>
    <xf numFmtId="0" fontId="141" fillId="18" borderId="0" xfId="5" applyFont="1" applyFill="1" applyBorder="1" applyAlignment="1" applyProtection="1">
      <alignment horizontal="left"/>
      <protection hidden="1"/>
    </xf>
    <xf numFmtId="0" fontId="117" fillId="18" borderId="0" xfId="7" applyFill="1" applyBorder="1"/>
    <xf numFmtId="0" fontId="142" fillId="18" borderId="0" xfId="5" applyFont="1" applyFill="1" applyBorder="1" applyAlignment="1">
      <alignment horizontal="center" vertical="center"/>
    </xf>
    <xf numFmtId="0" fontId="143" fillId="18" borderId="0" xfId="5" applyFont="1" applyFill="1" applyBorder="1" applyAlignment="1" applyProtection="1">
      <alignment horizontal="left" vertical="center"/>
      <protection hidden="1"/>
    </xf>
    <xf numFmtId="0" fontId="5" fillId="18" borderId="0" xfId="15" applyNumberFormat="1" applyFont="1" applyFill="1" applyBorder="1" applyAlignment="1">
      <alignment vertical="center"/>
    </xf>
    <xf numFmtId="0" fontId="117" fillId="18" borderId="3" xfId="7" applyFill="1" applyBorder="1"/>
    <xf numFmtId="0" fontId="144" fillId="18" borderId="0" xfId="5" applyFont="1" applyFill="1" applyBorder="1" applyAlignment="1" applyProtection="1">
      <alignment vertical="center"/>
      <protection hidden="1"/>
    </xf>
    <xf numFmtId="0" fontId="145" fillId="18" borderId="0" xfId="5" applyFont="1" applyFill="1" applyBorder="1" applyAlignment="1">
      <alignment horizontal="center" vertical="center"/>
    </xf>
    <xf numFmtId="0" fontId="146" fillId="18" borderId="0" xfId="5" applyFont="1" applyFill="1" applyBorder="1" applyAlignment="1" applyProtection="1">
      <alignment horizontal="left" vertical="center"/>
      <protection hidden="1"/>
    </xf>
    <xf numFmtId="0" fontId="138" fillId="18" borderId="3" xfId="15" applyNumberFormat="1" applyFont="1" applyFill="1" applyBorder="1" applyAlignment="1">
      <alignment vertical="center"/>
    </xf>
    <xf numFmtId="0" fontId="141" fillId="18" borderId="0" xfId="5" applyFont="1" applyFill="1" applyBorder="1" applyAlignment="1" applyProtection="1">
      <alignment horizontal="left" vertical="center"/>
      <protection hidden="1"/>
    </xf>
    <xf numFmtId="0" fontId="147" fillId="28" borderId="0" xfId="15" applyNumberFormat="1" applyFont="1" applyFill="1" applyBorder="1" applyAlignment="1">
      <alignment horizontal="left" vertical="center"/>
    </xf>
    <xf numFmtId="0" fontId="148" fillId="18" borderId="0" xfId="5" applyFont="1" applyFill="1" applyBorder="1" applyAlignment="1" applyProtection="1">
      <alignment horizontal="left" vertical="center"/>
      <protection hidden="1"/>
    </xf>
    <xf numFmtId="0" fontId="149" fillId="18" borderId="0" xfId="5" applyFont="1" applyFill="1" applyBorder="1" applyAlignment="1" applyProtection="1">
      <alignment horizontal="left" vertical="center"/>
      <protection hidden="1"/>
    </xf>
    <xf numFmtId="0" fontId="9" fillId="26" borderId="4" xfId="15" applyNumberFormat="1" applyFont="1" applyFill="1" applyBorder="1" applyAlignment="1">
      <alignment horizontal="center" vertical="center"/>
    </xf>
    <xf numFmtId="0" fontId="150" fillId="26" borderId="4" xfId="5" applyFont="1" applyFill="1" applyBorder="1" applyAlignment="1">
      <alignment horizontal="center" vertical="center"/>
    </xf>
    <xf numFmtId="0" fontId="151" fillId="26" borderId="0" xfId="15" applyNumberFormat="1" applyFont="1" applyFill="1" applyBorder="1" applyAlignment="1">
      <alignment horizontal="center" vertical="center"/>
    </xf>
    <xf numFmtId="0" fontId="9" fillId="26" borderId="0" xfId="15" applyNumberFormat="1" applyFont="1" applyFill="1" applyBorder="1" applyAlignment="1">
      <alignment vertical="center"/>
    </xf>
    <xf numFmtId="0" fontId="11" fillId="26" borderId="0" xfId="15" applyNumberFormat="1" applyFont="1" applyFill="1" applyBorder="1" applyAlignment="1">
      <alignment vertical="center"/>
    </xf>
    <xf numFmtId="0" fontId="151" fillId="26" borderId="4" xfId="15" applyNumberFormat="1" applyFont="1" applyFill="1" applyBorder="1" applyAlignment="1">
      <alignment horizontal="center" vertical="center"/>
    </xf>
    <xf numFmtId="0" fontId="152" fillId="26" borderId="0" xfId="5" applyFont="1" applyFill="1" applyBorder="1" applyAlignment="1">
      <alignment horizontal="left" vertical="center"/>
    </xf>
    <xf numFmtId="0" fontId="153" fillId="26" borderId="0" xfId="5" applyFont="1" applyFill="1" applyBorder="1" applyAlignment="1" applyProtection="1">
      <alignment vertical="center"/>
      <protection hidden="1"/>
    </xf>
    <xf numFmtId="0" fontId="0" fillId="26" borderId="4" xfId="0" applyFill="1" applyBorder="1" applyAlignment="1"/>
    <xf numFmtId="0" fontId="10" fillId="26" borderId="0" xfId="5" applyFont="1" applyFill="1" applyBorder="1" applyAlignment="1" applyProtection="1">
      <alignment horizontal="center" vertical="center" wrapText="1"/>
      <protection hidden="1"/>
    </xf>
    <xf numFmtId="0" fontId="152" fillId="26" borderId="0" xfId="5" applyFont="1" applyFill="1" applyBorder="1" applyAlignment="1">
      <alignment vertical="center"/>
    </xf>
    <xf numFmtId="0" fontId="154" fillId="26" borderId="0" xfId="5" applyFont="1" applyFill="1" applyBorder="1" applyAlignment="1" applyProtection="1">
      <alignment horizontal="center" vertical="center" wrapText="1"/>
      <protection hidden="1"/>
    </xf>
    <xf numFmtId="0" fontId="130" fillId="26" borderId="0" xfId="0" applyFont="1" applyFill="1" applyBorder="1" applyAlignment="1">
      <alignment vertical="top" wrapText="1"/>
    </xf>
    <xf numFmtId="0" fontId="130" fillId="26" borderId="3" xfId="0" applyFont="1" applyFill="1" applyBorder="1" applyAlignment="1">
      <alignment vertical="top" wrapText="1"/>
    </xf>
    <xf numFmtId="0" fontId="122" fillId="26" borderId="3" xfId="0" applyFont="1" applyFill="1" applyBorder="1" applyAlignment="1">
      <alignment vertical="top" wrapText="1"/>
    </xf>
    <xf numFmtId="0" fontId="122" fillId="26" borderId="0" xfId="0" applyFont="1" applyFill="1" applyBorder="1"/>
    <xf numFmtId="0" fontId="155" fillId="26" borderId="5" xfId="0" applyFont="1" applyFill="1" applyBorder="1" applyAlignment="1"/>
    <xf numFmtId="0" fontId="139" fillId="26" borderId="6" xfId="0" applyFont="1" applyFill="1" applyBorder="1"/>
    <xf numFmtId="0" fontId="139" fillId="26" borderId="6" xfId="0" applyFont="1" applyFill="1" applyBorder="1" applyAlignment="1">
      <alignment horizontal="center"/>
    </xf>
    <xf numFmtId="0" fontId="139" fillId="26" borderId="6" xfId="0" applyFont="1" applyFill="1" applyBorder="1" applyAlignment="1">
      <alignment vertical="center"/>
    </xf>
    <xf numFmtId="0" fontId="139" fillId="26" borderId="7" xfId="0" applyFont="1" applyFill="1" applyBorder="1" applyAlignment="1">
      <alignment horizontal="center" vertical="center"/>
    </xf>
    <xf numFmtId="0" fontId="156" fillId="26" borderId="0" xfId="5" applyFont="1" applyFill="1" applyBorder="1" applyAlignment="1">
      <alignment vertical="center" wrapText="1"/>
    </xf>
    <xf numFmtId="0" fontId="157" fillId="26" borderId="0" xfId="0" applyFont="1" applyFill="1" applyBorder="1" applyAlignment="1">
      <alignment horizontal="center" vertical="top"/>
    </xf>
    <xf numFmtId="0" fontId="128" fillId="26" borderId="4" xfId="0" applyFont="1" applyFill="1" applyBorder="1" applyAlignment="1" applyProtection="1">
      <alignment horizontal="center" vertical="center"/>
      <protection locked="0"/>
    </xf>
    <xf numFmtId="165" fontId="128" fillId="26" borderId="0" xfId="0" applyNumberFormat="1" applyFont="1" applyFill="1" applyBorder="1" applyAlignment="1">
      <alignment vertical="center" wrapText="1"/>
    </xf>
    <xf numFmtId="0" fontId="158" fillId="26" borderId="0" xfId="0" applyFont="1" applyFill="1" applyBorder="1" applyAlignment="1">
      <alignment horizontal="left"/>
    </xf>
    <xf numFmtId="0" fontId="156" fillId="26" borderId="0" xfId="0" applyFont="1" applyFill="1" applyBorder="1" applyAlignment="1">
      <alignment vertical="center" wrapText="1"/>
    </xf>
    <xf numFmtId="0" fontId="156" fillId="26" borderId="3" xfId="0" applyFont="1" applyFill="1" applyBorder="1" applyAlignment="1">
      <alignment vertical="center" wrapText="1"/>
    </xf>
    <xf numFmtId="0" fontId="139" fillId="26" borderId="0" xfId="0" applyFont="1" applyFill="1" applyBorder="1" applyAlignment="1">
      <alignment horizontal="center"/>
    </xf>
    <xf numFmtId="0" fontId="139" fillId="26" borderId="8" xfId="0" applyFont="1" applyFill="1" applyBorder="1" applyAlignment="1">
      <alignment horizontal="center"/>
    </xf>
    <xf numFmtId="0" fontId="139" fillId="26" borderId="9" xfId="0" applyFont="1" applyFill="1" applyBorder="1" applyAlignment="1">
      <alignment horizontal="center"/>
    </xf>
    <xf numFmtId="0" fontId="139" fillId="26" borderId="0" xfId="0" applyFont="1" applyFill="1" applyBorder="1" applyAlignment="1">
      <alignment vertical="center"/>
    </xf>
    <xf numFmtId="0" fontId="139" fillId="26" borderId="3" xfId="0" applyFont="1" applyFill="1" applyBorder="1" applyAlignment="1">
      <alignment horizontal="center" vertical="center"/>
    </xf>
    <xf numFmtId="0" fontId="159" fillId="26" borderId="0" xfId="0" applyFont="1" applyFill="1" applyBorder="1"/>
    <xf numFmtId="0" fontId="160" fillId="26" borderId="0" xfId="0" applyFont="1" applyFill="1" applyBorder="1" applyAlignment="1">
      <alignment horizontal="left" vertical="center"/>
    </xf>
    <xf numFmtId="0" fontId="160" fillId="26" borderId="3" xfId="0" applyFont="1" applyFill="1" applyBorder="1" applyAlignment="1">
      <alignment horizontal="left" vertical="center"/>
    </xf>
    <xf numFmtId="0" fontId="161" fillId="26" borderId="10" xfId="0" applyFont="1" applyFill="1" applyBorder="1" applyAlignment="1">
      <alignment vertical="center"/>
    </xf>
    <xf numFmtId="0" fontId="118" fillId="26" borderId="4" xfId="5" applyFont="1" applyFill="1" applyBorder="1" applyAlignment="1">
      <alignment horizontal="center" vertical="center"/>
    </xf>
    <xf numFmtId="0" fontId="131" fillId="26" borderId="4" xfId="0" applyFont="1" applyFill="1" applyBorder="1" applyAlignment="1">
      <alignment horizontal="left" vertical="center"/>
    </xf>
    <xf numFmtId="0" fontId="118" fillId="26" borderId="0" xfId="5" applyFont="1" applyFill="1" applyBorder="1" applyAlignment="1">
      <alignment horizontal="center" vertical="center"/>
    </xf>
    <xf numFmtId="0" fontId="10" fillId="29" borderId="0" xfId="5" applyFont="1" applyFill="1" applyBorder="1" applyAlignment="1">
      <alignment horizontal="left" vertical="center"/>
    </xf>
    <xf numFmtId="0" fontId="7" fillId="29" borderId="0" xfId="5" applyFont="1" applyFill="1" applyBorder="1" applyAlignment="1">
      <alignment horizontal="center" vertical="center"/>
    </xf>
    <xf numFmtId="165" fontId="162" fillId="29" borderId="11" xfId="5" applyNumberFormat="1" applyFont="1" applyFill="1" applyBorder="1" applyAlignment="1">
      <alignment horizontal="center" vertical="center"/>
    </xf>
    <xf numFmtId="165" fontId="162" fillId="29" borderId="0" xfId="5" applyNumberFormat="1" applyFont="1" applyFill="1" applyBorder="1" applyAlignment="1">
      <alignment horizontal="center" vertical="center"/>
    </xf>
    <xf numFmtId="165" fontId="127" fillId="29" borderId="0" xfId="5" applyNumberFormat="1" applyFont="1" applyFill="1" applyBorder="1" applyAlignment="1">
      <alignment horizontal="center" vertical="center"/>
    </xf>
    <xf numFmtId="0" fontId="160" fillId="28" borderId="12" xfId="0" applyFont="1" applyFill="1" applyBorder="1" applyAlignment="1">
      <alignment horizontal="right" vertical="center"/>
    </xf>
    <xf numFmtId="0" fontId="119" fillId="28" borderId="12" xfId="1" applyFill="1" applyBorder="1" applyAlignment="1">
      <alignment vertical="center"/>
    </xf>
    <xf numFmtId="0" fontId="0" fillId="28" borderId="12" xfId="0" applyFill="1" applyBorder="1" applyAlignment="1">
      <alignment vertical="center"/>
    </xf>
    <xf numFmtId="0" fontId="163" fillId="28" borderId="0" xfId="0" applyFont="1" applyFill="1" applyBorder="1" applyAlignment="1">
      <alignment horizontal="left" vertical="center"/>
    </xf>
    <xf numFmtId="0" fontId="158" fillId="28" borderId="0" xfId="0" applyFont="1" applyFill="1" applyBorder="1" applyAlignment="1">
      <alignment horizontal="left" vertical="center"/>
    </xf>
    <xf numFmtId="0" fontId="158" fillId="28" borderId="0" xfId="0" applyFont="1" applyFill="1" applyBorder="1" applyAlignment="1">
      <alignment horizontal="right" vertical="center"/>
    </xf>
    <xf numFmtId="2" fontId="122" fillId="28" borderId="0" xfId="0" applyNumberFormat="1" applyFont="1" applyFill="1" applyBorder="1" applyAlignment="1">
      <alignment horizontal="right" vertical="center"/>
    </xf>
    <xf numFmtId="0" fontId="139" fillId="28" borderId="0" xfId="0" applyFont="1" applyFill="1" applyBorder="1" applyAlignment="1">
      <alignment horizontal="left" vertical="center"/>
    </xf>
    <xf numFmtId="167" fontId="12" fillId="28" borderId="3" xfId="11" applyNumberFormat="1" applyFont="1" applyFill="1" applyBorder="1" applyAlignment="1">
      <alignment vertical="center"/>
    </xf>
    <xf numFmtId="0" fontId="164" fillId="28" borderId="3" xfId="5" applyFont="1" applyFill="1" applyBorder="1" applyAlignment="1" applyProtection="1">
      <alignment horizontal="center" vertical="center"/>
      <protection hidden="1"/>
    </xf>
    <xf numFmtId="167" fontId="12" fillId="28" borderId="3" xfId="11" applyNumberFormat="1" applyFont="1" applyFill="1" applyBorder="1" applyAlignment="1">
      <alignment horizontal="center" vertical="center"/>
    </xf>
    <xf numFmtId="0" fontId="138" fillId="28" borderId="0" xfId="15" applyNumberFormat="1" applyFont="1" applyFill="1" applyBorder="1" applyAlignment="1">
      <alignment vertical="center"/>
    </xf>
    <xf numFmtId="0" fontId="122" fillId="28" borderId="0" xfId="0" applyFont="1" applyFill="1" applyBorder="1"/>
    <xf numFmtId="0" fontId="138" fillId="26" borderId="4" xfId="5" applyFont="1" applyFill="1" applyBorder="1" applyAlignment="1">
      <alignment horizontal="right" vertical="center"/>
    </xf>
    <xf numFmtId="0" fontId="128" fillId="26" borderId="4" xfId="5" applyFont="1" applyFill="1" applyBorder="1" applyAlignment="1">
      <alignment horizontal="right" vertical="center"/>
    </xf>
    <xf numFmtId="0" fontId="122" fillId="20" borderId="0" xfId="0" applyFont="1" applyFill="1" applyBorder="1" applyAlignment="1">
      <alignment horizontal="left" vertical="center"/>
    </xf>
    <xf numFmtId="0" fontId="0" fillId="20" borderId="0" xfId="0" applyFill="1" applyBorder="1" applyAlignment="1">
      <alignment horizontal="left" vertical="center"/>
    </xf>
    <xf numFmtId="0" fontId="165" fillId="18" borderId="0" xfId="0" applyFont="1" applyFill="1" applyBorder="1" applyAlignment="1">
      <alignment vertical="center"/>
    </xf>
    <xf numFmtId="165" fontId="165" fillId="18" borderId="0" xfId="0" applyNumberFormat="1" applyFont="1" applyFill="1" applyBorder="1" applyAlignment="1">
      <alignment vertical="center"/>
    </xf>
    <xf numFmtId="0" fontId="0" fillId="20" borderId="0" xfId="0" applyFill="1"/>
    <xf numFmtId="0" fontId="120" fillId="20" borderId="0" xfId="0" applyFont="1" applyFill="1" applyAlignment="1">
      <alignment horizontal="right"/>
    </xf>
    <xf numFmtId="0" fontId="163" fillId="18" borderId="0" xfId="0" applyFont="1" applyFill="1" applyBorder="1" applyAlignment="1">
      <alignment vertical="center"/>
    </xf>
    <xf numFmtId="0" fontId="0" fillId="28" borderId="0" xfId="0" applyFill="1"/>
    <xf numFmtId="0" fontId="130" fillId="19" borderId="0" xfId="0" applyFont="1" applyFill="1" applyBorder="1" applyAlignment="1">
      <alignment vertical="center"/>
    </xf>
    <xf numFmtId="0" fontId="120" fillId="18" borderId="0" xfId="0" applyFont="1" applyFill="1" applyBorder="1" applyAlignment="1">
      <alignment vertical="center"/>
    </xf>
    <xf numFmtId="0" fontId="163" fillId="18" borderId="13" xfId="0" applyFont="1" applyFill="1" applyBorder="1" applyAlignment="1">
      <alignment vertical="center"/>
    </xf>
    <xf numFmtId="0" fontId="120" fillId="28" borderId="0" xfId="0" applyFont="1" applyFill="1" applyBorder="1" applyAlignment="1">
      <alignment vertical="center"/>
    </xf>
    <xf numFmtId="0" fontId="166" fillId="28" borderId="0" xfId="1" applyFont="1" applyFill="1" applyBorder="1" applyAlignment="1">
      <alignment vertical="center"/>
    </xf>
    <xf numFmtId="0" fontId="120" fillId="28" borderId="0" xfId="0" applyFont="1" applyFill="1"/>
    <xf numFmtId="0" fontId="167" fillId="20" borderId="0" xfId="0" applyFont="1" applyFill="1" applyBorder="1" applyAlignment="1">
      <alignment vertical="center"/>
    </xf>
    <xf numFmtId="0" fontId="124" fillId="20" borderId="0" xfId="5" applyFont="1" applyFill="1" applyBorder="1" applyAlignment="1">
      <alignment vertical="center"/>
    </xf>
    <xf numFmtId="0" fontId="167" fillId="20" borderId="0" xfId="0" applyFont="1" applyFill="1" applyBorder="1" applyAlignment="1">
      <alignment horizontal="right" vertical="center"/>
    </xf>
    <xf numFmtId="0" fontId="160" fillId="20" borderId="0" xfId="0" applyFont="1" applyFill="1" applyBorder="1" applyAlignment="1">
      <alignment vertical="center"/>
    </xf>
    <xf numFmtId="0" fontId="168" fillId="20" borderId="0" xfId="5" applyFont="1" applyFill="1" applyBorder="1" applyAlignment="1">
      <alignment horizontal="center" vertical="center"/>
    </xf>
    <xf numFmtId="0" fontId="147" fillId="20" borderId="0" xfId="5" applyFont="1" applyFill="1" applyBorder="1" applyAlignment="1">
      <alignment horizontal="center" vertical="center"/>
    </xf>
    <xf numFmtId="0" fontId="169" fillId="20" borderId="0" xfId="5" applyFont="1" applyFill="1" applyBorder="1" applyAlignment="1">
      <alignment horizontal="center" vertical="center"/>
    </xf>
    <xf numFmtId="0" fontId="170" fillId="20" borderId="0" xfId="0" applyFont="1" applyFill="1" applyBorder="1" applyAlignment="1">
      <alignment vertical="center"/>
    </xf>
    <xf numFmtId="0" fontId="0" fillId="20" borderId="14" xfId="0" applyFont="1" applyFill="1" applyBorder="1" applyAlignment="1">
      <alignment vertical="center"/>
    </xf>
    <xf numFmtId="165" fontId="122" fillId="20" borderId="0" xfId="0" applyNumberFormat="1" applyFont="1" applyFill="1" applyBorder="1" applyAlignment="1">
      <alignment horizontal="center" vertical="center"/>
    </xf>
    <xf numFmtId="0" fontId="122" fillId="20" borderId="0" xfId="0" applyFont="1" applyFill="1" applyAlignment="1">
      <alignment horizontal="right"/>
    </xf>
    <xf numFmtId="0" fontId="168" fillId="20" borderId="0" xfId="5" applyFont="1" applyFill="1" applyBorder="1" applyAlignment="1">
      <alignment horizontal="right" vertical="center"/>
    </xf>
    <xf numFmtId="0" fontId="171" fillId="22" borderId="0" xfId="5" applyFont="1" applyFill="1" applyBorder="1" applyAlignment="1">
      <alignment horizontal="center" vertical="center"/>
    </xf>
    <xf numFmtId="0" fontId="125" fillId="22" borderId="0" xfId="5" applyFont="1" applyFill="1" applyBorder="1" applyAlignment="1">
      <alignment vertical="center"/>
    </xf>
    <xf numFmtId="0" fontId="121" fillId="22" borderId="0" xfId="0" applyFont="1" applyFill="1" applyBorder="1" applyAlignment="1">
      <alignment horizontal="right" vertical="center"/>
    </xf>
    <xf numFmtId="0" fontId="121" fillId="22" borderId="0" xfId="0" applyFont="1" applyFill="1" applyBorder="1" applyAlignment="1">
      <alignment vertical="center"/>
    </xf>
    <xf numFmtId="0" fontId="0" fillId="22" borderId="0" xfId="0" applyFill="1"/>
    <xf numFmtId="0" fontId="118" fillId="22" borderId="0" xfId="0" applyFont="1" applyFill="1"/>
    <xf numFmtId="0" fontId="125" fillId="22" borderId="0" xfId="5" applyFont="1" applyFill="1" applyBorder="1" applyAlignment="1">
      <alignment horizontal="right" vertical="center"/>
    </xf>
    <xf numFmtId="0" fontId="126" fillId="22" borderId="0" xfId="0" applyFont="1" applyFill="1" applyAlignment="1">
      <alignment horizontal="right"/>
    </xf>
    <xf numFmtId="0" fontId="126" fillId="22" borderId="0" xfId="0" applyFont="1" applyFill="1" applyBorder="1" applyAlignment="1">
      <alignment horizontal="left" vertical="center"/>
    </xf>
    <xf numFmtId="0" fontId="118" fillId="22" borderId="14" xfId="0" applyFont="1" applyFill="1" applyBorder="1" applyAlignment="1">
      <alignment vertical="center"/>
    </xf>
    <xf numFmtId="165" fontId="126" fillId="22" borderId="0" xfId="0" applyNumberFormat="1" applyFont="1" applyFill="1" applyBorder="1" applyAlignment="1">
      <alignment horizontal="center" vertical="center"/>
    </xf>
    <xf numFmtId="0" fontId="125" fillId="22" borderId="0" xfId="0" applyFont="1" applyFill="1" applyBorder="1" applyAlignment="1">
      <alignment vertical="center"/>
    </xf>
    <xf numFmtId="0" fontId="131" fillId="22" borderId="0" xfId="5" applyFont="1" applyFill="1" applyBorder="1" applyAlignment="1">
      <alignment horizontal="center" vertical="center"/>
    </xf>
    <xf numFmtId="0" fontId="0" fillId="22" borderId="13" xfId="0" applyFont="1" applyFill="1" applyBorder="1"/>
    <xf numFmtId="0" fontId="172" fillId="22" borderId="0" xfId="5" applyFont="1" applyFill="1" applyBorder="1" applyAlignment="1">
      <alignment horizontal="center" vertical="center"/>
    </xf>
    <xf numFmtId="0" fontId="173" fillId="22" borderId="0" xfId="5" applyFont="1" applyFill="1" applyBorder="1" applyAlignment="1">
      <alignment horizontal="center" vertical="center"/>
    </xf>
    <xf numFmtId="0" fontId="0" fillId="22" borderId="0" xfId="0" applyFont="1" applyFill="1" applyBorder="1"/>
    <xf numFmtId="0" fontId="0" fillId="20" borderId="13" xfId="0" applyFont="1" applyFill="1" applyBorder="1"/>
    <xf numFmtId="0" fontId="172" fillId="20" borderId="0" xfId="5" applyFont="1" applyFill="1" applyBorder="1" applyAlignment="1">
      <alignment horizontal="center" vertical="center"/>
    </xf>
    <xf numFmtId="0" fontId="0" fillId="20" borderId="0" xfId="0" applyFont="1" applyFill="1" applyBorder="1"/>
    <xf numFmtId="0" fontId="171" fillId="23" borderId="0" xfId="5" applyFont="1" applyFill="1" applyBorder="1" applyAlignment="1">
      <alignment horizontal="center" vertical="center"/>
    </xf>
    <xf numFmtId="0" fontId="125" fillId="23" borderId="0" xfId="5" applyFont="1" applyFill="1" applyBorder="1" applyAlignment="1">
      <alignment vertical="center"/>
    </xf>
    <xf numFmtId="0" fontId="125" fillId="23" borderId="0" xfId="5" applyFont="1" applyFill="1" applyBorder="1" applyAlignment="1">
      <alignment horizontal="center" vertical="center"/>
    </xf>
    <xf numFmtId="0" fontId="137" fillId="23" borderId="0" xfId="0" applyFont="1" applyFill="1" applyBorder="1" applyAlignment="1">
      <alignment horizontal="center" vertical="center"/>
    </xf>
    <xf numFmtId="0" fontId="121" fillId="23" borderId="0" xfId="0" applyFont="1" applyFill="1" applyBorder="1" applyAlignment="1">
      <alignment horizontal="right" vertical="center"/>
    </xf>
    <xf numFmtId="0" fontId="121" fillId="23" borderId="0" xfId="0" applyFont="1" applyFill="1" applyBorder="1" applyAlignment="1">
      <alignment vertical="center"/>
    </xf>
    <xf numFmtId="0" fontId="125" fillId="23" borderId="0" xfId="5" applyFont="1" applyFill="1" applyBorder="1" applyAlignment="1">
      <alignment horizontal="left" vertical="center"/>
    </xf>
    <xf numFmtId="0" fontId="118" fillId="23" borderId="0" xfId="0" applyFont="1" applyFill="1"/>
    <xf numFmtId="0" fontId="0" fillId="23" borderId="0" xfId="0" applyFill="1"/>
    <xf numFmtId="0" fontId="125" fillId="23" borderId="0" xfId="5" applyFont="1" applyFill="1" applyBorder="1" applyAlignment="1">
      <alignment horizontal="right" vertical="center"/>
    </xf>
    <xf numFmtId="0" fontId="118" fillId="23" borderId="0" xfId="0" applyFont="1" applyFill="1" applyBorder="1" applyAlignment="1">
      <alignment horizontal="left" vertical="center"/>
    </xf>
    <xf numFmtId="0" fontId="126" fillId="23" borderId="0" xfId="0" applyFont="1" applyFill="1" applyAlignment="1">
      <alignment horizontal="right"/>
    </xf>
    <xf numFmtId="165" fontId="126" fillId="23" borderId="0" xfId="0" applyNumberFormat="1" applyFont="1" applyFill="1" applyBorder="1" applyAlignment="1">
      <alignment horizontal="center" vertical="center"/>
    </xf>
    <xf numFmtId="0" fontId="126" fillId="23" borderId="0" xfId="0" applyFont="1" applyFill="1" applyBorder="1" applyAlignment="1">
      <alignment horizontal="left" vertical="center"/>
    </xf>
    <xf numFmtId="166" fontId="126" fillId="23" borderId="0" xfId="0" applyNumberFormat="1" applyFont="1" applyFill="1" applyBorder="1" applyAlignment="1">
      <alignment horizontal="center" vertical="center"/>
    </xf>
    <xf numFmtId="0" fontId="126" fillId="23" borderId="0" xfId="0" applyFont="1" applyFill="1" applyBorder="1" applyAlignment="1">
      <alignment horizontal="center" vertical="center"/>
    </xf>
    <xf numFmtId="0" fontId="118" fillId="23" borderId="14" xfId="0" applyFont="1" applyFill="1" applyBorder="1" applyAlignment="1">
      <alignment vertical="center"/>
    </xf>
    <xf numFmtId="0" fontId="0" fillId="23" borderId="13" xfId="0" applyFont="1" applyFill="1" applyBorder="1"/>
    <xf numFmtId="0" fontId="172" fillId="23" borderId="0" xfId="5" applyFont="1" applyFill="1" applyBorder="1" applyAlignment="1">
      <alignment horizontal="center" vertical="center"/>
    </xf>
    <xf numFmtId="0" fontId="173" fillId="23" borderId="0" xfId="5" applyFont="1" applyFill="1" applyBorder="1" applyAlignment="1">
      <alignment horizontal="center" vertical="center"/>
    </xf>
    <xf numFmtId="0" fontId="0" fillId="23" borderId="0" xfId="0" applyFont="1" applyFill="1" applyBorder="1"/>
    <xf numFmtId="0" fontId="131" fillId="23" borderId="0" xfId="5" applyFont="1" applyFill="1" applyBorder="1" applyAlignment="1">
      <alignment horizontal="center" vertical="center"/>
    </xf>
    <xf numFmtId="0" fontId="174" fillId="23" borderId="0" xfId="0" applyFont="1" applyFill="1" applyBorder="1" applyAlignment="1">
      <alignment vertical="center"/>
    </xf>
    <xf numFmtId="0" fontId="175" fillId="23" borderId="0" xfId="0" applyFont="1" applyFill="1" applyBorder="1" applyAlignment="1">
      <alignment vertical="center"/>
    </xf>
    <xf numFmtId="0" fontId="128" fillId="23" borderId="0" xfId="0" applyFont="1" applyFill="1" applyBorder="1" applyAlignment="1">
      <alignment vertical="center"/>
    </xf>
    <xf numFmtId="0" fontId="128" fillId="23" borderId="0" xfId="0" applyFont="1" applyFill="1"/>
    <xf numFmtId="1" fontId="165" fillId="18" borderId="0" xfId="0" applyNumberFormat="1" applyFont="1" applyFill="1" applyBorder="1" applyAlignment="1">
      <alignment vertical="center"/>
    </xf>
    <xf numFmtId="0" fontId="171" fillId="24" borderId="0" xfId="5" applyFont="1" applyFill="1" applyBorder="1" applyAlignment="1">
      <alignment horizontal="center" vertical="center"/>
    </xf>
    <xf numFmtId="0" fontId="125" fillId="24" borderId="0" xfId="5" applyFont="1" applyFill="1" applyBorder="1" applyAlignment="1">
      <alignment vertical="center"/>
    </xf>
    <xf numFmtId="0" fontId="121" fillId="24" borderId="0" xfId="0" applyFont="1" applyFill="1" applyBorder="1" applyAlignment="1">
      <alignment horizontal="right" vertical="center"/>
    </xf>
    <xf numFmtId="0" fontId="121" fillId="24" borderId="0" xfId="0" applyFont="1" applyFill="1" applyBorder="1" applyAlignment="1">
      <alignment vertical="center"/>
    </xf>
    <xf numFmtId="0" fontId="128" fillId="24" borderId="0" xfId="0" applyFont="1" applyFill="1"/>
    <xf numFmtId="0" fontId="118" fillId="24" borderId="0" xfId="0" applyFont="1" applyFill="1"/>
    <xf numFmtId="0" fontId="0" fillId="24" borderId="0" xfId="0" applyFill="1"/>
    <xf numFmtId="0" fontId="125" fillId="24" borderId="0" xfId="5" applyFont="1" applyFill="1" applyBorder="1" applyAlignment="1">
      <alignment horizontal="right" vertical="center"/>
    </xf>
    <xf numFmtId="0" fontId="126" fillId="24" borderId="0" xfId="0" applyFont="1" applyFill="1" applyAlignment="1">
      <alignment horizontal="right"/>
    </xf>
    <xf numFmtId="0" fontId="126" fillId="24" borderId="0" xfId="0" applyFont="1" applyFill="1" applyBorder="1" applyAlignment="1">
      <alignment horizontal="left" vertical="center"/>
    </xf>
    <xf numFmtId="0" fontId="128" fillId="24" borderId="0" xfId="0" applyFont="1" applyFill="1" applyBorder="1" applyAlignment="1">
      <alignment vertical="center"/>
    </xf>
    <xf numFmtId="0" fontId="118" fillId="24" borderId="14" xfId="0" applyFont="1" applyFill="1" applyBorder="1" applyAlignment="1">
      <alignment vertical="center"/>
    </xf>
    <xf numFmtId="165" fontId="126" fillId="24" borderId="0" xfId="0" applyNumberFormat="1" applyFont="1" applyFill="1" applyBorder="1" applyAlignment="1">
      <alignment horizontal="center" vertical="center"/>
    </xf>
    <xf numFmtId="166" fontId="126" fillId="24" borderId="0" xfId="0" applyNumberFormat="1" applyFont="1" applyFill="1" applyBorder="1" applyAlignment="1">
      <alignment horizontal="center" vertical="center"/>
    </xf>
    <xf numFmtId="1" fontId="126" fillId="24" borderId="0" xfId="0" applyNumberFormat="1" applyFont="1" applyFill="1" applyBorder="1" applyAlignment="1">
      <alignment horizontal="center" vertical="center"/>
    </xf>
    <xf numFmtId="0" fontId="0" fillId="24" borderId="13" xfId="0" applyFont="1" applyFill="1" applyBorder="1"/>
    <xf numFmtId="0" fontId="172" fillId="24" borderId="0" xfId="5" applyFont="1" applyFill="1" applyBorder="1" applyAlignment="1">
      <alignment horizontal="center" vertical="center"/>
    </xf>
    <xf numFmtId="0" fontId="173" fillId="24" borderId="0" xfId="5" applyFont="1" applyFill="1" applyBorder="1" applyAlignment="1">
      <alignment horizontal="center" vertical="center"/>
    </xf>
    <xf numFmtId="0" fontId="0" fillId="24" borderId="0" xfId="0" applyFont="1" applyFill="1" applyBorder="1"/>
    <xf numFmtId="0" fontId="128" fillId="24" borderId="0" xfId="0" applyFont="1" applyFill="1" applyBorder="1" applyAlignment="1">
      <alignment horizontal="left" vertical="center"/>
    </xf>
    <xf numFmtId="0" fontId="131" fillId="24" borderId="0" xfId="5" applyFont="1" applyFill="1" applyBorder="1" applyAlignment="1">
      <alignment horizontal="center" vertical="center"/>
    </xf>
    <xf numFmtId="0" fontId="131" fillId="24" borderId="0" xfId="0" applyFont="1" applyFill="1" applyBorder="1" applyAlignment="1">
      <alignment vertical="center"/>
    </xf>
    <xf numFmtId="0" fontId="125" fillId="24" borderId="0" xfId="0" applyFont="1" applyFill="1" applyBorder="1" applyAlignment="1">
      <alignment vertical="center"/>
    </xf>
    <xf numFmtId="0" fontId="0" fillId="25" borderId="0" xfId="0" applyFill="1" applyBorder="1" applyAlignment="1">
      <alignment horizontal="left" vertical="center"/>
    </xf>
    <xf numFmtId="0" fontId="171" fillId="25" borderId="0" xfId="5" applyFont="1" applyFill="1" applyBorder="1" applyAlignment="1">
      <alignment horizontal="center" vertical="center"/>
    </xf>
    <xf numFmtId="0" fontId="125" fillId="25" borderId="0" xfId="5" applyFont="1" applyFill="1" applyBorder="1" applyAlignment="1">
      <alignment vertical="center"/>
    </xf>
    <xf numFmtId="0" fontId="137" fillId="25" borderId="0" xfId="0" applyFont="1" applyFill="1" applyBorder="1" applyAlignment="1">
      <alignment horizontal="center" vertical="center"/>
    </xf>
    <xf numFmtId="0" fontId="121" fillId="25" borderId="0" xfId="0" applyFont="1" applyFill="1" applyBorder="1" applyAlignment="1">
      <alignment horizontal="right" vertical="center"/>
    </xf>
    <xf numFmtId="0" fontId="121" fillId="25" borderId="0" xfId="0" applyFont="1" applyFill="1" applyBorder="1" applyAlignment="1">
      <alignment vertical="center"/>
    </xf>
    <xf numFmtId="0" fontId="128" fillId="25" borderId="0" xfId="0" applyFont="1" applyFill="1"/>
    <xf numFmtId="0" fontId="118" fillId="25" borderId="0" xfId="0" applyFont="1" applyFill="1"/>
    <xf numFmtId="0" fontId="0" fillId="25" borderId="0" xfId="0" applyFill="1"/>
    <xf numFmtId="0" fontId="125" fillId="25" borderId="0" xfId="5" applyFont="1" applyFill="1" applyBorder="1" applyAlignment="1">
      <alignment horizontal="right" vertical="center"/>
    </xf>
    <xf numFmtId="0" fontId="126" fillId="25" borderId="0" xfId="0" applyFont="1" applyFill="1" applyAlignment="1">
      <alignment horizontal="right"/>
    </xf>
    <xf numFmtId="0" fontId="126" fillId="25" borderId="0" xfId="0" applyFont="1" applyFill="1" applyBorder="1" applyAlignment="1">
      <alignment horizontal="left" vertical="center"/>
    </xf>
    <xf numFmtId="0" fontId="128" fillId="25" borderId="0" xfId="0" applyFont="1" applyFill="1" applyBorder="1" applyAlignment="1">
      <alignment vertical="center"/>
    </xf>
    <xf numFmtId="0" fontId="118" fillId="25" borderId="14" xfId="0" applyFont="1" applyFill="1" applyBorder="1" applyAlignment="1">
      <alignment vertical="center"/>
    </xf>
    <xf numFmtId="165" fontId="126" fillId="25" borderId="0" xfId="0" applyNumberFormat="1" applyFont="1" applyFill="1" applyBorder="1" applyAlignment="1">
      <alignment horizontal="center" vertical="center"/>
    </xf>
    <xf numFmtId="166" fontId="126" fillId="25" borderId="0" xfId="0" applyNumberFormat="1" applyFont="1" applyFill="1" applyBorder="1" applyAlignment="1">
      <alignment horizontal="center" vertical="center"/>
    </xf>
    <xf numFmtId="2" fontId="126" fillId="25" borderId="0" xfId="0" applyNumberFormat="1" applyFont="1" applyFill="1" applyBorder="1" applyAlignment="1">
      <alignment horizontal="center" vertical="center"/>
    </xf>
    <xf numFmtId="1" fontId="126" fillId="25" borderId="0" xfId="0" applyNumberFormat="1" applyFont="1" applyFill="1" applyBorder="1" applyAlignment="1">
      <alignment horizontal="center" vertical="center"/>
    </xf>
    <xf numFmtId="0" fontId="0" fillId="25" borderId="13" xfId="0" applyFont="1" applyFill="1" applyBorder="1"/>
    <xf numFmtId="0" fontId="172" fillId="25" borderId="0" xfId="5" applyFont="1" applyFill="1" applyBorder="1" applyAlignment="1">
      <alignment horizontal="center" vertical="center"/>
    </xf>
    <xf numFmtId="0" fontId="173" fillId="25" borderId="0" xfId="5" applyFont="1" applyFill="1" applyBorder="1" applyAlignment="1">
      <alignment horizontal="center" vertical="center"/>
    </xf>
    <xf numFmtId="0" fontId="0" fillId="25" borderId="0" xfId="0" applyFont="1" applyFill="1" applyBorder="1"/>
    <xf numFmtId="0" fontId="131" fillId="25" borderId="0" xfId="0" applyFont="1" applyFill="1" applyBorder="1" applyAlignment="1">
      <alignment vertical="center"/>
    </xf>
    <xf numFmtId="0" fontId="125" fillId="25" borderId="0" xfId="0" applyFont="1" applyFill="1" applyBorder="1" applyAlignment="1">
      <alignment vertical="center"/>
    </xf>
    <xf numFmtId="0" fontId="131" fillId="25" borderId="0" xfId="5" applyFont="1" applyFill="1" applyBorder="1" applyAlignment="1">
      <alignment horizontal="center" vertical="center"/>
    </xf>
    <xf numFmtId="0" fontId="125" fillId="26" borderId="0" xfId="5" applyFont="1" applyFill="1" applyBorder="1" applyAlignment="1">
      <alignment horizontal="center" vertical="center"/>
    </xf>
    <xf numFmtId="0" fontId="137" fillId="26" borderId="0" xfId="0" applyFont="1" applyFill="1" applyBorder="1" applyAlignment="1">
      <alignment horizontal="center" vertical="center"/>
    </xf>
    <xf numFmtId="0" fontId="121" fillId="26" borderId="0" xfId="0" applyFont="1" applyFill="1" applyBorder="1" applyAlignment="1">
      <alignment vertical="center"/>
    </xf>
    <xf numFmtId="0" fontId="125" fillId="26" borderId="0" xfId="5" applyFont="1" applyFill="1" applyBorder="1" applyAlignment="1">
      <alignment horizontal="left" vertical="center"/>
    </xf>
    <xf numFmtId="0" fontId="128" fillId="26" borderId="0" xfId="0" applyFont="1" applyFill="1"/>
    <xf numFmtId="0" fontId="118" fillId="26" borderId="0" xfId="0" applyFont="1" applyFill="1"/>
    <xf numFmtId="0" fontId="0" fillId="26" borderId="0" xfId="0" applyFill="1"/>
    <xf numFmtId="0" fontId="118" fillId="26" borderId="0" xfId="0" applyFont="1" applyFill="1" applyBorder="1" applyAlignment="1">
      <alignment vertical="center"/>
    </xf>
    <xf numFmtId="0" fontId="128" fillId="26" borderId="0" xfId="0" applyFont="1" applyFill="1" applyBorder="1" applyAlignment="1">
      <alignment vertical="center"/>
    </xf>
    <xf numFmtId="0" fontId="118" fillId="26" borderId="14" xfId="0" applyFont="1" applyFill="1" applyBorder="1" applyAlignment="1">
      <alignment vertical="center"/>
    </xf>
    <xf numFmtId="0" fontId="0" fillId="26" borderId="13" xfId="0" applyFont="1" applyFill="1" applyBorder="1"/>
    <xf numFmtId="0" fontId="172" fillId="26" borderId="0" xfId="5" applyFont="1" applyFill="1" applyBorder="1" applyAlignment="1">
      <alignment horizontal="center" vertical="center"/>
    </xf>
    <xf numFmtId="0" fontId="173" fillId="26" borderId="0" xfId="5" applyFont="1" applyFill="1" applyBorder="1" applyAlignment="1">
      <alignment horizontal="center" vertical="center"/>
    </xf>
    <xf numFmtId="0" fontId="0" fillId="26" borderId="0" xfId="0" applyFont="1" applyFill="1" applyBorder="1"/>
    <xf numFmtId="0" fontId="175" fillId="26" borderId="0" xfId="5" applyFont="1" applyFill="1" applyBorder="1" applyAlignment="1">
      <alignment horizontal="center" vertical="center"/>
    </xf>
    <xf numFmtId="0" fontId="174" fillId="26" borderId="0" xfId="0" applyFont="1" applyFill="1" applyBorder="1" applyAlignment="1">
      <alignment vertical="center"/>
    </xf>
    <xf numFmtId="0" fontId="175" fillId="26" borderId="0" xfId="0" applyFont="1" applyFill="1" applyBorder="1" applyAlignment="1">
      <alignment vertical="center"/>
    </xf>
    <xf numFmtId="0" fontId="174" fillId="26" borderId="0" xfId="5" applyFont="1" applyFill="1" applyBorder="1" applyAlignment="1">
      <alignment horizontal="center" vertical="center"/>
    </xf>
    <xf numFmtId="0" fontId="176" fillId="26" borderId="0" xfId="0" applyFont="1" applyFill="1" applyBorder="1" applyAlignment="1">
      <alignment horizontal="left" vertical="center"/>
    </xf>
    <xf numFmtId="0" fontId="175" fillId="26" borderId="0" xfId="5" applyFont="1" applyFill="1" applyBorder="1" applyAlignment="1">
      <alignment horizontal="right" vertical="center"/>
    </xf>
    <xf numFmtId="165" fontId="128" fillId="26" borderId="0" xfId="0" applyNumberFormat="1" applyFont="1" applyFill="1" applyBorder="1" applyAlignment="1">
      <alignment vertical="center"/>
    </xf>
    <xf numFmtId="0" fontId="164" fillId="26" borderId="0" xfId="0" applyFont="1" applyFill="1" applyAlignment="1">
      <alignment horizontal="right"/>
    </xf>
    <xf numFmtId="165" fontId="164" fillId="26" borderId="0" xfId="0" applyNumberFormat="1" applyFont="1" applyFill="1" applyBorder="1" applyAlignment="1">
      <alignment horizontal="center" vertical="center"/>
    </xf>
    <xf numFmtId="0" fontId="164" fillId="26" borderId="0" xfId="0" applyFont="1" applyFill="1" applyBorder="1" applyAlignment="1">
      <alignment horizontal="left" vertical="center"/>
    </xf>
    <xf numFmtId="166" fontId="164" fillId="26" borderId="0" xfId="0" applyNumberFormat="1" applyFont="1" applyFill="1" applyBorder="1" applyAlignment="1">
      <alignment horizontal="center" vertical="center"/>
    </xf>
    <xf numFmtId="1" fontId="164" fillId="26" borderId="0" xfId="0" applyNumberFormat="1" applyFont="1" applyFill="1" applyBorder="1" applyAlignment="1">
      <alignment horizontal="center" vertical="center"/>
    </xf>
    <xf numFmtId="0" fontId="177" fillId="26" borderId="0" xfId="5" applyFont="1" applyFill="1" applyBorder="1" applyAlignment="1">
      <alignment horizontal="center" vertical="center"/>
    </xf>
    <xf numFmtId="0" fontId="167" fillId="26" borderId="0" xfId="0" applyFont="1" applyFill="1" applyBorder="1" applyAlignment="1">
      <alignment horizontal="right" vertical="center"/>
    </xf>
    <xf numFmtId="0" fontId="175" fillId="26" borderId="0" xfId="5" applyFont="1" applyFill="1" applyBorder="1" applyAlignment="1">
      <alignment vertical="center"/>
    </xf>
    <xf numFmtId="0" fontId="125" fillId="21" borderId="0" xfId="5" applyFont="1" applyFill="1" applyBorder="1" applyAlignment="1">
      <alignment vertical="center"/>
    </xf>
    <xf numFmtId="0" fontId="125" fillId="21" borderId="0" xfId="5" applyFont="1" applyFill="1" applyBorder="1" applyAlignment="1">
      <alignment horizontal="center" vertical="center"/>
    </xf>
    <xf numFmtId="0" fontId="137" fillId="21" borderId="0" xfId="0" applyFont="1" applyFill="1" applyBorder="1" applyAlignment="1">
      <alignment horizontal="center" vertical="center"/>
    </xf>
    <xf numFmtId="0" fontId="121" fillId="21" borderId="0" xfId="0" applyFont="1" applyFill="1" applyBorder="1" applyAlignment="1">
      <alignment vertical="center"/>
    </xf>
    <xf numFmtId="0" fontId="125" fillId="21" borderId="0" xfId="5" applyFont="1" applyFill="1" applyBorder="1" applyAlignment="1">
      <alignment horizontal="left" vertical="center"/>
    </xf>
    <xf numFmtId="0" fontId="118" fillId="21" borderId="0" xfId="0" applyFont="1" applyFill="1"/>
    <xf numFmtId="0" fontId="118" fillId="21" borderId="0" xfId="0" applyFont="1" applyFill="1" applyBorder="1" applyAlignment="1">
      <alignment horizontal="left" vertical="center"/>
    </xf>
    <xf numFmtId="0" fontId="125" fillId="21" borderId="0" xfId="5" applyFont="1" applyFill="1" applyBorder="1" applyAlignment="1">
      <alignment horizontal="right" vertical="center"/>
    </xf>
    <xf numFmtId="0" fontId="126" fillId="21" borderId="0" xfId="0" applyFont="1" applyFill="1" applyAlignment="1">
      <alignment horizontal="right"/>
    </xf>
    <xf numFmtId="0" fontId="126" fillId="21" borderId="0" xfId="0" quotePrefix="1" applyFont="1" applyFill="1" applyAlignment="1">
      <alignment horizontal="right"/>
    </xf>
    <xf numFmtId="0" fontId="118" fillId="21" borderId="0" xfId="0" applyFont="1" applyFill="1" applyBorder="1" applyAlignment="1">
      <alignment vertical="center"/>
    </xf>
    <xf numFmtId="0" fontId="118" fillId="21" borderId="14" xfId="0" applyFont="1" applyFill="1" applyBorder="1" applyAlignment="1">
      <alignment vertical="center"/>
    </xf>
    <xf numFmtId="0" fontId="126" fillId="21" borderId="0" xfId="0" applyFont="1" applyFill="1" applyBorder="1" applyAlignment="1">
      <alignment horizontal="left" vertical="center"/>
    </xf>
    <xf numFmtId="165" fontId="118" fillId="21" borderId="0" xfId="0" applyNumberFormat="1" applyFont="1" applyFill="1" applyBorder="1" applyAlignment="1">
      <alignment vertical="center"/>
    </xf>
    <xf numFmtId="165" fontId="126" fillId="21" borderId="0" xfId="0" applyNumberFormat="1" applyFont="1" applyFill="1" applyBorder="1" applyAlignment="1">
      <alignment horizontal="center" vertical="center"/>
    </xf>
    <xf numFmtId="166" fontId="126" fillId="21" borderId="0" xfId="0" applyNumberFormat="1" applyFont="1" applyFill="1" applyBorder="1" applyAlignment="1">
      <alignment horizontal="center" vertical="center"/>
    </xf>
    <xf numFmtId="1" fontId="126" fillId="21" borderId="0" xfId="0" applyNumberFormat="1" applyFont="1" applyFill="1" applyBorder="1" applyAlignment="1">
      <alignment horizontal="center" vertical="center"/>
    </xf>
    <xf numFmtId="0" fontId="118" fillId="21" borderId="13" xfId="0" applyFont="1" applyFill="1" applyBorder="1"/>
    <xf numFmtId="0" fontId="118" fillId="21" borderId="0" xfId="5" applyFont="1" applyFill="1" applyBorder="1" applyAlignment="1">
      <alignment horizontal="center" vertical="center"/>
    </xf>
    <xf numFmtId="0" fontId="178" fillId="21" borderId="0" xfId="5" applyFont="1" applyFill="1" applyBorder="1" applyAlignment="1">
      <alignment horizontal="center" vertical="center"/>
    </xf>
    <xf numFmtId="0" fontId="131" fillId="21" borderId="0" xfId="0" applyFont="1" applyFill="1" applyBorder="1" applyAlignment="1">
      <alignment vertical="center"/>
    </xf>
    <xf numFmtId="0" fontId="125" fillId="21" borderId="0" xfId="0" applyFont="1" applyFill="1" applyBorder="1" applyAlignment="1">
      <alignment vertical="center"/>
    </xf>
    <xf numFmtId="0" fontId="131" fillId="21" borderId="0" xfId="5" applyFont="1" applyFill="1" applyBorder="1" applyAlignment="1">
      <alignment horizontal="center" vertical="center"/>
    </xf>
    <xf numFmtId="0" fontId="171" fillId="21" borderId="0" xfId="5" applyFont="1" applyFill="1" applyBorder="1" applyAlignment="1">
      <alignment horizontal="center" vertical="center"/>
    </xf>
    <xf numFmtId="0" fontId="121" fillId="21" borderId="0" xfId="0" applyFont="1" applyFill="1" applyBorder="1" applyAlignment="1">
      <alignment horizontal="right" vertical="center"/>
    </xf>
    <xf numFmtId="0" fontId="13" fillId="30" borderId="0" xfId="5" applyFont="1" applyFill="1" applyBorder="1" applyAlignment="1">
      <alignment horizontal="center" vertical="center"/>
    </xf>
    <xf numFmtId="0" fontId="14" fillId="30" borderId="0" xfId="5" applyFont="1" applyFill="1" applyBorder="1" applyAlignment="1">
      <alignment vertical="center"/>
    </xf>
    <xf numFmtId="0" fontId="15" fillId="30" borderId="0" xfId="5" applyFont="1" applyFill="1" applyBorder="1" applyAlignment="1">
      <alignment horizontal="center" vertical="center"/>
    </xf>
    <xf numFmtId="0" fontId="15" fillId="30" borderId="0" xfId="0" applyFont="1" applyFill="1" applyBorder="1" applyAlignment="1">
      <alignment horizontal="center" vertical="center"/>
    </xf>
    <xf numFmtId="0" fontId="14" fillId="30" borderId="0" xfId="0" applyFont="1" applyFill="1" applyBorder="1" applyAlignment="1">
      <alignment horizontal="center" vertical="center"/>
    </xf>
    <xf numFmtId="0" fontId="179" fillId="30" borderId="0" xfId="0" applyFont="1" applyFill="1" applyBorder="1" applyAlignment="1">
      <alignment horizontal="center" vertical="center"/>
    </xf>
    <xf numFmtId="0" fontId="16" fillId="30" borderId="0" xfId="0" applyFont="1" applyFill="1" applyBorder="1" applyAlignment="1">
      <alignment horizontal="right" vertical="center"/>
    </xf>
    <xf numFmtId="0" fontId="180" fillId="30" borderId="0" xfId="0" applyFont="1" applyFill="1" applyBorder="1" applyAlignment="1">
      <alignment vertical="center"/>
    </xf>
    <xf numFmtId="0" fontId="19" fillId="30" borderId="0" xfId="0" applyFont="1" applyFill="1"/>
    <xf numFmtId="0" fontId="15" fillId="30" borderId="0" xfId="5" applyFont="1" applyFill="1" applyBorder="1" applyAlignment="1">
      <alignment horizontal="left" vertical="center"/>
    </xf>
    <xf numFmtId="0" fontId="181" fillId="30" borderId="0" xfId="0" applyFont="1" applyFill="1"/>
    <xf numFmtId="0" fontId="15" fillId="30" borderId="0" xfId="5" applyFont="1" applyFill="1" applyBorder="1" applyAlignment="1">
      <alignment horizontal="right" vertical="center"/>
    </xf>
    <xf numFmtId="165" fontId="15" fillId="30" borderId="0" xfId="0" applyNumberFormat="1" applyFont="1" applyFill="1" applyBorder="1" applyAlignment="1">
      <alignment vertical="center"/>
    </xf>
    <xf numFmtId="0" fontId="15" fillId="30" borderId="0" xfId="0" applyFont="1" applyFill="1" applyBorder="1" applyAlignment="1">
      <alignment horizontal="left" vertical="center"/>
    </xf>
    <xf numFmtId="165" fontId="182" fillId="18" borderId="0" xfId="0" applyNumberFormat="1" applyFont="1" applyFill="1" applyBorder="1" applyAlignment="1">
      <alignment vertical="center"/>
    </xf>
    <xf numFmtId="0" fontId="183" fillId="30" borderId="0" xfId="0" applyFont="1" applyFill="1" applyBorder="1" applyAlignment="1">
      <alignment horizontal="left" vertical="center"/>
    </xf>
    <xf numFmtId="0" fontId="184" fillId="30" borderId="0" xfId="0" applyFont="1" applyFill="1"/>
    <xf numFmtId="0" fontId="16" fillId="30" borderId="0" xfId="0" applyFont="1" applyFill="1" applyAlignment="1">
      <alignment horizontal="right"/>
    </xf>
    <xf numFmtId="165" fontId="16" fillId="30" borderId="0" xfId="0" applyNumberFormat="1" applyFont="1" applyFill="1" applyBorder="1" applyAlignment="1">
      <alignment horizontal="center" vertical="center"/>
    </xf>
    <xf numFmtId="0" fontId="17" fillId="30" borderId="0" xfId="0" applyFont="1" applyFill="1" applyBorder="1" applyAlignment="1">
      <alignment horizontal="left" vertical="center"/>
    </xf>
    <xf numFmtId="1" fontId="182" fillId="18" borderId="0" xfId="0" applyNumberFormat="1" applyFont="1" applyFill="1" applyBorder="1" applyAlignment="1">
      <alignment vertical="center"/>
    </xf>
    <xf numFmtId="1" fontId="16" fillId="30" borderId="0" xfId="0" applyNumberFormat="1" applyFont="1" applyFill="1" applyBorder="1" applyAlignment="1">
      <alignment horizontal="center" vertical="center"/>
    </xf>
    <xf numFmtId="0" fontId="182" fillId="18" borderId="0" xfId="0" applyFont="1" applyFill="1" applyBorder="1" applyAlignment="1">
      <alignment vertical="center"/>
    </xf>
    <xf numFmtId="0" fontId="184" fillId="30" borderId="0" xfId="0" applyFont="1" applyFill="1" applyBorder="1" applyAlignment="1">
      <alignment vertical="center"/>
    </xf>
    <xf numFmtId="0" fontId="184" fillId="30" borderId="0" xfId="0" applyFont="1" applyFill="1" applyBorder="1" applyAlignment="1">
      <alignment horizontal="left" vertical="center"/>
    </xf>
    <xf numFmtId="0" fontId="185" fillId="30" borderId="0" xfId="0" applyFont="1" applyFill="1"/>
    <xf numFmtId="0" fontId="185" fillId="30" borderId="0" xfId="0" applyFont="1" applyFill="1" applyBorder="1" applyAlignment="1">
      <alignment vertical="center"/>
    </xf>
    <xf numFmtId="0" fontId="186" fillId="19" borderId="1" xfId="0" applyFont="1" applyFill="1" applyBorder="1" applyAlignment="1">
      <alignment vertical="center"/>
    </xf>
    <xf numFmtId="0" fontId="187" fillId="19" borderId="1" xfId="0" applyFont="1" applyFill="1" applyBorder="1" applyAlignment="1">
      <alignment vertical="center"/>
    </xf>
    <xf numFmtId="0" fontId="188" fillId="19" borderId="1" xfId="1" applyFont="1" applyFill="1" applyBorder="1" applyAlignment="1">
      <alignment horizontal="left" vertical="center"/>
    </xf>
    <xf numFmtId="0" fontId="186" fillId="28" borderId="0" xfId="0" applyFont="1" applyFill="1" applyBorder="1" applyAlignment="1">
      <alignment vertical="center"/>
    </xf>
    <xf numFmtId="0" fontId="189" fillId="28" borderId="0" xfId="0" applyFont="1" applyFill="1"/>
    <xf numFmtId="0" fontId="181" fillId="30" borderId="13" xfId="0" applyFont="1" applyFill="1" applyBorder="1"/>
    <xf numFmtId="0" fontId="189" fillId="18" borderId="15" xfId="0" applyFont="1" applyFill="1" applyBorder="1" applyAlignment="1">
      <alignment vertical="center"/>
    </xf>
    <xf numFmtId="0" fontId="190" fillId="18" borderId="13" xfId="0" applyFont="1" applyFill="1" applyBorder="1" applyAlignment="1">
      <alignment vertical="center"/>
    </xf>
    <xf numFmtId="0" fontId="191" fillId="18" borderId="0" xfId="0" applyFont="1" applyFill="1" applyBorder="1" applyAlignment="1">
      <alignment vertical="center"/>
    </xf>
    <xf numFmtId="0" fontId="181" fillId="30" borderId="0" xfId="0" applyFont="1" applyFill="1" applyBorder="1"/>
    <xf numFmtId="0" fontId="190" fillId="18" borderId="0" xfId="0" applyFont="1" applyFill="1" applyBorder="1" applyAlignment="1">
      <alignment vertical="center"/>
    </xf>
    <xf numFmtId="0" fontId="189" fillId="18" borderId="0" xfId="0" applyFont="1" applyFill="1" applyBorder="1" applyAlignment="1">
      <alignment horizontal="center" vertical="center"/>
    </xf>
    <xf numFmtId="0" fontId="192" fillId="18" borderId="0" xfId="0" applyFont="1" applyFill="1" applyBorder="1" applyAlignment="1">
      <alignment horizontal="center" vertical="center"/>
    </xf>
    <xf numFmtId="0" fontId="193" fillId="18" borderId="0" xfId="0" applyFont="1" applyFill="1" applyBorder="1" applyAlignment="1">
      <alignment vertical="center"/>
    </xf>
    <xf numFmtId="0" fontId="194" fillId="30" borderId="0" xfId="5" applyFont="1" applyFill="1" applyBorder="1" applyAlignment="1">
      <alignment horizontal="center" vertical="center"/>
    </xf>
    <xf numFmtId="0" fontId="195" fillId="18" borderId="0" xfId="0" applyFont="1" applyFill="1" applyBorder="1" applyAlignment="1">
      <alignment horizontal="center" vertical="center"/>
    </xf>
    <xf numFmtId="0" fontId="181" fillId="18" borderId="0" xfId="0" applyFont="1" applyFill="1" applyBorder="1"/>
    <xf numFmtId="0" fontId="181" fillId="18" borderId="0" xfId="0" applyFont="1" applyFill="1" applyBorder="1" applyAlignment="1">
      <alignment vertical="center"/>
    </xf>
    <xf numFmtId="0" fontId="196" fillId="30" borderId="0" xfId="5" applyFont="1" applyFill="1" applyBorder="1" applyAlignment="1">
      <alignment horizontal="center" vertical="center"/>
    </xf>
    <xf numFmtId="0" fontId="191" fillId="18" borderId="0" xfId="0" applyFont="1" applyFill="1" applyBorder="1" applyAlignment="1">
      <alignment vertical="center" wrapText="1"/>
    </xf>
    <xf numFmtId="0" fontId="191" fillId="18" borderId="0" xfId="0" applyFont="1" applyFill="1" applyBorder="1" applyAlignment="1">
      <alignment horizontal="left" vertical="center" wrapText="1"/>
    </xf>
    <xf numFmtId="0" fontId="184" fillId="30" borderId="14" xfId="0" applyFont="1" applyFill="1" applyBorder="1" applyAlignment="1">
      <alignment vertical="center"/>
    </xf>
    <xf numFmtId="0" fontId="197" fillId="31" borderId="4" xfId="0" applyFont="1" applyFill="1" applyBorder="1" applyAlignment="1" applyProtection="1">
      <alignment horizontal="center" vertical="center"/>
      <protection locked="0"/>
    </xf>
    <xf numFmtId="165" fontId="198" fillId="31" borderId="0" xfId="0" applyNumberFormat="1" applyFont="1" applyFill="1" applyBorder="1" applyAlignment="1">
      <alignment horizontal="left" vertical="center" wrapText="1"/>
    </xf>
    <xf numFmtId="167" fontId="199" fillId="31" borderId="0" xfId="10" applyNumberFormat="1" applyFont="1" applyFill="1" applyBorder="1" applyAlignment="1">
      <alignment horizontal="center" vertical="center"/>
    </xf>
    <xf numFmtId="0" fontId="3" fillId="31" borderId="0" xfId="5" applyFont="1" applyFill="1" applyBorder="1" applyAlignment="1">
      <alignment horizontal="center" vertical="center"/>
    </xf>
    <xf numFmtId="167" fontId="197" fillId="31" borderId="0" xfId="10" applyNumberFormat="1" applyFont="1" applyFill="1" applyBorder="1" applyAlignment="1">
      <alignment horizontal="center" vertical="center"/>
    </xf>
    <xf numFmtId="0" fontId="163" fillId="18" borderId="15" xfId="0" applyFont="1" applyFill="1" applyBorder="1" applyAlignment="1">
      <alignment horizontal="left" vertical="center"/>
    </xf>
    <xf numFmtId="0" fontId="0" fillId="19" borderId="0" xfId="0" applyFill="1" applyBorder="1" applyAlignment="1">
      <alignment vertical="center"/>
    </xf>
    <xf numFmtId="0" fontId="119" fillId="19" borderId="0" xfId="1" applyFill="1" applyBorder="1" applyAlignment="1">
      <alignment vertical="center"/>
    </xf>
    <xf numFmtId="0" fontId="163" fillId="18" borderId="16" xfId="0" applyFont="1" applyFill="1" applyBorder="1" applyAlignment="1">
      <alignment horizontal="left" vertical="center"/>
    </xf>
    <xf numFmtId="0" fontId="118" fillId="21" borderId="0" xfId="0" applyFont="1" applyFill="1" applyBorder="1" applyAlignment="1">
      <alignment horizontal="center" vertical="center"/>
    </xf>
    <xf numFmtId="1" fontId="126" fillId="21" borderId="0" xfId="0" applyNumberFormat="1" applyFont="1" applyFill="1" applyBorder="1" applyAlignment="1">
      <alignment vertical="center"/>
    </xf>
    <xf numFmtId="0" fontId="126" fillId="21" borderId="0" xfId="0" applyFont="1" applyFill="1" applyBorder="1" applyAlignment="1">
      <alignment vertical="center"/>
    </xf>
    <xf numFmtId="166" fontId="126" fillId="21" borderId="0" xfId="0" applyNumberFormat="1" applyFont="1" applyFill="1" applyBorder="1" applyAlignment="1">
      <alignment vertical="center"/>
    </xf>
    <xf numFmtId="0" fontId="0" fillId="18" borderId="17" xfId="0" applyFill="1" applyBorder="1"/>
    <xf numFmtId="165" fontId="126" fillId="21" borderId="0" xfId="0" applyNumberFormat="1" applyFont="1" applyFill="1" applyBorder="1" applyAlignment="1">
      <alignment vertical="center"/>
    </xf>
    <xf numFmtId="165" fontId="133" fillId="21" borderId="0" xfId="0" applyNumberFormat="1" applyFont="1" applyFill="1" applyBorder="1" applyAlignment="1">
      <alignment vertical="center"/>
    </xf>
    <xf numFmtId="0" fontId="120" fillId="28" borderId="0" xfId="0" applyFont="1" applyFill="1" applyBorder="1"/>
    <xf numFmtId="0" fontId="0" fillId="0" borderId="17" xfId="0" applyBorder="1"/>
    <xf numFmtId="0" fontId="0" fillId="18" borderId="0" xfId="0" applyFill="1" applyBorder="1" applyAlignment="1">
      <alignment vertical="center" wrapText="1"/>
    </xf>
    <xf numFmtId="0" fontId="0" fillId="18" borderId="17" xfId="0" applyFill="1" applyBorder="1" applyAlignment="1">
      <alignment vertical="center" wrapText="1"/>
    </xf>
    <xf numFmtId="0" fontId="0" fillId="18" borderId="17" xfId="0" applyFill="1" applyBorder="1" applyAlignment="1">
      <alignment vertical="center"/>
    </xf>
    <xf numFmtId="0" fontId="0" fillId="18" borderId="0" xfId="0" applyFill="1" applyBorder="1" applyAlignment="1"/>
    <xf numFmtId="0" fontId="0" fillId="18" borderId="17" xfId="0" applyFill="1" applyBorder="1" applyAlignment="1"/>
    <xf numFmtId="0" fontId="128" fillId="20" borderId="0" xfId="0" applyFont="1" applyFill="1" applyBorder="1" applyAlignment="1">
      <alignment horizontal="left" vertical="center"/>
    </xf>
    <xf numFmtId="0" fontId="128" fillId="20" borderId="0" xfId="0" applyFont="1" applyFill="1" applyBorder="1" applyAlignment="1">
      <alignment horizontal="center" vertical="center"/>
    </xf>
    <xf numFmtId="0" fontId="128" fillId="20" borderId="0" xfId="0" applyFont="1" applyFill="1" applyBorder="1" applyAlignment="1">
      <alignment vertical="center"/>
    </xf>
    <xf numFmtId="165" fontId="127" fillId="20" borderId="0" xfId="0" applyNumberFormat="1" applyFont="1" applyFill="1" applyBorder="1" applyAlignment="1">
      <alignment vertical="center"/>
    </xf>
    <xf numFmtId="0" fontId="127" fillId="20" borderId="0" xfId="0" applyFont="1" applyFill="1" applyBorder="1" applyAlignment="1">
      <alignment vertical="center"/>
    </xf>
    <xf numFmtId="165" fontId="128" fillId="20" borderId="0" xfId="0" applyNumberFormat="1" applyFont="1" applyFill="1" applyBorder="1" applyAlignment="1">
      <alignment vertical="center"/>
    </xf>
    <xf numFmtId="1" fontId="164" fillId="20" borderId="0" xfId="0" applyNumberFormat="1" applyFont="1" applyFill="1" applyBorder="1" applyAlignment="1">
      <alignment vertical="center"/>
    </xf>
    <xf numFmtId="166" fontId="164" fillId="20" borderId="0" xfId="0" applyNumberFormat="1" applyFont="1" applyFill="1" applyBorder="1" applyAlignment="1">
      <alignment vertical="center"/>
    </xf>
    <xf numFmtId="165" fontId="164" fillId="20" borderId="0" xfId="0" applyNumberFormat="1" applyFont="1" applyFill="1" applyBorder="1" applyAlignment="1">
      <alignment vertical="center"/>
    </xf>
    <xf numFmtId="0" fontId="120" fillId="18" borderId="0" xfId="0" applyFont="1" applyFill="1" applyBorder="1"/>
    <xf numFmtId="0" fontId="164" fillId="20" borderId="0" xfId="0" applyFont="1" applyFill="1" applyBorder="1" applyAlignment="1">
      <alignment horizontal="left" vertical="center"/>
    </xf>
    <xf numFmtId="0" fontId="0" fillId="18" borderId="0" xfId="0" applyFill="1" applyBorder="1" applyAlignment="1">
      <alignment wrapText="1"/>
    </xf>
    <xf numFmtId="0" fontId="0" fillId="18" borderId="17" xfId="0" applyFill="1" applyBorder="1" applyAlignment="1">
      <alignment wrapText="1"/>
    </xf>
    <xf numFmtId="0" fontId="120" fillId="18" borderId="0" xfId="0" applyFont="1" applyFill="1" applyBorder="1" applyAlignment="1"/>
    <xf numFmtId="0" fontId="128" fillId="22" borderId="0" xfId="0" applyFont="1" applyFill="1" applyBorder="1" applyAlignment="1">
      <alignment horizontal="left" vertical="center"/>
    </xf>
    <xf numFmtId="165" fontId="126" fillId="22" borderId="0" xfId="0" applyNumberFormat="1" applyFont="1" applyFill="1" applyBorder="1" applyAlignment="1">
      <alignment vertical="center"/>
    </xf>
    <xf numFmtId="166" fontId="126" fillId="22" borderId="0" xfId="0" applyNumberFormat="1" applyFont="1" applyFill="1" applyBorder="1" applyAlignment="1">
      <alignment vertical="center"/>
    </xf>
    <xf numFmtId="1" fontId="126" fillId="22" borderId="0" xfId="0" applyNumberFormat="1" applyFont="1" applyFill="1" applyBorder="1" applyAlignment="1">
      <alignment vertical="center"/>
    </xf>
    <xf numFmtId="165" fontId="127" fillId="22" borderId="0" xfId="0" applyNumberFormat="1" applyFont="1" applyFill="1" applyBorder="1" applyAlignment="1">
      <alignment vertical="center"/>
    </xf>
    <xf numFmtId="0" fontId="127" fillId="22" borderId="0" xfId="0" applyFont="1" applyFill="1" applyBorder="1" applyAlignment="1">
      <alignment vertical="center"/>
    </xf>
    <xf numFmtId="0" fontId="0" fillId="18" borderId="17" xfId="0" applyFont="1" applyFill="1" applyBorder="1" applyAlignment="1">
      <alignment vertical="center"/>
    </xf>
    <xf numFmtId="0" fontId="118" fillId="23" borderId="0" xfId="0" applyFont="1" applyFill="1" applyBorder="1" applyAlignment="1">
      <alignment horizontal="center" vertical="center"/>
    </xf>
    <xf numFmtId="165" fontId="126" fillId="23" borderId="0" xfId="0" applyNumberFormat="1" applyFont="1" applyFill="1" applyBorder="1" applyAlignment="1">
      <alignment vertical="center"/>
    </xf>
    <xf numFmtId="166" fontId="126" fillId="23" borderId="0" xfId="0" applyNumberFormat="1" applyFont="1" applyFill="1" applyBorder="1" applyAlignment="1">
      <alignment vertical="center"/>
    </xf>
    <xf numFmtId="1" fontId="126" fillId="23" borderId="0" xfId="0" applyNumberFormat="1" applyFont="1" applyFill="1" applyBorder="1" applyAlignment="1">
      <alignment vertical="center"/>
    </xf>
    <xf numFmtId="165" fontId="127" fillId="23" borderId="0" xfId="0" applyNumberFormat="1" applyFont="1" applyFill="1" applyBorder="1" applyAlignment="1">
      <alignment vertical="center"/>
    </xf>
    <xf numFmtId="165" fontId="126" fillId="24" borderId="0" xfId="0" applyNumberFormat="1" applyFont="1" applyFill="1" applyBorder="1" applyAlignment="1">
      <alignment vertical="center"/>
    </xf>
    <xf numFmtId="166" fontId="126" fillId="24" borderId="0" xfId="0" applyNumberFormat="1" applyFont="1" applyFill="1" applyBorder="1" applyAlignment="1">
      <alignment vertical="center"/>
    </xf>
    <xf numFmtId="165" fontId="127" fillId="24" borderId="0" xfId="0" applyNumberFormat="1" applyFont="1" applyFill="1" applyBorder="1" applyAlignment="1">
      <alignment vertical="center"/>
    </xf>
    <xf numFmtId="0" fontId="127" fillId="24" borderId="0" xfId="0" applyFont="1" applyFill="1" applyBorder="1" applyAlignment="1">
      <alignment vertical="center"/>
    </xf>
    <xf numFmtId="0" fontId="118" fillId="25" borderId="0" xfId="0" applyFont="1" applyFill="1" applyBorder="1" applyAlignment="1">
      <alignment horizontal="center" vertical="center"/>
    </xf>
    <xf numFmtId="165" fontId="126" fillId="25" borderId="0" xfId="0" applyNumberFormat="1" applyFont="1" applyFill="1" applyBorder="1" applyAlignment="1">
      <alignment vertical="center"/>
    </xf>
    <xf numFmtId="166" fontId="126" fillId="25" borderId="0" xfId="0" applyNumberFormat="1" applyFont="1" applyFill="1" applyBorder="1" applyAlignment="1">
      <alignment vertical="center"/>
    </xf>
    <xf numFmtId="1" fontId="126" fillId="25" borderId="0" xfId="0" applyNumberFormat="1" applyFont="1" applyFill="1" applyBorder="1" applyAlignment="1">
      <alignment vertical="center"/>
    </xf>
    <xf numFmtId="165" fontId="127" fillId="25" borderId="0" xfId="0" applyNumberFormat="1" applyFont="1" applyFill="1" applyBorder="1" applyAlignment="1">
      <alignment vertical="center"/>
    </xf>
    <xf numFmtId="165" fontId="127" fillId="26" borderId="0" xfId="0" applyNumberFormat="1" applyFont="1" applyFill="1" applyBorder="1" applyAlignment="1">
      <alignment vertical="center"/>
    </xf>
    <xf numFmtId="165" fontId="164" fillId="26" borderId="0" xfId="0" applyNumberFormat="1" applyFont="1" applyFill="1" applyBorder="1" applyAlignment="1">
      <alignment vertical="center"/>
    </xf>
    <xf numFmtId="166" fontId="164" fillId="26" borderId="0" xfId="0" applyNumberFormat="1" applyFont="1" applyFill="1" applyBorder="1" applyAlignment="1">
      <alignment vertical="center"/>
    </xf>
    <xf numFmtId="0" fontId="191" fillId="18" borderId="0" xfId="0" applyFont="1" applyFill="1" applyBorder="1" applyAlignment="1">
      <alignment horizontal="left" vertical="center" wrapText="1"/>
    </xf>
    <xf numFmtId="0" fontId="117" fillId="32" borderId="0" xfId="7" applyFill="1" applyAlignment="1">
      <alignment horizontal="center" vertical="center"/>
    </xf>
    <xf numFmtId="0" fontId="117" fillId="0" borderId="0" xfId="7" applyFont="1"/>
    <xf numFmtId="0" fontId="117" fillId="32" borderId="0" xfId="7" applyFill="1"/>
    <xf numFmtId="0" fontId="117" fillId="19" borderId="0" xfId="7" applyFill="1"/>
    <xf numFmtId="0" fontId="122" fillId="19" borderId="0" xfId="7" applyFont="1" applyFill="1" applyAlignment="1">
      <alignment horizontal="center" vertical="center"/>
    </xf>
    <xf numFmtId="0" fontId="25" fillId="28" borderId="0" xfId="11" applyNumberFormat="1" applyFont="1" applyFill="1" applyBorder="1" applyAlignment="1" applyProtection="1">
      <alignment horizontal="right" vertical="center"/>
      <protection locked="0"/>
    </xf>
    <xf numFmtId="0" fontId="3" fillId="28" borderId="0" xfId="11" applyNumberFormat="1" applyFont="1" applyFill="1" applyBorder="1" applyAlignment="1" applyProtection="1">
      <alignment horizontal="center" vertical="center"/>
      <protection locked="0"/>
    </xf>
    <xf numFmtId="0" fontId="122" fillId="28" borderId="0" xfId="7" applyFont="1" applyFill="1" applyAlignment="1">
      <alignment horizontal="center" vertical="center"/>
    </xf>
    <xf numFmtId="0" fontId="3" fillId="0" borderId="0" xfId="11" applyNumberFormat="1" applyFont="1" applyFill="1" applyBorder="1" applyAlignment="1" applyProtection="1">
      <alignment horizontal="center" vertical="center"/>
      <protection locked="0"/>
    </xf>
    <xf numFmtId="0" fontId="200" fillId="33" borderId="2" xfId="11" applyNumberFormat="1" applyFont="1" applyFill="1" applyBorder="1" applyAlignment="1">
      <alignment horizontal="center" vertical="center"/>
    </xf>
    <xf numFmtId="0" fontId="200" fillId="33" borderId="11" xfId="11" applyNumberFormat="1" applyFont="1" applyFill="1" applyBorder="1" applyAlignment="1">
      <alignment horizontal="center" vertical="center"/>
    </xf>
    <xf numFmtId="0" fontId="23" fillId="33" borderId="0" xfId="11" applyNumberFormat="1" applyFont="1" applyFill="1" applyBorder="1" applyAlignment="1" applyProtection="1">
      <alignment horizontal="center" vertical="center"/>
      <protection locked="0"/>
    </xf>
    <xf numFmtId="165" fontId="201" fillId="28" borderId="11" xfId="11" applyNumberFormat="1" applyFont="1" applyFill="1" applyBorder="1" applyAlignment="1">
      <alignment horizontal="center" vertical="center"/>
    </xf>
    <xf numFmtId="0" fontId="202" fillId="34" borderId="0" xfId="11" applyNumberFormat="1" applyFont="1" applyFill="1" applyBorder="1" applyAlignment="1">
      <alignment horizontal="center" vertical="center"/>
    </xf>
    <xf numFmtId="0" fontId="122" fillId="19" borderId="0" xfId="7" applyFont="1" applyFill="1" applyAlignment="1">
      <alignment vertical="center"/>
    </xf>
    <xf numFmtId="0" fontId="122" fillId="19" borderId="0" xfId="7" applyFont="1" applyFill="1" applyBorder="1" applyAlignment="1">
      <alignment horizontal="center" vertical="center"/>
    </xf>
    <xf numFmtId="0" fontId="25" fillId="33" borderId="18" xfId="11" applyNumberFormat="1" applyFont="1" applyFill="1" applyBorder="1" applyAlignment="1" applyProtection="1">
      <alignment horizontal="right" vertical="center"/>
      <protection locked="0"/>
    </xf>
    <xf numFmtId="0" fontId="122" fillId="33" borderId="0" xfId="7" applyFont="1" applyFill="1" applyBorder="1" applyAlignment="1">
      <alignment horizontal="center" vertical="center"/>
    </xf>
    <xf numFmtId="0" fontId="191" fillId="18" borderId="0" xfId="0" applyFont="1" applyFill="1" applyBorder="1" applyAlignment="1">
      <alignment horizontal="right" vertical="center"/>
    </xf>
    <xf numFmtId="0" fontId="203" fillId="18" borderId="0" xfId="0" applyFont="1" applyFill="1" applyBorder="1" applyAlignment="1">
      <alignment horizontal="right" vertical="center"/>
    </xf>
    <xf numFmtId="0" fontId="204" fillId="18" borderId="0" xfId="0" applyFont="1" applyFill="1" applyBorder="1" applyAlignment="1">
      <alignment horizontal="center" vertical="center"/>
    </xf>
    <xf numFmtId="0" fontId="186" fillId="18" borderId="0" xfId="0" applyFont="1" applyFill="1" applyBorder="1" applyAlignment="1">
      <alignment vertical="center"/>
    </xf>
    <xf numFmtId="0" fontId="117" fillId="18" borderId="0" xfId="7" applyFill="1"/>
    <xf numFmtId="0" fontId="200" fillId="33" borderId="19" xfId="11" applyNumberFormat="1" applyFont="1" applyFill="1" applyBorder="1" applyAlignment="1">
      <alignment horizontal="center" vertical="center"/>
    </xf>
    <xf numFmtId="0" fontId="121" fillId="35" borderId="20" xfId="11" applyNumberFormat="1" applyFont="1" applyFill="1" applyBorder="1" applyAlignment="1">
      <alignment horizontal="left" vertical="center"/>
    </xf>
    <xf numFmtId="0" fontId="205" fillId="33" borderId="0" xfId="11" applyNumberFormat="1" applyFont="1" applyFill="1" applyBorder="1" applyAlignment="1">
      <alignment horizontal="center" vertical="center"/>
    </xf>
    <xf numFmtId="0" fontId="118" fillId="35" borderId="21" xfId="11" applyNumberFormat="1" applyFont="1" applyFill="1" applyBorder="1" applyAlignment="1">
      <alignment horizontal="left" vertical="center"/>
    </xf>
    <xf numFmtId="0" fontId="157" fillId="33" borderId="0" xfId="0" applyNumberFormat="1" applyFont="1" applyFill="1" applyBorder="1" applyAlignment="1">
      <alignment horizontal="center" vertical="center"/>
    </xf>
    <xf numFmtId="0" fontId="118" fillId="35" borderId="21" xfId="0" applyNumberFormat="1" applyFont="1" applyFill="1" applyBorder="1" applyAlignment="1">
      <alignment horizontal="left" vertical="center"/>
    </xf>
    <xf numFmtId="0" fontId="163" fillId="33" borderId="11" xfId="0" applyNumberFormat="1" applyFont="1" applyFill="1" applyBorder="1" applyAlignment="1">
      <alignment horizontal="center" vertical="center"/>
    </xf>
    <xf numFmtId="0" fontId="200" fillId="33" borderId="0" xfId="11" applyNumberFormat="1" applyFont="1" applyFill="1" applyBorder="1" applyAlignment="1">
      <alignment horizontal="center" vertical="center"/>
    </xf>
    <xf numFmtId="0" fontId="121" fillId="35" borderId="21" xfId="11" applyNumberFormat="1" applyFont="1" applyFill="1" applyBorder="1" applyAlignment="1">
      <alignment horizontal="left" vertical="center"/>
    </xf>
    <xf numFmtId="0" fontId="163" fillId="33" borderId="0" xfId="7" applyNumberFormat="1" applyFont="1" applyFill="1" applyBorder="1" applyAlignment="1">
      <alignment horizontal="center" vertical="center"/>
    </xf>
    <xf numFmtId="0" fontId="121" fillId="35" borderId="21" xfId="7" applyNumberFormat="1" applyFont="1" applyFill="1" applyBorder="1" applyAlignment="1">
      <alignment horizontal="left" vertical="center"/>
    </xf>
    <xf numFmtId="0" fontId="200" fillId="33" borderId="22" xfId="11" applyNumberFormat="1" applyFont="1" applyFill="1" applyBorder="1" applyAlignment="1">
      <alignment horizontal="center" vertical="center"/>
    </xf>
    <xf numFmtId="0" fontId="205" fillId="33" borderId="1" xfId="11" applyNumberFormat="1" applyFont="1" applyFill="1" applyBorder="1" applyAlignment="1">
      <alignment horizontal="center" vertical="center"/>
    </xf>
    <xf numFmtId="0" fontId="118" fillId="35" borderId="23" xfId="11" applyNumberFormat="1" applyFont="1" applyFill="1" applyBorder="1" applyAlignment="1">
      <alignment horizontal="left" vertical="center"/>
    </xf>
    <xf numFmtId="0" fontId="167" fillId="36" borderId="20" xfId="11" applyNumberFormat="1" applyFont="1" applyFill="1" applyBorder="1" applyAlignment="1">
      <alignment horizontal="left" vertical="center"/>
    </xf>
    <xf numFmtId="0" fontId="128" fillId="36" borderId="21" xfId="11" applyNumberFormat="1" applyFont="1" applyFill="1" applyBorder="1" applyAlignment="1">
      <alignment horizontal="left" vertical="center"/>
    </xf>
    <xf numFmtId="0" fontId="128" fillId="36" borderId="21" xfId="0" applyNumberFormat="1" applyFont="1" applyFill="1" applyBorder="1" applyAlignment="1">
      <alignment horizontal="left" vertical="center"/>
    </xf>
    <xf numFmtId="0" fontId="167" fillId="36" borderId="21" xfId="11" applyNumberFormat="1" applyFont="1" applyFill="1" applyBorder="1" applyAlignment="1">
      <alignment horizontal="left" vertical="center"/>
    </xf>
    <xf numFmtId="0" fontId="167" fillId="36" borderId="21" xfId="7" applyNumberFormat="1" applyFont="1" applyFill="1" applyBorder="1" applyAlignment="1">
      <alignment horizontal="left" vertical="center"/>
    </xf>
    <xf numFmtId="0" fontId="128" fillId="36" borderId="23" xfId="11" applyNumberFormat="1" applyFont="1" applyFill="1" applyBorder="1" applyAlignment="1">
      <alignment horizontal="left" vertical="center"/>
    </xf>
    <xf numFmtId="0" fontId="118" fillId="26" borderId="21" xfId="11" applyNumberFormat="1" applyFont="1" applyFill="1" applyBorder="1" applyAlignment="1">
      <alignment horizontal="left" vertical="center"/>
    </xf>
    <xf numFmtId="0" fontId="118" fillId="26" borderId="21" xfId="0" applyNumberFormat="1" applyFont="1" applyFill="1" applyBorder="1" applyAlignment="1">
      <alignment horizontal="left" vertical="center"/>
    </xf>
    <xf numFmtId="0" fontId="121" fillId="26" borderId="21" xfId="11" applyNumberFormat="1" applyFont="1" applyFill="1" applyBorder="1" applyAlignment="1">
      <alignment horizontal="left" vertical="center"/>
    </xf>
    <xf numFmtId="0" fontId="121" fillId="26" borderId="21" xfId="7" applyNumberFormat="1" applyFont="1" applyFill="1" applyBorder="1" applyAlignment="1">
      <alignment horizontal="left" vertical="center"/>
    </xf>
    <xf numFmtId="0" fontId="118" fillId="25" borderId="21" xfId="11" applyNumberFormat="1" applyFont="1" applyFill="1" applyBorder="1" applyAlignment="1">
      <alignment horizontal="left" vertical="center"/>
    </xf>
    <xf numFmtId="0" fontId="118" fillId="25" borderId="21" xfId="0" applyNumberFormat="1" applyFont="1" applyFill="1" applyBorder="1" applyAlignment="1">
      <alignment horizontal="left" vertical="center"/>
    </xf>
    <xf numFmtId="0" fontId="121" fillId="25" borderId="21" xfId="11" applyNumberFormat="1" applyFont="1" applyFill="1" applyBorder="1" applyAlignment="1">
      <alignment horizontal="left" vertical="center"/>
    </xf>
    <xf numFmtId="0" fontId="121" fillId="25" borderId="21" xfId="7" applyNumberFormat="1" applyFont="1" applyFill="1" applyBorder="1" applyAlignment="1">
      <alignment horizontal="left" vertical="center"/>
    </xf>
    <xf numFmtId="0" fontId="118" fillId="24" borderId="21" xfId="11" applyNumberFormat="1" applyFont="1" applyFill="1" applyBorder="1" applyAlignment="1">
      <alignment horizontal="left" vertical="center"/>
    </xf>
    <xf numFmtId="0" fontId="118" fillId="24" borderId="21" xfId="0" applyNumberFormat="1" applyFont="1" applyFill="1" applyBorder="1" applyAlignment="1">
      <alignment horizontal="left" vertical="center"/>
    </xf>
    <xf numFmtId="0" fontId="121" fillId="24" borderId="21" xfId="11" applyNumberFormat="1" applyFont="1" applyFill="1" applyBorder="1" applyAlignment="1">
      <alignment horizontal="left" vertical="center"/>
    </xf>
    <xf numFmtId="0" fontId="121" fillId="24" borderId="21" xfId="7" applyNumberFormat="1" applyFont="1" applyFill="1" applyBorder="1" applyAlignment="1">
      <alignment horizontal="left" vertical="center"/>
    </xf>
    <xf numFmtId="0" fontId="118" fillId="23" borderId="21" xfId="11" applyNumberFormat="1" applyFont="1" applyFill="1" applyBorder="1" applyAlignment="1">
      <alignment horizontal="left" vertical="center"/>
    </xf>
    <xf numFmtId="0" fontId="118" fillId="23" borderId="21" xfId="0" applyNumberFormat="1" applyFont="1" applyFill="1" applyBorder="1" applyAlignment="1">
      <alignment horizontal="left" vertical="center"/>
    </xf>
    <xf numFmtId="0" fontId="121" fillId="23" borderId="21" xfId="11" applyNumberFormat="1" applyFont="1" applyFill="1" applyBorder="1" applyAlignment="1">
      <alignment horizontal="left" vertical="center"/>
    </xf>
    <xf numFmtId="0" fontId="121" fillId="23" borderId="21" xfId="7" applyNumberFormat="1" applyFont="1" applyFill="1" applyBorder="1" applyAlignment="1">
      <alignment horizontal="left" vertical="center"/>
    </xf>
    <xf numFmtId="0" fontId="118" fillId="22" borderId="21" xfId="11" applyNumberFormat="1" applyFont="1" applyFill="1" applyBorder="1" applyAlignment="1">
      <alignment horizontal="left" vertical="center"/>
    </xf>
    <xf numFmtId="0" fontId="118" fillId="22" borderId="21" xfId="0" applyNumberFormat="1" applyFont="1" applyFill="1" applyBorder="1" applyAlignment="1">
      <alignment horizontal="left" vertical="center"/>
    </xf>
    <xf numFmtId="0" fontId="121" fillId="22" borderId="21" xfId="11" applyNumberFormat="1" applyFont="1" applyFill="1" applyBorder="1" applyAlignment="1">
      <alignment horizontal="left" vertical="center"/>
    </xf>
    <xf numFmtId="0" fontId="121" fillId="22" borderId="21" xfId="7" applyNumberFormat="1" applyFont="1" applyFill="1" applyBorder="1" applyAlignment="1">
      <alignment horizontal="left" vertical="center"/>
    </xf>
    <xf numFmtId="0" fontId="128" fillId="20" borderId="21" xfId="11" applyNumberFormat="1" applyFont="1" applyFill="1" applyBorder="1" applyAlignment="1">
      <alignment horizontal="left" vertical="center"/>
    </xf>
    <xf numFmtId="0" fontId="128" fillId="20" borderId="21" xfId="0" applyNumberFormat="1" applyFont="1" applyFill="1" applyBorder="1" applyAlignment="1">
      <alignment horizontal="left" vertical="center"/>
    </xf>
    <xf numFmtId="0" fontId="167" fillId="20" borderId="21" xfId="11" applyNumberFormat="1" applyFont="1" applyFill="1" applyBorder="1" applyAlignment="1">
      <alignment horizontal="left" vertical="center"/>
    </xf>
    <xf numFmtId="0" fontId="167" fillId="20" borderId="21" xfId="7" applyNumberFormat="1" applyFont="1" applyFill="1" applyBorder="1" applyAlignment="1">
      <alignment horizontal="left" vertical="center"/>
    </xf>
    <xf numFmtId="0" fontId="118" fillId="21" borderId="21" xfId="11" applyNumberFormat="1" applyFont="1" applyFill="1" applyBorder="1" applyAlignment="1">
      <alignment horizontal="left" vertical="center"/>
    </xf>
    <xf numFmtId="0" fontId="118" fillId="21" borderId="21" xfId="0" applyNumberFormat="1" applyFont="1" applyFill="1" applyBorder="1" applyAlignment="1">
      <alignment horizontal="left" vertical="center"/>
    </xf>
    <xf numFmtId="0" fontId="121" fillId="21" borderId="21" xfId="11" applyNumberFormat="1" applyFont="1" applyFill="1" applyBorder="1" applyAlignment="1">
      <alignment horizontal="left" vertical="center"/>
    </xf>
    <xf numFmtId="0" fontId="121" fillId="21" borderId="21" xfId="7" applyNumberFormat="1" applyFont="1" applyFill="1" applyBorder="1" applyAlignment="1">
      <alignment horizontal="left" vertical="center"/>
    </xf>
    <xf numFmtId="0" fontId="206" fillId="37" borderId="21" xfId="11" applyNumberFormat="1" applyFont="1" applyFill="1" applyBorder="1" applyAlignment="1">
      <alignment horizontal="left" vertical="center"/>
    </xf>
    <xf numFmtId="0" fontId="207" fillId="37" borderId="21" xfId="0" applyNumberFormat="1" applyFont="1" applyFill="1" applyBorder="1" applyAlignment="1">
      <alignment horizontal="left" vertical="center"/>
    </xf>
    <xf numFmtId="0" fontId="202" fillId="37" borderId="21" xfId="11" applyNumberFormat="1" applyFont="1" applyFill="1" applyBorder="1" applyAlignment="1">
      <alignment horizontal="left" vertical="center"/>
    </xf>
    <xf numFmtId="0" fontId="120" fillId="37" borderId="21" xfId="7" applyNumberFormat="1" applyFont="1" applyFill="1" applyBorder="1" applyAlignment="1">
      <alignment horizontal="left" vertical="center"/>
    </xf>
    <xf numFmtId="0" fontId="153" fillId="26" borderId="21" xfId="11" applyNumberFormat="1" applyFont="1" applyFill="1" applyBorder="1" applyAlignment="1">
      <alignment horizontal="center" vertical="center"/>
    </xf>
    <xf numFmtId="0" fontId="153" fillId="25" borderId="21" xfId="11" applyNumberFormat="1" applyFont="1" applyFill="1" applyBorder="1" applyAlignment="1">
      <alignment horizontal="center" vertical="center"/>
    </xf>
    <xf numFmtId="0" fontId="153" fillId="38" borderId="21" xfId="11" applyNumberFormat="1" applyFont="1" applyFill="1" applyBorder="1" applyAlignment="1">
      <alignment horizontal="center" vertical="center"/>
    </xf>
    <xf numFmtId="0" fontId="15" fillId="30" borderId="1" xfId="0" applyFont="1" applyFill="1" applyBorder="1" applyAlignment="1">
      <alignment horizontal="left" vertical="center"/>
    </xf>
    <xf numFmtId="0" fontId="184" fillId="30" borderId="1" xfId="0" applyFont="1" applyFill="1" applyBorder="1"/>
    <xf numFmtId="0" fontId="191" fillId="18" borderId="1" xfId="0" applyFont="1" applyFill="1" applyBorder="1" applyAlignment="1">
      <alignment vertical="center"/>
    </xf>
    <xf numFmtId="0" fontId="192" fillId="18" borderId="1" xfId="0" applyFont="1" applyFill="1" applyBorder="1" applyAlignment="1">
      <alignment horizontal="center" vertical="center"/>
    </xf>
    <xf numFmtId="0" fontId="181" fillId="18" borderId="1" xfId="0" applyFont="1" applyFill="1" applyBorder="1" applyAlignment="1">
      <alignment vertical="center"/>
    </xf>
    <xf numFmtId="0" fontId="117" fillId="18" borderId="1" xfId="7" applyFill="1" applyBorder="1"/>
    <xf numFmtId="0" fontId="15" fillId="30" borderId="15" xfId="0" applyFont="1" applyFill="1" applyBorder="1" applyAlignment="1">
      <alignment horizontal="left" vertical="center"/>
    </xf>
    <xf numFmtId="0" fontId="184" fillId="30" borderId="15" xfId="0" applyFont="1" applyFill="1" applyBorder="1"/>
    <xf numFmtId="0" fontId="19" fillId="30" borderId="0" xfId="0" applyFont="1" applyFill="1" applyBorder="1"/>
    <xf numFmtId="0" fontId="184" fillId="30" borderId="0" xfId="0" applyFont="1" applyFill="1" applyBorder="1"/>
    <xf numFmtId="0" fontId="118" fillId="21" borderId="15" xfId="0" applyFont="1" applyFill="1" applyBorder="1" applyAlignment="1">
      <alignment horizontal="left" vertical="center"/>
    </xf>
    <xf numFmtId="0" fontId="118" fillId="21" borderId="15" xfId="0" applyFont="1" applyFill="1" applyBorder="1"/>
    <xf numFmtId="0" fontId="118" fillId="21" borderId="0" xfId="0" applyFont="1" applyFill="1" applyBorder="1"/>
    <xf numFmtId="0" fontId="0" fillId="20" borderId="15" xfId="0" applyFill="1" applyBorder="1" applyAlignment="1">
      <alignment horizontal="left" vertical="center"/>
    </xf>
    <xf numFmtId="0" fontId="0" fillId="20" borderId="15" xfId="0" applyFill="1" applyBorder="1"/>
    <xf numFmtId="0" fontId="190" fillId="18" borderId="15" xfId="0" applyFont="1" applyFill="1" applyBorder="1" applyAlignment="1">
      <alignment vertical="center"/>
    </xf>
    <xf numFmtId="0" fontId="0" fillId="20" borderId="0" xfId="0" applyFill="1" applyBorder="1"/>
    <xf numFmtId="0" fontId="118" fillId="22" borderId="15" xfId="0" applyFont="1" applyFill="1" applyBorder="1" applyAlignment="1">
      <alignment horizontal="left" vertical="center"/>
    </xf>
    <xf numFmtId="0" fontId="118" fillId="22" borderId="15" xfId="0" applyFont="1" applyFill="1" applyBorder="1"/>
    <xf numFmtId="0" fontId="118" fillId="22" borderId="0" xfId="0" applyFont="1" applyFill="1" applyBorder="1"/>
    <xf numFmtId="0" fontId="0" fillId="18" borderId="1" xfId="0" applyFont="1" applyFill="1" applyBorder="1" applyAlignment="1">
      <alignment vertical="center"/>
    </xf>
    <xf numFmtId="0" fontId="118" fillId="23" borderId="15" xfId="0" applyFont="1" applyFill="1" applyBorder="1" applyAlignment="1">
      <alignment horizontal="left" vertical="center"/>
    </xf>
    <xf numFmtId="0" fontId="118" fillId="23" borderId="15" xfId="0" applyFont="1" applyFill="1" applyBorder="1"/>
    <xf numFmtId="0" fontId="118" fillId="23" borderId="0" xfId="0" applyFont="1" applyFill="1" applyBorder="1"/>
    <xf numFmtId="0" fontId="118" fillId="24" borderId="15" xfId="0" applyFont="1" applyFill="1" applyBorder="1" applyAlignment="1">
      <alignment horizontal="center" vertical="center"/>
    </xf>
    <xf numFmtId="0" fontId="118" fillId="24" borderId="15" xfId="0" applyFont="1" applyFill="1" applyBorder="1"/>
    <xf numFmtId="0" fontId="118" fillId="24" borderId="0" xfId="0" applyFont="1" applyFill="1" applyBorder="1"/>
    <xf numFmtId="0" fontId="128" fillId="25" borderId="15" xfId="0" applyFont="1" applyFill="1" applyBorder="1" applyAlignment="1">
      <alignment horizontal="center" vertical="center"/>
    </xf>
    <xf numFmtId="0" fontId="118" fillId="25" borderId="15" xfId="0" applyFont="1" applyFill="1" applyBorder="1"/>
    <xf numFmtId="0" fontId="118" fillId="25" borderId="0" xfId="0" applyFont="1" applyFill="1" applyBorder="1"/>
    <xf numFmtId="0" fontId="204" fillId="18" borderId="1" xfId="0" applyFont="1" applyFill="1" applyBorder="1" applyAlignment="1">
      <alignment horizontal="center" vertical="center"/>
    </xf>
    <xf numFmtId="0" fontId="176" fillId="26" borderId="15" xfId="0" applyFont="1" applyFill="1" applyBorder="1" applyAlignment="1">
      <alignment horizontal="center" vertical="center"/>
    </xf>
    <xf numFmtId="0" fontId="118" fillId="26" borderId="15" xfId="0" applyFont="1" applyFill="1" applyBorder="1"/>
    <xf numFmtId="0" fontId="118" fillId="26" borderId="0" xfId="0" applyFont="1" applyFill="1" applyBorder="1"/>
    <xf numFmtId="0" fontId="128" fillId="28" borderId="15" xfId="0" applyFont="1" applyFill="1" applyBorder="1" applyAlignment="1">
      <alignment horizontal="center" vertical="center"/>
    </xf>
    <xf numFmtId="0" fontId="118" fillId="28" borderId="15" xfId="0" applyFont="1" applyFill="1" applyBorder="1"/>
    <xf numFmtId="0" fontId="204" fillId="28" borderId="15" xfId="0" applyFont="1" applyFill="1" applyBorder="1" applyAlignment="1">
      <alignment horizontal="center" vertical="center"/>
    </xf>
    <xf numFmtId="0" fontId="192" fillId="28" borderId="15" xfId="0" applyFont="1" applyFill="1" applyBorder="1" applyAlignment="1">
      <alignment horizontal="center" vertical="center"/>
    </xf>
    <xf numFmtId="0" fontId="117" fillId="28" borderId="15" xfId="7" applyFill="1" applyBorder="1"/>
    <xf numFmtId="0" fontId="117" fillId="28" borderId="1" xfId="7" applyFill="1" applyBorder="1"/>
    <xf numFmtId="0" fontId="189" fillId="28" borderId="1" xfId="0" applyFont="1" applyFill="1" applyBorder="1" applyAlignment="1">
      <alignment vertical="center"/>
    </xf>
    <xf numFmtId="0" fontId="190" fillId="28" borderId="1" xfId="0" applyFont="1" applyFill="1" applyBorder="1" applyAlignment="1">
      <alignment vertical="center"/>
    </xf>
    <xf numFmtId="0" fontId="185" fillId="21" borderId="0" xfId="0" applyFont="1" applyFill="1" applyBorder="1" applyAlignment="1">
      <alignment horizontal="left" vertical="center"/>
    </xf>
    <xf numFmtId="0" fontId="185" fillId="21" borderId="0" xfId="0" applyFont="1" applyFill="1" applyBorder="1"/>
    <xf numFmtId="0" fontId="185" fillId="21" borderId="1" xfId="0" applyFont="1" applyFill="1" applyBorder="1" applyAlignment="1">
      <alignment horizontal="left" vertical="center"/>
    </xf>
    <xf numFmtId="0" fontId="185" fillId="21" borderId="1" xfId="0" applyFont="1" applyFill="1" applyBorder="1"/>
    <xf numFmtId="0" fontId="191" fillId="20" borderId="0" xfId="0" applyFont="1" applyFill="1" applyBorder="1" applyAlignment="1">
      <alignment horizontal="left" vertical="center"/>
    </xf>
    <xf numFmtId="0" fontId="191" fillId="20" borderId="0" xfId="0" applyFont="1" applyFill="1" applyBorder="1"/>
    <xf numFmtId="0" fontId="191" fillId="20" borderId="1" xfId="0" applyFont="1" applyFill="1" applyBorder="1" applyAlignment="1">
      <alignment horizontal="left" vertical="center"/>
    </xf>
    <xf numFmtId="0" fontId="191" fillId="20" borderId="1" xfId="0" applyFont="1" applyFill="1" applyBorder="1"/>
    <xf numFmtId="0" fontId="185" fillId="22" borderId="0" xfId="0" applyFont="1" applyFill="1" applyBorder="1" applyAlignment="1">
      <alignment horizontal="left" vertical="center"/>
    </xf>
    <xf numFmtId="0" fontId="185" fillId="22" borderId="0" xfId="0" applyFont="1" applyFill="1" applyBorder="1" applyAlignment="1">
      <alignment horizontal="left"/>
    </xf>
    <xf numFmtId="0" fontId="185" fillId="22" borderId="1" xfId="0" applyFont="1" applyFill="1" applyBorder="1" applyAlignment="1">
      <alignment horizontal="left" vertical="center"/>
    </xf>
    <xf numFmtId="0" fontId="185" fillId="22" borderId="1" xfId="0" applyFont="1" applyFill="1" applyBorder="1" applyAlignment="1">
      <alignment horizontal="left"/>
    </xf>
    <xf numFmtId="0" fontId="185" fillId="23" borderId="0" xfId="0" applyFont="1" applyFill="1" applyBorder="1" applyAlignment="1">
      <alignment horizontal="left" vertical="center"/>
    </xf>
    <xf numFmtId="0" fontId="185" fillId="23" borderId="0" xfId="0" applyFont="1" applyFill="1" applyBorder="1" applyAlignment="1">
      <alignment horizontal="left"/>
    </xf>
    <xf numFmtId="0" fontId="185" fillId="23" borderId="1" xfId="0" applyFont="1" applyFill="1" applyBorder="1" applyAlignment="1">
      <alignment horizontal="left" vertical="center"/>
    </xf>
    <xf numFmtId="0" fontId="185" fillId="23" borderId="1" xfId="0" applyFont="1" applyFill="1" applyBorder="1" applyAlignment="1">
      <alignment horizontal="left"/>
    </xf>
    <xf numFmtId="0" fontId="185" fillId="24" borderId="0" xfId="0" applyFont="1" applyFill="1" applyBorder="1" applyAlignment="1">
      <alignment horizontal="left" vertical="center"/>
    </xf>
    <xf numFmtId="0" fontId="185" fillId="24" borderId="0" xfId="0" applyFont="1" applyFill="1" applyBorder="1" applyAlignment="1">
      <alignment horizontal="left"/>
    </xf>
    <xf numFmtId="0" fontId="185" fillId="24" borderId="1" xfId="0" applyFont="1" applyFill="1" applyBorder="1" applyAlignment="1">
      <alignment horizontal="left" vertical="center"/>
    </xf>
    <xf numFmtId="0" fontId="185" fillId="24" borderId="1" xfId="0" applyFont="1" applyFill="1" applyBorder="1" applyAlignment="1">
      <alignment horizontal="left"/>
    </xf>
    <xf numFmtId="0" fontId="191" fillId="25" borderId="0" xfId="0" applyFont="1" applyFill="1" applyBorder="1" applyAlignment="1">
      <alignment horizontal="left" vertical="center"/>
    </xf>
    <xf numFmtId="0" fontId="185" fillId="25" borderId="0" xfId="0" applyFont="1" applyFill="1" applyBorder="1" applyAlignment="1">
      <alignment horizontal="left"/>
    </xf>
    <xf numFmtId="0" fontId="15" fillId="25" borderId="0" xfId="0" applyFont="1" applyFill="1" applyBorder="1" applyAlignment="1">
      <alignment horizontal="left" vertical="center"/>
    </xf>
    <xf numFmtId="0" fontId="15" fillId="25" borderId="1" xfId="0" applyFont="1" applyFill="1" applyBorder="1" applyAlignment="1">
      <alignment horizontal="left" vertical="center"/>
    </xf>
    <xf numFmtId="0" fontId="185" fillId="25" borderId="1" xfId="0" applyFont="1" applyFill="1" applyBorder="1" applyAlignment="1">
      <alignment horizontal="left"/>
    </xf>
    <xf numFmtId="0" fontId="183" fillId="26" borderId="0" xfId="0" applyFont="1" applyFill="1" applyBorder="1" applyAlignment="1">
      <alignment horizontal="left" vertical="center"/>
    </xf>
    <xf numFmtId="0" fontId="185" fillId="26" borderId="0" xfId="0" applyFont="1" applyFill="1" applyBorder="1" applyAlignment="1">
      <alignment horizontal="left"/>
    </xf>
    <xf numFmtId="0" fontId="183" fillId="26" borderId="1" xfId="0" applyFont="1" applyFill="1" applyBorder="1" applyAlignment="1">
      <alignment horizontal="left" vertical="center"/>
    </xf>
    <xf numFmtId="0" fontId="185" fillId="26" borderId="1" xfId="0" applyFont="1" applyFill="1" applyBorder="1" applyAlignment="1">
      <alignment horizontal="left"/>
    </xf>
    <xf numFmtId="165" fontId="205" fillId="33" borderId="0" xfId="11" applyNumberFormat="1" applyFont="1" applyFill="1" applyBorder="1" applyAlignment="1">
      <alignment horizontal="center" vertical="center"/>
    </xf>
    <xf numFmtId="0" fontId="26" fillId="39" borderId="18" xfId="11" applyNumberFormat="1" applyFont="1" applyFill="1" applyBorder="1" applyAlignment="1" applyProtection="1">
      <alignment horizontal="center" vertical="center"/>
      <protection locked="0"/>
    </xf>
    <xf numFmtId="0" fontId="25" fillId="33" borderId="24" xfId="11" applyNumberFormat="1" applyFont="1" applyFill="1" applyBorder="1" applyAlignment="1" applyProtection="1">
      <alignment horizontal="right" vertical="center"/>
      <protection locked="0"/>
    </xf>
    <xf numFmtId="0" fontId="23" fillId="33" borderId="25" xfId="11" applyNumberFormat="1" applyFont="1" applyFill="1" applyBorder="1" applyAlignment="1" applyProtection="1">
      <alignment horizontal="center" vertical="center"/>
      <protection locked="0"/>
    </xf>
    <xf numFmtId="0" fontId="200" fillId="33" borderId="26" xfId="11" applyNumberFormat="1" applyFont="1" applyFill="1" applyBorder="1" applyAlignment="1">
      <alignment horizontal="center" vertical="center"/>
    </xf>
    <xf numFmtId="0" fontId="200" fillId="33" borderId="25" xfId="11" applyNumberFormat="1" applyFont="1" applyFill="1" applyBorder="1" applyAlignment="1">
      <alignment horizontal="center" vertical="center"/>
    </xf>
    <xf numFmtId="0" fontId="202" fillId="37" borderId="27" xfId="11" applyNumberFormat="1" applyFont="1" applyFill="1" applyBorder="1" applyAlignment="1">
      <alignment horizontal="left" vertical="center"/>
    </xf>
    <xf numFmtId="0" fontId="121" fillId="21" borderId="27" xfId="11" applyNumberFormat="1" applyFont="1" applyFill="1" applyBorder="1" applyAlignment="1">
      <alignment horizontal="left" vertical="center"/>
    </xf>
    <xf numFmtId="0" fontId="167" fillId="20" borderId="27" xfId="11" applyNumberFormat="1" applyFont="1" applyFill="1" applyBorder="1" applyAlignment="1">
      <alignment horizontal="left" vertical="center"/>
    </xf>
    <xf numFmtId="0" fontId="121" fillId="22" borderId="27" xfId="11" applyNumberFormat="1" applyFont="1" applyFill="1" applyBorder="1" applyAlignment="1">
      <alignment horizontal="left" vertical="center"/>
    </xf>
    <xf numFmtId="0" fontId="121" fillId="23" borderId="27" xfId="11" applyNumberFormat="1" applyFont="1" applyFill="1" applyBorder="1" applyAlignment="1">
      <alignment horizontal="left" vertical="center"/>
    </xf>
    <xf numFmtId="0" fontId="121" fillId="24" borderId="27" xfId="11" applyNumberFormat="1" applyFont="1" applyFill="1" applyBorder="1" applyAlignment="1">
      <alignment horizontal="left" vertical="center"/>
    </xf>
    <xf numFmtId="0" fontId="121" fillId="25" borderId="27" xfId="11" applyNumberFormat="1" applyFont="1" applyFill="1" applyBorder="1" applyAlignment="1">
      <alignment horizontal="left" vertical="center"/>
    </xf>
    <xf numFmtId="0" fontId="121" fillId="26" borderId="27" xfId="11" applyNumberFormat="1" applyFont="1" applyFill="1" applyBorder="1" applyAlignment="1">
      <alignment horizontal="left" vertical="center"/>
    </xf>
    <xf numFmtId="168" fontId="205" fillId="33" borderId="0" xfId="11" applyNumberFormat="1" applyFont="1" applyFill="1" applyBorder="1" applyAlignment="1">
      <alignment horizontal="center" vertical="center"/>
    </xf>
    <xf numFmtId="165" fontId="200" fillId="28" borderId="2" xfId="11" applyNumberFormat="1" applyFont="1" applyFill="1" applyBorder="1" applyAlignment="1">
      <alignment horizontal="center" vertical="center"/>
    </xf>
    <xf numFmtId="165" fontId="200" fillId="28" borderId="11" xfId="11" applyNumberFormat="1" applyFont="1" applyFill="1" applyBorder="1" applyAlignment="1">
      <alignment horizontal="center" vertical="center"/>
    </xf>
    <xf numFmtId="165" fontId="153" fillId="28" borderId="11" xfId="11" applyNumberFormat="1" applyFont="1" applyFill="1" applyBorder="1" applyAlignment="1">
      <alignment horizontal="center" vertical="center"/>
    </xf>
    <xf numFmtId="165" fontId="163" fillId="28" borderId="11" xfId="7" applyNumberFormat="1" applyFont="1" applyFill="1" applyBorder="1" applyAlignment="1">
      <alignment horizontal="center" vertical="center"/>
    </xf>
    <xf numFmtId="166" fontId="200" fillId="28" borderId="11" xfId="11" applyNumberFormat="1" applyFont="1" applyFill="1" applyBorder="1" applyAlignment="1">
      <alignment horizontal="center" vertical="center"/>
    </xf>
    <xf numFmtId="0" fontId="208" fillId="28" borderId="21" xfId="11" applyNumberFormat="1" applyFont="1" applyFill="1" applyBorder="1" applyAlignment="1">
      <alignment horizontal="center" vertical="center"/>
    </xf>
    <xf numFmtId="0" fontId="208" fillId="28" borderId="20" xfId="11" applyNumberFormat="1" applyFont="1" applyFill="1" applyBorder="1" applyAlignment="1">
      <alignment horizontal="center" vertical="center"/>
    </xf>
    <xf numFmtId="0" fontId="209" fillId="28" borderId="21" xfId="11" applyNumberFormat="1" applyFont="1" applyFill="1" applyBorder="1" applyAlignment="1">
      <alignment horizontal="center" vertical="center"/>
    </xf>
    <xf numFmtId="0" fontId="210" fillId="28" borderId="21" xfId="11" applyNumberFormat="1" applyFont="1" applyFill="1" applyBorder="1" applyAlignment="1">
      <alignment horizontal="center" vertical="center"/>
    </xf>
    <xf numFmtId="0" fontId="211" fillId="28" borderId="21" xfId="7" applyNumberFormat="1" applyFont="1" applyFill="1" applyBorder="1" applyAlignment="1">
      <alignment horizontal="center" vertical="center"/>
    </xf>
    <xf numFmtId="165" fontId="212" fillId="28" borderId="0" xfId="11" applyNumberFormat="1" applyFont="1" applyFill="1" applyBorder="1" applyAlignment="1">
      <alignment horizontal="left" vertical="center"/>
    </xf>
    <xf numFmtId="0" fontId="210" fillId="28" borderId="20" xfId="11" applyNumberFormat="1" applyFont="1" applyFill="1" applyBorder="1" applyAlignment="1">
      <alignment horizontal="center" vertical="center"/>
    </xf>
    <xf numFmtId="0" fontId="210" fillId="28" borderId="21" xfId="7" applyNumberFormat="1" applyFont="1" applyFill="1" applyBorder="1" applyAlignment="1">
      <alignment horizontal="center" vertical="center"/>
    </xf>
    <xf numFmtId="0" fontId="153" fillId="40" borderId="21" xfId="11" applyNumberFormat="1" applyFont="1" applyFill="1" applyBorder="1" applyAlignment="1">
      <alignment horizontal="center" vertical="center"/>
    </xf>
    <xf numFmtId="0" fontId="153" fillId="39" borderId="21" xfId="11" applyNumberFormat="1" applyFont="1" applyFill="1" applyBorder="1" applyAlignment="1">
      <alignment horizontal="center" vertical="center"/>
    </xf>
    <xf numFmtId="0" fontId="3" fillId="0" borderId="0" xfId="5" applyProtection="1">
      <protection hidden="1"/>
    </xf>
    <xf numFmtId="0" fontId="3" fillId="28" borderId="0" xfId="5" applyFill="1" applyProtection="1">
      <protection hidden="1"/>
    </xf>
    <xf numFmtId="0" fontId="117" fillId="28" borderId="0" xfId="7" applyFill="1"/>
    <xf numFmtId="0" fontId="10" fillId="28" borderId="0" xfId="5" applyFont="1" applyFill="1" applyAlignment="1" applyProtection="1">
      <alignment horizontal="left"/>
      <protection hidden="1"/>
    </xf>
    <xf numFmtId="0" fontId="12" fillId="28" borderId="0" xfId="5" applyFont="1" applyFill="1" applyAlignment="1" applyProtection="1">
      <alignment horizontal="left"/>
      <protection hidden="1"/>
    </xf>
    <xf numFmtId="0" fontId="213" fillId="28" borderId="0" xfId="5" applyFont="1" applyFill="1" applyProtection="1">
      <protection hidden="1"/>
    </xf>
    <xf numFmtId="0" fontId="12" fillId="28" borderId="0" xfId="5" applyFont="1" applyFill="1" applyProtection="1">
      <protection hidden="1"/>
    </xf>
    <xf numFmtId="0" fontId="6" fillId="28" borderId="0" xfId="5" applyFont="1" applyFill="1" applyProtection="1">
      <protection hidden="1"/>
    </xf>
    <xf numFmtId="0" fontId="6" fillId="28" borderId="0" xfId="5" applyFont="1" applyFill="1" applyAlignment="1" applyProtection="1">
      <alignment vertical="center"/>
      <protection hidden="1"/>
    </xf>
    <xf numFmtId="0" fontId="3" fillId="28" borderId="0" xfId="5" applyFill="1" applyAlignment="1" applyProtection="1">
      <alignment vertical="center"/>
      <protection hidden="1"/>
    </xf>
    <xf numFmtId="0" fontId="138" fillId="28" borderId="0" xfId="5" applyFont="1" applyFill="1" applyAlignment="1" applyProtection="1">
      <alignment vertical="center"/>
      <protection hidden="1"/>
    </xf>
    <xf numFmtId="0" fontId="12" fillId="28" borderId="0" xfId="5" applyFont="1" applyFill="1" applyAlignment="1" applyProtection="1">
      <alignment vertical="center"/>
      <protection hidden="1"/>
    </xf>
    <xf numFmtId="0" fontId="3" fillId="28" borderId="0" xfId="5" applyFill="1"/>
    <xf numFmtId="0" fontId="3" fillId="28" borderId="2" xfId="5" applyFill="1" applyBorder="1" applyProtection="1">
      <protection hidden="1"/>
    </xf>
    <xf numFmtId="165" fontId="46" fillId="8" borderId="38" xfId="15" applyNumberFormat="1" applyFont="1" applyFill="1" applyBorder="1" applyAlignment="1">
      <alignment horizontal="center" vertical="center"/>
    </xf>
    <xf numFmtId="165" fontId="220" fillId="8" borderId="38" xfId="15" applyNumberFormat="1" applyFont="1" applyFill="1" applyBorder="1" applyAlignment="1">
      <alignment horizontal="center" vertical="center"/>
    </xf>
    <xf numFmtId="165" fontId="7" fillId="28" borderId="40" xfId="15" applyNumberFormat="1" applyFont="1" applyFill="1" applyBorder="1" applyAlignment="1">
      <alignment horizontal="center" vertical="center"/>
    </xf>
    <xf numFmtId="165" fontId="7" fillId="28" borderId="41" xfId="15" applyNumberFormat="1" applyFont="1" applyFill="1" applyBorder="1" applyAlignment="1">
      <alignment horizontal="center" vertical="center"/>
    </xf>
    <xf numFmtId="165" fontId="10" fillId="28" borderId="40" xfId="15" applyNumberFormat="1" applyFont="1" applyFill="1" applyBorder="1" applyAlignment="1">
      <alignment horizontal="center" vertical="center"/>
    </xf>
    <xf numFmtId="165" fontId="10" fillId="28" borderId="41" xfId="15" applyNumberFormat="1" applyFont="1" applyFill="1" applyBorder="1" applyAlignment="1">
      <alignment horizontal="center" vertical="center"/>
    </xf>
    <xf numFmtId="0" fontId="0" fillId="28" borderId="0" xfId="0" applyFill="1" applyBorder="1" applyAlignment="1">
      <alignment vertical="center"/>
    </xf>
    <xf numFmtId="0" fontId="0" fillId="0" borderId="4" xfId="0" applyBorder="1"/>
    <xf numFmtId="0" fontId="117" fillId="28" borderId="0" xfId="7" applyFill="1" applyBorder="1"/>
    <xf numFmtId="0" fontId="23" fillId="28" borderId="0" xfId="0" applyFont="1" applyFill="1" applyBorder="1" applyAlignment="1">
      <alignment horizontal="right" vertical="center"/>
    </xf>
    <xf numFmtId="176" fontId="57" fillId="28" borderId="4" xfId="15" applyNumberFormat="1" applyFont="1" applyFill="1" applyBorder="1" applyAlignment="1">
      <alignment horizontal="center" vertical="center" wrapText="1"/>
    </xf>
    <xf numFmtId="176" fontId="231" fillId="5" borderId="4" xfId="15" applyNumberFormat="1" applyFont="1" applyFill="1" applyBorder="1" applyAlignment="1">
      <alignment horizontal="center" vertical="center" wrapText="1"/>
    </xf>
    <xf numFmtId="172" fontId="231" fillId="5" borderId="4" xfId="15" applyNumberFormat="1" applyFont="1" applyFill="1" applyBorder="1" applyAlignment="1">
      <alignment horizontal="center" vertical="center"/>
    </xf>
    <xf numFmtId="0" fontId="62" fillId="28" borderId="0" xfId="5" applyFont="1" applyFill="1" applyAlignment="1" applyProtection="1">
      <alignment vertical="center"/>
      <protection hidden="1"/>
    </xf>
    <xf numFmtId="0" fontId="25" fillId="28" borderId="0" xfId="5" applyFont="1" applyFill="1" applyAlignment="1" applyProtection="1">
      <alignment horizontal="left"/>
      <protection hidden="1"/>
    </xf>
    <xf numFmtId="0" fontId="4" fillId="0" borderId="0" xfId="15" applyAlignment="1">
      <alignment vertical="center"/>
    </xf>
    <xf numFmtId="0" fontId="62" fillId="10" borderId="45" xfId="9" applyFont="1" applyFill="1" applyBorder="1" applyAlignment="1">
      <alignment horizontal="left" vertical="center"/>
    </xf>
    <xf numFmtId="0" fontId="40" fillId="10" borderId="46" xfId="9" applyFont="1" applyFill="1" applyBorder="1" applyAlignment="1">
      <alignment horizontal="left" vertical="center"/>
    </xf>
    <xf numFmtId="0" fontId="63" fillId="10" borderId="46" xfId="9" applyFont="1" applyFill="1" applyBorder="1" applyAlignment="1">
      <alignment horizontal="left" vertical="center"/>
    </xf>
    <xf numFmtId="0" fontId="64" fillId="10" borderId="46" xfId="9" applyFont="1" applyFill="1" applyBorder="1" applyAlignment="1">
      <alignment horizontal="centerContinuous" vertical="center"/>
    </xf>
    <xf numFmtId="0" fontId="63" fillId="10" borderId="46" xfId="9" applyFont="1" applyFill="1" applyBorder="1" applyAlignment="1">
      <alignment horizontal="centerContinuous" vertical="center"/>
    </xf>
    <xf numFmtId="0" fontId="65" fillId="10" borderId="47" xfId="9" applyFont="1" applyFill="1" applyBorder="1" applyAlignment="1">
      <alignment horizontal="right" vertical="center"/>
    </xf>
    <xf numFmtId="0" fontId="7" fillId="0" borderId="0" xfId="9" applyFont="1" applyAlignment="1" applyProtection="1"/>
    <xf numFmtId="0" fontId="3" fillId="0" borderId="0" xfId="9" applyFont="1"/>
    <xf numFmtId="0" fontId="7" fillId="0" borderId="0" xfId="9" applyFont="1" applyProtection="1"/>
    <xf numFmtId="0" fontId="45" fillId="0" borderId="0" xfId="9"/>
    <xf numFmtId="2" fontId="234" fillId="28" borderId="48" xfId="15" applyNumberFormat="1" applyFont="1" applyFill="1" applyBorder="1" applyAlignment="1">
      <alignment horizontal="center" vertical="center"/>
    </xf>
    <xf numFmtId="172" fontId="234" fillId="28" borderId="48" xfId="15" applyNumberFormat="1" applyFont="1" applyFill="1" applyBorder="1" applyAlignment="1">
      <alignment horizontal="center" vertical="center"/>
    </xf>
    <xf numFmtId="169" fontId="234" fillId="28" borderId="48" xfId="12" applyNumberFormat="1" applyFont="1" applyFill="1" applyBorder="1" applyAlignment="1" applyProtection="1">
      <alignment horizontal="center" vertical="center"/>
      <protection locked="0"/>
    </xf>
    <xf numFmtId="0" fontId="235" fillId="8" borderId="48" xfId="15" applyNumberFormat="1" applyFont="1" applyFill="1" applyBorder="1" applyAlignment="1">
      <alignment horizontal="center" vertical="center"/>
    </xf>
    <xf numFmtId="0" fontId="62" fillId="10" borderId="49" xfId="9" applyFont="1" applyFill="1" applyBorder="1" applyAlignment="1">
      <alignment vertical="center"/>
    </xf>
    <xf numFmtId="0" fontId="62" fillId="10" borderId="25" xfId="9" applyFont="1" applyFill="1" applyBorder="1" applyAlignment="1">
      <alignment vertical="center"/>
    </xf>
    <xf numFmtId="0" fontId="69" fillId="10" borderId="50" xfId="9" applyFont="1" applyFill="1" applyBorder="1" applyAlignment="1">
      <alignment horizontal="right" vertical="center"/>
    </xf>
    <xf numFmtId="0" fontId="46" fillId="46" borderId="51" xfId="9" applyNumberFormat="1" applyFont="1" applyFill="1" applyBorder="1" applyAlignment="1" applyProtection="1">
      <alignment horizontal="center" vertical="center"/>
      <protection locked="0"/>
    </xf>
    <xf numFmtId="0" fontId="46" fillId="46" borderId="51" xfId="9" applyFont="1" applyFill="1" applyBorder="1" applyAlignment="1" applyProtection="1">
      <alignment horizontal="left" vertical="center"/>
      <protection locked="0"/>
    </xf>
    <xf numFmtId="0" fontId="204" fillId="11" borderId="52" xfId="9" applyNumberFormat="1" applyFont="1" applyFill="1" applyBorder="1" applyAlignment="1" applyProtection="1">
      <alignment horizontal="center" vertical="center"/>
      <protection locked="0"/>
    </xf>
    <xf numFmtId="1" fontId="153" fillId="46" borderId="53" xfId="9" applyNumberFormat="1" applyFont="1" applyFill="1" applyBorder="1" applyAlignment="1" applyProtection="1">
      <alignment horizontal="center" vertical="center"/>
      <protection locked="0"/>
    </xf>
    <xf numFmtId="180" fontId="10" fillId="28" borderId="51" xfId="9" applyNumberFormat="1" applyFont="1" applyFill="1" applyBorder="1" applyAlignment="1" applyProtection="1">
      <alignment horizontal="right" vertical="center"/>
      <protection locked="0"/>
    </xf>
    <xf numFmtId="181" fontId="10" fillId="28" borderId="51" xfId="0" applyNumberFormat="1" applyFont="1" applyFill="1" applyBorder="1" applyAlignment="1" applyProtection="1">
      <alignment horizontal="center" vertical="center"/>
    </xf>
    <xf numFmtId="1" fontId="3" fillId="28" borderId="54" xfId="9" applyNumberFormat="1" applyFont="1" applyFill="1" applyBorder="1" applyAlignment="1" applyProtection="1">
      <alignment horizontal="left" vertical="center"/>
      <protection locked="0"/>
    </xf>
    <xf numFmtId="180" fontId="10" fillId="28" borderId="53" xfId="9" applyNumberFormat="1" applyFont="1" applyFill="1" applyBorder="1" applyAlignment="1" applyProtection="1">
      <alignment horizontal="right" vertical="center"/>
      <protection locked="0"/>
    </xf>
    <xf numFmtId="1" fontId="3" fillId="28" borderId="55" xfId="9" applyNumberFormat="1" applyFont="1" applyFill="1" applyBorder="1" applyAlignment="1" applyProtection="1">
      <alignment horizontal="left" vertical="center"/>
      <protection locked="0"/>
    </xf>
    <xf numFmtId="0" fontId="46" fillId="46" borderId="56" xfId="9" applyNumberFormat="1" applyFont="1" applyFill="1" applyBorder="1" applyAlignment="1" applyProtection="1">
      <alignment horizontal="center" vertical="center"/>
      <protection locked="0"/>
    </xf>
    <xf numFmtId="0" fontId="46" fillId="46" borderId="56" xfId="9" applyFont="1" applyFill="1" applyBorder="1" applyAlignment="1" applyProtection="1">
      <alignment horizontal="left" vertical="center"/>
      <protection locked="0"/>
    </xf>
    <xf numFmtId="0" fontId="204" fillId="11" borderId="57" xfId="9" applyNumberFormat="1" applyFont="1" applyFill="1" applyBorder="1" applyAlignment="1" applyProtection="1">
      <alignment horizontal="center" vertical="center"/>
      <protection locked="0"/>
    </xf>
    <xf numFmtId="1" fontId="153" fillId="46" borderId="58" xfId="9" applyNumberFormat="1" applyFont="1" applyFill="1" applyBorder="1" applyAlignment="1" applyProtection="1">
      <alignment horizontal="center" vertical="center"/>
      <protection locked="0"/>
    </xf>
    <xf numFmtId="180" fontId="10" fillId="28" borderId="56" xfId="9" applyNumberFormat="1" applyFont="1" applyFill="1" applyBorder="1" applyAlignment="1" applyProtection="1">
      <alignment horizontal="right" vertical="center"/>
      <protection locked="0"/>
    </xf>
    <xf numFmtId="181" fontId="10" fillId="28" borderId="56" xfId="0" applyNumberFormat="1" applyFont="1" applyFill="1" applyBorder="1" applyAlignment="1" applyProtection="1">
      <alignment horizontal="center" vertical="center"/>
    </xf>
    <xf numFmtId="1" fontId="3" fillId="28" borderId="59" xfId="9" applyNumberFormat="1" applyFont="1" applyFill="1" applyBorder="1" applyAlignment="1" applyProtection="1">
      <alignment horizontal="left" vertical="center"/>
      <protection locked="0"/>
    </xf>
    <xf numFmtId="180" fontId="10" fillId="28" borderId="58" xfId="9" applyNumberFormat="1" applyFont="1" applyFill="1" applyBorder="1" applyAlignment="1" applyProtection="1">
      <alignment horizontal="right" vertical="center"/>
      <protection locked="0"/>
    </xf>
    <xf numFmtId="1" fontId="3" fillId="28" borderId="60" xfId="9" applyNumberFormat="1" applyFont="1" applyFill="1" applyBorder="1" applyAlignment="1" applyProtection="1">
      <alignment horizontal="left" vertical="center"/>
      <protection locked="0"/>
    </xf>
    <xf numFmtId="1" fontId="153" fillId="46" borderId="61" xfId="9" applyNumberFormat="1" applyFont="1" applyFill="1" applyBorder="1" applyAlignment="1" applyProtection="1">
      <alignment horizontal="center" vertical="center"/>
      <protection locked="0"/>
    </xf>
    <xf numFmtId="180" fontId="10" fillId="28" borderId="62" xfId="9" applyNumberFormat="1" applyFont="1" applyFill="1" applyBorder="1" applyAlignment="1" applyProtection="1">
      <alignment horizontal="right" vertical="center"/>
      <protection locked="0"/>
    </xf>
    <xf numFmtId="181" fontId="10" fillId="28" borderId="62" xfId="0" applyNumberFormat="1" applyFont="1" applyFill="1" applyBorder="1" applyAlignment="1" applyProtection="1">
      <alignment horizontal="center" vertical="center"/>
    </xf>
    <xf numFmtId="1" fontId="3" fillId="28" borderId="63" xfId="9" applyNumberFormat="1" applyFont="1" applyFill="1" applyBorder="1" applyAlignment="1" applyProtection="1">
      <alignment horizontal="left" vertical="center"/>
      <protection locked="0"/>
    </xf>
    <xf numFmtId="180" fontId="10" fillId="28" borderId="61" xfId="9" applyNumberFormat="1" applyFont="1" applyFill="1" applyBorder="1" applyAlignment="1" applyProtection="1">
      <alignment horizontal="right" vertical="center"/>
      <protection locked="0"/>
    </xf>
    <xf numFmtId="1" fontId="3" fillId="28" borderId="64" xfId="9" applyNumberFormat="1" applyFont="1" applyFill="1" applyBorder="1" applyAlignment="1" applyProtection="1">
      <alignment horizontal="left" vertical="center"/>
      <protection locked="0"/>
    </xf>
    <xf numFmtId="165" fontId="204" fillId="11" borderId="57" xfId="9" applyNumberFormat="1" applyFont="1" applyFill="1" applyBorder="1" applyAlignment="1" applyProtection="1">
      <alignment horizontal="center" vertical="center"/>
      <protection locked="0"/>
    </xf>
    <xf numFmtId="165" fontId="153" fillId="46" borderId="58" xfId="9" applyNumberFormat="1" applyFont="1" applyFill="1" applyBorder="1" applyAlignment="1" applyProtection="1">
      <alignment horizontal="center" vertical="center"/>
      <protection locked="0"/>
    </xf>
    <xf numFmtId="182" fontId="10" fillId="28" borderId="56" xfId="0" applyNumberFormat="1" applyFont="1" applyFill="1" applyBorder="1" applyAlignment="1" applyProtection="1">
      <alignment horizontal="center" vertical="center"/>
    </xf>
    <xf numFmtId="1" fontId="3" fillId="28" borderId="65" xfId="9" applyNumberFormat="1" applyFont="1" applyFill="1" applyBorder="1" applyAlignment="1" applyProtection="1">
      <alignment horizontal="left" vertical="center"/>
      <protection locked="0"/>
    </xf>
    <xf numFmtId="0" fontId="46" fillId="46" borderId="59" xfId="9" applyFont="1" applyFill="1" applyBorder="1" applyAlignment="1" applyProtection="1">
      <alignment horizontal="left" vertical="center"/>
      <protection locked="0"/>
    </xf>
    <xf numFmtId="0" fontId="46" fillId="46" borderId="62" xfId="9" applyNumberFormat="1" applyFont="1" applyFill="1" applyBorder="1" applyAlignment="1" applyProtection="1">
      <alignment horizontal="center" vertical="center"/>
      <protection locked="0"/>
    </xf>
    <xf numFmtId="0" fontId="46" fillId="46" borderId="62" xfId="9" applyFont="1" applyFill="1" applyBorder="1" applyAlignment="1" applyProtection="1">
      <alignment horizontal="left" vertical="center"/>
      <protection locked="0"/>
    </xf>
    <xf numFmtId="165" fontId="204" fillId="11" borderId="66" xfId="9" applyNumberFormat="1" applyFont="1" applyFill="1" applyBorder="1" applyAlignment="1" applyProtection="1">
      <alignment horizontal="center" vertical="center"/>
      <protection locked="0"/>
    </xf>
    <xf numFmtId="165" fontId="153" fillId="46" borderId="61" xfId="9" applyNumberFormat="1" applyFont="1" applyFill="1" applyBorder="1" applyAlignment="1" applyProtection="1">
      <alignment horizontal="center" vertical="center"/>
      <protection locked="0"/>
    </xf>
    <xf numFmtId="182" fontId="10" fillId="28" borderId="62" xfId="0" applyNumberFormat="1" applyFont="1" applyFill="1" applyBorder="1" applyAlignment="1" applyProtection="1">
      <alignment horizontal="center" vertical="center"/>
    </xf>
    <xf numFmtId="1" fontId="3" fillId="28" borderId="67" xfId="9" applyNumberFormat="1" applyFont="1" applyFill="1" applyBorder="1" applyAlignment="1" applyProtection="1">
      <alignment horizontal="left" vertical="center"/>
      <protection locked="0"/>
    </xf>
    <xf numFmtId="180" fontId="10" fillId="19" borderId="0" xfId="9" applyNumberFormat="1" applyFont="1" applyFill="1" applyBorder="1" applyAlignment="1" applyProtection="1">
      <alignment horizontal="right" vertical="center"/>
      <protection locked="0"/>
    </xf>
    <xf numFmtId="181" fontId="10" fillId="19" borderId="0" xfId="0" applyNumberFormat="1" applyFont="1" applyFill="1" applyBorder="1" applyAlignment="1" applyProtection="1">
      <alignment horizontal="center" vertical="center"/>
    </xf>
    <xf numFmtId="1" fontId="3" fillId="19" borderId="0" xfId="9" applyNumberFormat="1" applyFont="1" applyFill="1" applyBorder="1" applyAlignment="1" applyProtection="1">
      <alignment horizontal="left" vertical="center"/>
      <protection locked="0"/>
    </xf>
    <xf numFmtId="0" fontId="71" fillId="10" borderId="50" xfId="9" applyFont="1" applyFill="1" applyBorder="1" applyAlignment="1">
      <alignment horizontal="right" vertical="center"/>
    </xf>
    <xf numFmtId="0" fontId="62" fillId="28" borderId="4" xfId="9" applyFont="1" applyFill="1" applyBorder="1" applyAlignment="1">
      <alignment horizontal="left" vertical="center"/>
    </xf>
    <xf numFmtId="0" fontId="40" fillId="28" borderId="0" xfId="9" applyFont="1" applyFill="1" applyBorder="1" applyAlignment="1">
      <alignment horizontal="left" vertical="center"/>
    </xf>
    <xf numFmtId="0" fontId="63" fillId="28" borderId="0" xfId="9" applyFont="1" applyFill="1" applyBorder="1" applyAlignment="1">
      <alignment horizontal="left" vertical="center"/>
    </xf>
    <xf numFmtId="166" fontId="236" fillId="28" borderId="0" xfId="9" applyNumberFormat="1" applyFont="1" applyFill="1" applyBorder="1" applyAlignment="1" applyProtection="1">
      <alignment horizontal="right" vertical="center"/>
      <protection locked="0"/>
    </xf>
    <xf numFmtId="165" fontId="46" fillId="11" borderId="0" xfId="9" applyNumberFormat="1" applyFont="1" applyFill="1" applyBorder="1" applyAlignment="1" applyProtection="1">
      <alignment horizontal="right" vertical="center"/>
      <protection locked="0"/>
    </xf>
    <xf numFmtId="0" fontId="46" fillId="11" borderId="0" xfId="9" applyFont="1" applyFill="1" applyBorder="1" applyAlignment="1" applyProtection="1">
      <alignment horizontal="center" vertical="center"/>
      <protection locked="0"/>
    </xf>
    <xf numFmtId="0" fontId="64" fillId="28" borderId="0" xfId="9" applyFont="1" applyFill="1" applyBorder="1" applyAlignment="1">
      <alignment horizontal="centerContinuous" vertical="center"/>
    </xf>
    <xf numFmtId="0" fontId="237" fillId="46" borderId="0" xfId="9" applyFont="1" applyFill="1" applyBorder="1" applyAlignment="1" applyProtection="1">
      <alignment horizontal="right" vertical="center"/>
      <protection locked="0"/>
    </xf>
    <xf numFmtId="0" fontId="46" fillId="11" borderId="0" xfId="9" applyNumberFormat="1" applyFont="1" applyFill="1" applyBorder="1" applyAlignment="1" applyProtection="1">
      <alignment horizontal="center" vertical="center"/>
      <protection locked="0"/>
    </xf>
    <xf numFmtId="0" fontId="63" fillId="28" borderId="0" xfId="9" applyFont="1" applyFill="1" applyBorder="1" applyAlignment="1">
      <alignment horizontal="centerContinuous" vertical="center"/>
    </xf>
    <xf numFmtId="0" fontId="63" fillId="28" borderId="3" xfId="9" applyFont="1" applyFill="1" applyBorder="1" applyAlignment="1">
      <alignment horizontal="centerContinuous" vertical="center"/>
    </xf>
    <xf numFmtId="2" fontId="23" fillId="28" borderId="48" xfId="15" applyNumberFormat="1" applyFont="1" applyFill="1" applyBorder="1" applyAlignment="1">
      <alignment horizontal="center" vertical="center"/>
    </xf>
    <xf numFmtId="172" fontId="23" fillId="28" borderId="48" xfId="15" applyNumberFormat="1" applyFont="1" applyFill="1" applyBorder="1" applyAlignment="1">
      <alignment horizontal="center" vertical="center"/>
    </xf>
    <xf numFmtId="169" fontId="23" fillId="28" borderId="48" xfId="12" applyNumberFormat="1" applyFont="1" applyFill="1" applyBorder="1" applyAlignment="1" applyProtection="1">
      <alignment horizontal="center" vertical="center"/>
      <protection locked="0"/>
    </xf>
    <xf numFmtId="0" fontId="237" fillId="46" borderId="4" xfId="9" applyFont="1" applyFill="1" applyBorder="1" applyAlignment="1" applyProtection="1">
      <alignment vertical="center"/>
      <protection locked="0"/>
    </xf>
    <xf numFmtId="0" fontId="237" fillId="46" borderId="0" xfId="9" applyFont="1" applyFill="1" applyBorder="1" applyAlignment="1" applyProtection="1">
      <alignment vertical="center" wrapText="1"/>
      <protection locked="0"/>
    </xf>
    <xf numFmtId="0" fontId="45" fillId="28" borderId="0" xfId="9" applyFill="1" applyBorder="1"/>
    <xf numFmtId="0" fontId="238" fillId="46" borderId="0" xfId="9" applyFont="1" applyFill="1" applyBorder="1" applyAlignment="1" applyProtection="1">
      <alignment horizontal="right" vertical="center"/>
      <protection locked="0"/>
    </xf>
    <xf numFmtId="167" fontId="218" fillId="47" borderId="0" xfId="9" applyNumberFormat="1" applyFont="1" applyFill="1" applyBorder="1" applyAlignment="1" applyProtection="1">
      <alignment horizontal="center" vertical="center"/>
      <protection locked="0"/>
    </xf>
    <xf numFmtId="166" fontId="8" fillId="46" borderId="0" xfId="9" applyNumberFormat="1" applyFont="1" applyFill="1" applyBorder="1" applyAlignment="1" applyProtection="1">
      <alignment horizontal="center" vertical="center"/>
      <protection locked="0"/>
    </xf>
    <xf numFmtId="0" fontId="8" fillId="28" borderId="0" xfId="9" applyNumberFormat="1" applyFont="1" applyFill="1" applyBorder="1" applyAlignment="1" applyProtection="1">
      <alignment horizontal="left" vertical="center"/>
      <protection locked="0"/>
    </xf>
    <xf numFmtId="170" fontId="7" fillId="46" borderId="0" xfId="9" applyNumberFormat="1" applyFont="1" applyFill="1" applyBorder="1" applyAlignment="1" applyProtection="1">
      <alignment horizontal="center" vertical="center"/>
      <protection locked="0"/>
    </xf>
    <xf numFmtId="180" fontId="10" fillId="28" borderId="0" xfId="9" applyNumberFormat="1" applyFont="1" applyFill="1" applyBorder="1" applyAlignment="1" applyProtection="1">
      <alignment horizontal="right" vertical="center"/>
      <protection locked="0"/>
    </xf>
    <xf numFmtId="181" fontId="10" fillId="28" borderId="0" xfId="0" applyNumberFormat="1" applyFont="1" applyFill="1" applyBorder="1" applyAlignment="1" applyProtection="1">
      <alignment horizontal="center" vertical="center"/>
    </xf>
    <xf numFmtId="1" fontId="3" fillId="28" borderId="0" xfId="9" applyNumberFormat="1" applyFont="1" applyFill="1" applyBorder="1" applyAlignment="1" applyProtection="1">
      <alignment horizontal="left" vertical="center"/>
      <protection locked="0"/>
    </xf>
    <xf numFmtId="1" fontId="3" fillId="28" borderId="3" xfId="9" applyNumberFormat="1" applyFont="1" applyFill="1" applyBorder="1" applyAlignment="1" applyProtection="1">
      <alignment horizontal="left" vertical="center"/>
      <protection locked="0"/>
    </xf>
    <xf numFmtId="0" fontId="237" fillId="46" borderId="44" xfId="9" applyFont="1" applyFill="1" applyBorder="1" applyAlignment="1" applyProtection="1">
      <alignment vertical="center"/>
      <protection locked="0"/>
    </xf>
    <xf numFmtId="0" fontId="237" fillId="46" borderId="14" xfId="9" applyFont="1" applyFill="1" applyBorder="1" applyAlignment="1" applyProtection="1">
      <alignment vertical="center"/>
      <protection locked="0"/>
    </xf>
    <xf numFmtId="0" fontId="45" fillId="0" borderId="14" xfId="9" applyBorder="1"/>
    <xf numFmtId="0" fontId="153" fillId="46" borderId="14" xfId="9" applyFont="1" applyFill="1" applyBorder="1" applyAlignment="1" applyProtection="1">
      <alignment horizontal="right" vertical="center"/>
      <protection locked="0"/>
    </xf>
    <xf numFmtId="2" fontId="239" fillId="46" borderId="14" xfId="9" applyNumberFormat="1" applyFont="1" applyFill="1" applyBorder="1" applyAlignment="1" applyProtection="1">
      <alignment horizontal="center" vertical="center"/>
      <protection locked="0"/>
    </xf>
    <xf numFmtId="1" fontId="8" fillId="46" borderId="14" xfId="9" applyNumberFormat="1" applyFont="1" applyFill="1" applyBorder="1" applyAlignment="1" applyProtection="1">
      <alignment horizontal="center" vertical="center"/>
      <protection locked="0"/>
    </xf>
    <xf numFmtId="0" fontId="8" fillId="28" borderId="14" xfId="9" applyNumberFormat="1" applyFont="1" applyFill="1" applyBorder="1" applyAlignment="1" applyProtection="1">
      <alignment horizontal="left" vertical="center"/>
      <protection locked="0"/>
    </xf>
    <xf numFmtId="165" fontId="7" fillId="28" borderId="14" xfId="9" applyNumberFormat="1" applyFont="1" applyFill="1" applyBorder="1" applyAlignment="1" applyProtection="1">
      <alignment horizontal="center" vertical="center"/>
      <protection locked="0"/>
    </xf>
    <xf numFmtId="180" fontId="10" fillId="28" borderId="14" xfId="9" applyNumberFormat="1" applyFont="1" applyFill="1" applyBorder="1" applyAlignment="1" applyProtection="1">
      <alignment horizontal="right" vertical="center"/>
      <protection locked="0"/>
    </xf>
    <xf numFmtId="181" fontId="10" fillId="28" borderId="14" xfId="0" applyNumberFormat="1" applyFont="1" applyFill="1" applyBorder="1" applyAlignment="1" applyProtection="1">
      <alignment horizontal="center" vertical="center"/>
    </xf>
    <xf numFmtId="1" fontId="3" fillId="28" borderId="14" xfId="9" applyNumberFormat="1" applyFont="1" applyFill="1" applyBorder="1" applyAlignment="1" applyProtection="1">
      <alignment horizontal="left" vertical="center"/>
      <protection locked="0"/>
    </xf>
    <xf numFmtId="1" fontId="3" fillId="28" borderId="36" xfId="9" applyNumberFormat="1" applyFont="1" applyFill="1" applyBorder="1" applyAlignment="1" applyProtection="1">
      <alignment horizontal="left" vertical="center"/>
      <protection locked="0"/>
    </xf>
    <xf numFmtId="0" fontId="62" fillId="48" borderId="2" xfId="9" applyFont="1" applyFill="1" applyBorder="1" applyAlignment="1">
      <alignment horizontal="left" vertical="center"/>
    </xf>
    <xf numFmtId="0" fontId="40" fillId="48" borderId="19" xfId="9" applyFont="1" applyFill="1" applyBorder="1" applyAlignment="1">
      <alignment horizontal="left" vertical="center"/>
    </xf>
    <xf numFmtId="0" fontId="63" fillId="48" borderId="19" xfId="9" applyFont="1" applyFill="1" applyBorder="1" applyAlignment="1">
      <alignment horizontal="left" vertical="center"/>
    </xf>
    <xf numFmtId="0" fontId="64" fillId="48" borderId="19" xfId="9" applyFont="1" applyFill="1" applyBorder="1" applyAlignment="1">
      <alignment horizontal="centerContinuous" vertical="center"/>
    </xf>
    <xf numFmtId="0" fontId="63" fillId="48" borderId="19" xfId="9" applyFont="1" applyFill="1" applyBorder="1" applyAlignment="1">
      <alignment horizontal="centerContinuous" vertical="center"/>
    </xf>
    <xf numFmtId="0" fontId="62" fillId="48" borderId="20" xfId="9" applyFont="1" applyFill="1" applyBorder="1" applyAlignment="1">
      <alignment horizontal="right" vertical="center"/>
    </xf>
    <xf numFmtId="0" fontId="72" fillId="48" borderId="68" xfId="9" applyFont="1" applyFill="1" applyBorder="1" applyAlignment="1">
      <alignment horizontal="left" vertical="center"/>
    </xf>
    <xf numFmtId="0" fontId="40" fillId="48" borderId="51" xfId="9" applyFont="1" applyFill="1" applyBorder="1" applyAlignment="1">
      <alignment horizontal="left" vertical="center"/>
    </xf>
    <xf numFmtId="0" fontId="63" fillId="48" borderId="51" xfId="9" applyFont="1" applyFill="1" applyBorder="1" applyAlignment="1">
      <alignment horizontal="left" vertical="center"/>
    </xf>
    <xf numFmtId="0" fontId="64" fillId="48" borderId="51" xfId="9" applyFont="1" applyFill="1" applyBorder="1" applyAlignment="1">
      <alignment horizontal="centerContinuous" vertical="center"/>
    </xf>
    <xf numFmtId="0" fontId="63" fillId="48" borderId="51" xfId="9" applyFont="1" applyFill="1" applyBorder="1" applyAlignment="1">
      <alignment horizontal="centerContinuous" vertical="center"/>
    </xf>
    <xf numFmtId="0" fontId="73" fillId="48" borderId="69" xfId="9" applyFont="1" applyFill="1" applyBorder="1" applyAlignment="1">
      <alignment horizontal="right" vertical="center"/>
    </xf>
    <xf numFmtId="0" fontId="3" fillId="0" borderId="70" xfId="9" applyFont="1" applyFill="1" applyBorder="1" applyAlignment="1" applyProtection="1">
      <alignment horizontal="center" vertical="center" wrapText="1"/>
      <protection locked="0"/>
    </xf>
    <xf numFmtId="0" fontId="23" fillId="0" borderId="70" xfId="9" applyFont="1" applyFill="1" applyBorder="1" applyAlignment="1" applyProtection="1">
      <alignment horizontal="center" vertical="center" wrapText="1"/>
      <protection locked="0"/>
    </xf>
    <xf numFmtId="0" fontId="240" fillId="0" borderId="70" xfId="9" applyFont="1" applyFill="1" applyBorder="1" applyAlignment="1" applyProtection="1">
      <alignment horizontal="center" vertical="center" wrapText="1"/>
      <protection locked="0"/>
    </xf>
    <xf numFmtId="0" fontId="23" fillId="0" borderId="71" xfId="9" applyFont="1" applyFill="1" applyBorder="1" applyAlignment="1" applyProtection="1">
      <alignment horizontal="center" vertical="center" wrapText="1"/>
      <protection locked="0"/>
    </xf>
    <xf numFmtId="0" fontId="23" fillId="28" borderId="72" xfId="9" applyFont="1" applyFill="1" applyBorder="1" applyAlignment="1" applyProtection="1">
      <alignment horizontal="center" vertical="center" wrapText="1"/>
      <protection locked="0"/>
    </xf>
    <xf numFmtId="0" fontId="68" fillId="28" borderId="73" xfId="9" applyFont="1" applyFill="1" applyBorder="1" applyAlignment="1" applyProtection="1">
      <alignment horizontal="centerContinuous" vertical="center"/>
      <protection locked="0"/>
    </xf>
    <xf numFmtId="0" fontId="68" fillId="28" borderId="74" xfId="9" applyFont="1" applyFill="1" applyBorder="1" applyAlignment="1" applyProtection="1">
      <alignment horizontal="centerContinuous" vertical="center"/>
      <protection locked="0"/>
    </xf>
    <xf numFmtId="0" fontId="45" fillId="28" borderId="74" xfId="9" applyFont="1" applyFill="1" applyBorder="1" applyAlignment="1">
      <alignment horizontal="centerContinuous" vertical="center"/>
    </xf>
    <xf numFmtId="0" fontId="45" fillId="28" borderId="74" xfId="9" applyFill="1" applyBorder="1" applyAlignment="1">
      <alignment horizontal="centerContinuous" vertical="center"/>
    </xf>
    <xf numFmtId="0" fontId="45" fillId="28" borderId="75" xfId="9" applyFill="1" applyBorder="1" applyAlignment="1">
      <alignment horizontal="centerContinuous" vertical="center"/>
    </xf>
    <xf numFmtId="0" fontId="237" fillId="11" borderId="6" xfId="9" applyNumberFormat="1" applyFont="1" applyFill="1" applyBorder="1" applyAlignment="1" applyProtection="1">
      <alignment horizontal="center" vertical="center"/>
      <protection locked="0"/>
    </xf>
    <xf numFmtId="0" fontId="241" fillId="11" borderId="6" xfId="9" applyNumberFormat="1" applyFont="1" applyFill="1" applyBorder="1" applyAlignment="1" applyProtection="1">
      <alignment horizontal="center" vertical="center"/>
      <protection locked="0"/>
    </xf>
    <xf numFmtId="1" fontId="242" fillId="11" borderId="43" xfId="9" applyNumberFormat="1" applyFont="1" applyFill="1" applyBorder="1" applyAlignment="1" applyProtection="1">
      <alignment horizontal="center" vertical="center"/>
      <protection locked="0"/>
    </xf>
    <xf numFmtId="166" fontId="153" fillId="28" borderId="76" xfId="9" applyNumberFormat="1" applyFont="1" applyFill="1" applyBorder="1" applyAlignment="1" applyProtection="1">
      <alignment horizontal="center" vertical="center"/>
      <protection locked="0"/>
    </xf>
    <xf numFmtId="0" fontId="153" fillId="28" borderId="77" xfId="9" applyNumberFormat="1" applyFont="1" applyFill="1" applyBorder="1" applyAlignment="1" applyProtection="1">
      <alignment horizontal="right" vertical="center"/>
      <protection locked="0"/>
    </xf>
    <xf numFmtId="180" fontId="153" fillId="28" borderId="77" xfId="9" applyNumberFormat="1" applyFont="1" applyFill="1" applyBorder="1" applyAlignment="1" applyProtection="1">
      <alignment horizontal="right" vertical="center"/>
      <protection locked="0"/>
    </xf>
    <xf numFmtId="181" fontId="153" fillId="28" borderId="6" xfId="0" applyNumberFormat="1" applyFont="1" applyFill="1" applyBorder="1" applyAlignment="1" applyProtection="1">
      <alignment horizontal="center" vertical="center"/>
    </xf>
    <xf numFmtId="1" fontId="243" fillId="28" borderId="78" xfId="9" applyNumberFormat="1" applyFont="1" applyFill="1" applyBorder="1" applyAlignment="1" applyProtection="1">
      <alignment horizontal="left" vertical="center"/>
      <protection locked="0"/>
    </xf>
    <xf numFmtId="1" fontId="243" fillId="28" borderId="43" xfId="9" applyNumberFormat="1" applyFont="1" applyFill="1" applyBorder="1" applyAlignment="1" applyProtection="1">
      <alignment horizontal="left" vertical="center"/>
      <protection locked="0"/>
    </xf>
    <xf numFmtId="0" fontId="62" fillId="49" borderId="2" xfId="9" applyFont="1" applyFill="1" applyBorder="1" applyAlignment="1">
      <alignment horizontal="left" vertical="center"/>
    </xf>
    <xf numFmtId="0" fontId="40" fillId="49" borderId="19" xfId="9" applyFont="1" applyFill="1" applyBorder="1" applyAlignment="1">
      <alignment horizontal="left" vertical="center"/>
    </xf>
    <xf numFmtId="0" fontId="63" fillId="49" borderId="19" xfId="9" applyFont="1" applyFill="1" applyBorder="1" applyAlignment="1">
      <alignment horizontal="left" vertical="center"/>
    </xf>
    <xf numFmtId="0" fontId="64" fillId="49" borderId="19" xfId="9" applyFont="1" applyFill="1" applyBorder="1" applyAlignment="1">
      <alignment horizontal="centerContinuous" vertical="center"/>
    </xf>
    <xf numFmtId="0" fontId="63" fillId="49" borderId="19" xfId="9" applyFont="1" applyFill="1" applyBorder="1" applyAlignment="1">
      <alignment horizontal="centerContinuous" vertical="center"/>
    </xf>
    <xf numFmtId="0" fontId="62" fillId="49" borderId="20" xfId="9" applyFont="1" applyFill="1" applyBorder="1" applyAlignment="1">
      <alignment horizontal="right" vertical="center"/>
    </xf>
    <xf numFmtId="0" fontId="72" fillId="49" borderId="68" xfId="9" applyFont="1" applyFill="1" applyBorder="1" applyAlignment="1">
      <alignment horizontal="left" vertical="center"/>
    </xf>
    <xf numFmtId="0" fontId="40" fillId="49" borderId="51" xfId="9" applyFont="1" applyFill="1" applyBorder="1" applyAlignment="1">
      <alignment horizontal="left" vertical="center"/>
    </xf>
    <xf numFmtId="0" fontId="63" fillId="49" borderId="51" xfId="9" applyFont="1" applyFill="1" applyBorder="1" applyAlignment="1">
      <alignment horizontal="left" vertical="center"/>
    </xf>
    <xf numFmtId="0" fontId="64" fillId="49" borderId="51" xfId="9" applyFont="1" applyFill="1" applyBorder="1" applyAlignment="1">
      <alignment horizontal="centerContinuous" vertical="center"/>
    </xf>
    <xf numFmtId="0" fontId="63" fillId="49" borderId="51" xfId="9" applyFont="1" applyFill="1" applyBorder="1" applyAlignment="1">
      <alignment horizontal="centerContinuous" vertical="center"/>
    </xf>
    <xf numFmtId="0" fontId="73" fillId="49" borderId="69" xfId="9" applyFont="1" applyFill="1" applyBorder="1" applyAlignment="1">
      <alignment horizontal="right" vertical="center"/>
    </xf>
    <xf numFmtId="0" fontId="237" fillId="11" borderId="6" xfId="9" applyFont="1" applyFill="1" applyBorder="1" applyAlignment="1" applyProtection="1">
      <alignment horizontal="center" vertical="center"/>
      <protection locked="0"/>
    </xf>
    <xf numFmtId="1" fontId="242" fillId="11" borderId="78" xfId="9" applyNumberFormat="1" applyFont="1" applyFill="1" applyBorder="1" applyAlignment="1" applyProtection="1">
      <alignment horizontal="center" vertical="center"/>
      <protection locked="0"/>
    </xf>
    <xf numFmtId="180" fontId="164" fillId="28" borderId="77" xfId="9" applyNumberFormat="1" applyFont="1" applyFill="1" applyBorder="1" applyAlignment="1" applyProtection="1">
      <alignment horizontal="right" vertical="center"/>
      <protection locked="0"/>
    </xf>
    <xf numFmtId="181" fontId="164" fillId="28" borderId="6" xfId="0" applyNumberFormat="1" applyFont="1" applyFill="1" applyBorder="1" applyAlignment="1" applyProtection="1">
      <alignment horizontal="center" vertical="center"/>
    </xf>
    <xf numFmtId="1" fontId="244" fillId="28" borderId="78" xfId="9" applyNumberFormat="1" applyFont="1" applyFill="1" applyBorder="1" applyAlignment="1" applyProtection="1">
      <alignment horizontal="left" vertical="center"/>
      <protection locked="0"/>
    </xf>
    <xf numFmtId="1" fontId="244" fillId="28" borderId="43" xfId="9" applyNumberFormat="1" applyFont="1" applyFill="1" applyBorder="1" applyAlignment="1" applyProtection="1">
      <alignment horizontal="left" vertical="center"/>
      <protection locked="0"/>
    </xf>
    <xf numFmtId="0" fontId="153" fillId="28" borderId="6" xfId="9" applyNumberFormat="1" applyFont="1" applyFill="1" applyBorder="1" applyAlignment="1" applyProtection="1">
      <alignment horizontal="left" vertical="center"/>
      <protection locked="0"/>
    </xf>
    <xf numFmtId="2" fontId="32" fillId="5" borderId="40" xfId="15" applyNumberFormat="1" applyFont="1" applyFill="1" applyBorder="1" applyAlignment="1">
      <alignment horizontal="center" vertical="center"/>
    </xf>
    <xf numFmtId="0" fontId="0" fillId="0" borderId="0" xfId="0" applyAlignment="1">
      <alignment vertical="center"/>
    </xf>
    <xf numFmtId="166" fontId="10" fillId="5" borderId="40" xfId="15" applyNumberFormat="1" applyFont="1" applyFill="1" applyBorder="1" applyAlignment="1">
      <alignment horizontal="center" vertical="center"/>
    </xf>
    <xf numFmtId="0" fontId="27" fillId="5" borderId="4" xfId="5" applyFont="1" applyFill="1" applyBorder="1" applyAlignment="1">
      <alignment horizontal="center" vertical="center"/>
    </xf>
    <xf numFmtId="0" fontId="79" fillId="5" borderId="4" xfId="5" applyFont="1" applyFill="1" applyBorder="1" applyAlignment="1">
      <alignment horizontal="center" vertical="center"/>
    </xf>
    <xf numFmtId="0" fontId="81" fillId="5" borderId="4" xfId="5" applyFont="1" applyFill="1" applyBorder="1" applyAlignment="1">
      <alignment horizontal="center" vertical="center"/>
    </xf>
    <xf numFmtId="0" fontId="28" fillId="5" borderId="4" xfId="5" applyFont="1" applyFill="1" applyBorder="1" applyAlignment="1">
      <alignment horizontal="center" vertical="center"/>
    </xf>
    <xf numFmtId="0" fontId="82" fillId="5" borderId="80" xfId="5" applyFont="1" applyFill="1" applyBorder="1" applyAlignment="1">
      <alignment vertical="center"/>
    </xf>
    <xf numFmtId="0" fontId="4" fillId="28" borderId="0" xfId="15" applyFill="1" applyAlignment="1">
      <alignment vertical="center"/>
    </xf>
    <xf numFmtId="0" fontId="10" fillId="12" borderId="82" xfId="15" applyFont="1" applyFill="1" applyBorder="1" applyAlignment="1" applyProtection="1">
      <alignment horizontal="centerContinuous" vertical="center"/>
      <protection locked="0"/>
    </xf>
    <xf numFmtId="0" fontId="10" fillId="12" borderId="83" xfId="15" applyFont="1" applyFill="1" applyBorder="1" applyAlignment="1" applyProtection="1">
      <alignment horizontal="centerContinuous" vertical="center"/>
      <protection locked="0"/>
    </xf>
    <xf numFmtId="0" fontId="10" fillId="12" borderId="84" xfId="15" applyFont="1" applyFill="1" applyBorder="1" applyAlignment="1" applyProtection="1">
      <alignment horizontal="right" vertical="center"/>
      <protection locked="0"/>
    </xf>
    <xf numFmtId="0" fontId="3" fillId="19" borderId="56" xfId="5" applyFill="1" applyBorder="1" applyProtection="1">
      <protection hidden="1"/>
    </xf>
    <xf numFmtId="0" fontId="7" fillId="28" borderId="0" xfId="9" applyFont="1" applyFill="1" applyAlignment="1" applyProtection="1"/>
    <xf numFmtId="0" fontId="3" fillId="28" borderId="0" xfId="9" applyFont="1" applyFill="1"/>
    <xf numFmtId="0" fontId="45" fillId="28" borderId="0" xfId="9" applyFill="1"/>
    <xf numFmtId="0" fontId="0" fillId="28" borderId="0" xfId="0" applyFill="1" applyAlignment="1">
      <alignment vertical="center"/>
    </xf>
    <xf numFmtId="0" fontId="0" fillId="0" borderId="0" xfId="0" applyFill="1" applyAlignment="1">
      <alignment vertical="center"/>
    </xf>
    <xf numFmtId="0" fontId="74" fillId="0" borderId="0" xfId="0" applyFont="1" applyFill="1" applyAlignment="1">
      <alignment vertical="center"/>
    </xf>
    <xf numFmtId="0" fontId="23" fillId="28" borderId="0" xfId="0" applyFont="1" applyFill="1" applyAlignment="1">
      <alignment vertical="center"/>
    </xf>
    <xf numFmtId="0" fontId="45" fillId="9" borderId="73" xfId="0" applyFont="1" applyFill="1" applyBorder="1" applyAlignment="1">
      <alignment horizontal="left" vertical="center"/>
    </xf>
    <xf numFmtId="0" fontId="23" fillId="9" borderId="74" xfId="0" applyFont="1" applyFill="1" applyBorder="1" applyAlignment="1">
      <alignment horizontal="left" vertical="center"/>
    </xf>
    <xf numFmtId="0" fontId="23" fillId="9" borderId="88" xfId="0" applyFont="1" applyFill="1" applyBorder="1" applyAlignment="1">
      <alignment horizontal="left" vertical="center"/>
    </xf>
    <xf numFmtId="0" fontId="45" fillId="9" borderId="0" xfId="0" applyFont="1" applyFill="1" applyBorder="1" applyAlignment="1">
      <alignment horizontal="left" vertical="center"/>
    </xf>
    <xf numFmtId="0" fontId="23" fillId="9" borderId="0" xfId="0" applyFont="1" applyFill="1" applyBorder="1" applyAlignment="1">
      <alignment horizontal="left" vertical="center"/>
    </xf>
    <xf numFmtId="0" fontId="23" fillId="9" borderId="3" xfId="0" applyFont="1" applyFill="1" applyBorder="1" applyAlignment="1">
      <alignment horizontal="left" vertical="center"/>
    </xf>
    <xf numFmtId="0" fontId="23" fillId="0" borderId="89" xfId="0" applyFont="1" applyBorder="1" applyAlignment="1">
      <alignment horizontal="center" vertical="center"/>
    </xf>
    <xf numFmtId="0" fontId="91" fillId="8" borderId="58" xfId="0" applyFont="1" applyFill="1" applyBorder="1" applyAlignment="1">
      <alignment horizontal="center" vertical="center"/>
    </xf>
    <xf numFmtId="165" fontId="88" fillId="8" borderId="58" xfId="0" applyNumberFormat="1" applyFont="1" applyFill="1" applyBorder="1" applyAlignment="1">
      <alignment horizontal="center" vertical="center"/>
    </xf>
    <xf numFmtId="0" fontId="58" fillId="8" borderId="57" xfId="9" applyFont="1" applyFill="1" applyBorder="1" applyAlignment="1" applyProtection="1">
      <alignment horizontal="center" vertical="center"/>
      <protection locked="0"/>
    </xf>
    <xf numFmtId="173" fontId="49" fillId="8" borderId="57" xfId="0" applyNumberFormat="1" applyFont="1" applyFill="1" applyBorder="1" applyAlignment="1" applyProtection="1">
      <alignment horizontal="center" vertical="center"/>
      <protection locked="0"/>
    </xf>
    <xf numFmtId="165" fontId="3" fillId="5" borderId="58" xfId="0" applyNumberFormat="1" applyFont="1" applyFill="1" applyBorder="1" applyAlignment="1">
      <alignment vertical="center"/>
    </xf>
    <xf numFmtId="165" fontId="90" fillId="28" borderId="59" xfId="0" applyNumberFormat="1" applyFont="1" applyFill="1" applyBorder="1" applyAlignment="1">
      <alignment vertical="center"/>
    </xf>
    <xf numFmtId="165" fontId="23" fillId="5" borderId="58" xfId="0" applyNumberFormat="1" applyFont="1" applyFill="1" applyBorder="1" applyAlignment="1">
      <alignment vertical="center"/>
    </xf>
    <xf numFmtId="165" fontId="90" fillId="28" borderId="58" xfId="0" applyNumberFormat="1" applyFont="1" applyFill="1" applyBorder="1" applyAlignment="1">
      <alignment vertical="center"/>
    </xf>
    <xf numFmtId="0" fontId="3" fillId="28" borderId="0" xfId="0" applyFont="1" applyFill="1" applyAlignment="1">
      <alignment vertical="center"/>
    </xf>
    <xf numFmtId="0" fontId="23" fillId="12" borderId="89" xfId="0" applyFont="1" applyFill="1" applyBorder="1" applyAlignment="1">
      <alignment horizontal="center" vertical="center"/>
    </xf>
    <xf numFmtId="0" fontId="92" fillId="8" borderId="58" xfId="0" applyFont="1" applyFill="1" applyBorder="1" applyAlignment="1">
      <alignment horizontal="center" vertical="center"/>
    </xf>
    <xf numFmtId="165" fontId="92" fillId="8" borderId="57" xfId="0" applyNumberFormat="1" applyFont="1" applyFill="1" applyBorder="1" applyAlignment="1">
      <alignment horizontal="center" vertical="center"/>
    </xf>
    <xf numFmtId="0" fontId="92" fillId="8" borderId="57" xfId="0" applyFont="1" applyFill="1" applyBorder="1" applyAlignment="1">
      <alignment horizontal="center" vertical="center"/>
    </xf>
    <xf numFmtId="165" fontId="6" fillId="2" borderId="57" xfId="0" applyNumberFormat="1" applyFont="1" applyFill="1" applyBorder="1" applyAlignment="1">
      <alignment horizontal="center" vertical="center"/>
    </xf>
    <xf numFmtId="173" fontId="93" fillId="7" borderId="56" xfId="0" applyNumberFormat="1" applyFont="1" applyFill="1" applyBorder="1" applyAlignment="1" applyProtection="1">
      <alignment horizontal="center" vertical="center"/>
      <protection locked="0"/>
    </xf>
    <xf numFmtId="0" fontId="44" fillId="28" borderId="0" xfId="0" applyFont="1" applyFill="1" applyBorder="1" applyAlignment="1">
      <alignment vertical="center"/>
    </xf>
    <xf numFmtId="0" fontId="86" fillId="28" borderId="3" xfId="0" applyFont="1" applyFill="1" applyBorder="1" applyAlignment="1">
      <alignment vertical="top"/>
    </xf>
    <xf numFmtId="165" fontId="88" fillId="8" borderId="57" xfId="0" applyNumberFormat="1" applyFont="1" applyFill="1" applyBorder="1" applyAlignment="1">
      <alignment horizontal="center" vertical="center"/>
    </xf>
    <xf numFmtId="0" fontId="23" fillId="19" borderId="0" xfId="0" applyFont="1" applyFill="1" applyBorder="1" applyAlignment="1">
      <alignment horizontal="right" vertical="center"/>
    </xf>
    <xf numFmtId="2" fontId="44" fillId="19" borderId="0" xfId="0" applyNumberFormat="1" applyFont="1" applyFill="1" applyBorder="1" applyAlignment="1">
      <alignment horizontal="center" vertical="center"/>
    </xf>
    <xf numFmtId="0" fontId="23" fillId="19" borderId="0" xfId="0" applyFont="1" applyFill="1" applyBorder="1" applyAlignment="1">
      <alignment vertical="center"/>
    </xf>
    <xf numFmtId="0" fontId="47" fillId="19" borderId="0" xfId="0" applyFont="1" applyFill="1" applyBorder="1" applyAlignment="1">
      <alignment vertical="top"/>
    </xf>
    <xf numFmtId="0" fontId="47" fillId="19" borderId="3" xfId="0" applyFont="1" applyFill="1" applyBorder="1" applyAlignment="1">
      <alignment vertical="top"/>
    </xf>
    <xf numFmtId="0" fontId="23" fillId="19" borderId="6" xfId="0" applyFont="1" applyFill="1" applyBorder="1" applyAlignment="1">
      <alignment horizontal="right" vertical="center"/>
    </xf>
    <xf numFmtId="2" fontId="44" fillId="19" borderId="6" xfId="0" applyNumberFormat="1" applyFont="1" applyFill="1" applyBorder="1" applyAlignment="1">
      <alignment horizontal="center" vertical="center"/>
    </xf>
    <xf numFmtId="0" fontId="23" fillId="19" borderId="6" xfId="0" applyFont="1" applyFill="1" applyBorder="1" applyAlignment="1">
      <alignment vertical="center"/>
    </xf>
    <xf numFmtId="0" fontId="47" fillId="19" borderId="6" xfId="0" applyFont="1" applyFill="1" applyBorder="1" applyAlignment="1">
      <alignment vertical="top"/>
    </xf>
    <xf numFmtId="0" fontId="47" fillId="19" borderId="7" xfId="0" applyFont="1" applyFill="1" applyBorder="1" applyAlignment="1">
      <alignment vertical="top"/>
    </xf>
    <xf numFmtId="0" fontId="248" fillId="28" borderId="0" xfId="0" applyFont="1" applyFill="1" applyAlignment="1">
      <alignment vertical="center"/>
    </xf>
    <xf numFmtId="1" fontId="23" fillId="5" borderId="57" xfId="0" applyNumberFormat="1" applyFont="1" applyFill="1" applyBorder="1" applyAlignment="1">
      <alignment horizontal="center" vertical="center"/>
    </xf>
    <xf numFmtId="0" fontId="95" fillId="8" borderId="56" xfId="0" applyFont="1" applyFill="1" applyBorder="1" applyAlignment="1">
      <alignment horizontal="center" vertical="center" wrapText="1"/>
    </xf>
    <xf numFmtId="0" fontId="47" fillId="11" borderId="56" xfId="9" applyNumberFormat="1" applyFont="1" applyFill="1" applyBorder="1" applyAlignment="1" applyProtection="1">
      <alignment horizontal="center" vertical="center"/>
      <protection locked="0"/>
    </xf>
    <xf numFmtId="0" fontId="6" fillId="0" borderId="56" xfId="9" applyNumberFormat="1" applyFont="1" applyFill="1" applyBorder="1" applyAlignment="1" applyProtection="1">
      <alignment horizontal="center" vertical="center"/>
      <protection locked="0"/>
    </xf>
    <xf numFmtId="166" fontId="12" fillId="5" borderId="59" xfId="0" applyNumberFormat="1" applyFont="1" applyFill="1" applyBorder="1" applyAlignment="1" applyProtection="1">
      <alignment horizontal="center" vertical="center"/>
      <protection locked="0"/>
    </xf>
    <xf numFmtId="188" fontId="12" fillId="0" borderId="56" xfId="9" applyNumberFormat="1" applyFont="1" applyFill="1" applyBorder="1" applyAlignment="1" applyProtection="1">
      <alignment horizontal="right" vertical="center"/>
      <protection locked="0"/>
    </xf>
    <xf numFmtId="181" fontId="12" fillId="0" borderId="56" xfId="0" applyNumberFormat="1" applyFont="1" applyFill="1" applyBorder="1" applyAlignment="1" applyProtection="1">
      <alignment horizontal="center" vertical="center"/>
    </xf>
    <xf numFmtId="1" fontId="3" fillId="0" borderId="56" xfId="9" applyNumberFormat="1" applyFont="1" applyFill="1" applyBorder="1" applyAlignment="1" applyProtection="1">
      <alignment horizontal="left" vertical="center"/>
      <protection locked="0"/>
    </xf>
    <xf numFmtId="0" fontId="47" fillId="11" borderId="90" xfId="9" applyNumberFormat="1" applyFont="1" applyFill="1" applyBorder="1" applyAlignment="1" applyProtection="1">
      <alignment horizontal="center" vertical="center"/>
      <protection locked="0"/>
    </xf>
    <xf numFmtId="0" fontId="12" fillId="0" borderId="59" xfId="0" applyFont="1" applyBorder="1" applyAlignment="1">
      <alignment horizontal="center" vertical="center"/>
    </xf>
    <xf numFmtId="1" fontId="3" fillId="0" borderId="65" xfId="9" applyNumberFormat="1" applyFont="1" applyFill="1" applyBorder="1" applyAlignment="1" applyProtection="1">
      <alignment horizontal="left" vertical="center"/>
      <protection locked="0"/>
    </xf>
    <xf numFmtId="0" fontId="23" fillId="5" borderId="57" xfId="0" applyFont="1" applyFill="1" applyBorder="1" applyAlignment="1">
      <alignment horizontal="center" vertical="center"/>
    </xf>
    <xf numFmtId="0" fontId="23" fillId="0" borderId="91" xfId="0" applyFont="1" applyBorder="1" applyAlignment="1">
      <alignment horizontal="center" vertical="center"/>
    </xf>
    <xf numFmtId="0" fontId="23" fillId="5" borderId="70" xfId="0" applyFont="1" applyFill="1" applyBorder="1" applyAlignment="1">
      <alignment horizontal="center" vertical="center"/>
    </xf>
    <xf numFmtId="0" fontId="95" fillId="8" borderId="74" xfId="0" applyFont="1" applyFill="1" applyBorder="1" applyAlignment="1">
      <alignment horizontal="center" vertical="center" wrapText="1"/>
    </xf>
    <xf numFmtId="0" fontId="47" fillId="11" borderId="74" xfId="9" applyNumberFormat="1" applyFont="1" applyFill="1" applyBorder="1" applyAlignment="1" applyProtection="1">
      <alignment horizontal="center" vertical="center"/>
      <protection locked="0"/>
    </xf>
    <xf numFmtId="0" fontId="6" fillId="0" borderId="74" xfId="9" applyNumberFormat="1" applyFont="1" applyFill="1" applyBorder="1" applyAlignment="1" applyProtection="1">
      <alignment horizontal="center" vertical="center"/>
      <protection locked="0"/>
    </xf>
    <xf numFmtId="166" fontId="12" fillId="5" borderId="92" xfId="0" applyNumberFormat="1" applyFont="1" applyFill="1" applyBorder="1" applyAlignment="1" applyProtection="1">
      <alignment horizontal="center" vertical="center"/>
      <protection locked="0"/>
    </xf>
    <xf numFmtId="188" fontId="12" fillId="0" borderId="74" xfId="9" applyNumberFormat="1" applyFont="1" applyFill="1" applyBorder="1" applyAlignment="1" applyProtection="1">
      <alignment horizontal="right" vertical="center"/>
      <protection locked="0"/>
    </xf>
    <xf numFmtId="181" fontId="12" fillId="0" borderId="74" xfId="0" applyNumberFormat="1" applyFont="1" applyFill="1" applyBorder="1" applyAlignment="1" applyProtection="1">
      <alignment horizontal="center" vertical="center"/>
    </xf>
    <xf numFmtId="1" fontId="3" fillId="0" borderId="74" xfId="9" applyNumberFormat="1" applyFont="1" applyFill="1" applyBorder="1" applyAlignment="1" applyProtection="1">
      <alignment horizontal="left" vertical="center"/>
      <protection locked="0"/>
    </xf>
    <xf numFmtId="0" fontId="47" fillId="11" borderId="93" xfId="9" applyNumberFormat="1" applyFont="1" applyFill="1" applyBorder="1" applyAlignment="1" applyProtection="1">
      <alignment horizontal="center" vertical="center"/>
      <protection locked="0"/>
    </xf>
    <xf numFmtId="0" fontId="12" fillId="0" borderId="92" xfId="0" applyFont="1" applyBorder="1" applyAlignment="1">
      <alignment horizontal="center" vertical="center"/>
    </xf>
    <xf numFmtId="1" fontId="3" fillId="0" borderId="88" xfId="9" applyNumberFormat="1" applyFont="1" applyFill="1" applyBorder="1" applyAlignment="1" applyProtection="1">
      <alignment horizontal="left" vertical="center"/>
      <protection locked="0"/>
    </xf>
    <xf numFmtId="0" fontId="24" fillId="13" borderId="4" xfId="0" applyFont="1" applyFill="1" applyBorder="1" applyAlignment="1">
      <alignment horizontal="centerContinuous" vertical="center"/>
    </xf>
    <xf numFmtId="0" fontId="24" fillId="13" borderId="0" xfId="0" applyFont="1" applyFill="1" applyBorder="1" applyAlignment="1">
      <alignment horizontal="centerContinuous" vertical="center"/>
    </xf>
    <xf numFmtId="0" fontId="24" fillId="13" borderId="3" xfId="0" applyFont="1" applyFill="1" applyBorder="1" applyAlignment="1">
      <alignment horizontal="centerContinuous" vertical="center"/>
    </xf>
    <xf numFmtId="0" fontId="0" fillId="0" borderId="74" xfId="0" applyBorder="1" applyAlignment="1">
      <alignment vertical="center"/>
    </xf>
    <xf numFmtId="0" fontId="0" fillId="28" borderId="74" xfId="0" applyFill="1" applyBorder="1" applyAlignment="1">
      <alignment vertical="center"/>
    </xf>
    <xf numFmtId="0" fontId="0" fillId="28" borderId="88" xfId="0" applyFill="1" applyBorder="1" applyAlignment="1">
      <alignment vertical="center"/>
    </xf>
    <xf numFmtId="0" fontId="0" fillId="0" borderId="51" xfId="0" applyBorder="1" applyAlignment="1">
      <alignment vertical="center"/>
    </xf>
    <xf numFmtId="0" fontId="0" fillId="28" borderId="51" xfId="0" applyFill="1" applyBorder="1" applyAlignment="1">
      <alignment vertical="center"/>
    </xf>
    <xf numFmtId="0" fontId="0" fillId="28" borderId="94" xfId="0" applyFill="1" applyBorder="1" applyAlignment="1">
      <alignment vertical="center"/>
    </xf>
    <xf numFmtId="0" fontId="45" fillId="9" borderId="74" xfId="0" applyFont="1" applyFill="1" applyBorder="1" applyAlignment="1">
      <alignment horizontal="left" vertical="center"/>
    </xf>
    <xf numFmtId="1" fontId="12" fillId="0" borderId="57" xfId="0" applyNumberFormat="1" applyFont="1" applyFill="1" applyBorder="1" applyAlignment="1">
      <alignment horizontal="center" vertical="center"/>
    </xf>
    <xf numFmtId="165" fontId="58" fillId="8" borderId="57" xfId="0" applyNumberFormat="1" applyFont="1" applyFill="1" applyBorder="1" applyAlignment="1">
      <alignment horizontal="center" vertical="center"/>
    </xf>
    <xf numFmtId="166" fontId="6" fillId="0" borderId="57" xfId="9" applyNumberFormat="1" applyFont="1" applyFill="1" applyBorder="1" applyAlignment="1" applyProtection="1">
      <alignment horizontal="center" vertical="center"/>
      <protection locked="0"/>
    </xf>
    <xf numFmtId="165" fontId="23" fillId="0" borderId="58" xfId="0" applyNumberFormat="1" applyFont="1" applyFill="1" applyBorder="1" applyAlignment="1">
      <alignment vertical="center"/>
    </xf>
    <xf numFmtId="165" fontId="90" fillId="0" borderId="58" xfId="0" applyNumberFormat="1" applyFont="1" applyFill="1" applyBorder="1" applyAlignment="1">
      <alignment horizontal="center" vertical="center"/>
    </xf>
    <xf numFmtId="1" fontId="12" fillId="0" borderId="70" xfId="0" applyNumberFormat="1" applyFont="1" applyFill="1" applyBorder="1" applyAlignment="1">
      <alignment horizontal="center" vertical="center"/>
    </xf>
    <xf numFmtId="165" fontId="58" fillId="8" borderId="70" xfId="0" applyNumberFormat="1" applyFont="1" applyFill="1" applyBorder="1" applyAlignment="1">
      <alignment horizontal="center" vertical="center"/>
    </xf>
    <xf numFmtId="173" fontId="49" fillId="8" borderId="70" xfId="0" applyNumberFormat="1" applyFont="1" applyFill="1" applyBorder="1" applyAlignment="1" applyProtection="1">
      <alignment horizontal="center" vertical="center"/>
      <protection locked="0"/>
    </xf>
    <xf numFmtId="165" fontId="3" fillId="5" borderId="73" xfId="0" applyNumberFormat="1" applyFont="1" applyFill="1" applyBorder="1" applyAlignment="1">
      <alignment vertical="center"/>
    </xf>
    <xf numFmtId="165" fontId="90" fillId="28" borderId="92" xfId="0" applyNumberFormat="1" applyFont="1" applyFill="1" applyBorder="1" applyAlignment="1">
      <alignment vertical="center"/>
    </xf>
    <xf numFmtId="166" fontId="6" fillId="0" borderId="70" xfId="9" applyNumberFormat="1" applyFont="1" applyFill="1" applyBorder="1" applyAlignment="1" applyProtection="1">
      <alignment horizontal="center" vertical="center"/>
      <protection locked="0"/>
    </xf>
    <xf numFmtId="165" fontId="23" fillId="0" borderId="73" xfId="0" applyNumberFormat="1" applyFont="1" applyFill="1" applyBorder="1" applyAlignment="1">
      <alignment vertical="center"/>
    </xf>
    <xf numFmtId="165" fontId="90" fillId="0" borderId="73" xfId="0" applyNumberFormat="1" applyFont="1" applyFill="1" applyBorder="1" applyAlignment="1">
      <alignment horizontal="center" vertical="center"/>
    </xf>
    <xf numFmtId="0" fontId="99" fillId="19" borderId="5" xfId="0" applyFont="1" applyFill="1" applyBorder="1" applyAlignment="1">
      <alignment horizontal="right" vertical="center"/>
    </xf>
    <xf numFmtId="1" fontId="90" fillId="19" borderId="6" xfId="0" applyNumberFormat="1" applyFont="1" applyFill="1" applyBorder="1" applyAlignment="1">
      <alignment horizontal="center" vertical="center"/>
    </xf>
    <xf numFmtId="0" fontId="26" fillId="19" borderId="6" xfId="0" applyFont="1" applyFill="1" applyBorder="1" applyAlignment="1">
      <alignment horizontal="center" vertical="center"/>
    </xf>
    <xf numFmtId="0" fontId="0" fillId="19" borderId="6" xfId="0" applyFill="1" applyBorder="1" applyAlignment="1">
      <alignment vertical="center"/>
    </xf>
    <xf numFmtId="2" fontId="55" fillId="19" borderId="6" xfId="0" applyNumberFormat="1" applyFont="1" applyFill="1" applyBorder="1" applyAlignment="1">
      <alignment vertical="center"/>
    </xf>
    <xf numFmtId="165" fontId="55" fillId="19" borderId="6" xfId="0" applyNumberFormat="1" applyFont="1" applyFill="1" applyBorder="1" applyAlignment="1">
      <alignment vertical="center"/>
    </xf>
    <xf numFmtId="0" fontId="86" fillId="19" borderId="6" xfId="0" applyFont="1" applyFill="1" applyBorder="1" applyAlignment="1">
      <alignment vertical="top" wrapText="1"/>
    </xf>
    <xf numFmtId="0" fontId="86" fillId="19" borderId="7" xfId="0" applyFont="1" applyFill="1" applyBorder="1" applyAlignment="1">
      <alignment vertical="top" wrapText="1"/>
    </xf>
    <xf numFmtId="2" fontId="12" fillId="5" borderId="59" xfId="0" applyNumberFormat="1" applyFont="1" applyFill="1" applyBorder="1" applyAlignment="1" applyProtection="1">
      <alignment horizontal="center" vertical="center"/>
      <protection locked="0"/>
    </xf>
    <xf numFmtId="166" fontId="12" fillId="0" borderId="59" xfId="0" applyNumberFormat="1" applyFont="1" applyBorder="1" applyAlignment="1">
      <alignment horizontal="center" vertical="center"/>
    </xf>
    <xf numFmtId="0" fontId="23" fillId="19" borderId="74" xfId="0" applyFont="1" applyFill="1" applyBorder="1" applyAlignment="1">
      <alignment vertical="center"/>
    </xf>
    <xf numFmtId="165" fontId="90" fillId="0" borderId="58" xfId="0" applyNumberFormat="1" applyFont="1" applyFill="1" applyBorder="1" applyAlignment="1">
      <alignment horizontal="centerContinuous" vertical="center"/>
    </xf>
    <xf numFmtId="165" fontId="90" fillId="0" borderId="59" xfId="0" applyNumberFormat="1" applyFont="1" applyFill="1" applyBorder="1" applyAlignment="1">
      <alignment horizontal="centerContinuous" vertical="center"/>
    </xf>
    <xf numFmtId="0" fontId="94" fillId="19" borderId="95" xfId="0" applyFont="1" applyFill="1" applyBorder="1" applyAlignment="1">
      <alignment horizontal="center" vertical="center"/>
    </xf>
    <xf numFmtId="1" fontId="55" fillId="19" borderId="74" xfId="0" applyNumberFormat="1" applyFont="1" applyFill="1" applyBorder="1" applyAlignment="1">
      <alignment horizontal="center" vertical="center"/>
    </xf>
    <xf numFmtId="0" fontId="26" fillId="19" borderId="74" xfId="0" applyFont="1" applyFill="1" applyBorder="1" applyAlignment="1">
      <alignment horizontal="center" vertical="center"/>
    </xf>
    <xf numFmtId="2" fontId="23" fillId="5" borderId="59" xfId="0" applyNumberFormat="1" applyFont="1" applyFill="1" applyBorder="1" applyAlignment="1" applyProtection="1">
      <alignment horizontal="center" vertical="center"/>
      <protection locked="0"/>
    </xf>
    <xf numFmtId="188" fontId="12" fillId="0" borderId="58" xfId="9" applyNumberFormat="1" applyFont="1" applyFill="1" applyBorder="1" applyAlignment="1" applyProtection="1">
      <alignment horizontal="right" vertical="center"/>
      <protection locked="0"/>
    </xf>
    <xf numFmtId="1" fontId="45" fillId="0" borderId="65" xfId="9" applyNumberFormat="1" applyFont="1" applyFill="1" applyBorder="1" applyAlignment="1" applyProtection="1">
      <alignment horizontal="left" vertical="center"/>
      <protection locked="0"/>
    </xf>
    <xf numFmtId="2" fontId="23" fillId="5" borderId="92" xfId="0" applyNumberFormat="1" applyFont="1" applyFill="1" applyBorder="1" applyAlignment="1" applyProtection="1">
      <alignment horizontal="center" vertical="center"/>
      <protection locked="0"/>
    </xf>
    <xf numFmtId="188" fontId="12" fillId="0" borderId="73" xfId="9" applyNumberFormat="1" applyFont="1" applyFill="1" applyBorder="1" applyAlignment="1" applyProtection="1">
      <alignment horizontal="right" vertical="center"/>
      <protection locked="0"/>
    </xf>
    <xf numFmtId="1" fontId="45" fillId="0" borderId="88" xfId="9" applyNumberFormat="1" applyFont="1" applyFill="1" applyBorder="1" applyAlignment="1" applyProtection="1">
      <alignment horizontal="left" vertical="center"/>
      <protection locked="0"/>
    </xf>
    <xf numFmtId="0" fontId="94" fillId="28" borderId="4" xfId="0" applyFont="1" applyFill="1" applyBorder="1" applyAlignment="1">
      <alignment horizontal="center" vertical="center"/>
    </xf>
    <xf numFmtId="1" fontId="55" fillId="28" borderId="0" xfId="0" applyNumberFormat="1" applyFont="1" applyFill="1" applyBorder="1" applyAlignment="1">
      <alignment horizontal="center" vertical="center"/>
    </xf>
    <xf numFmtId="0" fontId="23" fillId="28" borderId="0" xfId="0" applyFont="1" applyFill="1" applyBorder="1" applyAlignment="1">
      <alignment vertical="center"/>
    </xf>
    <xf numFmtId="166" fontId="55" fillId="28" borderId="0" xfId="0" applyNumberFormat="1" applyFont="1" applyFill="1" applyBorder="1" applyAlignment="1">
      <alignment horizontal="center" vertical="center"/>
    </xf>
    <xf numFmtId="188" fontId="55" fillId="28" borderId="0" xfId="9" applyNumberFormat="1" applyFont="1" applyFill="1" applyBorder="1" applyAlignment="1" applyProtection="1">
      <alignment horizontal="center" vertical="center"/>
      <protection locked="0"/>
    </xf>
    <xf numFmtId="181" fontId="55" fillId="28" borderId="0" xfId="0" applyNumberFormat="1" applyFont="1" applyFill="1" applyBorder="1" applyAlignment="1" applyProtection="1">
      <alignment horizontal="center" vertical="center"/>
    </xf>
    <xf numFmtId="1" fontId="55" fillId="28" borderId="0" xfId="9" applyNumberFormat="1" applyFont="1" applyFill="1" applyBorder="1" applyAlignment="1" applyProtection="1">
      <alignment horizontal="center" vertical="center"/>
      <protection locked="0"/>
    </xf>
    <xf numFmtId="1" fontId="44" fillId="28" borderId="3" xfId="9" applyNumberFormat="1" applyFont="1" applyFill="1" applyBorder="1" applyAlignment="1" applyProtection="1">
      <alignment horizontal="center" vertical="center"/>
      <protection locked="0"/>
    </xf>
    <xf numFmtId="0" fontId="177" fillId="28" borderId="4" xfId="0" applyFont="1" applyFill="1" applyBorder="1" applyAlignment="1">
      <alignment horizontal="left" vertical="center"/>
    </xf>
    <xf numFmtId="0" fontId="177" fillId="28" borderId="0" xfId="0" applyFont="1" applyFill="1" applyBorder="1" applyAlignment="1">
      <alignment horizontal="left" vertical="center"/>
    </xf>
    <xf numFmtId="0" fontId="244" fillId="28" borderId="0" xfId="0" applyNumberFormat="1" applyFont="1" applyFill="1" applyBorder="1" applyAlignment="1">
      <alignment vertical="center"/>
    </xf>
    <xf numFmtId="0" fontId="177" fillId="12" borderId="0" xfId="0" applyFont="1" applyFill="1" applyBorder="1" applyAlignment="1">
      <alignment horizontal="left" vertical="center"/>
    </xf>
    <xf numFmtId="0" fontId="244" fillId="28" borderId="0" xfId="0" applyNumberFormat="1" applyFont="1" applyFill="1" applyBorder="1" applyAlignment="1" applyProtection="1">
      <alignment vertical="center"/>
      <protection locked="0"/>
    </xf>
    <xf numFmtId="0" fontId="244" fillId="28" borderId="3" xfId="0" applyNumberFormat="1" applyFont="1" applyFill="1" applyBorder="1" applyAlignment="1">
      <alignment vertical="center"/>
    </xf>
    <xf numFmtId="0" fontId="24" fillId="13" borderId="44" xfId="0" applyFont="1" applyFill="1" applyBorder="1" applyAlignment="1">
      <alignment horizontal="center" vertical="center"/>
    </xf>
    <xf numFmtId="0" fontId="24" fillId="13" borderId="14" xfId="0" applyFont="1" applyFill="1" applyBorder="1" applyAlignment="1">
      <alignment horizontal="center" vertical="center"/>
    </xf>
    <xf numFmtId="0" fontId="24" fillId="4" borderId="96" xfId="0" applyFont="1" applyFill="1" applyBorder="1" applyAlignment="1">
      <alignment horizontal="center" vertical="center"/>
    </xf>
    <xf numFmtId="0" fontId="24" fillId="13" borderId="36" xfId="0" applyFont="1" applyFill="1" applyBorder="1" applyAlignment="1">
      <alignment horizontal="center" vertical="center"/>
    </xf>
    <xf numFmtId="0" fontId="3" fillId="28" borderId="0" xfId="0" applyFont="1" applyFill="1"/>
    <xf numFmtId="0" fontId="10" fillId="50" borderId="87" xfId="5" applyFont="1" applyFill="1" applyBorder="1" applyAlignment="1">
      <alignment vertical="center"/>
    </xf>
    <xf numFmtId="167" fontId="249" fillId="50" borderId="4" xfId="11" applyNumberFormat="1" applyFont="1" applyFill="1" applyBorder="1" applyAlignment="1">
      <alignment vertical="center"/>
    </xf>
    <xf numFmtId="167" fontId="249" fillId="19" borderId="0" xfId="11" applyNumberFormat="1" applyFont="1" applyFill="1" applyBorder="1" applyAlignment="1">
      <alignment vertical="center"/>
    </xf>
    <xf numFmtId="167" fontId="249" fillId="19" borderId="3" xfId="11" applyNumberFormat="1" applyFont="1" applyFill="1" applyBorder="1" applyAlignment="1">
      <alignment vertical="center"/>
    </xf>
    <xf numFmtId="167" fontId="249" fillId="50" borderId="4" xfId="11" applyNumberFormat="1" applyFont="1" applyFill="1" applyBorder="1" applyAlignment="1">
      <alignment horizontal="left" vertical="center"/>
    </xf>
    <xf numFmtId="0" fontId="23" fillId="6" borderId="57" xfId="0" applyFont="1" applyFill="1" applyBorder="1" applyAlignment="1">
      <alignment horizontal="right" vertical="center"/>
    </xf>
    <xf numFmtId="14" fontId="0" fillId="0" borderId="56" xfId="0" applyNumberFormat="1" applyBorder="1" applyAlignment="1">
      <alignment horizontal="center" vertical="center"/>
    </xf>
    <xf numFmtId="0" fontId="23" fillId="6" borderId="59" xfId="0" applyFont="1" applyFill="1" applyBorder="1" applyAlignment="1">
      <alignment horizontal="center" vertical="center"/>
    </xf>
    <xf numFmtId="0" fontId="40" fillId="5" borderId="58" xfId="0" applyFont="1" applyFill="1" applyBorder="1" applyAlignment="1">
      <alignment horizontal="center" vertical="center"/>
    </xf>
    <xf numFmtId="0" fontId="40" fillId="5" borderId="59" xfId="0" applyFont="1" applyFill="1" applyBorder="1" applyAlignment="1">
      <alignment horizontal="center" vertical="center"/>
    </xf>
    <xf numFmtId="0" fontId="161" fillId="28" borderId="0" xfId="0" applyFont="1" applyFill="1" applyAlignment="1">
      <alignment vertical="center"/>
    </xf>
    <xf numFmtId="0" fontId="0" fillId="5" borderId="0" xfId="0" applyFill="1" applyAlignment="1">
      <alignment vertical="center"/>
    </xf>
    <xf numFmtId="0" fontId="167" fillId="28" borderId="0" xfId="0" applyFont="1" applyFill="1" applyAlignment="1">
      <alignment vertical="center"/>
    </xf>
    <xf numFmtId="0" fontId="24" fillId="13" borderId="49" xfId="0" applyFont="1" applyFill="1" applyBorder="1" applyAlignment="1">
      <alignment horizontal="center" vertical="center"/>
    </xf>
    <xf numFmtId="0" fontId="24" fillId="13" borderId="25" xfId="0" applyFont="1" applyFill="1" applyBorder="1" applyAlignment="1">
      <alignment horizontal="center" vertical="center"/>
    </xf>
    <xf numFmtId="0" fontId="24" fillId="13" borderId="50" xfId="0" applyFont="1" applyFill="1" applyBorder="1" applyAlignment="1">
      <alignment horizontal="center" vertical="center"/>
    </xf>
    <xf numFmtId="0" fontId="0" fillId="51" borderId="49" xfId="0" applyFill="1" applyBorder="1" applyAlignment="1">
      <alignment vertical="center"/>
    </xf>
    <xf numFmtId="0" fontId="3" fillId="51" borderId="25" xfId="0" applyFont="1" applyFill="1" applyBorder="1"/>
    <xf numFmtId="0" fontId="117" fillId="51" borderId="25" xfId="7" applyFill="1" applyBorder="1"/>
    <xf numFmtId="0" fontId="45" fillId="0" borderId="97" xfId="0" applyFont="1" applyFill="1" applyBorder="1" applyAlignment="1">
      <alignment horizontal="left" vertical="center"/>
    </xf>
    <xf numFmtId="0" fontId="0" fillId="0" borderId="51" xfId="0" applyFill="1" applyBorder="1"/>
    <xf numFmtId="0" fontId="92" fillId="0" borderId="51" xfId="0" applyFont="1" applyFill="1" applyBorder="1" applyAlignment="1">
      <alignment horizontal="center" vertical="center" wrapText="1"/>
    </xf>
    <xf numFmtId="0" fontId="0" fillId="0" borderId="94" xfId="0" applyFill="1" applyBorder="1"/>
    <xf numFmtId="0" fontId="7" fillId="28" borderId="0" xfId="0" applyFont="1" applyFill="1" applyAlignment="1">
      <alignment vertical="center"/>
    </xf>
    <xf numFmtId="0" fontId="0" fillId="19" borderId="0" xfId="0" applyFill="1" applyAlignment="1">
      <alignment vertical="center"/>
    </xf>
    <xf numFmtId="0" fontId="105" fillId="5" borderId="98" xfId="0" applyFont="1" applyFill="1" applyBorder="1" applyAlignment="1">
      <alignment horizontal="center" vertical="center"/>
    </xf>
    <xf numFmtId="0" fontId="106" fillId="5" borderId="98" xfId="0" applyFont="1" applyFill="1" applyBorder="1" applyAlignment="1">
      <alignment horizontal="center" vertical="center"/>
    </xf>
    <xf numFmtId="0" fontId="55" fillId="0" borderId="87" xfId="0" applyFont="1" applyBorder="1" applyAlignment="1">
      <alignment horizontal="center" vertical="center"/>
    </xf>
    <xf numFmtId="0" fontId="90" fillId="5" borderId="86" xfId="0" applyFont="1" applyFill="1" applyBorder="1" applyAlignment="1">
      <alignment vertical="center"/>
    </xf>
    <xf numFmtId="0" fontId="0" fillId="5" borderId="19" xfId="0" applyFill="1" applyBorder="1" applyAlignment="1">
      <alignment vertical="center"/>
    </xf>
    <xf numFmtId="0" fontId="97" fillId="0" borderId="87" xfId="0" applyFont="1" applyBorder="1" applyAlignment="1">
      <alignment horizontal="center" vertical="center"/>
    </xf>
    <xf numFmtId="0" fontId="167" fillId="28" borderId="0" xfId="0" applyFont="1" applyFill="1" applyAlignment="1">
      <alignment horizontal="right" vertical="center"/>
    </xf>
    <xf numFmtId="0" fontId="218" fillId="28" borderId="0" xfId="0" applyFont="1" applyFill="1" applyAlignment="1">
      <alignment horizontal="right" vertical="center"/>
    </xf>
    <xf numFmtId="0" fontId="117" fillId="28" borderId="3" xfId="7" applyFill="1" applyBorder="1" applyAlignment="1">
      <alignment horizontal="center"/>
    </xf>
    <xf numFmtId="0" fontId="45" fillId="5" borderId="4" xfId="0" applyFont="1" applyFill="1" applyBorder="1" applyAlignment="1">
      <alignment horizontal="left" vertical="center"/>
    </xf>
    <xf numFmtId="0" fontId="102" fillId="5" borderId="0" xfId="0" applyFont="1" applyFill="1" applyBorder="1" applyAlignment="1">
      <alignment horizontal="center" vertical="center"/>
    </xf>
    <xf numFmtId="0" fontId="44" fillId="5" borderId="99" xfId="0" applyFont="1" applyFill="1" applyBorder="1" applyAlignment="1">
      <alignment horizontal="right" vertical="center"/>
    </xf>
    <xf numFmtId="173" fontId="93" fillId="7" borderId="100" xfId="0" applyNumberFormat="1" applyFont="1" applyFill="1" applyBorder="1" applyAlignment="1" applyProtection="1">
      <alignment horizontal="center" vertical="center"/>
      <protection locked="0"/>
    </xf>
    <xf numFmtId="0" fontId="90" fillId="28" borderId="99" xfId="0" applyFont="1" applyFill="1" applyBorder="1" applyAlignment="1">
      <alignment horizontal="right" vertical="center"/>
    </xf>
    <xf numFmtId="165" fontId="6" fillId="28" borderId="58" xfId="0" applyNumberFormat="1" applyFont="1" applyFill="1" applyBorder="1" applyAlignment="1">
      <alignment horizontal="center" vertical="center"/>
    </xf>
    <xf numFmtId="165" fontId="12" fillId="28" borderId="57" xfId="0" applyNumberFormat="1" applyFont="1" applyFill="1" applyBorder="1" applyAlignment="1">
      <alignment horizontal="center" vertical="center"/>
    </xf>
    <xf numFmtId="165" fontId="6" fillId="28" borderId="57" xfId="0" applyNumberFormat="1" applyFont="1" applyFill="1" applyBorder="1" applyAlignment="1">
      <alignment horizontal="center" vertical="center"/>
    </xf>
    <xf numFmtId="0" fontId="117" fillId="28" borderId="7" xfId="7" applyFill="1" applyBorder="1" applyAlignment="1">
      <alignment horizontal="center"/>
    </xf>
    <xf numFmtId="0" fontId="23" fillId="5" borderId="4" xfId="0" applyFont="1" applyFill="1" applyBorder="1" applyAlignment="1">
      <alignment horizontal="left" vertical="center"/>
    </xf>
    <xf numFmtId="0" fontId="58" fillId="28" borderId="56" xfId="0" applyFont="1" applyFill="1" applyBorder="1" applyAlignment="1">
      <alignment horizontal="left" vertical="center"/>
    </xf>
    <xf numFmtId="0" fontId="75" fillId="28" borderId="56" xfId="0" applyFont="1" applyFill="1" applyBorder="1" applyAlignment="1">
      <alignment horizontal="left" vertical="center"/>
    </xf>
    <xf numFmtId="0" fontId="0" fillId="28" borderId="59" xfId="0" applyFill="1" applyBorder="1" applyAlignment="1">
      <alignment vertical="center"/>
    </xf>
    <xf numFmtId="0" fontId="90" fillId="28" borderId="0" xfId="0" applyFont="1" applyFill="1" applyBorder="1" applyAlignment="1">
      <alignment vertical="center"/>
    </xf>
    <xf numFmtId="0" fontId="55" fillId="28" borderId="99" xfId="0" applyFont="1" applyFill="1" applyBorder="1" applyAlignment="1">
      <alignment horizontal="right" vertical="center"/>
    </xf>
    <xf numFmtId="166" fontId="6" fillId="28" borderId="58" xfId="0" applyNumberFormat="1" applyFont="1" applyFill="1" applyBorder="1" applyAlignment="1">
      <alignment horizontal="center" vertical="center"/>
    </xf>
    <xf numFmtId="166" fontId="12" fillId="28" borderId="57" xfId="0" applyNumberFormat="1" applyFont="1" applyFill="1" applyBorder="1" applyAlignment="1">
      <alignment horizontal="center" vertical="center"/>
    </xf>
    <xf numFmtId="166" fontId="6" fillId="28" borderId="57" xfId="0" applyNumberFormat="1" applyFont="1" applyFill="1" applyBorder="1" applyAlignment="1">
      <alignment horizontal="center" vertical="center"/>
    </xf>
    <xf numFmtId="0" fontId="117" fillId="28" borderId="100" xfId="7" applyFill="1" applyBorder="1" applyAlignment="1">
      <alignment horizontal="center" vertical="center"/>
    </xf>
    <xf numFmtId="0" fontId="45" fillId="5" borderId="4" xfId="0" applyFont="1" applyFill="1" applyBorder="1" applyAlignment="1">
      <alignment horizontal="right" vertical="center"/>
    </xf>
    <xf numFmtId="0" fontId="58" fillId="28" borderId="101" xfId="0" applyFont="1" applyFill="1" applyBorder="1" applyAlignment="1">
      <alignment horizontal="left" vertical="center"/>
    </xf>
    <xf numFmtId="0" fontId="75" fillId="28" borderId="101" xfId="0" applyFont="1" applyFill="1" applyBorder="1" applyAlignment="1">
      <alignment horizontal="left" vertical="center"/>
    </xf>
    <xf numFmtId="0" fontId="0" fillId="28" borderId="102" xfId="0" applyFill="1" applyBorder="1" applyAlignment="1">
      <alignment vertical="center"/>
    </xf>
    <xf numFmtId="0" fontId="250" fillId="28" borderId="56" xfId="0" applyFont="1" applyFill="1" applyBorder="1" applyAlignment="1">
      <alignment horizontal="left" vertical="center"/>
    </xf>
    <xf numFmtId="0" fontId="46" fillId="28" borderId="56" xfId="0" applyFont="1" applyFill="1" applyBorder="1" applyAlignment="1">
      <alignment horizontal="left" vertical="center"/>
    </xf>
    <xf numFmtId="0" fontId="250" fillId="28" borderId="101" xfId="0" applyFont="1" applyFill="1" applyBorder="1" applyAlignment="1">
      <alignment horizontal="left" vertical="center"/>
    </xf>
    <xf numFmtId="0" fontId="46" fillId="28" borderId="101" xfId="0" applyFont="1" applyFill="1" applyBorder="1" applyAlignment="1">
      <alignment horizontal="left" vertical="center"/>
    </xf>
    <xf numFmtId="0" fontId="46" fillId="28" borderId="0" xfId="0" applyFont="1" applyFill="1" applyBorder="1" applyAlignment="1">
      <alignment horizontal="left" vertical="center"/>
    </xf>
    <xf numFmtId="0" fontId="46" fillId="28" borderId="0" xfId="0" applyFont="1" applyFill="1" applyBorder="1" applyAlignment="1">
      <alignment horizontal="right" vertical="center"/>
    </xf>
    <xf numFmtId="165" fontId="88" fillId="8" borderId="73" xfId="0" applyNumberFormat="1" applyFont="1" applyFill="1" applyBorder="1" applyAlignment="1">
      <alignment horizontal="center" vertical="center"/>
    </xf>
    <xf numFmtId="165" fontId="92" fillId="8" borderId="70" xfId="0" applyNumberFormat="1" applyFont="1" applyFill="1" applyBorder="1" applyAlignment="1">
      <alignment horizontal="center" vertical="center"/>
    </xf>
    <xf numFmtId="165" fontId="88" fillId="8" borderId="70" xfId="0" applyNumberFormat="1" applyFont="1" applyFill="1" applyBorder="1" applyAlignment="1">
      <alignment horizontal="center" vertical="center"/>
    </xf>
    <xf numFmtId="173" fontId="93" fillId="7" borderId="103" xfId="0" applyNumberFormat="1" applyFont="1" applyFill="1" applyBorder="1" applyAlignment="1" applyProtection="1">
      <alignment horizontal="center" vertical="center"/>
      <protection locked="0"/>
    </xf>
    <xf numFmtId="164" fontId="117" fillId="0" borderId="0" xfId="4" applyAlignment="1">
      <alignment vertical="center"/>
    </xf>
    <xf numFmtId="164" fontId="117" fillId="5" borderId="4" xfId="4" applyFill="1" applyBorder="1" applyAlignment="1">
      <alignment horizontal="left" vertical="center"/>
    </xf>
    <xf numFmtId="164" fontId="117" fillId="28" borderId="56" xfId="4" applyFill="1" applyBorder="1" applyAlignment="1">
      <alignment horizontal="left" vertical="center"/>
    </xf>
    <xf numFmtId="164" fontId="117" fillId="28" borderId="59" xfId="4" applyFill="1" applyBorder="1" applyAlignment="1">
      <alignment vertical="center"/>
    </xf>
    <xf numFmtId="165" fontId="117" fillId="8" borderId="53" xfId="4" applyNumberFormat="1" applyFill="1" applyBorder="1" applyAlignment="1">
      <alignment horizontal="center" vertical="center"/>
    </xf>
    <xf numFmtId="165" fontId="117" fillId="8" borderId="52" xfId="4" applyNumberFormat="1" applyFill="1" applyBorder="1" applyAlignment="1">
      <alignment horizontal="center" vertical="center"/>
    </xf>
    <xf numFmtId="165" fontId="117" fillId="2" borderId="52" xfId="4" applyNumberFormat="1" applyFill="1" applyBorder="1" applyAlignment="1">
      <alignment horizontal="center" vertical="center"/>
    </xf>
    <xf numFmtId="173" fontId="117" fillId="7" borderId="104" xfId="4" applyNumberFormat="1" applyFill="1" applyBorder="1" applyAlignment="1" applyProtection="1">
      <alignment horizontal="center" vertical="center"/>
      <protection locked="0"/>
    </xf>
    <xf numFmtId="164" fontId="117" fillId="28" borderId="0" xfId="4" applyFill="1" applyAlignment="1">
      <alignment vertical="center"/>
    </xf>
    <xf numFmtId="0" fontId="102" fillId="0" borderId="0" xfId="0" applyFont="1" applyFill="1" applyBorder="1" applyAlignment="1">
      <alignment horizontal="center" vertical="center"/>
    </xf>
    <xf numFmtId="0" fontId="23" fillId="0" borderId="0" xfId="0" applyFont="1" applyFill="1" applyBorder="1" applyAlignment="1">
      <alignment horizontal="right" vertical="center"/>
    </xf>
    <xf numFmtId="165" fontId="45" fillId="0" borderId="74" xfId="0" applyNumberFormat="1" applyFont="1" applyFill="1" applyBorder="1" applyAlignment="1">
      <alignment horizontal="center" vertical="center"/>
    </xf>
    <xf numFmtId="165" fontId="45" fillId="0" borderId="88" xfId="0" applyNumberFormat="1" applyFont="1" applyFill="1" applyBorder="1" applyAlignment="1">
      <alignment horizontal="center" vertical="center"/>
    </xf>
    <xf numFmtId="0" fontId="46" fillId="28" borderId="59" xfId="0" applyFont="1" applyFill="1" applyBorder="1" applyAlignment="1">
      <alignment horizontal="left" vertical="center"/>
    </xf>
    <xf numFmtId="0" fontId="46" fillId="28" borderId="102" xfId="0" applyFont="1" applyFill="1" applyBorder="1" applyAlignment="1">
      <alignment horizontal="left" vertical="center"/>
    </xf>
    <xf numFmtId="0" fontId="3" fillId="0" borderId="0" xfId="0" applyFont="1" applyAlignment="1">
      <alignment vertical="center"/>
    </xf>
    <xf numFmtId="0" fontId="45" fillId="5" borderId="44" xfId="0" applyFont="1" applyFill="1" applyBorder="1" applyAlignment="1">
      <alignment horizontal="left" vertical="center"/>
    </xf>
    <xf numFmtId="0" fontId="46" fillId="28" borderId="62" xfId="0" applyFont="1" applyFill="1" applyBorder="1" applyAlignment="1">
      <alignment horizontal="left" vertical="center"/>
    </xf>
    <xf numFmtId="0" fontId="46" fillId="28" borderId="63" xfId="0" applyFont="1" applyFill="1" applyBorder="1" applyAlignment="1">
      <alignment horizontal="left" vertical="center"/>
    </xf>
    <xf numFmtId="165" fontId="88" fillId="8" borderId="61" xfId="0" applyNumberFormat="1" applyFont="1" applyFill="1" applyBorder="1" applyAlignment="1">
      <alignment horizontal="center" vertical="center"/>
    </xf>
    <xf numFmtId="165" fontId="92" fillId="8" borderId="66" xfId="0" applyNumberFormat="1" applyFont="1" applyFill="1" applyBorder="1" applyAlignment="1">
      <alignment horizontal="center" vertical="center"/>
    </xf>
    <xf numFmtId="165" fontId="6" fillId="2" borderId="66" xfId="0" applyNumberFormat="1" applyFont="1" applyFill="1" applyBorder="1" applyAlignment="1">
      <alignment horizontal="center" vertical="center"/>
    </xf>
    <xf numFmtId="165" fontId="88" fillId="8" borderId="66" xfId="0" applyNumberFormat="1" applyFont="1" applyFill="1" applyBorder="1" applyAlignment="1">
      <alignment horizontal="center" vertical="center"/>
    </xf>
    <xf numFmtId="173" fontId="93" fillId="7" borderId="105" xfId="0" applyNumberFormat="1" applyFont="1" applyFill="1" applyBorder="1" applyAlignment="1" applyProtection="1">
      <alignment horizontal="center" vertical="center"/>
      <protection locked="0"/>
    </xf>
    <xf numFmtId="0" fontId="0" fillId="28" borderId="44" xfId="0" applyFill="1" applyBorder="1" applyAlignment="1">
      <alignment vertical="center"/>
    </xf>
    <xf numFmtId="0" fontId="0" fillId="28" borderId="14" xfId="0" applyFill="1" applyBorder="1" applyAlignment="1">
      <alignment vertical="center"/>
    </xf>
    <xf numFmtId="0" fontId="90" fillId="28" borderId="106" xfId="0" applyFont="1" applyFill="1" applyBorder="1" applyAlignment="1">
      <alignment horizontal="right" vertical="center"/>
    </xf>
    <xf numFmtId="165" fontId="6" fillId="28" borderId="66" xfId="0" applyNumberFormat="1" applyFont="1" applyFill="1" applyBorder="1" applyAlignment="1">
      <alignment horizontal="center" vertical="center"/>
    </xf>
    <xf numFmtId="165" fontId="6" fillId="28" borderId="61" xfId="0" applyNumberFormat="1" applyFont="1" applyFill="1" applyBorder="1" applyAlignment="1">
      <alignment horizontal="center" vertical="center"/>
    </xf>
    <xf numFmtId="165" fontId="12" fillId="28" borderId="66" xfId="0" applyNumberFormat="1" applyFont="1" applyFill="1" applyBorder="1" applyAlignment="1">
      <alignment horizontal="center" vertical="center"/>
    </xf>
    <xf numFmtId="0" fontId="0" fillId="43" borderId="0" xfId="0" applyFill="1" applyAlignment="1">
      <alignment horizontal="centerContinuous" vertical="center"/>
    </xf>
    <xf numFmtId="0" fontId="83" fillId="43" borderId="0" xfId="0" applyFont="1" applyFill="1" applyAlignment="1">
      <alignment horizontal="centerContinuous" vertical="center"/>
    </xf>
    <xf numFmtId="0" fontId="117" fillId="5" borderId="0" xfId="7" applyFill="1"/>
    <xf numFmtId="0" fontId="0" fillId="52" borderId="0" xfId="0" applyFill="1"/>
    <xf numFmtId="0" fontId="83" fillId="52" borderId="0" xfId="0" applyFont="1" applyFill="1" applyAlignment="1">
      <alignment horizontal="left" vertical="center"/>
    </xf>
    <xf numFmtId="0" fontId="122" fillId="19" borderId="0" xfId="7" applyFont="1" applyFill="1" applyAlignment="1">
      <alignment horizontal="left" vertical="center"/>
    </xf>
    <xf numFmtId="0" fontId="126" fillId="21" borderId="0" xfId="7" applyFont="1" applyFill="1" applyAlignment="1">
      <alignment horizontal="center" vertical="center"/>
    </xf>
    <xf numFmtId="0" fontId="126" fillId="25" borderId="0" xfId="7" applyFont="1" applyFill="1" applyAlignment="1">
      <alignment horizontal="center" vertical="center"/>
    </xf>
    <xf numFmtId="0" fontId="126" fillId="22" borderId="0" xfId="7" applyFont="1" applyFill="1" applyAlignment="1">
      <alignment horizontal="center" vertical="center"/>
    </xf>
    <xf numFmtId="0" fontId="126" fillId="36" borderId="0" xfId="7" applyFont="1" applyFill="1" applyAlignment="1">
      <alignment horizontal="center" vertical="center"/>
    </xf>
    <xf numFmtId="0" fontId="117" fillId="32" borderId="0" xfId="7" applyFill="1" applyBorder="1" applyAlignment="1">
      <alignment horizontal="center" vertical="center"/>
    </xf>
    <xf numFmtId="0" fontId="138" fillId="62" borderId="0" xfId="7" applyFont="1" applyFill="1" applyAlignment="1">
      <alignment horizontal="right" vertical="center"/>
    </xf>
    <xf numFmtId="0" fontId="138" fillId="62" borderId="0" xfId="7" applyFont="1" applyFill="1" applyAlignment="1">
      <alignment horizontal="left" vertical="center"/>
    </xf>
    <xf numFmtId="0" fontId="164" fillId="62" borderId="0" xfId="7" applyFont="1" applyFill="1" applyAlignment="1">
      <alignment horizontal="center" vertical="center"/>
    </xf>
    <xf numFmtId="0" fontId="122" fillId="19" borderId="0" xfId="7" applyFont="1" applyFill="1" applyBorder="1" applyAlignment="1">
      <alignment horizontal="left" vertical="center"/>
    </xf>
    <xf numFmtId="0" fontId="117" fillId="19" borderId="0" xfId="7" applyFill="1" applyAlignment="1">
      <alignment horizontal="left" vertical="center"/>
    </xf>
    <xf numFmtId="0" fontId="126" fillId="63" borderId="0" xfId="7" applyFont="1" applyFill="1" applyAlignment="1">
      <alignment horizontal="center" vertical="center"/>
    </xf>
    <xf numFmtId="0" fontId="164" fillId="64" borderId="0" xfId="7" applyFont="1" applyFill="1" applyAlignment="1">
      <alignment horizontal="center" vertical="center"/>
    </xf>
    <xf numFmtId="0" fontId="164" fillId="26" borderId="0" xfId="7" applyFont="1" applyFill="1" applyAlignment="1">
      <alignment horizontal="center" vertical="center"/>
    </xf>
    <xf numFmtId="0" fontId="164" fillId="43" borderId="0" xfId="7" applyFont="1" applyFill="1" applyAlignment="1">
      <alignment horizontal="center" vertical="center"/>
    </xf>
    <xf numFmtId="0" fontId="126" fillId="52" borderId="0" xfId="7" applyFont="1" applyFill="1" applyAlignment="1">
      <alignment horizontal="center" vertical="center"/>
    </xf>
    <xf numFmtId="0" fontId="126" fillId="65" borderId="0" xfId="7" applyFont="1" applyFill="1" applyAlignment="1">
      <alignment horizontal="center" vertical="center"/>
    </xf>
    <xf numFmtId="0" fontId="164" fillId="38" borderId="0" xfId="7" applyFont="1" applyFill="1" applyAlignment="1">
      <alignment horizontal="center" vertical="center"/>
    </xf>
    <xf numFmtId="0" fontId="126" fillId="66" borderId="0" xfId="7" applyFont="1" applyFill="1" applyAlignment="1">
      <alignment horizontal="center" vertical="center"/>
    </xf>
    <xf numFmtId="0" fontId="164" fillId="23" borderId="0" xfId="7" applyFont="1" applyFill="1" applyAlignment="1">
      <alignment horizontal="center" vertical="center"/>
    </xf>
    <xf numFmtId="0" fontId="126" fillId="24" borderId="6" xfId="7" applyFont="1" applyFill="1" applyBorder="1" applyAlignment="1">
      <alignment horizontal="center" vertical="center"/>
    </xf>
    <xf numFmtId="0" fontId="153" fillId="28" borderId="42" xfId="7" applyFont="1" applyFill="1" applyBorder="1" applyAlignment="1">
      <alignment horizontal="center" vertical="center"/>
    </xf>
    <xf numFmtId="1" fontId="164" fillId="19" borderId="11" xfId="11" applyNumberFormat="1" applyFont="1" applyFill="1" applyBorder="1" applyAlignment="1">
      <alignment horizontal="left" vertical="center"/>
    </xf>
    <xf numFmtId="165" fontId="164" fillId="19" borderId="0" xfId="11" applyNumberFormat="1" applyFont="1" applyFill="1" applyBorder="1" applyAlignment="1">
      <alignment horizontal="right" vertical="center"/>
    </xf>
    <xf numFmtId="0" fontId="164" fillId="19" borderId="185" xfId="11" applyNumberFormat="1" applyFont="1" applyFill="1" applyBorder="1" applyAlignment="1">
      <alignment horizontal="center" vertical="center"/>
    </xf>
    <xf numFmtId="1" fontId="138" fillId="19" borderId="42" xfId="11" applyNumberFormat="1" applyFont="1" applyFill="1" applyBorder="1" applyAlignment="1">
      <alignment horizontal="center" vertical="center"/>
    </xf>
    <xf numFmtId="165" fontId="138" fillId="19" borderId="6" xfId="11" applyNumberFormat="1" applyFont="1" applyFill="1" applyBorder="1" applyAlignment="1">
      <alignment horizontal="left" vertical="center"/>
    </xf>
    <xf numFmtId="0" fontId="138" fillId="19" borderId="43" xfId="11" applyNumberFormat="1" applyFont="1" applyFill="1" applyBorder="1" applyAlignment="1">
      <alignment horizontal="center" vertical="center"/>
    </xf>
    <xf numFmtId="0" fontId="284" fillId="21" borderId="0" xfId="7" applyFont="1" applyFill="1" applyBorder="1" applyAlignment="1">
      <alignment horizontal="center" vertical="center"/>
    </xf>
    <xf numFmtId="0" fontId="3" fillId="0" borderId="0" xfId="11" applyNumberFormat="1" applyFont="1" applyFill="1" applyBorder="1" applyAlignment="1" applyProtection="1">
      <alignment horizontal="left" vertical="center"/>
      <protection locked="0"/>
    </xf>
    <xf numFmtId="0" fontId="23" fillId="0" borderId="0" xfId="11" applyNumberFormat="1" applyFont="1" applyFill="1" applyBorder="1" applyAlignment="1" applyProtection="1">
      <alignment horizontal="left" vertical="center"/>
      <protection locked="0"/>
    </xf>
    <xf numFmtId="0" fontId="285" fillId="0" borderId="0" xfId="7" applyFont="1" applyFill="1" applyAlignment="1">
      <alignment horizontal="left" vertical="center"/>
    </xf>
    <xf numFmtId="165" fontId="146" fillId="54" borderId="11" xfId="11" applyNumberFormat="1" applyFont="1" applyFill="1" applyBorder="1" applyAlignment="1">
      <alignment horizontal="center" vertical="center"/>
    </xf>
    <xf numFmtId="165" fontId="212" fillId="62" borderId="0" xfId="11" applyNumberFormat="1" applyFont="1" applyFill="1" applyBorder="1" applyAlignment="1">
      <alignment horizontal="right" vertical="center"/>
    </xf>
    <xf numFmtId="165" fontId="200" fillId="62" borderId="185" xfId="11" applyNumberFormat="1" applyFont="1" applyFill="1" applyBorder="1" applyAlignment="1">
      <alignment horizontal="center" vertical="center"/>
    </xf>
    <xf numFmtId="165" fontId="138" fillId="26" borderId="0" xfId="11" applyNumberFormat="1" applyFont="1" applyFill="1" applyBorder="1" applyAlignment="1">
      <alignment horizontal="right" vertical="center"/>
    </xf>
    <xf numFmtId="165" fontId="153" fillId="26" borderId="185" xfId="11" applyNumberFormat="1" applyFont="1" applyFill="1" applyBorder="1" applyAlignment="1">
      <alignment horizontal="center" vertical="center"/>
    </xf>
    <xf numFmtId="165" fontId="283" fillId="67" borderId="0" xfId="11" applyNumberFormat="1" applyFont="1" applyFill="1" applyBorder="1" applyAlignment="1">
      <alignment horizontal="right" vertical="center"/>
    </xf>
    <xf numFmtId="165" fontId="259" fillId="67" borderId="185" xfId="11" applyNumberFormat="1" applyFont="1" applyFill="1" applyBorder="1" applyAlignment="1">
      <alignment horizontal="center" vertical="center"/>
    </xf>
    <xf numFmtId="165" fontId="138" fillId="38" borderId="0" xfId="11" applyNumberFormat="1" applyFont="1" applyFill="1" applyBorder="1" applyAlignment="1">
      <alignment horizontal="right" vertical="center"/>
    </xf>
    <xf numFmtId="165" fontId="153" fillId="38" borderId="185" xfId="11" applyNumberFormat="1" applyFont="1" applyFill="1" applyBorder="1" applyAlignment="1">
      <alignment horizontal="center" vertical="center"/>
    </xf>
    <xf numFmtId="165" fontId="283" fillId="36" borderId="0" xfId="11" applyNumberFormat="1" applyFont="1" applyFill="1" applyBorder="1" applyAlignment="1">
      <alignment horizontal="right" vertical="center"/>
    </xf>
    <xf numFmtId="165" fontId="259" fillId="36" borderId="185" xfId="11" applyNumberFormat="1" applyFont="1" applyFill="1" applyBorder="1" applyAlignment="1">
      <alignment horizontal="center" vertical="center"/>
    </xf>
    <xf numFmtId="165" fontId="283" fillId="63" borderId="0" xfId="11" applyNumberFormat="1" applyFont="1" applyFill="1" applyBorder="1" applyAlignment="1">
      <alignment horizontal="right" vertical="center"/>
    </xf>
    <xf numFmtId="165" fontId="259" fillId="63" borderId="185" xfId="11" applyNumberFormat="1" applyFont="1" applyFill="1" applyBorder="1" applyAlignment="1">
      <alignment horizontal="center" vertical="center"/>
    </xf>
    <xf numFmtId="165" fontId="138" fillId="43" borderId="0" xfId="11" applyNumberFormat="1" applyFont="1" applyFill="1" applyBorder="1" applyAlignment="1">
      <alignment horizontal="right" vertical="center"/>
    </xf>
    <xf numFmtId="165" fontId="153" fillId="43" borderId="185" xfId="11" applyNumberFormat="1" applyFont="1" applyFill="1" applyBorder="1" applyAlignment="1">
      <alignment horizontal="center" vertical="center"/>
    </xf>
    <xf numFmtId="165" fontId="138" fillId="52" borderId="0" xfId="11" applyNumberFormat="1" applyFont="1" applyFill="1" applyBorder="1" applyAlignment="1">
      <alignment horizontal="right" vertical="center"/>
    </xf>
    <xf numFmtId="165" fontId="153" fillId="52" borderId="185" xfId="11" applyNumberFormat="1" applyFont="1" applyFill="1" applyBorder="1" applyAlignment="1">
      <alignment horizontal="center" vertical="center"/>
    </xf>
    <xf numFmtId="165" fontId="283" fillId="66" borderId="0" xfId="11" applyNumberFormat="1" applyFont="1" applyFill="1" applyBorder="1" applyAlignment="1">
      <alignment horizontal="right" vertical="center"/>
    </xf>
    <xf numFmtId="165" fontId="259" fillId="66" borderId="185" xfId="11" applyNumberFormat="1" applyFont="1" applyFill="1" applyBorder="1" applyAlignment="1">
      <alignment horizontal="center" vertical="center"/>
    </xf>
    <xf numFmtId="165" fontId="283" fillId="21" borderId="0" xfId="11" applyNumberFormat="1" applyFont="1" applyFill="1" applyBorder="1" applyAlignment="1">
      <alignment horizontal="right" vertical="center"/>
    </xf>
    <xf numFmtId="165" fontId="259" fillId="21" borderId="185" xfId="11" applyNumberFormat="1" applyFont="1" applyFill="1" applyBorder="1" applyAlignment="1">
      <alignment horizontal="center" vertical="center"/>
    </xf>
    <xf numFmtId="165" fontId="138" fillId="64" borderId="0" xfId="11" applyNumberFormat="1" applyFont="1" applyFill="1" applyBorder="1" applyAlignment="1">
      <alignment horizontal="right" vertical="center"/>
    </xf>
    <xf numFmtId="165" fontId="153" fillId="64" borderId="185" xfId="11" applyNumberFormat="1" applyFont="1" applyFill="1" applyBorder="1" applyAlignment="1">
      <alignment horizontal="center" vertical="center"/>
    </xf>
    <xf numFmtId="165" fontId="283" fillId="25" borderId="0" xfId="11" applyNumberFormat="1" applyFont="1" applyFill="1" applyBorder="1" applyAlignment="1">
      <alignment horizontal="right" vertical="center"/>
    </xf>
    <xf numFmtId="165" fontId="259" fillId="25" borderId="185" xfId="11" applyNumberFormat="1" applyFont="1" applyFill="1" applyBorder="1" applyAlignment="1">
      <alignment horizontal="center" vertical="center"/>
    </xf>
    <xf numFmtId="165" fontId="283" fillId="65" borderId="0" xfId="11" applyNumberFormat="1" applyFont="1" applyFill="1" applyBorder="1" applyAlignment="1">
      <alignment horizontal="right" vertical="center"/>
    </xf>
    <xf numFmtId="165" fontId="259" fillId="65" borderId="185" xfId="11" applyNumberFormat="1" applyFont="1" applyFill="1" applyBorder="1" applyAlignment="1">
      <alignment horizontal="center" vertical="center"/>
    </xf>
    <xf numFmtId="165" fontId="138" fillId="23" borderId="0" xfId="11" applyNumberFormat="1" applyFont="1" applyFill="1" applyBorder="1" applyAlignment="1">
      <alignment horizontal="right" vertical="center"/>
    </xf>
    <xf numFmtId="165" fontId="153" fillId="23" borderId="185" xfId="11" applyNumberFormat="1" applyFont="1" applyFill="1" applyBorder="1" applyAlignment="1">
      <alignment horizontal="center" vertical="center"/>
    </xf>
    <xf numFmtId="165" fontId="283" fillId="24" borderId="0" xfId="11" applyNumberFormat="1" applyFont="1" applyFill="1" applyBorder="1" applyAlignment="1">
      <alignment horizontal="right" vertical="center"/>
    </xf>
    <xf numFmtId="165" fontId="259" fillId="24" borderId="185" xfId="11" applyNumberFormat="1" applyFont="1" applyFill="1" applyBorder="1" applyAlignment="1">
      <alignment horizontal="center" vertical="center"/>
    </xf>
    <xf numFmtId="0" fontId="286" fillId="68" borderId="0" xfId="11" applyNumberFormat="1" applyFont="1" applyFill="1" applyBorder="1" applyAlignment="1" applyProtection="1">
      <alignment horizontal="left" vertical="center"/>
      <protection locked="0"/>
    </xf>
    <xf numFmtId="0" fontId="123" fillId="68" borderId="0" xfId="11" applyNumberFormat="1" applyFont="1" applyFill="1" applyBorder="1" applyAlignment="1" applyProtection="1">
      <alignment horizontal="left" vertical="center"/>
      <protection locked="0"/>
    </xf>
    <xf numFmtId="0" fontId="287" fillId="68" borderId="0" xfId="7" applyFont="1" applyFill="1" applyAlignment="1">
      <alignment horizontal="left" vertical="center"/>
    </xf>
    <xf numFmtId="0" fontId="15" fillId="26" borderId="0" xfId="7" applyFont="1" applyFill="1" applyBorder="1" applyAlignment="1">
      <alignment horizontal="left" vertical="center"/>
    </xf>
    <xf numFmtId="0" fontId="288" fillId="26" borderId="186" xfId="7" applyFont="1" applyFill="1" applyBorder="1" applyAlignment="1">
      <alignment horizontal="center" vertical="center"/>
    </xf>
    <xf numFmtId="165" fontId="146" fillId="26" borderId="11" xfId="11" applyNumberFormat="1" applyFont="1" applyFill="1" applyBorder="1" applyAlignment="1">
      <alignment horizontal="center" vertical="center"/>
    </xf>
    <xf numFmtId="0" fontId="15" fillId="38" borderId="0" xfId="7" applyFont="1" applyFill="1" applyBorder="1" applyAlignment="1">
      <alignment horizontal="left" vertical="center"/>
    </xf>
    <xf numFmtId="0" fontId="288" fillId="38" borderId="186" xfId="7" applyFont="1" applyFill="1" applyBorder="1" applyAlignment="1">
      <alignment horizontal="center" vertical="center"/>
    </xf>
    <xf numFmtId="165" fontId="146" fillId="38" borderId="11" xfId="11" applyNumberFormat="1" applyFont="1" applyFill="1" applyBorder="1" applyAlignment="1">
      <alignment horizontal="center" vertical="center"/>
    </xf>
    <xf numFmtId="0" fontId="183" fillId="30" borderId="0" xfId="7" applyFont="1" applyFill="1" applyBorder="1" applyAlignment="1">
      <alignment horizontal="left" vertical="center"/>
    </xf>
    <xf numFmtId="0" fontId="288" fillId="30" borderId="186" xfId="7" applyFont="1" applyFill="1" applyBorder="1" applyAlignment="1">
      <alignment horizontal="center" vertical="center"/>
    </xf>
    <xf numFmtId="165" fontId="146" fillId="30" borderId="11" xfId="11" applyNumberFormat="1" applyFont="1" applyFill="1" applyBorder="1" applyAlignment="1">
      <alignment horizontal="center" vertical="center"/>
    </xf>
    <xf numFmtId="0" fontId="15" fillId="30" borderId="0" xfId="7" applyFont="1" applyFill="1" applyBorder="1" applyAlignment="1">
      <alignment horizontal="left" vertical="center"/>
    </xf>
    <xf numFmtId="0" fontId="117" fillId="0" borderId="15" xfId="7" applyBorder="1"/>
    <xf numFmtId="0" fontId="177" fillId="19" borderId="115" xfId="7" applyFont="1" applyFill="1" applyBorder="1" applyAlignment="1">
      <alignment vertical="center"/>
    </xf>
    <xf numFmtId="0" fontId="177" fillId="19" borderId="116" xfId="7" applyFont="1" applyFill="1" applyBorder="1" applyAlignment="1">
      <alignment vertical="center"/>
    </xf>
    <xf numFmtId="0" fontId="177" fillId="19" borderId="117" xfId="7" applyFont="1" applyFill="1" applyBorder="1" applyAlignment="1">
      <alignment vertical="center"/>
    </xf>
    <xf numFmtId="0" fontId="289" fillId="0" borderId="0" xfId="7" applyFont="1"/>
    <xf numFmtId="0" fontId="290" fillId="21" borderId="0" xfId="5" applyFont="1" applyFill="1" applyAlignment="1">
      <alignment vertical="center"/>
    </xf>
    <xf numFmtId="0" fontId="164" fillId="30" borderId="15" xfId="7" applyFont="1" applyFill="1" applyBorder="1" applyAlignment="1">
      <alignment horizontal="center" vertical="center"/>
    </xf>
    <xf numFmtId="0" fontId="138" fillId="30" borderId="15" xfId="7" applyFont="1" applyFill="1" applyBorder="1" applyAlignment="1">
      <alignment horizontal="center" vertical="center"/>
    </xf>
    <xf numFmtId="0" fontId="291" fillId="28" borderId="142" xfId="7" applyFont="1" applyFill="1" applyBorder="1" applyAlignment="1">
      <alignment horizontal="center" vertical="center"/>
    </xf>
    <xf numFmtId="0" fontId="164" fillId="18" borderId="15" xfId="5" applyFont="1" applyFill="1" applyBorder="1" applyAlignment="1">
      <alignment horizontal="left" vertical="center"/>
    </xf>
    <xf numFmtId="0" fontId="167" fillId="18" borderId="15" xfId="7" applyFont="1" applyFill="1" applyBorder="1" applyAlignment="1">
      <alignment vertical="center"/>
    </xf>
    <xf numFmtId="0" fontId="189" fillId="18" borderId="15" xfId="7" applyFont="1" applyFill="1" applyBorder="1" applyAlignment="1">
      <alignment vertical="center"/>
    </xf>
    <xf numFmtId="0" fontId="190" fillId="18" borderId="15" xfId="7" applyFont="1" applyFill="1" applyBorder="1" applyAlignment="1">
      <alignment vertical="center"/>
    </xf>
    <xf numFmtId="0" fontId="122" fillId="18" borderId="15" xfId="7" applyFont="1" applyFill="1" applyBorder="1" applyAlignment="1">
      <alignment vertical="center"/>
    </xf>
    <xf numFmtId="0" fontId="190" fillId="18" borderId="13" xfId="7" applyFont="1" applyFill="1" applyBorder="1" applyAlignment="1">
      <alignment vertical="center"/>
    </xf>
    <xf numFmtId="0" fontId="290" fillId="30" borderId="0" xfId="7" applyFont="1" applyFill="1" applyBorder="1"/>
    <xf numFmtId="0" fontId="122" fillId="18" borderId="0" xfId="7" applyFont="1" applyFill="1" applyBorder="1" applyAlignment="1">
      <alignment horizontal="right" vertical="center"/>
    </xf>
    <xf numFmtId="0" fontId="294" fillId="43" borderId="0" xfId="7" applyFont="1" applyFill="1" applyBorder="1" applyAlignment="1">
      <alignment vertical="center"/>
    </xf>
    <xf numFmtId="0" fontId="211" fillId="18" borderId="0" xfId="7" applyFont="1" applyFill="1" applyBorder="1" applyAlignment="1">
      <alignment vertical="center"/>
    </xf>
    <xf numFmtId="0" fontId="186" fillId="18" borderId="0" xfId="7" applyFont="1" applyFill="1" applyBorder="1" applyAlignment="1">
      <alignment vertical="center"/>
    </xf>
    <xf numFmtId="0" fontId="190" fillId="18" borderId="0" xfId="7" applyFont="1" applyFill="1" applyBorder="1" applyAlignment="1">
      <alignment vertical="center"/>
    </xf>
    <xf numFmtId="0" fontId="163" fillId="18" borderId="0" xfId="7" applyFont="1" applyFill="1" applyBorder="1" applyAlignment="1">
      <alignment vertical="center"/>
    </xf>
    <xf numFmtId="0" fontId="138" fillId="30" borderId="0" xfId="7" applyFont="1" applyFill="1" applyBorder="1" applyAlignment="1">
      <alignment horizontal="left" vertical="center"/>
    </xf>
    <xf numFmtId="0" fontId="288" fillId="30" borderId="0" xfId="7" applyFont="1" applyFill="1" applyBorder="1" applyAlignment="1">
      <alignment horizontal="center" vertical="center"/>
    </xf>
    <xf numFmtId="165" fontId="295" fillId="30" borderId="0" xfId="11" applyNumberFormat="1" applyFont="1" applyFill="1" applyBorder="1" applyAlignment="1">
      <alignment horizontal="center" vertical="center"/>
    </xf>
    <xf numFmtId="165" fontId="200" fillId="28" borderId="3" xfId="11" applyNumberFormat="1" applyFont="1" applyFill="1" applyBorder="1" applyAlignment="1">
      <alignment horizontal="center" vertical="center"/>
    </xf>
    <xf numFmtId="0" fontId="296" fillId="18" borderId="0" xfId="7" applyFont="1" applyFill="1" applyBorder="1" applyAlignment="1">
      <alignment horizontal="left" vertical="center"/>
    </xf>
    <xf numFmtId="0" fontId="120" fillId="18" borderId="0" xfId="7" applyFont="1" applyFill="1" applyBorder="1" applyAlignment="1">
      <alignment horizontal="center" vertical="center"/>
    </xf>
    <xf numFmtId="0" fontId="139" fillId="18" borderId="0" xfId="7" applyFont="1" applyFill="1" applyBorder="1" applyAlignment="1">
      <alignment horizontal="left" vertical="center"/>
    </xf>
    <xf numFmtId="0" fontId="158" fillId="18" borderId="0" xfId="7" applyFont="1" applyFill="1" applyBorder="1" applyAlignment="1">
      <alignment horizontal="left" vertical="center"/>
    </xf>
    <xf numFmtId="0" fontId="163" fillId="18" borderId="0" xfId="7" applyFont="1" applyFill="1" applyBorder="1" applyAlignment="1">
      <alignment horizontal="left" vertical="center"/>
    </xf>
    <xf numFmtId="0" fontId="181" fillId="18" borderId="0" xfId="7" applyFont="1" applyFill="1" applyBorder="1" applyAlignment="1">
      <alignment vertical="center"/>
    </xf>
    <xf numFmtId="0" fontId="238" fillId="18" borderId="0" xfId="7" applyFont="1" applyFill="1" applyBorder="1" applyAlignment="1">
      <alignment horizontal="left" vertical="center"/>
    </xf>
    <xf numFmtId="0" fontId="297" fillId="18" borderId="0" xfId="7" applyFont="1" applyFill="1" applyBorder="1" applyAlignment="1">
      <alignment horizontal="left" vertical="center"/>
    </xf>
    <xf numFmtId="0" fontId="189" fillId="18" borderId="0" xfId="7" applyFont="1" applyFill="1" applyBorder="1" applyAlignment="1">
      <alignment horizontal="center" vertical="center"/>
    </xf>
    <xf numFmtId="0" fontId="298" fillId="18" borderId="0" xfId="7" applyFont="1" applyFill="1" applyBorder="1" applyAlignment="1">
      <alignment horizontal="left" vertical="center"/>
    </xf>
    <xf numFmtId="0" fontId="284" fillId="69" borderId="0" xfId="7" applyFont="1" applyFill="1" applyBorder="1" applyAlignment="1">
      <alignment horizontal="center" vertical="center"/>
    </xf>
    <xf numFmtId="0" fontId="183" fillId="69" borderId="0" xfId="7" applyFont="1" applyFill="1" applyBorder="1" applyAlignment="1">
      <alignment horizontal="left" vertical="center"/>
    </xf>
    <xf numFmtId="0" fontId="288" fillId="69" borderId="0" xfId="7" applyFont="1" applyFill="1" applyBorder="1" applyAlignment="1">
      <alignment horizontal="center" vertical="center"/>
    </xf>
    <xf numFmtId="165" fontId="146" fillId="69" borderId="0" xfId="11" applyNumberFormat="1" applyFont="1" applyFill="1" applyBorder="1" applyAlignment="1">
      <alignment horizontal="center" vertical="center"/>
    </xf>
    <xf numFmtId="0" fontId="203" fillId="18" borderId="0" xfId="7" applyFont="1" applyFill="1" applyBorder="1" applyAlignment="1">
      <alignment horizontal="right" vertical="center"/>
    </xf>
    <xf numFmtId="0" fontId="192" fillId="18" borderId="0" xfId="7" applyFont="1" applyFill="1" applyBorder="1" applyAlignment="1">
      <alignment horizontal="center" vertical="center"/>
    </xf>
    <xf numFmtId="0" fontId="191" fillId="18" borderId="0" xfId="7" applyFont="1" applyFill="1" applyBorder="1" applyAlignment="1">
      <alignment vertical="center"/>
    </xf>
    <xf numFmtId="0" fontId="204" fillId="18" borderId="0" xfId="7" applyFont="1" applyFill="1" applyBorder="1" applyAlignment="1">
      <alignment horizontal="center" vertical="center"/>
    </xf>
    <xf numFmtId="0" fontId="193" fillId="18" borderId="0" xfId="7" applyFont="1" applyFill="1" applyBorder="1" applyAlignment="1">
      <alignment vertical="center"/>
    </xf>
    <xf numFmtId="0" fontId="181" fillId="18" borderId="0" xfId="7" applyFont="1" applyFill="1" applyBorder="1"/>
    <xf numFmtId="0" fontId="191" fillId="18" borderId="0" xfId="7" applyFont="1" applyFill="1" applyBorder="1" applyAlignment="1">
      <alignment horizontal="left" vertical="center" wrapText="1"/>
    </xf>
    <xf numFmtId="0" fontId="191" fillId="18" borderId="0" xfId="7" applyFont="1" applyFill="1" applyBorder="1" applyAlignment="1">
      <alignment vertical="center" wrapText="1"/>
    </xf>
    <xf numFmtId="0" fontId="299" fillId="0" borderId="0" xfId="7" applyFont="1"/>
    <xf numFmtId="0" fontId="128" fillId="28" borderId="15" xfId="7" applyFont="1" applyFill="1" applyBorder="1" applyAlignment="1">
      <alignment horizontal="center" vertical="center"/>
    </xf>
    <xf numFmtId="0" fontId="118" fillId="28" borderId="15" xfId="7" applyFont="1" applyFill="1" applyBorder="1"/>
    <xf numFmtId="0" fontId="204" fillId="28" borderId="15" xfId="7" applyFont="1" applyFill="1" applyBorder="1" applyAlignment="1">
      <alignment horizontal="center" vertical="center"/>
    </xf>
    <xf numFmtId="0" fontId="192" fillId="28" borderId="15" xfId="7" applyFont="1" applyFill="1" applyBorder="1" applyAlignment="1">
      <alignment horizontal="center" vertical="center"/>
    </xf>
    <xf numFmtId="0" fontId="189" fillId="28" borderId="1" xfId="7" applyFont="1" applyFill="1" applyBorder="1" applyAlignment="1">
      <alignment vertical="center"/>
    </xf>
    <xf numFmtId="0" fontId="190" fillId="28" borderId="1" xfId="7" applyFont="1" applyFill="1" applyBorder="1" applyAlignment="1">
      <alignment vertical="center"/>
    </xf>
    <xf numFmtId="0" fontId="153" fillId="26" borderId="15" xfId="7" applyFont="1" applyFill="1" applyBorder="1" applyAlignment="1">
      <alignment horizontal="center" vertical="center"/>
    </xf>
    <xf numFmtId="0" fontId="138" fillId="26" borderId="15" xfId="7" applyFont="1" applyFill="1" applyBorder="1" applyAlignment="1">
      <alignment horizontal="center" vertical="center"/>
    </xf>
    <xf numFmtId="0" fontId="290" fillId="26" borderId="0" xfId="7" applyFont="1" applyFill="1" applyBorder="1"/>
    <xf numFmtId="0" fontId="138" fillId="26" borderId="0" xfId="7" applyFont="1" applyFill="1" applyBorder="1" applyAlignment="1">
      <alignment horizontal="left" vertical="center"/>
    </xf>
    <xf numFmtId="0" fontId="288" fillId="26" borderId="0" xfId="7" applyFont="1" applyFill="1" applyBorder="1" applyAlignment="1">
      <alignment horizontal="center" vertical="center"/>
    </xf>
    <xf numFmtId="165" fontId="295" fillId="26" borderId="0" xfId="11" applyNumberFormat="1" applyFont="1" applyFill="1" applyBorder="1" applyAlignment="1">
      <alignment horizontal="center" vertical="center"/>
    </xf>
    <xf numFmtId="165" fontId="153" fillId="28" borderId="3" xfId="11" applyNumberFormat="1" applyFont="1" applyFill="1" applyBorder="1" applyAlignment="1">
      <alignment horizontal="center" vertical="center"/>
    </xf>
    <xf numFmtId="0" fontId="117" fillId="18" borderId="0" xfId="7" applyFont="1" applyFill="1" applyBorder="1"/>
    <xf numFmtId="0" fontId="117" fillId="18" borderId="0" xfId="7" applyFill="1" applyBorder="1" applyAlignment="1">
      <alignment vertical="center"/>
    </xf>
    <xf numFmtId="0" fontId="126" fillId="67" borderId="15" xfId="7" applyFont="1" applyFill="1" applyBorder="1" applyAlignment="1">
      <alignment horizontal="center" vertical="center"/>
    </xf>
    <xf numFmtId="0" fontId="283" fillId="67" borderId="15" xfId="7" applyFont="1" applyFill="1" applyBorder="1" applyAlignment="1">
      <alignment horizontal="center" vertical="center"/>
    </xf>
    <xf numFmtId="0" fontId="290" fillId="67" borderId="0" xfId="7" applyFont="1" applyFill="1" applyBorder="1"/>
    <xf numFmtId="0" fontId="283" fillId="67" borderId="0" xfId="7" applyFont="1" applyFill="1" applyBorder="1" applyAlignment="1">
      <alignment horizontal="left" vertical="center"/>
    </xf>
    <xf numFmtId="0" fontId="283" fillId="67" borderId="187" xfId="7" applyFont="1" applyFill="1" applyBorder="1" applyAlignment="1">
      <alignment horizontal="center" vertical="center"/>
    </xf>
    <xf numFmtId="165" fontId="301" fillId="67" borderId="0" xfId="11" applyNumberFormat="1" applyFont="1" applyFill="1" applyBorder="1" applyAlignment="1">
      <alignment horizontal="center" vertical="center"/>
    </xf>
    <xf numFmtId="0" fontId="185" fillId="67" borderId="0" xfId="7" applyFont="1" applyFill="1" applyBorder="1" applyAlignment="1">
      <alignment horizontal="left" vertical="center"/>
    </xf>
    <xf numFmtId="165" fontId="301" fillId="67" borderId="190" xfId="11" applyNumberFormat="1" applyFont="1" applyFill="1" applyBorder="1" applyAlignment="1">
      <alignment horizontal="center" vertical="center"/>
    </xf>
    <xf numFmtId="165" fontId="259" fillId="28" borderId="3" xfId="11" applyNumberFormat="1" applyFont="1" applyFill="1" applyBorder="1" applyAlignment="1">
      <alignment horizontal="center" vertical="center"/>
    </xf>
    <xf numFmtId="0" fontId="164" fillId="38" borderId="15" xfId="7" applyFont="1" applyFill="1" applyBorder="1" applyAlignment="1">
      <alignment horizontal="center" vertical="center"/>
    </xf>
    <xf numFmtId="0" fontId="138" fillId="38" borderId="15" xfId="7" applyFont="1" applyFill="1" applyBorder="1" applyAlignment="1">
      <alignment horizontal="center" vertical="center"/>
    </xf>
    <xf numFmtId="0" fontId="102" fillId="38" borderId="0" xfId="7" applyFont="1" applyFill="1" applyBorder="1" applyAlignment="1">
      <alignment horizontal="left"/>
    </xf>
    <xf numFmtId="0" fontId="138" fillId="38" borderId="0" xfId="7" applyFont="1" applyFill="1" applyBorder="1" applyAlignment="1">
      <alignment horizontal="left" vertical="center"/>
    </xf>
    <xf numFmtId="0" fontId="288" fillId="38" borderId="0" xfId="7" applyFont="1" applyFill="1" applyBorder="1" applyAlignment="1">
      <alignment horizontal="center" vertical="center"/>
    </xf>
    <xf numFmtId="165" fontId="295" fillId="38" borderId="0" xfId="11" applyNumberFormat="1" applyFont="1" applyFill="1" applyBorder="1" applyAlignment="1">
      <alignment horizontal="center" vertical="center"/>
    </xf>
    <xf numFmtId="0" fontId="290" fillId="38" borderId="0" xfId="7" applyFont="1" applyFill="1" applyBorder="1"/>
    <xf numFmtId="0" fontId="126" fillId="36" borderId="15" xfId="7" applyFont="1" applyFill="1" applyBorder="1" applyAlignment="1">
      <alignment horizontal="center" vertical="center"/>
    </xf>
    <xf numFmtId="0" fontId="283" fillId="36" borderId="15" xfId="7" applyFont="1" applyFill="1" applyBorder="1" applyAlignment="1">
      <alignment horizontal="center" vertical="center"/>
    </xf>
    <xf numFmtId="0" fontId="290" fillId="36" borderId="0" xfId="7" applyFont="1" applyFill="1" applyBorder="1" applyAlignment="1">
      <alignment horizontal="left"/>
    </xf>
    <xf numFmtId="0" fontId="283" fillId="36" borderId="0" xfId="7" applyFont="1" applyFill="1" applyBorder="1" applyAlignment="1">
      <alignment horizontal="left" vertical="center"/>
    </xf>
    <xf numFmtId="0" fontId="283" fillId="36" borderId="0" xfId="7" applyFont="1" applyFill="1" applyBorder="1" applyAlignment="1">
      <alignment horizontal="center" vertical="center"/>
    </xf>
    <xf numFmtId="165" fontId="301" fillId="36" borderId="0" xfId="11" applyNumberFormat="1" applyFont="1" applyFill="1" applyBorder="1" applyAlignment="1">
      <alignment horizontal="center" vertical="center"/>
    </xf>
    <xf numFmtId="0" fontId="290" fillId="36" borderId="0" xfId="7" applyFont="1" applyFill="1" applyBorder="1"/>
    <xf numFmtId="0" fontId="185" fillId="36" borderId="0" xfId="7" applyFont="1" applyFill="1" applyBorder="1" applyAlignment="1">
      <alignment horizontal="left" vertical="center"/>
    </xf>
    <xf numFmtId="0" fontId="283" fillId="36" borderId="187" xfId="7" applyFont="1" applyFill="1" applyBorder="1" applyAlignment="1">
      <alignment horizontal="center" vertical="center"/>
    </xf>
    <xf numFmtId="165" fontId="301" fillId="36" borderId="190" xfId="11" applyNumberFormat="1" applyFont="1" applyFill="1" applyBorder="1" applyAlignment="1">
      <alignment horizontal="center" vertical="center"/>
    </xf>
    <xf numFmtId="0" fontId="126" fillId="63" borderId="15" xfId="7" applyFont="1" applyFill="1" applyBorder="1" applyAlignment="1">
      <alignment horizontal="center" vertical="center"/>
    </xf>
    <xf numFmtId="0" fontId="283" fillId="63" borderId="15" xfId="7" applyFont="1" applyFill="1" applyBorder="1" applyAlignment="1">
      <alignment horizontal="center" vertical="center"/>
    </xf>
    <xf numFmtId="0" fontId="290" fillId="63" borderId="0" xfId="7" applyFont="1" applyFill="1" applyBorder="1" applyAlignment="1">
      <alignment horizontal="left"/>
    </xf>
    <xf numFmtId="0" fontId="283" fillId="63" borderId="0" xfId="7" applyFont="1" applyFill="1" applyBorder="1" applyAlignment="1">
      <alignment horizontal="left" vertical="center"/>
    </xf>
    <xf numFmtId="0" fontId="283" fillId="63" borderId="0" xfId="7" applyFont="1" applyFill="1" applyBorder="1" applyAlignment="1">
      <alignment horizontal="center" vertical="center"/>
    </xf>
    <xf numFmtId="165" fontId="301" fillId="63" borderId="0" xfId="11" applyNumberFormat="1" applyFont="1" applyFill="1" applyBorder="1" applyAlignment="1">
      <alignment horizontal="center" vertical="center"/>
    </xf>
    <xf numFmtId="0" fontId="290" fillId="63" borderId="0" xfId="7" applyFont="1" applyFill="1" applyBorder="1"/>
    <xf numFmtId="0" fontId="185" fillId="63" borderId="0" xfId="7" applyFont="1" applyFill="1" applyBorder="1" applyAlignment="1">
      <alignment horizontal="left" vertical="center"/>
    </xf>
    <xf numFmtId="0" fontId="283" fillId="63" borderId="187" xfId="7" applyFont="1" applyFill="1" applyBorder="1" applyAlignment="1">
      <alignment horizontal="center" vertical="center"/>
    </xf>
    <xf numFmtId="165" fontId="301" fillId="63" borderId="190" xfId="11" applyNumberFormat="1" applyFont="1" applyFill="1" applyBorder="1" applyAlignment="1">
      <alignment horizontal="center" vertical="center"/>
    </xf>
    <xf numFmtId="0" fontId="192" fillId="18" borderId="1" xfId="7" applyFont="1" applyFill="1" applyBorder="1" applyAlignment="1">
      <alignment horizontal="center" vertical="center"/>
    </xf>
    <xf numFmtId="0" fontId="164" fillId="43" borderId="15" xfId="7" applyFont="1" applyFill="1" applyBorder="1" applyAlignment="1">
      <alignment horizontal="center" vertical="center"/>
    </xf>
    <xf numFmtId="0" fontId="138" fillId="43" borderId="15" xfId="7" applyFont="1" applyFill="1" applyBorder="1" applyAlignment="1">
      <alignment horizontal="center" vertical="center"/>
    </xf>
    <xf numFmtId="0" fontId="102" fillId="43" borderId="0" xfId="7" applyFont="1" applyFill="1" applyBorder="1" applyAlignment="1">
      <alignment horizontal="left"/>
    </xf>
    <xf numFmtId="0" fontId="138" fillId="43" borderId="0" xfId="7" applyFont="1" applyFill="1" applyBorder="1" applyAlignment="1">
      <alignment horizontal="left" vertical="center"/>
    </xf>
    <xf numFmtId="0" fontId="288" fillId="43" borderId="0" xfId="7" applyFont="1" applyFill="1" applyBorder="1" applyAlignment="1">
      <alignment horizontal="center" vertical="center"/>
    </xf>
    <xf numFmtId="165" fontId="295" fillId="43" borderId="0" xfId="11" applyNumberFormat="1" applyFont="1" applyFill="1" applyBorder="1" applyAlignment="1">
      <alignment horizontal="center" vertical="center"/>
    </xf>
    <xf numFmtId="0" fontId="290" fillId="43" borderId="0" xfId="7" applyFont="1" applyFill="1" applyBorder="1"/>
    <xf numFmtId="0" fontId="15" fillId="43" borderId="0" xfId="7" applyFont="1" applyFill="1" applyBorder="1" applyAlignment="1">
      <alignment horizontal="left" vertical="center"/>
    </xf>
    <xf numFmtId="0" fontId="288" fillId="43" borderId="186" xfId="7" applyFont="1" applyFill="1" applyBorder="1" applyAlignment="1">
      <alignment horizontal="center" vertical="center"/>
    </xf>
    <xf numFmtId="165" fontId="146" fillId="43" borderId="11" xfId="11" applyNumberFormat="1" applyFont="1" applyFill="1" applyBorder="1" applyAlignment="1">
      <alignment horizontal="center" vertical="center"/>
    </xf>
    <xf numFmtId="0" fontId="164" fillId="52" borderId="15" xfId="7" applyFont="1" applyFill="1" applyBorder="1" applyAlignment="1">
      <alignment horizontal="center" vertical="center"/>
    </xf>
    <xf numFmtId="0" fontId="138" fillId="52" borderId="15" xfId="7" applyFont="1" applyFill="1" applyBorder="1" applyAlignment="1">
      <alignment horizontal="center" vertical="center"/>
    </xf>
    <xf numFmtId="0" fontId="290" fillId="52" borderId="0" xfId="7" applyFont="1" applyFill="1" applyBorder="1" applyAlignment="1">
      <alignment horizontal="left"/>
    </xf>
    <xf numFmtId="0" fontId="138" fillId="52" borderId="0" xfId="7" applyFont="1" applyFill="1" applyBorder="1" applyAlignment="1">
      <alignment horizontal="left" vertical="center"/>
    </xf>
    <xf numFmtId="0" fontId="288" fillId="52" borderId="0" xfId="7" applyFont="1" applyFill="1" applyBorder="1" applyAlignment="1">
      <alignment horizontal="center" vertical="center"/>
    </xf>
    <xf numFmtId="165" fontId="295" fillId="52" borderId="0" xfId="11" applyNumberFormat="1" applyFont="1" applyFill="1" applyBorder="1" applyAlignment="1">
      <alignment horizontal="center" vertical="center"/>
    </xf>
    <xf numFmtId="0" fontId="102" fillId="52" borderId="0" xfId="7" applyFont="1" applyFill="1" applyBorder="1"/>
    <xf numFmtId="0" fontId="183" fillId="52" borderId="0" xfId="7" applyFont="1" applyFill="1" applyBorder="1" applyAlignment="1">
      <alignment horizontal="left" vertical="center"/>
    </xf>
    <xf numFmtId="0" fontId="288" fillId="52" borderId="186" xfId="7" applyFont="1" applyFill="1" applyBorder="1" applyAlignment="1">
      <alignment horizontal="center" vertical="center"/>
    </xf>
    <xf numFmtId="165" fontId="146" fillId="52" borderId="11" xfId="11" applyNumberFormat="1" applyFont="1" applyFill="1" applyBorder="1" applyAlignment="1">
      <alignment horizontal="center" vertical="center"/>
    </xf>
    <xf numFmtId="0" fontId="126" fillId="66" borderId="15" xfId="7" applyFont="1" applyFill="1" applyBorder="1" applyAlignment="1">
      <alignment horizontal="center" vertical="center"/>
    </xf>
    <xf numFmtId="0" fontId="283" fillId="66" borderId="15" xfId="7" applyFont="1" applyFill="1" applyBorder="1" applyAlignment="1">
      <alignment horizontal="center" vertical="center"/>
    </xf>
    <xf numFmtId="0" fontId="283" fillId="66" borderId="142" xfId="7" applyFont="1" applyFill="1" applyBorder="1" applyAlignment="1">
      <alignment horizontal="center" vertical="center"/>
    </xf>
    <xf numFmtId="0" fontId="290" fillId="66" borderId="0" xfId="7" applyFont="1" applyFill="1" applyBorder="1" applyAlignment="1">
      <alignment horizontal="left"/>
    </xf>
    <xf numFmtId="0" fontId="293" fillId="43" borderId="0" xfId="7" applyFont="1" applyFill="1" applyBorder="1" applyAlignment="1">
      <alignment vertical="center"/>
    </xf>
    <xf numFmtId="0" fontId="283" fillId="66" borderId="0" xfId="5" applyFont="1" applyFill="1" applyBorder="1" applyAlignment="1">
      <alignment horizontal="left" vertical="center"/>
    </xf>
    <xf numFmtId="0" fontId="283" fillId="66" borderId="0" xfId="7" applyFont="1" applyFill="1" applyBorder="1" applyAlignment="1">
      <alignment horizontal="center" vertical="center"/>
    </xf>
    <xf numFmtId="165" fontId="301" fillId="66" borderId="0" xfId="11" applyNumberFormat="1" applyFont="1" applyFill="1" applyBorder="1" applyAlignment="1">
      <alignment horizontal="center" vertical="center"/>
    </xf>
    <xf numFmtId="0" fontId="290" fillId="66" borderId="0" xfId="7" applyFont="1" applyFill="1" applyBorder="1"/>
    <xf numFmtId="0" fontId="185" fillId="66" borderId="0" xfId="7" applyFont="1" applyFill="1" applyBorder="1" applyAlignment="1">
      <alignment horizontal="left" vertical="center"/>
    </xf>
    <xf numFmtId="0" fontId="283" fillId="66" borderId="187" xfId="7" applyFont="1" applyFill="1" applyBorder="1" applyAlignment="1">
      <alignment horizontal="center" vertical="center"/>
    </xf>
    <xf numFmtId="165" fontId="301" fillId="66" borderId="190" xfId="11" applyNumberFormat="1" applyFont="1" applyFill="1" applyBorder="1" applyAlignment="1">
      <alignment horizontal="center" vertical="center"/>
    </xf>
    <xf numFmtId="165" fontId="259" fillId="28" borderId="194" xfId="11" applyNumberFormat="1" applyFont="1" applyFill="1" applyBorder="1" applyAlignment="1">
      <alignment horizontal="center" vertical="center"/>
    </xf>
    <xf numFmtId="0" fontId="204" fillId="18" borderId="1" xfId="7" applyFont="1" applyFill="1" applyBorder="1" applyAlignment="1">
      <alignment horizontal="center" vertical="center"/>
    </xf>
    <xf numFmtId="0" fontId="191" fillId="18" borderId="1" xfId="7" applyFont="1" applyFill="1" applyBorder="1" applyAlignment="1">
      <alignment vertical="center"/>
    </xf>
    <xf numFmtId="0" fontId="181" fillId="18" borderId="1" xfId="7" applyFont="1" applyFill="1" applyBorder="1" applyAlignment="1">
      <alignment vertical="center"/>
    </xf>
    <xf numFmtId="0" fontId="126" fillId="21" borderId="15" xfId="7" applyFont="1" applyFill="1" applyBorder="1" applyAlignment="1">
      <alignment horizontal="center" vertical="center"/>
    </xf>
    <xf numFmtId="0" fontId="283" fillId="21" borderId="15" xfId="7" applyFont="1" applyFill="1" applyBorder="1" applyAlignment="1">
      <alignment horizontal="center" vertical="center"/>
    </xf>
    <xf numFmtId="0" fontId="290" fillId="21" borderId="0" xfId="7" applyFont="1" applyFill="1" applyBorder="1" applyAlignment="1">
      <alignment horizontal="left"/>
    </xf>
    <xf numFmtId="0" fontId="283" fillId="21" borderId="0" xfId="5" applyFont="1" applyFill="1" applyBorder="1" applyAlignment="1">
      <alignment horizontal="left" vertical="center"/>
    </xf>
    <xf numFmtId="0" fontId="283" fillId="21" borderId="0" xfId="7" applyFont="1" applyFill="1" applyBorder="1" applyAlignment="1">
      <alignment horizontal="center" vertical="center"/>
    </xf>
    <xf numFmtId="165" fontId="301" fillId="21" borderId="0" xfId="11" applyNumberFormat="1" applyFont="1" applyFill="1" applyBorder="1" applyAlignment="1">
      <alignment horizontal="center" vertical="center"/>
    </xf>
    <xf numFmtId="0" fontId="290" fillId="21" borderId="0" xfId="7" applyFont="1" applyFill="1" applyBorder="1"/>
    <xf numFmtId="0" fontId="185" fillId="21" borderId="0" xfId="7" applyFont="1" applyFill="1" applyBorder="1" applyAlignment="1">
      <alignment horizontal="left" vertical="center"/>
    </xf>
    <xf numFmtId="0" fontId="283" fillId="21" borderId="187" xfId="7" applyFont="1" applyFill="1" applyBorder="1" applyAlignment="1">
      <alignment horizontal="center" vertical="center"/>
    </xf>
    <xf numFmtId="165" fontId="301" fillId="21" borderId="190" xfId="11" applyNumberFormat="1" applyFont="1" applyFill="1" applyBorder="1" applyAlignment="1">
      <alignment horizontal="center" vertical="center"/>
    </xf>
    <xf numFmtId="0" fontId="164" fillId="64" borderId="15" xfId="7" applyFont="1" applyFill="1" applyBorder="1" applyAlignment="1">
      <alignment horizontal="center" vertical="center"/>
    </xf>
    <xf numFmtId="0" fontId="139" fillId="64" borderId="15" xfId="7" applyFont="1" applyFill="1" applyBorder="1" applyAlignment="1">
      <alignment horizontal="center" vertical="center"/>
    </xf>
    <xf numFmtId="0" fontId="102" fillId="64" borderId="0" xfId="7" applyFont="1" applyFill="1" applyBorder="1" applyAlignment="1">
      <alignment horizontal="left"/>
    </xf>
    <xf numFmtId="0" fontId="138" fillId="64" borderId="0" xfId="5" applyFont="1" applyFill="1" applyBorder="1" applyAlignment="1">
      <alignment horizontal="left" vertical="center"/>
    </xf>
    <xf numFmtId="0" fontId="138" fillId="64" borderId="0" xfId="7" applyFont="1" applyFill="1" applyBorder="1" applyAlignment="1">
      <alignment horizontal="center" vertical="center"/>
    </xf>
    <xf numFmtId="165" fontId="146" fillId="64" borderId="0" xfId="11" applyNumberFormat="1" applyFont="1" applyFill="1" applyBorder="1" applyAlignment="1">
      <alignment horizontal="center" vertical="center"/>
    </xf>
    <xf numFmtId="0" fontId="290" fillId="64" borderId="0" xfId="7" applyFont="1" applyFill="1" applyBorder="1"/>
    <xf numFmtId="0" fontId="15" fillId="64" borderId="0" xfId="7" applyFont="1" applyFill="1" applyBorder="1" applyAlignment="1">
      <alignment horizontal="left" vertical="center"/>
    </xf>
    <xf numFmtId="0" fontId="138" fillId="64" borderId="186" xfId="7" applyFont="1" applyFill="1" applyBorder="1" applyAlignment="1">
      <alignment horizontal="center" vertical="center"/>
    </xf>
    <xf numFmtId="165" fontId="146" fillId="64" borderId="11" xfId="11" applyNumberFormat="1" applyFont="1" applyFill="1" applyBorder="1" applyAlignment="1">
      <alignment horizontal="center" vertical="center"/>
    </xf>
    <xf numFmtId="165" fontId="200" fillId="28" borderId="194" xfId="11" applyNumberFormat="1" applyFont="1" applyFill="1" applyBorder="1" applyAlignment="1">
      <alignment horizontal="center" vertical="center"/>
    </xf>
    <xf numFmtId="0" fontId="126" fillId="25" borderId="15" xfId="7" applyFont="1" applyFill="1" applyBorder="1" applyAlignment="1">
      <alignment horizontal="center" vertical="center"/>
    </xf>
    <xf numFmtId="0" fontId="283" fillId="25" borderId="15" xfId="7" applyFont="1" applyFill="1" applyBorder="1" applyAlignment="1">
      <alignment horizontal="center" vertical="center"/>
    </xf>
    <xf numFmtId="0" fontId="290" fillId="25" borderId="0" xfId="7" applyFont="1" applyFill="1" applyBorder="1" applyAlignment="1">
      <alignment horizontal="left"/>
    </xf>
    <xf numFmtId="0" fontId="283" fillId="25" borderId="0" xfId="5" applyFont="1" applyFill="1" applyBorder="1" applyAlignment="1">
      <alignment horizontal="left" vertical="center"/>
    </xf>
    <xf numFmtId="0" fontId="288" fillId="25" borderId="186" xfId="7" applyFont="1" applyFill="1" applyBorder="1" applyAlignment="1">
      <alignment horizontal="center" vertical="center"/>
    </xf>
    <xf numFmtId="165" fontId="301" fillId="25" borderId="0" xfId="11" applyNumberFormat="1" applyFont="1" applyFill="1" applyBorder="1" applyAlignment="1">
      <alignment horizontal="center" vertical="center"/>
    </xf>
    <xf numFmtId="0" fontId="290" fillId="25" borderId="0" xfId="7" applyFont="1" applyFill="1" applyBorder="1"/>
    <xf numFmtId="0" fontId="156" fillId="18" borderId="0" xfId="7" applyFont="1" applyFill="1" applyBorder="1" applyAlignment="1">
      <alignment horizontal="center" vertical="center"/>
    </xf>
    <xf numFmtId="0" fontId="163" fillId="18" borderId="0" xfId="7" applyFont="1" applyFill="1" applyBorder="1" applyAlignment="1">
      <alignment horizontal="center" vertical="center"/>
    </xf>
    <xf numFmtId="0" fontId="158" fillId="18" borderId="0" xfId="7" applyFont="1" applyFill="1" applyBorder="1" applyAlignment="1">
      <alignment vertical="center"/>
    </xf>
    <xf numFmtId="0" fontId="117" fillId="18" borderId="0" xfId="7" applyFont="1" applyFill="1" applyBorder="1" applyAlignment="1">
      <alignment vertical="center"/>
    </xf>
    <xf numFmtId="0" fontId="185" fillId="25" borderId="0" xfId="7" applyFont="1" applyFill="1" applyBorder="1" applyAlignment="1">
      <alignment horizontal="left" vertical="center"/>
    </xf>
    <xf numFmtId="0" fontId="283" fillId="25" borderId="186" xfId="7" applyFont="1" applyFill="1" applyBorder="1" applyAlignment="1">
      <alignment horizontal="center" vertical="center"/>
    </xf>
    <xf numFmtId="165" fontId="301" fillId="25" borderId="11" xfId="11" applyNumberFormat="1" applyFont="1" applyFill="1" applyBorder="1" applyAlignment="1">
      <alignment horizontal="center" vertical="center"/>
    </xf>
    <xf numFmtId="0" fontId="126" fillId="65" borderId="15" xfId="7" applyFont="1" applyFill="1" applyBorder="1" applyAlignment="1">
      <alignment horizontal="center" vertical="center"/>
    </xf>
    <xf numFmtId="0" fontId="283" fillId="65" borderId="15" xfId="7" applyFont="1" applyFill="1" applyBorder="1" applyAlignment="1">
      <alignment horizontal="center" vertical="center"/>
    </xf>
    <xf numFmtId="0" fontId="290" fillId="65" borderId="0" xfId="7" applyFont="1" applyFill="1" applyBorder="1" applyAlignment="1">
      <alignment horizontal="left"/>
    </xf>
    <xf numFmtId="0" fontId="283" fillId="65" borderId="0" xfId="5" applyFont="1" applyFill="1" applyBorder="1" applyAlignment="1">
      <alignment horizontal="left" vertical="center"/>
    </xf>
    <xf numFmtId="0" fontId="288" fillId="65" borderId="0" xfId="7" applyFont="1" applyFill="1" applyBorder="1" applyAlignment="1">
      <alignment horizontal="center" vertical="center"/>
    </xf>
    <xf numFmtId="165" fontId="301" fillId="65" borderId="0" xfId="11" applyNumberFormat="1" applyFont="1" applyFill="1" applyBorder="1" applyAlignment="1">
      <alignment horizontal="center" vertical="center"/>
    </xf>
    <xf numFmtId="0" fontId="290" fillId="65" borderId="0" xfId="7" applyFont="1" applyFill="1" applyBorder="1"/>
    <xf numFmtId="0" fontId="185" fillId="65" borderId="0" xfId="7" applyFont="1" applyFill="1" applyBorder="1" applyAlignment="1">
      <alignment horizontal="left" vertical="center"/>
    </xf>
    <xf numFmtId="0" fontId="283" fillId="65" borderId="187" xfId="7" applyFont="1" applyFill="1" applyBorder="1" applyAlignment="1">
      <alignment horizontal="center" vertical="center"/>
    </xf>
    <xf numFmtId="165" fontId="301" fillId="65" borderId="190" xfId="11" applyNumberFormat="1" applyFont="1" applyFill="1" applyBorder="1" applyAlignment="1">
      <alignment horizontal="center" vertical="center"/>
    </xf>
    <xf numFmtId="0" fontId="164" fillId="23" borderId="15" xfId="7" applyFont="1" applyFill="1" applyBorder="1" applyAlignment="1">
      <alignment horizontal="center" vertical="center"/>
    </xf>
    <xf numFmtId="0" fontId="302" fillId="23" borderId="15" xfId="7" applyFont="1" applyFill="1" applyBorder="1" applyAlignment="1">
      <alignment horizontal="center" vertical="center"/>
    </xf>
    <xf numFmtId="0" fontId="102" fillId="23" borderId="0" xfId="7" applyFont="1" applyFill="1" applyBorder="1" applyAlignment="1">
      <alignment horizontal="left"/>
    </xf>
    <xf numFmtId="0" fontId="138" fillId="23" borderId="0" xfId="5" applyFont="1" applyFill="1" applyBorder="1" applyAlignment="1">
      <alignment horizontal="left" vertical="center"/>
    </xf>
    <xf numFmtId="0" fontId="138" fillId="23" borderId="186" xfId="7" applyFont="1" applyFill="1" applyBorder="1" applyAlignment="1">
      <alignment horizontal="center" vertical="center"/>
    </xf>
    <xf numFmtId="165" fontId="295" fillId="23" borderId="0" xfId="11" applyNumberFormat="1" applyFont="1" applyFill="1" applyBorder="1" applyAlignment="1">
      <alignment horizontal="center" vertical="center"/>
    </xf>
    <xf numFmtId="0" fontId="290" fillId="23" borderId="0" xfId="7" applyFont="1" applyFill="1" applyBorder="1"/>
    <xf numFmtId="0" fontId="15" fillId="23" borderId="0" xfId="7" applyFont="1" applyFill="1" applyBorder="1" applyAlignment="1">
      <alignment horizontal="left" vertical="center"/>
    </xf>
    <xf numFmtId="165" fontId="146" fillId="23" borderId="11" xfId="11" applyNumberFormat="1" applyFont="1" applyFill="1" applyBorder="1" applyAlignment="1">
      <alignment horizontal="center" vertical="center"/>
    </xf>
    <xf numFmtId="0" fontId="126" fillId="24" borderId="15" xfId="7" applyFont="1" applyFill="1" applyBorder="1" applyAlignment="1">
      <alignment horizontal="center" vertical="center"/>
    </xf>
    <xf numFmtId="0" fontId="283" fillId="24" borderId="15" xfId="7" applyFont="1" applyFill="1" applyBorder="1" applyAlignment="1">
      <alignment horizontal="center" vertical="center"/>
    </xf>
    <xf numFmtId="0" fontId="290" fillId="24" borderId="0" xfId="7" applyFont="1" applyFill="1" applyBorder="1" applyAlignment="1">
      <alignment horizontal="left"/>
    </xf>
    <xf numFmtId="0" fontId="283" fillId="24" borderId="0" xfId="5" applyFont="1" applyFill="1" applyBorder="1" applyAlignment="1">
      <alignment horizontal="left" vertical="center"/>
    </xf>
    <xf numFmtId="0" fontId="283" fillId="24" borderId="187" xfId="7" applyFont="1" applyFill="1" applyBorder="1" applyAlignment="1">
      <alignment horizontal="center" vertical="center"/>
    </xf>
    <xf numFmtId="165" fontId="301" fillId="24" borderId="0" xfId="11" applyNumberFormat="1" applyFont="1" applyFill="1" applyBorder="1" applyAlignment="1">
      <alignment horizontal="center" vertical="center"/>
    </xf>
    <xf numFmtId="0" fontId="290" fillId="24" borderId="0" xfId="7" applyFont="1" applyFill="1" applyBorder="1"/>
    <xf numFmtId="0" fontId="185" fillId="24" borderId="0" xfId="7" applyFont="1" applyFill="1" applyBorder="1" applyAlignment="1">
      <alignment horizontal="left" vertical="center"/>
    </xf>
    <xf numFmtId="165" fontId="301" fillId="24" borderId="190" xfId="11" applyNumberFormat="1" applyFont="1" applyFill="1" applyBorder="1" applyAlignment="1">
      <alignment horizontal="center" vertical="center"/>
    </xf>
    <xf numFmtId="0" fontId="185" fillId="28" borderId="194" xfId="7" applyFont="1" applyFill="1" applyBorder="1" applyAlignment="1">
      <alignment horizontal="left"/>
    </xf>
    <xf numFmtId="0" fontId="259" fillId="19" borderId="0" xfId="18" applyFont="1" applyFill="1" applyBorder="1" applyAlignment="1">
      <alignment horizontal="center" vertical="center"/>
    </xf>
    <xf numFmtId="0" fontId="259" fillId="19" borderId="3" xfId="18" applyFont="1" applyFill="1" applyBorder="1" applyAlignment="1">
      <alignment horizontal="center" vertical="center"/>
    </xf>
    <xf numFmtId="0" fontId="127" fillId="0" borderId="0" xfId="18" applyFont="1" applyFill="1" applyBorder="1" applyAlignment="1">
      <alignment horizontal="left" vertical="center"/>
    </xf>
    <xf numFmtId="0" fontId="306" fillId="28" borderId="11" xfId="18" applyFont="1" applyFill="1" applyBorder="1" applyAlignment="1">
      <alignment horizontal="center" vertical="center"/>
    </xf>
    <xf numFmtId="0" fontId="307" fillId="28" borderId="6" xfId="18" applyNumberFormat="1" applyFont="1" applyFill="1" applyBorder="1" applyAlignment="1">
      <alignment horizontal="center" vertical="center"/>
    </xf>
    <xf numFmtId="0" fontId="308" fillId="28" borderId="0" xfId="18" applyFont="1" applyFill="1" applyBorder="1" applyAlignment="1">
      <alignment horizontal="left" vertical="center"/>
    </xf>
    <xf numFmtId="49" fontId="309" fillId="28" borderId="0" xfId="18" applyNumberFormat="1" applyFont="1" applyFill="1" applyBorder="1" applyAlignment="1">
      <alignment horizontal="left" vertical="center"/>
    </xf>
    <xf numFmtId="0" fontId="127" fillId="28" borderId="0" xfId="18" applyFont="1" applyFill="1" applyBorder="1" applyAlignment="1">
      <alignment horizontal="center" vertical="center"/>
    </xf>
    <xf numFmtId="0" fontId="127" fillId="28" borderId="3" xfId="18" applyFont="1" applyFill="1" applyBorder="1" applyAlignment="1">
      <alignment horizontal="center" vertical="center"/>
    </xf>
    <xf numFmtId="0" fontId="127" fillId="0" borderId="0" xfId="18" applyFont="1" applyFill="1" applyBorder="1" applyAlignment="1">
      <alignment horizontal="center" vertical="center"/>
    </xf>
    <xf numFmtId="0" fontId="244" fillId="0" borderId="0" xfId="18" applyFont="1" applyFill="1" applyBorder="1" applyAlignment="1">
      <alignment horizontal="center" vertical="center"/>
    </xf>
    <xf numFmtId="1" fontId="311" fillId="52" borderId="90" xfId="19" applyNumberFormat="1" applyFont="1" applyFill="1" applyBorder="1" applyAlignment="1">
      <alignment horizontal="center" vertical="center" wrapText="1"/>
    </xf>
    <xf numFmtId="0" fontId="312" fillId="28" borderId="0" xfId="5" applyFont="1" applyFill="1" applyBorder="1" applyAlignment="1" applyProtection="1">
      <alignment horizontal="center"/>
      <protection hidden="1"/>
    </xf>
    <xf numFmtId="190" fontId="6" fillId="20" borderId="74" xfId="20" applyNumberFormat="1" applyFont="1" applyFill="1" applyBorder="1" applyAlignment="1">
      <alignment horizontal="left" vertical="center"/>
    </xf>
    <xf numFmtId="0" fontId="313" fillId="28" borderId="0" xfId="18" applyFont="1" applyFill="1" applyBorder="1" applyAlignment="1">
      <alignment horizontal="left" vertical="center"/>
    </xf>
    <xf numFmtId="190" fontId="6" fillId="43" borderId="0" xfId="20" applyNumberFormat="1" applyFont="1" applyFill="1" applyBorder="1" applyAlignment="1">
      <alignment horizontal="left" vertical="center"/>
    </xf>
    <xf numFmtId="190" fontId="314" fillId="71" borderId="0" xfId="20" applyNumberFormat="1" applyFont="1" applyFill="1" applyBorder="1" applyAlignment="1">
      <alignment horizontal="left" vertical="center"/>
    </xf>
    <xf numFmtId="0" fontId="313" fillId="28" borderId="74" xfId="18" applyFont="1" applyFill="1" applyBorder="1" applyAlignment="1">
      <alignment horizontal="left" vertical="center"/>
    </xf>
    <xf numFmtId="0" fontId="244" fillId="28" borderId="3" xfId="21" applyFont="1" applyFill="1" applyBorder="1"/>
    <xf numFmtId="0" fontId="244" fillId="0" borderId="0" xfId="21" applyFont="1"/>
    <xf numFmtId="1" fontId="315" fillId="52" borderId="200" xfId="19" applyNumberFormat="1" applyFont="1" applyFill="1" applyBorder="1" applyAlignment="1">
      <alignment horizontal="center" vertical="center" wrapText="1"/>
    </xf>
    <xf numFmtId="190" fontId="6" fillId="26" borderId="0" xfId="20" applyNumberFormat="1" applyFont="1" applyFill="1" applyBorder="1" applyAlignment="1">
      <alignment horizontal="left" vertical="center"/>
    </xf>
    <xf numFmtId="190" fontId="6" fillId="72" borderId="6" xfId="20" applyNumberFormat="1" applyFont="1" applyFill="1" applyBorder="1" applyAlignment="1">
      <alignment horizontal="left" vertical="center"/>
    </xf>
    <xf numFmtId="190" fontId="6" fillId="73" borderId="0" xfId="20" applyNumberFormat="1" applyFont="1" applyFill="1" applyBorder="1" applyAlignment="1">
      <alignment horizontal="left" vertical="center"/>
    </xf>
    <xf numFmtId="1" fontId="316" fillId="28" borderId="201" xfId="19" applyNumberFormat="1" applyFont="1" applyFill="1" applyBorder="1" applyAlignment="1">
      <alignment horizontal="center" vertical="center" wrapText="1"/>
    </xf>
    <xf numFmtId="190" fontId="314" fillId="22" borderId="0" xfId="20" applyNumberFormat="1" applyFont="1" applyFill="1" applyBorder="1" applyAlignment="1">
      <alignment horizontal="left" vertical="center"/>
    </xf>
    <xf numFmtId="190" fontId="314" fillId="68" borderId="0" xfId="20" applyNumberFormat="1" applyFont="1" applyFill="1" applyBorder="1" applyAlignment="1">
      <alignment horizontal="left" vertical="center"/>
    </xf>
    <xf numFmtId="0" fontId="308" fillId="28" borderId="7" xfId="18" applyFont="1" applyFill="1" applyBorder="1" applyAlignment="1">
      <alignment horizontal="left" vertical="center"/>
    </xf>
    <xf numFmtId="1" fontId="282" fillId="19" borderId="202" xfId="19" applyNumberFormat="1" applyFont="1" applyFill="1" applyBorder="1" applyAlignment="1">
      <alignment horizontal="center" vertical="center" wrapText="1"/>
    </xf>
    <xf numFmtId="2" fontId="317" fillId="57" borderId="205" xfId="18" applyNumberFormat="1" applyFont="1" applyFill="1" applyBorder="1" applyAlignment="1">
      <alignment horizontal="center" vertical="center" wrapText="1"/>
    </xf>
    <xf numFmtId="1" fontId="316" fillId="19" borderId="0" xfId="19" applyNumberFormat="1" applyFont="1" applyFill="1" applyBorder="1" applyAlignment="1">
      <alignment horizontal="center" vertical="center" wrapText="1"/>
    </xf>
    <xf numFmtId="0" fontId="318" fillId="19" borderId="0" xfId="21" applyFont="1" applyFill="1" applyBorder="1" applyAlignment="1">
      <alignment horizontal="center"/>
    </xf>
    <xf numFmtId="2" fontId="317" fillId="57" borderId="208" xfId="18" applyNumberFormat="1" applyFont="1" applyFill="1" applyBorder="1" applyAlignment="1">
      <alignment horizontal="center" vertical="center" wrapText="1"/>
    </xf>
    <xf numFmtId="1" fontId="319" fillId="74" borderId="77" xfId="19" applyNumberFormat="1" applyFont="1" applyFill="1" applyBorder="1" applyAlignment="1">
      <alignment horizontal="center" vertical="center" wrapText="1"/>
    </xf>
    <xf numFmtId="0" fontId="244" fillId="19" borderId="0" xfId="18" applyFont="1" applyFill="1" applyBorder="1" applyAlignment="1">
      <alignment horizontal="center" vertical="center"/>
    </xf>
    <xf numFmtId="0" fontId="320" fillId="57" borderId="1" xfId="5" applyFont="1" applyFill="1" applyBorder="1" applyAlignment="1" applyProtection="1">
      <alignment horizontal="center" vertical="center"/>
      <protection hidden="1"/>
    </xf>
    <xf numFmtId="0" fontId="321" fillId="57" borderId="210" xfId="5" applyFont="1" applyFill="1" applyBorder="1" applyAlignment="1" applyProtection="1">
      <alignment horizontal="center" vertical="center"/>
      <protection hidden="1"/>
    </xf>
    <xf numFmtId="0" fontId="322" fillId="57" borderId="22" xfId="5" applyFont="1" applyFill="1" applyBorder="1" applyAlignment="1" applyProtection="1">
      <alignment horizontal="center" vertical="center"/>
      <protection hidden="1"/>
    </xf>
    <xf numFmtId="0" fontId="323" fillId="18" borderId="211" xfId="5" applyFont="1" applyFill="1" applyBorder="1" applyAlignment="1" applyProtection="1">
      <alignment horizontal="center" vertical="center"/>
      <protection hidden="1"/>
    </xf>
    <xf numFmtId="1" fontId="324" fillId="52" borderId="200" xfId="19" applyNumberFormat="1" applyFont="1" applyFill="1" applyBorder="1" applyAlignment="1">
      <alignment horizontal="center" vertical="center" wrapText="1"/>
    </xf>
    <xf numFmtId="1" fontId="282" fillId="28" borderId="58" xfId="19" applyNumberFormat="1" applyFont="1" applyFill="1" applyBorder="1" applyAlignment="1">
      <alignment horizontal="center" vertical="center"/>
    </xf>
    <xf numFmtId="0" fontId="3" fillId="0" borderId="0" xfId="5" applyAlignment="1">
      <alignment vertical="center"/>
    </xf>
    <xf numFmtId="0" fontId="281" fillId="0" borderId="0" xfId="22" applyAlignment="1">
      <alignment vertical="center"/>
    </xf>
    <xf numFmtId="1" fontId="153" fillId="28" borderId="58" xfId="19" applyNumberFormat="1" applyFont="1" applyFill="1" applyBorder="1" applyAlignment="1">
      <alignment horizontal="center" vertical="center"/>
    </xf>
    <xf numFmtId="190" fontId="243" fillId="26" borderId="0" xfId="20" applyNumberFormat="1" applyFont="1" applyFill="1" applyBorder="1" applyAlignment="1">
      <alignment horizontal="center" vertical="center"/>
    </xf>
    <xf numFmtId="0" fontId="15" fillId="0" borderId="0" xfId="7" applyFont="1" applyFill="1" applyBorder="1" applyAlignment="1">
      <alignment horizontal="left" vertical="center"/>
    </xf>
    <xf numFmtId="0" fontId="243" fillId="0" borderId="56" xfId="18" applyFont="1" applyBorder="1" applyAlignment="1">
      <alignment horizontal="center" vertical="center" wrapText="1"/>
    </xf>
    <xf numFmtId="0" fontId="243" fillId="0" borderId="56" xfId="18" applyFont="1" applyBorder="1" applyAlignment="1">
      <alignment horizontal="left" vertical="center" wrapText="1"/>
    </xf>
    <xf numFmtId="1" fontId="325" fillId="5" borderId="58" xfId="18" applyNumberFormat="1" applyFont="1" applyFill="1" applyBorder="1" applyAlignment="1">
      <alignment horizontal="center" vertical="center"/>
    </xf>
    <xf numFmtId="0" fontId="288" fillId="28" borderId="186" xfId="7" applyFont="1" applyFill="1" applyBorder="1" applyAlignment="1">
      <alignment horizontal="center" vertical="center"/>
    </xf>
    <xf numFmtId="184" fontId="242" fillId="57" borderId="56" xfId="18" applyNumberFormat="1" applyFont="1" applyFill="1" applyBorder="1" applyAlignment="1">
      <alignment horizontal="center" vertical="center"/>
    </xf>
    <xf numFmtId="184" fontId="153" fillId="19" borderId="56" xfId="18" applyNumberFormat="1" applyFont="1" applyFill="1" applyBorder="1" applyAlignment="1">
      <alignment horizontal="center" vertical="center"/>
    </xf>
    <xf numFmtId="0" fontId="326" fillId="0" borderId="0" xfId="5" applyFont="1" applyAlignment="1">
      <alignment vertical="center"/>
    </xf>
    <xf numFmtId="190" fontId="243" fillId="20" borderId="74" xfId="20" applyNumberFormat="1" applyFont="1" applyFill="1" applyBorder="1" applyAlignment="1">
      <alignment horizontal="center" vertical="center"/>
    </xf>
    <xf numFmtId="190" fontId="300" fillId="22" borderId="0" xfId="20" applyNumberFormat="1" applyFont="1" applyFill="1" applyBorder="1" applyAlignment="1">
      <alignment horizontal="center" vertical="center"/>
    </xf>
    <xf numFmtId="190" fontId="243" fillId="43" borderId="0" xfId="20" applyNumberFormat="1" applyFont="1" applyFill="1" applyBorder="1" applyAlignment="1">
      <alignment horizontal="center" vertical="center"/>
    </xf>
    <xf numFmtId="190" fontId="243" fillId="72" borderId="0" xfId="20" applyNumberFormat="1" applyFont="1" applyFill="1" applyBorder="1" applyAlignment="1">
      <alignment horizontal="center" vertical="center"/>
    </xf>
    <xf numFmtId="190" fontId="300" fillId="68" borderId="0" xfId="20" applyNumberFormat="1" applyFont="1" applyFill="1" applyBorder="1" applyAlignment="1">
      <alignment horizontal="center" vertical="center"/>
    </xf>
    <xf numFmtId="190" fontId="300" fillId="71" borderId="0" xfId="20" applyNumberFormat="1" applyFont="1" applyFill="1" applyBorder="1" applyAlignment="1">
      <alignment horizontal="center" vertical="center"/>
    </xf>
    <xf numFmtId="190" fontId="243" fillId="73" borderId="0" xfId="20" applyNumberFormat="1" applyFont="1" applyFill="1" applyBorder="1" applyAlignment="1">
      <alignment horizontal="center" vertical="center"/>
    </xf>
    <xf numFmtId="0" fontId="329" fillId="0" borderId="215" xfId="5" applyFont="1" applyBorder="1" applyAlignment="1">
      <alignment horizontal="center" vertical="center"/>
    </xf>
    <xf numFmtId="0" fontId="10" fillId="0" borderId="0" xfId="11" applyNumberFormat="1" applyFont="1" applyFill="1" applyBorder="1" applyAlignment="1" applyProtection="1">
      <alignment horizontal="left" vertical="center"/>
      <protection locked="0"/>
    </xf>
    <xf numFmtId="0" fontId="163" fillId="0" borderId="0" xfId="7" applyFont="1" applyAlignment="1">
      <alignment horizontal="center"/>
    </xf>
    <xf numFmtId="0" fontId="331" fillId="0" borderId="0" xfId="5" applyFont="1" applyFill="1" applyAlignment="1">
      <alignment horizontal="center" vertical="center"/>
    </xf>
    <xf numFmtId="0" fontId="332" fillId="75" borderId="0" xfId="5" applyFont="1" applyFill="1" applyBorder="1" applyAlignment="1">
      <alignment horizontal="center" vertical="center"/>
    </xf>
    <xf numFmtId="0" fontId="227" fillId="75" borderId="0" xfId="5" applyFont="1" applyFill="1" applyAlignment="1">
      <alignment vertical="center"/>
    </xf>
    <xf numFmtId="0" fontId="10" fillId="19" borderId="0" xfId="5" applyFont="1" applyFill="1" applyAlignment="1">
      <alignment horizontal="center" vertical="center"/>
    </xf>
    <xf numFmtId="0" fontId="259" fillId="21" borderId="0" xfId="7" applyFont="1" applyFill="1" applyAlignment="1">
      <alignment vertical="center"/>
    </xf>
    <xf numFmtId="0" fontId="118" fillId="21" borderId="0" xfId="7" applyFont="1" applyFill="1"/>
    <xf numFmtId="0" fontId="259" fillId="21" borderId="0" xfId="7" applyFont="1" applyFill="1" applyAlignment="1">
      <alignment horizontal="center"/>
    </xf>
    <xf numFmtId="0" fontId="10" fillId="28" borderId="0" xfId="11" applyNumberFormat="1" applyFont="1" applyFill="1" applyBorder="1" applyAlignment="1" applyProtection="1">
      <alignment horizontal="left" vertical="center"/>
      <protection locked="0"/>
    </xf>
    <xf numFmtId="0" fontId="8" fillId="28" borderId="0" xfId="11" applyNumberFormat="1" applyFont="1" applyFill="1" applyBorder="1" applyAlignment="1" applyProtection="1">
      <alignment horizontal="left" vertical="center"/>
      <protection locked="0"/>
    </xf>
    <xf numFmtId="0" fontId="120" fillId="28" borderId="0" xfId="7" applyFont="1" applyFill="1" applyAlignment="1">
      <alignment vertical="center" wrapText="1"/>
    </xf>
    <xf numFmtId="0" fontId="117" fillId="28" borderId="216" xfId="7" applyFill="1" applyBorder="1"/>
    <xf numFmtId="0" fontId="117" fillId="28" borderId="217" xfId="7" applyFill="1" applyBorder="1"/>
    <xf numFmtId="0" fontId="117" fillId="28" borderId="218" xfId="7" applyFill="1" applyBorder="1"/>
    <xf numFmtId="0" fontId="117" fillId="28" borderId="219" xfId="7" applyFill="1" applyBorder="1"/>
    <xf numFmtId="0" fontId="117" fillId="28" borderId="220" xfId="7" applyFill="1" applyBorder="1"/>
    <xf numFmtId="0" fontId="117" fillId="28" borderId="221" xfId="7" applyFill="1" applyBorder="1"/>
    <xf numFmtId="0" fontId="117" fillId="28" borderId="222" xfId="7" applyFill="1" applyBorder="1"/>
    <xf numFmtId="0" fontId="254" fillId="28" borderId="0" xfId="11" applyNumberFormat="1" applyFont="1" applyFill="1" applyBorder="1" applyAlignment="1" applyProtection="1">
      <alignment horizontal="left" vertical="center"/>
      <protection locked="0"/>
    </xf>
    <xf numFmtId="0" fontId="296" fillId="28" borderId="0" xfId="7" applyFont="1" applyFill="1" applyBorder="1" applyAlignment="1">
      <alignment horizontal="left" vertical="center"/>
    </xf>
    <xf numFmtId="0" fontId="163" fillId="28" borderId="0" xfId="7" applyFont="1" applyFill="1" applyBorder="1" applyAlignment="1">
      <alignment horizontal="left" vertical="center"/>
    </xf>
    <xf numFmtId="0" fontId="238" fillId="28" borderId="0" xfId="7" applyFont="1" applyFill="1" applyBorder="1" applyAlignment="1">
      <alignment horizontal="left" vertical="center"/>
    </xf>
    <xf numFmtId="0" fontId="243" fillId="28" borderId="0" xfId="7" applyFont="1" applyFill="1" applyBorder="1" applyAlignment="1">
      <alignment horizontal="left" vertical="center"/>
    </xf>
    <xf numFmtId="0" fontId="158" fillId="28" borderId="0" xfId="7" applyFont="1" applyFill="1"/>
    <xf numFmtId="0" fontId="335" fillId="28" borderId="0" xfId="7" applyFont="1" applyFill="1" applyBorder="1" applyAlignment="1">
      <alignment vertical="center"/>
    </xf>
    <xf numFmtId="0" fontId="153" fillId="28" borderId="0" xfId="5" applyFont="1" applyFill="1" applyBorder="1" applyAlignment="1">
      <alignment horizontal="left" vertical="center"/>
    </xf>
    <xf numFmtId="0" fontId="122" fillId="19" borderId="0" xfId="7" applyFont="1" applyFill="1" applyAlignment="1">
      <alignment horizontal="left" vertical="center"/>
    </xf>
    <xf numFmtId="0" fontId="126" fillId="22" borderId="0" xfId="7" applyFont="1" applyFill="1" applyAlignment="1">
      <alignment horizontal="center" vertical="center"/>
    </xf>
    <xf numFmtId="0" fontId="126" fillId="36" borderId="0" xfId="7" applyFont="1" applyFill="1" applyAlignment="1">
      <alignment horizontal="center" vertical="center"/>
    </xf>
    <xf numFmtId="0" fontId="126" fillId="21" borderId="0" xfId="7" applyFont="1" applyFill="1" applyAlignment="1">
      <alignment horizontal="center" vertical="center"/>
    </xf>
    <xf numFmtId="0" fontId="126" fillId="25" borderId="0" xfId="7" applyFont="1" applyFill="1" applyAlignment="1">
      <alignment horizontal="center" vertical="center"/>
    </xf>
    <xf numFmtId="0" fontId="164" fillId="26" borderId="0" xfId="7" applyFont="1" applyFill="1" applyAlignment="1">
      <alignment horizontal="center" vertical="center"/>
    </xf>
    <xf numFmtId="0" fontId="164" fillId="38" borderId="0" xfId="7" applyFont="1" applyFill="1" applyAlignment="1">
      <alignment horizontal="center" vertical="center"/>
    </xf>
    <xf numFmtId="0" fontId="126" fillId="63" borderId="0" xfId="7" applyFont="1" applyFill="1" applyAlignment="1">
      <alignment horizontal="center" vertical="center"/>
    </xf>
    <xf numFmtId="0" fontId="126" fillId="65" borderId="0" xfId="7" applyFont="1" applyFill="1" applyAlignment="1">
      <alignment horizontal="center" vertical="center"/>
    </xf>
    <xf numFmtId="0" fontId="164" fillId="23" borderId="0" xfId="7" applyFont="1" applyFill="1" applyAlignment="1">
      <alignment horizontal="center" vertical="center"/>
    </xf>
    <xf numFmtId="0" fontId="164" fillId="43" borderId="0" xfId="7" applyFont="1" applyFill="1" applyAlignment="1">
      <alignment horizontal="center" vertical="center"/>
    </xf>
    <xf numFmtId="0" fontId="126" fillId="52" borderId="0" xfId="7" applyFont="1" applyFill="1" applyAlignment="1">
      <alignment horizontal="center" vertical="center"/>
    </xf>
    <xf numFmtId="0" fontId="126" fillId="66" borderId="0" xfId="7" applyFont="1" applyFill="1" applyAlignment="1">
      <alignment horizontal="center" vertical="center"/>
    </xf>
    <xf numFmtId="0" fontId="164" fillId="64" borderId="0" xfId="7" applyFont="1" applyFill="1" applyAlignment="1">
      <alignment horizontal="center" vertical="center"/>
    </xf>
    <xf numFmtId="0" fontId="288" fillId="0" borderId="0" xfId="7" applyFont="1" applyFill="1" applyBorder="1" applyAlignment="1">
      <alignment horizontal="center" vertical="center"/>
    </xf>
    <xf numFmtId="165" fontId="146" fillId="0" borderId="185" xfId="11" applyNumberFormat="1" applyFont="1" applyFill="1" applyBorder="1" applyAlignment="1">
      <alignment horizontal="center" vertical="center"/>
    </xf>
    <xf numFmtId="0" fontId="17" fillId="0" borderId="0" xfId="7" applyFont="1" applyFill="1" applyBorder="1" applyAlignment="1">
      <alignment horizontal="center" vertical="center"/>
    </xf>
    <xf numFmtId="0" fontId="336" fillId="21" borderId="0" xfId="7" applyFont="1" applyFill="1" applyBorder="1" applyAlignment="1">
      <alignment horizontal="center" vertical="center"/>
    </xf>
    <xf numFmtId="0" fontId="337" fillId="0" borderId="0" xfId="7" applyFont="1" applyFill="1" applyBorder="1" applyAlignment="1">
      <alignment horizontal="center" vertical="center"/>
    </xf>
    <xf numFmtId="165" fontId="17" fillId="0" borderId="185" xfId="11" applyNumberFormat="1" applyFont="1" applyFill="1" applyBorder="1" applyAlignment="1">
      <alignment horizontal="center" vertical="center"/>
    </xf>
    <xf numFmtId="0" fontId="117" fillId="28" borderId="223" xfId="7" applyFill="1" applyBorder="1"/>
    <xf numFmtId="0" fontId="138" fillId="19" borderId="0" xfId="7" applyFont="1" applyFill="1" applyAlignment="1">
      <alignment horizontal="right" vertical="center"/>
    </xf>
    <xf numFmtId="0" fontId="138" fillId="19" borderId="0" xfId="7" applyFont="1" applyFill="1" applyAlignment="1">
      <alignment vertical="center"/>
    </xf>
    <xf numFmtId="0" fontId="138" fillId="19" borderId="0" xfId="7" applyFont="1" applyFill="1" applyBorder="1" applyAlignment="1">
      <alignment vertical="center"/>
    </xf>
    <xf numFmtId="0" fontId="138" fillId="19" borderId="0" xfId="7" applyFont="1" applyFill="1" applyBorder="1" applyAlignment="1">
      <alignment horizontal="right" vertical="center"/>
    </xf>
    <xf numFmtId="0" fontId="138" fillId="19" borderId="0" xfId="7" applyFont="1" applyFill="1" applyAlignment="1">
      <alignment horizontal="center" vertical="center"/>
    </xf>
    <xf numFmtId="0" fontId="138" fillId="19" borderId="0" xfId="7" applyFont="1" applyFill="1" applyBorder="1" applyAlignment="1">
      <alignment horizontal="center" vertical="center"/>
    </xf>
    <xf numFmtId="0" fontId="339" fillId="78" borderId="0" xfId="24" applyFill="1" applyAlignment="1">
      <alignment horizontal="center" vertical="center"/>
    </xf>
    <xf numFmtId="0" fontId="339" fillId="5" borderId="0" xfId="24" applyFill="1" applyAlignment="1">
      <alignment horizontal="center" vertical="center"/>
    </xf>
    <xf numFmtId="0" fontId="339" fillId="79" borderId="0" xfId="24" applyFill="1" applyAlignment="1">
      <alignment horizontal="center" vertical="center"/>
    </xf>
    <xf numFmtId="0" fontId="339" fillId="15" borderId="0" xfId="24" applyFill="1" applyAlignment="1">
      <alignment horizontal="center" vertical="center"/>
    </xf>
    <xf numFmtId="0" fontId="339" fillId="14" borderId="0" xfId="24" applyFill="1" applyAlignment="1">
      <alignment horizontal="center" vertical="center"/>
    </xf>
    <xf numFmtId="0" fontId="339" fillId="80" borderId="0" xfId="24" applyFill="1" applyAlignment="1">
      <alignment horizontal="center" vertical="center"/>
    </xf>
    <xf numFmtId="0" fontId="339" fillId="81" borderId="0" xfId="24" applyFill="1" applyAlignment="1">
      <alignment horizontal="center" vertical="center"/>
    </xf>
    <xf numFmtId="0" fontId="339" fillId="82" borderId="0" xfId="24" applyFill="1" applyAlignment="1">
      <alignment horizontal="center" vertical="center"/>
    </xf>
    <xf numFmtId="0" fontId="339" fillId="83" borderId="0" xfId="24" applyFill="1" applyAlignment="1">
      <alignment horizontal="center" vertical="center"/>
    </xf>
    <xf numFmtId="0" fontId="339" fillId="84" borderId="0" xfId="24" applyFill="1" applyAlignment="1">
      <alignment horizontal="center" vertical="center"/>
    </xf>
    <xf numFmtId="0" fontId="339" fillId="85" borderId="0" xfId="24" applyFill="1" applyAlignment="1">
      <alignment horizontal="center" vertical="center"/>
    </xf>
    <xf numFmtId="0" fontId="339" fillId="86" borderId="0" xfId="24" applyFill="1" applyAlignment="1">
      <alignment horizontal="center" vertical="center"/>
    </xf>
    <xf numFmtId="0" fontId="339" fillId="87" borderId="0" xfId="24" applyFill="1" applyAlignment="1">
      <alignment horizontal="center" vertical="center"/>
    </xf>
    <xf numFmtId="0" fontId="339" fillId="88" borderId="0" xfId="24" applyFill="1" applyAlignment="1">
      <alignment horizontal="center" vertical="center"/>
    </xf>
    <xf numFmtId="0" fontId="339" fillId="2" borderId="0" xfId="24" applyFill="1" applyAlignment="1">
      <alignment horizontal="center" vertical="center"/>
    </xf>
    <xf numFmtId="0" fontId="339" fillId="13" borderId="0" xfId="24" applyFill="1" applyAlignment="1">
      <alignment horizontal="center" vertical="center"/>
    </xf>
    <xf numFmtId="0" fontId="3" fillId="0" borderId="0" xfId="23"/>
    <xf numFmtId="0" fontId="339" fillId="90" borderId="0" xfId="24" applyFill="1" applyAlignment="1">
      <alignment horizontal="center" vertical="center"/>
    </xf>
    <xf numFmtId="0" fontId="339" fillId="91" borderId="0" xfId="24" applyFill="1" applyAlignment="1">
      <alignment horizontal="center" vertical="center"/>
    </xf>
    <xf numFmtId="0" fontId="339" fillId="8" borderId="0" xfId="24" applyFill="1" applyAlignment="1">
      <alignment horizontal="center" vertical="center"/>
    </xf>
    <xf numFmtId="0" fontId="339" fillId="92" borderId="0" xfId="24" applyFill="1" applyAlignment="1">
      <alignment horizontal="center" vertical="center"/>
    </xf>
    <xf numFmtId="0" fontId="339" fillId="93" borderId="0" xfId="24" applyFill="1" applyAlignment="1">
      <alignment horizontal="center" vertical="center"/>
    </xf>
    <xf numFmtId="0" fontId="339" fillId="94" borderId="0" xfId="24" applyFill="1" applyAlignment="1">
      <alignment horizontal="center" vertical="center"/>
    </xf>
    <xf numFmtId="0" fontId="339" fillId="95" borderId="0" xfId="24" applyFill="1" applyAlignment="1">
      <alignment horizontal="center" vertical="center"/>
    </xf>
    <xf numFmtId="0" fontId="339" fillId="6" borderId="0" xfId="24" applyFill="1" applyAlignment="1">
      <alignment horizontal="center" vertical="center"/>
    </xf>
    <xf numFmtId="0" fontId="339" fillId="97" borderId="0" xfId="24" applyFill="1" applyAlignment="1">
      <alignment horizontal="center" vertical="center"/>
    </xf>
    <xf numFmtId="0" fontId="339" fillId="98" borderId="0" xfId="24" applyFill="1" applyAlignment="1">
      <alignment horizontal="center" vertical="center"/>
    </xf>
    <xf numFmtId="0" fontId="339" fillId="99" borderId="0" xfId="24" applyFill="1" applyAlignment="1">
      <alignment horizontal="center" vertical="center"/>
    </xf>
    <xf numFmtId="0" fontId="339" fillId="100" borderId="0" xfId="24" applyFill="1" applyAlignment="1">
      <alignment horizontal="center" vertical="center"/>
    </xf>
    <xf numFmtId="0" fontId="339" fillId="101" borderId="0" xfId="24" applyFill="1" applyAlignment="1">
      <alignment horizontal="center" vertical="center"/>
    </xf>
    <xf numFmtId="0" fontId="339" fillId="102" borderId="0" xfId="24" applyFill="1" applyAlignment="1">
      <alignment horizontal="center" vertical="center"/>
    </xf>
    <xf numFmtId="0" fontId="339" fillId="103" borderId="0" xfId="24" applyFill="1" applyAlignment="1">
      <alignment horizontal="center" vertical="center"/>
    </xf>
    <xf numFmtId="0" fontId="339" fillId="104" borderId="0" xfId="24" applyFill="1" applyAlignment="1">
      <alignment horizontal="center" vertical="center"/>
    </xf>
    <xf numFmtId="0" fontId="339" fillId="106" borderId="0" xfId="24" applyFill="1" applyAlignment="1">
      <alignment horizontal="center" vertical="center"/>
    </xf>
    <xf numFmtId="0" fontId="339" fillId="107" borderId="0" xfId="24" applyFill="1" applyAlignment="1">
      <alignment horizontal="center" vertical="center"/>
    </xf>
    <xf numFmtId="0" fontId="339" fillId="12" borderId="0" xfId="24" applyFill="1" applyAlignment="1">
      <alignment horizontal="center" vertical="center"/>
    </xf>
    <xf numFmtId="0" fontId="339" fillId="7" borderId="0" xfId="24" applyFill="1" applyAlignment="1">
      <alignment horizontal="center" vertical="center"/>
    </xf>
    <xf numFmtId="0" fontId="339" fillId="108" borderId="0" xfId="24" applyFill="1" applyAlignment="1">
      <alignment horizontal="center" vertical="center"/>
    </xf>
    <xf numFmtId="0" fontId="339" fillId="109" borderId="0" xfId="24" applyFill="1" applyAlignment="1">
      <alignment horizontal="center" vertical="center"/>
    </xf>
    <xf numFmtId="0" fontId="339" fillId="10" borderId="0" xfId="24" applyFill="1" applyAlignment="1">
      <alignment horizontal="center" vertical="center"/>
    </xf>
    <xf numFmtId="0" fontId="339" fillId="110" borderId="0" xfId="24" applyFill="1" applyAlignment="1">
      <alignment horizontal="center" vertical="center"/>
    </xf>
    <xf numFmtId="0" fontId="339" fillId="111" borderId="0" xfId="24" applyFill="1" applyAlignment="1">
      <alignment horizontal="center" vertical="center"/>
    </xf>
    <xf numFmtId="0" fontId="339" fillId="112" borderId="0" xfId="24" applyFill="1" applyAlignment="1">
      <alignment horizontal="center" vertical="center"/>
    </xf>
    <xf numFmtId="0" fontId="339" fillId="3" borderId="0" xfId="24" applyFill="1" applyAlignment="1">
      <alignment horizontal="center" vertical="center"/>
    </xf>
    <xf numFmtId="0" fontId="339" fillId="76" borderId="0" xfId="24" applyFill="1" applyAlignment="1">
      <alignment horizontal="center" vertical="center"/>
    </xf>
    <xf numFmtId="0" fontId="339" fillId="113" borderId="0" xfId="24" applyFill="1" applyAlignment="1">
      <alignment horizontal="center" vertical="center"/>
    </xf>
    <xf numFmtId="0" fontId="339" fillId="114" borderId="0" xfId="24" applyFill="1" applyAlignment="1">
      <alignment horizontal="center" vertical="center"/>
    </xf>
    <xf numFmtId="0" fontId="339" fillId="115" borderId="0" xfId="24" applyFill="1" applyAlignment="1">
      <alignment horizontal="center" vertical="center"/>
    </xf>
    <xf numFmtId="0" fontId="339" fillId="116" borderId="0" xfId="24" applyFill="1" applyAlignment="1">
      <alignment horizontal="center" vertical="center"/>
    </xf>
    <xf numFmtId="0" fontId="339" fillId="117" borderId="0" xfId="24" applyFill="1" applyAlignment="1">
      <alignment horizontal="center" vertical="center"/>
    </xf>
    <xf numFmtId="0" fontId="339" fillId="118" borderId="0" xfId="24" applyFill="1" applyAlignment="1">
      <alignment horizontal="center" vertical="center"/>
    </xf>
    <xf numFmtId="0" fontId="339" fillId="119" borderId="0" xfId="24" applyFill="1" applyAlignment="1">
      <alignment horizontal="center" vertical="center"/>
    </xf>
    <xf numFmtId="0" fontId="339" fillId="120" borderId="0" xfId="24" applyFill="1" applyAlignment="1">
      <alignment horizontal="center" vertical="center"/>
    </xf>
    <xf numFmtId="0" fontId="339" fillId="121" borderId="0" xfId="24" applyFill="1" applyAlignment="1">
      <alignment horizontal="center" vertical="center"/>
    </xf>
    <xf numFmtId="0" fontId="339" fillId="122" borderId="0" xfId="24" applyFill="1" applyAlignment="1">
      <alignment horizontal="center" vertical="center"/>
    </xf>
    <xf numFmtId="0" fontId="339" fillId="123" borderId="0" xfId="24" applyFill="1" applyAlignment="1">
      <alignment horizontal="center" vertical="center"/>
    </xf>
    <xf numFmtId="0" fontId="339" fillId="4" borderId="0" xfId="24" applyFill="1" applyAlignment="1">
      <alignment horizontal="center" vertical="center"/>
    </xf>
    <xf numFmtId="0" fontId="0" fillId="0" borderId="0" xfId="0" applyAlignment="1">
      <alignment horizontal="center"/>
    </xf>
    <xf numFmtId="0" fontId="268" fillId="18" borderId="0" xfId="5" applyFont="1" applyFill="1" applyAlignment="1">
      <alignment horizontal="right" vertical="center"/>
    </xf>
    <xf numFmtId="0" fontId="3" fillId="0" borderId="0" xfId="26" applyAlignment="1">
      <alignment vertical="center"/>
    </xf>
    <xf numFmtId="0" fontId="386" fillId="0" borderId="0" xfId="24" applyFont="1"/>
    <xf numFmtId="0" fontId="244" fillId="0" borderId="0" xfId="5" applyFont="1" applyAlignment="1">
      <alignment vertical="center"/>
    </xf>
    <xf numFmtId="0" fontId="244" fillId="28" borderId="0" xfId="5" applyFont="1" applyFill="1" applyAlignment="1">
      <alignment vertical="center"/>
    </xf>
    <xf numFmtId="0" fontId="388" fillId="0" borderId="4" xfId="5" applyFont="1" applyBorder="1" applyAlignment="1">
      <alignment horizontal="center" vertical="center"/>
    </xf>
    <xf numFmtId="0" fontId="262" fillId="28" borderId="3" xfId="15" applyFont="1" applyFill="1" applyBorder="1" applyAlignment="1">
      <alignment horizontal="center" vertical="center"/>
    </xf>
    <xf numFmtId="0" fontId="389" fillId="0" borderId="231" xfId="5" applyFont="1" applyBorder="1" applyAlignment="1">
      <alignment vertical="center"/>
    </xf>
    <xf numFmtId="0" fontId="390" fillId="28" borderId="3" xfId="15" applyFont="1" applyFill="1" applyBorder="1" applyAlignment="1">
      <alignment horizontal="center" vertical="center"/>
    </xf>
    <xf numFmtId="0" fontId="391" fillId="28" borderId="0" xfId="15" applyFont="1" applyFill="1" applyAlignment="1">
      <alignment horizontal="center" vertical="center"/>
    </xf>
    <xf numFmtId="0" fontId="392" fillId="28" borderId="0" xfId="15" applyFont="1" applyFill="1" applyAlignment="1">
      <alignment horizontal="center" vertical="center"/>
    </xf>
    <xf numFmtId="0" fontId="387" fillId="0" borderId="0" xfId="5" applyFont="1"/>
    <xf numFmtId="0" fontId="243" fillId="28" borderId="0" xfId="15" applyFont="1" applyFill="1" applyAlignment="1">
      <alignment vertical="center"/>
    </xf>
    <xf numFmtId="0" fontId="387" fillId="0" borderId="0" xfId="5" applyFont="1" applyAlignment="1">
      <alignment vertical="center"/>
    </xf>
    <xf numFmtId="0" fontId="244" fillId="0" borderId="0" xfId="5" applyFont="1"/>
    <xf numFmtId="0" fontId="238" fillId="28" borderId="0" xfId="15" applyFont="1" applyFill="1" applyAlignment="1">
      <alignment horizontal="center" vertical="center"/>
    </xf>
    <xf numFmtId="0" fontId="260" fillId="28" borderId="3" xfId="15" applyFont="1" applyFill="1" applyBorder="1" applyAlignment="1">
      <alignment vertical="center"/>
    </xf>
    <xf numFmtId="0" fontId="117" fillId="0" borderId="233" xfId="27" applyFont="1" applyBorder="1" applyAlignment="1">
      <alignment vertical="center"/>
    </xf>
    <xf numFmtId="0" fontId="117" fillId="0" borderId="234" xfId="27" applyFont="1" applyBorder="1" applyAlignment="1">
      <alignment vertical="center"/>
    </xf>
    <xf numFmtId="0" fontId="393" fillId="0" borderId="234" xfId="27" applyFont="1" applyBorder="1" applyAlignment="1">
      <alignment vertical="center"/>
    </xf>
    <xf numFmtId="0" fontId="117" fillId="0" borderId="235" xfId="27" applyFont="1" applyBorder="1" applyAlignment="1">
      <alignment vertical="center"/>
    </xf>
    <xf numFmtId="0" fontId="394" fillId="28" borderId="0" xfId="15" applyFont="1" applyFill="1" applyAlignment="1">
      <alignment horizontal="center" vertical="center"/>
    </xf>
    <xf numFmtId="0" fontId="153" fillId="0" borderId="0" xfId="5" applyFont="1" applyAlignment="1">
      <alignment horizontal="center" vertical="center"/>
    </xf>
    <xf numFmtId="0" fontId="244" fillId="0" borderId="233" xfId="5" applyFont="1" applyBorder="1" applyAlignment="1">
      <alignment vertical="center"/>
    </xf>
    <xf numFmtId="0" fontId="244" fillId="0" borderId="234" xfId="5" applyFont="1" applyBorder="1" applyAlignment="1">
      <alignment vertical="center"/>
    </xf>
    <xf numFmtId="0" fontId="389" fillId="0" borderId="234" xfId="5" applyFont="1" applyBorder="1" applyAlignment="1">
      <alignment vertical="center"/>
    </xf>
    <xf numFmtId="0" fontId="389" fillId="0" borderId="235" xfId="5" applyFont="1" applyBorder="1" applyAlignment="1">
      <alignment vertical="center"/>
    </xf>
    <xf numFmtId="0" fontId="3" fillId="27" borderId="0" xfId="5" applyFill="1" applyProtection="1">
      <protection hidden="1"/>
    </xf>
    <xf numFmtId="0" fontId="117" fillId="27" borderId="0" xfId="7" applyFill="1"/>
    <xf numFmtId="0" fontId="3" fillId="27" borderId="0" xfId="5" applyFill="1" applyAlignment="1">
      <alignment vertical="center"/>
    </xf>
    <xf numFmtId="0" fontId="3" fillId="0" borderId="0" xfId="5"/>
    <xf numFmtId="0" fontId="395" fillId="27" borderId="0" xfId="5" applyFont="1" applyFill="1" applyAlignment="1">
      <alignment vertical="center"/>
    </xf>
    <xf numFmtId="0" fontId="396" fillId="27" borderId="0" xfId="5" applyFont="1" applyFill="1" applyAlignment="1">
      <alignment vertical="center"/>
    </xf>
    <xf numFmtId="0" fontId="397" fillId="27" borderId="0" xfId="5" applyFont="1" applyFill="1" applyAlignment="1">
      <alignment vertical="center"/>
    </xf>
    <xf numFmtId="0" fontId="400" fillId="27" borderId="0" xfId="5" applyFont="1" applyFill="1" applyAlignment="1">
      <alignment vertical="center"/>
    </xf>
    <xf numFmtId="0" fontId="404" fillId="27" borderId="0" xfId="5" applyFont="1" applyFill="1" applyAlignment="1">
      <alignment vertical="center"/>
    </xf>
    <xf numFmtId="0" fontId="406" fillId="27" borderId="0" xfId="17" applyFont="1" applyFill="1" applyAlignment="1">
      <alignment vertical="center"/>
    </xf>
    <xf numFmtId="0" fontId="407" fillId="27" borderId="0" xfId="5" applyFont="1" applyFill="1" applyAlignment="1">
      <alignment vertical="center"/>
    </xf>
    <xf numFmtId="0" fontId="408" fillId="27" borderId="0" xfId="5" applyFont="1" applyFill="1" applyAlignment="1">
      <alignment vertical="center"/>
    </xf>
    <xf numFmtId="0" fontId="408" fillId="27" borderId="0" xfId="5" applyFont="1" applyFill="1" applyAlignment="1">
      <alignment horizontal="center" vertical="center"/>
    </xf>
    <xf numFmtId="0" fontId="287" fillId="27" borderId="0" xfId="5" applyFont="1" applyFill="1" applyAlignment="1">
      <alignment vertical="center"/>
    </xf>
    <xf numFmtId="167" fontId="410" fillId="27" borderId="56" xfId="11" applyNumberFormat="1" applyFont="1" applyFill="1" applyBorder="1" applyAlignment="1">
      <alignment horizontal="center" vertical="center"/>
    </xf>
    <xf numFmtId="185" fontId="251" fillId="131" borderId="236" xfId="0" applyNumberFormat="1" applyFont="1" applyFill="1" applyBorder="1" applyAlignment="1" applyProtection="1">
      <alignment horizontal="center" vertical="center"/>
      <protection locked="0"/>
    </xf>
    <xf numFmtId="184" fontId="411" fillId="132" borderId="237" xfId="5" applyNumberFormat="1" applyFont="1" applyFill="1" applyBorder="1" applyAlignment="1">
      <alignment horizontal="center" vertical="center"/>
    </xf>
    <xf numFmtId="0" fontId="412" fillId="27" borderId="0" xfId="5" applyFont="1" applyFill="1" applyAlignment="1">
      <alignment horizontal="right" vertical="center"/>
    </xf>
    <xf numFmtId="0" fontId="407" fillId="27" borderId="0" xfId="5" applyFont="1" applyFill="1" applyAlignment="1">
      <alignment horizontal="center" vertical="center"/>
    </xf>
    <xf numFmtId="0" fontId="413" fillId="27" borderId="0" xfId="0" applyFont="1" applyFill="1" applyAlignment="1">
      <alignment horizontal="left" vertical="center"/>
    </xf>
    <xf numFmtId="0" fontId="414" fillId="27" borderId="0" xfId="0" applyFont="1" applyFill="1" applyAlignment="1">
      <alignment horizontal="left" vertical="center"/>
    </xf>
    <xf numFmtId="0" fontId="415" fillId="27" borderId="0" xfId="0" applyFont="1" applyFill="1" applyAlignment="1">
      <alignment horizontal="left" vertical="center"/>
    </xf>
    <xf numFmtId="0" fontId="416" fillId="27" borderId="0" xfId="0" applyFont="1" applyFill="1" applyAlignment="1">
      <alignment horizontal="left" vertical="center"/>
    </xf>
    <xf numFmtId="0" fontId="417" fillId="27" borderId="0" xfId="0" applyFont="1" applyFill="1" applyAlignment="1">
      <alignment horizontal="left" vertical="center"/>
    </xf>
    <xf numFmtId="0" fontId="418" fillId="27" borderId="0" xfId="0" applyFont="1" applyFill="1" applyAlignment="1">
      <alignment horizontal="left" vertical="center"/>
    </xf>
    <xf numFmtId="0" fontId="419" fillId="27" borderId="0" xfId="0" applyFont="1" applyFill="1" applyAlignment="1">
      <alignment horizontal="left" vertical="center"/>
    </xf>
    <xf numFmtId="0" fontId="420" fillId="27" borderId="0" xfId="0" applyFont="1" applyFill="1" applyAlignment="1">
      <alignment horizontal="left" vertical="center"/>
    </xf>
    <xf numFmtId="0" fontId="421" fillId="27" borderId="0" xfId="0" applyFont="1" applyFill="1" applyAlignment="1">
      <alignment horizontal="left" vertical="center"/>
    </xf>
    <xf numFmtId="0" fontId="3" fillId="27" borderId="0" xfId="30" applyFill="1" applyProtection="1">
      <protection hidden="1"/>
    </xf>
    <xf numFmtId="0" fontId="3" fillId="27" borderId="0" xfId="30" applyFill="1" applyAlignment="1">
      <alignment vertical="center"/>
    </xf>
    <xf numFmtId="0" fontId="3" fillId="0" borderId="0" xfId="30"/>
    <xf numFmtId="0" fontId="3" fillId="0" borderId="0" xfId="30" applyAlignment="1">
      <alignment vertical="center"/>
    </xf>
    <xf numFmtId="0" fontId="400" fillId="27" borderId="0" xfId="30" applyFont="1" applyFill="1" applyAlignment="1">
      <alignment vertical="center"/>
    </xf>
    <xf numFmtId="0" fontId="422" fillId="5" borderId="0" xfId="30" applyFont="1" applyFill="1" applyAlignment="1">
      <alignment horizontal="center" vertical="center"/>
    </xf>
    <xf numFmtId="0" fontId="423" fillId="5" borderId="0" xfId="30" applyFont="1" applyFill="1" applyAlignment="1">
      <alignment horizontal="center" vertical="center"/>
    </xf>
    <xf numFmtId="0" fontId="424" fillId="5" borderId="0" xfId="30" applyFont="1" applyFill="1" applyAlignment="1">
      <alignment horizontal="center" vertical="center"/>
    </xf>
    <xf numFmtId="0" fontId="425" fillId="5" borderId="0" xfId="30" applyFont="1" applyFill="1" applyAlignment="1">
      <alignment horizontal="center" vertical="center"/>
    </xf>
    <xf numFmtId="0" fontId="426" fillId="5" borderId="0" xfId="30" applyFont="1" applyFill="1" applyAlignment="1">
      <alignment horizontal="center" vertical="center"/>
    </xf>
    <xf numFmtId="0" fontId="427" fillId="5" borderId="0" xfId="30" applyFont="1" applyFill="1" applyAlignment="1">
      <alignment horizontal="center" vertical="center"/>
    </xf>
    <xf numFmtId="0" fontId="428" fillId="5" borderId="0" xfId="30" applyFont="1" applyFill="1" applyAlignment="1">
      <alignment horizontal="center" vertical="center"/>
    </xf>
    <xf numFmtId="0" fontId="429" fillId="5" borderId="0" xfId="30" applyFont="1" applyFill="1" applyAlignment="1">
      <alignment horizontal="center" vertical="center"/>
    </xf>
    <xf numFmtId="0" fontId="430" fillId="5" borderId="0" xfId="30" applyFont="1" applyFill="1" applyAlignment="1">
      <alignment horizontal="center" vertical="center"/>
    </xf>
    <xf numFmtId="0" fontId="431" fillId="5" borderId="0" xfId="30" applyFont="1" applyFill="1" applyAlignment="1">
      <alignment horizontal="center" vertical="center"/>
    </xf>
    <xf numFmtId="0" fontId="432" fillId="5" borderId="0" xfId="30" applyFont="1" applyFill="1" applyAlignment="1">
      <alignment horizontal="center" vertical="center"/>
    </xf>
    <xf numFmtId="0" fontId="433" fillId="5" borderId="0" xfId="30" applyFont="1" applyFill="1" applyAlignment="1">
      <alignment horizontal="center" vertical="center"/>
    </xf>
    <xf numFmtId="0" fontId="434" fillId="5" borderId="0" xfId="30" applyFont="1" applyFill="1" applyAlignment="1">
      <alignment horizontal="center" vertical="center"/>
    </xf>
    <xf numFmtId="0" fontId="435" fillId="5" borderId="0" xfId="30" applyFont="1" applyFill="1" applyAlignment="1">
      <alignment horizontal="center" vertical="center"/>
    </xf>
    <xf numFmtId="0" fontId="436" fillId="5" borderId="0" xfId="30" applyFont="1" applyFill="1" applyAlignment="1">
      <alignment horizontal="center" vertical="center"/>
    </xf>
    <xf numFmtId="0" fontId="437" fillId="5" borderId="0" xfId="30" applyFont="1" applyFill="1" applyAlignment="1">
      <alignment horizontal="center" vertical="center"/>
    </xf>
    <xf numFmtId="0" fontId="438" fillId="5" borderId="0" xfId="30" applyFont="1" applyFill="1" applyAlignment="1">
      <alignment horizontal="center" vertical="center"/>
    </xf>
    <xf numFmtId="0" fontId="439" fillId="5" borderId="0" xfId="30" applyFont="1" applyFill="1" applyAlignment="1">
      <alignment horizontal="center" vertical="center"/>
    </xf>
    <xf numFmtId="0" fontId="440" fillId="28" borderId="4" xfId="30" applyFont="1" applyFill="1" applyBorder="1" applyAlignment="1">
      <alignment horizontal="center" vertical="center"/>
    </xf>
    <xf numFmtId="0" fontId="441" fillId="0" borderId="134" xfId="31" applyFont="1" applyBorder="1" applyAlignment="1">
      <alignment horizontal="center" vertical="center"/>
    </xf>
    <xf numFmtId="0" fontId="442" fillId="133" borderId="4" xfId="30" applyFont="1" applyFill="1" applyBorder="1" applyAlignment="1">
      <alignment horizontal="center" vertical="center"/>
    </xf>
    <xf numFmtId="0" fontId="442" fillId="134" borderId="4" xfId="30" applyFont="1" applyFill="1" applyBorder="1" applyAlignment="1">
      <alignment horizontal="center" vertical="center"/>
    </xf>
    <xf numFmtId="0" fontId="443" fillId="27" borderId="0" xfId="5" applyFont="1" applyFill="1" applyAlignment="1">
      <alignment horizontal="center" vertical="center"/>
    </xf>
    <xf numFmtId="0" fontId="444" fillId="28" borderId="0" xfId="30" applyFont="1" applyFill="1" applyAlignment="1">
      <alignment vertical="center"/>
    </xf>
    <xf numFmtId="0" fontId="3" fillId="28" borderId="0" xfId="30" applyFill="1" applyProtection="1">
      <protection hidden="1"/>
    </xf>
    <xf numFmtId="0" fontId="445" fillId="28" borderId="4" xfId="30" applyFont="1" applyFill="1" applyBorder="1" applyAlignment="1">
      <alignment vertical="center"/>
    </xf>
    <xf numFmtId="0" fontId="3" fillId="28" borderId="0" xfId="30" applyFill="1" applyAlignment="1">
      <alignment vertical="center"/>
    </xf>
    <xf numFmtId="191" fontId="446" fillId="28" borderId="0" xfId="30" applyNumberFormat="1" applyFont="1" applyFill="1" applyAlignment="1">
      <alignment vertical="center"/>
    </xf>
    <xf numFmtId="0" fontId="260" fillId="28" borderId="0" xfId="32" applyFont="1" applyFill="1" applyAlignment="1">
      <alignment horizontal="right" vertical="center"/>
    </xf>
    <xf numFmtId="192" fontId="251" fillId="135" borderId="0" xfId="32" applyNumberFormat="1" applyFont="1" applyFill="1" applyAlignment="1">
      <alignment horizontal="center" vertical="center"/>
    </xf>
    <xf numFmtId="0" fontId="447" fillId="136" borderId="0" xfId="30" applyFont="1" applyFill="1" applyAlignment="1">
      <alignment horizontal="center" vertical="center"/>
    </xf>
    <xf numFmtId="0" fontId="445" fillId="28" borderId="0" xfId="30" applyFont="1" applyFill="1" applyAlignment="1">
      <alignment horizontal="left" vertical="center"/>
    </xf>
    <xf numFmtId="0" fontId="3" fillId="0" borderId="0" xfId="30" applyProtection="1">
      <protection hidden="1"/>
    </xf>
    <xf numFmtId="0" fontId="448" fillId="49" borderId="0" xfId="30" applyFont="1" applyFill="1" applyAlignment="1">
      <alignment horizontal="center" vertical="center"/>
    </xf>
    <xf numFmtId="0" fontId="449" fillId="26" borderId="0" xfId="30" applyFont="1" applyFill="1" applyAlignment="1">
      <alignment horizontal="center" vertical="center"/>
    </xf>
    <xf numFmtId="0" fontId="407" fillId="27" borderId="0" xfId="30" applyFont="1" applyFill="1" applyAlignment="1">
      <alignment vertical="center"/>
    </xf>
    <xf numFmtId="0" fontId="407" fillId="27" borderId="4" xfId="30" applyFont="1" applyFill="1" applyBorder="1" applyAlignment="1">
      <alignment vertical="center"/>
    </xf>
    <xf numFmtId="0" fontId="450" fillId="28" borderId="0" xfId="30" applyFont="1" applyFill="1" applyAlignment="1">
      <alignment horizontal="center" vertical="center"/>
    </xf>
    <xf numFmtId="0" fontId="447" fillId="130" borderId="0" xfId="30" applyFont="1" applyFill="1" applyAlignment="1">
      <alignment horizontal="center" vertical="center"/>
    </xf>
    <xf numFmtId="0" fontId="451" fillId="43" borderId="0" xfId="30" applyFont="1" applyFill="1" applyAlignment="1">
      <alignment horizontal="center" vertical="center"/>
    </xf>
    <xf numFmtId="0" fontId="407" fillId="27" borderId="0" xfId="30" applyFont="1" applyFill="1" applyAlignment="1">
      <alignment horizontal="right" vertical="center"/>
    </xf>
    <xf numFmtId="0" fontId="450" fillId="19" borderId="0" xfId="30" applyFont="1" applyFill="1" applyAlignment="1">
      <alignment horizontal="center" vertical="center"/>
    </xf>
    <xf numFmtId="0" fontId="447" fillId="27" borderId="0" xfId="30" applyFont="1" applyFill="1" applyAlignment="1">
      <alignment horizontal="right" vertical="center"/>
    </xf>
    <xf numFmtId="0" fontId="3" fillId="18" borderId="0" xfId="30" applyFill="1" applyAlignment="1">
      <alignment vertical="center"/>
    </xf>
    <xf numFmtId="0" fontId="407" fillId="27" borderId="0" xfId="33" applyFont="1" applyFill="1" applyAlignment="1">
      <alignment vertical="center"/>
    </xf>
    <xf numFmtId="0" fontId="407" fillId="27" borderId="0" xfId="17" applyFont="1" applyFill="1" applyAlignment="1">
      <alignment horizontal="center" vertical="center"/>
    </xf>
    <xf numFmtId="0" fontId="452" fillId="27" borderId="0" xfId="34" applyFont="1" applyFill="1" applyAlignment="1" applyProtection="1">
      <alignment vertical="center"/>
    </xf>
    <xf numFmtId="0" fontId="407" fillId="27" borderId="0" xfId="17" applyFont="1" applyFill="1" applyAlignment="1">
      <alignment horizontal="center" vertical="top"/>
    </xf>
    <xf numFmtId="0" fontId="396" fillId="27" borderId="0" xfId="30" applyFont="1" applyFill="1" applyAlignment="1">
      <alignment vertical="center"/>
    </xf>
    <xf numFmtId="0" fontId="244" fillId="0" borderId="0" xfId="23" applyFont="1"/>
    <xf numFmtId="0" fontId="244" fillId="0" borderId="225" xfId="23" applyFont="1" applyBorder="1"/>
    <xf numFmtId="0" fontId="244" fillId="0" borderId="226" xfId="23" applyFont="1" applyBorder="1"/>
    <xf numFmtId="0" fontId="244" fillId="28" borderId="4" xfId="23" applyFont="1" applyFill="1" applyBorder="1"/>
    <xf numFmtId="0" fontId="244" fillId="28" borderId="0" xfId="37" applyFont="1" applyFill="1" applyAlignment="1" applyProtection="1">
      <alignment vertical="center"/>
      <protection locked="0"/>
    </xf>
    <xf numFmtId="0" fontId="244" fillId="28" borderId="0" xfId="23" applyFont="1" applyFill="1"/>
    <xf numFmtId="0" fontId="244" fillId="28" borderId="238" xfId="23" applyFont="1" applyFill="1" applyBorder="1"/>
    <xf numFmtId="0" fontId="244" fillId="0" borderId="0" xfId="6" applyFont="1" applyProtection="1">
      <protection locked="0"/>
    </xf>
    <xf numFmtId="0" fontId="177" fillId="28" borderId="4" xfId="6" applyFont="1" applyFill="1" applyBorder="1" applyProtection="1">
      <protection locked="0"/>
    </xf>
    <xf numFmtId="0" fontId="177" fillId="28" borderId="0" xfId="6" applyFont="1" applyFill="1" applyProtection="1">
      <protection locked="0"/>
    </xf>
    <xf numFmtId="0" fontId="244" fillId="28" borderId="0" xfId="6" applyFont="1" applyFill="1" applyProtection="1">
      <protection locked="0"/>
    </xf>
    <xf numFmtId="0" fontId="244" fillId="28" borderId="238" xfId="6" applyFont="1" applyFill="1" applyBorder="1" applyProtection="1">
      <protection locked="0"/>
    </xf>
    <xf numFmtId="0" fontId="259" fillId="21" borderId="240" xfId="6" applyFont="1" applyFill="1" applyBorder="1" applyAlignment="1" applyProtection="1">
      <alignment horizontal="center" vertical="center"/>
      <protection locked="0"/>
    </xf>
    <xf numFmtId="184" fontId="167" fillId="32" borderId="0" xfId="6" applyNumberFormat="1" applyFont="1" applyFill="1" applyAlignment="1" applyProtection="1">
      <alignment horizontal="left" vertical="center"/>
      <protection locked="0"/>
    </xf>
    <xf numFmtId="165" fontId="124" fillId="32" borderId="0" xfId="6" applyNumberFormat="1" applyFont="1" applyFill="1" applyAlignment="1" applyProtection="1">
      <alignment horizontal="center" vertical="center"/>
      <protection locked="0"/>
    </xf>
    <xf numFmtId="0" fontId="175" fillId="32" borderId="0" xfId="11" applyFont="1" applyFill="1" applyAlignment="1" applyProtection="1">
      <alignment vertical="center"/>
      <protection locked="0"/>
    </xf>
    <xf numFmtId="0" fontId="175" fillId="32" borderId="238" xfId="11" applyFont="1" applyFill="1" applyBorder="1" applyAlignment="1" applyProtection="1">
      <alignment vertical="center"/>
      <protection locked="0"/>
    </xf>
    <xf numFmtId="0" fontId="456" fillId="28" borderId="0" xfId="6" applyFont="1" applyFill="1" applyAlignment="1">
      <alignment horizontal="left"/>
    </xf>
    <xf numFmtId="0" fontId="202" fillId="28" borderId="0" xfId="6" applyFont="1" applyFill="1" applyAlignment="1">
      <alignment horizontal="center"/>
    </xf>
    <xf numFmtId="0" fontId="138" fillId="28" borderId="0" xfId="6" applyFont="1" applyFill="1" applyAlignment="1">
      <alignment vertical="center"/>
    </xf>
    <xf numFmtId="0" fontId="244" fillId="28" borderId="4" xfId="6" applyFont="1" applyFill="1" applyBorder="1" applyProtection="1">
      <protection locked="0"/>
    </xf>
    <xf numFmtId="0" fontId="244" fillId="0" borderId="0" xfId="37" applyFont="1" applyProtection="1">
      <protection locked="0"/>
    </xf>
    <xf numFmtId="0" fontId="244" fillId="28" borderId="0" xfId="37" applyFont="1" applyFill="1" applyProtection="1">
      <protection locked="0"/>
    </xf>
    <xf numFmtId="0" fontId="175" fillId="28" borderId="0" xfId="11" applyFont="1" applyFill="1" applyAlignment="1" applyProtection="1">
      <alignment vertical="center"/>
      <protection locked="0"/>
    </xf>
    <xf numFmtId="0" fontId="175" fillId="28" borderId="238" xfId="11" applyFont="1" applyFill="1" applyBorder="1" applyAlignment="1" applyProtection="1">
      <alignment vertical="center"/>
      <protection locked="0"/>
    </xf>
    <xf numFmtId="1" fontId="457" fillId="28" borderId="242" xfId="6" applyNumberFormat="1" applyFont="1" applyFill="1" applyBorder="1" applyAlignment="1" applyProtection="1">
      <alignment horizontal="center" vertical="center"/>
      <protection hidden="1"/>
    </xf>
    <xf numFmtId="0" fontId="138" fillId="28" borderId="0" xfId="6" applyFont="1" applyFill="1" applyAlignment="1">
      <alignment horizontal="left" vertical="center"/>
    </xf>
    <xf numFmtId="0" fontId="458" fillId="28" borderId="0" xfId="6" applyFont="1" applyFill="1" applyAlignment="1">
      <alignment vertical="center"/>
    </xf>
    <xf numFmtId="165" fontId="459" fillId="28" borderId="0" xfId="6" applyNumberFormat="1" applyFont="1" applyFill="1" applyAlignment="1">
      <alignment horizontal="left" vertical="center"/>
    </xf>
    <xf numFmtId="0" fontId="457" fillId="28" borderId="0" xfId="6" applyFont="1" applyFill="1" applyAlignment="1" applyProtection="1">
      <alignment horizontal="center" vertical="center"/>
      <protection locked="0"/>
    </xf>
    <xf numFmtId="0" fontId="138" fillId="28" borderId="0" xfId="6" applyFont="1" applyFill="1" applyAlignment="1" applyProtection="1">
      <alignment horizontal="left" vertical="center"/>
      <protection locked="0"/>
    </xf>
    <xf numFmtId="0" fontId="138" fillId="28" borderId="0" xfId="38" applyFont="1" applyFill="1" applyAlignment="1" applyProtection="1">
      <alignment horizontal="left" vertical="center"/>
      <protection locked="0"/>
    </xf>
    <xf numFmtId="1" fontId="457" fillId="28" borderId="243" xfId="6" applyNumberFormat="1" applyFont="1" applyFill="1" applyBorder="1" applyAlignment="1" applyProtection="1">
      <alignment horizontal="center" vertical="center"/>
      <protection hidden="1"/>
    </xf>
    <xf numFmtId="0" fontId="202" fillId="28" borderId="0" xfId="6" applyFont="1" applyFill="1" applyAlignment="1" applyProtection="1">
      <alignment horizontal="center" vertical="center"/>
      <protection locked="0"/>
    </xf>
    <xf numFmtId="0" fontId="127" fillId="28" borderId="213" xfId="6" applyFont="1" applyFill="1" applyBorder="1" applyAlignment="1">
      <alignment vertical="center"/>
    </xf>
    <xf numFmtId="0" fontId="138" fillId="28" borderId="213" xfId="6" applyFont="1" applyFill="1" applyBorder="1" applyAlignment="1">
      <alignment horizontal="left" vertical="center"/>
    </xf>
    <xf numFmtId="0" fontId="138" fillId="28" borderId="213" xfId="6" applyFont="1" applyFill="1" applyBorder="1" applyAlignment="1">
      <alignment horizontal="center" vertical="center"/>
    </xf>
    <xf numFmtId="0" fontId="202" fillId="28" borderId="0" xfId="6" applyFont="1" applyFill="1" applyAlignment="1" applyProtection="1">
      <alignment horizontal="center"/>
      <protection locked="0"/>
    </xf>
    <xf numFmtId="0" fontId="457" fillId="28" borderId="0" xfId="6" applyFont="1" applyFill="1" applyAlignment="1" applyProtection="1">
      <alignment horizontal="center"/>
      <protection locked="0"/>
    </xf>
    <xf numFmtId="0" fontId="244" fillId="28" borderId="0" xfId="6" applyFont="1" applyFill="1"/>
    <xf numFmtId="0" fontId="244" fillId="28" borderId="0" xfId="6" applyFont="1" applyFill="1" applyAlignment="1" applyProtection="1">
      <alignment vertical="center"/>
      <protection locked="0"/>
    </xf>
    <xf numFmtId="0" fontId="244" fillId="28" borderId="238" xfId="6" applyFont="1" applyFill="1" applyBorder="1" applyAlignment="1" applyProtection="1">
      <alignment vertical="center"/>
      <protection locked="0"/>
    </xf>
    <xf numFmtId="0" fontId="244" fillId="28" borderId="0" xfId="23" applyFont="1" applyFill="1" applyAlignment="1">
      <alignment horizontal="right" vertical="center"/>
    </xf>
    <xf numFmtId="1" fontId="244" fillId="28" borderId="0" xfId="6" applyNumberFormat="1" applyFont="1" applyFill="1" applyAlignment="1" applyProtection="1">
      <alignment horizontal="center"/>
      <protection locked="0"/>
    </xf>
    <xf numFmtId="0" fontId="164" fillId="28" borderId="0" xfId="6" applyFont="1" applyFill="1" applyAlignment="1" applyProtection="1">
      <alignment horizontal="left" vertical="center"/>
      <protection locked="0"/>
    </xf>
    <xf numFmtId="165" fontId="460" fillId="19" borderId="0" xfId="6" applyNumberFormat="1" applyFont="1" applyFill="1" applyAlignment="1" applyProtection="1">
      <alignment horizontal="right" vertical="center"/>
      <protection hidden="1"/>
    </xf>
    <xf numFmtId="1" fontId="244" fillId="28" borderId="0" xfId="6" applyNumberFormat="1" applyFont="1" applyFill="1" applyAlignment="1" applyProtection="1">
      <alignment horizontal="center" vertical="center"/>
      <protection locked="0"/>
    </xf>
    <xf numFmtId="0" fontId="244" fillId="28" borderId="0" xfId="37" applyFont="1" applyFill="1" applyAlignment="1" applyProtection="1">
      <alignment horizontal="center" vertical="center"/>
      <protection hidden="1"/>
    </xf>
    <xf numFmtId="0" fontId="175" fillId="28" borderId="0" xfId="11" applyFont="1" applyFill="1" applyAlignment="1" applyProtection="1">
      <alignment horizontal="center" vertical="center"/>
      <protection locked="0"/>
    </xf>
    <xf numFmtId="0" fontId="138" fillId="28" borderId="238" xfId="38" applyFont="1" applyFill="1" applyBorder="1" applyAlignment="1" applyProtection="1">
      <alignment horizontal="left" vertical="center"/>
      <protection locked="0"/>
    </xf>
    <xf numFmtId="0" fontId="244" fillId="28" borderId="0" xfId="37" applyFont="1" applyFill="1" applyAlignment="1" applyProtection="1">
      <alignment horizontal="left" vertical="center"/>
      <protection locked="0"/>
    </xf>
    <xf numFmtId="0" fontId="161" fillId="28" borderId="0" xfId="6" applyFont="1" applyFill="1" applyAlignment="1" applyProtection="1">
      <alignment horizontal="center"/>
      <protection locked="0"/>
    </xf>
    <xf numFmtId="0" fontId="244" fillId="28" borderId="4" xfId="23" applyFont="1" applyFill="1" applyBorder="1" applyAlignment="1">
      <alignment horizontal="right" vertical="center"/>
    </xf>
    <xf numFmtId="0" fontId="461" fillId="28" borderId="0" xfId="6" applyFont="1" applyFill="1" applyAlignment="1" applyProtection="1">
      <alignment horizontal="center"/>
      <protection locked="0"/>
    </xf>
    <xf numFmtId="1" fontId="391" fillId="28" borderId="0" xfId="37" applyNumberFormat="1" applyFont="1" applyFill="1" applyAlignment="1" applyProtection="1">
      <alignment horizontal="center" vertical="center"/>
      <protection hidden="1"/>
    </xf>
    <xf numFmtId="0" fontId="244" fillId="0" borderId="0" xfId="38" applyFont="1"/>
    <xf numFmtId="0" fontId="244" fillId="28" borderId="238" xfId="37" applyFont="1" applyFill="1" applyBorder="1" applyProtection="1">
      <protection locked="0"/>
    </xf>
    <xf numFmtId="0" fontId="256" fillId="28" borderId="0" xfId="37" applyFont="1" applyFill="1" applyAlignment="1" applyProtection="1">
      <alignment vertical="top"/>
      <protection hidden="1"/>
    </xf>
    <xf numFmtId="1" fontId="462" fillId="28" borderId="245" xfId="37" applyNumberFormat="1" applyFont="1" applyFill="1" applyBorder="1" applyAlignment="1" applyProtection="1">
      <alignment horizontal="center" vertical="center"/>
      <protection hidden="1"/>
    </xf>
    <xf numFmtId="0" fontId="457" fillId="28" borderId="0" xfId="38" applyFont="1" applyFill="1" applyAlignment="1" applyProtection="1">
      <alignment horizontal="left" vertical="center"/>
      <protection locked="0"/>
    </xf>
    <xf numFmtId="0" fontId="197" fillId="28" borderId="0" xfId="37" applyFont="1" applyFill="1" applyProtection="1">
      <protection locked="0"/>
    </xf>
    <xf numFmtId="0" fontId="244" fillId="28" borderId="227" xfId="6" applyFont="1" applyFill="1" applyBorder="1" applyProtection="1">
      <protection locked="0"/>
    </xf>
    <xf numFmtId="0" fontId="244" fillId="28" borderId="228" xfId="6" applyFont="1" applyFill="1" applyBorder="1" applyProtection="1">
      <protection locked="0"/>
    </xf>
    <xf numFmtId="0" fontId="256" fillId="28" borderId="227" xfId="37" applyFont="1" applyFill="1" applyBorder="1" applyAlignment="1" applyProtection="1">
      <alignment vertical="top"/>
      <protection hidden="1"/>
    </xf>
    <xf numFmtId="0" fontId="244" fillId="28" borderId="227" xfId="37" applyFont="1" applyFill="1" applyBorder="1" applyProtection="1">
      <protection locked="0"/>
    </xf>
    <xf numFmtId="0" fontId="244" fillId="28" borderId="228" xfId="37" applyFont="1" applyFill="1" applyBorder="1" applyProtection="1">
      <protection locked="0"/>
    </xf>
    <xf numFmtId="0" fontId="244" fillId="28" borderId="225" xfId="23" applyFont="1" applyFill="1" applyBorder="1"/>
    <xf numFmtId="0" fontId="244" fillId="28" borderId="226" xfId="23" applyFont="1" applyFill="1" applyBorder="1"/>
    <xf numFmtId="0" fontId="244" fillId="28" borderId="4" xfId="23" applyFont="1" applyFill="1" applyBorder="1" applyAlignment="1">
      <alignment vertical="center"/>
    </xf>
    <xf numFmtId="0" fontId="463" fillId="28" borderId="0" xfId="37" applyFont="1" applyFill="1" applyAlignment="1" applyProtection="1">
      <alignment vertical="center"/>
      <protection locked="0"/>
    </xf>
    <xf numFmtId="0" fontId="244" fillId="28" borderId="0" xfId="23" applyFont="1" applyFill="1" applyAlignment="1">
      <alignment vertical="center"/>
    </xf>
    <xf numFmtId="0" fontId="244" fillId="28" borderId="238" xfId="23" applyFont="1" applyFill="1" applyBorder="1" applyAlignment="1">
      <alignment vertical="center"/>
    </xf>
    <xf numFmtId="0" fontId="177" fillId="28" borderId="4" xfId="6" applyFont="1" applyFill="1" applyBorder="1" applyAlignment="1" applyProtection="1">
      <alignment vertical="center"/>
      <protection locked="0"/>
    </xf>
    <xf numFmtId="0" fontId="177" fillId="28" borderId="0" xfId="6" applyFont="1" applyFill="1" applyAlignment="1" applyProtection="1">
      <alignment vertical="center"/>
      <protection locked="0"/>
    </xf>
    <xf numFmtId="0" fontId="464" fillId="28" borderId="0" xfId="6" applyFont="1" applyFill="1" applyAlignment="1">
      <alignment horizontal="left"/>
    </xf>
    <xf numFmtId="165" fontId="465" fillId="28" borderId="246" xfId="6" applyNumberFormat="1" applyFont="1" applyFill="1" applyBorder="1" applyAlignment="1" applyProtection="1">
      <alignment horizontal="center" vertical="center"/>
      <protection hidden="1"/>
    </xf>
    <xf numFmtId="0" fontId="244" fillId="28" borderId="0" xfId="6" applyFont="1" applyFill="1" applyAlignment="1" applyProtection="1">
      <alignment horizontal="right" vertical="center"/>
      <protection locked="0"/>
    </xf>
    <xf numFmtId="165" fontId="177" fillId="28" borderId="0" xfId="6" applyNumberFormat="1" applyFont="1" applyFill="1" applyAlignment="1" applyProtection="1">
      <alignment horizontal="left" vertical="center"/>
      <protection locked="0"/>
    </xf>
    <xf numFmtId="1" fontId="465" fillId="28" borderId="247" xfId="6" applyNumberFormat="1" applyFont="1" applyFill="1" applyBorder="1" applyAlignment="1" applyProtection="1">
      <alignment horizontal="center" vertical="center"/>
      <protection hidden="1"/>
    </xf>
    <xf numFmtId="0" fontId="255" fillId="42" borderId="213" xfId="6" applyFont="1" applyFill="1" applyBorder="1" applyAlignment="1">
      <alignment horizontal="center" vertical="center"/>
    </xf>
    <xf numFmtId="165" fontId="244" fillId="28" borderId="0" xfId="6" applyNumberFormat="1" applyFont="1" applyFill="1" applyAlignment="1" applyProtection="1">
      <alignment horizontal="left" vertical="center"/>
      <protection locked="0"/>
    </xf>
    <xf numFmtId="0" fontId="244" fillId="28" borderId="227" xfId="6" applyFont="1" applyFill="1" applyBorder="1" applyAlignment="1" applyProtection="1">
      <alignment vertical="center"/>
      <protection locked="0"/>
    </xf>
    <xf numFmtId="0" fontId="244" fillId="28" borderId="228" xfId="6" applyFont="1" applyFill="1" applyBorder="1" applyAlignment="1" applyProtection="1">
      <alignment vertical="center"/>
      <protection locked="0"/>
    </xf>
    <xf numFmtId="0" fontId="453" fillId="19" borderId="0" xfId="30" applyFont="1" applyFill="1" applyAlignment="1">
      <alignment vertical="center"/>
    </xf>
    <xf numFmtId="0" fontId="3" fillId="19" borderId="0" xfId="30" applyFill="1" applyProtection="1">
      <protection hidden="1"/>
    </xf>
    <xf numFmtId="0" fontId="128" fillId="19" borderId="0" xfId="7" applyFont="1" applyFill="1"/>
    <xf numFmtId="0" fontId="467" fillId="28" borderId="0" xfId="5" applyFont="1" applyFill="1" applyAlignment="1">
      <alignment horizontal="center" vertical="center"/>
    </xf>
    <xf numFmtId="0" fontId="3" fillId="27" borderId="0" xfId="6" applyFill="1" applyAlignment="1" applyProtection="1">
      <alignment vertical="center"/>
      <protection hidden="1"/>
    </xf>
    <xf numFmtId="0" fontId="3" fillId="27" borderId="0" xfId="6" applyFill="1" applyAlignment="1">
      <alignment vertical="center"/>
    </xf>
    <xf numFmtId="0" fontId="3" fillId="0" borderId="0" xfId="6"/>
    <xf numFmtId="0" fontId="402" fillId="27" borderId="0" xfId="6" applyFont="1" applyFill="1" applyAlignment="1">
      <alignment vertical="center"/>
    </xf>
    <xf numFmtId="0" fontId="405" fillId="27" borderId="0" xfId="6" applyFont="1" applyFill="1" applyAlignment="1">
      <alignment vertical="center"/>
    </xf>
    <xf numFmtId="0" fontId="471" fillId="27" borderId="0" xfId="6" applyFont="1" applyFill="1" applyAlignment="1">
      <alignment vertical="center"/>
    </xf>
    <xf numFmtId="0" fontId="472" fillId="27" borderId="0" xfId="6" applyFont="1" applyFill="1" applyAlignment="1">
      <alignment vertical="center"/>
    </xf>
    <xf numFmtId="0" fontId="473" fillId="27" borderId="0" xfId="6" applyFont="1" applyFill="1" applyAlignment="1">
      <alignment vertical="center"/>
    </xf>
    <xf numFmtId="0" fontId="72" fillId="27" borderId="0" xfId="6" applyFont="1" applyFill="1" applyAlignment="1">
      <alignment vertical="center"/>
    </xf>
    <xf numFmtId="0" fontId="3" fillId="0" borderId="0" xfId="6" applyAlignment="1">
      <alignment vertical="center"/>
    </xf>
    <xf numFmtId="0" fontId="479" fillId="27" borderId="0" xfId="6" applyFont="1" applyFill="1" applyAlignment="1">
      <alignment vertical="center"/>
    </xf>
    <xf numFmtId="0" fontId="473" fillId="27" borderId="0" xfId="6" applyFont="1" applyFill="1" applyAlignment="1" applyProtection="1">
      <alignment vertical="center"/>
      <protection hidden="1"/>
    </xf>
    <xf numFmtId="0" fontId="471" fillId="27" borderId="0" xfId="6" applyFont="1" applyFill="1" applyAlignment="1" applyProtection="1">
      <alignment vertical="center"/>
      <protection hidden="1"/>
    </xf>
    <xf numFmtId="0" fontId="482" fillId="0" borderId="0" xfId="23" applyFont="1"/>
    <xf numFmtId="0" fontId="483" fillId="0" borderId="0" xfId="23" applyFont="1"/>
    <xf numFmtId="49" fontId="482" fillId="0" borderId="0" xfId="23" applyNumberFormat="1" applyFont="1"/>
    <xf numFmtId="49" fontId="482" fillId="28" borderId="0" xfId="23" applyNumberFormat="1" applyFont="1" applyFill="1"/>
    <xf numFmtId="49" fontId="482" fillId="28" borderId="238" xfId="23" applyNumberFormat="1" applyFont="1" applyFill="1" applyBorder="1"/>
    <xf numFmtId="0" fontId="485" fillId="28" borderId="0" xfId="17" applyFont="1" applyFill="1" applyAlignment="1">
      <alignment vertical="top"/>
    </xf>
    <xf numFmtId="0" fontId="241" fillId="28" borderId="0" xfId="23" applyFont="1" applyFill="1" applyAlignment="1">
      <alignment wrapText="1"/>
    </xf>
    <xf numFmtId="0" fontId="486" fillId="28" borderId="0" xfId="23" applyFont="1" applyFill="1" applyAlignment="1">
      <alignment horizontal="center" vertical="center"/>
    </xf>
    <xf numFmtId="0" fontId="482" fillId="28" borderId="0" xfId="23" applyFont="1" applyFill="1"/>
    <xf numFmtId="49" fontId="267" fillId="43" borderId="0" xfId="23" applyNumberFormat="1" applyFont="1" applyFill="1"/>
    <xf numFmtId="49" fontId="482" fillId="43" borderId="0" xfId="23" applyNumberFormat="1" applyFont="1" applyFill="1"/>
    <xf numFmtId="0" fontId="488" fillId="28" borderId="0" xfId="23" applyFont="1" applyFill="1" applyAlignment="1">
      <alignment horizontal="center"/>
    </xf>
    <xf numFmtId="0" fontId="333" fillId="28" borderId="0" xfId="23" applyFont="1" applyFill="1" applyAlignment="1">
      <alignment vertical="center" wrapText="1"/>
    </xf>
    <xf numFmtId="0" fontId="486" fillId="28" borderId="254" xfId="23" applyFont="1" applyFill="1" applyBorder="1" applyAlignment="1">
      <alignment horizontal="center" vertical="center"/>
    </xf>
    <xf numFmtId="0" fontId="489" fillId="28" borderId="0" xfId="30" applyFont="1" applyFill="1" applyAlignment="1">
      <alignment horizontal="center" vertical="center"/>
    </xf>
    <xf numFmtId="0" fontId="490" fillId="57" borderId="255" xfId="23" applyFont="1" applyFill="1" applyBorder="1" applyAlignment="1">
      <alignment horizontal="center" vertical="center"/>
    </xf>
    <xf numFmtId="0" fontId="482" fillId="28" borderId="256" xfId="23" applyFont="1" applyFill="1" applyBorder="1"/>
    <xf numFmtId="0" fontId="333" fillId="28" borderId="256" xfId="23" applyFont="1" applyFill="1" applyBorder="1" applyAlignment="1">
      <alignment vertical="center" wrapText="1"/>
    </xf>
    <xf numFmtId="0" fontId="489" fillId="28" borderId="257" xfId="30" applyFont="1" applyFill="1" applyBorder="1" applyAlignment="1">
      <alignment horizontal="center" vertical="center"/>
    </xf>
    <xf numFmtId="49" fontId="491" fillId="28" borderId="0" xfId="23" applyNumberFormat="1" applyFont="1" applyFill="1" applyAlignment="1">
      <alignment horizontal="center" vertical="center"/>
    </xf>
    <xf numFmtId="0" fontId="489" fillId="28" borderId="238" xfId="30" applyFont="1" applyFill="1" applyBorder="1" applyAlignment="1">
      <alignment horizontal="center" vertical="center"/>
    </xf>
    <xf numFmtId="49" fontId="259" fillId="139" borderId="238" xfId="23" applyNumberFormat="1" applyFont="1" applyFill="1" applyBorder="1" applyAlignment="1">
      <alignment horizontal="center" vertical="center" wrapText="1"/>
    </xf>
    <xf numFmtId="49" fontId="164" fillId="19" borderId="258" xfId="23" applyNumberFormat="1" applyFont="1" applyFill="1" applyBorder="1" applyAlignment="1">
      <alignment horizontal="center" vertical="center" wrapText="1"/>
    </xf>
    <xf numFmtId="49" fontId="164" fillId="19" borderId="260" xfId="23" applyNumberFormat="1" applyFont="1" applyFill="1" applyBorder="1" applyAlignment="1">
      <alignment horizontal="centerContinuous" vertical="center" wrapText="1"/>
    </xf>
    <xf numFmtId="49" fontId="492" fillId="42" borderId="0" xfId="23" applyNumberFormat="1" applyFont="1" applyFill="1" applyAlignment="1">
      <alignment horizontal="center" vertical="center" wrapText="1"/>
    </xf>
    <xf numFmtId="49" fontId="482" fillId="42" borderId="0" xfId="23" applyNumberFormat="1" applyFont="1" applyFill="1"/>
    <xf numFmtId="49" fontId="482" fillId="142" borderId="0" xfId="23" applyNumberFormat="1" applyFont="1" applyFill="1"/>
    <xf numFmtId="49" fontId="300" fillId="59" borderId="238" xfId="23" applyNumberFormat="1" applyFont="1" applyFill="1" applyBorder="1" applyAlignment="1">
      <alignment horizontal="left" vertical="center" wrapText="1"/>
    </xf>
    <xf numFmtId="49" fontId="164" fillId="19" borderId="4" xfId="23" applyNumberFormat="1" applyFont="1" applyFill="1" applyBorder="1" applyAlignment="1">
      <alignment horizontal="center" vertical="center" wrapText="1"/>
    </xf>
    <xf numFmtId="49" fontId="164" fillId="19" borderId="238" xfId="23" applyNumberFormat="1" applyFont="1" applyFill="1" applyBorder="1" applyAlignment="1">
      <alignment horizontal="centerContinuous" vertical="center" wrapText="1"/>
    </xf>
    <xf numFmtId="0" fontId="300" fillId="59" borderId="238" xfId="23" applyFont="1" applyFill="1" applyBorder="1" applyAlignment="1">
      <alignment horizontal="left" vertical="center" wrapText="1"/>
    </xf>
    <xf numFmtId="49" fontId="164" fillId="19" borderId="4" xfId="23" applyNumberFormat="1" applyFont="1" applyFill="1" applyBorder="1" applyAlignment="1">
      <alignment horizontal="center" vertical="top" wrapText="1"/>
    </xf>
    <xf numFmtId="49" fontId="164" fillId="19" borderId="0" xfId="23" applyNumberFormat="1" applyFont="1" applyFill="1" applyAlignment="1">
      <alignment vertical="top" wrapText="1"/>
    </xf>
    <xf numFmtId="49" fontId="164" fillId="19" borderId="0" xfId="23" applyNumberFormat="1" applyFont="1" applyFill="1" applyAlignment="1">
      <alignment horizontal="center" vertical="top" wrapText="1"/>
    </xf>
    <xf numFmtId="49" fontId="164" fillId="19" borderId="0" xfId="23" applyNumberFormat="1" applyFont="1" applyFill="1" applyAlignment="1">
      <alignment horizontal="centerContinuous" vertical="top" wrapText="1"/>
    </xf>
    <xf numFmtId="49" fontId="164" fillId="19" borderId="238" xfId="23" applyNumberFormat="1" applyFont="1" applyFill="1" applyBorder="1" applyAlignment="1">
      <alignment horizontal="centerContinuous" vertical="top" wrapText="1"/>
    </xf>
    <xf numFmtId="49" fontId="398" fillId="143" borderId="238" xfId="23" applyNumberFormat="1" applyFont="1" applyFill="1" applyBorder="1" applyAlignment="1">
      <alignment horizontal="center" vertical="center" wrapText="1"/>
    </xf>
    <xf numFmtId="49" fontId="498" fillId="42" borderId="257" xfId="23" applyNumberFormat="1" applyFont="1" applyFill="1" applyBorder="1" applyAlignment="1">
      <alignment horizontal="center" vertical="center" wrapText="1"/>
    </xf>
    <xf numFmtId="49" fontId="498" fillId="42" borderId="0" xfId="23" applyNumberFormat="1" applyFont="1" applyFill="1" applyAlignment="1">
      <alignment horizontal="center" vertical="center" wrapText="1"/>
    </xf>
    <xf numFmtId="49" fontId="388" fillId="142" borderId="265" xfId="23" applyNumberFormat="1" applyFont="1" applyFill="1" applyBorder="1" applyAlignment="1">
      <alignment vertical="center" wrapText="1"/>
    </xf>
    <xf numFmtId="49" fontId="260" fillId="142" borderId="97" xfId="23" applyNumberFormat="1" applyFont="1" applyFill="1" applyBorder="1" applyAlignment="1">
      <alignment vertical="center" wrapText="1"/>
    </xf>
    <xf numFmtId="49" fontId="387" fillId="142" borderId="0" xfId="23" applyNumberFormat="1" applyFont="1" applyFill="1" applyAlignment="1">
      <alignment horizontal="right" wrapText="1"/>
    </xf>
    <xf numFmtId="0" fontId="387" fillId="142" borderId="238" xfId="23" applyFont="1" applyFill="1" applyBorder="1" applyAlignment="1">
      <alignment wrapText="1"/>
    </xf>
    <xf numFmtId="49" fontId="268" fillId="142" borderId="4" xfId="23" applyNumberFormat="1" applyFont="1" applyFill="1" applyBorder="1" applyAlignment="1">
      <alignment vertical="center" wrapText="1"/>
    </xf>
    <xf numFmtId="49" fontId="268" fillId="142" borderId="0" xfId="23" applyNumberFormat="1" applyFont="1" applyFill="1" applyAlignment="1">
      <alignment vertical="center" wrapText="1"/>
    </xf>
    <xf numFmtId="49" fontId="474" fillId="142" borderId="4" xfId="23" applyNumberFormat="1" applyFont="1" applyFill="1" applyBorder="1" applyAlignment="1">
      <alignment horizontal="center" vertical="center" wrapText="1"/>
    </xf>
    <xf numFmtId="0" fontId="387" fillId="142" borderId="0" xfId="23" applyFont="1" applyFill="1" applyAlignment="1">
      <alignment wrapText="1"/>
    </xf>
    <xf numFmtId="0" fontId="499" fillId="0" borderId="266" xfId="23" applyFont="1" applyBorder="1"/>
    <xf numFmtId="0" fontId="500" fillId="57" borderId="185" xfId="23" applyFont="1" applyFill="1" applyBorder="1" applyAlignment="1">
      <alignment horizontal="center" vertical="center"/>
    </xf>
    <xf numFmtId="0" fontId="334" fillId="57" borderId="267" xfId="23" applyFont="1" applyFill="1" applyBorder="1" applyAlignment="1">
      <alignment horizontal="center" vertical="center"/>
    </xf>
    <xf numFmtId="0" fontId="501" fillId="18" borderId="4" xfId="23" applyFont="1" applyFill="1" applyBorder="1" applyAlignment="1">
      <alignment horizontal="left" vertical="center"/>
    </xf>
    <xf numFmtId="0" fontId="501" fillId="18" borderId="0" xfId="23" applyFont="1" applyFill="1" applyAlignment="1">
      <alignment horizontal="right" vertical="center"/>
    </xf>
    <xf numFmtId="0" fontId="502" fillId="18" borderId="0" xfId="23" applyFont="1" applyFill="1" applyAlignment="1">
      <alignment horizontal="right" vertical="center"/>
    </xf>
    <xf numFmtId="0" fontId="501" fillId="18" borderId="238" xfId="23" applyFont="1" applyFill="1" applyBorder="1"/>
    <xf numFmtId="49" fontId="310" fillId="0" borderId="257" xfId="11" applyNumberFormat="1" applyFont="1" applyBorder="1" applyAlignment="1" applyProtection="1">
      <alignment horizontal="left" vertical="center"/>
      <protection locked="0"/>
    </xf>
    <xf numFmtId="49" fontId="310" fillId="0" borderId="0" xfId="11" applyNumberFormat="1" applyFont="1" applyAlignment="1" applyProtection="1">
      <alignment horizontal="left" vertical="center"/>
      <protection locked="0"/>
    </xf>
    <xf numFmtId="0" fontId="10" fillId="42" borderId="0" xfId="5" applyFont="1" applyFill="1" applyAlignment="1">
      <alignment horizontal="center" vertical="center"/>
    </xf>
    <xf numFmtId="0" fontId="12" fillId="42" borderId="0" xfId="5" applyFont="1" applyFill="1" applyAlignment="1">
      <alignment horizontal="left" vertical="center"/>
    </xf>
    <xf numFmtId="0" fontId="8" fillId="140" borderId="0" xfId="5" applyFont="1" applyFill="1" applyAlignment="1">
      <alignment horizontal="center" vertical="center"/>
    </xf>
    <xf numFmtId="0" fontId="12" fillId="140" borderId="0" xfId="5" applyFont="1" applyFill="1" applyAlignment="1">
      <alignment horizontal="left" vertical="center"/>
    </xf>
    <xf numFmtId="0" fontId="503" fillId="28" borderId="0" xfId="5" applyFont="1" applyFill="1" applyAlignment="1">
      <alignment horizontal="center" vertical="center"/>
    </xf>
    <xf numFmtId="0" fontId="10" fillId="142" borderId="0" xfId="5" applyFont="1" applyFill="1" applyAlignment="1">
      <alignment horizontal="right" vertical="center"/>
    </xf>
    <xf numFmtId="0" fontId="10" fillId="142" borderId="0" xfId="5" applyFont="1" applyFill="1" applyAlignment="1">
      <alignment horizontal="center" vertical="center"/>
    </xf>
    <xf numFmtId="193" fontId="10" fillId="142" borderId="238" xfId="5" applyNumberFormat="1" applyFont="1" applyFill="1" applyBorder="1" applyAlignment="1">
      <alignment horizontal="center" vertical="center"/>
    </xf>
    <xf numFmtId="0" fontId="504" fillId="0" borderId="4" xfId="23" applyFont="1" applyBorder="1"/>
    <xf numFmtId="0" fontId="503" fillId="28" borderId="268" xfId="5" applyFont="1" applyFill="1" applyBorder="1" applyAlignment="1">
      <alignment horizontal="center" vertical="center"/>
    </xf>
    <xf numFmtId="0" fontId="8" fillId="18" borderId="0" xfId="5" applyFont="1" applyFill="1" applyAlignment="1">
      <alignment horizontal="center" vertical="center"/>
    </xf>
    <xf numFmtId="0" fontId="12" fillId="18" borderId="238" xfId="5" applyFont="1" applyFill="1" applyBorder="1" applyAlignment="1">
      <alignment horizontal="left" vertical="center"/>
    </xf>
    <xf numFmtId="0" fontId="503" fillId="28" borderId="240" xfId="5" applyFont="1" applyFill="1" applyBorder="1" applyAlignment="1">
      <alignment horizontal="center" vertical="center"/>
    </xf>
    <xf numFmtId="0" fontId="482" fillId="142" borderId="4" xfId="23" applyFont="1" applyFill="1" applyBorder="1"/>
    <xf numFmtId="0" fontId="12" fillId="18" borderId="0" xfId="5" applyFont="1" applyFill="1" applyAlignment="1">
      <alignment horizontal="left" vertical="center"/>
    </xf>
    <xf numFmtId="0" fontId="8" fillId="18" borderId="240" xfId="5" applyFont="1" applyFill="1" applyBorder="1" applyAlignment="1">
      <alignment horizontal="center" vertical="center"/>
    </xf>
    <xf numFmtId="49" fontId="482" fillId="142" borderId="4" xfId="23" applyNumberFormat="1" applyFont="1" applyFill="1" applyBorder="1"/>
    <xf numFmtId="0" fontId="482" fillId="0" borderId="0" xfId="23" applyFont="1" applyAlignment="1">
      <alignment horizontal="left" vertical="center"/>
    </xf>
    <xf numFmtId="49" fontId="482" fillId="28" borderId="4" xfId="23" applyNumberFormat="1" applyFont="1" applyFill="1" applyBorder="1"/>
    <xf numFmtId="0" fontId="8" fillId="28" borderId="0" xfId="5" applyFont="1" applyFill="1" applyAlignment="1">
      <alignment horizontal="center" vertical="center"/>
    </xf>
    <xf numFmtId="0" fontId="12" fillId="28" borderId="0" xfId="5" applyFont="1" applyFill="1" applyAlignment="1">
      <alignment horizontal="left" vertical="center"/>
    </xf>
    <xf numFmtId="49" fontId="210" fillId="28" borderId="4" xfId="23" applyNumberFormat="1" applyFont="1" applyFill="1" applyBorder="1"/>
    <xf numFmtId="49" fontId="260" fillId="28" borderId="4" xfId="23" applyNumberFormat="1" applyFont="1" applyFill="1" applyBorder="1"/>
    <xf numFmtId="0" fontId="503" fillId="28" borderId="0" xfId="5" applyFont="1" applyFill="1" applyAlignment="1">
      <alignment horizontal="left" vertical="center"/>
    </xf>
    <xf numFmtId="0" fontId="8" fillId="28" borderId="0" xfId="5" applyFont="1" applyFill="1" applyAlignment="1">
      <alignment horizontal="left" vertical="center"/>
    </xf>
    <xf numFmtId="49" fontId="482" fillId="26" borderId="0" xfId="23" applyNumberFormat="1" applyFont="1" applyFill="1"/>
    <xf numFmtId="0" fontId="482" fillId="26" borderId="0" xfId="23" applyFont="1" applyFill="1"/>
    <xf numFmtId="0" fontId="483" fillId="26" borderId="0" xfId="23" applyFont="1" applyFill="1"/>
    <xf numFmtId="49" fontId="482" fillId="42" borderId="269" xfId="23" applyNumberFormat="1" applyFont="1" applyFill="1" applyBorder="1" applyAlignment="1">
      <alignment horizontal="center" vertical="center"/>
    </xf>
    <xf numFmtId="49" fontId="482" fillId="38" borderId="269" xfId="23" applyNumberFormat="1" applyFont="1" applyFill="1" applyBorder="1" applyAlignment="1">
      <alignment horizontal="center" vertical="center"/>
    </xf>
    <xf numFmtId="49" fontId="482" fillId="42" borderId="266" xfId="23" applyNumberFormat="1" applyFont="1" applyFill="1" applyBorder="1" applyAlignment="1">
      <alignment horizontal="center" vertical="center"/>
    </xf>
    <xf numFmtId="49" fontId="482" fillId="38" borderId="266" xfId="23" applyNumberFormat="1" applyFont="1" applyFill="1" applyBorder="1" applyAlignment="1">
      <alignment horizontal="center" vertical="center"/>
    </xf>
    <xf numFmtId="0" fontId="482" fillId="42" borderId="270" xfId="23" applyFont="1" applyFill="1" applyBorder="1"/>
    <xf numFmtId="49" fontId="483" fillId="0" borderId="0" xfId="23" applyNumberFormat="1" applyFont="1"/>
    <xf numFmtId="0" fontId="453" fillId="19" borderId="0" xfId="5" applyFont="1" applyFill="1" applyAlignment="1">
      <alignment vertical="center"/>
    </xf>
    <xf numFmtId="0" fontId="466" fillId="19" borderId="0" xfId="5" applyFont="1" applyFill="1" applyAlignment="1">
      <alignment horizontal="center" vertical="center"/>
    </xf>
    <xf numFmtId="0" fontId="452" fillId="27" borderId="0" xfId="34" applyFont="1" applyFill="1" applyAlignment="1" applyProtection="1">
      <alignment horizontal="left" vertical="center"/>
    </xf>
    <xf numFmtId="49" fontId="496" fillId="142" borderId="0" xfId="23" applyNumberFormat="1" applyFont="1" applyFill="1" applyAlignment="1">
      <alignment horizontal="center" vertical="center" wrapText="1"/>
    </xf>
    <xf numFmtId="49" fontId="164" fillId="19" borderId="259" xfId="23" applyNumberFormat="1" applyFont="1" applyFill="1" applyBorder="1" applyAlignment="1">
      <alignment horizontal="center" vertical="center" wrapText="1"/>
    </xf>
    <xf numFmtId="49" fontId="164" fillId="19" borderId="0" xfId="23" applyNumberFormat="1" applyFont="1" applyFill="1" applyAlignment="1">
      <alignment horizontal="center" vertical="center" wrapText="1"/>
    </xf>
    <xf numFmtId="0" fontId="507" fillId="19" borderId="0" xfId="7" applyFont="1" applyFill="1" applyAlignment="1">
      <alignment vertical="center"/>
    </xf>
    <xf numFmtId="0" fontId="387" fillId="30" borderId="0" xfId="7" applyFont="1" applyFill="1" applyAlignment="1">
      <alignment horizontal="center" vertical="center"/>
    </xf>
    <xf numFmtId="0" fontId="508" fillId="21" borderId="0" xfId="7" applyFont="1" applyFill="1" applyAlignment="1">
      <alignment horizontal="center" vertical="center"/>
    </xf>
    <xf numFmtId="0" fontId="387" fillId="20" borderId="0" xfId="7" applyFont="1" applyFill="1" applyAlignment="1">
      <alignment horizontal="center" vertical="center"/>
    </xf>
    <xf numFmtId="0" fontId="508" fillId="22" borderId="0" xfId="7" applyFont="1" applyFill="1" applyAlignment="1">
      <alignment horizontal="center" vertical="center"/>
    </xf>
    <xf numFmtId="0" fontId="508" fillId="23" borderId="0" xfId="7" applyFont="1" applyFill="1" applyAlignment="1">
      <alignment horizontal="center" vertical="center"/>
    </xf>
    <xf numFmtId="0" fontId="508" fillId="24" borderId="0" xfId="7" applyFont="1" applyFill="1" applyAlignment="1">
      <alignment horizontal="center" vertical="center"/>
    </xf>
    <xf numFmtId="0" fontId="508" fillId="25" borderId="0" xfId="7" applyFont="1" applyFill="1" applyAlignment="1">
      <alignment horizontal="center" vertical="center"/>
    </xf>
    <xf numFmtId="0" fontId="508" fillId="26" borderId="0" xfId="7" applyFont="1" applyFill="1" applyAlignment="1">
      <alignment horizontal="center" vertical="center"/>
    </xf>
    <xf numFmtId="0" fontId="508" fillId="36" borderId="0" xfId="7" applyFont="1" applyFill="1" applyAlignment="1">
      <alignment horizontal="center" vertical="center"/>
    </xf>
    <xf numFmtId="0" fontId="508" fillId="35" borderId="0" xfId="7" applyFont="1" applyFill="1" applyAlignment="1">
      <alignment horizontal="center" vertical="center"/>
    </xf>
    <xf numFmtId="0" fontId="509" fillId="19" borderId="0" xfId="30" applyFont="1" applyFill="1" applyAlignment="1">
      <alignment vertical="center"/>
    </xf>
    <xf numFmtId="0" fontId="234" fillId="19" borderId="0" xfId="30" applyFont="1" applyFill="1" applyProtection="1">
      <protection hidden="1"/>
    </xf>
    <xf numFmtId="0" fontId="477" fillId="27" borderId="0" xfId="5" applyFont="1" applyFill="1" applyAlignment="1">
      <alignment vertical="center"/>
    </xf>
    <xf numFmtId="0" fontId="117" fillId="0" borderId="0" xfId="41"/>
    <xf numFmtId="0" fontId="117" fillId="28" borderId="0" xfId="41" applyFill="1"/>
    <xf numFmtId="49" fontId="260" fillId="142" borderId="199" xfId="23" applyNumberFormat="1" applyFont="1" applyFill="1" applyBorder="1" applyAlignment="1">
      <alignment vertical="center" wrapText="1"/>
    </xf>
    <xf numFmtId="49" fontId="506" fillId="0" borderId="270" xfId="42" applyNumberFormat="1" applyFont="1" applyBorder="1" applyAlignment="1">
      <alignment horizontal="center" vertical="center"/>
    </xf>
    <xf numFmtId="0" fontId="62" fillId="27" borderId="0" xfId="6" applyFont="1" applyFill="1" applyAlignment="1" applyProtection="1">
      <alignment vertical="center"/>
      <protection hidden="1"/>
    </xf>
    <xf numFmtId="0" fontId="468" fillId="0" borderId="0" xfId="36" applyFont="1" applyAlignment="1">
      <alignment vertical="center"/>
    </xf>
    <xf numFmtId="0" fontId="510" fillId="27" borderId="0" xfId="6" applyFont="1" applyFill="1" applyAlignment="1">
      <alignment vertical="center"/>
    </xf>
    <xf numFmtId="0" fontId="468" fillId="27" borderId="0" xfId="36" applyFont="1" applyFill="1" applyAlignment="1">
      <alignment vertical="center"/>
    </xf>
    <xf numFmtId="0" fontId="469" fillId="0" borderId="0" xfId="6" applyFont="1" applyAlignment="1">
      <alignment vertical="center"/>
    </xf>
    <xf numFmtId="0" fontId="404" fillId="0" borderId="0" xfId="5" applyFont="1" applyAlignment="1">
      <alignment vertical="center"/>
    </xf>
    <xf numFmtId="0" fontId="510" fillId="27" borderId="0" xfId="6" applyFont="1" applyFill="1" applyAlignment="1">
      <alignment horizontal="left" vertical="center"/>
    </xf>
    <xf numFmtId="0" fontId="476" fillId="28" borderId="0" xfId="42" applyFont="1" applyFill="1" applyAlignment="1">
      <alignment horizontal="left" vertical="center"/>
    </xf>
    <xf numFmtId="0" fontId="510" fillId="27" borderId="0" xfId="36" applyFont="1" applyFill="1" applyAlignment="1">
      <alignment vertical="center"/>
    </xf>
    <xf numFmtId="0" fontId="477" fillId="27" borderId="0" xfId="36" applyFont="1" applyFill="1" applyAlignment="1">
      <alignment vertical="center"/>
    </xf>
    <xf numFmtId="0" fontId="511" fillId="27" borderId="0" xfId="35" applyFont="1" applyFill="1" applyBorder="1" applyAlignment="1">
      <alignment vertical="center"/>
    </xf>
    <xf numFmtId="0" fontId="478" fillId="27" borderId="0" xfId="35" applyFont="1" applyFill="1" applyBorder="1" applyAlignment="1">
      <alignment vertical="center"/>
    </xf>
    <xf numFmtId="0" fontId="512" fillId="27" borderId="0" xfId="6" applyFont="1" applyFill="1" applyAlignment="1">
      <alignment vertical="center"/>
    </xf>
    <xf numFmtId="0" fontId="513" fillId="27" borderId="0" xfId="6" applyFont="1" applyFill="1" applyAlignment="1">
      <alignment vertical="center"/>
    </xf>
    <xf numFmtId="0" fontId="481" fillId="27" borderId="0" xfId="6" applyFont="1" applyFill="1" applyAlignment="1" applyProtection="1">
      <alignment vertical="center"/>
      <protection hidden="1"/>
    </xf>
    <xf numFmtId="0" fontId="480" fillId="27" borderId="0" xfId="35" applyFont="1" applyFill="1" applyAlignment="1" applyProtection="1">
      <alignment vertical="center"/>
    </xf>
    <xf numFmtId="0" fontId="480" fillId="27" borderId="0" xfId="35" applyFont="1" applyFill="1" applyAlignment="1" applyProtection="1">
      <alignment horizontal="center" vertical="center"/>
    </xf>
    <xf numFmtId="0" fontId="480" fillId="27" borderId="0" xfId="42" applyFont="1" applyFill="1" applyAlignment="1"/>
    <xf numFmtId="0" fontId="480" fillId="27" borderId="0" xfId="35" applyFont="1" applyFill="1" applyAlignment="1" applyProtection="1">
      <alignment horizontal="left" vertical="center"/>
    </xf>
    <xf numFmtId="0" fontId="470" fillId="0" borderId="0" xfId="5" applyFont="1" applyAlignment="1">
      <alignment horizontal="center" vertical="center"/>
    </xf>
    <xf numFmtId="0" fontId="477" fillId="27" borderId="0" xfId="6" applyFont="1" applyFill="1" applyAlignment="1">
      <alignment horizontal="left" vertical="center"/>
    </xf>
    <xf numFmtId="0" fontId="473" fillId="27" borderId="0" xfId="17" applyFont="1" applyFill="1" applyAlignment="1">
      <alignment vertical="center"/>
    </xf>
    <xf numFmtId="0" fontId="514" fillId="27" borderId="0" xfId="30" applyFont="1" applyFill="1" applyAlignment="1">
      <alignment horizontal="center"/>
    </xf>
    <xf numFmtId="0" fontId="283" fillId="27" borderId="0" xfId="30" applyFont="1" applyFill="1" applyAlignment="1">
      <alignment horizontal="center"/>
    </xf>
    <xf numFmtId="0" fontId="515" fillId="27" borderId="0" xfId="0" applyFont="1" applyFill="1" applyAlignment="1">
      <alignment vertical="center"/>
    </xf>
    <xf numFmtId="0" fontId="516" fillId="27" borderId="0" xfId="30" applyFont="1" applyFill="1" applyAlignment="1">
      <alignment vertical="center"/>
    </xf>
    <xf numFmtId="0" fontId="244" fillId="27" borderId="0" xfId="30" applyFont="1" applyFill="1" applyProtection="1">
      <protection hidden="1"/>
    </xf>
    <xf numFmtId="0" fontId="327" fillId="27" borderId="0" xfId="30" applyFont="1" applyFill="1" applyAlignment="1">
      <alignment vertical="center"/>
    </xf>
    <xf numFmtId="0" fontId="408" fillId="27" borderId="0" xfId="30" applyFont="1" applyFill="1" applyAlignment="1">
      <alignment vertical="center"/>
    </xf>
    <xf numFmtId="0" fontId="244" fillId="27" borderId="0" xfId="30" applyFont="1" applyFill="1" applyAlignment="1">
      <alignment vertical="center"/>
    </xf>
    <xf numFmtId="0" fontId="244" fillId="0" borderId="0" xfId="30" applyFont="1" applyAlignment="1">
      <alignment vertical="center"/>
    </xf>
    <xf numFmtId="0" fontId="517" fillId="27" borderId="0" xfId="32" applyFont="1" applyFill="1" applyAlignment="1">
      <alignment horizontal="left" vertical="center"/>
    </xf>
    <xf numFmtId="0" fontId="451" fillId="43" borderId="0" xfId="30" applyFont="1" applyFill="1" applyAlignment="1">
      <alignment horizontal="left" vertical="center"/>
    </xf>
    <xf numFmtId="0" fontId="3" fillId="18" borderId="0" xfId="30" applyFill="1" applyProtection="1">
      <protection hidden="1"/>
    </xf>
    <xf numFmtId="0" fontId="283" fillId="27" borderId="0" xfId="30" applyFont="1" applyFill="1" applyAlignment="1">
      <alignment horizontal="center" vertical="top"/>
    </xf>
    <xf numFmtId="0" fontId="209" fillId="27" borderId="0" xfId="0" applyFont="1" applyFill="1" applyAlignment="1">
      <alignment horizontal="left" vertical="top"/>
    </xf>
    <xf numFmtId="0" fontId="3" fillId="28" borderId="0" xfId="30" applyFill="1"/>
    <xf numFmtId="0" fontId="72" fillId="28" borderId="0" xfId="30" applyFont="1" applyFill="1"/>
    <xf numFmtId="0" fontId="404" fillId="28" borderId="0" xfId="30" applyFont="1" applyFill="1"/>
    <xf numFmtId="0" fontId="137" fillId="28" borderId="0" xfId="32" applyFont="1" applyFill="1" applyAlignment="1">
      <alignment horizontal="right" vertical="center"/>
    </xf>
    <xf numFmtId="0" fontId="404" fillId="28" borderId="0" xfId="32" applyFont="1" applyFill="1" applyAlignment="1">
      <alignment horizontal="right" vertical="center"/>
    </xf>
    <xf numFmtId="0" fontId="404" fillId="28" borderId="0" xfId="30" applyFont="1" applyFill="1" applyAlignment="1">
      <alignment vertical="center"/>
    </xf>
    <xf numFmtId="0" fontId="117" fillId="27" borderId="0" xfId="36" applyFill="1"/>
    <xf numFmtId="0" fontId="3" fillId="27" borderId="0" xfId="30" applyFill="1"/>
    <xf numFmtId="0" fontId="72" fillId="27" borderId="0" xfId="30" applyFont="1" applyFill="1"/>
    <xf numFmtId="0" fontId="72" fillId="27" borderId="0" xfId="32" applyFont="1" applyFill="1" applyAlignment="1">
      <alignment horizontal="right" vertical="center"/>
    </xf>
    <xf numFmtId="0" fontId="260" fillId="27" borderId="0" xfId="32" applyFont="1" applyFill="1" applyAlignment="1">
      <alignment horizontal="right" vertical="center"/>
    </xf>
    <xf numFmtId="0" fontId="518" fillId="27" borderId="0" xfId="30" applyFont="1" applyFill="1" applyAlignment="1">
      <alignment vertical="center"/>
    </xf>
    <xf numFmtId="0" fontId="519" fillId="27" borderId="0" xfId="0" applyFont="1" applyFill="1" applyAlignment="1">
      <alignment vertical="center"/>
    </xf>
    <xf numFmtId="0" fontId="520" fillId="27" borderId="0" xfId="36" applyFont="1" applyFill="1" applyAlignment="1">
      <alignment vertical="center"/>
    </xf>
    <xf numFmtId="0" fontId="72" fillId="28" borderId="0" xfId="32" applyFont="1" applyFill="1" applyAlignment="1">
      <alignment horizontal="right" vertical="center"/>
    </xf>
    <xf numFmtId="0" fontId="508" fillId="130" borderId="4" xfId="30" applyFont="1" applyFill="1" applyBorder="1" applyAlignment="1" applyProtection="1">
      <alignment horizontal="right" vertical="center"/>
      <protection hidden="1"/>
    </xf>
    <xf numFmtId="0" fontId="521" fillId="43" borderId="0" xfId="42" applyFont="1" applyFill="1" applyBorder="1" applyAlignment="1">
      <alignment horizontal="left" vertical="center"/>
    </xf>
    <xf numFmtId="0" fontId="404" fillId="18" borderId="0" xfId="32" applyFont="1" applyFill="1" applyAlignment="1">
      <alignment horizontal="left" vertical="center"/>
    </xf>
    <xf numFmtId="0" fontId="520" fillId="27" borderId="0" xfId="30" applyFont="1" applyFill="1" applyAlignment="1">
      <alignment horizontal="center" vertical="center"/>
    </xf>
    <xf numFmtId="0" fontId="404" fillId="27" borderId="0" xfId="30" applyFont="1" applyFill="1"/>
    <xf numFmtId="0" fontId="493" fillId="27" borderId="271" xfId="30" applyFont="1" applyFill="1" applyBorder="1"/>
    <xf numFmtId="0" fontId="522" fillId="27" borderId="272" xfId="30" applyFont="1" applyFill="1" applyBorder="1"/>
    <xf numFmtId="0" fontId="522" fillId="27" borderId="272" xfId="32" applyFont="1" applyFill="1" applyBorder="1" applyAlignment="1">
      <alignment horizontal="right" vertical="center"/>
    </xf>
    <xf numFmtId="0" fontId="522" fillId="27" borderId="272" xfId="30" applyFont="1" applyFill="1" applyBorder="1" applyAlignment="1">
      <alignment vertical="center"/>
    </xf>
    <xf numFmtId="0" fontId="522" fillId="27" borderId="273" xfId="30" applyFont="1" applyFill="1" applyBorder="1"/>
    <xf numFmtId="0" fontId="522" fillId="27" borderId="274" xfId="32" applyFont="1" applyFill="1" applyBorder="1" applyAlignment="1">
      <alignment horizontal="center" vertical="center"/>
    </xf>
    <xf numFmtId="0" fontId="523" fillId="27" borderId="0" xfId="32" applyFont="1" applyFill="1" applyAlignment="1">
      <alignment horizontal="left" vertical="center"/>
    </xf>
    <xf numFmtId="0" fontId="522" fillId="27" borderId="0" xfId="32" applyFont="1" applyFill="1" applyAlignment="1">
      <alignment horizontal="right" vertical="center"/>
    </xf>
    <xf numFmtId="0" fontId="522" fillId="27" borderId="0" xfId="30" applyFont="1" applyFill="1" applyAlignment="1">
      <alignment vertical="center"/>
    </xf>
    <xf numFmtId="0" fontId="522" fillId="27" borderId="0" xfId="30" applyFont="1" applyFill="1"/>
    <xf numFmtId="0" fontId="522" fillId="27" borderId="275" xfId="30" applyFont="1" applyFill="1" applyBorder="1"/>
    <xf numFmtId="0" fontId="210" fillId="43" borderId="0" xfId="0" applyFont="1" applyFill="1" applyAlignment="1">
      <alignment vertical="center"/>
    </xf>
    <xf numFmtId="0" fontId="522" fillId="27" borderId="0" xfId="0" applyFont="1" applyFill="1" applyAlignment="1">
      <alignment vertical="center"/>
    </xf>
    <xf numFmtId="0" fontId="209" fillId="27" borderId="0" xfId="30" applyFont="1" applyFill="1" applyAlignment="1">
      <alignment horizontal="right" vertical="center"/>
    </xf>
    <xf numFmtId="0" fontId="276" fillId="27" borderId="0" xfId="30" applyFont="1" applyFill="1"/>
    <xf numFmtId="0" fontId="276" fillId="27" borderId="275" xfId="30" applyFont="1" applyFill="1" applyBorder="1"/>
    <xf numFmtId="0" fontId="209" fillId="27" borderId="0" xfId="0" applyFont="1" applyFill="1" applyAlignment="1">
      <alignment vertical="center"/>
    </xf>
    <xf numFmtId="0" fontId="209" fillId="27" borderId="275" xfId="0" applyFont="1" applyFill="1" applyBorder="1" applyAlignment="1">
      <alignment vertical="center"/>
    </xf>
    <xf numFmtId="0" fontId="493" fillId="27" borderId="276" xfId="30" applyFont="1" applyFill="1" applyBorder="1"/>
    <xf numFmtId="0" fontId="524" fillId="27" borderId="277" xfId="30" applyFont="1" applyFill="1" applyBorder="1"/>
    <xf numFmtId="0" fontId="522" fillId="27" borderId="277" xfId="32" applyFont="1" applyFill="1" applyBorder="1" applyAlignment="1">
      <alignment horizontal="right" vertical="center"/>
    </xf>
    <xf numFmtId="0" fontId="522" fillId="27" borderId="277" xfId="30" applyFont="1" applyFill="1" applyBorder="1" applyAlignment="1">
      <alignment vertical="center"/>
    </xf>
    <xf numFmtId="0" fontId="522" fillId="27" borderId="277" xfId="30" applyFont="1" applyFill="1" applyBorder="1"/>
    <xf numFmtId="0" fontId="522" fillId="27" borderId="278" xfId="30" applyFont="1" applyFill="1" applyBorder="1"/>
    <xf numFmtId="0" fontId="137" fillId="27" borderId="0" xfId="32" applyFont="1" applyFill="1" applyAlignment="1">
      <alignment horizontal="right" vertical="center"/>
    </xf>
    <xf numFmtId="0" fontId="404" fillId="27" borderId="0" xfId="32" applyFont="1" applyFill="1" applyAlignment="1">
      <alignment horizontal="right" vertical="center"/>
    </xf>
    <xf numFmtId="0" fontId="404" fillId="27" borderId="0" xfId="30" applyFont="1" applyFill="1" applyAlignment="1">
      <alignment vertical="center"/>
    </xf>
    <xf numFmtId="0" fontId="72" fillId="27" borderId="271" xfId="30" applyFont="1" applyFill="1" applyBorder="1"/>
    <xf numFmtId="0" fontId="404" fillId="27" borderId="272" xfId="30" applyFont="1" applyFill="1" applyBorder="1"/>
    <xf numFmtId="0" fontId="137" fillId="27" borderId="272" xfId="32" applyFont="1" applyFill="1" applyBorder="1" applyAlignment="1">
      <alignment horizontal="right" vertical="center"/>
    </xf>
    <xf numFmtId="0" fontId="404" fillId="27" borderId="272" xfId="32" applyFont="1" applyFill="1" applyBorder="1" applyAlignment="1">
      <alignment horizontal="right" vertical="center"/>
    </xf>
    <xf numFmtId="0" fontId="404" fillId="27" borderId="272" xfId="30" applyFont="1" applyFill="1" applyBorder="1" applyAlignment="1">
      <alignment vertical="center"/>
    </xf>
    <xf numFmtId="0" fontId="404" fillId="27" borderId="273" xfId="30" applyFont="1" applyFill="1" applyBorder="1"/>
    <xf numFmtId="0" fontId="519" fillId="27" borderId="0" xfId="32" applyFont="1" applyFill="1" applyAlignment="1">
      <alignment horizontal="left" vertical="center"/>
    </xf>
    <xf numFmtId="0" fontId="522" fillId="18" borderId="0" xfId="0" applyFont="1" applyFill="1" applyAlignment="1">
      <alignment vertical="center"/>
    </xf>
    <xf numFmtId="0" fontId="72" fillId="27" borderId="276" xfId="30" applyFont="1" applyFill="1" applyBorder="1"/>
    <xf numFmtId="0" fontId="493" fillId="27" borderId="277" xfId="30" applyFont="1" applyFill="1" applyBorder="1"/>
    <xf numFmtId="0" fontId="493" fillId="27" borderId="278" xfId="30" applyFont="1" applyFill="1" applyBorder="1"/>
    <xf numFmtId="0" fontId="522" fillId="27" borderId="273" xfId="30" applyFont="1" applyFill="1" applyBorder="1" applyAlignment="1">
      <alignment vertical="center"/>
    </xf>
    <xf numFmtId="0" fontId="525" fillId="27" borderId="0" xfId="32" applyFont="1" applyFill="1" applyAlignment="1">
      <alignment horizontal="left" vertical="center"/>
    </xf>
    <xf numFmtId="0" fontId="522" fillId="27" borderId="0" xfId="32" applyFont="1" applyFill="1" applyAlignment="1">
      <alignment horizontal="left" vertical="center"/>
    </xf>
    <xf numFmtId="0" fontId="522" fillId="28" borderId="0" xfId="0" applyFont="1" applyFill="1" applyAlignment="1">
      <alignment vertical="center"/>
    </xf>
    <xf numFmtId="0" fontId="209" fillId="28" borderId="0" xfId="30" applyFont="1" applyFill="1" applyAlignment="1">
      <alignment horizontal="right" vertical="center"/>
    </xf>
    <xf numFmtId="0" fontId="522" fillId="28" borderId="275" xfId="30" applyFont="1" applyFill="1" applyBorder="1"/>
    <xf numFmtId="0" fontId="404" fillId="27" borderId="273" xfId="32" applyFont="1" applyFill="1" applyBorder="1" applyAlignment="1">
      <alignment horizontal="right" vertical="center"/>
    </xf>
    <xf numFmtId="0" fontId="404" fillId="27" borderId="275" xfId="32" applyFont="1" applyFill="1" applyBorder="1" applyAlignment="1">
      <alignment horizontal="right" vertical="center"/>
    </xf>
    <xf numFmtId="0" fontId="211" fillId="43" borderId="0" xfId="0" applyFont="1" applyFill="1" applyAlignment="1">
      <alignment vertical="center"/>
    </xf>
    <xf numFmtId="0" fontId="404" fillId="28" borderId="0" xfId="32" applyFont="1" applyFill="1" applyAlignment="1">
      <alignment horizontal="left" vertical="center"/>
    </xf>
    <xf numFmtId="0" fontId="404" fillId="27" borderId="277" xfId="30" applyFont="1" applyFill="1" applyBorder="1"/>
    <xf numFmtId="0" fontId="137" fillId="27" borderId="277" xfId="32" applyFont="1" applyFill="1" applyBorder="1" applyAlignment="1">
      <alignment horizontal="right" vertical="center"/>
    </xf>
    <xf numFmtId="0" fontId="404" fillId="27" borderId="277" xfId="32" applyFont="1" applyFill="1" applyBorder="1" applyAlignment="1">
      <alignment horizontal="right" vertical="center"/>
    </xf>
    <xf numFmtId="0" fontId="404" fillId="27" borderId="278" xfId="32" applyFont="1" applyFill="1" applyBorder="1" applyAlignment="1">
      <alignment horizontal="right" vertical="center"/>
    </xf>
    <xf numFmtId="0" fontId="209" fillId="18" borderId="0" xfId="30" applyFont="1" applyFill="1" applyAlignment="1">
      <alignment horizontal="right" vertical="center"/>
    </xf>
    <xf numFmtId="0" fontId="276" fillId="18" borderId="0" xfId="30" applyFont="1" applyFill="1"/>
    <xf numFmtId="0" fontId="522" fillId="18" borderId="275" xfId="30" applyFont="1" applyFill="1" applyBorder="1"/>
    <xf numFmtId="0" fontId="493" fillId="27" borderId="274" xfId="30" applyFont="1" applyFill="1" applyBorder="1"/>
    <xf numFmtId="0" fontId="259" fillId="27" borderId="277" xfId="30" applyFont="1" applyFill="1" applyBorder="1"/>
    <xf numFmtId="0" fontId="211" fillId="141" borderId="0" xfId="0" applyFont="1" applyFill="1" applyAlignment="1">
      <alignment vertical="center"/>
    </xf>
    <xf numFmtId="0" fontId="493" fillId="18" borderId="0" xfId="32" applyFont="1" applyFill="1" applyAlignment="1">
      <alignment horizontal="right" vertical="center"/>
    </xf>
    <xf numFmtId="0" fontId="287" fillId="27" borderId="0" xfId="30" applyFont="1" applyFill="1"/>
    <xf numFmtId="0" fontId="276" fillId="27" borderId="279" xfId="30" applyFont="1" applyFill="1" applyBorder="1"/>
    <xf numFmtId="0" fontId="209" fillId="27" borderId="279" xfId="0" applyFont="1" applyFill="1" applyBorder="1" applyAlignment="1">
      <alignment vertical="center"/>
    </xf>
    <xf numFmtId="0" fontId="209" fillId="27" borderId="277" xfId="0" applyFont="1" applyFill="1" applyBorder="1" applyAlignment="1">
      <alignment vertical="center"/>
    </xf>
    <xf numFmtId="0" fontId="404" fillId="27" borderId="0" xfId="32" applyFont="1" applyFill="1" applyAlignment="1">
      <alignment horizontal="left" vertical="center"/>
    </xf>
    <xf numFmtId="0" fontId="404" fillId="27" borderId="277" xfId="30" applyFont="1" applyFill="1" applyBorder="1" applyAlignment="1">
      <alignment vertical="center"/>
    </xf>
    <xf numFmtId="0" fontId="404" fillId="27" borderId="278" xfId="30" applyFont="1" applyFill="1" applyBorder="1"/>
    <xf numFmtId="0" fontId="25" fillId="27" borderId="280" xfId="30" applyFont="1" applyFill="1" applyBorder="1"/>
    <xf numFmtId="0" fontId="276" fillId="27" borderId="281" xfId="30" applyFont="1" applyFill="1" applyBorder="1"/>
    <xf numFmtId="0" fontId="522" fillId="27" borderId="281" xfId="32" applyFont="1" applyFill="1" applyBorder="1" applyAlignment="1">
      <alignment horizontal="right" vertical="center"/>
    </xf>
    <xf numFmtId="0" fontId="276" fillId="27" borderId="281" xfId="32" applyFont="1" applyFill="1" applyBorder="1" applyAlignment="1">
      <alignment horizontal="right" vertical="center"/>
    </xf>
    <xf numFmtId="0" fontId="276" fillId="27" borderId="281" xfId="30" applyFont="1" applyFill="1" applyBorder="1" applyAlignment="1">
      <alignment vertical="center"/>
    </xf>
    <xf numFmtId="0" fontId="276" fillId="27" borderId="282" xfId="30" applyFont="1" applyFill="1" applyBorder="1"/>
    <xf numFmtId="0" fontId="276" fillId="27" borderId="0" xfId="32" applyFont="1" applyFill="1" applyAlignment="1">
      <alignment horizontal="right" vertical="center"/>
    </xf>
    <xf numFmtId="0" fontId="276" fillId="27" borderId="0" xfId="30" applyFont="1" applyFill="1" applyAlignment="1">
      <alignment vertical="center"/>
    </xf>
    <xf numFmtId="0" fontId="25" fillId="27" borderId="283" xfId="30" applyFont="1" applyFill="1" applyBorder="1"/>
    <xf numFmtId="0" fontId="241" fillId="18" borderId="277" xfId="30" applyFont="1" applyFill="1" applyBorder="1"/>
    <xf numFmtId="0" fontId="334" fillId="18" borderId="284" xfId="32" applyFont="1" applyFill="1" applyBorder="1" applyAlignment="1">
      <alignment horizontal="right" vertical="center"/>
    </xf>
    <xf numFmtId="0" fontId="527" fillId="18" borderId="284" xfId="32" applyFont="1" applyFill="1" applyBorder="1" applyAlignment="1">
      <alignment horizontal="right" vertical="center"/>
    </xf>
    <xf numFmtId="0" fontId="276" fillId="27" borderId="284" xfId="30" applyFont="1" applyFill="1" applyBorder="1"/>
    <xf numFmtId="0" fontId="276" fillId="27" borderId="285" xfId="30" applyFont="1" applyFill="1" applyBorder="1"/>
    <xf numFmtId="0" fontId="528" fillId="27" borderId="0" xfId="30" applyFont="1" applyFill="1" applyAlignment="1">
      <alignment horizontal="center" vertical="center"/>
    </xf>
    <xf numFmtId="0" fontId="209" fillId="27" borderId="0" xfId="30" applyFont="1" applyFill="1" applyAlignment="1">
      <alignment horizontal="left" vertical="center"/>
    </xf>
    <xf numFmtId="0" fontId="528" fillId="27" borderId="0" xfId="36" applyFont="1" applyFill="1" applyAlignment="1">
      <alignment vertical="center"/>
    </xf>
    <xf numFmtId="0" fontId="522" fillId="27" borderId="286" xfId="36" applyFont="1" applyFill="1" applyBorder="1" applyAlignment="1">
      <alignment vertical="center"/>
    </xf>
    <xf numFmtId="0" fontId="522" fillId="27" borderId="287" xfId="36" applyFont="1" applyFill="1" applyBorder="1"/>
    <xf numFmtId="0" fontId="210" fillId="43" borderId="287" xfId="0" applyFont="1" applyFill="1" applyBorder="1" applyAlignment="1">
      <alignment vertical="center"/>
    </xf>
    <xf numFmtId="0" fontId="522" fillId="18" borderId="288" xfId="0" applyFont="1" applyFill="1" applyBorder="1" applyAlignment="1">
      <alignment vertical="center"/>
    </xf>
    <xf numFmtId="0" fontId="404" fillId="27" borderId="275" xfId="30" applyFont="1" applyFill="1" applyBorder="1"/>
    <xf numFmtId="0" fontId="493" fillId="18" borderId="0" xfId="30" applyFont="1" applyFill="1" applyAlignment="1">
      <alignment horizontal="center" vertical="center"/>
    </xf>
    <xf numFmtId="0" fontId="293" fillId="43" borderId="0" xfId="0" applyFont="1" applyFill="1" applyAlignment="1">
      <alignment horizontal="center" vertical="center"/>
    </xf>
    <xf numFmtId="0" fontId="528" fillId="27" borderId="0" xfId="30" applyFont="1" applyFill="1" applyAlignment="1">
      <alignment horizontal="left" vertical="center"/>
    </xf>
    <xf numFmtId="0" fontId="522" fillId="27" borderId="276" xfId="30" applyFont="1" applyFill="1" applyBorder="1"/>
    <xf numFmtId="0" fontId="209" fillId="27" borderId="0" xfId="36" applyFont="1" applyFill="1" applyAlignment="1">
      <alignment vertical="center"/>
    </xf>
    <xf numFmtId="0" fontId="334" fillId="18" borderId="0" xfId="36" applyFont="1" applyFill="1" applyAlignment="1">
      <alignment vertical="center"/>
    </xf>
    <xf numFmtId="0" fontId="209" fillId="27" borderId="277" xfId="30" applyFont="1" applyFill="1" applyBorder="1" applyAlignment="1">
      <alignment horizontal="left" vertical="center"/>
    </xf>
    <xf numFmtId="0" fontId="493" fillId="27" borderId="0" xfId="30" applyFont="1" applyFill="1"/>
    <xf numFmtId="0" fontId="493" fillId="27" borderId="280" xfId="30" applyFont="1" applyFill="1" applyBorder="1"/>
    <xf numFmtId="0" fontId="522" fillId="27" borderId="281" xfId="30" applyFont="1" applyFill="1" applyBorder="1"/>
    <xf numFmtId="0" fontId="522" fillId="27" borderId="289" xfId="32" applyFont="1" applyFill="1" applyBorder="1" applyAlignment="1">
      <alignment horizontal="right" vertical="center"/>
    </xf>
    <xf numFmtId="0" fontId="493" fillId="27" borderId="290" xfId="30" applyFont="1" applyFill="1" applyBorder="1"/>
    <xf numFmtId="0" fontId="522" fillId="27" borderId="291" xfId="32" applyFont="1" applyFill="1" applyBorder="1" applyAlignment="1">
      <alignment horizontal="right" vertical="center"/>
    </xf>
    <xf numFmtId="0" fontId="525" fillId="27" borderId="0" xfId="30" applyFont="1" applyFill="1"/>
    <xf numFmtId="0" fontId="522" fillId="27" borderId="291" xfId="30" applyFont="1" applyFill="1" applyBorder="1"/>
    <xf numFmtId="0" fontId="522" fillId="27" borderId="290" xfId="32" applyFont="1" applyFill="1" applyBorder="1" applyAlignment="1">
      <alignment horizontal="center" vertical="center"/>
    </xf>
    <xf numFmtId="0" fontId="528" fillId="27" borderId="0" xfId="30" applyFont="1" applyFill="1" applyAlignment="1">
      <alignment horizontal="right" vertical="center"/>
    </xf>
    <xf numFmtId="0" fontId="522" fillId="27" borderId="0" xfId="30" applyFont="1" applyFill="1" applyAlignment="1">
      <alignment horizontal="left" vertical="center"/>
    </xf>
    <xf numFmtId="195" fontId="526" fillId="141" borderId="0" xfId="0" applyNumberFormat="1" applyFont="1" applyFill="1" applyAlignment="1">
      <alignment horizontal="center" vertical="center"/>
    </xf>
    <xf numFmtId="0" fontId="522" fillId="27" borderId="0" xfId="36" applyFont="1" applyFill="1"/>
    <xf numFmtId="0" fontId="493" fillId="27" borderId="291" xfId="30" applyFont="1" applyFill="1" applyBorder="1"/>
    <xf numFmtId="0" fontId="522" fillId="27" borderId="291" xfId="30" applyFont="1" applyFill="1" applyBorder="1" applyAlignment="1">
      <alignment vertical="center"/>
    </xf>
    <xf numFmtId="0" fontId="493" fillId="27" borderId="283" xfId="30" applyFont="1" applyFill="1" applyBorder="1"/>
    <xf numFmtId="0" fontId="528" fillId="27" borderId="284" xfId="30" applyFont="1" applyFill="1" applyBorder="1" applyAlignment="1">
      <alignment horizontal="left" vertical="center"/>
    </xf>
    <xf numFmtId="0" fontId="522" fillId="27" borderId="284" xfId="30" applyFont="1" applyFill="1" applyBorder="1" applyAlignment="1">
      <alignment vertical="center"/>
    </xf>
    <xf numFmtId="0" fontId="522" fillId="27" borderId="292" xfId="30" applyFont="1" applyFill="1" applyBorder="1" applyAlignment="1">
      <alignment vertical="center"/>
    </xf>
    <xf numFmtId="0" fontId="525" fillId="27" borderId="0" xfId="32" applyFont="1" applyFill="1" applyAlignment="1">
      <alignment horizontal="right" vertical="center"/>
    </xf>
    <xf numFmtId="0" fontId="525" fillId="27" borderId="0" xfId="0" applyFont="1" applyFill="1" applyAlignment="1">
      <alignment vertical="center"/>
    </xf>
    <xf numFmtId="0" fontId="529" fillId="61" borderId="0" xfId="0" applyFont="1" applyFill="1" applyAlignment="1">
      <alignment horizontal="center" vertical="center"/>
    </xf>
    <xf numFmtId="0" fontId="209" fillId="27" borderId="0" xfId="0" applyFont="1" applyFill="1" applyAlignment="1">
      <alignment horizontal="left" vertical="center"/>
    </xf>
    <xf numFmtId="14" fontId="209" fillId="27" borderId="0" xfId="36" applyNumberFormat="1" applyFont="1" applyFill="1" applyAlignment="1">
      <alignment horizontal="center" vertical="center"/>
    </xf>
    <xf numFmtId="0" fontId="522" fillId="27" borderId="275" xfId="30" applyFont="1" applyFill="1" applyBorder="1" applyAlignment="1">
      <alignment vertical="center"/>
    </xf>
    <xf numFmtId="0" fontId="244" fillId="27" borderId="275" xfId="30" applyFont="1" applyFill="1" applyBorder="1" applyAlignment="1">
      <alignment vertical="center"/>
    </xf>
    <xf numFmtId="0" fontId="525" fillId="27" borderId="277" xfId="0" applyFont="1" applyFill="1" applyBorder="1" applyAlignment="1">
      <alignment vertical="center"/>
    </xf>
    <xf numFmtId="14" fontId="300" fillId="27" borderId="0" xfId="30" applyNumberFormat="1" applyFont="1" applyFill="1"/>
    <xf numFmtId="0" fontId="259" fillId="27" borderId="0" xfId="36" applyFont="1" applyFill="1" applyAlignment="1">
      <alignment vertical="center"/>
    </xf>
    <xf numFmtId="0" fontId="530" fillId="27" borderId="0" xfId="30" applyFont="1" applyFill="1" applyAlignment="1">
      <alignment horizontal="center" vertical="center"/>
    </xf>
    <xf numFmtId="0" fontId="259" fillId="27" borderId="0" xfId="30" applyFont="1" applyFill="1" applyAlignment="1">
      <alignment horizontal="left" vertical="center"/>
    </xf>
    <xf numFmtId="0" fontId="531" fillId="27" borderId="0" xfId="32" applyFont="1" applyFill="1" applyAlignment="1">
      <alignment horizontal="right" vertical="center"/>
    </xf>
    <xf numFmtId="0" fontId="531" fillId="27" borderId="0" xfId="30" applyFont="1" applyFill="1" applyAlignment="1">
      <alignment vertical="center"/>
    </xf>
    <xf numFmtId="0" fontId="531" fillId="27" borderId="0" xfId="30" applyFont="1" applyFill="1"/>
    <xf numFmtId="0" fontId="5" fillId="27" borderId="0" xfId="30" applyFont="1" applyFill="1"/>
    <xf numFmtId="0" fontId="153" fillId="27" borderId="0" xfId="30" applyFont="1" applyFill="1" applyAlignment="1">
      <alignment horizontal="left" vertical="center"/>
    </xf>
    <xf numFmtId="195" fontId="158" fillId="27" borderId="0" xfId="0" applyNumberFormat="1" applyFont="1" applyFill="1" applyAlignment="1">
      <alignment horizontal="center" vertical="center"/>
    </xf>
    <xf numFmtId="0" fontId="532" fillId="27" borderId="0" xfId="30" applyFont="1" applyFill="1" applyAlignment="1">
      <alignment horizontal="center" vertical="center"/>
    </xf>
    <xf numFmtId="0" fontId="210" fillId="43" borderId="0" xfId="43" applyFont="1" applyFill="1"/>
    <xf numFmtId="0" fontId="244" fillId="18" borderId="0" xfId="43" applyFont="1" applyFill="1"/>
    <xf numFmtId="0" fontId="287" fillId="18" borderId="0" xfId="30" applyFont="1" applyFill="1"/>
    <xf numFmtId="0" fontId="209" fillId="130" borderId="0" xfId="30" applyFont="1" applyFill="1" applyAlignment="1" applyProtection="1">
      <alignment horizontal="center" vertical="center"/>
      <protection hidden="1"/>
    </xf>
    <xf numFmtId="0" fontId="533" fillId="18" borderId="0" xfId="2" applyFont="1" applyFill="1" applyAlignment="1" applyProtection="1"/>
    <xf numFmtId="0" fontId="5" fillId="18" borderId="0" xfId="30" applyFont="1" applyFill="1"/>
    <xf numFmtId="0" fontId="452" fillId="27" borderId="0" xfId="44" applyFont="1" applyFill="1" applyAlignment="1" applyProtection="1">
      <alignment vertical="center"/>
    </xf>
    <xf numFmtId="0" fontId="402" fillId="27" borderId="0" xfId="30" applyFont="1" applyFill="1" applyAlignment="1">
      <alignment vertical="center"/>
    </xf>
    <xf numFmtId="0" fontId="402" fillId="27" borderId="0" xfId="30" applyFont="1" applyFill="1" applyProtection="1">
      <protection hidden="1"/>
    </xf>
    <xf numFmtId="0" fontId="403" fillId="27" borderId="0" xfId="30" applyFont="1" applyFill="1" applyAlignment="1">
      <alignment vertical="center"/>
    </xf>
    <xf numFmtId="0" fontId="397" fillId="27" borderId="0" xfId="30" applyFont="1" applyFill="1" applyAlignment="1">
      <alignment vertical="center"/>
    </xf>
    <xf numFmtId="0" fontId="405" fillId="27" borderId="0" xfId="30" applyFont="1" applyFill="1" applyAlignment="1">
      <alignment horizontal="center" vertical="center"/>
    </xf>
    <xf numFmtId="0" fontId="409" fillId="27" borderId="0" xfId="22" applyFont="1" applyFill="1" applyAlignment="1">
      <alignment horizontal="left" vertical="center"/>
    </xf>
    <xf numFmtId="0" fontId="534" fillId="27" borderId="0" xfId="5" applyFont="1" applyFill="1" applyAlignment="1" applyProtection="1">
      <alignment horizontal="left" vertical="center"/>
      <protection hidden="1"/>
    </xf>
    <xf numFmtId="0" fontId="7" fillId="27" borderId="0" xfId="30" applyFont="1" applyFill="1" applyProtection="1">
      <protection hidden="1"/>
    </xf>
    <xf numFmtId="0" fontId="408" fillId="27" borderId="0" xfId="36" applyFont="1" applyFill="1" applyAlignment="1">
      <alignment vertical="center"/>
    </xf>
    <xf numFmtId="0" fontId="283" fillId="27" borderId="0" xfId="36" applyFont="1" applyFill="1" applyAlignment="1">
      <alignment vertical="center"/>
    </xf>
    <xf numFmtId="0" fontId="534" fillId="27" borderId="0" xfId="30" applyFont="1" applyFill="1" applyAlignment="1" applyProtection="1">
      <alignment vertical="center"/>
      <protection hidden="1"/>
    </xf>
    <xf numFmtId="0" fontId="1" fillId="27" borderId="0" xfId="36" applyFont="1" applyFill="1"/>
    <xf numFmtId="0" fontId="534" fillId="27" borderId="0" xfId="0" applyFont="1" applyFill="1" applyAlignment="1">
      <alignment horizontal="left" vertical="center"/>
    </xf>
    <xf numFmtId="0" fontId="449" fillId="26" borderId="3" xfId="30" applyFont="1" applyFill="1" applyBorder="1" applyAlignment="1">
      <alignment horizontal="center" vertical="center"/>
    </xf>
    <xf numFmtId="0" fontId="398" fillId="130" borderId="0" xfId="30" applyFont="1" applyFill="1" applyAlignment="1" applyProtection="1">
      <alignment horizontal="center" vertical="center"/>
      <protection hidden="1"/>
    </xf>
    <xf numFmtId="0" fontId="401" fillId="28" borderId="0" xfId="35" applyFont="1" applyFill="1" applyAlignment="1" applyProtection="1">
      <alignment vertical="center"/>
      <protection hidden="1"/>
    </xf>
    <xf numFmtId="0" fontId="535" fillId="27" borderId="0" xfId="30" applyFont="1" applyFill="1" applyAlignment="1">
      <alignment vertical="center"/>
    </xf>
    <xf numFmtId="0" fontId="508" fillId="130" borderId="0" xfId="30" applyFont="1" applyFill="1" applyAlignment="1" applyProtection="1">
      <alignment vertical="center"/>
      <protection hidden="1"/>
    </xf>
    <xf numFmtId="0" fontId="536" fillId="43" borderId="0" xfId="35" applyFont="1" applyFill="1" applyAlignment="1">
      <alignment vertical="center"/>
    </xf>
    <xf numFmtId="0" fontId="396" fillId="18" borderId="0" xfId="30" applyFont="1" applyFill="1" applyAlignment="1">
      <alignment vertical="center"/>
    </xf>
    <xf numFmtId="0" fontId="454" fillId="18" borderId="0" xfId="35" applyFont="1" applyFill="1" applyAlignment="1">
      <alignment vertical="center"/>
    </xf>
    <xf numFmtId="0" fontId="537" fillId="18" borderId="0" xfId="30" applyFont="1" applyFill="1" applyAlignment="1">
      <alignment vertical="center"/>
    </xf>
    <xf numFmtId="0" fontId="516" fillId="18" borderId="0" xfId="30" applyFont="1" applyFill="1"/>
    <xf numFmtId="0" fontId="538" fillId="27" borderId="0" xfId="30" applyFont="1" applyFill="1" applyAlignment="1">
      <alignment vertical="center"/>
    </xf>
    <xf numFmtId="0" fontId="537" fillId="27" borderId="0" xfId="30" applyFont="1" applyFill="1" applyAlignment="1">
      <alignment vertical="center"/>
    </xf>
    <xf numFmtId="0" fontId="516" fillId="27" borderId="0" xfId="30" applyFont="1" applyFill="1"/>
    <xf numFmtId="0" fontId="3" fillId="18" borderId="0" xfId="30" applyFill="1"/>
    <xf numFmtId="0" fontId="538" fillId="27" borderId="0" xfId="30" applyFont="1" applyFill="1"/>
    <xf numFmtId="0" fontId="536" fillId="43" borderId="0" xfId="35" applyFont="1" applyFill="1" applyAlignment="1" applyProtection="1">
      <alignment vertical="center"/>
    </xf>
    <xf numFmtId="0" fontId="454" fillId="18" borderId="0" xfId="35" applyFont="1" applyFill="1" applyAlignment="1" applyProtection="1">
      <alignment vertical="center"/>
    </xf>
    <xf numFmtId="0" fontId="508" fillId="130" borderId="0" xfId="30" applyFont="1" applyFill="1" applyAlignment="1" applyProtection="1">
      <alignment horizontal="center" vertical="center"/>
      <protection hidden="1"/>
    </xf>
    <xf numFmtId="0" fontId="539" fillId="43" borderId="0" xfId="45" applyFont="1" applyFill="1" applyAlignment="1">
      <alignment vertical="center"/>
    </xf>
    <xf numFmtId="0" fontId="399" fillId="18" borderId="0" xfId="45" applyFont="1" applyFill="1" applyAlignment="1">
      <alignment vertical="center"/>
    </xf>
    <xf numFmtId="0" fontId="534" fillId="27" borderId="0" xfId="30" applyFont="1" applyFill="1" applyAlignment="1">
      <alignment vertical="center"/>
    </xf>
    <xf numFmtId="0" fontId="508" fillId="130" borderId="0" xfId="0" applyFont="1" applyFill="1" applyAlignment="1">
      <alignment horizontal="center" vertical="center"/>
    </xf>
    <xf numFmtId="0" fontId="404" fillId="18" borderId="0" xfId="32" applyFont="1" applyFill="1" applyAlignment="1">
      <alignment horizontal="right" vertical="center"/>
    </xf>
    <xf numFmtId="0" fontId="137" fillId="18" borderId="0" xfId="30" applyFont="1" applyFill="1"/>
    <xf numFmtId="0" fontId="137" fillId="18" borderId="0" xfId="0" applyFont="1" applyFill="1"/>
    <xf numFmtId="0" fontId="404" fillId="18" borderId="0" xfId="30" applyFont="1" applyFill="1"/>
    <xf numFmtId="0" fontId="508" fillId="18" borderId="0" xfId="36" applyFont="1" applyFill="1" applyAlignment="1">
      <alignment horizontal="center" vertical="center"/>
    </xf>
    <xf numFmtId="0" fontId="118" fillId="27" borderId="0" xfId="36" applyFont="1" applyFill="1"/>
    <xf numFmtId="0" fontId="287" fillId="27" borderId="0" xfId="30" applyFont="1" applyFill="1" applyAlignment="1">
      <alignment vertical="center"/>
    </xf>
    <xf numFmtId="0" fontId="138" fillId="28" borderId="295" xfId="6" applyFont="1" applyFill="1" applyBorder="1" applyAlignment="1" applyProtection="1">
      <alignment vertical="center"/>
      <protection hidden="1"/>
    </xf>
    <xf numFmtId="0" fontId="138" fillId="28" borderId="296" xfId="6" applyFont="1" applyFill="1" applyBorder="1" applyAlignment="1">
      <alignment horizontal="center" vertical="center"/>
    </xf>
    <xf numFmtId="0" fontId="540" fillId="28" borderId="0" xfId="6" applyFont="1" applyFill="1" applyAlignment="1" applyProtection="1">
      <alignment vertical="center"/>
      <protection locked="0"/>
    </xf>
    <xf numFmtId="0" fontId="540" fillId="28" borderId="185" xfId="6" applyFont="1" applyFill="1" applyBorder="1" applyAlignment="1" applyProtection="1">
      <alignment vertical="center"/>
      <protection locked="0"/>
    </xf>
    <xf numFmtId="0" fontId="138" fillId="28" borderId="0" xfId="6" applyFont="1" applyFill="1" applyAlignment="1" applyProtection="1">
      <alignment horizontal="right" vertical="center"/>
      <protection hidden="1"/>
    </xf>
    <xf numFmtId="2" fontId="255" fillId="137" borderId="0" xfId="37" applyNumberFormat="1" applyFont="1" applyFill="1" applyAlignment="1">
      <alignment horizontal="right" vertical="center"/>
    </xf>
    <xf numFmtId="0" fontId="541" fillId="18" borderId="0" xfId="6" applyFont="1" applyFill="1" applyAlignment="1" applyProtection="1">
      <alignment horizontal="center" vertical="center"/>
      <protection hidden="1"/>
    </xf>
    <xf numFmtId="0" fontId="541" fillId="28" borderId="0" xfId="6" applyFont="1" applyFill="1" applyAlignment="1" applyProtection="1">
      <alignment horizontal="left" vertical="center"/>
      <protection locked="0"/>
    </xf>
    <xf numFmtId="0" fontId="541" fillId="28" borderId="0" xfId="6" applyFont="1" applyFill="1" applyAlignment="1" applyProtection="1">
      <alignment horizontal="left" vertical="center"/>
      <protection hidden="1"/>
    </xf>
    <xf numFmtId="0" fontId="541" fillId="28" borderId="185" xfId="6" applyFont="1" applyFill="1" applyBorder="1" applyAlignment="1" applyProtection="1">
      <alignment horizontal="left" vertical="center"/>
      <protection locked="0"/>
    </xf>
    <xf numFmtId="0" fontId="225" fillId="0" borderId="0" xfId="7" applyFont="1" applyAlignment="1">
      <alignment horizontal="center" vertical="center"/>
    </xf>
    <xf numFmtId="0" fontId="288" fillId="28" borderId="0" xfId="6" applyFont="1" applyFill="1" applyAlignment="1" applyProtection="1">
      <alignment horizontal="right" vertical="center"/>
      <protection hidden="1"/>
    </xf>
    <xf numFmtId="165" fontId="460" fillId="28" borderId="298" xfId="6" applyNumberFormat="1" applyFont="1" applyFill="1" applyBorder="1" applyAlignment="1" applyProtection="1">
      <alignment horizontal="right" vertical="center"/>
      <protection locked="0"/>
    </xf>
    <xf numFmtId="0" fontId="542" fillId="28" borderId="298" xfId="6" applyFont="1" applyFill="1" applyBorder="1" applyAlignment="1" applyProtection="1">
      <alignment horizontal="right" vertical="center"/>
      <protection hidden="1"/>
    </xf>
    <xf numFmtId="2" fontId="138" fillId="28" borderId="298" xfId="37" applyNumberFormat="1" applyFont="1" applyFill="1" applyBorder="1" applyAlignment="1">
      <alignment horizontal="center" vertical="center"/>
    </xf>
    <xf numFmtId="0" fontId="543" fillId="18" borderId="298" xfId="6" applyFont="1" applyFill="1" applyBorder="1" applyAlignment="1" applyProtection="1">
      <alignment horizontal="center" vertical="center"/>
      <protection hidden="1"/>
    </xf>
    <xf numFmtId="0" fontId="175" fillId="28" borderId="298" xfId="37" applyFont="1" applyFill="1" applyBorder="1" applyAlignment="1">
      <alignment vertical="center"/>
    </xf>
    <xf numFmtId="0" fontId="542" fillId="28" borderId="298" xfId="37" applyFont="1" applyFill="1" applyBorder="1" applyAlignment="1">
      <alignment horizontal="right" vertical="center"/>
    </xf>
    <xf numFmtId="0" fontId="153" fillId="41" borderId="299" xfId="0" applyFont="1" applyFill="1" applyBorder="1" applyAlignment="1">
      <alignment horizontal="center" vertical="center"/>
    </xf>
    <xf numFmtId="0" fontId="244" fillId="28" borderId="297" xfId="6" applyFont="1" applyFill="1" applyBorder="1" applyProtection="1">
      <protection locked="0"/>
    </xf>
    <xf numFmtId="0" fontId="0" fillId="26" borderId="239" xfId="0" applyFill="1" applyBorder="1"/>
    <xf numFmtId="0" fontId="0" fillId="26" borderId="202" xfId="0" applyFill="1" applyBorder="1"/>
    <xf numFmtId="0" fontId="0" fillId="26" borderId="212" xfId="0" applyFill="1" applyBorder="1"/>
    <xf numFmtId="0" fontId="39" fillId="5" borderId="240" xfId="0" applyFont="1" applyFill="1" applyBorder="1" applyAlignment="1">
      <alignment vertical="center"/>
    </xf>
    <xf numFmtId="0" fontId="39" fillId="5" borderId="0" xfId="0" applyFont="1" applyFill="1" applyAlignment="1">
      <alignment vertical="center"/>
    </xf>
    <xf numFmtId="0" fontId="39" fillId="5" borderId="185" xfId="0" applyFont="1" applyFill="1" applyBorder="1" applyAlignment="1">
      <alignment vertical="center"/>
    </xf>
    <xf numFmtId="0" fontId="544" fillId="5" borderId="240" xfId="0" applyFont="1" applyFill="1" applyBorder="1" applyAlignment="1">
      <alignment vertical="center"/>
    </xf>
    <xf numFmtId="0" fontId="544" fillId="5" borderId="0" xfId="0" applyFont="1" applyFill="1" applyAlignment="1">
      <alignment vertical="center"/>
    </xf>
    <xf numFmtId="0" fontId="544" fillId="5" borderId="185" xfId="0" applyFont="1" applyFill="1" applyBorder="1" applyAlignment="1">
      <alignment vertical="center"/>
    </xf>
    <xf numFmtId="0" fontId="545" fillId="145" borderId="0" xfId="0" applyFont="1" applyFill="1" applyAlignment="1">
      <alignment horizontal="right" vertical="center"/>
    </xf>
    <xf numFmtId="0" fontId="546" fillId="5" borderId="0" xfId="1" applyFont="1" applyFill="1" applyBorder="1" applyAlignment="1">
      <alignment vertical="center"/>
    </xf>
    <xf numFmtId="0" fontId="138" fillId="28" borderId="0" xfId="6" applyFont="1" applyFill="1" applyAlignment="1" applyProtection="1">
      <alignment vertical="center"/>
      <protection hidden="1"/>
    </xf>
    <xf numFmtId="0" fontId="547" fillId="5" borderId="240" xfId="0" applyFont="1" applyFill="1" applyBorder="1" applyAlignment="1">
      <alignment vertical="center"/>
    </xf>
    <xf numFmtId="0" fontId="547" fillId="5" borderId="0" xfId="0" applyFont="1" applyFill="1" applyAlignment="1">
      <alignment vertical="center"/>
    </xf>
    <xf numFmtId="0" fontId="341" fillId="5" borderId="240" xfId="0" applyFont="1" applyFill="1" applyBorder="1" applyAlignment="1">
      <alignment vertical="center"/>
    </xf>
    <xf numFmtId="0" fontId="341" fillId="5" borderId="0" xfId="0" applyFont="1" applyFill="1" applyAlignment="1">
      <alignment vertical="center"/>
    </xf>
    <xf numFmtId="0" fontId="544" fillId="5" borderId="0" xfId="0" applyFont="1" applyFill="1" applyAlignment="1">
      <alignment vertical="center" wrapText="1"/>
    </xf>
    <xf numFmtId="0" fontId="544" fillId="5" borderId="185" xfId="0" applyFont="1" applyFill="1" applyBorder="1" applyAlignment="1">
      <alignment vertical="center" wrapText="1"/>
    </xf>
    <xf numFmtId="0" fontId="548" fillId="5" borderId="240" xfId="0" applyFont="1" applyFill="1" applyBorder="1" applyAlignment="1">
      <alignment vertical="center"/>
    </xf>
    <xf numFmtId="0" fontId="548" fillId="5" borderId="0" xfId="0" applyFont="1" applyFill="1" applyAlignment="1">
      <alignment vertical="center"/>
    </xf>
    <xf numFmtId="0" fontId="549" fillId="5" borderId="0" xfId="0" applyFont="1" applyFill="1" applyAlignment="1">
      <alignment vertical="center"/>
    </xf>
    <xf numFmtId="0" fontId="549" fillId="5" borderId="185" xfId="0" applyFont="1" applyFill="1" applyBorder="1" applyAlignment="1">
      <alignment vertical="center"/>
    </xf>
    <xf numFmtId="0" fontId="549" fillId="5" borderId="0" xfId="0" applyFont="1" applyFill="1" applyAlignment="1">
      <alignment vertical="center" wrapText="1"/>
    </xf>
    <xf numFmtId="0" fontId="549" fillId="5" borderId="185" xfId="0" applyFont="1" applyFill="1" applyBorder="1" applyAlignment="1">
      <alignment vertical="center" wrapText="1"/>
    </xf>
    <xf numFmtId="0" fontId="550" fillId="5" borderId="240" xfId="0" applyFont="1" applyFill="1" applyBorder="1" applyAlignment="1">
      <alignment vertical="center"/>
    </xf>
    <xf numFmtId="0" fontId="550" fillId="5" borderId="0" xfId="0" applyFont="1" applyFill="1" applyAlignment="1">
      <alignment vertical="center"/>
    </xf>
    <xf numFmtId="0" fontId="551" fillId="5" borderId="0" xfId="0" applyFont="1" applyFill="1" applyAlignment="1">
      <alignment vertical="center"/>
    </xf>
    <xf numFmtId="0" fontId="551" fillId="5" borderId="185" xfId="0" applyFont="1" applyFill="1" applyBorder="1" applyAlignment="1">
      <alignment vertical="center"/>
    </xf>
    <xf numFmtId="0" fontId="551" fillId="5" borderId="0" xfId="0" applyFont="1" applyFill="1" applyAlignment="1">
      <alignment vertical="center" wrapText="1"/>
    </xf>
    <xf numFmtId="0" fontId="551" fillId="5" borderId="185" xfId="0" applyFont="1" applyFill="1" applyBorder="1" applyAlignment="1">
      <alignment vertical="center" wrapText="1"/>
    </xf>
    <xf numFmtId="0" fontId="552" fillId="101" borderId="0" xfId="0" applyFont="1" applyFill="1" applyAlignment="1">
      <alignment horizontal="left" vertical="center"/>
    </xf>
    <xf numFmtId="0" fontId="552" fillId="101" borderId="0" xfId="0" applyFont="1" applyFill="1" applyAlignment="1">
      <alignment vertical="center"/>
    </xf>
    <xf numFmtId="0" fontId="552" fillId="101" borderId="0" xfId="0" applyFont="1" applyFill="1" applyAlignment="1">
      <alignment vertical="center" wrapText="1"/>
    </xf>
    <xf numFmtId="0" fontId="552" fillId="101" borderId="185" xfId="0" applyFont="1" applyFill="1" applyBorder="1" applyAlignment="1">
      <alignment vertical="center" wrapText="1"/>
    </xf>
    <xf numFmtId="0" fontId="244" fillId="28" borderId="297" xfId="23" applyFont="1" applyFill="1" applyBorder="1" applyAlignment="1">
      <alignment vertical="center"/>
    </xf>
    <xf numFmtId="0" fontId="3" fillId="28" borderId="0" xfId="5" applyFill="1" applyAlignment="1">
      <alignment vertical="center"/>
    </xf>
    <xf numFmtId="0" fontId="164" fillId="0" borderId="0" xfId="5" applyFont="1" applyAlignment="1">
      <alignment horizontal="right" vertical="center"/>
    </xf>
    <xf numFmtId="0" fontId="287" fillId="136" borderId="0" xfId="5" applyFont="1" applyFill="1" applyAlignment="1">
      <alignment horizontal="center" vertical="center"/>
    </xf>
    <xf numFmtId="0" fontId="177" fillId="38" borderId="0" xfId="6" applyFont="1" applyFill="1" applyAlignment="1" applyProtection="1">
      <alignment horizontal="center" vertical="center" textRotation="90"/>
      <protection locked="0"/>
    </xf>
    <xf numFmtId="0" fontId="158" fillId="5" borderId="0" xfId="0" applyFont="1" applyFill="1"/>
    <xf numFmtId="0" fontId="551" fillId="5" borderId="0" xfId="15" applyFont="1" applyFill="1" applyAlignment="1">
      <alignment horizontal="right" vertical="center"/>
    </xf>
    <xf numFmtId="0" fontId="5" fillId="5" borderId="185" xfId="15" applyFont="1" applyFill="1" applyBorder="1" applyAlignment="1">
      <alignment horizontal="left" vertical="center" wrapText="1"/>
    </xf>
    <xf numFmtId="2" fontId="553" fillId="0" borderId="0" xfId="23" applyNumberFormat="1" applyFont="1" applyAlignment="1">
      <alignment horizontal="center" vertical="center"/>
    </xf>
    <xf numFmtId="0" fontId="244" fillId="0" borderId="0" xfId="23" applyFont="1" applyAlignment="1">
      <alignment horizontal="center" vertical="center"/>
    </xf>
    <xf numFmtId="0" fontId="244" fillId="0" borderId="0" xfId="23" applyFont="1" applyAlignment="1">
      <alignment horizontal="left" vertical="center"/>
    </xf>
    <xf numFmtId="0" fontId="549" fillId="5" borderId="240" xfId="0" applyFont="1" applyFill="1" applyBorder="1"/>
    <xf numFmtId="0" fontId="549" fillId="5" borderId="0" xfId="0" applyFont="1" applyFill="1"/>
    <xf numFmtId="0" fontId="554" fillId="26" borderId="241" xfId="0" applyFont="1" applyFill="1" applyBorder="1" applyAlignment="1">
      <alignment vertical="center"/>
    </xf>
    <xf numFmtId="0" fontId="554" fillId="26" borderId="213" xfId="0" applyFont="1" applyFill="1" applyBorder="1" applyAlignment="1">
      <alignment vertical="center"/>
    </xf>
    <xf numFmtId="0" fontId="554" fillId="26" borderId="214" xfId="0" applyFont="1" applyFill="1" applyBorder="1" applyAlignment="1">
      <alignment vertical="center"/>
    </xf>
    <xf numFmtId="0" fontId="338" fillId="0" borderId="0" xfId="0" applyFont="1" applyAlignment="1">
      <alignment horizontal="center" vertical="center"/>
    </xf>
    <xf numFmtId="0" fontId="452" fillId="27" borderId="0" xfId="44" applyFont="1" applyFill="1" applyAlignment="1" applyProtection="1">
      <alignment horizontal="left" vertical="center"/>
    </xf>
    <xf numFmtId="0" fontId="470" fillId="27" borderId="0" xfId="5" applyFont="1" applyFill="1" applyAlignment="1">
      <alignment horizontal="center" vertical="center"/>
    </xf>
    <xf numFmtId="0" fontId="466" fillId="19" borderId="0" xfId="30" applyFont="1" applyFill="1" applyAlignment="1">
      <alignment horizontal="center" vertical="center"/>
    </xf>
    <xf numFmtId="189" fontId="507" fillId="141" borderId="0" xfId="36" applyNumberFormat="1" applyFont="1" applyFill="1" applyAlignment="1">
      <alignment horizontal="left" vertical="center"/>
    </xf>
    <xf numFmtId="0" fontId="507" fillId="43" borderId="0" xfId="0" applyFont="1" applyFill="1" applyAlignment="1">
      <alignment horizontal="center" vertical="center" wrapText="1"/>
    </xf>
    <xf numFmtId="189" fontId="526" fillId="141" borderId="0" xfId="0" applyNumberFormat="1" applyFont="1" applyFill="1" applyAlignment="1">
      <alignment horizontal="center" vertical="center"/>
    </xf>
    <xf numFmtId="194" fontId="526" fillId="144" borderId="0" xfId="36" applyNumberFormat="1" applyFont="1" applyFill="1" applyAlignment="1">
      <alignment horizontal="center" vertical="center"/>
    </xf>
    <xf numFmtId="14" fontId="526" fillId="141" borderId="0" xfId="0" applyNumberFormat="1" applyFont="1" applyFill="1" applyAlignment="1">
      <alignment horizontal="center" vertical="center"/>
    </xf>
    <xf numFmtId="196" fontId="529" fillId="61" borderId="0" xfId="0" applyNumberFormat="1" applyFont="1" applyFill="1" applyAlignment="1">
      <alignment horizontal="center" vertical="center"/>
    </xf>
    <xf numFmtId="14" fontId="526" fillId="141" borderId="0" xfId="30" applyNumberFormat="1" applyFont="1" applyFill="1" applyAlignment="1">
      <alignment horizontal="center"/>
    </xf>
    <xf numFmtId="14" fontId="211" fillId="141" borderId="0" xfId="36" applyNumberFormat="1" applyFont="1" applyFill="1" applyAlignment="1">
      <alignment horizontal="center" vertical="center"/>
    </xf>
    <xf numFmtId="189" fontId="211" fillId="141" borderId="0" xfId="36" applyNumberFormat="1" applyFont="1" applyFill="1" applyAlignment="1">
      <alignment horizontal="center" vertical="center"/>
    </xf>
    <xf numFmtId="14" fontId="260" fillId="141" borderId="0" xfId="30" applyNumberFormat="1" applyFont="1" applyFill="1" applyAlignment="1">
      <alignment horizontal="center"/>
    </xf>
    <xf numFmtId="0" fontId="507" fillId="141" borderId="0" xfId="36" applyFont="1" applyFill="1" applyAlignment="1">
      <alignment horizontal="center" vertical="center"/>
    </xf>
    <xf numFmtId="0" fontId="450" fillId="0" borderId="224" xfId="23" applyFont="1" applyBorder="1" applyAlignment="1">
      <alignment horizontal="left" vertical="center"/>
    </xf>
    <xf numFmtId="0" fontId="450" fillId="0" borderId="225" xfId="23" applyFont="1" applyBorder="1" applyAlignment="1">
      <alignment horizontal="left" vertical="center"/>
    </xf>
    <xf numFmtId="0" fontId="450" fillId="0" borderId="226" xfId="23" applyFont="1" applyBorder="1" applyAlignment="1">
      <alignment horizontal="left" vertical="center"/>
    </xf>
    <xf numFmtId="0" fontId="450" fillId="0" borderId="248" xfId="23" applyFont="1" applyBorder="1" applyAlignment="1">
      <alignment horizontal="left" vertical="center"/>
    </xf>
    <xf numFmtId="0" fontId="450" fillId="0" borderId="213" xfId="23" applyFont="1" applyBorder="1" applyAlignment="1">
      <alignment horizontal="left" vertical="center"/>
    </xf>
    <xf numFmtId="0" fontId="450" fillId="0" borderId="244" xfId="23" applyFont="1" applyBorder="1" applyAlignment="1">
      <alignment horizontal="left" vertical="center"/>
    </xf>
    <xf numFmtId="0" fontId="484" fillId="28" borderId="249" xfId="23" applyFont="1" applyFill="1" applyBorder="1" applyAlignment="1">
      <alignment horizontal="center" vertical="center"/>
    </xf>
    <xf numFmtId="0" fontId="484" fillId="28" borderId="251" xfId="23" applyFont="1" applyFill="1" applyBorder="1" applyAlignment="1">
      <alignment horizontal="center" vertical="center"/>
    </xf>
    <xf numFmtId="0" fontId="447" fillId="138" borderId="250" xfId="23" applyFont="1" applyFill="1" applyBorder="1" applyAlignment="1">
      <alignment horizontal="center" vertical="center" wrapText="1"/>
    </xf>
    <xf numFmtId="0" fontId="447" fillId="138" borderId="0" xfId="23" applyFont="1" applyFill="1" applyAlignment="1">
      <alignment horizontal="center" vertical="center" wrapText="1"/>
    </xf>
    <xf numFmtId="0" fontId="153" fillId="28" borderId="0" xfId="23" applyFont="1" applyFill="1" applyAlignment="1">
      <alignment horizontal="center" vertical="center" wrapText="1"/>
    </xf>
    <xf numFmtId="0" fontId="486" fillId="42" borderId="252" xfId="23" applyFont="1" applyFill="1" applyBorder="1" applyAlignment="1">
      <alignment horizontal="center" vertical="center"/>
    </xf>
    <xf numFmtId="0" fontId="486" fillId="42" borderId="253" xfId="23" applyFont="1" applyFill="1" applyBorder="1" applyAlignment="1">
      <alignment horizontal="center" vertical="center"/>
    </xf>
    <xf numFmtId="0" fontId="487" fillId="28" borderId="0" xfId="23" applyFont="1" applyFill="1" applyAlignment="1">
      <alignment horizontal="center" vertical="center" wrapText="1"/>
    </xf>
    <xf numFmtId="49" fontId="486" fillId="142" borderId="4" xfId="23" applyNumberFormat="1" applyFont="1" applyFill="1" applyBorder="1" applyAlignment="1">
      <alignment horizontal="center" wrapText="1"/>
    </xf>
    <xf numFmtId="49" fontId="486" fillId="142" borderId="0" xfId="23" applyNumberFormat="1" applyFont="1" applyFill="1" applyAlignment="1">
      <alignment horizontal="center" wrapText="1"/>
    </xf>
    <xf numFmtId="49" fontId="486" fillId="142" borderId="238" xfId="23" applyNumberFormat="1" applyFont="1" applyFill="1" applyBorder="1" applyAlignment="1">
      <alignment horizontal="center" wrapText="1"/>
    </xf>
    <xf numFmtId="49" fontId="495" fillId="142" borderId="4" xfId="23" applyNumberFormat="1" applyFont="1" applyFill="1" applyBorder="1" applyAlignment="1">
      <alignment horizontal="center" vertical="center" wrapText="1"/>
    </xf>
    <xf numFmtId="49" fontId="268" fillId="142" borderId="0" xfId="23" applyNumberFormat="1" applyFont="1" applyFill="1" applyAlignment="1">
      <alignment horizontal="center" vertical="center" wrapText="1"/>
    </xf>
    <xf numFmtId="49" fontId="268" fillId="142" borderId="238" xfId="23" applyNumberFormat="1" applyFont="1" applyFill="1" applyBorder="1" applyAlignment="1">
      <alignment horizontal="center" vertical="center" wrapText="1"/>
    </xf>
    <xf numFmtId="49" fontId="268" fillId="142" borderId="4" xfId="23" applyNumberFormat="1" applyFont="1" applyFill="1" applyBorder="1" applyAlignment="1">
      <alignment horizontal="center" vertical="center" wrapText="1"/>
    </xf>
    <xf numFmtId="49" fontId="269" fillId="142" borderId="4" xfId="23" applyNumberFormat="1" applyFont="1" applyFill="1" applyBorder="1" applyAlignment="1">
      <alignment horizontal="center" vertical="center" wrapText="1"/>
    </xf>
    <xf numFmtId="49" fontId="269" fillId="142" borderId="0" xfId="23" applyNumberFormat="1" applyFont="1" applyFill="1" applyAlignment="1">
      <alignment horizontal="center" vertical="center" wrapText="1"/>
    </xf>
    <xf numFmtId="49" fontId="269" fillId="142" borderId="238" xfId="23" applyNumberFormat="1" applyFont="1" applyFill="1" applyBorder="1" applyAlignment="1">
      <alignment horizontal="center" vertical="center" wrapText="1"/>
    </xf>
    <xf numFmtId="49" fontId="496" fillId="142" borderId="4" xfId="23" applyNumberFormat="1" applyFont="1" applyFill="1" applyBorder="1" applyAlignment="1">
      <alignment horizontal="center" vertical="center" wrapText="1"/>
    </xf>
    <xf numFmtId="49" fontId="496" fillId="142" borderId="0" xfId="23" applyNumberFormat="1" applyFont="1" applyFill="1" applyAlignment="1">
      <alignment horizontal="center" vertical="center" wrapText="1"/>
    </xf>
    <xf numFmtId="0" fontId="497" fillId="57" borderId="261" xfId="23" applyFont="1" applyFill="1" applyBorder="1" applyAlignment="1">
      <alignment horizontal="center" vertical="center" wrapText="1"/>
    </xf>
    <xf numFmtId="0" fontId="497" fillId="57" borderId="263" xfId="23" applyFont="1" applyFill="1" applyBorder="1" applyAlignment="1">
      <alignment horizontal="center" vertical="center" wrapText="1"/>
    </xf>
    <xf numFmtId="0" fontId="333" fillId="57" borderId="262" xfId="23" applyFont="1" applyFill="1" applyBorder="1" applyAlignment="1">
      <alignment horizontal="center" vertical="center" wrapText="1"/>
    </xf>
    <xf numFmtId="0" fontId="333" fillId="57" borderId="264" xfId="23" applyFont="1" applyFill="1" applyBorder="1" applyAlignment="1">
      <alignment horizontal="center" vertical="center" wrapText="1"/>
    </xf>
    <xf numFmtId="49" fontId="210" fillId="19" borderId="4" xfId="23" applyNumberFormat="1" applyFont="1" applyFill="1" applyBorder="1" applyAlignment="1">
      <alignment horizontal="center" vertical="center" wrapText="1"/>
    </xf>
    <xf numFmtId="49" fontId="210" fillId="19" borderId="0" xfId="23" applyNumberFormat="1" applyFont="1" applyFill="1" applyAlignment="1">
      <alignment horizontal="center" vertical="center" wrapText="1"/>
    </xf>
    <xf numFmtId="49" fontId="210" fillId="19" borderId="238" xfId="23" applyNumberFormat="1" applyFont="1" applyFill="1" applyBorder="1" applyAlignment="1">
      <alignment horizontal="center" vertical="center" wrapText="1"/>
    </xf>
    <xf numFmtId="49" fontId="210" fillId="42" borderId="0" xfId="23" applyNumberFormat="1" applyFont="1" applyFill="1" applyAlignment="1">
      <alignment horizontal="center" vertical="center" wrapText="1"/>
    </xf>
    <xf numFmtId="0" fontId="25" fillId="42" borderId="0" xfId="23" applyFont="1" applyFill="1" applyAlignment="1">
      <alignment horizontal="center" vertical="center" wrapText="1"/>
    </xf>
    <xf numFmtId="49" fontId="387" fillId="142" borderId="199" xfId="23" applyNumberFormat="1" applyFont="1" applyFill="1" applyBorder="1" applyAlignment="1">
      <alignment horizontal="center" wrapText="1"/>
    </xf>
    <xf numFmtId="0" fontId="210" fillId="57" borderId="224" xfId="23" applyFont="1" applyFill="1" applyBorder="1" applyAlignment="1">
      <alignment horizontal="center" vertical="center" wrapText="1"/>
    </xf>
    <xf numFmtId="0" fontId="210" fillId="57" borderId="226" xfId="23" applyFont="1" applyFill="1" applyBorder="1" applyAlignment="1">
      <alignment horizontal="center" vertical="center" wrapText="1"/>
    </xf>
    <xf numFmtId="49" fontId="164" fillId="19" borderId="259" xfId="23" applyNumberFormat="1" applyFont="1" applyFill="1" applyBorder="1" applyAlignment="1">
      <alignment horizontal="center" vertical="center" wrapText="1"/>
    </xf>
    <xf numFmtId="49" fontId="164" fillId="19" borderId="0" xfId="23" applyNumberFormat="1" applyFont="1" applyFill="1" applyAlignment="1">
      <alignment horizontal="center" vertical="center" wrapText="1"/>
    </xf>
    <xf numFmtId="49" fontId="492" fillId="42" borderId="257" xfId="23" applyNumberFormat="1" applyFont="1" applyFill="1" applyBorder="1" applyAlignment="1">
      <alignment horizontal="center" vertical="center" wrapText="1"/>
    </xf>
    <xf numFmtId="49" fontId="493" fillId="140" borderId="0" xfId="23" applyNumberFormat="1" applyFont="1" applyFill="1" applyAlignment="1">
      <alignment horizontal="center" vertical="center" wrapText="1"/>
    </xf>
    <xf numFmtId="0" fontId="243" fillId="141" borderId="0" xfId="23" applyFont="1" applyFill="1" applyAlignment="1">
      <alignment horizontal="center" vertical="center" wrapText="1"/>
    </xf>
    <xf numFmtId="0" fontId="5" fillId="141" borderId="0" xfId="23" applyFont="1" applyFill="1" applyAlignment="1">
      <alignment horizontal="center" vertical="center" wrapText="1"/>
    </xf>
    <xf numFmtId="49" fontId="388" fillId="142" borderId="0" xfId="23" applyNumberFormat="1" applyFont="1" applyFill="1" applyAlignment="1">
      <alignment horizontal="center" wrapText="1"/>
    </xf>
    <xf numFmtId="49" fontId="388" fillId="142" borderId="238" xfId="23" applyNumberFormat="1" applyFont="1" applyFill="1" applyBorder="1" applyAlignment="1">
      <alignment horizontal="center" wrapText="1"/>
    </xf>
    <xf numFmtId="0" fontId="470" fillId="0" borderId="0" xfId="5" applyFont="1" applyAlignment="1">
      <alignment horizontal="center" vertical="center"/>
    </xf>
    <xf numFmtId="49" fontId="387" fillId="142" borderId="0" xfId="23" applyNumberFormat="1" applyFont="1" applyFill="1" applyAlignment="1">
      <alignment horizontal="center" wrapText="1"/>
    </xf>
    <xf numFmtId="49" fontId="505" fillId="28" borderId="4" xfId="42" applyNumberFormat="1" applyFont="1" applyFill="1" applyBorder="1" applyAlignment="1">
      <alignment horizontal="left"/>
    </xf>
    <xf numFmtId="49" fontId="505" fillId="28" borderId="0" xfId="42" applyNumberFormat="1" applyFont="1" applyFill="1" applyBorder="1" applyAlignment="1">
      <alignment horizontal="left"/>
    </xf>
    <xf numFmtId="0" fontId="387" fillId="28" borderId="225" xfId="38" applyFont="1" applyFill="1" applyBorder="1" applyAlignment="1" applyProtection="1">
      <alignment horizontal="center" vertical="center"/>
      <protection locked="0"/>
    </xf>
    <xf numFmtId="0" fontId="387" fillId="28" borderId="226" xfId="38" applyFont="1" applyFill="1" applyBorder="1" applyAlignment="1" applyProtection="1">
      <alignment horizontal="center" vertical="center"/>
      <protection locked="0"/>
    </xf>
    <xf numFmtId="0" fontId="387" fillId="28" borderId="0" xfId="38" applyFont="1" applyFill="1" applyAlignment="1" applyProtection="1">
      <alignment horizontal="center" vertical="center"/>
      <protection locked="0"/>
    </xf>
    <xf numFmtId="0" fontId="387" fillId="28" borderId="238" xfId="38" applyFont="1" applyFill="1" applyBorder="1" applyAlignment="1" applyProtection="1">
      <alignment horizontal="center" vertical="center"/>
      <protection locked="0"/>
    </xf>
    <xf numFmtId="0" fontId="282" fillId="0" borderId="239" xfId="23" applyFont="1" applyBorder="1" applyAlignment="1">
      <alignment horizontal="center" vertical="center" wrapText="1"/>
    </xf>
    <xf numFmtId="0" fontId="282" fillId="0" borderId="202" xfId="23" applyFont="1" applyBorder="1" applyAlignment="1">
      <alignment horizontal="center" vertical="center" wrapText="1"/>
    </xf>
    <xf numFmtId="0" fontId="282" fillId="0" borderId="212" xfId="23" applyFont="1" applyBorder="1" applyAlignment="1">
      <alignment horizontal="center" vertical="center" wrapText="1"/>
    </xf>
    <xf numFmtId="0" fontId="282" fillId="0" borderId="240" xfId="23" applyFont="1" applyBorder="1" applyAlignment="1">
      <alignment horizontal="center" vertical="center" wrapText="1"/>
    </xf>
    <xf numFmtId="0" fontId="282" fillId="0" borderId="0" xfId="23" applyFont="1" applyAlignment="1">
      <alignment horizontal="center" vertical="center" wrapText="1"/>
    </xf>
    <xf numFmtId="0" fontId="282" fillId="0" borderId="185" xfId="23" applyFont="1" applyBorder="1" applyAlignment="1">
      <alignment horizontal="center" vertical="center" wrapText="1"/>
    </xf>
    <xf numFmtId="0" fontId="282" fillId="0" borderId="241" xfId="23" applyFont="1" applyBorder="1" applyAlignment="1">
      <alignment horizontal="center" vertical="center" wrapText="1"/>
    </xf>
    <xf numFmtId="0" fontId="282" fillId="0" borderId="213" xfId="23" applyFont="1" applyBorder="1" applyAlignment="1">
      <alignment horizontal="center" vertical="center" wrapText="1"/>
    </xf>
    <xf numFmtId="0" fontId="282" fillId="0" borderId="214" xfId="23" applyFont="1" applyBorder="1" applyAlignment="1">
      <alignment horizontal="center" vertical="center" wrapText="1"/>
    </xf>
    <xf numFmtId="0" fontId="177" fillId="38" borderId="224" xfId="6" applyFont="1" applyFill="1" applyBorder="1" applyAlignment="1" applyProtection="1">
      <alignment horizontal="center" vertical="center" textRotation="90"/>
      <protection locked="0"/>
    </xf>
    <xf numFmtId="0" fontId="177" fillId="38" borderId="293" xfId="6" applyFont="1" applyFill="1" applyBorder="1" applyAlignment="1" applyProtection="1">
      <alignment horizontal="center" vertical="center" textRotation="90"/>
      <protection locked="0"/>
    </xf>
    <xf numFmtId="0" fontId="455" fillId="28" borderId="225" xfId="6" applyFont="1" applyFill="1" applyBorder="1" applyAlignment="1" applyProtection="1">
      <alignment horizontal="center" vertical="center"/>
      <protection hidden="1"/>
    </xf>
    <xf numFmtId="0" fontId="455" fillId="28" borderId="226" xfId="6" applyFont="1" applyFill="1" applyBorder="1" applyAlignment="1" applyProtection="1">
      <alignment horizontal="center" vertical="center"/>
      <protection hidden="1"/>
    </xf>
    <xf numFmtId="0" fontId="455" fillId="28" borderId="199" xfId="6" applyFont="1" applyFill="1" applyBorder="1" applyAlignment="1" applyProtection="1">
      <alignment horizontal="center" vertical="center"/>
      <protection hidden="1"/>
    </xf>
    <xf numFmtId="0" fontId="455" fillId="28" borderId="265" xfId="6" applyFont="1" applyFill="1" applyBorder="1" applyAlignment="1" applyProtection="1">
      <alignment horizontal="center" vertical="center"/>
      <protection hidden="1"/>
    </xf>
    <xf numFmtId="0" fontId="259" fillId="22" borderId="224" xfId="6" applyFont="1" applyFill="1" applyBorder="1" applyAlignment="1" applyProtection="1">
      <alignment horizontal="center" vertical="center"/>
      <protection hidden="1"/>
    </xf>
    <xf numFmtId="0" fontId="259" fillId="22" borderId="225" xfId="6" applyFont="1" applyFill="1" applyBorder="1" applyAlignment="1" applyProtection="1">
      <alignment horizontal="center" vertical="center"/>
      <protection hidden="1"/>
    </xf>
    <xf numFmtId="0" fontId="177" fillId="38" borderId="224" xfId="37" applyFont="1" applyFill="1" applyBorder="1" applyAlignment="1" applyProtection="1">
      <alignment horizontal="center" vertical="center" textRotation="90"/>
      <protection locked="0"/>
    </xf>
    <xf numFmtId="0" fontId="177" fillId="38" borderId="4" xfId="37" applyFont="1" applyFill="1" applyBorder="1" applyAlignment="1" applyProtection="1">
      <alignment horizontal="center" vertical="center" textRotation="90"/>
      <protection locked="0"/>
    </xf>
    <xf numFmtId="0" fontId="171" fillId="22" borderId="4" xfId="6" applyFont="1" applyFill="1" applyBorder="1" applyAlignment="1" applyProtection="1">
      <alignment horizontal="center" vertical="center" textRotation="90"/>
      <protection locked="0"/>
    </xf>
    <xf numFmtId="0" fontId="171" fillId="22" borderId="297" xfId="6" applyFont="1" applyFill="1" applyBorder="1" applyAlignment="1" applyProtection="1">
      <alignment horizontal="center" vertical="center" textRotation="90"/>
      <protection locked="0"/>
    </xf>
    <xf numFmtId="0" fontId="138" fillId="28" borderId="199" xfId="6" applyFont="1" applyFill="1" applyBorder="1" applyAlignment="1" applyProtection="1">
      <alignment horizontal="left" vertical="center"/>
      <protection hidden="1"/>
    </xf>
    <xf numFmtId="0" fontId="259" fillId="22" borderId="199" xfId="6" applyFont="1" applyFill="1" applyBorder="1" applyAlignment="1" applyProtection="1">
      <alignment horizontal="center" vertical="center"/>
      <protection hidden="1"/>
    </xf>
    <xf numFmtId="0" fontId="259" fillId="22" borderId="294" xfId="6" applyFont="1" applyFill="1" applyBorder="1" applyAlignment="1" applyProtection="1">
      <alignment horizontal="center" vertical="center"/>
      <protection hidden="1"/>
    </xf>
    <xf numFmtId="0" fontId="210" fillId="54" borderId="130" xfId="6" applyFont="1" applyFill="1" applyBorder="1" applyAlignment="1" applyProtection="1">
      <alignment horizontal="center" vertical="center" textRotation="90"/>
      <protection locked="0"/>
    </xf>
    <xf numFmtId="0" fontId="210" fillId="54" borderId="238" xfId="6" applyFont="1" applyFill="1" applyBorder="1" applyAlignment="1" applyProtection="1">
      <alignment horizontal="center" vertical="center" textRotation="90"/>
      <protection locked="0"/>
    </xf>
    <xf numFmtId="1" fontId="391" fillId="28" borderId="0" xfId="6" applyNumberFormat="1" applyFont="1" applyFill="1" applyAlignment="1" applyProtection="1">
      <alignment horizontal="center" vertical="center"/>
      <protection hidden="1"/>
    </xf>
    <xf numFmtId="0" fontId="256" fillId="28" borderId="295" xfId="6" applyFont="1" applyFill="1" applyBorder="1" applyAlignment="1" applyProtection="1">
      <alignment horizontal="center" vertical="center"/>
      <protection hidden="1"/>
    </xf>
    <xf numFmtId="0" fontId="259" fillId="22" borderId="238" xfId="6" applyFont="1" applyFill="1" applyBorder="1" applyAlignment="1" applyProtection="1">
      <alignment horizontal="center" vertical="center" textRotation="90"/>
      <protection locked="0"/>
    </xf>
    <xf numFmtId="0" fontId="259" fillId="22" borderId="228" xfId="6" applyFont="1" applyFill="1" applyBorder="1" applyAlignment="1" applyProtection="1">
      <alignment horizontal="center" vertical="center" textRotation="90"/>
      <protection locked="0"/>
    </xf>
    <xf numFmtId="0" fontId="167" fillId="28" borderId="213" xfId="6" applyFont="1" applyFill="1" applyBorder="1" applyAlignment="1" applyProtection="1">
      <alignment horizontal="center"/>
      <protection hidden="1"/>
    </xf>
    <xf numFmtId="0" fontId="244" fillId="28" borderId="0" xfId="37" applyFont="1" applyFill="1" applyAlignment="1" applyProtection="1">
      <alignment horizontal="center" vertical="center"/>
      <protection locked="0"/>
    </xf>
    <xf numFmtId="0" fontId="177" fillId="38" borderId="4" xfId="6" applyFont="1" applyFill="1" applyBorder="1" applyAlignment="1" applyProtection="1">
      <alignment horizontal="center" vertical="center" textRotation="90"/>
      <protection locked="0"/>
    </xf>
    <xf numFmtId="0" fontId="153" fillId="26" borderId="224" xfId="6" applyFont="1" applyFill="1" applyBorder="1" applyAlignment="1" applyProtection="1">
      <alignment horizontal="center" vertical="center"/>
      <protection hidden="1"/>
    </xf>
    <xf numFmtId="0" fontId="153" fillId="26" borderId="225" xfId="6" applyFont="1" applyFill="1" applyBorder="1" applyAlignment="1" applyProtection="1">
      <alignment horizontal="center" vertical="center"/>
      <protection hidden="1"/>
    </xf>
    <xf numFmtId="0" fontId="177" fillId="26" borderId="4" xfId="6" applyFont="1" applyFill="1" applyBorder="1" applyAlignment="1" applyProtection="1">
      <alignment horizontal="center" vertical="center" textRotation="90"/>
      <protection locked="0"/>
    </xf>
    <xf numFmtId="0" fontId="177" fillId="26" borderId="297" xfId="6" applyFont="1" applyFill="1" applyBorder="1" applyAlignment="1" applyProtection="1">
      <alignment horizontal="center" vertical="center" textRotation="90"/>
      <protection locked="0"/>
    </xf>
    <xf numFmtId="0" fontId="153" fillId="26" borderId="199" xfId="6" applyFont="1" applyFill="1" applyBorder="1" applyAlignment="1" applyProtection="1">
      <alignment horizontal="center" vertical="center"/>
      <protection hidden="1"/>
    </xf>
    <xf numFmtId="0" fontId="153" fillId="26" borderId="294" xfId="6" applyFont="1" applyFill="1" applyBorder="1" applyAlignment="1" applyProtection="1">
      <alignment horizontal="center" vertical="center"/>
      <protection hidden="1"/>
    </xf>
    <xf numFmtId="165" fontId="241" fillId="42" borderId="0" xfId="6" applyNumberFormat="1" applyFont="1" applyFill="1" applyAlignment="1" applyProtection="1">
      <alignment horizontal="center" vertical="center"/>
      <protection hidden="1"/>
    </xf>
    <xf numFmtId="0" fontId="255" fillId="42" borderId="0" xfId="6" applyFont="1" applyFill="1" applyAlignment="1" applyProtection="1">
      <alignment horizontal="center" vertical="center"/>
      <protection hidden="1"/>
    </xf>
    <xf numFmtId="0" fontId="153" fillId="26" borderId="130" xfId="6" applyFont="1" applyFill="1" applyBorder="1" applyAlignment="1" applyProtection="1">
      <alignment horizontal="center" vertical="center" textRotation="90"/>
      <protection locked="0"/>
    </xf>
    <xf numFmtId="0" fontId="153" fillId="26" borderId="300" xfId="6" applyFont="1" applyFill="1" applyBorder="1" applyAlignment="1" applyProtection="1">
      <alignment horizontal="center" vertical="center" textRotation="90"/>
      <protection locked="0"/>
    </xf>
    <xf numFmtId="0" fontId="244" fillId="28" borderId="225" xfId="6" applyFont="1" applyFill="1" applyBorder="1" applyAlignment="1" applyProtection="1">
      <alignment horizontal="center" vertical="center"/>
      <protection locked="0"/>
    </xf>
    <xf numFmtId="0" fontId="186" fillId="18" borderId="0" xfId="0" applyFont="1" applyFill="1" applyBorder="1" applyAlignment="1">
      <alignment horizontal="center" vertical="center"/>
    </xf>
    <xf numFmtId="0" fontId="191" fillId="18" borderId="0" xfId="0" applyFont="1" applyFill="1" applyBorder="1" applyAlignment="1">
      <alignment horizontal="left" vertical="center" wrapText="1"/>
    </xf>
    <xf numFmtId="0" fontId="21" fillId="30" borderId="0" xfId="5" applyFont="1" applyFill="1" applyBorder="1" applyAlignment="1">
      <alignment horizontal="center" vertical="center"/>
    </xf>
    <xf numFmtId="0" fontId="18" fillId="30" borderId="0" xfId="0" applyFont="1" applyFill="1" applyBorder="1" applyAlignment="1">
      <alignment horizontal="left" vertical="center" wrapText="1"/>
    </xf>
    <xf numFmtId="0" fontId="120" fillId="18" borderId="15" xfId="0" applyFont="1" applyFill="1" applyBorder="1" applyAlignment="1">
      <alignment horizontal="center" vertical="center"/>
    </xf>
    <xf numFmtId="0" fontId="13" fillId="30" borderId="15" xfId="0" applyFont="1" applyFill="1" applyBorder="1" applyAlignment="1">
      <alignment horizontal="center" vertical="center"/>
    </xf>
    <xf numFmtId="0" fontId="0" fillId="56" borderId="0" xfId="0" applyFill="1" applyAlignment="1">
      <alignment horizontal="center" vertical="center" textRotation="90"/>
    </xf>
    <xf numFmtId="0" fontId="14" fillId="30" borderId="0" xfId="0" applyFont="1" applyFill="1" applyBorder="1" applyAlignment="1">
      <alignment horizontal="center" vertical="center"/>
    </xf>
    <xf numFmtId="0" fontId="17" fillId="30" borderId="0" xfId="0" applyFont="1" applyFill="1" applyBorder="1" applyAlignment="1">
      <alignment horizontal="right" vertical="center" wrapText="1"/>
    </xf>
    <xf numFmtId="0" fontId="17" fillId="18" borderId="0" xfId="0" applyFont="1" applyFill="1" applyBorder="1" applyAlignment="1">
      <alignment horizontal="center" vertical="center"/>
    </xf>
    <xf numFmtId="0" fontId="18" fillId="30" borderId="0" xfId="0" applyFont="1" applyFill="1" applyBorder="1" applyAlignment="1">
      <alignment horizontal="center" vertical="center"/>
    </xf>
    <xf numFmtId="0" fontId="261" fillId="43" borderId="0" xfId="0" applyFont="1" applyFill="1" applyBorder="1" applyAlignment="1">
      <alignment horizontal="center" vertical="center"/>
    </xf>
    <xf numFmtId="0" fontId="20" fillId="30" borderId="0" xfId="0" applyFont="1" applyFill="1" applyBorder="1" applyAlignment="1">
      <alignment horizontal="center" vertical="center" wrapText="1"/>
    </xf>
    <xf numFmtId="167" fontId="22" fillId="30" borderId="0" xfId="11" applyNumberFormat="1" applyFont="1" applyFill="1" applyBorder="1" applyAlignment="1">
      <alignment horizontal="left" vertical="center"/>
    </xf>
    <xf numFmtId="0" fontId="19" fillId="5" borderId="14" xfId="15" applyNumberFormat="1" applyFont="1" applyFill="1" applyBorder="1" applyAlignment="1">
      <alignment horizontal="center" vertical="center"/>
    </xf>
    <xf numFmtId="0" fontId="21" fillId="30" borderId="0" xfId="5" applyFont="1" applyFill="1" applyBorder="1" applyAlignment="1">
      <alignment horizontal="left" vertical="center"/>
    </xf>
    <xf numFmtId="0" fontId="21" fillId="30" borderId="0" xfId="0" applyFont="1" applyFill="1" applyBorder="1" applyAlignment="1">
      <alignment horizontal="left" vertical="center" wrapText="1"/>
    </xf>
    <xf numFmtId="0" fontId="259" fillId="21" borderId="15" xfId="0" applyFont="1" applyFill="1" applyBorder="1" applyAlignment="1">
      <alignment horizontal="center" vertical="center"/>
    </xf>
    <xf numFmtId="0" fontId="0" fillId="32" borderId="0" xfId="0" applyFill="1" applyAlignment="1">
      <alignment horizontal="center" vertical="center" textRotation="90"/>
    </xf>
    <xf numFmtId="0" fontId="137" fillId="21" borderId="0" xfId="0" applyFont="1" applyFill="1" applyBorder="1" applyAlignment="1">
      <alignment horizontal="center" vertical="center"/>
    </xf>
    <xf numFmtId="0" fontId="126" fillId="21" borderId="0" xfId="0" applyFont="1" applyFill="1" applyBorder="1" applyAlignment="1">
      <alignment horizontal="right" vertical="center" wrapText="1"/>
    </xf>
    <xf numFmtId="0" fontId="258" fillId="18" borderId="0" xfId="0" applyFont="1" applyFill="1" applyBorder="1" applyAlignment="1">
      <alignment horizontal="center" vertical="center"/>
    </xf>
    <xf numFmtId="0" fontId="126" fillId="21" borderId="0" xfId="0" applyFont="1" applyFill="1" applyBorder="1" applyAlignment="1">
      <alignment horizontal="center" vertical="center"/>
    </xf>
    <xf numFmtId="0" fontId="161" fillId="43" borderId="0" xfId="0" applyFont="1" applyFill="1" applyBorder="1" applyAlignment="1">
      <alignment horizontal="center" vertical="center"/>
    </xf>
    <xf numFmtId="167" fontId="249" fillId="40" borderId="0" xfId="11" applyNumberFormat="1" applyFont="1" applyFill="1" applyBorder="1" applyAlignment="1">
      <alignment horizontal="left" vertical="center"/>
    </xf>
    <xf numFmtId="0" fontId="128" fillId="5" borderId="14" xfId="15" applyNumberFormat="1" applyFont="1" applyFill="1" applyBorder="1" applyAlignment="1">
      <alignment horizontal="center" vertical="center"/>
    </xf>
    <xf numFmtId="0" fontId="153" fillId="26" borderId="15" xfId="0" applyFont="1" applyFill="1" applyBorder="1" applyAlignment="1">
      <alignment horizontal="center" vertical="center"/>
    </xf>
    <xf numFmtId="0" fontId="260" fillId="26" borderId="0" xfId="0" applyFont="1" applyFill="1" applyBorder="1" applyAlignment="1">
      <alignment horizontal="center" vertical="center"/>
    </xf>
    <xf numFmtId="0" fontId="126" fillId="26" borderId="0" xfId="0" applyFont="1" applyFill="1" applyBorder="1" applyAlignment="1">
      <alignment horizontal="right" vertical="center" wrapText="1"/>
    </xf>
    <xf numFmtId="0" fontId="126" fillId="26" borderId="0" xfId="0" applyFont="1" applyFill="1" applyBorder="1" applyAlignment="1">
      <alignment horizontal="center" vertical="center"/>
    </xf>
    <xf numFmtId="0" fontId="164" fillId="26" borderId="0" xfId="0" applyFont="1" applyFill="1" applyBorder="1" applyAlignment="1">
      <alignment horizontal="center" vertical="center"/>
    </xf>
    <xf numFmtId="0" fontId="259" fillId="25" borderId="15" xfId="0" applyFont="1" applyFill="1" applyBorder="1" applyAlignment="1">
      <alignment horizontal="center" vertical="center"/>
    </xf>
    <xf numFmtId="0" fontId="137" fillId="25" borderId="0" xfId="0" applyFont="1" applyFill="1" applyBorder="1" applyAlignment="1">
      <alignment horizontal="center" vertical="center"/>
    </xf>
    <xf numFmtId="0" fontId="126" fillId="25" borderId="0" xfId="0" applyFont="1" applyFill="1" applyBorder="1" applyAlignment="1">
      <alignment horizontal="right" vertical="center" wrapText="1"/>
    </xf>
    <xf numFmtId="0" fontId="126" fillId="25" borderId="0" xfId="0" applyFont="1" applyFill="1" applyBorder="1" applyAlignment="1">
      <alignment horizontal="center" vertical="center"/>
    </xf>
    <xf numFmtId="0" fontId="259" fillId="24" borderId="15" xfId="0" applyFont="1" applyFill="1" applyBorder="1" applyAlignment="1">
      <alignment horizontal="center" vertical="center"/>
    </xf>
    <xf numFmtId="0" fontId="137" fillId="24" borderId="0" xfId="0" applyFont="1" applyFill="1" applyBorder="1" applyAlignment="1">
      <alignment horizontal="center" vertical="center"/>
    </xf>
    <xf numFmtId="0" fontId="126" fillId="24" borderId="0" xfId="0" applyFont="1" applyFill="1" applyBorder="1" applyAlignment="1">
      <alignment horizontal="right" vertical="center" wrapText="1"/>
    </xf>
    <xf numFmtId="0" fontId="126" fillId="24" borderId="0" xfId="0" applyFont="1" applyFill="1" applyBorder="1" applyAlignment="1">
      <alignment horizontal="center" vertical="center"/>
    </xf>
    <xf numFmtId="0" fontId="259" fillId="22" borderId="15" xfId="0" applyFont="1" applyFill="1" applyBorder="1" applyAlignment="1">
      <alignment horizontal="center" vertical="center"/>
    </xf>
    <xf numFmtId="0" fontId="137" fillId="22" borderId="0" xfId="0" applyFont="1" applyFill="1" applyBorder="1" applyAlignment="1">
      <alignment horizontal="center" vertical="center"/>
    </xf>
    <xf numFmtId="0" fontId="126" fillId="22" borderId="0" xfId="0" applyFont="1" applyFill="1" applyBorder="1" applyAlignment="1">
      <alignment horizontal="right" vertical="center" wrapText="1"/>
    </xf>
    <xf numFmtId="0" fontId="126" fillId="22" borderId="0" xfId="0" applyFont="1" applyFill="1" applyBorder="1" applyAlignment="1">
      <alignment horizontal="center" vertical="center"/>
    </xf>
    <xf numFmtId="0" fontId="137" fillId="23" borderId="0" xfId="0" applyFont="1" applyFill="1" applyBorder="1" applyAlignment="1">
      <alignment horizontal="center" vertical="center"/>
    </xf>
    <xf numFmtId="0" fontId="126" fillId="23" borderId="0" xfId="0" applyFont="1" applyFill="1" applyBorder="1" applyAlignment="1">
      <alignment horizontal="right" vertical="center" wrapText="1"/>
    </xf>
    <xf numFmtId="0" fontId="126" fillId="23" borderId="0" xfId="0" applyFont="1" applyFill="1" applyBorder="1" applyAlignment="1">
      <alignment horizontal="center" vertical="center"/>
    </xf>
    <xf numFmtId="0" fontId="0" fillId="18" borderId="0" xfId="0" applyFill="1" applyBorder="1" applyAlignment="1">
      <alignment horizontal="left" vertical="center"/>
    </xf>
    <xf numFmtId="0" fontId="164" fillId="31" borderId="0" xfId="5" applyFont="1" applyFill="1" applyBorder="1" applyAlignment="1" applyProtection="1">
      <alignment horizontal="center" vertical="center"/>
      <protection hidden="1"/>
    </xf>
    <xf numFmtId="0" fontId="122" fillId="20" borderId="0" xfId="0" applyFont="1" applyFill="1" applyBorder="1" applyAlignment="1">
      <alignment horizontal="right" vertical="center" wrapText="1"/>
    </xf>
    <xf numFmtId="0" fontId="259" fillId="23" borderId="15" xfId="0" applyFont="1" applyFill="1" applyBorder="1" applyAlignment="1">
      <alignment horizontal="center" vertical="center"/>
    </xf>
    <xf numFmtId="167" fontId="7" fillId="26" borderId="4" xfId="11" applyNumberFormat="1" applyFont="1" applyFill="1" applyBorder="1" applyAlignment="1">
      <alignment horizontal="center" vertical="center"/>
    </xf>
    <xf numFmtId="0" fontId="128" fillId="5" borderId="44" xfId="15" applyNumberFormat="1" applyFont="1" applyFill="1" applyBorder="1" applyAlignment="1">
      <alignment horizontal="center" vertical="center"/>
    </xf>
    <xf numFmtId="0" fontId="128" fillId="5" borderId="36" xfId="15" applyNumberFormat="1" applyFont="1" applyFill="1" applyBorder="1" applyAlignment="1">
      <alignment horizontal="center" vertical="center"/>
    </xf>
    <xf numFmtId="0" fontId="3" fillId="55" borderId="4" xfId="5" applyFont="1" applyFill="1" applyBorder="1" applyAlignment="1">
      <alignment horizontal="center" vertical="center"/>
    </xf>
    <xf numFmtId="0" fontId="3" fillId="55" borderId="0" xfId="5" applyFont="1" applyFill="1" applyBorder="1" applyAlignment="1">
      <alignment horizontal="center" vertical="center"/>
    </xf>
    <xf numFmtId="0" fontId="3" fillId="55" borderId="3" xfId="5" applyFont="1" applyFill="1" applyBorder="1" applyAlignment="1">
      <alignment horizontal="center" vertical="center"/>
    </xf>
    <xf numFmtId="0" fontId="122" fillId="20" borderId="0" xfId="0" applyFont="1" applyFill="1" applyBorder="1" applyAlignment="1">
      <alignment horizontal="center" vertical="center"/>
    </xf>
    <xf numFmtId="0" fontId="164" fillId="28" borderId="0" xfId="5" applyFont="1" applyFill="1" applyBorder="1" applyAlignment="1" applyProtection="1">
      <alignment horizontal="center" vertical="center"/>
      <protection hidden="1"/>
    </xf>
    <xf numFmtId="0" fontId="164" fillId="28" borderId="3" xfId="5" applyFont="1" applyFill="1" applyBorder="1" applyAlignment="1" applyProtection="1">
      <alignment horizontal="center" vertical="center"/>
      <protection hidden="1"/>
    </xf>
    <xf numFmtId="1" fontId="8" fillId="28" borderId="0" xfId="11" applyNumberFormat="1" applyFont="1" applyFill="1" applyBorder="1" applyAlignment="1">
      <alignment horizontal="center" vertical="center"/>
    </xf>
    <xf numFmtId="0" fontId="163" fillId="20" borderId="15" xfId="0" applyFont="1" applyFill="1" applyBorder="1" applyAlignment="1">
      <alignment horizontal="center" vertical="center"/>
    </xf>
    <xf numFmtId="0" fontId="136" fillId="20" borderId="0" xfId="0" applyFont="1" applyFill="1" applyBorder="1" applyAlignment="1">
      <alignment horizontal="center" vertical="center"/>
    </xf>
    <xf numFmtId="0" fontId="3" fillId="31" borderId="4" xfId="5" applyFont="1" applyFill="1" applyBorder="1" applyAlignment="1">
      <alignment horizontal="center" vertical="center"/>
    </xf>
    <xf numFmtId="0" fontId="3" fillId="31" borderId="0" xfId="5" applyFont="1" applyFill="1" applyBorder="1" applyAlignment="1">
      <alignment horizontal="center" vertical="center"/>
    </xf>
    <xf numFmtId="0" fontId="7" fillId="29" borderId="0" xfId="5" applyFont="1" applyFill="1" applyBorder="1" applyAlignment="1">
      <alignment horizontal="center" vertical="center"/>
    </xf>
    <xf numFmtId="0" fontId="7" fillId="29" borderId="21" xfId="5" applyFont="1" applyFill="1" applyBorder="1" applyAlignment="1">
      <alignment horizontal="center" vertical="center"/>
    </xf>
    <xf numFmtId="0" fontId="7" fillId="29" borderId="4" xfId="5" applyFont="1" applyFill="1" applyBorder="1" applyAlignment="1">
      <alignment horizontal="center" vertical="center"/>
    </xf>
    <xf numFmtId="0" fontId="7" fillId="29" borderId="3" xfId="5" applyFont="1" applyFill="1" applyBorder="1" applyAlignment="1">
      <alignment horizontal="center" vertical="center"/>
    </xf>
    <xf numFmtId="0" fontId="118" fillId="26" borderId="108" xfId="5" applyFont="1" applyFill="1" applyBorder="1" applyAlignment="1">
      <alignment horizontal="center" vertical="center"/>
    </xf>
    <xf numFmtId="167" fontId="249" fillId="19" borderId="4" xfId="11" applyNumberFormat="1" applyFont="1" applyFill="1" applyBorder="1" applyAlignment="1">
      <alignment horizontal="left" vertical="center"/>
    </xf>
    <xf numFmtId="167" fontId="249" fillId="19" borderId="0" xfId="11" applyNumberFormat="1" applyFont="1" applyFill="1" applyBorder="1" applyAlignment="1">
      <alignment horizontal="left" vertical="center"/>
    </xf>
    <xf numFmtId="167" fontId="249" fillId="19" borderId="3" xfId="11" applyNumberFormat="1" applyFont="1" applyFill="1" applyBorder="1" applyAlignment="1">
      <alignment horizontal="left" vertical="center"/>
    </xf>
    <xf numFmtId="0" fontId="118" fillId="26" borderId="0" xfId="5" applyFont="1" applyFill="1" applyBorder="1" applyAlignment="1">
      <alignment horizontal="center" vertical="center"/>
    </xf>
    <xf numFmtId="0" fontId="164" fillId="26" borderId="0" xfId="5" applyFont="1" applyFill="1" applyBorder="1" applyAlignment="1">
      <alignment horizontal="center" vertical="center" wrapText="1"/>
    </xf>
    <xf numFmtId="0" fontId="164" fillId="31" borderId="4" xfId="5" applyFont="1" applyFill="1" applyBorder="1" applyAlignment="1" applyProtection="1">
      <alignment horizontal="center" vertical="center"/>
      <protection hidden="1"/>
    </xf>
    <xf numFmtId="0" fontId="164" fillId="31" borderId="0" xfId="5" applyFont="1" applyFill="1" applyBorder="1" applyAlignment="1" applyProtection="1">
      <alignment horizontal="center" vertical="center" wrapText="1"/>
      <protection hidden="1"/>
    </xf>
    <xf numFmtId="0" fontId="153" fillId="26" borderId="0" xfId="5" applyFont="1" applyFill="1" applyBorder="1" applyAlignment="1" applyProtection="1">
      <alignment horizontal="left" vertical="center"/>
      <protection hidden="1"/>
    </xf>
    <xf numFmtId="0" fontId="153" fillId="26" borderId="3" xfId="5" applyFont="1" applyFill="1" applyBorder="1" applyAlignment="1" applyProtection="1">
      <alignment horizontal="left" vertical="center"/>
      <protection hidden="1"/>
    </xf>
    <xf numFmtId="0" fontId="135" fillId="27" borderId="0" xfId="0" applyFont="1" applyFill="1" applyAlignment="1">
      <alignment horizontal="center"/>
    </xf>
    <xf numFmtId="0" fontId="123" fillId="21" borderId="19" xfId="5" applyFont="1" applyFill="1" applyBorder="1" applyAlignment="1">
      <alignment horizontal="center" vertical="center"/>
    </xf>
    <xf numFmtId="0" fontId="123" fillId="21" borderId="0" xfId="5" applyFont="1" applyFill="1" applyBorder="1" applyAlignment="1">
      <alignment horizontal="center" vertical="center"/>
    </xf>
    <xf numFmtId="0" fontId="251" fillId="53" borderId="25" xfId="15" applyNumberFormat="1" applyFont="1" applyFill="1" applyBorder="1" applyAlignment="1">
      <alignment horizontal="center" vertical="center"/>
    </xf>
    <xf numFmtId="0" fontId="251" fillId="53" borderId="0" xfId="15" applyNumberFormat="1" applyFont="1" applyFill="1" applyBorder="1" applyAlignment="1">
      <alignment horizontal="center" vertical="center"/>
    </xf>
    <xf numFmtId="0" fontId="251" fillId="53" borderId="50" xfId="15" applyNumberFormat="1" applyFont="1" applyFill="1" applyBorder="1" applyAlignment="1">
      <alignment horizontal="center" vertical="center"/>
    </xf>
    <xf numFmtId="0" fontId="251" fillId="53" borderId="3" xfId="15" applyNumberFormat="1" applyFont="1" applyFill="1" applyBorder="1" applyAlignment="1">
      <alignment horizontal="center" vertical="center"/>
    </xf>
    <xf numFmtId="0" fontId="6" fillId="26" borderId="0" xfId="15" applyNumberFormat="1" applyFont="1" applyFill="1" applyBorder="1" applyAlignment="1">
      <alignment horizontal="left" vertical="center" wrapText="1"/>
    </xf>
    <xf numFmtId="1" fontId="252" fillId="42" borderId="0" xfId="11" applyNumberFormat="1" applyFont="1" applyFill="1" applyBorder="1" applyAlignment="1">
      <alignment horizontal="center" vertical="center"/>
    </xf>
    <xf numFmtId="167" fontId="253" fillId="54" borderId="107" xfId="11" applyNumberFormat="1" applyFont="1" applyFill="1" applyBorder="1" applyAlignment="1">
      <alignment horizontal="center" vertical="center"/>
    </xf>
    <xf numFmtId="167" fontId="253" fillId="54" borderId="3" xfId="11" applyNumberFormat="1" applyFont="1" applyFill="1" applyBorder="1" applyAlignment="1">
      <alignment horizontal="center" vertical="center"/>
    </xf>
    <xf numFmtId="167" fontId="11" fillId="26" borderId="0" xfId="11" applyNumberFormat="1" applyFont="1" applyFill="1" applyBorder="1" applyAlignment="1">
      <alignment horizontal="center" vertical="center"/>
    </xf>
    <xf numFmtId="0" fontId="0" fillId="53" borderId="3" xfId="0" applyFill="1" applyBorder="1" applyAlignment="1">
      <alignment horizontal="center" vertical="center" textRotation="90"/>
    </xf>
    <xf numFmtId="0" fontId="151" fillId="26" borderId="0" xfId="15" applyNumberFormat="1" applyFont="1" applyFill="1" applyBorder="1" applyAlignment="1">
      <alignment horizontal="center" vertical="center"/>
    </xf>
    <xf numFmtId="0" fontId="151" fillId="26" borderId="3" xfId="15" applyNumberFormat="1" applyFont="1" applyFill="1" applyBorder="1" applyAlignment="1">
      <alignment horizontal="center" vertical="center"/>
    </xf>
    <xf numFmtId="0" fontId="254" fillId="26" borderId="4" xfId="7" applyFont="1" applyFill="1" applyBorder="1" applyAlignment="1" applyProtection="1">
      <alignment horizontal="center" vertical="center"/>
      <protection locked="0"/>
    </xf>
    <xf numFmtId="0" fontId="6" fillId="26" borderId="0" xfId="15" applyNumberFormat="1" applyFont="1" applyFill="1" applyBorder="1" applyAlignment="1">
      <alignment vertical="center" wrapText="1"/>
    </xf>
    <xf numFmtId="0" fontId="255" fillId="26" borderId="0" xfId="5" applyFont="1" applyFill="1" applyBorder="1" applyAlignment="1">
      <alignment horizontal="center" vertical="center"/>
    </xf>
    <xf numFmtId="0" fontId="256" fillId="26" borderId="0" xfId="5" applyFont="1" applyFill="1" applyBorder="1" applyAlignment="1">
      <alignment horizontal="center" vertical="center"/>
    </xf>
    <xf numFmtId="0" fontId="256" fillId="26" borderId="3" xfId="5" applyFont="1" applyFill="1" applyBorder="1" applyAlignment="1">
      <alignment horizontal="center" vertical="center"/>
    </xf>
    <xf numFmtId="0" fontId="257" fillId="26" borderId="0" xfId="5" applyFont="1" applyFill="1" applyBorder="1" applyAlignment="1" applyProtection="1">
      <alignment horizontal="center" vertical="center"/>
      <protection hidden="1"/>
    </xf>
    <xf numFmtId="0" fontId="257" fillId="26" borderId="3" xfId="5" applyFont="1" applyFill="1" applyBorder="1" applyAlignment="1" applyProtection="1">
      <alignment horizontal="center" vertical="center"/>
      <protection hidden="1"/>
    </xf>
    <xf numFmtId="0" fontId="262" fillId="28" borderId="26" xfId="7" applyFont="1" applyFill="1" applyBorder="1" applyAlignment="1">
      <alignment horizontal="center" vertical="center" wrapText="1"/>
    </xf>
    <xf numFmtId="0" fontId="262" fillId="28" borderId="25" xfId="7" applyFont="1" applyFill="1" applyBorder="1" applyAlignment="1">
      <alignment horizontal="center" vertical="center" wrapText="1"/>
    </xf>
    <xf numFmtId="0" fontId="262" fillId="28" borderId="27" xfId="7" applyFont="1" applyFill="1" applyBorder="1" applyAlignment="1">
      <alignment horizontal="center" vertical="center" wrapText="1"/>
    </xf>
    <xf numFmtId="0" fontId="262" fillId="28" borderId="11" xfId="7" applyFont="1" applyFill="1" applyBorder="1" applyAlignment="1">
      <alignment horizontal="center" vertical="center" wrapText="1"/>
    </xf>
    <xf numFmtId="0" fontId="262" fillId="28" borderId="0" xfId="7" applyFont="1" applyFill="1" applyBorder="1" applyAlignment="1">
      <alignment horizontal="center" vertical="center" wrapText="1"/>
    </xf>
    <xf numFmtId="0" fontId="262" fillId="28" borderId="21" xfId="7" applyFont="1" applyFill="1" applyBorder="1" applyAlignment="1">
      <alignment horizontal="center" vertical="center" wrapText="1"/>
    </xf>
    <xf numFmtId="0" fontId="262" fillId="28" borderId="42" xfId="7" applyFont="1" applyFill="1" applyBorder="1" applyAlignment="1">
      <alignment horizontal="center" vertical="center" wrapText="1"/>
    </xf>
    <xf numFmtId="0" fontId="262" fillId="28" borderId="6" xfId="7" applyFont="1" applyFill="1" applyBorder="1" applyAlignment="1">
      <alignment horizontal="center" vertical="center" wrapText="1"/>
    </xf>
    <xf numFmtId="0" fontId="262" fillId="28" borderId="43" xfId="7" applyFont="1" applyFill="1" applyBorder="1" applyAlignment="1">
      <alignment horizontal="center" vertical="center" wrapText="1"/>
    </xf>
    <xf numFmtId="0" fontId="0" fillId="18" borderId="0" xfId="0" applyFont="1" applyFill="1" applyBorder="1" applyAlignment="1">
      <alignment horizontal="left" vertical="center" wrapText="1"/>
    </xf>
    <xf numFmtId="0" fontId="0" fillId="18" borderId="17" xfId="0" applyFont="1" applyFill="1" applyBorder="1" applyAlignment="1">
      <alignment horizontal="left" vertical="center" wrapText="1"/>
    </xf>
    <xf numFmtId="167" fontId="249" fillId="40" borderId="0" xfId="11" applyNumberFormat="1" applyFont="1" applyFill="1" applyBorder="1" applyAlignment="1">
      <alignment horizontal="center" vertical="center"/>
    </xf>
    <xf numFmtId="167" fontId="249" fillId="40" borderId="17" xfId="11" applyNumberFormat="1" applyFont="1" applyFill="1" applyBorder="1" applyAlignment="1">
      <alignment horizontal="center" vertical="center"/>
    </xf>
    <xf numFmtId="0" fontId="128" fillId="5" borderId="1" xfId="15" applyNumberFormat="1" applyFont="1" applyFill="1" applyBorder="1" applyAlignment="1">
      <alignment horizontal="center" vertical="center"/>
    </xf>
    <xf numFmtId="0" fontId="128" fillId="5" borderId="109" xfId="15" applyNumberFormat="1" applyFont="1" applyFill="1" applyBorder="1" applyAlignment="1">
      <alignment horizontal="center" vertical="center"/>
    </xf>
    <xf numFmtId="0" fontId="0" fillId="18" borderId="0" xfId="0" applyFill="1" applyBorder="1" applyAlignment="1">
      <alignment horizontal="left" vertical="center" wrapText="1"/>
    </xf>
    <xf numFmtId="0" fontId="0" fillId="18" borderId="17" xfId="0" applyFill="1" applyBorder="1" applyAlignment="1">
      <alignment horizontal="left" vertical="center" wrapText="1"/>
    </xf>
    <xf numFmtId="0" fontId="259" fillId="21" borderId="0" xfId="0" applyFont="1" applyFill="1" applyBorder="1" applyAlignment="1">
      <alignment horizontal="center" vertical="center"/>
    </xf>
    <xf numFmtId="0" fontId="153" fillId="26" borderId="0" xfId="0" applyFont="1" applyFill="1" applyBorder="1" applyAlignment="1">
      <alignment horizontal="center" vertical="center"/>
    </xf>
    <xf numFmtId="0" fontId="0" fillId="21" borderId="0" xfId="0" applyFill="1" applyAlignment="1">
      <alignment horizontal="center"/>
    </xf>
    <xf numFmtId="0" fontId="259" fillId="25" borderId="0" xfId="0" applyFont="1" applyFill="1" applyBorder="1" applyAlignment="1">
      <alignment horizontal="center" vertical="center"/>
    </xf>
    <xf numFmtId="0" fontId="259" fillId="23" borderId="0" xfId="0" applyFont="1" applyFill="1" applyBorder="1" applyAlignment="1">
      <alignment horizontal="center" vertical="center"/>
    </xf>
    <xf numFmtId="0" fontId="259" fillId="22" borderId="0" xfId="0" applyFont="1" applyFill="1" applyBorder="1" applyAlignment="1">
      <alignment horizontal="center" vertical="center"/>
    </xf>
    <xf numFmtId="0" fontId="153" fillId="20" borderId="0" xfId="0" applyFont="1" applyFill="1" applyBorder="1" applyAlignment="1">
      <alignment horizontal="center" vertical="center"/>
    </xf>
    <xf numFmtId="0" fontId="260" fillId="20" borderId="0" xfId="0" applyFont="1" applyFill="1" applyBorder="1" applyAlignment="1">
      <alignment horizontal="center" vertical="center"/>
    </xf>
    <xf numFmtId="0" fontId="259" fillId="24" borderId="0" xfId="0" applyFont="1" applyFill="1" applyBorder="1" applyAlignment="1">
      <alignment horizontal="center" vertical="center"/>
    </xf>
    <xf numFmtId="0" fontId="271" fillId="44" borderId="0" xfId="0" applyFont="1" applyFill="1" applyBorder="1" applyAlignment="1">
      <alignment horizontal="center" vertical="center"/>
    </xf>
    <xf numFmtId="0" fontId="0" fillId="18" borderId="1" xfId="0" applyFill="1" applyBorder="1" applyAlignment="1">
      <alignment horizontal="left" vertical="center"/>
    </xf>
    <xf numFmtId="0" fontId="177" fillId="19" borderId="115" xfId="7" applyFont="1" applyFill="1" applyBorder="1" applyAlignment="1">
      <alignment horizontal="center" vertical="center" wrapText="1"/>
    </xf>
    <xf numFmtId="0" fontId="177" fillId="19" borderId="116" xfId="7" applyFont="1" applyFill="1" applyBorder="1" applyAlignment="1">
      <alignment horizontal="center" vertical="center" wrapText="1"/>
    </xf>
    <xf numFmtId="0" fontId="177" fillId="19" borderId="117" xfId="7" applyFont="1" applyFill="1" applyBorder="1" applyAlignment="1">
      <alignment horizontal="center" vertical="center" wrapText="1"/>
    </xf>
    <xf numFmtId="0" fontId="177" fillId="19" borderId="119" xfId="7" applyFont="1" applyFill="1" applyBorder="1" applyAlignment="1">
      <alignment horizontal="center" vertical="center" wrapText="1"/>
    </xf>
    <xf numFmtId="0" fontId="177" fillId="19" borderId="120" xfId="7" applyFont="1" applyFill="1" applyBorder="1" applyAlignment="1">
      <alignment horizontal="center" vertical="center" wrapText="1"/>
    </xf>
    <xf numFmtId="0" fontId="177" fillId="19" borderId="121" xfId="7" applyFont="1" applyFill="1" applyBorder="1" applyAlignment="1">
      <alignment horizontal="center" vertical="center" wrapText="1"/>
    </xf>
    <xf numFmtId="0" fontId="24" fillId="35" borderId="114" xfId="14" applyFont="1" applyFill="1" applyBorder="1" applyAlignment="1">
      <alignment horizontal="center" vertical="center" wrapText="1"/>
    </xf>
    <xf numFmtId="0" fontId="24" fillId="35" borderId="80" xfId="14" applyFont="1" applyFill="1" applyBorder="1" applyAlignment="1">
      <alignment horizontal="center" vertical="center" wrapText="1"/>
    </xf>
    <xf numFmtId="0" fontId="24" fillId="35" borderId="113" xfId="14" applyFont="1" applyFill="1" applyBorder="1" applyAlignment="1">
      <alignment horizontal="center" vertical="center" wrapText="1"/>
    </xf>
    <xf numFmtId="0" fontId="24" fillId="22" borderId="114" xfId="14" applyFont="1" applyFill="1" applyBorder="1" applyAlignment="1">
      <alignment horizontal="center" vertical="center" wrapText="1"/>
    </xf>
    <xf numFmtId="0" fontId="24" fillId="22" borderId="80" xfId="14" applyFont="1" applyFill="1" applyBorder="1" applyAlignment="1">
      <alignment horizontal="center" vertical="center" wrapText="1"/>
    </xf>
    <xf numFmtId="0" fontId="24" fillId="22" borderId="113" xfId="14" applyFont="1" applyFill="1" applyBorder="1" applyAlignment="1">
      <alignment horizontal="center" vertical="center" wrapText="1"/>
    </xf>
    <xf numFmtId="0" fontId="24" fillId="23" borderId="114" xfId="14" applyFont="1" applyFill="1" applyBorder="1" applyAlignment="1">
      <alignment horizontal="center" vertical="center" wrapText="1"/>
    </xf>
    <xf numFmtId="0" fontId="24" fillId="23" borderId="80" xfId="14" applyFont="1" applyFill="1" applyBorder="1" applyAlignment="1">
      <alignment horizontal="center" vertical="center" wrapText="1"/>
    </xf>
    <xf numFmtId="0" fontId="24" fillId="23" borderId="113" xfId="14" applyFont="1" applyFill="1" applyBorder="1" applyAlignment="1">
      <alignment horizontal="center" vertical="center" wrapText="1"/>
    </xf>
    <xf numFmtId="0" fontId="270" fillId="24" borderId="114" xfId="14" applyFont="1" applyFill="1" applyBorder="1" applyAlignment="1">
      <alignment horizontal="center" vertical="center" wrapText="1"/>
    </xf>
    <xf numFmtId="0" fontId="270" fillId="24" borderId="80" xfId="14" applyFont="1" applyFill="1" applyBorder="1" applyAlignment="1">
      <alignment horizontal="center" vertical="center" wrapText="1"/>
    </xf>
    <xf numFmtId="0" fontId="270" fillId="24" borderId="113" xfId="14" applyFont="1" applyFill="1" applyBorder="1" applyAlignment="1">
      <alignment horizontal="center" vertical="center" wrapText="1"/>
    </xf>
    <xf numFmtId="0" fontId="270" fillId="25" borderId="114" xfId="14" applyFont="1" applyFill="1" applyBorder="1" applyAlignment="1">
      <alignment horizontal="center" vertical="center" wrapText="1"/>
    </xf>
    <xf numFmtId="0" fontId="270" fillId="25" borderId="80" xfId="14" applyFont="1" applyFill="1" applyBorder="1" applyAlignment="1">
      <alignment horizontal="center" vertical="center" wrapText="1"/>
    </xf>
    <xf numFmtId="0" fontId="270" fillId="25" borderId="113" xfId="14" applyFont="1" applyFill="1" applyBorder="1" applyAlignment="1">
      <alignment horizontal="center" vertical="center" wrapText="1"/>
    </xf>
    <xf numFmtId="0" fontId="270" fillId="26" borderId="114" xfId="14" applyFont="1" applyFill="1" applyBorder="1" applyAlignment="1">
      <alignment horizontal="center" vertical="center" wrapText="1"/>
    </xf>
    <xf numFmtId="0" fontId="270" fillId="26" borderId="80" xfId="14" applyFont="1" applyFill="1" applyBorder="1" applyAlignment="1">
      <alignment horizontal="center" vertical="center" wrapText="1"/>
    </xf>
    <xf numFmtId="0" fontId="270" fillId="26" borderId="113" xfId="14" applyFont="1" applyFill="1" applyBorder="1" applyAlignment="1">
      <alignment horizontal="center" vertical="center" wrapText="1"/>
    </xf>
    <xf numFmtId="0" fontId="12" fillId="36" borderId="114" xfId="14" applyFont="1" applyFill="1" applyBorder="1" applyAlignment="1">
      <alignment horizontal="center" vertical="center" wrapText="1"/>
    </xf>
    <xf numFmtId="0" fontId="12" fillId="36" borderId="80" xfId="14" applyFont="1" applyFill="1" applyBorder="1" applyAlignment="1">
      <alignment horizontal="center" vertical="center" wrapText="1"/>
    </xf>
    <xf numFmtId="0" fontId="12" fillId="36" borderId="113" xfId="14" applyFont="1" applyFill="1" applyBorder="1" applyAlignment="1">
      <alignment horizontal="center" vertical="center" wrapText="1"/>
    </xf>
    <xf numFmtId="0" fontId="12" fillId="20" borderId="114" xfId="14" applyFont="1" applyFill="1" applyBorder="1" applyAlignment="1">
      <alignment horizontal="center" vertical="center" wrapText="1"/>
    </xf>
    <xf numFmtId="0" fontId="12" fillId="20" borderId="80" xfId="14" applyFont="1" applyFill="1" applyBorder="1" applyAlignment="1">
      <alignment horizontal="center" vertical="center" wrapText="1"/>
    </xf>
    <xf numFmtId="0" fontId="12" fillId="20" borderId="113" xfId="14" applyFont="1" applyFill="1" applyBorder="1" applyAlignment="1">
      <alignment horizontal="center" vertical="center" wrapText="1"/>
    </xf>
    <xf numFmtId="0" fontId="10" fillId="28" borderId="80" xfId="7" applyFont="1" applyFill="1" applyBorder="1" applyAlignment="1">
      <alignment horizontal="center" vertical="center" wrapText="1"/>
    </xf>
    <xf numFmtId="0" fontId="10" fillId="28" borderId="113" xfId="7" applyFont="1" applyFill="1" applyBorder="1" applyAlignment="1">
      <alignment horizontal="center" vertical="center" wrapText="1"/>
    </xf>
    <xf numFmtId="0" fontId="12" fillId="30" borderId="114" xfId="14" applyFont="1" applyFill="1" applyBorder="1" applyAlignment="1">
      <alignment horizontal="center" vertical="center" wrapText="1"/>
    </xf>
    <xf numFmtId="0" fontId="12" fillId="30" borderId="80" xfId="14" applyFont="1" applyFill="1" applyBorder="1" applyAlignment="1">
      <alignment horizontal="center" vertical="center" wrapText="1"/>
    </xf>
    <xf numFmtId="0" fontId="12" fillId="30" borderId="113" xfId="14" applyFont="1" applyFill="1" applyBorder="1" applyAlignment="1">
      <alignment horizontal="center" vertical="center" wrapText="1"/>
    </xf>
    <xf numFmtId="0" fontId="270" fillId="21" borderId="114" xfId="14" applyFont="1" applyFill="1" applyBorder="1" applyAlignment="1">
      <alignment horizontal="center" vertical="center" wrapText="1"/>
    </xf>
    <xf numFmtId="0" fontId="270" fillId="21" borderId="80" xfId="14" applyFont="1" applyFill="1" applyBorder="1" applyAlignment="1">
      <alignment horizontal="center" vertical="center" wrapText="1"/>
    </xf>
    <xf numFmtId="0" fontId="270" fillId="21" borderId="113" xfId="14" applyFont="1" applyFill="1" applyBorder="1" applyAlignment="1">
      <alignment horizontal="center" vertical="center" wrapText="1"/>
    </xf>
    <xf numFmtId="0" fontId="163" fillId="19" borderId="118" xfId="7" applyFont="1" applyFill="1" applyBorder="1" applyAlignment="1">
      <alignment horizontal="center" vertical="center" wrapText="1"/>
    </xf>
    <xf numFmtId="0" fontId="163" fillId="19" borderId="113" xfId="7" applyFont="1" applyFill="1" applyBorder="1" applyAlignment="1">
      <alignment horizontal="center" vertical="center" wrapText="1"/>
    </xf>
    <xf numFmtId="0" fontId="268" fillId="57" borderId="11" xfId="7" applyFont="1" applyFill="1" applyBorder="1" applyAlignment="1">
      <alignment horizontal="center" vertical="center"/>
    </xf>
    <xf numFmtId="0" fontId="268" fillId="57" borderId="0" xfId="7" applyFont="1" applyFill="1" applyBorder="1" applyAlignment="1">
      <alignment horizontal="center" vertical="center"/>
    </xf>
    <xf numFmtId="0" fontId="268" fillId="57" borderId="21" xfId="7" applyFont="1" applyFill="1" applyBorder="1" applyAlignment="1">
      <alignment horizontal="center" vertical="center"/>
    </xf>
    <xf numFmtId="0" fontId="177" fillId="33" borderId="2" xfId="7" applyFont="1" applyFill="1" applyBorder="1" applyAlignment="1">
      <alignment horizontal="center" vertical="center" wrapText="1"/>
    </xf>
    <xf numFmtId="0" fontId="177" fillId="33" borderId="19" xfId="7" applyFont="1" applyFill="1" applyBorder="1" applyAlignment="1">
      <alignment horizontal="center" vertical="center" wrapText="1"/>
    </xf>
    <xf numFmtId="0" fontId="177" fillId="33" borderId="20" xfId="7" applyFont="1" applyFill="1" applyBorder="1" applyAlignment="1">
      <alignment horizontal="center" vertical="center" wrapText="1"/>
    </xf>
    <xf numFmtId="0" fontId="238" fillId="57" borderId="11" xfId="7" applyFont="1" applyFill="1" applyBorder="1" applyAlignment="1">
      <alignment horizontal="center" vertical="center"/>
    </xf>
    <xf numFmtId="0" fontId="238" fillId="57" borderId="0" xfId="7" applyFont="1" applyFill="1" applyBorder="1" applyAlignment="1">
      <alignment horizontal="center" vertical="center"/>
    </xf>
    <xf numFmtId="0" fontId="238" fillId="57" borderId="21" xfId="7" applyFont="1" applyFill="1" applyBorder="1" applyAlignment="1">
      <alignment horizontal="center" vertical="center"/>
    </xf>
    <xf numFmtId="0" fontId="177" fillId="19" borderId="2" xfId="7" applyFont="1" applyFill="1" applyBorder="1" applyAlignment="1">
      <alignment horizontal="center" vertical="center" wrapText="1"/>
    </xf>
    <xf numFmtId="0" fontId="177" fillId="19" borderId="19" xfId="7" applyFont="1" applyFill="1" applyBorder="1" applyAlignment="1">
      <alignment horizontal="center" vertical="center" wrapText="1"/>
    </xf>
    <xf numFmtId="0" fontId="177" fillId="19" borderId="20" xfId="7" applyFont="1" applyFill="1" applyBorder="1" applyAlignment="1">
      <alignment horizontal="center" vertical="center" wrapText="1"/>
    </xf>
    <xf numFmtId="0" fontId="269" fillId="28" borderId="18" xfId="7" applyFont="1" applyFill="1" applyBorder="1" applyAlignment="1">
      <alignment horizontal="center" vertical="center" wrapText="1"/>
    </xf>
    <xf numFmtId="0" fontId="269" fillId="28" borderId="0" xfId="7" applyFont="1" applyFill="1" applyBorder="1" applyAlignment="1">
      <alignment horizontal="center" vertical="center" wrapText="1"/>
    </xf>
    <xf numFmtId="0" fontId="269" fillId="28" borderId="112" xfId="7" applyFont="1" applyFill="1" applyBorder="1" applyAlignment="1">
      <alignment horizontal="center" vertical="center" wrapText="1"/>
    </xf>
    <xf numFmtId="0" fontId="269" fillId="28" borderId="6" xfId="7" applyFont="1" applyFill="1" applyBorder="1" applyAlignment="1">
      <alignment horizontal="center" vertical="center" wrapText="1"/>
    </xf>
    <xf numFmtId="0" fontId="267" fillId="28" borderId="0" xfId="7" applyFont="1" applyFill="1" applyBorder="1" applyAlignment="1">
      <alignment horizontal="right" vertical="center" wrapText="1"/>
    </xf>
    <xf numFmtId="0" fontId="267" fillId="28" borderId="6" xfId="7" applyFont="1" applyFill="1" applyBorder="1" applyAlignment="1">
      <alignment horizontal="right" vertical="center" wrapText="1"/>
    </xf>
    <xf numFmtId="0" fontId="126" fillId="21" borderId="0" xfId="7" applyFont="1" applyFill="1" applyAlignment="1">
      <alignment horizontal="center" vertical="center"/>
    </xf>
    <xf numFmtId="0" fontId="122" fillId="19" borderId="0" xfId="7" applyFont="1" applyFill="1" applyAlignment="1">
      <alignment horizontal="left" vertical="center"/>
    </xf>
    <xf numFmtId="0" fontId="126" fillId="25" borderId="0" xfId="7" applyFont="1" applyFill="1" applyAlignment="1">
      <alignment horizontal="center" vertical="center"/>
    </xf>
    <xf numFmtId="0" fontId="126" fillId="35" borderId="0" xfId="7" applyFont="1" applyFill="1" applyAlignment="1">
      <alignment horizontal="center" vertical="center"/>
    </xf>
    <xf numFmtId="0" fontId="126" fillId="26" borderId="0" xfId="7" applyFont="1" applyFill="1" applyBorder="1" applyAlignment="1">
      <alignment horizontal="center" vertical="center"/>
    </xf>
    <xf numFmtId="0" fontId="126" fillId="23" borderId="0" xfId="7" applyFont="1" applyFill="1" applyAlignment="1">
      <alignment horizontal="center" vertical="center"/>
    </xf>
    <xf numFmtId="0" fontId="126" fillId="35" borderId="6" xfId="7" applyFont="1" applyFill="1" applyBorder="1" applyAlignment="1">
      <alignment horizontal="center" vertical="center"/>
    </xf>
    <xf numFmtId="0" fontId="120" fillId="19" borderId="11" xfId="7" applyFont="1" applyFill="1" applyBorder="1" applyAlignment="1">
      <alignment horizontal="left" vertical="center" wrapText="1"/>
    </xf>
    <xf numFmtId="0" fontId="120" fillId="19" borderId="0" xfId="7" applyFont="1" applyFill="1" applyBorder="1" applyAlignment="1">
      <alignment horizontal="left" vertical="center" wrapText="1"/>
    </xf>
    <xf numFmtId="0" fontId="164" fillId="20" borderId="0" xfId="7" applyFont="1" applyFill="1" applyAlignment="1">
      <alignment horizontal="center" vertical="center"/>
    </xf>
    <xf numFmtId="0" fontId="126" fillId="26" borderId="0" xfId="7" applyFont="1" applyFill="1" applyAlignment="1">
      <alignment horizontal="center" vertical="center"/>
    </xf>
    <xf numFmtId="0" fontId="126" fillId="22" borderId="0" xfId="7" applyFont="1" applyFill="1" applyAlignment="1">
      <alignment horizontal="center" vertical="center"/>
    </xf>
    <xf numFmtId="0" fontId="126" fillId="36" borderId="0" xfId="7" applyFont="1" applyFill="1" applyAlignment="1">
      <alignment horizontal="center" vertical="center"/>
    </xf>
    <xf numFmtId="0" fontId="122" fillId="33" borderId="0" xfId="7" applyFont="1" applyFill="1" applyBorder="1" applyAlignment="1">
      <alignment horizontal="left" vertical="center"/>
    </xf>
    <xf numFmtId="0" fontId="126" fillId="35" borderId="0" xfId="7" applyFont="1" applyFill="1" applyBorder="1" applyAlignment="1">
      <alignment horizontal="center" vertical="center"/>
    </xf>
    <xf numFmtId="0" fontId="163" fillId="34" borderId="19" xfId="7" applyFont="1" applyFill="1" applyBorder="1" applyAlignment="1">
      <alignment horizontal="center" vertical="center" wrapText="1"/>
    </xf>
    <xf numFmtId="0" fontId="163" fillId="34" borderId="0" xfId="7" applyFont="1" applyFill="1" applyBorder="1" applyAlignment="1">
      <alignment horizontal="center" vertical="center" wrapText="1"/>
    </xf>
    <xf numFmtId="0" fontId="163" fillId="34" borderId="6" xfId="7" applyFont="1" applyFill="1" applyBorder="1" applyAlignment="1">
      <alignment horizontal="center" vertical="center" wrapText="1"/>
    </xf>
    <xf numFmtId="0" fontId="126" fillId="25" borderId="0" xfId="7" applyFont="1" applyFill="1" applyBorder="1" applyAlignment="1">
      <alignment horizontal="center" vertical="center"/>
    </xf>
    <xf numFmtId="0" fontId="126" fillId="23" borderId="0" xfId="7" applyFont="1" applyFill="1" applyBorder="1" applyAlignment="1">
      <alignment horizontal="center" vertical="center"/>
    </xf>
    <xf numFmtId="0" fontId="126" fillId="22" borderId="0" xfId="7" applyFont="1" applyFill="1" applyBorder="1" applyAlignment="1">
      <alignment horizontal="center" vertical="center"/>
    </xf>
    <xf numFmtId="0" fontId="126" fillId="36" borderId="0" xfId="7" applyFont="1" applyFill="1" applyBorder="1" applyAlignment="1">
      <alignment horizontal="center" vertical="center"/>
    </xf>
    <xf numFmtId="0" fontId="263" fillId="0" borderId="49" xfId="7" applyFont="1" applyBorder="1" applyAlignment="1">
      <alignment horizontal="center" vertical="center"/>
    </xf>
    <xf numFmtId="0" fontId="263" fillId="0" borderId="25" xfId="7" applyFont="1" applyBorder="1" applyAlignment="1">
      <alignment horizontal="center" vertical="center"/>
    </xf>
    <xf numFmtId="0" fontId="263" fillId="0" borderId="4" xfId="7" applyFont="1" applyBorder="1" applyAlignment="1">
      <alignment horizontal="center" vertical="center"/>
    </xf>
    <xf numFmtId="0" fontId="263" fillId="0" borderId="0" xfId="7" applyFont="1" applyBorder="1" applyAlignment="1">
      <alignment horizontal="center" vertical="center"/>
    </xf>
    <xf numFmtId="0" fontId="264" fillId="0" borderId="24" xfId="7" applyFont="1" applyBorder="1" applyAlignment="1">
      <alignment horizontal="left" vertical="center"/>
    </xf>
    <xf numFmtId="0" fontId="264" fillId="0" borderId="25" xfId="7" applyFont="1" applyBorder="1" applyAlignment="1">
      <alignment horizontal="left" vertical="center"/>
    </xf>
    <xf numFmtId="0" fontId="264" fillId="0" borderId="50" xfId="7" applyFont="1" applyBorder="1" applyAlignment="1">
      <alignment horizontal="left" vertical="center"/>
    </xf>
    <xf numFmtId="0" fontId="264" fillId="0" borderId="18" xfId="7" applyFont="1" applyBorder="1" applyAlignment="1">
      <alignment horizontal="left" vertical="center"/>
    </xf>
    <xf numFmtId="0" fontId="264" fillId="0" borderId="0" xfId="7" applyFont="1" applyBorder="1" applyAlignment="1">
      <alignment horizontal="left" vertical="center"/>
    </xf>
    <xf numFmtId="0" fontId="264" fillId="0" borderId="3" xfId="7" applyFont="1" applyBorder="1" applyAlignment="1">
      <alignment horizontal="left" vertical="center"/>
    </xf>
    <xf numFmtId="0" fontId="265" fillId="19" borderId="0" xfId="7" applyFont="1" applyFill="1" applyBorder="1" applyAlignment="1">
      <alignment horizontal="left" vertical="center"/>
    </xf>
    <xf numFmtId="0" fontId="265" fillId="19" borderId="6" xfId="7" applyFont="1" applyFill="1" applyBorder="1" applyAlignment="1">
      <alignment horizontal="left" vertical="center"/>
    </xf>
    <xf numFmtId="0" fontId="265" fillId="19" borderId="110" xfId="7" applyFont="1" applyFill="1" applyBorder="1" applyAlignment="1">
      <alignment horizontal="left" vertical="center"/>
    </xf>
    <xf numFmtId="0" fontId="265" fillId="19" borderId="111" xfId="7" applyFont="1" applyFill="1" applyBorder="1" applyAlignment="1">
      <alignment horizontal="left" vertical="center"/>
    </xf>
    <xf numFmtId="0" fontId="266" fillId="33" borderId="18" xfId="7" applyFont="1" applyFill="1" applyBorder="1" applyAlignment="1">
      <alignment horizontal="left" vertical="center"/>
    </xf>
    <xf numFmtId="0" fontId="266" fillId="33" borderId="0" xfId="7" applyFont="1" applyFill="1" applyBorder="1" applyAlignment="1">
      <alignment horizontal="left" vertical="center"/>
    </xf>
    <xf numFmtId="0" fontId="266" fillId="33" borderId="112" xfId="7" applyFont="1" applyFill="1" applyBorder="1" applyAlignment="1">
      <alignment horizontal="left" vertical="center"/>
    </xf>
    <xf numFmtId="0" fontId="266" fillId="33" borderId="6" xfId="7" applyFont="1" applyFill="1" applyBorder="1" applyAlignment="1">
      <alignment horizontal="left" vertical="center"/>
    </xf>
    <xf numFmtId="0" fontId="164" fillId="19" borderId="0" xfId="7" applyFont="1" applyFill="1" applyBorder="1" applyAlignment="1">
      <alignment horizontal="center" vertical="center" wrapText="1"/>
    </xf>
    <xf numFmtId="0" fontId="164" fillId="19" borderId="0" xfId="7" applyFont="1" applyFill="1" applyAlignment="1">
      <alignment horizontal="center" vertical="center" wrapText="1"/>
    </xf>
    <xf numFmtId="0" fontId="164" fillId="30" borderId="0" xfId="7" applyFont="1" applyFill="1" applyAlignment="1">
      <alignment horizontal="center" vertical="center"/>
    </xf>
    <xf numFmtId="0" fontId="126" fillId="24" borderId="0" xfId="7" applyFont="1" applyFill="1" applyAlignment="1">
      <alignment horizontal="center" vertical="center"/>
    </xf>
    <xf numFmtId="0" fontId="211" fillId="19" borderId="18" xfId="7" applyFont="1" applyFill="1" applyBorder="1" applyAlignment="1">
      <alignment horizontal="center" vertical="center" wrapText="1"/>
    </xf>
    <xf numFmtId="0" fontId="211" fillId="19" borderId="0" xfId="7" applyFont="1" applyFill="1" applyBorder="1" applyAlignment="1">
      <alignment horizontal="center" vertical="center" wrapText="1"/>
    </xf>
    <xf numFmtId="0" fontId="164" fillId="30" borderId="0" xfId="7" applyFont="1" applyFill="1" applyBorder="1" applyAlignment="1">
      <alignment horizontal="center" vertical="center"/>
    </xf>
    <xf numFmtId="0" fontId="158" fillId="34" borderId="19" xfId="7" applyFont="1" applyFill="1" applyBorder="1" applyAlignment="1">
      <alignment horizontal="center" vertical="center" wrapText="1"/>
    </xf>
    <xf numFmtId="0" fontId="158" fillId="34" borderId="0" xfId="7" applyFont="1" applyFill="1" applyBorder="1" applyAlignment="1">
      <alignment horizontal="center" vertical="center" wrapText="1"/>
    </xf>
    <xf numFmtId="0" fontId="158" fillId="34" borderId="6" xfId="7" applyFont="1" applyFill="1" applyBorder="1" applyAlignment="1">
      <alignment horizontal="center" vertical="center" wrapText="1"/>
    </xf>
    <xf numFmtId="0" fontId="126" fillId="21" borderId="0" xfId="7" applyFont="1" applyFill="1" applyBorder="1" applyAlignment="1">
      <alignment horizontal="center" vertical="center"/>
    </xf>
    <xf numFmtId="0" fontId="164" fillId="20" borderId="0" xfId="7" applyFont="1" applyFill="1" applyBorder="1" applyAlignment="1">
      <alignment horizontal="center" vertical="center"/>
    </xf>
    <xf numFmtId="0" fontId="126" fillId="24" borderId="0" xfId="7" applyFont="1" applyFill="1" applyBorder="1" applyAlignment="1">
      <alignment horizontal="center" vertical="center"/>
    </xf>
    <xf numFmtId="0" fontId="122" fillId="34" borderId="19" xfId="7" applyFont="1" applyFill="1" applyBorder="1" applyAlignment="1">
      <alignment horizontal="center" vertical="center" wrapText="1"/>
    </xf>
    <xf numFmtId="0" fontId="122" fillId="34" borderId="0" xfId="7" applyFont="1" applyFill="1" applyBorder="1" applyAlignment="1">
      <alignment horizontal="center" vertical="center" wrapText="1"/>
    </xf>
    <xf numFmtId="0" fontId="122" fillId="34" borderId="6" xfId="7" applyFont="1" applyFill="1" applyBorder="1" applyAlignment="1">
      <alignment horizontal="center" vertical="center" wrapText="1"/>
    </xf>
    <xf numFmtId="0" fontId="333" fillId="57" borderId="224" xfId="7" applyFont="1" applyFill="1" applyBorder="1" applyAlignment="1">
      <alignment horizontal="center" vertical="center"/>
    </xf>
    <xf numFmtId="0" fontId="333" fillId="57" borderId="225" xfId="7" applyFont="1" applyFill="1" applyBorder="1" applyAlignment="1">
      <alignment horizontal="center" vertical="center"/>
    </xf>
    <xf numFmtId="0" fontId="333" fillId="57" borderId="226" xfId="7" applyFont="1" applyFill="1" applyBorder="1" applyAlignment="1">
      <alignment horizontal="center" vertical="center"/>
    </xf>
    <xf numFmtId="0" fontId="333" fillId="57" borderId="4" xfId="7" applyFont="1" applyFill="1" applyBorder="1" applyAlignment="1">
      <alignment horizontal="center" vertical="center"/>
    </xf>
    <xf numFmtId="0" fontId="333" fillId="57" borderId="0" xfId="7" applyFont="1" applyFill="1" applyBorder="1" applyAlignment="1">
      <alignment horizontal="center" vertical="center"/>
    </xf>
    <xf numFmtId="0" fontId="333" fillId="57" borderId="3" xfId="7" applyFont="1" applyFill="1" applyBorder="1" applyAlignment="1">
      <alignment horizontal="center" vertical="center"/>
    </xf>
    <xf numFmtId="0" fontId="333" fillId="57" borderId="44" xfId="7" applyFont="1" applyFill="1" applyBorder="1" applyAlignment="1">
      <alignment horizontal="center" vertical="center"/>
    </xf>
    <xf numFmtId="0" fontId="333" fillId="57" borderId="227" xfId="7" applyFont="1" applyFill="1" applyBorder="1" applyAlignment="1">
      <alignment horizontal="center" vertical="center"/>
    </xf>
    <xf numFmtId="0" fontId="333" fillId="57" borderId="228" xfId="7" applyFont="1" applyFill="1" applyBorder="1" applyAlignment="1">
      <alignment horizontal="center" vertical="center"/>
    </xf>
    <xf numFmtId="0" fontId="328" fillId="43" borderId="0" xfId="7" applyFont="1" applyFill="1" applyAlignment="1">
      <alignment horizontal="center" vertical="center"/>
    </xf>
    <xf numFmtId="0" fontId="10" fillId="57" borderId="0" xfId="11" applyNumberFormat="1" applyFont="1" applyFill="1" applyBorder="1" applyAlignment="1" applyProtection="1">
      <alignment horizontal="center" vertical="center" wrapText="1"/>
      <protection locked="0"/>
    </xf>
    <xf numFmtId="0" fontId="327" fillId="0" borderId="202" xfId="7" applyFont="1" applyBorder="1" applyAlignment="1">
      <alignment horizontal="center" vertical="center" wrapText="1"/>
    </xf>
    <xf numFmtId="0" fontId="327" fillId="0" borderId="212" xfId="7" applyFont="1" applyBorder="1" applyAlignment="1">
      <alignment horizontal="center" vertical="center" wrapText="1"/>
    </xf>
    <xf numFmtId="0" fontId="327" fillId="0" borderId="0" xfId="7" applyFont="1" applyBorder="1" applyAlignment="1">
      <alignment horizontal="center" vertical="center" wrapText="1"/>
    </xf>
    <xf numFmtId="0" fontId="327" fillId="0" borderId="185" xfId="7" applyFont="1" applyBorder="1" applyAlignment="1">
      <alignment horizontal="center" vertical="center" wrapText="1"/>
    </xf>
    <xf numFmtId="0" fontId="120" fillId="0" borderId="0" xfId="7" applyFont="1" applyAlignment="1">
      <alignment horizontal="center" vertical="center" wrapText="1"/>
    </xf>
    <xf numFmtId="0" fontId="330" fillId="57" borderId="0" xfId="5" applyFont="1" applyFill="1" applyBorder="1" applyAlignment="1">
      <alignment horizontal="center" vertical="center"/>
    </xf>
    <xf numFmtId="0" fontId="330" fillId="57" borderId="213" xfId="5" applyFont="1" applyFill="1" applyBorder="1" applyAlignment="1">
      <alignment horizontal="center" vertical="center"/>
    </xf>
    <xf numFmtId="0" fontId="136" fillId="0" borderId="202" xfId="7" applyFont="1" applyBorder="1" applyAlignment="1">
      <alignment horizontal="center" vertical="center" wrapText="1"/>
    </xf>
    <xf numFmtId="0" fontId="136" fillId="0" borderId="212" xfId="7" applyFont="1" applyBorder="1" applyAlignment="1">
      <alignment horizontal="center" vertical="center" wrapText="1"/>
    </xf>
    <xf numFmtId="0" fontId="136" fillId="0" borderId="213" xfId="7" applyFont="1" applyBorder="1" applyAlignment="1">
      <alignment horizontal="center" vertical="center" wrapText="1"/>
    </xf>
    <xf numFmtId="0" fontId="136" fillId="0" borderId="214" xfId="7" applyFont="1" applyBorder="1" applyAlignment="1">
      <alignment horizontal="center" vertical="center" wrapText="1"/>
    </xf>
    <xf numFmtId="0" fontId="163" fillId="0" borderId="202" xfId="7" applyFont="1" applyBorder="1" applyAlignment="1">
      <alignment horizontal="center" vertical="center" wrapText="1"/>
    </xf>
    <xf numFmtId="0" fontId="163" fillId="0" borderId="212" xfId="7" applyFont="1" applyBorder="1" applyAlignment="1">
      <alignment horizontal="center" vertical="center" wrapText="1"/>
    </xf>
    <xf numFmtId="0" fontId="163" fillId="0" borderId="213" xfId="7" applyFont="1" applyBorder="1" applyAlignment="1">
      <alignment horizontal="center" vertical="center" wrapText="1"/>
    </xf>
    <xf numFmtId="0" fontId="163" fillId="0" borderId="214" xfId="7" applyFont="1" applyBorder="1" applyAlignment="1">
      <alignment horizontal="center" vertical="center" wrapText="1"/>
    </xf>
    <xf numFmtId="1" fontId="164" fillId="19" borderId="11" xfId="11" applyNumberFormat="1" applyFont="1" applyFill="1" applyBorder="1" applyAlignment="1">
      <alignment horizontal="right" vertical="center"/>
    </xf>
    <xf numFmtId="1" fontId="164" fillId="19" borderId="0" xfId="11" applyNumberFormat="1" applyFont="1" applyFill="1" applyBorder="1" applyAlignment="1">
      <alignment horizontal="right" vertical="center"/>
    </xf>
    <xf numFmtId="0" fontId="263" fillId="0" borderId="49" xfId="7" applyFont="1" applyBorder="1" applyAlignment="1">
      <alignment horizontal="left" vertical="center"/>
    </xf>
    <xf numFmtId="0" fontId="263" fillId="0" borderId="25" xfId="7" applyFont="1" applyBorder="1" applyAlignment="1">
      <alignment horizontal="left" vertical="center"/>
    </xf>
    <xf numFmtId="0" fontId="263" fillId="0" borderId="4" xfId="7" applyFont="1" applyBorder="1" applyAlignment="1">
      <alignment horizontal="left" vertical="center"/>
    </xf>
    <xf numFmtId="0" fontId="263" fillId="0" borderId="0" xfId="7" applyFont="1" applyBorder="1" applyAlignment="1">
      <alignment horizontal="left" vertical="center"/>
    </xf>
    <xf numFmtId="0" fontId="265" fillId="19" borderId="0" xfId="7" applyFont="1" applyFill="1" applyBorder="1" applyAlignment="1">
      <alignment horizontal="center" vertical="center"/>
    </xf>
    <xf numFmtId="0" fontId="265" fillId="19" borderId="6" xfId="7" applyFont="1" applyFill="1" applyBorder="1" applyAlignment="1">
      <alignment horizontal="center" vertical="center"/>
    </xf>
    <xf numFmtId="0" fontId="282" fillId="19" borderId="0" xfId="7" applyFont="1" applyFill="1" applyBorder="1" applyAlignment="1">
      <alignment horizontal="center" vertical="center" wrapText="1"/>
    </xf>
    <xf numFmtId="0" fontId="164" fillId="26" borderId="0" xfId="7" applyFont="1" applyFill="1" applyAlignment="1">
      <alignment horizontal="center" vertical="center"/>
    </xf>
    <xf numFmtId="0" fontId="126" fillId="67" borderId="0" xfId="7" applyFont="1" applyFill="1" applyAlignment="1">
      <alignment horizontal="center" vertical="center"/>
    </xf>
    <xf numFmtId="0" fontId="164" fillId="38" borderId="0" xfId="7" applyFont="1" applyFill="1" applyAlignment="1">
      <alignment horizontal="center" vertical="center"/>
    </xf>
    <xf numFmtId="0" fontId="126" fillId="63" borderId="0" xfId="7" applyFont="1" applyFill="1" applyAlignment="1">
      <alignment horizontal="center" vertical="center"/>
    </xf>
    <xf numFmtId="0" fontId="126" fillId="65" borderId="0" xfId="7" applyFont="1" applyFill="1" applyAlignment="1">
      <alignment horizontal="center" vertical="center"/>
    </xf>
    <xf numFmtId="0" fontId="164" fillId="23" borderId="0" xfId="7" applyFont="1" applyFill="1" applyAlignment="1">
      <alignment horizontal="center" vertical="center"/>
    </xf>
    <xf numFmtId="0" fontId="126" fillId="66" borderId="0" xfId="7" applyFont="1" applyFill="1" applyAlignment="1">
      <alignment horizontal="center" vertical="center"/>
    </xf>
    <xf numFmtId="0" fontId="164" fillId="64" borderId="0" xfId="7" applyFont="1" applyFill="1" applyAlignment="1">
      <alignment horizontal="center" vertical="center"/>
    </xf>
    <xf numFmtId="0" fontId="164" fillId="43" borderId="0" xfId="7" applyFont="1" applyFill="1" applyAlignment="1">
      <alignment horizontal="center" vertical="center"/>
    </xf>
    <xf numFmtId="0" fontId="126" fillId="52" borderId="0" xfId="7" applyFont="1" applyFill="1" applyAlignment="1">
      <alignment horizontal="center" vertical="center"/>
    </xf>
    <xf numFmtId="0" fontId="238" fillId="57" borderId="185" xfId="7" applyFont="1" applyFill="1" applyBorder="1" applyAlignment="1">
      <alignment horizontal="center" vertical="center"/>
    </xf>
    <xf numFmtId="0" fontId="210" fillId="28" borderId="0" xfId="7" applyFont="1" applyFill="1" applyBorder="1" applyAlignment="1">
      <alignment horizontal="right" vertical="center" wrapText="1"/>
    </xf>
    <xf numFmtId="0" fontId="210" fillId="28" borderId="185" xfId="7" applyFont="1" applyFill="1" applyBorder="1" applyAlignment="1">
      <alignment horizontal="right" vertical="center" wrapText="1"/>
    </xf>
    <xf numFmtId="0" fontId="174" fillId="28" borderId="2" xfId="7" applyFont="1" applyFill="1" applyBorder="1" applyAlignment="1">
      <alignment horizontal="center" vertical="center" wrapText="1"/>
    </xf>
    <xf numFmtId="0" fontId="174" fillId="28" borderId="19" xfId="7" applyFont="1" applyFill="1" applyBorder="1" applyAlignment="1">
      <alignment horizontal="center" vertical="center" wrapText="1"/>
    </xf>
    <xf numFmtId="0" fontId="174" fillId="28" borderId="20" xfId="7" applyFont="1" applyFill="1" applyBorder="1" applyAlignment="1">
      <alignment horizontal="center" vertical="center" wrapText="1"/>
    </xf>
    <xf numFmtId="0" fontId="164" fillId="28" borderId="6" xfId="7" applyFont="1" applyFill="1" applyBorder="1" applyAlignment="1">
      <alignment horizontal="left" vertical="center"/>
    </xf>
    <xf numFmtId="0" fontId="164" fillId="28" borderId="43" xfId="7" applyFont="1" applyFill="1" applyBorder="1" applyAlignment="1">
      <alignment horizontal="left" vertical="center"/>
    </xf>
    <xf numFmtId="0" fontId="267" fillId="28" borderId="185" xfId="7" applyFont="1" applyFill="1" applyBorder="1" applyAlignment="1">
      <alignment horizontal="right" vertical="center" wrapText="1"/>
    </xf>
    <xf numFmtId="0" fontId="164" fillId="28" borderId="0" xfId="7" applyFont="1" applyFill="1" applyBorder="1" applyAlignment="1">
      <alignment horizontal="center" vertical="center" wrapText="1"/>
    </xf>
    <xf numFmtId="0" fontId="164" fillId="28" borderId="6" xfId="7" applyFont="1" applyFill="1" applyBorder="1" applyAlignment="1">
      <alignment horizontal="center" vertical="center" wrapText="1"/>
    </xf>
    <xf numFmtId="0" fontId="164" fillId="28" borderId="34" xfId="7" applyFont="1" applyFill="1" applyBorder="1" applyAlignment="1">
      <alignment horizontal="center" vertical="center" wrapText="1"/>
    </xf>
    <xf numFmtId="0" fontId="164" fillId="28" borderId="35" xfId="7" applyFont="1" applyFill="1" applyBorder="1" applyAlignment="1">
      <alignment horizontal="center" vertical="center" wrapText="1"/>
    </xf>
    <xf numFmtId="0" fontId="164" fillId="0" borderId="34" xfId="7" applyFont="1" applyBorder="1" applyAlignment="1">
      <alignment horizontal="center" wrapText="1"/>
    </xf>
    <xf numFmtId="0" fontId="164" fillId="0" borderId="35" xfId="7" applyFont="1" applyBorder="1" applyAlignment="1">
      <alignment horizontal="center" wrapText="1"/>
    </xf>
    <xf numFmtId="0" fontId="288" fillId="30" borderId="0" xfId="7" applyFont="1" applyFill="1" applyBorder="1" applyAlignment="1">
      <alignment horizontal="right" vertical="center" wrapText="1"/>
    </xf>
    <xf numFmtId="0" fontId="292" fillId="54" borderId="0" xfId="7" applyFont="1" applyFill="1" applyBorder="1" applyAlignment="1">
      <alignment horizontal="left" vertical="center" wrapText="1"/>
    </xf>
    <xf numFmtId="0" fontId="293" fillId="54" borderId="0" xfId="7" applyFont="1" applyFill="1" applyBorder="1" applyAlignment="1">
      <alignment horizontal="center" vertical="center"/>
    </xf>
    <xf numFmtId="0" fontId="267" fillId="54" borderId="3" xfId="7" applyFont="1" applyFill="1" applyBorder="1" applyAlignment="1">
      <alignment horizontal="center" vertical="center"/>
    </xf>
    <xf numFmtId="0" fontId="164" fillId="30" borderId="185" xfId="7" applyFont="1" applyFill="1" applyBorder="1" applyAlignment="1">
      <alignment horizontal="center" vertical="center" wrapText="1"/>
    </xf>
    <xf numFmtId="0" fontId="164" fillId="30" borderId="43" xfId="7" applyFont="1" applyFill="1" applyBorder="1" applyAlignment="1">
      <alignment horizontal="center" vertical="center" wrapText="1"/>
    </xf>
    <xf numFmtId="0" fontId="164" fillId="30" borderId="34" xfId="7" applyFont="1" applyFill="1" applyBorder="1" applyAlignment="1">
      <alignment horizontal="center" vertical="center" wrapText="1"/>
    </xf>
    <xf numFmtId="0" fontId="164" fillId="30" borderId="35" xfId="7" applyFont="1" applyFill="1" applyBorder="1" applyAlignment="1">
      <alignment horizontal="center" vertical="center" wrapText="1"/>
    </xf>
    <xf numFmtId="0" fontId="167" fillId="30" borderId="11" xfId="7" applyFont="1" applyFill="1" applyBorder="1" applyAlignment="1">
      <alignment horizontal="center" wrapText="1"/>
    </xf>
    <xf numFmtId="0" fontId="167" fillId="30" borderId="42" xfId="7" applyFont="1" applyFill="1" applyBorder="1" applyAlignment="1">
      <alignment horizontal="center" wrapText="1"/>
    </xf>
    <xf numFmtId="0" fontId="191" fillId="18" borderId="0" xfId="7" applyFont="1" applyFill="1" applyBorder="1" applyAlignment="1">
      <alignment horizontal="left" vertical="center" wrapText="1"/>
    </xf>
    <xf numFmtId="0" fontId="138" fillId="26" borderId="0" xfId="7" applyFont="1" applyFill="1" applyBorder="1" applyAlignment="1">
      <alignment horizontal="right" vertical="center" wrapText="1"/>
    </xf>
    <xf numFmtId="0" fontId="126" fillId="67" borderId="188" xfId="7" applyFont="1" applyFill="1" applyBorder="1" applyAlignment="1">
      <alignment horizontal="center" vertical="center" wrapText="1"/>
    </xf>
    <xf numFmtId="0" fontId="126" fillId="67" borderId="191" xfId="7" applyFont="1" applyFill="1" applyBorder="1" applyAlignment="1">
      <alignment horizontal="center" vertical="center" wrapText="1"/>
    </xf>
    <xf numFmtId="0" fontId="126" fillId="67" borderId="189" xfId="7" applyFont="1" applyFill="1" applyBorder="1" applyAlignment="1">
      <alignment horizontal="center" vertical="center" wrapText="1"/>
    </xf>
    <xf numFmtId="0" fontId="126" fillId="67" borderId="192" xfId="7" applyFont="1" applyFill="1" applyBorder="1" applyAlignment="1">
      <alignment horizontal="center" vertical="center" wrapText="1"/>
    </xf>
    <xf numFmtId="0" fontId="121" fillId="67" borderId="190" xfId="7" applyFont="1" applyFill="1" applyBorder="1" applyAlignment="1">
      <alignment horizontal="center" wrapText="1"/>
    </xf>
    <xf numFmtId="0" fontId="121" fillId="67" borderId="193" xfId="7" applyFont="1" applyFill="1" applyBorder="1" applyAlignment="1">
      <alignment horizontal="center" wrapText="1"/>
    </xf>
    <xf numFmtId="0" fontId="138" fillId="38" borderId="0" xfId="7" applyFont="1" applyFill="1" applyBorder="1" applyAlignment="1">
      <alignment horizontal="right" vertical="center" wrapText="1"/>
    </xf>
    <xf numFmtId="0" fontId="164" fillId="26" borderId="0" xfId="7" applyFont="1" applyFill="1" applyBorder="1" applyAlignment="1">
      <alignment horizontal="center" vertical="center" wrapText="1"/>
    </xf>
    <xf numFmtId="0" fontId="164" fillId="26" borderId="6" xfId="7" applyFont="1" applyFill="1" applyBorder="1" applyAlignment="1">
      <alignment horizontal="center" vertical="center" wrapText="1"/>
    </xf>
    <xf numFmtId="0" fontId="164" fillId="26" borderId="34" xfId="7" applyFont="1" applyFill="1" applyBorder="1" applyAlignment="1">
      <alignment horizontal="center" vertical="center" wrapText="1"/>
    </xf>
    <xf numFmtId="0" fontId="164" fillId="26" borderId="35" xfId="7" applyFont="1" applyFill="1" applyBorder="1" applyAlignment="1">
      <alignment horizontal="center" vertical="center" wrapText="1"/>
    </xf>
    <xf numFmtId="0" fontId="167" fillId="26" borderId="11" xfId="7" applyFont="1" applyFill="1" applyBorder="1" applyAlignment="1">
      <alignment horizontal="center" wrapText="1"/>
    </xf>
    <xf numFmtId="0" fontId="167" fillId="26" borderId="42" xfId="7" applyFont="1" applyFill="1" applyBorder="1" applyAlignment="1">
      <alignment horizontal="center" wrapText="1"/>
    </xf>
    <xf numFmtId="0" fontId="283" fillId="67" borderId="0" xfId="7" applyFont="1" applyFill="1" applyBorder="1" applyAlignment="1">
      <alignment horizontal="right" vertical="center" wrapText="1"/>
    </xf>
    <xf numFmtId="0" fontId="126" fillId="36" borderId="188" xfId="7" applyFont="1" applyFill="1" applyBorder="1" applyAlignment="1">
      <alignment horizontal="center" vertical="center" wrapText="1"/>
    </xf>
    <xf numFmtId="0" fontId="126" fillId="36" borderId="191" xfId="7" applyFont="1" applyFill="1" applyBorder="1" applyAlignment="1">
      <alignment horizontal="center" vertical="center" wrapText="1"/>
    </xf>
    <xf numFmtId="0" fontId="126" fillId="36" borderId="189" xfId="7" applyFont="1" applyFill="1" applyBorder="1" applyAlignment="1">
      <alignment horizontal="center" vertical="center" wrapText="1"/>
    </xf>
    <xf numFmtId="0" fontId="126" fillId="36" borderId="192" xfId="7" applyFont="1" applyFill="1" applyBorder="1" applyAlignment="1">
      <alignment horizontal="center" vertical="center" wrapText="1"/>
    </xf>
    <xf numFmtId="0" fontId="121" fillId="36" borderId="190" xfId="7" applyFont="1" applyFill="1" applyBorder="1" applyAlignment="1">
      <alignment horizontal="center" wrapText="1"/>
    </xf>
    <xf numFmtId="0" fontId="121" fillId="36" borderId="193" xfId="7" applyFont="1" applyFill="1" applyBorder="1" applyAlignment="1">
      <alignment horizontal="center" wrapText="1"/>
    </xf>
    <xf numFmtId="0" fontId="283" fillId="63" borderId="0" xfId="7" applyFont="1" applyFill="1" applyBorder="1" applyAlignment="1">
      <alignment horizontal="right" vertical="center" wrapText="1"/>
    </xf>
    <xf numFmtId="0" fontId="164" fillId="38" borderId="0" xfId="7" applyFont="1" applyFill="1" applyBorder="1" applyAlignment="1">
      <alignment horizontal="center" vertical="center" wrapText="1"/>
    </xf>
    <xf numFmtId="0" fontId="164" fillId="38" borderId="6" xfId="7" applyFont="1" applyFill="1" applyBorder="1" applyAlignment="1">
      <alignment horizontal="center" vertical="center" wrapText="1"/>
    </xf>
    <xf numFmtId="0" fontId="164" fillId="38" borderId="34" xfId="7" applyFont="1" applyFill="1" applyBorder="1" applyAlignment="1">
      <alignment horizontal="center" vertical="center" wrapText="1"/>
    </xf>
    <xf numFmtId="0" fontId="164" fillId="38" borderId="35" xfId="7" applyFont="1" applyFill="1" applyBorder="1" applyAlignment="1">
      <alignment horizontal="center" vertical="center" wrapText="1"/>
    </xf>
    <xf numFmtId="0" fontId="167" fillId="38" borderId="11" xfId="7" applyFont="1" applyFill="1" applyBorder="1" applyAlignment="1">
      <alignment horizontal="center" wrapText="1"/>
    </xf>
    <xf numFmtId="0" fontId="167" fillId="38" borderId="42" xfId="7" applyFont="1" applyFill="1" applyBorder="1" applyAlignment="1">
      <alignment horizontal="center" wrapText="1"/>
    </xf>
    <xf numFmtId="0" fontId="283" fillId="36" borderId="0" xfId="7" applyFont="1" applyFill="1" applyBorder="1" applyAlignment="1">
      <alignment horizontal="right" vertical="center" wrapText="1"/>
    </xf>
    <xf numFmtId="0" fontId="164" fillId="43" borderId="0" xfId="7" applyFont="1" applyFill="1" applyBorder="1" applyAlignment="1">
      <alignment horizontal="center" vertical="center" wrapText="1"/>
    </xf>
    <xf numFmtId="0" fontId="164" fillId="43" borderId="6" xfId="7" applyFont="1" applyFill="1" applyBorder="1" applyAlignment="1">
      <alignment horizontal="center" vertical="center" wrapText="1"/>
    </xf>
    <xf numFmtId="0" fontId="164" fillId="43" borderId="34" xfId="7" applyFont="1" applyFill="1" applyBorder="1" applyAlignment="1">
      <alignment horizontal="center" vertical="center" wrapText="1"/>
    </xf>
    <xf numFmtId="0" fontId="164" fillId="43" borderId="35" xfId="7" applyFont="1" applyFill="1" applyBorder="1" applyAlignment="1">
      <alignment horizontal="center" vertical="center" wrapText="1"/>
    </xf>
    <xf numFmtId="0" fontId="167" fillId="43" borderId="11" xfId="7" applyFont="1" applyFill="1" applyBorder="1" applyAlignment="1">
      <alignment horizontal="center" wrapText="1"/>
    </xf>
    <xf numFmtId="0" fontId="167" fillId="43" borderId="42" xfId="7" applyFont="1" applyFill="1" applyBorder="1" applyAlignment="1">
      <alignment horizontal="center" wrapText="1"/>
    </xf>
    <xf numFmtId="0" fontId="138" fillId="52" borderId="0" xfId="7" applyFont="1" applyFill="1" applyBorder="1" applyAlignment="1">
      <alignment horizontal="right" vertical="center" wrapText="1"/>
    </xf>
    <xf numFmtId="0" fontId="126" fillId="63" borderId="188" xfId="7" applyFont="1" applyFill="1" applyBorder="1" applyAlignment="1">
      <alignment horizontal="center" vertical="center" wrapText="1"/>
    </xf>
    <xf numFmtId="0" fontId="126" fillId="63" borderId="191" xfId="7" applyFont="1" applyFill="1" applyBorder="1" applyAlignment="1">
      <alignment horizontal="center" vertical="center" wrapText="1"/>
    </xf>
    <xf numFmtId="0" fontId="126" fillId="63" borderId="189" xfId="7" applyFont="1" applyFill="1" applyBorder="1" applyAlignment="1">
      <alignment horizontal="center" vertical="center" wrapText="1"/>
    </xf>
    <xf numFmtId="0" fontId="126" fillId="63" borderId="192" xfId="7" applyFont="1" applyFill="1" applyBorder="1" applyAlignment="1">
      <alignment horizontal="center" vertical="center" wrapText="1"/>
    </xf>
    <xf numFmtId="0" fontId="121" fillId="63" borderId="190" xfId="7" applyFont="1" applyFill="1" applyBorder="1" applyAlignment="1">
      <alignment horizontal="center" wrapText="1"/>
    </xf>
    <xf numFmtId="0" fontId="121" fillId="63" borderId="193" xfId="7" applyFont="1" applyFill="1" applyBorder="1" applyAlignment="1">
      <alignment horizontal="center" wrapText="1"/>
    </xf>
    <xf numFmtId="0" fontId="138" fillId="43" borderId="0" xfId="7" applyFont="1" applyFill="1" applyBorder="1" applyAlignment="1">
      <alignment horizontal="right" vertical="center" wrapText="1"/>
    </xf>
    <xf numFmtId="0" fontId="126" fillId="66" borderId="188" xfId="7" applyFont="1" applyFill="1" applyBorder="1" applyAlignment="1">
      <alignment horizontal="center" vertical="center" wrapText="1"/>
    </xf>
    <xf numFmtId="0" fontId="126" fillId="66" borderId="191" xfId="7" applyFont="1" applyFill="1" applyBorder="1" applyAlignment="1">
      <alignment horizontal="center" vertical="center" wrapText="1"/>
    </xf>
    <xf numFmtId="0" fontId="126" fillId="66" borderId="189" xfId="7" applyFont="1" applyFill="1" applyBorder="1" applyAlignment="1">
      <alignment horizontal="center" vertical="center" wrapText="1"/>
    </xf>
    <xf numFmtId="0" fontId="126" fillId="66" borderId="192" xfId="7" applyFont="1" applyFill="1" applyBorder="1" applyAlignment="1">
      <alignment horizontal="center" vertical="center" wrapText="1"/>
    </xf>
    <xf numFmtId="0" fontId="121" fillId="66" borderId="190" xfId="7" applyFont="1" applyFill="1" applyBorder="1" applyAlignment="1">
      <alignment horizontal="center" wrapText="1"/>
    </xf>
    <xf numFmtId="0" fontId="121" fillId="66" borderId="193" xfId="7" applyFont="1" applyFill="1" applyBorder="1" applyAlignment="1">
      <alignment horizontal="center" wrapText="1"/>
    </xf>
    <xf numFmtId="0" fontId="283" fillId="21" borderId="0" xfId="7" applyFont="1" applyFill="1" applyBorder="1" applyAlignment="1">
      <alignment horizontal="right" vertical="center" wrapText="1"/>
    </xf>
    <xf numFmtId="0" fontId="164" fillId="52" borderId="0" xfId="7" applyFont="1" applyFill="1" applyBorder="1" applyAlignment="1">
      <alignment horizontal="center" vertical="center" wrapText="1"/>
    </xf>
    <xf numFmtId="0" fontId="164" fillId="52" borderId="6" xfId="7" applyFont="1" applyFill="1" applyBorder="1" applyAlignment="1">
      <alignment horizontal="center" vertical="center" wrapText="1"/>
    </xf>
    <xf numFmtId="0" fontId="164" fillId="52" borderId="34" xfId="7" applyFont="1" applyFill="1" applyBorder="1" applyAlignment="1">
      <alignment horizontal="center" vertical="center" wrapText="1"/>
    </xf>
    <xf numFmtId="0" fontId="164" fillId="52" borderId="35" xfId="7" applyFont="1" applyFill="1" applyBorder="1" applyAlignment="1">
      <alignment horizontal="center" vertical="center" wrapText="1"/>
    </xf>
    <xf numFmtId="0" fontId="167" fillId="52" borderId="11" xfId="7" applyFont="1" applyFill="1" applyBorder="1" applyAlignment="1">
      <alignment horizontal="center" wrapText="1"/>
    </xf>
    <xf numFmtId="0" fontId="167" fillId="52" borderId="42" xfId="7" applyFont="1" applyFill="1" applyBorder="1" applyAlignment="1">
      <alignment horizontal="center" wrapText="1"/>
    </xf>
    <xf numFmtId="0" fontId="283" fillId="66" borderId="0" xfId="7" applyFont="1" applyFill="1" applyBorder="1" applyAlignment="1">
      <alignment horizontal="right" vertical="center" wrapText="1"/>
    </xf>
    <xf numFmtId="0" fontId="164" fillId="64" borderId="0" xfId="7" applyFont="1" applyFill="1" applyBorder="1" applyAlignment="1">
      <alignment horizontal="center" vertical="center" wrapText="1"/>
    </xf>
    <xf numFmtId="0" fontId="164" fillId="64" borderId="6" xfId="7" applyFont="1" applyFill="1" applyBorder="1" applyAlignment="1">
      <alignment horizontal="center" vertical="center" wrapText="1"/>
    </xf>
    <xf numFmtId="0" fontId="164" fillId="64" borderId="34" xfId="7" applyFont="1" applyFill="1" applyBorder="1" applyAlignment="1">
      <alignment horizontal="center" vertical="center" wrapText="1"/>
    </xf>
    <xf numFmtId="0" fontId="164" fillId="64" borderId="35" xfId="7" applyFont="1" applyFill="1" applyBorder="1" applyAlignment="1">
      <alignment horizontal="center" vertical="center" wrapText="1"/>
    </xf>
    <xf numFmtId="0" fontId="167" fillId="64" borderId="11" xfId="7" applyFont="1" applyFill="1" applyBorder="1" applyAlignment="1">
      <alignment horizontal="center" wrapText="1"/>
    </xf>
    <xf numFmtId="0" fontId="167" fillId="64" borderId="42" xfId="7" applyFont="1" applyFill="1" applyBorder="1" applyAlignment="1">
      <alignment horizontal="center" wrapText="1"/>
    </xf>
    <xf numFmtId="0" fontId="283" fillId="25" borderId="0" xfId="7" applyFont="1" applyFill="1" applyBorder="1" applyAlignment="1">
      <alignment horizontal="right" vertical="center" wrapText="1"/>
    </xf>
    <xf numFmtId="0" fontId="126" fillId="21" borderId="188" xfId="7" applyFont="1" applyFill="1" applyBorder="1" applyAlignment="1">
      <alignment horizontal="center" vertical="center" wrapText="1"/>
    </xf>
    <xf numFmtId="0" fontId="126" fillId="21" borderId="191" xfId="7" applyFont="1" applyFill="1" applyBorder="1" applyAlignment="1">
      <alignment horizontal="center" vertical="center" wrapText="1"/>
    </xf>
    <xf numFmtId="0" fontId="126" fillId="21" borderId="189" xfId="7" applyFont="1" applyFill="1" applyBorder="1" applyAlignment="1">
      <alignment horizontal="center" vertical="center" wrapText="1"/>
    </xf>
    <xf numFmtId="0" fontId="126" fillId="21" borderId="192" xfId="7" applyFont="1" applyFill="1" applyBorder="1" applyAlignment="1">
      <alignment horizontal="center" vertical="center" wrapText="1"/>
    </xf>
    <xf numFmtId="0" fontId="121" fillId="21" borderId="190" xfId="7" applyFont="1" applyFill="1" applyBorder="1" applyAlignment="1">
      <alignment horizontal="center" wrapText="1"/>
    </xf>
    <xf numFmtId="0" fontId="121" fillId="21" borderId="193" xfId="7" applyFont="1" applyFill="1" applyBorder="1" applyAlignment="1">
      <alignment horizontal="center" wrapText="1"/>
    </xf>
    <xf numFmtId="0" fontId="138" fillId="64" borderId="0" xfId="7" applyFont="1" applyFill="1" applyBorder="1" applyAlignment="1">
      <alignment horizontal="right" vertical="center" wrapText="1"/>
    </xf>
    <xf numFmtId="0" fontId="126" fillId="65" borderId="188" xfId="7" applyFont="1" applyFill="1" applyBorder="1" applyAlignment="1">
      <alignment horizontal="center" vertical="center" wrapText="1"/>
    </xf>
    <xf numFmtId="0" fontId="126" fillId="65" borderId="191" xfId="7" applyFont="1" applyFill="1" applyBorder="1" applyAlignment="1">
      <alignment horizontal="center" vertical="center" wrapText="1"/>
    </xf>
    <xf numFmtId="0" fontId="126" fillId="65" borderId="189" xfId="7" applyFont="1" applyFill="1" applyBorder="1" applyAlignment="1">
      <alignment horizontal="center" vertical="center" wrapText="1"/>
    </xf>
    <xf numFmtId="0" fontId="126" fillId="65" borderId="192" xfId="7" applyFont="1" applyFill="1" applyBorder="1" applyAlignment="1">
      <alignment horizontal="center" vertical="center" wrapText="1"/>
    </xf>
    <xf numFmtId="0" fontId="121" fillId="65" borderId="190" xfId="7" applyFont="1" applyFill="1" applyBorder="1" applyAlignment="1">
      <alignment horizontal="center" wrapText="1"/>
    </xf>
    <xf numFmtId="0" fontId="121" fillId="65" borderId="193" xfId="7" applyFont="1" applyFill="1" applyBorder="1" applyAlignment="1">
      <alignment horizontal="center" wrapText="1"/>
    </xf>
    <xf numFmtId="0" fontId="138" fillId="23" borderId="0" xfId="7" applyFont="1" applyFill="1" applyBorder="1" applyAlignment="1">
      <alignment horizontal="right" vertical="center" wrapText="1"/>
    </xf>
    <xf numFmtId="0" fontId="164" fillId="25" borderId="0" xfId="7" applyFont="1" applyFill="1" applyBorder="1" applyAlignment="1">
      <alignment horizontal="center" vertical="center" wrapText="1"/>
    </xf>
    <xf numFmtId="0" fontId="164" fillId="25" borderId="6" xfId="7" applyFont="1" applyFill="1" applyBorder="1" applyAlignment="1">
      <alignment horizontal="center" vertical="center" wrapText="1"/>
    </xf>
    <xf numFmtId="0" fontId="164" fillId="25" borderId="34" xfId="7" applyFont="1" applyFill="1" applyBorder="1" applyAlignment="1">
      <alignment horizontal="center" vertical="center" wrapText="1"/>
    </xf>
    <xf numFmtId="0" fontId="164" fillId="25" borderId="35" xfId="7" applyFont="1" applyFill="1" applyBorder="1" applyAlignment="1">
      <alignment horizontal="center" vertical="center" wrapText="1"/>
    </xf>
    <xf numFmtId="0" fontId="167" fillId="25" borderId="11" xfId="7" applyFont="1" applyFill="1" applyBorder="1" applyAlignment="1">
      <alignment horizontal="center" wrapText="1"/>
    </xf>
    <xf numFmtId="0" fontId="167" fillId="25" borderId="42" xfId="7" applyFont="1" applyFill="1" applyBorder="1" applyAlignment="1">
      <alignment horizontal="center" wrapText="1"/>
    </xf>
    <xf numFmtId="0" fontId="283" fillId="65" borderId="0" xfId="7" applyFont="1" applyFill="1" applyBorder="1" applyAlignment="1">
      <alignment horizontal="right" vertical="center" wrapText="1"/>
    </xf>
    <xf numFmtId="0" fontId="126" fillId="24" borderId="188" xfId="7" applyFont="1" applyFill="1" applyBorder="1" applyAlignment="1">
      <alignment horizontal="center" vertical="center" wrapText="1"/>
    </xf>
    <xf numFmtId="0" fontId="126" fillId="24" borderId="191" xfId="7" applyFont="1" applyFill="1" applyBorder="1" applyAlignment="1">
      <alignment horizontal="center" vertical="center" wrapText="1"/>
    </xf>
    <xf numFmtId="0" fontId="126" fillId="24" borderId="189" xfId="7" applyFont="1" applyFill="1" applyBorder="1" applyAlignment="1">
      <alignment horizontal="center" vertical="center" wrapText="1"/>
    </xf>
    <xf numFmtId="0" fontId="126" fillId="24" borderId="192" xfId="7" applyFont="1" applyFill="1" applyBorder="1" applyAlignment="1">
      <alignment horizontal="center" vertical="center" wrapText="1"/>
    </xf>
    <xf numFmtId="0" fontId="121" fillId="24" borderId="190" xfId="7" applyFont="1" applyFill="1" applyBorder="1" applyAlignment="1">
      <alignment horizontal="center" wrapText="1"/>
    </xf>
    <xf numFmtId="0" fontId="121" fillId="24" borderId="193" xfId="7" applyFont="1" applyFill="1" applyBorder="1" applyAlignment="1">
      <alignment horizontal="center" wrapText="1"/>
    </xf>
    <xf numFmtId="0" fontId="164" fillId="23" borderId="21" xfId="7" applyFont="1" applyFill="1" applyBorder="1" applyAlignment="1">
      <alignment horizontal="center" vertical="center" wrapText="1"/>
    </xf>
    <xf numFmtId="0" fontId="164" fillId="23" borderId="43" xfId="7" applyFont="1" applyFill="1" applyBorder="1" applyAlignment="1">
      <alignment horizontal="center" vertical="center" wrapText="1"/>
    </xf>
    <xf numFmtId="0" fontId="164" fillId="23" borderId="34" xfId="7" applyFont="1" applyFill="1" applyBorder="1" applyAlignment="1">
      <alignment horizontal="center" vertical="center" wrapText="1"/>
    </xf>
    <xf numFmtId="0" fontId="164" fillId="23" borderId="35" xfId="7" applyFont="1" applyFill="1" applyBorder="1" applyAlignment="1">
      <alignment horizontal="center" vertical="center" wrapText="1"/>
    </xf>
    <xf numFmtId="0" fontId="167" fillId="23" borderId="11" xfId="7" applyFont="1" applyFill="1" applyBorder="1" applyAlignment="1">
      <alignment horizontal="center" wrapText="1"/>
    </xf>
    <xf numFmtId="0" fontId="167" fillId="23" borderId="42" xfId="7" applyFont="1" applyFill="1" applyBorder="1" applyAlignment="1">
      <alignment horizontal="center" wrapText="1"/>
    </xf>
    <xf numFmtId="0" fontId="283" fillId="24" borderId="0" xfId="7" applyFont="1" applyFill="1" applyBorder="1" applyAlignment="1">
      <alignment horizontal="right" vertical="center" wrapText="1"/>
    </xf>
    <xf numFmtId="0" fontId="334" fillId="57" borderId="224" xfId="7" applyFont="1" applyFill="1" applyBorder="1" applyAlignment="1">
      <alignment horizontal="center" vertical="center" wrapText="1"/>
    </xf>
    <xf numFmtId="0" fontId="334" fillId="57" borderId="225" xfId="7" applyFont="1" applyFill="1" applyBorder="1" applyAlignment="1">
      <alignment horizontal="center" vertical="center" wrapText="1"/>
    </xf>
    <xf numFmtId="0" fontId="334" fillId="57" borderId="226" xfId="7" applyFont="1" applyFill="1" applyBorder="1" applyAlignment="1">
      <alignment horizontal="center" vertical="center" wrapText="1"/>
    </xf>
    <xf numFmtId="0" fontId="334" fillId="57" borderId="4" xfId="7" applyFont="1" applyFill="1" applyBorder="1" applyAlignment="1">
      <alignment horizontal="center" vertical="center" wrapText="1"/>
    </xf>
    <xf numFmtId="0" fontId="334" fillId="57" borderId="0" xfId="7" applyFont="1" applyFill="1" applyBorder="1" applyAlignment="1">
      <alignment horizontal="center" vertical="center" wrapText="1"/>
    </xf>
    <xf numFmtId="0" fontId="334" fillId="57" borderId="3" xfId="7" applyFont="1" applyFill="1" applyBorder="1" applyAlignment="1">
      <alignment horizontal="center" vertical="center" wrapText="1"/>
    </xf>
    <xf numFmtId="0" fontId="334" fillId="57" borderId="44" xfId="7" applyFont="1" applyFill="1" applyBorder="1" applyAlignment="1">
      <alignment horizontal="center" vertical="center" wrapText="1"/>
    </xf>
    <xf numFmtId="0" fontId="334" fillId="57" borderId="227" xfId="7" applyFont="1" applyFill="1" applyBorder="1" applyAlignment="1">
      <alignment horizontal="center" vertical="center" wrapText="1"/>
    </xf>
    <xf numFmtId="0" fontId="334" fillId="57" borderId="228" xfId="7" applyFont="1" applyFill="1" applyBorder="1" applyAlignment="1">
      <alignment horizontal="center" vertical="center" wrapText="1"/>
    </xf>
    <xf numFmtId="0" fontId="304" fillId="52" borderId="0" xfId="18" applyFont="1" applyFill="1" applyBorder="1" applyAlignment="1">
      <alignment horizontal="center" vertical="center" textRotation="90" wrapText="1"/>
    </xf>
    <xf numFmtId="0" fontId="304" fillId="52" borderId="21" xfId="18" applyFont="1" applyFill="1" applyBorder="1" applyAlignment="1">
      <alignment horizontal="center" vertical="center" textRotation="90" wrapText="1"/>
    </xf>
    <xf numFmtId="0" fontId="305" fillId="52" borderId="0" xfId="18" applyFont="1" applyFill="1" applyBorder="1" applyAlignment="1">
      <alignment horizontal="center" vertical="center"/>
    </xf>
    <xf numFmtId="0" fontId="305" fillId="52" borderId="3" xfId="18" applyFont="1" applyFill="1" applyBorder="1" applyAlignment="1">
      <alignment horizontal="center" vertical="center"/>
    </xf>
    <xf numFmtId="0" fontId="310" fillId="43" borderId="195" xfId="19" applyFont="1" applyFill="1" applyBorder="1" applyAlignment="1">
      <alignment horizontal="center" vertical="center" textRotation="90" wrapText="1"/>
    </xf>
    <xf numFmtId="0" fontId="310" fillId="43" borderId="197" xfId="19" applyFont="1" applyFill="1" applyBorder="1" applyAlignment="1">
      <alignment horizontal="center" vertical="center" textRotation="90" wrapText="1"/>
    </xf>
    <xf numFmtId="0" fontId="153" fillId="19" borderId="196" xfId="18" applyFont="1" applyFill="1" applyBorder="1" applyAlignment="1">
      <alignment horizontal="center" vertical="center" textRotation="90"/>
    </xf>
    <xf numFmtId="0" fontId="153" fillId="19" borderId="198" xfId="18" applyFont="1" applyFill="1" applyBorder="1" applyAlignment="1">
      <alignment horizontal="center" vertical="center" textRotation="90"/>
    </xf>
    <xf numFmtId="0" fontId="265" fillId="19" borderId="150" xfId="18" applyFont="1" applyFill="1" applyBorder="1" applyAlignment="1">
      <alignment horizontal="center" vertical="center"/>
    </xf>
    <xf numFmtId="0" fontId="265" fillId="19" borderId="0" xfId="18" applyFont="1" applyFill="1" applyBorder="1" applyAlignment="1">
      <alignment horizontal="center" vertical="center"/>
    </xf>
    <xf numFmtId="0" fontId="153" fillId="70" borderId="0" xfId="18" applyFont="1" applyFill="1" applyBorder="1" applyAlignment="1">
      <alignment horizontal="center" vertical="center"/>
    </xf>
    <xf numFmtId="0" fontId="153" fillId="70" borderId="3" xfId="18" applyFont="1" applyFill="1" applyBorder="1" applyAlignment="1">
      <alignment horizontal="center" vertical="center"/>
    </xf>
    <xf numFmtId="189" fontId="153" fillId="70" borderId="199" xfId="18" applyNumberFormat="1" applyFont="1" applyFill="1" applyBorder="1" applyAlignment="1">
      <alignment horizontal="center" vertical="center"/>
    </xf>
    <xf numFmtId="189" fontId="153" fillId="70" borderId="94" xfId="18" applyNumberFormat="1" applyFont="1" applyFill="1" applyBorder="1" applyAlignment="1">
      <alignment horizontal="center" vertical="center"/>
    </xf>
    <xf numFmtId="2" fontId="153" fillId="18" borderId="206" xfId="18" applyNumberFormat="1" applyFont="1" applyFill="1" applyBorder="1" applyAlignment="1">
      <alignment horizontal="center" vertical="center" wrapText="1"/>
    </xf>
    <xf numFmtId="2" fontId="153" fillId="18" borderId="3" xfId="18" applyNumberFormat="1" applyFont="1" applyFill="1" applyBorder="1" applyAlignment="1">
      <alignment horizontal="center" vertical="center" wrapText="1"/>
    </xf>
    <xf numFmtId="0" fontId="326" fillId="0" borderId="0" xfId="5" applyFont="1" applyAlignment="1">
      <alignment horizontal="center" vertical="center" wrapText="1"/>
    </xf>
    <xf numFmtId="1" fontId="262" fillId="28" borderId="197" xfId="19" applyNumberFormat="1" applyFont="1" applyFill="1" applyBorder="1" applyAlignment="1">
      <alignment horizontal="center" vertical="center" wrapText="1"/>
    </xf>
    <xf numFmtId="0" fontId="282" fillId="19" borderId="151" xfId="18" applyFont="1" applyFill="1" applyBorder="1" applyAlignment="1">
      <alignment horizontal="left" vertical="center"/>
    </xf>
    <xf numFmtId="0" fontId="282" fillId="19" borderId="99" xfId="18" applyFont="1" applyFill="1" applyBorder="1" applyAlignment="1">
      <alignment horizontal="left" vertical="center"/>
    </xf>
    <xf numFmtId="0" fontId="282" fillId="19" borderId="78" xfId="18" applyFont="1" applyFill="1" applyBorder="1" applyAlignment="1">
      <alignment horizontal="left" vertical="center"/>
    </xf>
    <xf numFmtId="0" fontId="153" fillId="70" borderId="203" xfId="18" applyFont="1" applyFill="1" applyBorder="1" applyAlignment="1">
      <alignment horizontal="center" vertical="center" wrapText="1"/>
    </xf>
    <xf numFmtId="0" fontId="153" fillId="70" borderId="79" xfId="18" applyFont="1" applyFill="1" applyBorder="1" applyAlignment="1">
      <alignment horizontal="center" vertical="center" wrapText="1"/>
    </xf>
    <xf numFmtId="0" fontId="153" fillId="70" borderId="149" xfId="18" applyFont="1" applyFill="1" applyBorder="1" applyAlignment="1">
      <alignment horizontal="center" vertical="center" wrapText="1"/>
    </xf>
    <xf numFmtId="0" fontId="153" fillId="70" borderId="204" xfId="18" applyFont="1" applyFill="1" applyBorder="1" applyAlignment="1">
      <alignment horizontal="center" vertical="center" wrapText="1"/>
    </xf>
    <xf numFmtId="0" fontId="153" fillId="70" borderId="207" xfId="18" applyFont="1" applyFill="1" applyBorder="1" applyAlignment="1">
      <alignment horizontal="center" vertical="center" wrapText="1"/>
    </xf>
    <xf numFmtId="0" fontId="153" fillId="70" borderId="209" xfId="18" applyFont="1" applyFill="1" applyBorder="1" applyAlignment="1">
      <alignment horizontal="center" vertical="center" wrapText="1"/>
    </xf>
    <xf numFmtId="2" fontId="156" fillId="57" borderId="202" xfId="18" applyNumberFormat="1" applyFont="1" applyFill="1" applyBorder="1" applyAlignment="1">
      <alignment horizontal="center" vertical="center" wrapText="1"/>
    </xf>
    <xf numFmtId="2" fontId="156" fillId="57" borderId="0" xfId="18" applyNumberFormat="1" applyFont="1" applyFill="1" applyBorder="1" applyAlignment="1">
      <alignment horizontal="center" vertical="center" wrapText="1"/>
    </xf>
    <xf numFmtId="2" fontId="238" fillId="57" borderId="2" xfId="18" applyNumberFormat="1" applyFont="1" applyFill="1" applyBorder="1" applyAlignment="1">
      <alignment horizontal="center" vertical="center" wrapText="1"/>
    </xf>
    <xf numFmtId="2" fontId="238" fillId="57" borderId="11" xfId="18" applyNumberFormat="1" applyFont="1" applyFill="1" applyBorder="1" applyAlignment="1">
      <alignment horizontal="center" vertical="center" wrapText="1"/>
    </xf>
    <xf numFmtId="0" fontId="10" fillId="28" borderId="4" xfId="5" applyFont="1" applyFill="1" applyBorder="1" applyAlignment="1" applyProtection="1">
      <alignment horizontal="center" vertical="center"/>
      <protection hidden="1"/>
    </xf>
    <xf numFmtId="0" fontId="235" fillId="28" borderId="143" xfId="5" applyFont="1" applyFill="1" applyBorder="1" applyAlignment="1" applyProtection="1">
      <alignment horizontal="center" vertical="center"/>
      <protection hidden="1"/>
    </xf>
    <xf numFmtId="0" fontId="235" fillId="28" borderId="144" xfId="5" applyFont="1" applyFill="1" applyBorder="1" applyAlignment="1" applyProtection="1">
      <alignment horizontal="center" vertical="center"/>
      <protection hidden="1"/>
    </xf>
    <xf numFmtId="0" fontId="235" fillId="28" borderId="145" xfId="5" applyFont="1" applyFill="1" applyBorder="1" applyAlignment="1" applyProtection="1">
      <alignment horizontal="center" vertical="center"/>
      <protection hidden="1"/>
    </xf>
    <xf numFmtId="0" fontId="23" fillId="28" borderId="4" xfId="5" applyFont="1" applyFill="1" applyBorder="1" applyAlignment="1">
      <alignment horizontal="center" vertical="center"/>
    </xf>
    <xf numFmtId="0" fontId="3" fillId="28" borderId="4" xfId="5" applyFill="1" applyBorder="1" applyAlignment="1">
      <alignment horizontal="center" vertical="center"/>
    </xf>
    <xf numFmtId="0" fontId="23" fillId="26" borderId="4" xfId="5" applyFont="1" applyFill="1" applyBorder="1" applyAlignment="1">
      <alignment horizontal="center" vertical="center" wrapText="1"/>
    </xf>
    <xf numFmtId="2" fontId="30" fillId="60" borderId="141" xfId="15" applyNumberFormat="1" applyFont="1" applyFill="1" applyBorder="1" applyAlignment="1">
      <alignment horizontal="center" vertical="center"/>
    </xf>
    <xf numFmtId="0" fontId="161" fillId="28" borderId="4" xfId="12" applyFont="1" applyFill="1" applyBorder="1" applyAlignment="1">
      <alignment horizontal="center" vertical="center" wrapText="1"/>
    </xf>
    <xf numFmtId="0" fontId="8" fillId="19" borderId="4" xfId="12" applyFont="1" applyFill="1" applyBorder="1" applyAlignment="1">
      <alignment horizontal="center" vertical="center"/>
    </xf>
    <xf numFmtId="0" fontId="53" fillId="28" borderId="4" xfId="9" applyFont="1" applyFill="1" applyBorder="1" applyAlignment="1">
      <alignment horizontal="center" vertical="center" wrapText="1"/>
    </xf>
    <xf numFmtId="0" fontId="54" fillId="8" borderId="4" xfId="12" applyFont="1" applyFill="1" applyBorder="1" applyAlignment="1">
      <alignment horizontal="center" vertical="center"/>
    </xf>
    <xf numFmtId="176" fontId="57" fillId="57" borderId="4" xfId="15" applyNumberFormat="1" applyFont="1" applyFill="1" applyBorder="1" applyAlignment="1">
      <alignment horizontal="center" vertical="center" wrapText="1"/>
    </xf>
    <xf numFmtId="0" fontId="274" fillId="22" borderId="2" xfId="12" applyFont="1" applyFill="1" applyBorder="1" applyAlignment="1">
      <alignment horizontal="center" vertical="center"/>
    </xf>
    <xf numFmtId="0" fontId="61" fillId="42" borderId="4" xfId="12" applyFont="1" applyFill="1" applyBorder="1" applyAlignment="1">
      <alignment horizontal="center" vertical="center" wrapText="1"/>
    </xf>
    <xf numFmtId="0" fontId="26" fillId="26" borderId="4" xfId="5" applyFont="1" applyFill="1" applyBorder="1" applyAlignment="1" applyProtection="1">
      <alignment horizontal="center" vertical="center" wrapText="1"/>
      <protection hidden="1"/>
    </xf>
    <xf numFmtId="0" fontId="12" fillId="58" borderId="4" xfId="5" applyFont="1" applyFill="1" applyBorder="1" applyAlignment="1">
      <alignment horizontal="left" vertical="center"/>
    </xf>
    <xf numFmtId="0" fontId="12" fillId="16" borderId="4" xfId="5" applyFont="1" applyFill="1" applyBorder="1" applyAlignment="1">
      <alignment horizontal="center" vertical="center"/>
    </xf>
    <xf numFmtId="0" fontId="66" fillId="8" borderId="45" xfId="9" applyFont="1" applyFill="1" applyBorder="1" applyAlignment="1">
      <alignment horizontal="center" vertical="center"/>
    </xf>
    <xf numFmtId="0" fontId="66" fillId="8" borderId="46" xfId="0" applyFont="1" applyFill="1" applyBorder="1" applyAlignment="1">
      <alignment horizontal="center" vertical="center"/>
    </xf>
    <xf numFmtId="0" fontId="8" fillId="5" borderId="45" xfId="9" applyFont="1" applyFill="1" applyBorder="1" applyAlignment="1">
      <alignment horizontal="center" vertical="center"/>
    </xf>
    <xf numFmtId="0" fontId="8" fillId="5" borderId="46" xfId="0" applyFont="1" applyFill="1" applyBorder="1" applyAlignment="1">
      <alignment horizontal="center" vertical="center"/>
    </xf>
    <xf numFmtId="0" fontId="8" fillId="5" borderId="47" xfId="0" applyFont="1" applyFill="1" applyBorder="1" applyAlignment="1">
      <alignment horizontal="center" vertical="center"/>
    </xf>
    <xf numFmtId="0" fontId="67" fillId="0" borderId="162" xfId="9" applyFont="1" applyFill="1" applyBorder="1" applyAlignment="1" applyProtection="1">
      <alignment horizontal="center" vertical="center"/>
      <protection locked="0"/>
    </xf>
    <xf numFmtId="0" fontId="67" fillId="0" borderId="163" xfId="9" applyFont="1" applyFill="1" applyBorder="1" applyAlignment="1" applyProtection="1">
      <alignment horizontal="center" vertical="center"/>
      <protection locked="0"/>
    </xf>
    <xf numFmtId="0" fontId="67" fillId="0" borderId="159" xfId="9" applyFont="1" applyFill="1" applyBorder="1" applyAlignment="1" applyProtection="1">
      <alignment horizontal="center" vertical="center"/>
      <protection locked="0"/>
    </xf>
    <xf numFmtId="0" fontId="67" fillId="0" borderId="0" xfId="9" applyFont="1" applyFill="1" applyBorder="1" applyAlignment="1" applyProtection="1">
      <alignment horizontal="center" vertical="center"/>
      <protection locked="0"/>
    </xf>
    <xf numFmtId="0" fontId="67" fillId="0" borderId="164" xfId="9" applyFont="1" applyFill="1" applyBorder="1" applyAlignment="1" applyProtection="1">
      <alignment horizontal="center" vertical="center"/>
      <protection locked="0"/>
    </xf>
    <xf numFmtId="0" fontId="67" fillId="0" borderId="165" xfId="9" applyFont="1" applyFill="1" applyBorder="1" applyAlignment="1" applyProtection="1">
      <alignment horizontal="center" vertical="center"/>
      <protection locked="0"/>
    </xf>
    <xf numFmtId="0" fontId="3" fillId="0" borderId="163" xfId="9" applyFont="1" applyFill="1" applyBorder="1" applyAlignment="1" applyProtection="1">
      <alignment horizontal="center" vertical="center" wrapText="1"/>
      <protection locked="0"/>
    </xf>
    <xf numFmtId="0" fontId="3" fillId="0" borderId="0" xfId="9" applyFont="1" applyFill="1" applyBorder="1" applyAlignment="1" applyProtection="1">
      <alignment horizontal="center" vertical="center" wrapText="1"/>
      <protection locked="0"/>
    </xf>
    <xf numFmtId="0" fontId="3" fillId="0" borderId="165" xfId="9" applyFont="1" applyFill="1" applyBorder="1" applyAlignment="1" applyProtection="1">
      <alignment horizontal="center" vertical="center" wrapText="1"/>
      <protection locked="0"/>
    </xf>
    <xf numFmtId="0" fontId="23" fillId="0" borderId="166" xfId="9" applyFont="1" applyFill="1" applyBorder="1" applyAlignment="1" applyProtection="1">
      <alignment horizontal="center" vertical="center" wrapText="1"/>
      <protection locked="0"/>
    </xf>
    <xf numFmtId="0" fontId="23" fillId="0" borderId="167" xfId="9" applyFont="1" applyFill="1" applyBorder="1" applyAlignment="1" applyProtection="1">
      <alignment horizontal="center" vertical="center" wrapText="1"/>
      <protection locked="0"/>
    </xf>
    <xf numFmtId="0" fontId="23" fillId="0" borderId="168" xfId="9" applyFont="1" applyFill="1" applyBorder="1" applyAlignment="1" applyProtection="1">
      <alignment horizontal="center" vertical="center" wrapText="1"/>
      <protection locked="0"/>
    </xf>
    <xf numFmtId="0" fontId="280" fillId="28" borderId="169" xfId="9" applyFont="1" applyFill="1" applyBorder="1" applyAlignment="1" applyProtection="1">
      <alignment horizontal="center" vertical="center" wrapText="1"/>
      <protection locked="0"/>
    </xf>
    <xf numFmtId="0" fontId="280" fillId="28" borderId="170" xfId="9" applyFont="1" applyFill="1" applyBorder="1" applyAlignment="1" applyProtection="1">
      <alignment horizontal="center" vertical="center" wrapText="1"/>
      <protection locked="0"/>
    </xf>
    <xf numFmtId="0" fontId="280" fillId="28" borderId="171" xfId="9" applyFont="1" applyFill="1" applyBorder="1" applyAlignment="1" applyProtection="1">
      <alignment horizontal="center" vertical="center" wrapText="1"/>
      <protection locked="0"/>
    </xf>
    <xf numFmtId="0" fontId="10" fillId="0" borderId="172" xfId="9" applyFont="1" applyFill="1" applyBorder="1" applyAlignment="1" applyProtection="1">
      <alignment horizontal="center" vertical="center"/>
      <protection locked="0"/>
    </xf>
    <xf numFmtId="0" fontId="10" fillId="0" borderId="173" xfId="9" applyFont="1" applyFill="1" applyBorder="1" applyAlignment="1" applyProtection="1">
      <alignment horizontal="center" vertical="center"/>
      <protection locked="0"/>
    </xf>
    <xf numFmtId="0" fontId="10" fillId="0" borderId="174" xfId="9" applyFont="1" applyFill="1" applyBorder="1" applyAlignment="1" applyProtection="1">
      <alignment horizontal="center" vertical="center"/>
      <protection locked="0"/>
    </xf>
    <xf numFmtId="0" fontId="10" fillId="0" borderId="158" xfId="9" applyFont="1" applyFill="1" applyBorder="1" applyAlignment="1" applyProtection="1">
      <alignment horizontal="center" vertical="center"/>
      <protection locked="0"/>
    </xf>
    <xf numFmtId="0" fontId="68" fillId="0" borderId="172" xfId="9" applyFont="1" applyFill="1" applyBorder="1" applyAlignment="1" applyProtection="1">
      <alignment horizontal="center" vertical="center"/>
      <protection locked="0"/>
    </xf>
    <xf numFmtId="0" fontId="68" fillId="0" borderId="163" xfId="9" applyFont="1" applyFill="1" applyBorder="1" applyAlignment="1" applyProtection="1">
      <alignment horizontal="center" vertical="center"/>
      <protection locked="0"/>
    </xf>
    <xf numFmtId="0" fontId="68" fillId="0" borderId="173" xfId="9" applyFont="1" applyFill="1" applyBorder="1" applyAlignment="1" applyProtection="1">
      <alignment horizontal="center" vertical="center"/>
      <protection locked="0"/>
    </xf>
    <xf numFmtId="0" fontId="68" fillId="0" borderId="174" xfId="9" applyFont="1" applyFill="1" applyBorder="1" applyAlignment="1" applyProtection="1">
      <alignment horizontal="center" vertical="center"/>
      <protection locked="0"/>
    </xf>
    <xf numFmtId="0" fontId="68" fillId="0" borderId="0" xfId="9" applyFont="1" applyFill="1" applyBorder="1" applyAlignment="1" applyProtection="1">
      <alignment horizontal="center" vertical="center"/>
      <protection locked="0"/>
    </xf>
    <xf numFmtId="0" fontId="68" fillId="0" borderId="158" xfId="9" applyFont="1" applyFill="1" applyBorder="1" applyAlignment="1" applyProtection="1">
      <alignment horizontal="center" vertical="center"/>
      <protection locked="0"/>
    </xf>
    <xf numFmtId="0" fontId="68" fillId="0" borderId="160" xfId="9" applyFont="1" applyFill="1" applyBorder="1" applyAlignment="1" applyProtection="1">
      <alignment horizontal="center" vertical="center"/>
      <protection locked="0"/>
    </xf>
    <xf numFmtId="0" fontId="68" fillId="0" borderId="165" xfId="9" applyFont="1" applyFill="1" applyBorder="1" applyAlignment="1" applyProtection="1">
      <alignment horizontal="center" vertical="center"/>
      <protection locked="0"/>
    </xf>
    <xf numFmtId="0" fontId="68" fillId="0" borderId="161" xfId="9" applyFont="1" applyFill="1" applyBorder="1" applyAlignment="1" applyProtection="1">
      <alignment horizontal="center" vertical="center"/>
      <protection locked="0"/>
    </xf>
    <xf numFmtId="2" fontId="23" fillId="28" borderId="174" xfId="15" applyNumberFormat="1" applyFont="1" applyFill="1" applyBorder="1" applyAlignment="1">
      <alignment horizontal="center" vertical="center"/>
    </xf>
    <xf numFmtId="2" fontId="23" fillId="28" borderId="158" xfId="15" applyNumberFormat="1" applyFont="1" applyFill="1" applyBorder="1" applyAlignment="1">
      <alignment horizontal="center" vertical="center"/>
    </xf>
    <xf numFmtId="0" fontId="280" fillId="0" borderId="175" xfId="9" applyFont="1" applyFill="1" applyBorder="1" applyAlignment="1" applyProtection="1">
      <alignment horizontal="center" vertical="center" wrapText="1"/>
      <protection locked="0"/>
    </xf>
    <xf numFmtId="0" fontId="237" fillId="46" borderId="184" xfId="9" applyFont="1" applyFill="1" applyBorder="1" applyAlignment="1" applyProtection="1">
      <alignment horizontal="right" vertical="center" wrapText="1"/>
      <protection locked="0"/>
    </xf>
    <xf numFmtId="0" fontId="237" fillId="46" borderId="155" xfId="9" applyFont="1" applyFill="1" applyBorder="1" applyAlignment="1" applyProtection="1">
      <alignment horizontal="right" vertical="center" wrapText="1"/>
      <protection locked="0"/>
    </xf>
    <xf numFmtId="0" fontId="153" fillId="28" borderId="56" xfId="9" applyNumberFormat="1" applyFont="1" applyFill="1" applyBorder="1" applyAlignment="1" applyProtection="1">
      <alignment horizontal="left" vertical="center"/>
      <protection locked="0"/>
    </xf>
    <xf numFmtId="0" fontId="8" fillId="28" borderId="160" xfId="15" applyNumberFormat="1" applyFont="1" applyFill="1" applyBorder="1" applyAlignment="1">
      <alignment horizontal="center" vertical="center"/>
    </xf>
    <xf numFmtId="0" fontId="8" fillId="28" borderId="161" xfId="15" applyNumberFormat="1" applyFont="1" applyFill="1" applyBorder="1" applyAlignment="1">
      <alignment horizontal="center" vertical="center"/>
    </xf>
    <xf numFmtId="0" fontId="153" fillId="28" borderId="155" xfId="9" applyNumberFormat="1" applyFont="1" applyFill="1" applyBorder="1" applyAlignment="1" applyProtection="1">
      <alignment horizontal="left" vertical="center"/>
      <protection locked="0"/>
    </xf>
    <xf numFmtId="0" fontId="237" fillId="46" borderId="154" xfId="9" applyFont="1" applyFill="1" applyBorder="1" applyAlignment="1" applyProtection="1">
      <alignment horizontal="right" vertical="center" wrapText="1"/>
      <protection locked="0"/>
    </xf>
    <xf numFmtId="0" fontId="237" fillId="46" borderId="156" xfId="9" applyFont="1" applyFill="1" applyBorder="1" applyAlignment="1" applyProtection="1">
      <alignment horizontal="right" vertical="center" wrapText="1"/>
      <protection locked="0"/>
    </xf>
    <xf numFmtId="0" fontId="237" fillId="46" borderId="157" xfId="9" applyFont="1" applyFill="1" applyBorder="1" applyAlignment="1" applyProtection="1">
      <alignment horizontal="right" vertical="center" wrapText="1"/>
      <protection locked="0"/>
    </xf>
    <xf numFmtId="0" fontId="153" fillId="28" borderId="62" xfId="9" applyNumberFormat="1" applyFont="1" applyFill="1" applyBorder="1" applyAlignment="1" applyProtection="1">
      <alignment horizontal="left" vertical="center"/>
      <protection locked="0"/>
    </xf>
    <xf numFmtId="0" fontId="62" fillId="10" borderId="49" xfId="9" applyFont="1" applyFill="1" applyBorder="1" applyAlignment="1">
      <alignment horizontal="center" vertical="center"/>
    </xf>
    <xf numFmtId="0" fontId="62" fillId="10" borderId="25" xfId="9" applyFont="1" applyFill="1" applyBorder="1" applyAlignment="1">
      <alignment horizontal="center" vertical="center"/>
    </xf>
    <xf numFmtId="0" fontId="66" fillId="8" borderId="11" xfId="9" applyFont="1" applyFill="1" applyBorder="1" applyAlignment="1">
      <alignment horizontal="center" vertical="center"/>
    </xf>
    <xf numFmtId="0" fontId="66" fillId="8" borderId="0" xfId="9" applyFont="1" applyFill="1" applyBorder="1" applyAlignment="1">
      <alignment horizontal="center" vertical="center"/>
    </xf>
    <xf numFmtId="0" fontId="66" fillId="8" borderId="158" xfId="9" applyFont="1" applyFill="1" applyBorder="1" applyAlignment="1">
      <alignment horizontal="center" vertical="center"/>
    </xf>
    <xf numFmtId="0" fontId="8" fillId="5" borderId="159" xfId="9" applyFont="1" applyFill="1" applyBorder="1" applyAlignment="1">
      <alignment horizontal="center" vertical="center"/>
    </xf>
    <xf numFmtId="0" fontId="8" fillId="5" borderId="0" xfId="9" applyFont="1" applyFill="1" applyBorder="1" applyAlignment="1">
      <alignment horizontal="center" vertical="center"/>
    </xf>
    <xf numFmtId="0" fontId="8" fillId="5" borderId="21" xfId="9" applyFont="1" applyFill="1" applyBorder="1" applyAlignment="1">
      <alignment horizontal="center" vertical="center"/>
    </xf>
    <xf numFmtId="0" fontId="8" fillId="5" borderId="153" xfId="9" applyFont="1" applyFill="1" applyBorder="1" applyAlignment="1">
      <alignment horizontal="center" vertical="center"/>
    </xf>
    <xf numFmtId="0" fontId="8" fillId="5" borderId="6" xfId="9" applyFont="1" applyFill="1" applyBorder="1" applyAlignment="1">
      <alignment horizontal="center" vertical="center"/>
    </xf>
    <xf numFmtId="0" fontId="8" fillId="5" borderId="43" xfId="9" applyFont="1" applyFill="1" applyBorder="1" applyAlignment="1">
      <alignment horizontal="center" vertical="center"/>
    </xf>
    <xf numFmtId="0" fontId="67" fillId="0" borderId="93" xfId="9" applyFont="1" applyFill="1" applyBorder="1" applyAlignment="1" applyProtection="1">
      <alignment horizontal="center" vertical="center"/>
      <protection locked="0"/>
    </xf>
    <xf numFmtId="0" fontId="67" fillId="0" borderId="74" xfId="9" applyFont="1" applyFill="1" applyBorder="1" applyAlignment="1" applyProtection="1">
      <alignment horizontal="center" vertical="center"/>
      <protection locked="0"/>
    </xf>
    <xf numFmtId="0" fontId="67" fillId="0" borderId="92" xfId="9" applyFont="1" applyFill="1" applyBorder="1" applyAlignment="1" applyProtection="1">
      <alignment horizontal="center" vertical="center"/>
      <protection locked="0"/>
    </xf>
    <xf numFmtId="0" fontId="279" fillId="0" borderId="70" xfId="9" applyFont="1" applyFill="1" applyBorder="1" applyAlignment="1" applyProtection="1">
      <alignment horizontal="center" vertical="center" wrapText="1"/>
      <protection locked="0"/>
    </xf>
    <xf numFmtId="0" fontId="3" fillId="0" borderId="19" xfId="9" applyFont="1" applyFill="1" applyBorder="1" applyAlignment="1" applyProtection="1">
      <alignment horizontal="center" vertical="center" wrapText="1"/>
      <protection locked="0"/>
    </xf>
    <xf numFmtId="0" fontId="3" fillId="0" borderId="151" xfId="9" applyFont="1" applyFill="1" applyBorder="1" applyAlignment="1" applyProtection="1">
      <alignment horizontal="center" vertical="center" wrapText="1"/>
      <protection locked="0"/>
    </xf>
    <xf numFmtId="0" fontId="10" fillId="0" borderId="152" xfId="9" applyFont="1" applyFill="1" applyBorder="1" applyAlignment="1" applyProtection="1">
      <alignment horizontal="center" vertical="center"/>
      <protection locked="0"/>
    </xf>
    <xf numFmtId="0" fontId="10" fillId="0" borderId="19" xfId="9" applyFont="1" applyFill="1" applyBorder="1" applyAlignment="1" applyProtection="1">
      <alignment horizontal="center" vertical="center"/>
      <protection locked="0"/>
    </xf>
    <xf numFmtId="0" fontId="67" fillId="0" borderId="72" xfId="9" applyFont="1" applyFill="1" applyBorder="1" applyAlignment="1" applyProtection="1">
      <alignment horizontal="center" vertical="center"/>
      <protection locked="0"/>
    </xf>
    <xf numFmtId="0" fontId="67" fillId="0" borderId="70" xfId="9" applyFont="1" applyFill="1" applyBorder="1" applyAlignment="1" applyProtection="1">
      <alignment horizontal="center" vertical="center"/>
      <protection locked="0"/>
    </xf>
    <xf numFmtId="0" fontId="23" fillId="0" borderId="70" xfId="9" applyFont="1" applyFill="1" applyBorder="1" applyAlignment="1" applyProtection="1">
      <alignment horizontal="center" vertical="center" wrapText="1"/>
      <protection locked="0"/>
    </xf>
    <xf numFmtId="0" fontId="10" fillId="28" borderId="73" xfId="9" applyFont="1" applyFill="1" applyBorder="1" applyAlignment="1" applyProtection="1">
      <alignment horizontal="center" vertical="center"/>
      <protection locked="0"/>
    </xf>
    <xf numFmtId="0" fontId="10" fillId="28" borderId="74" xfId="9" applyFont="1" applyFill="1" applyBorder="1" applyAlignment="1" applyProtection="1">
      <alignment horizontal="center" vertical="center"/>
      <protection locked="0"/>
    </xf>
    <xf numFmtId="0" fontId="237" fillId="11" borderId="42" xfId="9" applyFont="1" applyFill="1" applyBorder="1" applyAlignment="1" applyProtection="1">
      <alignment horizontal="center" vertical="center" wrapText="1"/>
      <protection locked="0"/>
    </xf>
    <xf numFmtId="0" fontId="237" fillId="11" borderId="6" xfId="9" applyFont="1" applyFill="1" applyBorder="1" applyAlignment="1" applyProtection="1">
      <alignment horizontal="center" vertical="center" wrapText="1"/>
      <protection locked="0"/>
    </xf>
    <xf numFmtId="0" fontId="237" fillId="11" borderId="6" xfId="9" applyFont="1" applyFill="1" applyBorder="1" applyAlignment="1" applyProtection="1">
      <alignment horizontal="left" vertical="center"/>
      <protection locked="0"/>
    </xf>
    <xf numFmtId="0" fontId="153" fillId="28" borderId="6" xfId="9" applyNumberFormat="1" applyFont="1" applyFill="1" applyBorder="1" applyAlignment="1" applyProtection="1">
      <alignment horizontal="left" vertical="center"/>
      <protection locked="0"/>
    </xf>
    <xf numFmtId="0" fontId="238" fillId="11" borderId="77" xfId="9" applyNumberFormat="1" applyFont="1" applyFill="1" applyBorder="1" applyAlignment="1" applyProtection="1">
      <alignment horizontal="center" vertical="center"/>
      <protection locked="0"/>
    </xf>
    <xf numFmtId="0" fontId="238" fillId="11" borderId="6" xfId="9" applyNumberFormat="1" applyFont="1" applyFill="1" applyBorder="1" applyAlignment="1" applyProtection="1">
      <alignment horizontal="center" vertical="center"/>
      <protection locked="0"/>
    </xf>
    <xf numFmtId="165" fontId="153" fillId="28" borderId="153" xfId="9" applyNumberFormat="1" applyFont="1" applyFill="1" applyBorder="1" applyAlignment="1" applyProtection="1">
      <alignment horizontal="center" vertical="center"/>
      <protection locked="0"/>
    </xf>
    <xf numFmtId="165" fontId="153" fillId="28" borderId="78" xfId="9" applyNumberFormat="1" applyFont="1" applyFill="1" applyBorder="1" applyAlignment="1" applyProtection="1">
      <alignment horizontal="center" vertical="center"/>
      <protection locked="0"/>
    </xf>
    <xf numFmtId="0" fontId="278" fillId="51" borderId="0" xfId="0" applyFont="1" applyFill="1" applyAlignment="1">
      <alignment horizontal="center" vertical="center"/>
    </xf>
    <xf numFmtId="0" fontId="23" fillId="6" borderId="49" xfId="0" applyFont="1" applyFill="1" applyBorder="1" applyAlignment="1">
      <alignment horizontal="center" vertical="center"/>
    </xf>
    <xf numFmtId="0" fontId="23" fillId="6" borderId="4" xfId="0" applyFont="1" applyFill="1" applyBorder="1" applyAlignment="1">
      <alignment horizontal="center" vertical="center"/>
    </xf>
    <xf numFmtId="14" fontId="0" fillId="0" borderId="25" xfId="0" applyNumberFormat="1" applyBorder="1" applyAlignment="1">
      <alignment horizontal="center" vertical="center"/>
    </xf>
    <xf numFmtId="14" fontId="0" fillId="0" borderId="0" xfId="0" applyNumberFormat="1" applyBorder="1" applyAlignment="1">
      <alignment horizontal="center" vertical="center"/>
    </xf>
    <xf numFmtId="0" fontId="26" fillId="50" borderId="25" xfId="0" applyFont="1" applyFill="1" applyBorder="1" applyAlignment="1">
      <alignment horizontal="center" vertical="center"/>
    </xf>
    <xf numFmtId="0" fontId="26" fillId="50" borderId="0" xfId="0" applyFont="1" applyFill="1" applyBorder="1" applyAlignment="1">
      <alignment horizontal="center" vertical="center"/>
    </xf>
    <xf numFmtId="0" fontId="23" fillId="6" borderId="25" xfId="0" applyFont="1" applyFill="1" applyBorder="1" applyAlignment="1">
      <alignment horizontal="center" vertical="center"/>
    </xf>
    <xf numFmtId="0" fontId="23" fillId="6" borderId="0" xfId="0" applyFont="1" applyFill="1" applyBorder="1" applyAlignment="1">
      <alignment horizontal="center" vertical="center"/>
    </xf>
    <xf numFmtId="0" fontId="40" fillId="5" borderId="25" xfId="0" applyFont="1" applyFill="1" applyBorder="1" applyAlignment="1">
      <alignment horizontal="center" vertical="center"/>
    </xf>
    <xf numFmtId="0" fontId="40" fillId="5" borderId="0" xfId="0" applyFont="1" applyFill="1" applyBorder="1" applyAlignment="1">
      <alignment horizontal="center" vertical="center"/>
    </xf>
    <xf numFmtId="0" fontId="40" fillId="5" borderId="50" xfId="0" applyFont="1" applyFill="1" applyBorder="1" applyAlignment="1">
      <alignment horizontal="center" vertical="center"/>
    </xf>
    <xf numFmtId="0" fontId="40" fillId="5" borderId="3" xfId="0" applyFont="1" applyFill="1" applyBorder="1" applyAlignment="1">
      <alignment horizontal="center" vertical="center"/>
    </xf>
    <xf numFmtId="0" fontId="277" fillId="57" borderId="4" xfId="0" applyFont="1" applyFill="1" applyBorder="1" applyAlignment="1">
      <alignment horizontal="center" vertical="center" wrapText="1"/>
    </xf>
    <xf numFmtId="0" fontId="277" fillId="57" borderId="0" xfId="0" applyFont="1" applyFill="1" applyBorder="1" applyAlignment="1">
      <alignment horizontal="center" vertical="center" wrapText="1"/>
    </xf>
    <xf numFmtId="0" fontId="277" fillId="57" borderId="3" xfId="0" applyFont="1" applyFill="1" applyBorder="1" applyAlignment="1">
      <alignment horizontal="center" vertical="center" wrapText="1"/>
    </xf>
    <xf numFmtId="0" fontId="277" fillId="57" borderId="97" xfId="0" applyFont="1" applyFill="1" applyBorder="1" applyAlignment="1">
      <alignment horizontal="center" vertical="center" wrapText="1"/>
    </xf>
    <xf numFmtId="0" fontId="277" fillId="57" borderId="51" xfId="0" applyFont="1" applyFill="1" applyBorder="1" applyAlignment="1">
      <alignment horizontal="center" vertical="center" wrapText="1"/>
    </xf>
    <xf numFmtId="0" fontId="277" fillId="57" borderId="94" xfId="0" applyFont="1" applyFill="1" applyBorder="1" applyAlignment="1">
      <alignment horizontal="center" vertical="center" wrapText="1"/>
    </xf>
    <xf numFmtId="0" fontId="156" fillId="28" borderId="0" xfId="0" applyFont="1" applyFill="1" applyBorder="1" applyAlignment="1">
      <alignment horizontal="center" vertical="center"/>
    </xf>
    <xf numFmtId="0" fontId="26" fillId="50" borderId="86" xfId="0" applyFont="1" applyFill="1" applyBorder="1" applyAlignment="1">
      <alignment horizontal="center" vertical="center"/>
    </xf>
    <xf numFmtId="0" fontId="26" fillId="50" borderId="19" xfId="0" applyFont="1" applyFill="1" applyBorder="1" applyAlignment="1">
      <alignment horizontal="center" vertical="center"/>
    </xf>
    <xf numFmtId="0" fontId="26" fillId="50" borderId="87" xfId="0" applyFont="1" applyFill="1" applyBorder="1" applyAlignment="1">
      <alignment horizontal="center" vertical="center"/>
    </xf>
    <xf numFmtId="0" fontId="26" fillId="50" borderId="4" xfId="0" applyFont="1" applyFill="1" applyBorder="1" applyAlignment="1">
      <alignment horizontal="center" vertical="center"/>
    </xf>
    <xf numFmtId="0" fontId="26" fillId="50" borderId="3" xfId="0" applyFont="1" applyFill="1" applyBorder="1" applyAlignment="1">
      <alignment horizontal="center" vertical="center"/>
    </xf>
    <xf numFmtId="0" fontId="90" fillId="5" borderId="95" xfId="0" applyFont="1" applyFill="1" applyBorder="1" applyAlignment="1">
      <alignment horizontal="center" vertical="center" wrapText="1"/>
    </xf>
    <xf numFmtId="0" fontId="90" fillId="5" borderId="4" xfId="0" applyFont="1" applyFill="1" applyBorder="1" applyAlignment="1">
      <alignment horizontal="center" vertical="center" wrapText="1"/>
    </xf>
    <xf numFmtId="0" fontId="90" fillId="5" borderId="97" xfId="0" applyFont="1" applyFill="1" applyBorder="1" applyAlignment="1">
      <alignment horizontal="center" vertical="center" wrapText="1"/>
    </xf>
    <xf numFmtId="0" fontId="45" fillId="0" borderId="74" xfId="0" applyFont="1" applyBorder="1" applyAlignment="1">
      <alignment horizontal="center" vertical="center" textRotation="90"/>
    </xf>
    <xf numFmtId="0" fontId="45" fillId="0" borderId="0" xfId="0" applyFont="1" applyBorder="1" applyAlignment="1">
      <alignment horizontal="center" vertical="center" textRotation="90"/>
    </xf>
    <xf numFmtId="0" fontId="45" fillId="5" borderId="74"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7" fillId="5" borderId="74" xfId="0" applyFont="1" applyFill="1" applyBorder="1" applyAlignment="1">
      <alignment horizontal="center" vertical="center" wrapText="1"/>
    </xf>
    <xf numFmtId="0" fontId="47" fillId="5" borderId="0" xfId="0" applyFont="1" applyFill="1" applyBorder="1" applyAlignment="1">
      <alignment horizontal="center" vertical="center" wrapText="1"/>
    </xf>
    <xf numFmtId="0" fontId="49" fillId="5" borderId="74" xfId="0" applyFont="1" applyFill="1" applyBorder="1" applyAlignment="1">
      <alignment horizontal="center" vertical="center" wrapText="1"/>
    </xf>
    <xf numFmtId="0" fontId="49" fillId="5" borderId="0" xfId="0" applyFont="1" applyFill="1" applyBorder="1" applyAlignment="1">
      <alignment horizontal="center" vertical="center" wrapText="1"/>
    </xf>
    <xf numFmtId="0" fontId="90" fillId="5" borderId="74" xfId="0" applyFont="1" applyFill="1" applyBorder="1" applyAlignment="1">
      <alignment horizontal="center" vertical="center" wrapText="1"/>
    </xf>
    <xf numFmtId="0" fontId="90" fillId="5"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3" xfId="0" applyBorder="1" applyAlignment="1">
      <alignment horizontal="center" vertical="center" wrapText="1"/>
    </xf>
    <xf numFmtId="0" fontId="95" fillId="0" borderId="11" xfId="9" applyFont="1" applyFill="1" applyBorder="1" applyAlignment="1" applyProtection="1">
      <alignment horizontal="center" vertical="center" wrapText="1"/>
      <protection locked="0"/>
    </xf>
    <xf numFmtId="0" fontId="95" fillId="0" borderId="68" xfId="9" applyFont="1" applyFill="1" applyBorder="1" applyAlignment="1" applyProtection="1">
      <alignment horizontal="center" vertical="center" wrapText="1"/>
      <protection locked="0"/>
    </xf>
    <xf numFmtId="0" fontId="45" fillId="0" borderId="99" xfId="0" applyFont="1" applyBorder="1" applyAlignment="1">
      <alignment horizontal="center" vertical="center" wrapText="1"/>
    </xf>
    <xf numFmtId="0" fontId="45" fillId="0" borderId="54" xfId="0" applyFont="1" applyBorder="1" applyAlignment="1">
      <alignment horizontal="center" vertical="center" wrapText="1"/>
    </xf>
    <xf numFmtId="0" fontId="127" fillId="0" borderId="0" xfId="0" applyFont="1" applyBorder="1" applyAlignment="1">
      <alignment horizontal="center" vertical="top" wrapText="1"/>
    </xf>
    <xf numFmtId="0" fontId="127" fillId="0" borderId="3" xfId="0" applyFont="1" applyBorder="1" applyAlignment="1">
      <alignment horizontal="center" vertical="top" wrapText="1"/>
    </xf>
    <xf numFmtId="0" fontId="12" fillId="19" borderId="95" xfId="0" applyFont="1" applyFill="1" applyBorder="1" applyAlignment="1">
      <alignment horizontal="center" vertical="center"/>
    </xf>
    <xf numFmtId="0" fontId="12" fillId="19" borderId="74" xfId="0" applyFont="1" applyFill="1" applyBorder="1" applyAlignment="1">
      <alignment horizontal="center" vertical="center"/>
    </xf>
    <xf numFmtId="0" fontId="12" fillId="19" borderId="88" xfId="0" applyFont="1" applyFill="1" applyBorder="1" applyAlignment="1">
      <alignment horizontal="center" vertical="center"/>
    </xf>
    <xf numFmtId="0" fontId="94" fillId="19" borderId="4" xfId="0" applyFont="1" applyFill="1" applyBorder="1" applyAlignment="1">
      <alignment horizontal="center" vertical="center"/>
    </xf>
    <xf numFmtId="0" fontId="94" fillId="19" borderId="5" xfId="0" applyFont="1" applyFill="1" applyBorder="1" applyAlignment="1">
      <alignment horizontal="center" vertical="center"/>
    </xf>
    <xf numFmtId="1" fontId="55" fillId="19" borderId="0" xfId="0" applyNumberFormat="1" applyFont="1" applyFill="1" applyBorder="1" applyAlignment="1">
      <alignment horizontal="center" vertical="center"/>
    </xf>
    <xf numFmtId="1" fontId="55" fillId="19" borderId="6" xfId="0" applyNumberFormat="1" applyFont="1" applyFill="1" applyBorder="1" applyAlignment="1">
      <alignment horizontal="center" vertical="center"/>
    </xf>
    <xf numFmtId="2" fontId="23" fillId="19" borderId="0" xfId="0" applyNumberFormat="1" applyFont="1" applyFill="1" applyBorder="1" applyAlignment="1">
      <alignment horizontal="right" vertical="center"/>
    </xf>
    <xf numFmtId="2" fontId="23" fillId="19" borderId="6" xfId="0" applyNumberFormat="1" applyFont="1" applyFill="1" applyBorder="1" applyAlignment="1">
      <alignment horizontal="right" vertical="center"/>
    </xf>
    <xf numFmtId="2" fontId="23" fillId="19" borderId="0" xfId="0" applyNumberFormat="1" applyFont="1" applyFill="1" applyBorder="1" applyAlignment="1">
      <alignment horizontal="left" vertical="center"/>
    </xf>
    <xf numFmtId="2" fontId="23" fillId="19" borderId="6" xfId="0" applyNumberFormat="1" applyFont="1" applyFill="1" applyBorder="1" applyAlignment="1">
      <alignment horizontal="left" vertical="center"/>
    </xf>
    <xf numFmtId="188" fontId="55" fillId="19" borderId="0" xfId="9" applyNumberFormat="1" applyFont="1" applyFill="1" applyBorder="1" applyAlignment="1" applyProtection="1">
      <alignment horizontal="center" vertical="center"/>
      <protection locked="0"/>
    </xf>
    <xf numFmtId="181" fontId="55" fillId="19" borderId="0" xfId="0" applyNumberFormat="1" applyFont="1" applyFill="1" applyBorder="1" applyAlignment="1" applyProtection="1">
      <alignment horizontal="center" vertical="center"/>
    </xf>
    <xf numFmtId="1" fontId="3" fillId="19" borderId="3" xfId="9" applyNumberFormat="1" applyFont="1" applyFill="1" applyBorder="1" applyAlignment="1" applyProtection="1">
      <alignment horizontal="center" vertical="center"/>
      <protection locked="0"/>
    </xf>
    <xf numFmtId="0" fontId="76" fillId="50" borderId="95" xfId="0" applyFont="1" applyFill="1" applyBorder="1" applyAlignment="1">
      <alignment horizontal="center" vertical="center" wrapText="1"/>
    </xf>
    <xf numFmtId="0" fontId="76" fillId="50" borderId="74" xfId="0" applyFont="1" applyFill="1" applyBorder="1" applyAlignment="1">
      <alignment horizontal="center" vertical="center" wrapText="1"/>
    </xf>
    <xf numFmtId="0" fontId="76" fillId="50" borderId="97" xfId="0" applyFont="1" applyFill="1" applyBorder="1" applyAlignment="1">
      <alignment horizontal="center" vertical="center" wrapText="1"/>
    </xf>
    <xf numFmtId="0" fontId="76" fillId="50" borderId="51" xfId="0" applyFont="1" applyFill="1" applyBorder="1" applyAlignment="1">
      <alignment horizontal="center" vertical="center" wrapText="1"/>
    </xf>
    <xf numFmtId="0" fontId="97" fillId="5" borderId="74" xfId="0" applyFont="1" applyFill="1" applyBorder="1" applyAlignment="1">
      <alignment horizontal="right" vertical="center" wrapText="1"/>
    </xf>
    <xf numFmtId="0" fontId="97" fillId="5" borderId="51" xfId="0" applyFont="1" applyFill="1" applyBorder="1" applyAlignment="1">
      <alignment horizontal="right" vertical="center" wrapText="1"/>
    </xf>
    <xf numFmtId="165" fontId="57" fillId="8" borderId="74" xfId="0" applyNumberFormat="1" applyFont="1" applyFill="1" applyBorder="1" applyAlignment="1">
      <alignment horizontal="center" vertical="center" wrapText="1"/>
    </xf>
    <xf numFmtId="165" fontId="57" fillId="8" borderId="51" xfId="0" applyNumberFormat="1" applyFont="1" applyFill="1" applyBorder="1" applyAlignment="1">
      <alignment horizontal="center" vertical="center" wrapText="1"/>
    </xf>
    <xf numFmtId="0" fontId="96" fillId="0" borderId="150" xfId="9" applyFont="1" applyFill="1" applyBorder="1" applyAlignment="1" applyProtection="1">
      <alignment horizontal="center" vertical="center" wrapText="1"/>
      <protection locked="0"/>
    </xf>
    <xf numFmtId="0" fontId="96" fillId="0" borderId="0" xfId="9" applyFont="1" applyFill="1" applyBorder="1" applyAlignment="1" applyProtection="1">
      <alignment horizontal="center" vertical="center" wrapText="1"/>
      <protection locked="0"/>
    </xf>
    <xf numFmtId="0" fontId="96" fillId="0" borderId="3" xfId="9" applyFont="1" applyFill="1" applyBorder="1" applyAlignment="1" applyProtection="1">
      <alignment horizontal="center" vertical="center" wrapText="1"/>
      <protection locked="0"/>
    </xf>
    <xf numFmtId="0" fontId="96" fillId="0" borderId="53" xfId="9" applyFont="1" applyFill="1" applyBorder="1" applyAlignment="1" applyProtection="1">
      <alignment horizontal="center" vertical="center" wrapText="1"/>
      <protection locked="0"/>
    </xf>
    <xf numFmtId="0" fontId="96" fillId="0" borderId="51" xfId="9" applyFont="1" applyFill="1" applyBorder="1" applyAlignment="1" applyProtection="1">
      <alignment horizontal="center" vertical="center" wrapText="1"/>
      <protection locked="0"/>
    </xf>
    <xf numFmtId="0" fontId="96" fillId="0" borderId="94" xfId="9" applyFont="1" applyFill="1" applyBorder="1" applyAlignment="1" applyProtection="1">
      <alignment horizontal="center" vertical="center" wrapText="1"/>
      <protection locked="0"/>
    </xf>
    <xf numFmtId="166" fontId="55" fillId="19" borderId="0" xfId="0" applyNumberFormat="1" applyFont="1" applyFill="1" applyBorder="1" applyAlignment="1">
      <alignment horizontal="right" vertical="center"/>
    </xf>
    <xf numFmtId="166" fontId="55" fillId="19" borderId="0" xfId="0" applyNumberFormat="1" applyFont="1" applyFill="1" applyBorder="1" applyAlignment="1">
      <alignment horizontal="left" vertical="center"/>
    </xf>
    <xf numFmtId="1" fontId="90" fillId="19" borderId="0" xfId="9" applyNumberFormat="1" applyFont="1" applyFill="1" applyBorder="1" applyAlignment="1" applyProtection="1">
      <alignment horizontal="left" vertical="center"/>
      <protection locked="0"/>
    </xf>
    <xf numFmtId="0" fontId="95" fillId="0" borderId="4" xfId="0" applyFont="1" applyBorder="1" applyAlignment="1">
      <alignment horizontal="center" vertical="center" wrapText="1"/>
    </xf>
    <xf numFmtId="0" fontId="45" fillId="0" borderId="0" xfId="0" applyFont="1" applyBorder="1" applyAlignment="1">
      <alignment horizontal="center" vertical="center" textRotation="45"/>
    </xf>
    <xf numFmtId="0" fontId="45" fillId="0" borderId="51" xfId="0" applyFont="1" applyBorder="1" applyAlignment="1">
      <alignment horizontal="center" vertical="center" textRotation="45"/>
    </xf>
    <xf numFmtId="187" fontId="45" fillId="0" borderId="0" xfId="0" applyNumberFormat="1" applyFont="1" applyBorder="1" applyAlignment="1">
      <alignment horizontal="center" vertical="center" wrapText="1"/>
    </xf>
    <xf numFmtId="187" fontId="45" fillId="0" borderId="51" xfId="0" applyNumberFormat="1" applyFont="1" applyBorder="1" applyAlignment="1">
      <alignment horizontal="center" vertical="center" wrapText="1"/>
    </xf>
    <xf numFmtId="0" fontId="95" fillId="0" borderId="0" xfId="9" applyFont="1" applyFill="1" applyBorder="1" applyAlignment="1" applyProtection="1">
      <alignment horizontal="center" vertical="center" wrapText="1"/>
      <protection locked="0"/>
    </xf>
    <xf numFmtId="0" fontId="95" fillId="0" borderId="51" xfId="9" applyFont="1" applyFill="1" applyBorder="1" applyAlignment="1" applyProtection="1">
      <alignment horizontal="center" vertical="center" wrapText="1"/>
      <protection locked="0"/>
    </xf>
    <xf numFmtId="0" fontId="45" fillId="0" borderId="0" xfId="9" applyFont="1" applyFill="1" applyBorder="1" applyAlignment="1" applyProtection="1">
      <alignment horizontal="center" vertical="center" wrapText="1"/>
      <protection locked="0"/>
    </xf>
    <xf numFmtId="0" fontId="45" fillId="0" borderId="51" xfId="9" applyFont="1" applyFill="1" applyBorder="1" applyAlignment="1" applyProtection="1">
      <alignment horizontal="center" vertical="center" wrapText="1"/>
      <protection locked="0"/>
    </xf>
    <xf numFmtId="0" fontId="44" fillId="0" borderId="99" xfId="0" applyFont="1" applyBorder="1" applyAlignment="1">
      <alignment horizontal="center" vertical="center" wrapText="1"/>
    </xf>
    <xf numFmtId="0" fontId="44" fillId="0" borderId="54" xfId="0" applyFont="1" applyBorder="1" applyAlignment="1">
      <alignment horizontal="center" vertical="center" wrapText="1"/>
    </xf>
    <xf numFmtId="0" fontId="44" fillId="0" borderId="151" xfId="0" applyFont="1" applyBorder="1" applyAlignment="1">
      <alignment horizontal="center" vertical="center" wrapText="1"/>
    </xf>
    <xf numFmtId="0" fontId="96" fillId="0" borderId="152" xfId="9" applyFont="1" applyFill="1" applyBorder="1" applyAlignment="1" applyProtection="1">
      <alignment horizontal="center" vertical="center" wrapText="1"/>
      <protection locked="0"/>
    </xf>
    <xf numFmtId="0" fontId="96" fillId="0" borderId="19" xfId="9" applyFont="1" applyFill="1" applyBorder="1" applyAlignment="1" applyProtection="1">
      <alignment horizontal="center" vertical="center" wrapText="1"/>
      <protection locked="0"/>
    </xf>
    <xf numFmtId="0" fontId="95" fillId="0" borderId="2" xfId="9" applyFont="1" applyFill="1" applyBorder="1" applyAlignment="1" applyProtection="1">
      <alignment horizontal="center" vertical="center" wrapText="1"/>
      <protection locked="0"/>
    </xf>
    <xf numFmtId="0" fontId="45" fillId="0" borderId="151" xfId="0" applyFont="1" applyBorder="1" applyAlignment="1">
      <alignment horizontal="center" vertical="center" wrapText="1"/>
    </xf>
    <xf numFmtId="0" fontId="96" fillId="0" borderId="87" xfId="9" applyFont="1" applyFill="1" applyBorder="1" applyAlignment="1" applyProtection="1">
      <alignment horizontal="center" vertical="center" wrapText="1"/>
      <protection locked="0"/>
    </xf>
    <xf numFmtId="0" fontId="90" fillId="5" borderId="92" xfId="0" applyFont="1" applyFill="1" applyBorder="1" applyAlignment="1">
      <alignment horizontal="center" vertical="center" wrapText="1"/>
    </xf>
    <xf numFmtId="0" fontId="90" fillId="5" borderId="51" xfId="0" applyFont="1" applyFill="1" applyBorder="1" applyAlignment="1">
      <alignment horizontal="center" vertical="center" wrapText="1"/>
    </xf>
    <xf numFmtId="0" fontId="90" fillId="5" borderId="54" xfId="0" applyFont="1" applyFill="1" applyBorder="1" applyAlignment="1">
      <alignment horizontal="center" vertical="center" wrapText="1"/>
    </xf>
    <xf numFmtId="0" fontId="86" fillId="0" borderId="150" xfId="0" applyFont="1" applyBorder="1" applyAlignment="1">
      <alignment horizontal="center" vertical="top" wrapText="1"/>
    </xf>
    <xf numFmtId="0" fontId="86" fillId="0" borderId="0" xfId="0" applyFont="1" applyBorder="1" applyAlignment="1">
      <alignment horizontal="center" vertical="top" wrapText="1"/>
    </xf>
    <xf numFmtId="0" fontId="86" fillId="0" borderId="3" xfId="0" applyFont="1" applyBorder="1" applyAlignment="1">
      <alignment horizontal="center" vertical="top" wrapText="1"/>
    </xf>
    <xf numFmtId="0" fontId="86" fillId="0" borderId="53" xfId="0" applyFont="1" applyBorder="1" applyAlignment="1">
      <alignment horizontal="center" vertical="top" wrapText="1"/>
    </xf>
    <xf numFmtId="0" fontId="86" fillId="0" borderId="51" xfId="0" applyFont="1" applyBorder="1" applyAlignment="1">
      <alignment horizontal="center" vertical="top" wrapText="1"/>
    </xf>
    <xf numFmtId="0" fontId="86" fillId="0" borderId="94" xfId="0" applyFont="1" applyBorder="1" applyAlignment="1">
      <alignment horizontal="center" vertical="top" wrapText="1"/>
    </xf>
    <xf numFmtId="0" fontId="100" fillId="0" borderId="86" xfId="0" applyFont="1" applyBorder="1" applyAlignment="1">
      <alignment horizontal="center" vertical="center" wrapText="1"/>
    </xf>
    <xf numFmtId="0" fontId="100" fillId="0" borderId="4" xfId="0" applyFont="1" applyBorder="1" applyAlignment="1">
      <alignment horizontal="center" vertical="center" wrapText="1"/>
    </xf>
    <xf numFmtId="0" fontId="100" fillId="0" borderId="97" xfId="0" applyFont="1" applyBorder="1" applyAlignment="1">
      <alignment horizontal="center" vertical="center" wrapText="1"/>
    </xf>
    <xf numFmtId="0" fontId="45" fillId="0" borderId="19" xfId="0" applyFont="1" applyBorder="1" applyAlignment="1">
      <alignment horizontal="center" vertical="center" textRotation="45"/>
    </xf>
    <xf numFmtId="187" fontId="45" fillId="0" borderId="19" xfId="0" applyNumberFormat="1" applyFont="1" applyBorder="1" applyAlignment="1">
      <alignment horizontal="center" vertical="center" wrapText="1"/>
    </xf>
    <xf numFmtId="0" fontId="95" fillId="0" borderId="19" xfId="9" applyFont="1" applyFill="1" applyBorder="1" applyAlignment="1" applyProtection="1">
      <alignment horizontal="center" vertical="center" wrapText="1"/>
      <protection locked="0"/>
    </xf>
    <xf numFmtId="0" fontId="45" fillId="0" borderId="19" xfId="9" applyFont="1" applyFill="1" applyBorder="1" applyAlignment="1" applyProtection="1">
      <alignment horizontal="center" vertical="center" wrapText="1"/>
      <protection locked="0"/>
    </xf>
    <xf numFmtId="0" fontId="98" fillId="5" borderId="74" xfId="0" applyFont="1" applyFill="1" applyBorder="1" applyAlignment="1">
      <alignment horizontal="center" vertical="center" wrapText="1"/>
    </xf>
    <xf numFmtId="0" fontId="98" fillId="5" borderId="51" xfId="0" applyFont="1" applyFill="1" applyBorder="1" applyAlignment="1">
      <alignment horizontal="center" vertical="center" wrapText="1"/>
    </xf>
    <xf numFmtId="166" fontId="55" fillId="19" borderId="74" xfId="0" applyNumberFormat="1" applyFont="1" applyFill="1" applyBorder="1" applyAlignment="1">
      <alignment horizontal="center" vertical="center"/>
    </xf>
    <xf numFmtId="166" fontId="55" fillId="19" borderId="0" xfId="0" applyNumberFormat="1" applyFont="1" applyFill="1" applyBorder="1" applyAlignment="1">
      <alignment horizontal="center" vertical="center"/>
    </xf>
    <xf numFmtId="188" fontId="55" fillId="19" borderId="74" xfId="9" applyNumberFormat="1" applyFont="1" applyFill="1" applyBorder="1" applyAlignment="1" applyProtection="1">
      <alignment horizontal="center" vertical="center"/>
      <protection locked="0"/>
    </xf>
    <xf numFmtId="181" fontId="55" fillId="19" borderId="74" xfId="0" applyNumberFormat="1" applyFont="1" applyFill="1" applyBorder="1" applyAlignment="1" applyProtection="1">
      <alignment horizontal="center" vertical="center"/>
    </xf>
    <xf numFmtId="1" fontId="3" fillId="19" borderId="88" xfId="9" applyNumberFormat="1" applyFont="1" applyFill="1" applyBorder="1" applyAlignment="1" applyProtection="1">
      <alignment horizontal="left" vertical="center"/>
      <protection locked="0"/>
    </xf>
    <xf numFmtId="1" fontId="3" fillId="19" borderId="3" xfId="9" applyNumberFormat="1" applyFont="1" applyFill="1" applyBorder="1" applyAlignment="1" applyProtection="1">
      <alignment horizontal="left" vertical="center"/>
      <protection locked="0"/>
    </xf>
    <xf numFmtId="0" fontId="26" fillId="50" borderId="86" xfId="0" applyFont="1" applyFill="1" applyBorder="1" applyAlignment="1">
      <alignment horizontal="center" vertical="center" wrapText="1"/>
    </xf>
    <xf numFmtId="0" fontId="26" fillId="50" borderId="19" xfId="0" applyFont="1" applyFill="1" applyBorder="1" applyAlignment="1">
      <alignment horizontal="center" vertical="center" wrapText="1"/>
    </xf>
    <xf numFmtId="0" fontId="26" fillId="50" borderId="87" xfId="0" applyFont="1" applyFill="1" applyBorder="1" applyAlignment="1">
      <alignment horizontal="center" vertical="center" wrapText="1"/>
    </xf>
    <xf numFmtId="0" fontId="26" fillId="50" borderId="97" xfId="0" applyFont="1" applyFill="1" applyBorder="1" applyAlignment="1">
      <alignment horizontal="center" vertical="center" wrapText="1"/>
    </xf>
    <xf numFmtId="0" fontId="26" fillId="50" borderId="51" xfId="0" applyFont="1" applyFill="1" applyBorder="1" applyAlignment="1">
      <alignment horizontal="center" vertical="center" wrapText="1"/>
    </xf>
    <xf numFmtId="0" fontId="26" fillId="50" borderId="94" xfId="0" applyFont="1" applyFill="1" applyBorder="1" applyAlignment="1">
      <alignment horizontal="center" vertical="center" wrapText="1"/>
    </xf>
    <xf numFmtId="0" fontId="98" fillId="5" borderId="0" xfId="0" applyFont="1" applyFill="1" applyBorder="1" applyAlignment="1">
      <alignment horizontal="center" vertical="center" wrapText="1"/>
    </xf>
    <xf numFmtId="0" fontId="94" fillId="19" borderId="95" xfId="0" applyFont="1" applyFill="1" applyBorder="1" applyAlignment="1">
      <alignment horizontal="center" vertical="center"/>
    </xf>
    <xf numFmtId="1" fontId="55" fillId="19" borderId="74" xfId="0" applyNumberFormat="1" applyFont="1" applyFill="1" applyBorder="1" applyAlignment="1">
      <alignment horizontal="center" vertical="center"/>
    </xf>
    <xf numFmtId="1" fontId="90" fillId="19" borderId="74" xfId="9" applyNumberFormat="1" applyFont="1" applyFill="1" applyBorder="1" applyAlignment="1" applyProtection="1">
      <alignment horizontal="left" vertical="center"/>
      <protection locked="0"/>
    </xf>
    <xf numFmtId="165" fontId="3" fillId="0" borderId="58" xfId="0" applyNumberFormat="1" applyFont="1" applyFill="1" applyBorder="1" applyAlignment="1">
      <alignment horizontal="center" vertical="center"/>
    </xf>
    <xf numFmtId="165" fontId="3" fillId="0" borderId="59" xfId="0" applyNumberFormat="1" applyFont="1" applyFill="1" applyBorder="1" applyAlignment="1">
      <alignment horizontal="center" vertical="center"/>
    </xf>
    <xf numFmtId="165" fontId="23" fillId="0" borderId="57" xfId="0" applyNumberFormat="1" applyFont="1" applyFill="1" applyBorder="1" applyAlignment="1">
      <alignment horizontal="center" vertical="center"/>
    </xf>
    <xf numFmtId="2" fontId="55" fillId="19" borderId="74" xfId="0" applyNumberFormat="1" applyFont="1" applyFill="1" applyBorder="1" applyAlignment="1">
      <alignment horizontal="center" vertical="center"/>
    </xf>
    <xf numFmtId="165" fontId="55" fillId="19" borderId="74" xfId="0" applyNumberFormat="1" applyFont="1" applyFill="1" applyBorder="1" applyAlignment="1">
      <alignment horizontal="center" vertical="center"/>
    </xf>
    <xf numFmtId="165" fontId="55" fillId="19" borderId="92" xfId="0" applyNumberFormat="1" applyFont="1" applyFill="1" applyBorder="1" applyAlignment="1">
      <alignment horizontal="center" vertical="center"/>
    </xf>
    <xf numFmtId="0" fontId="45" fillId="0" borderId="74" xfId="0" applyFont="1" applyBorder="1" applyAlignment="1">
      <alignment horizontal="center" vertical="center" textRotation="45"/>
    </xf>
    <xf numFmtId="1" fontId="55" fillId="19" borderId="74" xfId="9" applyNumberFormat="1" applyFont="1" applyFill="1" applyBorder="1" applyAlignment="1" applyProtection="1">
      <alignment horizontal="center" vertical="center"/>
      <protection locked="0"/>
    </xf>
    <xf numFmtId="1" fontId="55" fillId="19" borderId="0" xfId="9" applyNumberFormat="1" applyFont="1" applyFill="1" applyBorder="1" applyAlignment="1" applyProtection="1">
      <alignment horizontal="center" vertical="center"/>
      <protection locked="0"/>
    </xf>
    <xf numFmtId="0" fontId="8" fillId="6" borderId="58" xfId="0" applyFont="1" applyFill="1" applyBorder="1" applyAlignment="1">
      <alignment horizontal="center" vertical="center"/>
    </xf>
    <xf numFmtId="0" fontId="8" fillId="6" borderId="56" xfId="0" applyFont="1" applyFill="1" applyBorder="1" applyAlignment="1">
      <alignment horizontal="center" vertical="center"/>
    </xf>
    <xf numFmtId="0" fontId="101" fillId="5" borderId="150" xfId="0" applyFont="1" applyFill="1" applyBorder="1" applyAlignment="1">
      <alignment horizontal="center" vertical="center" wrapText="1"/>
    </xf>
    <xf numFmtId="0" fontId="101" fillId="5" borderId="0" xfId="0" applyFont="1" applyFill="1" applyBorder="1" applyAlignment="1">
      <alignment horizontal="center" vertical="center" wrapText="1"/>
    </xf>
    <xf numFmtId="0" fontId="102" fillId="0" borderId="70" xfId="0" applyFont="1" applyFill="1" applyBorder="1" applyAlignment="1">
      <alignment horizontal="center" vertical="center" wrapText="1"/>
    </xf>
    <xf numFmtId="0" fontId="102" fillId="0" borderId="79" xfId="0" applyFont="1" applyFill="1" applyBorder="1" applyAlignment="1">
      <alignment horizontal="center" vertical="center" wrapText="1"/>
    </xf>
    <xf numFmtId="0" fontId="102" fillId="0" borderId="149" xfId="0" applyFont="1" applyFill="1" applyBorder="1" applyAlignment="1">
      <alignment horizontal="center" vertical="center" wrapText="1"/>
    </xf>
    <xf numFmtId="0" fontId="45" fillId="0" borderId="73" xfId="0" applyFont="1" applyFill="1" applyBorder="1" applyAlignment="1">
      <alignment horizontal="center" vertical="center" wrapText="1"/>
    </xf>
    <xf numFmtId="0" fontId="45" fillId="0" borderId="150" xfId="0" applyFont="1" applyFill="1" applyBorder="1" applyAlignment="1">
      <alignment horizontal="center" vertical="center" wrapText="1"/>
    </xf>
    <xf numFmtId="0" fontId="45" fillId="0" borderId="77" xfId="0" applyFont="1" applyFill="1" applyBorder="1" applyAlignment="1">
      <alignment horizontal="center" vertical="center" wrapText="1"/>
    </xf>
    <xf numFmtId="0" fontId="104" fillId="0" borderId="88" xfId="0" applyFont="1" applyBorder="1" applyAlignment="1">
      <alignment horizontal="center" vertical="center" wrapText="1"/>
    </xf>
    <xf numFmtId="0" fontId="104" fillId="0" borderId="3" xfId="0" applyFont="1" applyBorder="1" applyAlignment="1">
      <alignment horizontal="center" vertical="center" wrapText="1"/>
    </xf>
    <xf numFmtId="0" fontId="104" fillId="0" borderId="7" xfId="0" applyFont="1" applyBorder="1" applyAlignment="1">
      <alignment horizontal="center" vertical="center" wrapText="1"/>
    </xf>
    <xf numFmtId="1" fontId="44" fillId="19" borderId="88" xfId="9" applyNumberFormat="1" applyFont="1" applyFill="1" applyBorder="1" applyAlignment="1" applyProtection="1">
      <alignment horizontal="center" vertical="center"/>
      <protection locked="0"/>
    </xf>
    <xf numFmtId="1" fontId="44" fillId="19" borderId="3" xfId="9" applyNumberFormat="1" applyFont="1" applyFill="1" applyBorder="1" applyAlignment="1" applyProtection="1">
      <alignment horizontal="center" vertical="center"/>
      <protection locked="0"/>
    </xf>
    <xf numFmtId="0" fontId="156" fillId="43" borderId="4" xfId="0" applyFont="1" applyFill="1" applyBorder="1" applyAlignment="1">
      <alignment horizontal="center" vertical="center"/>
    </xf>
    <xf numFmtId="0" fontId="156" fillId="43" borderId="0" xfId="0" applyFont="1" applyFill="1" applyBorder="1" applyAlignment="1">
      <alignment horizontal="center" vertical="center"/>
    </xf>
    <xf numFmtId="0" fontId="156" fillId="43" borderId="3" xfId="0" applyFont="1" applyFill="1" applyBorder="1" applyAlignment="1">
      <alignment horizontal="center" vertical="center"/>
    </xf>
    <xf numFmtId="0" fontId="10" fillId="50" borderId="86" xfId="5" applyFont="1" applyFill="1" applyBorder="1" applyAlignment="1">
      <alignment horizontal="center" vertical="center"/>
    </xf>
    <xf numFmtId="0" fontId="10" fillId="50" borderId="19" xfId="5" applyFont="1" applyFill="1" applyBorder="1" applyAlignment="1">
      <alignment horizontal="center" vertical="center"/>
    </xf>
    <xf numFmtId="0" fontId="10" fillId="0" borderId="19" xfId="0" applyFont="1" applyFill="1" applyBorder="1" applyAlignment="1">
      <alignment horizontal="center" vertical="center"/>
    </xf>
    <xf numFmtId="0" fontId="10" fillId="0" borderId="8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94" xfId="0" applyFont="1" applyFill="1" applyBorder="1" applyAlignment="1">
      <alignment horizontal="center" vertical="center" wrapText="1"/>
    </xf>
    <xf numFmtId="0" fontId="103" fillId="0" borderId="70" xfId="0" applyFont="1" applyFill="1" applyBorder="1" applyAlignment="1">
      <alignment horizontal="center" vertical="center"/>
    </xf>
    <xf numFmtId="0" fontId="103" fillId="0" borderId="79" xfId="0" applyFont="1" applyFill="1" applyBorder="1" applyAlignment="1">
      <alignment horizontal="center" vertical="center"/>
    </xf>
    <xf numFmtId="0" fontId="103" fillId="0" borderId="149" xfId="0" applyFont="1" applyFill="1" applyBorder="1" applyAlignment="1">
      <alignment horizontal="center" vertical="center"/>
    </xf>
    <xf numFmtId="0" fontId="45" fillId="0" borderId="70" xfId="0" applyFont="1" applyFill="1" applyBorder="1" applyAlignment="1">
      <alignment horizontal="center" vertical="center" wrapText="1"/>
    </xf>
    <xf numFmtId="0" fontId="45" fillId="0" borderId="79" xfId="0" applyFont="1" applyFill="1" applyBorder="1" applyAlignment="1">
      <alignment horizontal="center" vertical="center" wrapText="1"/>
    </xf>
    <xf numFmtId="0" fontId="45" fillId="0" borderId="149" xfId="0" applyFont="1" applyFill="1" applyBorder="1" applyAlignment="1">
      <alignment horizontal="center" vertical="center" wrapText="1"/>
    </xf>
    <xf numFmtId="0" fontId="23" fillId="0" borderId="88"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7" xfId="0" applyFont="1" applyBorder="1" applyAlignment="1">
      <alignment horizontal="center" vertical="center" wrapText="1"/>
    </xf>
    <xf numFmtId="0" fontId="10" fillId="0" borderId="95" xfId="0" applyFont="1" applyFill="1" applyBorder="1" applyAlignment="1">
      <alignment horizontal="right" vertical="center" wrapText="1"/>
    </xf>
    <xf numFmtId="0" fontId="10" fillId="0" borderId="74" xfId="0" applyFont="1" applyFill="1" applyBorder="1" applyAlignment="1">
      <alignment horizontal="right" vertical="center" wrapText="1"/>
    </xf>
    <xf numFmtId="0" fontId="10" fillId="0" borderId="92" xfId="0" applyFont="1" applyFill="1" applyBorder="1" applyAlignment="1">
      <alignment horizontal="right" vertical="center" wrapText="1"/>
    </xf>
    <xf numFmtId="0" fontId="10" fillId="0" borderId="4" xfId="0" applyFont="1" applyFill="1" applyBorder="1" applyAlignment="1">
      <alignment horizontal="right" vertical="center" wrapText="1"/>
    </xf>
    <xf numFmtId="0" fontId="10" fillId="0" borderId="0" xfId="0" applyFont="1" applyFill="1" applyBorder="1" applyAlignment="1">
      <alignment horizontal="right" vertical="center" wrapText="1"/>
    </xf>
    <xf numFmtId="0" fontId="10" fillId="0" borderId="99" xfId="0" applyFont="1" applyFill="1" applyBorder="1" applyAlignment="1">
      <alignment horizontal="right" vertical="center" wrapText="1"/>
    </xf>
    <xf numFmtId="0" fontId="10" fillId="0" borderId="5" xfId="0" applyFont="1" applyFill="1" applyBorder="1" applyAlignment="1">
      <alignment horizontal="right" vertical="center" wrapText="1"/>
    </xf>
    <xf numFmtId="0" fontId="10" fillId="0" borderId="6" xfId="0" applyFont="1" applyFill="1" applyBorder="1" applyAlignment="1">
      <alignment horizontal="right" vertical="center" wrapText="1"/>
    </xf>
    <xf numFmtId="0" fontId="10" fillId="0" borderId="78" xfId="0" applyFont="1" applyFill="1" applyBorder="1" applyAlignment="1">
      <alignment horizontal="right" vertical="center" wrapText="1"/>
    </xf>
    <xf numFmtId="0" fontId="3" fillId="0" borderId="229" xfId="23" applyBorder="1" applyAlignment="1">
      <alignment horizontal="center" vertical="center" wrapText="1"/>
    </xf>
    <xf numFmtId="0" fontId="3" fillId="0" borderId="0" xfId="23" applyAlignment="1">
      <alignment horizontal="center" vertical="center" wrapText="1"/>
    </xf>
    <xf numFmtId="0" fontId="3" fillId="0" borderId="230" xfId="23" applyBorder="1" applyAlignment="1">
      <alignment horizontal="center" vertical="center" wrapText="1"/>
    </xf>
    <xf numFmtId="2" fontId="10" fillId="124" borderId="0" xfId="0" applyNumberFormat="1" applyFont="1" applyFill="1" applyAlignment="1" applyProtection="1">
      <alignment horizontal="center" vertical="center"/>
      <protection locked="0"/>
    </xf>
    <xf numFmtId="2" fontId="75" fillId="65" borderId="0" xfId="0" applyNumberFormat="1" applyFont="1" applyFill="1" applyAlignment="1" applyProtection="1">
      <alignment horizontal="center" vertical="center"/>
      <protection locked="0"/>
    </xf>
    <xf numFmtId="0" fontId="10" fillId="128" borderId="0" xfId="0" applyFont="1" applyFill="1" applyAlignment="1">
      <alignment horizontal="center" vertical="center"/>
    </xf>
    <xf numFmtId="2" fontId="75" fillId="129" borderId="0" xfId="0" applyNumberFormat="1" applyFont="1" applyFill="1" applyAlignment="1" applyProtection="1">
      <alignment horizontal="center" vertical="center"/>
      <protection locked="0"/>
    </xf>
    <xf numFmtId="2" fontId="10" fillId="52" borderId="0" xfId="0" applyNumberFormat="1" applyFont="1" applyFill="1" applyAlignment="1" applyProtection="1">
      <alignment horizontal="center" vertical="center"/>
      <protection locked="0"/>
    </xf>
    <xf numFmtId="0" fontId="42" fillId="5" borderId="229" xfId="25" applyFill="1" applyBorder="1" applyAlignment="1" applyProtection="1">
      <alignment horizontal="center" vertical="center" wrapText="1"/>
    </xf>
    <xf numFmtId="0" fontId="42" fillId="5" borderId="0" xfId="25" applyFill="1" applyBorder="1" applyAlignment="1" applyProtection="1">
      <alignment horizontal="center" vertical="center" wrapText="1"/>
    </xf>
    <xf numFmtId="0" fontId="42" fillId="5" borderId="230" xfId="25" applyFill="1" applyBorder="1" applyAlignment="1" applyProtection="1">
      <alignment horizontal="center" vertical="center" wrapText="1"/>
    </xf>
    <xf numFmtId="2" fontId="75" fillId="35" borderId="0" xfId="0" applyNumberFormat="1" applyFont="1" applyFill="1" applyAlignment="1" applyProtection="1">
      <alignment horizontal="center" vertical="center"/>
      <protection locked="0"/>
    </xf>
    <xf numFmtId="2" fontId="75" fillId="89" borderId="0" xfId="0" applyNumberFormat="1" applyFont="1" applyFill="1" applyAlignment="1" applyProtection="1">
      <alignment horizontal="center" vertical="center"/>
      <protection locked="0"/>
    </xf>
    <xf numFmtId="2" fontId="10" fillId="96" borderId="0" xfId="0" applyNumberFormat="1" applyFont="1" applyFill="1" applyAlignment="1" applyProtection="1">
      <alignment horizontal="center" vertical="center"/>
      <protection locked="0"/>
    </xf>
    <xf numFmtId="2" fontId="10" fillId="105" borderId="0" xfId="0" applyNumberFormat="1" applyFont="1" applyFill="1" applyAlignment="1" applyProtection="1">
      <alignment horizontal="center" vertical="center"/>
      <protection locked="0"/>
    </xf>
    <xf numFmtId="2" fontId="75" fillId="79" borderId="0" xfId="0" applyNumberFormat="1" applyFont="1" applyFill="1" applyAlignment="1" applyProtection="1">
      <alignment horizontal="center" vertical="center"/>
      <protection locked="0"/>
    </xf>
    <xf numFmtId="0" fontId="10" fillId="114" borderId="0" xfId="0" applyFont="1" applyFill="1" applyAlignment="1">
      <alignment horizontal="center" vertical="center"/>
    </xf>
    <xf numFmtId="2" fontId="10" fillId="125" borderId="0" xfId="0" applyNumberFormat="1" applyFont="1" applyFill="1" applyAlignment="1" applyProtection="1">
      <alignment horizontal="center" vertical="center"/>
      <protection locked="0"/>
    </xf>
    <xf numFmtId="2" fontId="10" fillId="77" borderId="0" xfId="0" applyNumberFormat="1" applyFont="1" applyFill="1" applyAlignment="1" applyProtection="1">
      <alignment horizontal="center" vertical="center"/>
      <protection locked="0"/>
    </xf>
    <xf numFmtId="2" fontId="75" fillId="66" borderId="0" xfId="0" applyNumberFormat="1" applyFont="1" applyFill="1" applyAlignment="1" applyProtection="1">
      <alignment horizontal="center" vertical="center"/>
      <protection locked="0"/>
    </xf>
    <xf numFmtId="2" fontId="75" fillId="126" borderId="0" xfId="0" applyNumberFormat="1" applyFont="1" applyFill="1" applyAlignment="1" applyProtection="1">
      <alignment horizontal="center" vertical="center"/>
      <protection locked="0"/>
    </xf>
    <xf numFmtId="2" fontId="10" fillId="127" borderId="0" xfId="0" applyNumberFormat="1" applyFont="1" applyFill="1" applyAlignment="1" applyProtection="1">
      <alignment horizontal="center" vertical="center"/>
      <protection locked="0"/>
    </xf>
    <xf numFmtId="0" fontId="3" fillId="3" borderId="0" xfId="23" applyFill="1" applyAlignment="1">
      <alignment horizontal="center"/>
    </xf>
    <xf numFmtId="0" fontId="85" fillId="79" borderId="0" xfId="23" applyFont="1" applyFill="1" applyAlignment="1">
      <alignment horizontal="center"/>
    </xf>
    <xf numFmtId="0" fontId="85" fillId="14" borderId="0" xfId="23" applyFont="1" applyFill="1" applyAlignment="1">
      <alignment horizontal="center"/>
    </xf>
    <xf numFmtId="0" fontId="340" fillId="0" borderId="0" xfId="25" applyFont="1" applyAlignment="1" applyProtection="1">
      <alignment horizontal="center" vertical="center" wrapText="1"/>
    </xf>
    <xf numFmtId="49" fontId="10" fillId="3" borderId="0" xfId="23" applyNumberFormat="1" applyFont="1" applyFill="1" applyAlignment="1" applyProtection="1">
      <alignment horizontal="center" vertical="center"/>
      <protection locked="0"/>
    </xf>
    <xf numFmtId="0" fontId="85" fillId="84" borderId="0" xfId="23" applyFont="1" applyFill="1" applyAlignment="1">
      <alignment horizontal="center"/>
    </xf>
    <xf numFmtId="2" fontId="10" fillId="12" borderId="0" xfId="23" applyNumberFormat="1" applyFont="1" applyFill="1" applyAlignment="1" applyProtection="1">
      <alignment horizontal="center" vertical="center"/>
      <protection locked="0"/>
    </xf>
    <xf numFmtId="0" fontId="338" fillId="0" borderId="0" xfId="0" applyFont="1" applyAlignment="1">
      <alignment horizontal="center" vertical="center"/>
    </xf>
    <xf numFmtId="2" fontId="10" fillId="76" borderId="0" xfId="23" applyNumberFormat="1" applyFont="1" applyFill="1" applyAlignment="1" applyProtection="1">
      <alignment horizontal="center" vertical="center"/>
      <protection locked="0"/>
    </xf>
    <xf numFmtId="2" fontId="75" fillId="84" borderId="0" xfId="23" applyNumberFormat="1" applyFont="1" applyFill="1" applyAlignment="1" applyProtection="1">
      <alignment horizontal="center" vertical="center"/>
      <protection locked="0"/>
    </xf>
    <xf numFmtId="0" fontId="450" fillId="43" borderId="0" xfId="0" applyFont="1" applyFill="1" applyAlignment="1">
      <alignment horizontal="right" vertical="center"/>
    </xf>
    <xf numFmtId="0" fontId="450" fillId="43" borderId="0" xfId="0" applyFont="1" applyFill="1" applyAlignment="1">
      <alignment horizontal="left" vertical="center"/>
    </xf>
    <xf numFmtId="0" fontId="128" fillId="43" borderId="0" xfId="7" applyFont="1" applyFill="1"/>
    <xf numFmtId="0" fontId="521" fillId="43" borderId="0" xfId="46" applyFont="1" applyFill="1" applyBorder="1" applyAlignment="1">
      <alignment horizontal="left" vertical="center"/>
    </xf>
    <xf numFmtId="49" fontId="556" fillId="101" borderId="225" xfId="5" applyNumberFormat="1" applyFont="1" applyFill="1" applyBorder="1" applyAlignment="1">
      <alignment horizontal="center" vertical="center"/>
    </xf>
    <xf numFmtId="49" fontId="556" fillId="101" borderId="0" xfId="5" applyNumberFormat="1" applyFont="1" applyFill="1" applyAlignment="1">
      <alignment horizontal="center" vertical="center"/>
    </xf>
    <xf numFmtId="49" fontId="158" fillId="5" borderId="146" xfId="0" applyNumberFormat="1" applyFont="1" applyFill="1" applyBorder="1" applyAlignment="1">
      <alignment horizontal="center" vertical="center"/>
    </xf>
    <xf numFmtId="49" fontId="158" fillId="5" borderId="147" xfId="0" applyNumberFormat="1" applyFont="1" applyFill="1" applyBorder="1" applyAlignment="1">
      <alignment horizontal="center" vertical="center"/>
    </xf>
    <xf numFmtId="49" fontId="158" fillId="28" borderId="4" xfId="0" applyNumberFormat="1" applyFont="1" applyFill="1" applyBorder="1" applyAlignment="1">
      <alignment horizontal="center" vertical="center"/>
    </xf>
    <xf numFmtId="49" fontId="158" fillId="28" borderId="0" xfId="0" applyNumberFormat="1" applyFont="1" applyFill="1" applyAlignment="1">
      <alignment horizontal="center" vertical="center"/>
    </xf>
    <xf numFmtId="49" fontId="33" fillId="5" borderId="28" xfId="36" applyNumberFormat="1" applyFont="1" applyFill="1" applyBorder="1" applyAlignment="1">
      <alignment horizontal="center" vertical="center"/>
    </xf>
    <xf numFmtId="49" fontId="33" fillId="5" borderId="29" xfId="36" applyNumberFormat="1" applyFont="1" applyFill="1" applyBorder="1" applyAlignment="1">
      <alignment horizontal="center" vertical="center"/>
    </xf>
    <xf numFmtId="49" fontId="33" fillId="5" borderId="30" xfId="36" applyNumberFormat="1" applyFont="1" applyFill="1" applyBorder="1" applyAlignment="1">
      <alignment horizontal="center" vertical="center"/>
    </xf>
    <xf numFmtId="49" fontId="557" fillId="0" borderId="148" xfId="0" applyNumberFormat="1" applyFont="1" applyBorder="1" applyAlignment="1">
      <alignment horizontal="center" vertical="center" wrapText="1"/>
    </xf>
    <xf numFmtId="49" fontId="557" fillId="0" borderId="15" xfId="0" applyNumberFormat="1" applyFont="1" applyBorder="1" applyAlignment="1">
      <alignment horizontal="center" vertical="center" wrapText="1"/>
    </xf>
    <xf numFmtId="49" fontId="557" fillId="28" borderId="4" xfId="0" applyNumberFormat="1" applyFont="1" applyFill="1" applyBorder="1" applyAlignment="1">
      <alignment horizontal="center" vertical="center" wrapText="1"/>
    </xf>
    <xf numFmtId="49" fontId="557" fillId="28" borderId="0" xfId="0" applyNumberFormat="1" applyFont="1" applyFill="1" applyAlignment="1">
      <alignment horizontal="center" vertical="center" wrapText="1"/>
    </xf>
    <xf numFmtId="49" fontId="33" fillId="5" borderId="301" xfId="36" applyNumberFormat="1" applyFont="1" applyFill="1" applyBorder="1" applyAlignment="1">
      <alignment horizontal="center" vertical="center"/>
    </xf>
    <xf numFmtId="49" fontId="33" fillId="5" borderId="302" xfId="36" applyNumberFormat="1" applyFont="1" applyFill="1" applyBorder="1" applyAlignment="1">
      <alignment horizontal="center" vertical="center"/>
    </xf>
    <xf numFmtId="49" fontId="33" fillId="5" borderId="303" xfId="36" applyNumberFormat="1" applyFont="1" applyFill="1" applyBorder="1" applyAlignment="1">
      <alignment horizontal="center" vertical="center"/>
    </xf>
    <xf numFmtId="49" fontId="557" fillId="0" borderId="4" xfId="0" applyNumberFormat="1" applyFont="1" applyBorder="1" applyAlignment="1">
      <alignment horizontal="center" vertical="center" wrapText="1"/>
    </xf>
    <xf numFmtId="49" fontId="557" fillId="0" borderId="0" xfId="0" applyNumberFormat="1" applyFont="1" applyAlignment="1">
      <alignment horizontal="center" vertical="center" wrapText="1"/>
    </xf>
    <xf numFmtId="49" fontId="163" fillId="28" borderId="4" xfId="0" applyNumberFormat="1" applyFont="1" applyFill="1" applyBorder="1" applyAlignment="1">
      <alignment horizontal="center" vertical="center"/>
    </xf>
    <xf numFmtId="49" fontId="163" fillId="28" borderId="0" xfId="0" applyNumberFormat="1" applyFont="1" applyFill="1" applyAlignment="1">
      <alignment horizontal="center" vertical="center"/>
    </xf>
    <xf numFmtId="49" fontId="558" fillId="5" borderId="4" xfId="36" applyNumberFormat="1" applyFont="1" applyFill="1" applyBorder="1" applyAlignment="1">
      <alignment horizontal="center" vertical="center"/>
    </xf>
    <xf numFmtId="49" fontId="558" fillId="5" borderId="304" xfId="36" applyNumberFormat="1" applyFont="1" applyFill="1" applyBorder="1" applyAlignment="1">
      <alignment horizontal="center" vertical="center"/>
    </xf>
    <xf numFmtId="49" fontId="558" fillId="5" borderId="238" xfId="36" applyNumberFormat="1" applyFont="1" applyFill="1" applyBorder="1" applyAlignment="1">
      <alignment horizontal="center" vertical="center"/>
    </xf>
    <xf numFmtId="49" fontId="33" fillId="5" borderId="305" xfId="0" applyNumberFormat="1" applyFont="1" applyFill="1" applyBorder="1" applyAlignment="1">
      <alignment horizontal="center" vertical="center"/>
    </xf>
    <xf numFmtId="49" fontId="158" fillId="5" borderId="306" xfId="0" applyNumberFormat="1" applyFont="1" applyFill="1" applyBorder="1" applyAlignment="1">
      <alignment horizontal="center" vertical="center"/>
    </xf>
    <xf numFmtId="49" fontId="158" fillId="5" borderId="305" xfId="0" applyNumberFormat="1" applyFont="1" applyFill="1" applyBorder="1" applyAlignment="1">
      <alignment horizontal="center" vertical="center"/>
    </xf>
    <xf numFmtId="49" fontId="558" fillId="28" borderId="307" xfId="36" quotePrefix="1" applyNumberFormat="1" applyFont="1" applyFill="1" applyBorder="1" applyAlignment="1">
      <alignment horizontal="center" vertical="center"/>
    </xf>
    <xf numFmtId="49" fontId="558" fillId="28" borderId="308" xfId="36" applyNumberFormat="1" applyFont="1" applyFill="1" applyBorder="1" applyAlignment="1">
      <alignment horizontal="center" vertical="center"/>
    </xf>
    <xf numFmtId="49" fontId="558" fillId="28" borderId="309" xfId="36" applyNumberFormat="1" applyFont="1" applyFill="1" applyBorder="1" applyAlignment="1">
      <alignment horizontal="center" vertical="center"/>
    </xf>
    <xf numFmtId="49" fontId="33" fillId="5" borderId="4" xfId="0" applyNumberFormat="1" applyFont="1" applyFill="1" applyBorder="1" applyAlignment="1">
      <alignment horizontal="center" vertical="center"/>
    </xf>
    <xf numFmtId="49" fontId="158" fillId="5" borderId="0" xfId="0" applyNumberFormat="1" applyFont="1" applyFill="1" applyAlignment="1">
      <alignment horizontal="center" vertical="center"/>
    </xf>
    <xf numFmtId="49" fontId="158" fillId="5" borderId="4" xfId="0" applyNumberFormat="1" applyFont="1" applyFill="1" applyBorder="1" applyAlignment="1">
      <alignment horizontal="center" vertical="center"/>
    </xf>
    <xf numFmtId="49" fontId="558" fillId="28" borderId="310" xfId="36" quotePrefix="1" applyNumberFormat="1" applyFont="1" applyFill="1" applyBorder="1" applyAlignment="1">
      <alignment horizontal="center" vertical="center"/>
    </xf>
    <xf numFmtId="49" fontId="558" fillId="28" borderId="311" xfId="36" applyNumberFormat="1" applyFont="1" applyFill="1" applyBorder="1" applyAlignment="1">
      <alignment horizontal="center" vertical="center"/>
    </xf>
    <xf numFmtId="49" fontId="558" fillId="28" borderId="312" xfId="36" applyNumberFormat="1" applyFont="1" applyFill="1" applyBorder="1" applyAlignment="1">
      <alignment horizontal="center" vertical="center"/>
    </xf>
    <xf numFmtId="49" fontId="158" fillId="28" borderId="305" xfId="0" applyNumberFormat="1" applyFont="1" applyFill="1" applyBorder="1" applyAlignment="1">
      <alignment horizontal="center" vertical="center"/>
    </xf>
    <xf numFmtId="49" fontId="158" fillId="28" borderId="306" xfId="0" applyNumberFormat="1" applyFont="1" applyFill="1" applyBorder="1" applyAlignment="1">
      <alignment horizontal="center" vertical="center"/>
    </xf>
    <xf numFmtId="49" fontId="559" fillId="28" borderId="307" xfId="36" quotePrefix="1" applyNumberFormat="1" applyFont="1" applyFill="1" applyBorder="1" applyAlignment="1">
      <alignment horizontal="center" vertical="center"/>
    </xf>
    <xf numFmtId="49" fontId="558" fillId="28" borderId="308" xfId="36" quotePrefix="1" applyNumberFormat="1" applyFont="1" applyFill="1" applyBorder="1" applyAlignment="1">
      <alignment horizontal="center" vertical="center"/>
    </xf>
    <xf numFmtId="49" fontId="558" fillId="28" borderId="309" xfId="36" quotePrefix="1" applyNumberFormat="1" applyFont="1" applyFill="1" applyBorder="1" applyAlignment="1">
      <alignment horizontal="center" vertical="center"/>
    </xf>
    <xf numFmtId="49" fontId="33" fillId="5" borderId="313" xfId="0" applyNumberFormat="1" applyFont="1" applyFill="1" applyBorder="1" applyAlignment="1">
      <alignment horizontal="center" vertical="center"/>
    </xf>
    <xf numFmtId="49" fontId="158" fillId="5" borderId="314" xfId="0" applyNumberFormat="1" applyFont="1" applyFill="1" applyBorder="1" applyAlignment="1">
      <alignment horizontal="center" vertical="center"/>
    </xf>
    <xf numFmtId="49" fontId="158" fillId="28" borderId="313" xfId="0" applyNumberFormat="1" applyFont="1" applyFill="1" applyBorder="1" applyAlignment="1">
      <alignment horizontal="center" vertical="center"/>
    </xf>
    <xf numFmtId="49" fontId="158" fillId="28" borderId="314" xfId="0" applyNumberFormat="1" applyFont="1" applyFill="1" applyBorder="1" applyAlignment="1">
      <alignment horizontal="center" vertical="center"/>
    </xf>
    <xf numFmtId="49" fontId="559" fillId="28" borderId="310" xfId="36" quotePrefix="1" applyNumberFormat="1" applyFont="1" applyFill="1" applyBorder="1" applyAlignment="1">
      <alignment horizontal="center" vertical="center"/>
    </xf>
    <xf numFmtId="49" fontId="558" fillId="28" borderId="311" xfId="36" quotePrefix="1" applyNumberFormat="1" applyFont="1" applyFill="1" applyBorder="1" applyAlignment="1">
      <alignment horizontal="center" vertical="center"/>
    </xf>
    <xf numFmtId="49" fontId="558" fillId="28" borderId="312" xfId="36" quotePrefix="1" applyNumberFormat="1" applyFont="1" applyFill="1" applyBorder="1" applyAlignment="1">
      <alignment horizontal="center" vertical="center"/>
    </xf>
    <xf numFmtId="49" fontId="559" fillId="28" borderId="308" xfId="36" quotePrefix="1" applyNumberFormat="1" applyFont="1" applyFill="1" applyBorder="1" applyAlignment="1">
      <alignment horizontal="center" vertical="center"/>
    </xf>
    <xf numFmtId="49" fontId="559" fillId="28" borderId="311" xfId="36" quotePrefix="1" applyNumberFormat="1" applyFont="1" applyFill="1" applyBorder="1" applyAlignment="1">
      <alignment horizontal="center" vertical="center"/>
    </xf>
    <xf numFmtId="0" fontId="137" fillId="130" borderId="305" xfId="0" applyFont="1" applyFill="1" applyBorder="1" applyAlignment="1">
      <alignment horizontal="right" vertical="center"/>
    </xf>
    <xf numFmtId="49" fontId="560" fillId="0" borderId="306" xfId="3" applyNumberFormat="1" applyFont="1" applyBorder="1" applyAlignment="1">
      <alignment horizontal="left" vertical="center"/>
    </xf>
    <xf numFmtId="49" fontId="560" fillId="0" borderId="315" xfId="3" applyNumberFormat="1" applyFont="1" applyBorder="1" applyAlignment="1">
      <alignment horizontal="left" vertical="center"/>
    </xf>
    <xf numFmtId="0" fontId="137" fillId="130" borderId="4" xfId="0" applyFont="1" applyFill="1" applyBorder="1" applyAlignment="1">
      <alignment horizontal="right" vertical="center"/>
    </xf>
    <xf numFmtId="49" fontId="560" fillId="0" borderId="0" xfId="3" applyNumberFormat="1" applyFont="1" applyBorder="1" applyAlignment="1">
      <alignment horizontal="left" vertical="center"/>
    </xf>
    <xf numFmtId="49" fontId="560" fillId="0" borderId="238" xfId="3" applyNumberFormat="1" applyFont="1" applyBorder="1" applyAlignment="1">
      <alignment horizontal="left" vertical="center"/>
    </xf>
    <xf numFmtId="0" fontId="5" fillId="5" borderId="316" xfId="5" applyFont="1" applyFill="1" applyBorder="1" applyProtection="1">
      <protection hidden="1"/>
    </xf>
    <xf numFmtId="0" fontId="5" fillId="5" borderId="62" xfId="5" applyFont="1" applyFill="1" applyBorder="1" applyProtection="1">
      <protection hidden="1"/>
    </xf>
    <xf numFmtId="0" fontId="5" fillId="0" borderId="67" xfId="5" applyFont="1" applyBorder="1" applyProtection="1">
      <protection hidden="1"/>
    </xf>
    <xf numFmtId="0" fontId="117" fillId="0" borderId="0" xfId="7" applyAlignment="1">
      <alignment horizontal="center" vertical="center"/>
    </xf>
    <xf numFmtId="0" fontId="40" fillId="61" borderId="224" xfId="5" applyFont="1" applyFill="1" applyBorder="1" applyAlignment="1" applyProtection="1">
      <alignment horizontal="center" vertical="center"/>
      <protection hidden="1"/>
    </xf>
    <xf numFmtId="0" fontId="40" fillId="61" borderId="225" xfId="5" applyFont="1" applyFill="1" applyBorder="1" applyAlignment="1" applyProtection="1">
      <alignment horizontal="center" vertical="center"/>
      <protection hidden="1"/>
    </xf>
    <xf numFmtId="0" fontId="40" fillId="61" borderId="226" xfId="5" applyFont="1" applyFill="1" applyBorder="1" applyAlignment="1" applyProtection="1">
      <alignment horizontal="center" vertical="center"/>
      <protection hidden="1"/>
    </xf>
    <xf numFmtId="0" fontId="10" fillId="28" borderId="0" xfId="5" applyFont="1" applyFill="1" applyAlignment="1" applyProtection="1">
      <alignment horizontal="center" vertical="center"/>
      <protection hidden="1"/>
    </xf>
    <xf numFmtId="0" fontId="10" fillId="28" borderId="238" xfId="5" applyFont="1" applyFill="1" applyBorder="1" applyAlignment="1" applyProtection="1">
      <alignment horizontal="center" vertical="center"/>
      <protection hidden="1"/>
    </xf>
    <xf numFmtId="0" fontId="126" fillId="130" borderId="297" xfId="6" applyFont="1" applyFill="1" applyBorder="1" applyAlignment="1" applyProtection="1">
      <alignment horizontal="center" vertical="center"/>
      <protection hidden="1"/>
    </xf>
    <xf numFmtId="0" fontId="561" fillId="28" borderId="227" xfId="1" applyFont="1" applyFill="1" applyBorder="1" applyAlignment="1" applyProtection="1">
      <alignment horizontal="center" vertical="center"/>
      <protection hidden="1"/>
    </xf>
    <xf numFmtId="0" fontId="561" fillId="28" borderId="228" xfId="1" applyFont="1" applyFill="1" applyBorder="1" applyAlignment="1" applyProtection="1">
      <alignment horizontal="center" vertical="center"/>
      <protection hidden="1"/>
    </xf>
    <xf numFmtId="0" fontId="40" fillId="43" borderId="0" xfId="6" applyFont="1" applyFill="1" applyAlignment="1" applyProtection="1">
      <alignment horizontal="center" vertical="center" wrapText="1"/>
      <protection hidden="1"/>
    </xf>
    <xf numFmtId="0" fontId="562" fillId="36" borderId="68" xfId="5" applyFont="1" applyFill="1" applyBorder="1" applyAlignment="1" applyProtection="1">
      <alignment horizontal="center" vertical="center"/>
      <protection hidden="1"/>
    </xf>
    <xf numFmtId="0" fontId="562" fillId="36" borderId="51" xfId="5" applyFont="1" applyFill="1" applyBorder="1" applyAlignment="1" applyProtection="1">
      <alignment horizontal="center" vertical="center" wrapText="1"/>
      <protection hidden="1"/>
    </xf>
    <xf numFmtId="0" fontId="563" fillId="36" borderId="51" xfId="5" applyFont="1" applyFill="1" applyBorder="1" applyAlignment="1" applyProtection="1">
      <alignment horizontal="center" vertical="center"/>
      <protection hidden="1"/>
    </xf>
    <xf numFmtId="0" fontId="120" fillId="28" borderId="0" xfId="7" applyFont="1" applyFill="1"/>
    <xf numFmtId="0" fontId="564" fillId="28" borderId="0" xfId="0" applyFont="1" applyFill="1"/>
    <xf numFmtId="0" fontId="565" fillId="5" borderId="240" xfId="5" applyFont="1" applyFill="1" applyBorder="1" applyAlignment="1">
      <alignment horizontal="left" vertical="center"/>
    </xf>
    <xf numFmtId="0" fontId="550" fillId="12" borderId="90" xfId="7" applyFont="1" applyFill="1" applyBorder="1" applyAlignment="1" applyProtection="1">
      <alignment horizontal="center" vertical="center"/>
      <protection locked="0"/>
    </xf>
    <xf numFmtId="165" fontId="566" fillId="12" borderId="56" xfId="7" applyNumberFormat="1" applyFont="1" applyFill="1" applyBorder="1" applyAlignment="1">
      <alignment horizontal="center" vertical="center" wrapText="1"/>
    </xf>
    <xf numFmtId="198" fontId="550" fillId="12" borderId="56" xfId="32" applyNumberFormat="1" applyFont="1" applyFill="1" applyBorder="1" applyAlignment="1">
      <alignment horizontal="center" vertical="center"/>
    </xf>
    <xf numFmtId="0" fontId="567" fillId="28" borderId="0" xfId="7" applyFont="1" applyFill="1" applyAlignment="1">
      <alignment horizontal="left" vertical="center"/>
    </xf>
    <xf numFmtId="0" fontId="0" fillId="28" borderId="0" xfId="7" applyFont="1" applyFill="1"/>
    <xf numFmtId="0" fontId="568" fillId="28" borderId="0" xfId="0" applyFont="1" applyFill="1"/>
    <xf numFmtId="165" fontId="566" fillId="146" borderId="56" xfId="7" applyNumberFormat="1" applyFont="1" applyFill="1" applyBorder="1" applyAlignment="1">
      <alignment horizontal="center" vertical="center" wrapText="1"/>
    </xf>
    <xf numFmtId="0" fontId="567" fillId="5" borderId="0" xfId="7" applyFont="1" applyFill="1" applyAlignment="1">
      <alignment horizontal="left" vertical="center"/>
    </xf>
    <xf numFmtId="0" fontId="268" fillId="28" borderId="0" xfId="5" applyFont="1" applyFill="1" applyProtection="1">
      <protection hidden="1"/>
    </xf>
    <xf numFmtId="0" fontId="569" fillId="40" borderId="90" xfId="7" applyFont="1" applyFill="1" applyBorder="1" applyAlignment="1" applyProtection="1">
      <alignment horizontal="center" vertical="center"/>
      <protection locked="0"/>
    </xf>
    <xf numFmtId="165" fontId="570" fillId="40" borderId="56" xfId="7" applyNumberFormat="1" applyFont="1" applyFill="1" applyBorder="1" applyAlignment="1">
      <alignment horizontal="left" vertical="center" wrapText="1"/>
    </xf>
    <xf numFmtId="167" fontId="569" fillId="40" borderId="56" xfId="32" applyNumberFormat="1" applyFont="1" applyFill="1" applyBorder="1" applyAlignment="1">
      <alignment horizontal="center" vertical="center"/>
    </xf>
    <xf numFmtId="0" fontId="1" fillId="41" borderId="4" xfId="7" applyFont="1" applyFill="1" applyBorder="1" applyAlignment="1" applyProtection="1">
      <alignment horizontal="center" vertical="center"/>
      <protection locked="0"/>
    </xf>
    <xf numFmtId="0" fontId="1" fillId="41" borderId="0" xfId="7" applyFont="1" applyFill="1" applyAlignment="1" applyProtection="1">
      <alignment horizontal="left" vertical="center"/>
      <protection locked="0"/>
    </xf>
    <xf numFmtId="167" fontId="212" fillId="33" borderId="0" xfId="32" applyNumberFormat="1" applyFont="1" applyFill="1" applyAlignment="1">
      <alignment horizontal="center" vertical="center"/>
    </xf>
    <xf numFmtId="0" fontId="164" fillId="28" borderId="0" xfId="5" applyFont="1" applyFill="1" applyAlignment="1" applyProtection="1">
      <alignment vertical="center"/>
      <protection hidden="1"/>
    </xf>
    <xf numFmtId="0" fontId="550" fillId="12" borderId="68" xfId="7" applyFont="1" applyFill="1" applyBorder="1" applyAlignment="1" applyProtection="1">
      <alignment horizontal="center" vertical="center"/>
      <protection locked="0"/>
    </xf>
    <xf numFmtId="165" fontId="566" fillId="12" borderId="51" xfId="7" applyNumberFormat="1" applyFont="1" applyFill="1" applyBorder="1" applyAlignment="1">
      <alignment horizontal="center" vertical="center" wrapText="1"/>
    </xf>
    <xf numFmtId="198" fontId="550" fillId="12" borderId="51" xfId="32" applyNumberFormat="1" applyFont="1" applyFill="1" applyBorder="1" applyAlignment="1">
      <alignment horizontal="center" vertical="center"/>
    </xf>
    <xf numFmtId="2" fontId="571" fillId="28" borderId="0" xfId="7" applyNumberFormat="1" applyFont="1" applyFill="1" applyAlignment="1">
      <alignment horizontal="right" vertical="center"/>
    </xf>
    <xf numFmtId="2" fontId="571" fillId="28" borderId="0" xfId="7" applyNumberFormat="1" applyFont="1" applyFill="1" applyAlignment="1">
      <alignment horizontal="center" vertical="center"/>
    </xf>
    <xf numFmtId="0" fontId="572" fillId="28" borderId="0" xfId="5" applyFont="1" applyFill="1" applyAlignment="1" applyProtection="1">
      <alignment horizontal="center"/>
      <protection hidden="1"/>
    </xf>
    <xf numFmtId="0" fontId="572" fillId="28" borderId="0" xfId="7" applyFont="1" applyFill="1" applyAlignment="1">
      <alignment horizontal="center"/>
    </xf>
    <xf numFmtId="0" fontId="267" fillId="28" borderId="239" xfId="7" applyFont="1" applyFill="1" applyBorder="1" applyAlignment="1">
      <alignment horizontal="center" vertical="center" wrapText="1"/>
    </xf>
    <xf numFmtId="0" fontId="267" fillId="28" borderId="202" xfId="7" applyFont="1" applyFill="1" applyBorder="1" applyAlignment="1">
      <alignment horizontal="center" vertical="center" wrapText="1"/>
    </xf>
    <xf numFmtId="0" fontId="267" fillId="28" borderId="212" xfId="7" applyFont="1" applyFill="1" applyBorder="1" applyAlignment="1">
      <alignment horizontal="center" vertical="center" wrapText="1"/>
    </xf>
    <xf numFmtId="0" fontId="267" fillId="28" borderId="240" xfId="7" applyFont="1" applyFill="1" applyBorder="1" applyAlignment="1">
      <alignment horizontal="center" vertical="center" wrapText="1"/>
    </xf>
    <xf numFmtId="0" fontId="267" fillId="28" borderId="0" xfId="7" applyFont="1" applyFill="1" applyAlignment="1">
      <alignment horizontal="center" vertical="center" wrapText="1"/>
    </xf>
    <xf numFmtId="0" fontId="267" fillId="28" borderId="185" xfId="7" applyFont="1" applyFill="1" applyBorder="1" applyAlignment="1">
      <alignment horizontal="center" vertical="center" wrapText="1"/>
    </xf>
    <xf numFmtId="0" fontId="267" fillId="28" borderId="241" xfId="7" applyFont="1" applyFill="1" applyBorder="1" applyAlignment="1">
      <alignment horizontal="center" vertical="center" wrapText="1"/>
    </xf>
    <xf numFmtId="0" fontId="267" fillId="28" borderId="213" xfId="7" applyFont="1" applyFill="1" applyBorder="1" applyAlignment="1">
      <alignment horizontal="center" vertical="center" wrapText="1"/>
    </xf>
    <xf numFmtId="0" fontId="267" fillId="28" borderId="214" xfId="7" applyFont="1" applyFill="1" applyBorder="1" applyAlignment="1">
      <alignment horizontal="center" vertical="center" wrapText="1"/>
    </xf>
    <xf numFmtId="0" fontId="122" fillId="43" borderId="239" xfId="0" applyFont="1" applyFill="1" applyBorder="1" applyAlignment="1">
      <alignment horizontal="center" vertical="center" wrapText="1"/>
    </xf>
    <xf numFmtId="0" fontId="122" fillId="43" borderId="202" xfId="0" applyFont="1" applyFill="1" applyBorder="1" applyAlignment="1">
      <alignment horizontal="center" vertical="center" wrapText="1"/>
    </xf>
    <xf numFmtId="0" fontId="122" fillId="43" borderId="212" xfId="0" applyFont="1" applyFill="1" applyBorder="1" applyAlignment="1">
      <alignment horizontal="center" vertical="center" wrapText="1"/>
    </xf>
    <xf numFmtId="0" fontId="122" fillId="43" borderId="240" xfId="0" applyFont="1" applyFill="1" applyBorder="1" applyAlignment="1">
      <alignment horizontal="center" vertical="center" wrapText="1"/>
    </xf>
    <xf numFmtId="0" fontId="122" fillId="43" borderId="0" xfId="0" applyFont="1" applyFill="1" applyAlignment="1">
      <alignment horizontal="center" vertical="center" wrapText="1"/>
    </xf>
    <xf numFmtId="0" fontId="122" fillId="43" borderId="185" xfId="0" applyFont="1" applyFill="1" applyBorder="1" applyAlignment="1">
      <alignment horizontal="center" vertical="center" wrapText="1"/>
    </xf>
    <xf numFmtId="0" fontId="122" fillId="43" borderId="241" xfId="0" applyFont="1" applyFill="1" applyBorder="1" applyAlignment="1">
      <alignment horizontal="center" vertical="center" wrapText="1"/>
    </xf>
    <xf numFmtId="0" fontId="122" fillId="43" borderId="213" xfId="0" applyFont="1" applyFill="1" applyBorder="1" applyAlignment="1">
      <alignment horizontal="center" vertical="center" wrapText="1"/>
    </xf>
    <xf numFmtId="0" fontId="122" fillId="43" borderId="214" xfId="0" applyFont="1" applyFill="1" applyBorder="1" applyAlignment="1">
      <alignment horizontal="center" vertical="center" wrapText="1"/>
    </xf>
    <xf numFmtId="0" fontId="3" fillId="32" borderId="0" xfId="5" applyFill="1" applyProtection="1">
      <protection hidden="1"/>
    </xf>
    <xf numFmtId="0" fontId="6" fillId="32" borderId="0" xfId="5" applyFont="1" applyFill="1" applyAlignment="1" applyProtection="1">
      <alignment vertical="center"/>
      <protection hidden="1"/>
    </xf>
    <xf numFmtId="0" fontId="493" fillId="28" borderId="0" xfId="5" applyFont="1" applyFill="1" applyAlignment="1" applyProtection="1">
      <alignment vertical="center"/>
      <protection hidden="1"/>
    </xf>
    <xf numFmtId="0" fontId="210" fillId="28" borderId="0" xfId="5" applyFont="1" applyFill="1" applyAlignment="1" applyProtection="1">
      <alignment vertical="center"/>
      <protection hidden="1"/>
    </xf>
    <xf numFmtId="0" fontId="126" fillId="130" borderId="0" xfId="6" applyFont="1" applyFill="1" applyAlignment="1" applyProtection="1">
      <alignment horizontal="center" vertical="center"/>
      <protection hidden="1"/>
    </xf>
    <xf numFmtId="0" fontId="573" fillId="28" borderId="0" xfId="47" applyFont="1" applyFill="1" applyAlignment="1" applyProtection="1">
      <alignment vertical="center"/>
      <protection hidden="1"/>
    </xf>
    <xf numFmtId="0" fontId="238" fillId="28" borderId="239" xfId="7" applyFont="1" applyFill="1" applyBorder="1" applyAlignment="1">
      <alignment horizontal="center" vertical="center" wrapText="1"/>
    </xf>
    <xf numFmtId="0" fontId="238" fillId="28" borderId="202" xfId="7" applyFont="1" applyFill="1" applyBorder="1" applyAlignment="1">
      <alignment horizontal="center" vertical="center" wrapText="1"/>
    </xf>
    <xf numFmtId="0" fontId="238" fillId="28" borderId="212" xfId="7" applyFont="1" applyFill="1" applyBorder="1" applyAlignment="1">
      <alignment horizontal="center" vertical="center" wrapText="1"/>
    </xf>
    <xf numFmtId="0" fontId="574" fillId="28" borderId="0" xfId="47" applyFont="1" applyFill="1" applyAlignment="1" applyProtection="1">
      <alignment vertical="center"/>
      <protection hidden="1"/>
    </xf>
    <xf numFmtId="0" fontId="238" fillId="28" borderId="240" xfId="7" applyFont="1" applyFill="1" applyBorder="1" applyAlignment="1">
      <alignment horizontal="center" vertical="center" wrapText="1"/>
    </xf>
    <xf numFmtId="0" fontId="238" fillId="28" borderId="0" xfId="7" applyFont="1" applyFill="1" applyAlignment="1">
      <alignment horizontal="center" vertical="center" wrapText="1"/>
    </xf>
    <xf numFmtId="0" fontId="238" fillId="28" borderId="185" xfId="7" applyFont="1" applyFill="1" applyBorder="1" applyAlignment="1">
      <alignment horizontal="center" vertical="center" wrapText="1"/>
    </xf>
    <xf numFmtId="0" fontId="575" fillId="28" borderId="0" xfId="2" applyFont="1" applyFill="1" applyAlignment="1" applyProtection="1">
      <alignment horizontal="left" vertical="center"/>
    </xf>
    <xf numFmtId="0" fontId="153" fillId="28" borderId="240" xfId="7" applyFont="1" applyFill="1" applyBorder="1" applyAlignment="1">
      <alignment horizontal="center" vertical="center" wrapText="1"/>
    </xf>
    <xf numFmtId="0" fontId="153" fillId="28" borderId="0" xfId="7" applyFont="1" applyFill="1" applyAlignment="1">
      <alignment horizontal="center" vertical="center" wrapText="1"/>
    </xf>
    <xf numFmtId="0" fontId="153" fillId="28" borderId="185" xfId="7" applyFont="1" applyFill="1" applyBorder="1" applyAlignment="1">
      <alignment horizontal="center" vertical="center" wrapText="1"/>
    </xf>
    <xf numFmtId="0" fontId="573" fillId="28" borderId="0" xfId="47" applyFont="1" applyFill="1" applyAlignment="1" applyProtection="1">
      <alignment horizontal="left" vertical="center"/>
    </xf>
    <xf numFmtId="0" fontId="166" fillId="28" borderId="0" xfId="47" applyFont="1" applyFill="1" applyAlignment="1" applyProtection="1">
      <alignment vertical="center"/>
      <protection hidden="1"/>
    </xf>
    <xf numFmtId="0" fontId="153" fillId="28" borderId="241" xfId="7" applyFont="1" applyFill="1" applyBorder="1" applyAlignment="1">
      <alignment horizontal="center" vertical="center" wrapText="1"/>
    </xf>
    <xf numFmtId="0" fontId="153" fillId="28" borderId="213" xfId="7" applyFont="1" applyFill="1" applyBorder="1" applyAlignment="1">
      <alignment horizontal="center" vertical="center" wrapText="1"/>
    </xf>
    <xf numFmtId="0" fontId="153" fillId="28" borderId="214" xfId="7" applyFont="1" applyFill="1" applyBorder="1" applyAlignment="1">
      <alignment horizontal="center" vertical="center" wrapText="1"/>
    </xf>
    <xf numFmtId="0" fontId="573" fillId="28" borderId="0" xfId="1" applyFont="1" applyFill="1" applyAlignment="1">
      <alignment horizontal="left"/>
    </xf>
    <xf numFmtId="0" fontId="573" fillId="0" borderId="0" xfId="1" applyFont="1" applyAlignment="1">
      <alignment horizontal="left" vertical="center"/>
    </xf>
    <xf numFmtId="0" fontId="126" fillId="130" borderId="240" xfId="7" applyFont="1" applyFill="1" applyBorder="1" applyAlignment="1">
      <alignment horizontal="center" vertical="center"/>
    </xf>
    <xf numFmtId="0" fontId="126" fillId="130" borderId="0" xfId="7" applyFont="1" applyFill="1" applyAlignment="1">
      <alignment horizontal="center" vertical="center"/>
    </xf>
    <xf numFmtId="0" fontId="126" fillId="130" borderId="185" xfId="7" applyFont="1" applyFill="1" applyBorder="1" applyAlignment="1">
      <alignment horizontal="center" vertical="center"/>
    </xf>
    <xf numFmtId="0" fontId="211" fillId="0" borderId="0" xfId="0" applyFont="1"/>
    <xf numFmtId="0" fontId="164" fillId="28" borderId="240" xfId="7" applyFont="1" applyFill="1" applyBorder="1" applyAlignment="1">
      <alignment horizontal="center" vertical="center" wrapText="1"/>
    </xf>
    <xf numFmtId="0" fontId="164" fillId="28" borderId="0" xfId="7" applyFont="1" applyFill="1" applyAlignment="1">
      <alignment horizontal="center" vertical="center" wrapText="1"/>
    </xf>
    <xf numFmtId="0" fontId="164" fillId="28" borderId="185" xfId="7" applyFont="1" applyFill="1" applyBorder="1" applyAlignment="1">
      <alignment horizontal="center" vertical="center" wrapText="1"/>
    </xf>
    <xf numFmtId="0" fontId="218" fillId="40" borderId="240" xfId="7" applyFont="1" applyFill="1" applyBorder="1" applyAlignment="1">
      <alignment horizontal="center" vertical="center" wrapText="1"/>
    </xf>
    <xf numFmtId="0" fontId="218" fillId="40" borderId="0" xfId="7" applyFont="1" applyFill="1" applyAlignment="1">
      <alignment horizontal="center" vertical="center" wrapText="1"/>
    </xf>
    <xf numFmtId="0" fontId="218" fillId="40" borderId="185" xfId="7" applyFont="1" applyFill="1" applyBorder="1" applyAlignment="1">
      <alignment horizontal="center" vertical="center" wrapText="1"/>
    </xf>
    <xf numFmtId="0" fontId="573" fillId="49" borderId="0" xfId="1" applyFont="1" applyFill="1" applyAlignment="1">
      <alignment horizontal="left" vertical="center"/>
    </xf>
    <xf numFmtId="0" fontId="573" fillId="43" borderId="0" xfId="1" applyFont="1" applyFill="1" applyAlignment="1" applyProtection="1">
      <alignment horizontal="left" vertical="center"/>
      <protection hidden="1"/>
    </xf>
    <xf numFmtId="0" fontId="217" fillId="57" borderId="240" xfId="7" applyFont="1" applyFill="1" applyBorder="1" applyAlignment="1">
      <alignment horizontal="center" vertical="center" wrapText="1"/>
    </xf>
    <xf numFmtId="0" fontId="217" fillId="57" borderId="0" xfId="7" applyFont="1" applyFill="1" applyAlignment="1">
      <alignment horizontal="center" vertical="center" wrapText="1"/>
    </xf>
    <xf numFmtId="0" fontId="217" fillId="57" borderId="185" xfId="7" applyFont="1" applyFill="1" applyBorder="1" applyAlignment="1">
      <alignment horizontal="center" vertical="center" wrapText="1"/>
    </xf>
    <xf numFmtId="0" fontId="217" fillId="57" borderId="241" xfId="7" applyFont="1" applyFill="1" applyBorder="1" applyAlignment="1">
      <alignment horizontal="center" vertical="center" wrapText="1"/>
    </xf>
    <xf numFmtId="0" fontId="217" fillId="57" borderId="213" xfId="7" applyFont="1" applyFill="1" applyBorder="1" applyAlignment="1">
      <alignment horizontal="center" vertical="center" wrapText="1"/>
    </xf>
    <xf numFmtId="0" fontId="217" fillId="57" borderId="214" xfId="7" applyFont="1" applyFill="1" applyBorder="1" applyAlignment="1">
      <alignment horizontal="center" vertical="center" wrapText="1"/>
    </xf>
    <xf numFmtId="0" fontId="211" fillId="28" borderId="0" xfId="5" applyFont="1" applyFill="1" applyAlignment="1" applyProtection="1">
      <alignment horizontal="left" vertical="center"/>
      <protection locked="0"/>
    </xf>
    <xf numFmtId="0" fontId="576" fillId="28" borderId="0" xfId="5" applyFont="1" applyFill="1" applyAlignment="1" applyProtection="1">
      <alignment horizontal="left" vertical="center"/>
      <protection locked="0"/>
    </xf>
    <xf numFmtId="0" fontId="25" fillId="0" borderId="0" xfId="5" applyFont="1" applyAlignment="1">
      <alignment vertical="center"/>
    </xf>
    <xf numFmtId="0" fontId="576" fillId="28" borderId="317" xfId="5" applyFont="1" applyFill="1" applyBorder="1" applyAlignment="1" applyProtection="1">
      <alignment horizontal="left" vertical="center"/>
      <protection locked="0"/>
    </xf>
    <xf numFmtId="0" fontId="577" fillId="21" borderId="224" xfId="5" applyFont="1" applyFill="1" applyBorder="1" applyAlignment="1">
      <alignment horizontal="center" vertical="center"/>
    </xf>
    <xf numFmtId="0" fontId="577" fillId="21" borderId="225" xfId="5" applyFont="1" applyFill="1" applyBorder="1" applyAlignment="1">
      <alignment horizontal="center" vertical="center"/>
    </xf>
    <xf numFmtId="0" fontId="577" fillId="21" borderId="226" xfId="5" applyFont="1" applyFill="1" applyBorder="1" applyAlignment="1">
      <alignment horizontal="center" vertical="center"/>
    </xf>
    <xf numFmtId="0" fontId="577" fillId="28" borderId="4" xfId="5" applyFont="1" applyFill="1" applyBorder="1" applyAlignment="1">
      <alignment horizontal="center" vertical="center"/>
    </xf>
    <xf numFmtId="0" fontId="577" fillId="28" borderId="0" xfId="5" applyFont="1" applyFill="1" applyAlignment="1">
      <alignment horizontal="center" vertical="center"/>
    </xf>
    <xf numFmtId="0" fontId="577" fillId="28" borderId="238" xfId="5" applyFont="1" applyFill="1" applyBorder="1" applyAlignment="1">
      <alignment horizontal="center" vertical="center"/>
    </xf>
    <xf numFmtId="0" fontId="578" fillId="28" borderId="4" xfId="5" applyFont="1" applyFill="1" applyBorder="1" applyAlignment="1">
      <alignment vertical="center"/>
    </xf>
    <xf numFmtId="191" fontId="579" fillId="43" borderId="0" xfId="5" applyNumberFormat="1" applyFont="1" applyFill="1" applyAlignment="1">
      <alignment vertical="center"/>
    </xf>
    <xf numFmtId="0" fontId="580" fillId="28" borderId="0" xfId="5" applyFont="1" applyFill="1" applyAlignment="1">
      <alignment horizontal="center" vertical="center" wrapText="1"/>
    </xf>
    <xf numFmtId="0" fontId="580" fillId="28" borderId="238" xfId="5" applyFont="1" applyFill="1" applyBorder="1" applyAlignment="1">
      <alignment horizontal="center" vertical="center" wrapText="1"/>
    </xf>
    <xf numFmtId="191" fontId="579" fillId="28" borderId="0" xfId="5" applyNumberFormat="1" applyFont="1" applyFill="1" applyAlignment="1">
      <alignment vertical="center"/>
    </xf>
    <xf numFmtId="0" fontId="25" fillId="28" borderId="0" xfId="5" applyFont="1" applyFill="1"/>
    <xf numFmtId="0" fontId="580" fillId="28" borderId="0" xfId="5" applyFont="1" applyFill="1" applyAlignment="1">
      <alignment horizontal="center" vertical="center" wrapText="1"/>
    </xf>
    <xf numFmtId="0" fontId="580" fillId="28" borderId="238" xfId="5" applyFont="1" applyFill="1" applyBorder="1" applyAlignment="1">
      <alignment horizontal="center" vertical="center" wrapText="1"/>
    </xf>
    <xf numFmtId="0" fontId="581" fillId="28" borderId="4" xfId="5" applyFont="1" applyFill="1" applyBorder="1"/>
    <xf numFmtId="0" fontId="580" fillId="28" borderId="0" xfId="5" applyFont="1" applyFill="1" applyAlignment="1">
      <alignment vertical="center" wrapText="1"/>
    </xf>
    <xf numFmtId="0" fontId="578" fillId="28" borderId="0" xfId="5" applyFont="1" applyFill="1" applyAlignment="1">
      <alignment horizontal="right" vertical="center"/>
    </xf>
    <xf numFmtId="0" fontId="210" fillId="28" borderId="0" xfId="5" applyFont="1" applyFill="1" applyAlignment="1">
      <alignment horizontal="center" vertical="center"/>
    </xf>
    <xf numFmtId="0" fontId="210" fillId="28" borderId="238" xfId="5" applyFont="1" applyFill="1" applyBorder="1" applyAlignment="1">
      <alignment horizontal="center" vertical="center"/>
    </xf>
    <xf numFmtId="0" fontId="582" fillId="28" borderId="0" xfId="5" applyFont="1" applyFill="1" applyAlignment="1">
      <alignment horizontal="center" vertical="center"/>
    </xf>
    <xf numFmtId="0" fontId="320" fillId="49" borderId="0" xfId="5" applyFont="1" applyFill="1" applyAlignment="1">
      <alignment horizontal="center" vertical="center"/>
    </xf>
    <xf numFmtId="0" fontId="322" fillId="26" borderId="238" xfId="5" applyFont="1" applyFill="1" applyBorder="1" applyAlignment="1">
      <alignment horizontal="center" vertical="center"/>
    </xf>
    <xf numFmtId="0" fontId="583" fillId="28" borderId="0" xfId="5" applyFont="1" applyFill="1" applyAlignment="1">
      <alignment horizontal="center" vertical="center"/>
    </xf>
    <xf numFmtId="0" fontId="320" fillId="28" borderId="0" xfId="5" applyFont="1" applyFill="1" applyAlignment="1">
      <alignment horizontal="center" vertical="center"/>
    </xf>
    <xf numFmtId="0" fontId="322" fillId="28" borderId="238" xfId="5" applyFont="1" applyFill="1" applyBorder="1" applyAlignment="1">
      <alignment horizontal="center" vertical="center"/>
    </xf>
    <xf numFmtId="0" fontId="582" fillId="28" borderId="4" xfId="5" applyFont="1" applyFill="1" applyBorder="1" applyAlignment="1">
      <alignment horizontal="center" vertical="center"/>
    </xf>
    <xf numFmtId="0" fontId="583" fillId="28" borderId="4" xfId="5" applyFont="1" applyFill="1" applyBorder="1" applyAlignment="1">
      <alignment horizontal="center" vertical="center"/>
    </xf>
    <xf numFmtId="0" fontId="3" fillId="28" borderId="4" xfId="5" applyFill="1" applyBorder="1"/>
    <xf numFmtId="0" fontId="5" fillId="28" borderId="0" xfId="5" applyFont="1" applyFill="1"/>
    <xf numFmtId="0" fontId="5" fillId="28" borderId="0" xfId="32" applyFont="1" applyFill="1" applyAlignment="1">
      <alignment horizontal="right" vertical="center"/>
    </xf>
    <xf numFmtId="192" fontId="274" fillId="135" borderId="0" xfId="32" applyNumberFormat="1" applyFont="1" applyFill="1" applyAlignment="1">
      <alignment horizontal="center" vertical="center"/>
    </xf>
    <xf numFmtId="0" fontId="259" fillId="136" borderId="0" xfId="0" applyFont="1" applyFill="1" applyAlignment="1">
      <alignment horizontal="center" vertical="center"/>
    </xf>
    <xf numFmtId="0" fontId="322" fillId="26" borderId="0" xfId="5" applyFont="1" applyFill="1" applyAlignment="1">
      <alignment horizontal="center" vertical="center"/>
    </xf>
    <xf numFmtId="192" fontId="274" fillId="28" borderId="0" xfId="32" applyNumberFormat="1" applyFont="1" applyFill="1" applyAlignment="1">
      <alignment horizontal="center" vertical="center"/>
    </xf>
    <xf numFmtId="0" fontId="322" fillId="28" borderId="0" xfId="5" applyFont="1" applyFill="1" applyAlignment="1">
      <alignment horizontal="center" vertical="center"/>
    </xf>
    <xf numFmtId="0" fontId="163" fillId="43" borderId="0" xfId="0" applyFont="1" applyFill="1" applyAlignment="1">
      <alignment horizontal="center" vertical="center"/>
    </xf>
    <xf numFmtId="0" fontId="259" fillId="130" borderId="0" xfId="0" applyFont="1" applyFill="1" applyAlignment="1">
      <alignment horizontal="center" vertical="center"/>
    </xf>
    <xf numFmtId="0" fontId="584" fillId="28" borderId="0" xfId="5" applyFont="1" applyFill="1" applyAlignment="1">
      <alignment vertical="center"/>
    </xf>
    <xf numFmtId="0" fontId="5" fillId="28" borderId="238" xfId="5" applyFont="1" applyFill="1" applyBorder="1"/>
    <xf numFmtId="0" fontId="153" fillId="28" borderId="0" xfId="5" applyFont="1" applyFill="1" applyAlignment="1">
      <alignment horizontal="right" vertical="center"/>
    </xf>
    <xf numFmtId="0" fontId="153" fillId="147" borderId="0" xfId="5" applyFont="1" applyFill="1" applyAlignment="1">
      <alignment horizontal="left" vertical="center"/>
    </xf>
    <xf numFmtId="0" fontId="3" fillId="28" borderId="297" xfId="5" applyFill="1" applyBorder="1"/>
    <xf numFmtId="0" fontId="3" fillId="28" borderId="227" xfId="5" applyFill="1" applyBorder="1"/>
    <xf numFmtId="0" fontId="3" fillId="28" borderId="228" xfId="5" applyFill="1" applyBorder="1"/>
    <xf numFmtId="0" fontId="585" fillId="26" borderId="224" xfId="5" applyFont="1" applyFill="1" applyBorder="1" applyAlignment="1">
      <alignment horizontal="center" vertical="center"/>
    </xf>
    <xf numFmtId="0" fontId="69" fillId="26" borderId="225" xfId="5" applyFont="1" applyFill="1" applyBorder="1" applyAlignment="1">
      <alignment horizontal="center" vertical="center"/>
    </xf>
    <xf numFmtId="0" fontId="69" fillId="26" borderId="226" xfId="5" applyFont="1" applyFill="1" applyBorder="1" applyAlignment="1">
      <alignment horizontal="center" vertical="center"/>
    </xf>
    <xf numFmtId="0" fontId="586" fillId="19" borderId="4" xfId="5" applyFont="1" applyFill="1" applyBorder="1" applyAlignment="1">
      <alignment horizontal="center" vertical="center"/>
    </xf>
    <xf numFmtId="0" fontId="387" fillId="28" borderId="0" xfId="5" applyFont="1" applyFill="1" applyAlignment="1">
      <alignment horizontal="center" vertical="center"/>
    </xf>
    <xf numFmtId="0" fontId="387" fillId="28" borderId="238" xfId="5" applyFont="1" applyFill="1" applyBorder="1" applyAlignment="1">
      <alignment horizontal="center" vertical="center"/>
    </xf>
    <xf numFmtId="0" fontId="587" fillId="19" borderId="4" xfId="5" applyFont="1" applyFill="1" applyBorder="1" applyAlignment="1">
      <alignment horizontal="center" vertical="center"/>
    </xf>
    <xf numFmtId="0" fontId="588" fillId="80" borderId="0" xfId="5" applyFont="1" applyFill="1" applyAlignment="1">
      <alignment horizontal="left" vertical="center"/>
    </xf>
    <xf numFmtId="0" fontId="588" fillId="80" borderId="238" xfId="5" applyFont="1" applyFill="1" applyBorder="1" applyAlignment="1">
      <alignment horizontal="left" vertical="center"/>
    </xf>
    <xf numFmtId="0" fontId="26" fillId="19" borderId="4" xfId="5" applyFont="1" applyFill="1" applyBorder="1" applyAlignment="1">
      <alignment horizontal="center" vertical="center"/>
    </xf>
    <xf numFmtId="0" fontId="210" fillId="0" borderId="0" xfId="5" applyFont="1" applyAlignment="1">
      <alignment horizontal="center" vertical="center"/>
    </xf>
    <xf numFmtId="0" fontId="210" fillId="0" borderId="238" xfId="5" applyFont="1" applyBorder="1" applyAlignment="1">
      <alignment horizontal="center" vertical="center"/>
    </xf>
    <xf numFmtId="0" fontId="577" fillId="148" borderId="4" xfId="5" applyFont="1" applyFill="1" applyBorder="1" applyAlignment="1">
      <alignment horizontal="center" vertical="center"/>
    </xf>
    <xf numFmtId="0" fontId="589" fillId="78" borderId="0" xfId="5" applyFont="1" applyFill="1" applyAlignment="1">
      <alignment horizontal="left" vertical="top" wrapText="1"/>
    </xf>
    <xf numFmtId="0" fontId="589" fillId="78" borderId="238" xfId="5" applyFont="1" applyFill="1" applyBorder="1" applyAlignment="1">
      <alignment horizontal="left" vertical="top" wrapText="1"/>
    </xf>
    <xf numFmtId="0" fontId="586" fillId="18" borderId="86" xfId="5" applyFont="1" applyFill="1" applyBorder="1" applyAlignment="1">
      <alignment horizontal="center" vertical="center"/>
    </xf>
    <xf numFmtId="0" fontId="590" fillId="18" borderId="202" xfId="5" applyFont="1" applyFill="1" applyBorder="1" applyAlignment="1">
      <alignment horizontal="left" vertical="top" wrapText="1"/>
    </xf>
    <xf numFmtId="0" fontId="590" fillId="18" borderId="206" xfId="5" applyFont="1" applyFill="1" applyBorder="1" applyAlignment="1">
      <alignment horizontal="left" vertical="top" wrapText="1"/>
    </xf>
    <xf numFmtId="0" fontId="586" fillId="18" borderId="4" xfId="5" applyFont="1" applyFill="1" applyBorder="1" applyAlignment="1">
      <alignment horizontal="center" vertical="center"/>
    </xf>
    <xf numFmtId="0" fontId="590" fillId="18" borderId="0" xfId="5" applyFont="1" applyFill="1" applyAlignment="1">
      <alignment horizontal="left" vertical="top" wrapText="1"/>
    </xf>
    <xf numFmtId="0" fontId="590" fillId="18" borderId="238" xfId="5" applyFont="1" applyFill="1" applyBorder="1" applyAlignment="1">
      <alignment horizontal="left" vertical="top" wrapText="1"/>
    </xf>
    <xf numFmtId="0" fontId="586" fillId="18" borderId="248" xfId="5" applyFont="1" applyFill="1" applyBorder="1" applyAlignment="1">
      <alignment horizontal="center" vertical="center"/>
    </xf>
    <xf numFmtId="0" fontId="590" fillId="18" borderId="213" xfId="5" applyFont="1" applyFill="1" applyBorder="1" applyAlignment="1">
      <alignment horizontal="left" vertical="top" wrapText="1"/>
    </xf>
    <xf numFmtId="0" fontId="590" fillId="18" borderId="244" xfId="5" applyFont="1" applyFill="1" applyBorder="1" applyAlignment="1">
      <alignment horizontal="left" vertical="top" wrapText="1"/>
    </xf>
    <xf numFmtId="0" fontId="591" fillId="18" borderId="0" xfId="5" applyFont="1" applyFill="1" applyAlignment="1">
      <alignment horizontal="left" vertical="top" wrapText="1"/>
    </xf>
    <xf numFmtId="0" fontId="591" fillId="18" borderId="238" xfId="5" applyFont="1" applyFill="1" applyBorder="1" applyAlignment="1">
      <alignment horizontal="left" vertical="top" wrapText="1"/>
    </xf>
    <xf numFmtId="0" fontId="586" fillId="18" borderId="297" xfId="5" applyFont="1" applyFill="1" applyBorder="1" applyAlignment="1">
      <alignment horizontal="center" vertical="center"/>
    </xf>
    <xf numFmtId="0" fontId="591" fillId="18" borderId="227" xfId="5" applyFont="1" applyFill="1" applyBorder="1" applyAlignment="1">
      <alignment horizontal="left" vertical="top" wrapText="1"/>
    </xf>
    <xf numFmtId="0" fontId="591" fillId="18" borderId="228" xfId="5" applyFont="1" applyFill="1" applyBorder="1" applyAlignment="1">
      <alignment horizontal="left" vertical="top" wrapText="1"/>
    </xf>
    <xf numFmtId="0" fontId="25" fillId="28" borderId="0" xfId="5" applyFont="1" applyFill="1" applyAlignment="1">
      <alignment vertical="center"/>
    </xf>
    <xf numFmtId="0" fontId="573" fillId="28" borderId="0" xfId="1" applyFont="1" applyFill="1" applyAlignment="1">
      <alignment horizontal="left" vertical="center"/>
    </xf>
    <xf numFmtId="0" fontId="592" fillId="28" borderId="0" xfId="3" applyFont="1" applyFill="1" applyAlignment="1">
      <alignment horizontal="left" vertical="center"/>
    </xf>
    <xf numFmtId="0" fontId="521" fillId="28" borderId="0" xfId="1" applyFont="1" applyFill="1" applyAlignment="1">
      <alignment horizontal="left" vertical="center"/>
    </xf>
    <xf numFmtId="0" fontId="211" fillId="28" borderId="0" xfId="5" applyFont="1" applyFill="1" applyAlignment="1">
      <alignment vertical="center"/>
    </xf>
    <xf numFmtId="0" fontId="69" fillId="28" borderId="0" xfId="5" applyFont="1" applyFill="1" applyAlignment="1">
      <alignment vertical="center"/>
    </xf>
    <xf numFmtId="0" fontId="533" fillId="28" borderId="0" xfId="3" applyFont="1" applyFill="1" applyAlignment="1">
      <alignment horizontal="left" vertical="center"/>
    </xf>
    <xf numFmtId="0" fontId="533" fillId="28" borderId="0" xfId="3" applyFont="1" applyFill="1" applyAlignment="1">
      <alignment horizontal="left" vertical="center"/>
    </xf>
    <xf numFmtId="0" fontId="209" fillId="130" borderId="0" xfId="6" applyFont="1" applyFill="1" applyAlignment="1" applyProtection="1">
      <alignment horizontal="center" vertical="center"/>
      <protection hidden="1"/>
    </xf>
    <xf numFmtId="0" fontId="593" fillId="28" borderId="0" xfId="5" applyFont="1" applyFill="1" applyAlignment="1">
      <alignment vertical="center"/>
    </xf>
    <xf numFmtId="0" fontId="163" fillId="28" borderId="0" xfId="0" applyFont="1" applyFill="1"/>
    <xf numFmtId="0" fontId="3" fillId="28" borderId="0" xfId="5" applyFill="1" applyAlignment="1">
      <alignment horizontal="center" vertical="center" wrapText="1"/>
    </xf>
    <xf numFmtId="0" fontId="3" fillId="28" borderId="0" xfId="5" applyFill="1" applyAlignment="1">
      <alignment horizontal="center" vertical="center"/>
    </xf>
    <xf numFmtId="0" fontId="298" fillId="28" borderId="0" xfId="0" applyFont="1" applyFill="1"/>
    <xf numFmtId="0" fontId="3" fillId="28" borderId="0" xfId="5" applyFill="1" applyAlignment="1">
      <alignment horizontal="centerContinuous" vertical="center"/>
    </xf>
    <xf numFmtId="0" fontId="546" fillId="0" borderId="0" xfId="1" applyFont="1" applyAlignment="1">
      <alignment horizontal="left" vertical="center"/>
    </xf>
    <xf numFmtId="0" fontId="546" fillId="0" borderId="0" xfId="1" applyFont="1"/>
    <xf numFmtId="0" fontId="8" fillId="28" borderId="0" xfId="5" applyFont="1" applyFill="1" applyAlignment="1">
      <alignment horizontal="center" vertical="center" wrapText="1"/>
    </xf>
    <xf numFmtId="0" fontId="546" fillId="28" borderId="0" xfId="1" applyFont="1" applyFill="1" applyBorder="1" applyAlignment="1">
      <alignment horizontal="left" vertical="center"/>
    </xf>
    <xf numFmtId="0" fontId="546" fillId="28" borderId="0" xfId="1" applyFont="1" applyFill="1" applyBorder="1" applyAlignment="1">
      <alignment horizontal="left" vertical="center"/>
    </xf>
    <xf numFmtId="0" fontId="76" fillId="43" borderId="0" xfId="0" applyFont="1" applyFill="1" applyAlignment="1">
      <alignment horizontal="centerContinuous" vertical="center"/>
    </xf>
    <xf numFmtId="0" fontId="10" fillId="43" borderId="0" xfId="0" applyFont="1" applyFill="1" applyAlignment="1">
      <alignment horizontal="left" vertical="center"/>
    </xf>
    <xf numFmtId="0" fontId="235" fillId="43" borderId="0" xfId="0" applyFont="1" applyFill="1" applyAlignment="1">
      <alignment horizontal="left" vertical="center"/>
    </xf>
    <xf numFmtId="49" fontId="5" fillId="43" borderId="0" xfId="0" applyNumberFormat="1" applyFont="1" applyFill="1" applyAlignment="1">
      <alignment horizontal="left" vertical="center"/>
    </xf>
    <xf numFmtId="0" fontId="8" fillId="43" borderId="0" xfId="0" applyFont="1" applyFill="1" applyAlignment="1">
      <alignment horizontal="left" vertical="center"/>
    </xf>
    <xf numFmtId="0" fontId="8" fillId="52" borderId="0" xfId="17" applyFont="1" applyFill="1" applyAlignment="1">
      <alignment vertical="top"/>
    </xf>
    <xf numFmtId="0" fontId="0" fillId="52" borderId="318" xfId="0" applyFill="1" applyBorder="1"/>
    <xf numFmtId="0" fontId="8" fillId="52" borderId="0" xfId="17" applyFont="1" applyFill="1" applyAlignment="1">
      <alignment horizontal="right" vertical="top"/>
    </xf>
    <xf numFmtId="0" fontId="594" fillId="14" borderId="0" xfId="16" applyFont="1" applyFill="1" applyAlignment="1">
      <alignment horizontal="right" vertical="center"/>
    </xf>
    <xf numFmtId="0" fontId="595" fillId="14" borderId="0" xfId="16" applyFont="1" applyFill="1" applyAlignment="1">
      <alignment horizontal="left" vertical="center" wrapText="1"/>
    </xf>
    <xf numFmtId="49" fontId="5" fillId="28" borderId="304" xfId="0" applyNumberFormat="1" applyFont="1" applyFill="1" applyBorder="1" applyAlignment="1">
      <alignment horizontal="left" vertical="center"/>
    </xf>
    <xf numFmtId="0" fontId="0" fillId="52" borderId="319" xfId="0" applyFill="1" applyBorder="1"/>
    <xf numFmtId="0" fontId="12" fillId="10" borderId="0" xfId="17" applyFont="1" applyFill="1" applyAlignment="1">
      <alignment vertical="center" wrapText="1"/>
    </xf>
    <xf numFmtId="0" fontId="596" fillId="15" borderId="0" xfId="0" applyFont="1" applyFill="1" applyAlignment="1">
      <alignment horizontal="left" vertical="center"/>
    </xf>
    <xf numFmtId="0" fontId="12" fillId="10" borderId="0" xfId="17" applyFont="1" applyFill="1" applyAlignment="1">
      <alignment vertical="center"/>
    </xf>
    <xf numFmtId="0" fontId="10" fillId="52" borderId="0" xfId="17" applyFont="1" applyFill="1" applyAlignment="1">
      <alignment horizontal="right" vertical="top"/>
    </xf>
    <xf numFmtId="0" fontId="10" fillId="52" borderId="0" xfId="17" applyFont="1" applyFill="1" applyAlignment="1">
      <alignment vertical="top"/>
    </xf>
    <xf numFmtId="0" fontId="163" fillId="0" borderId="0" xfId="0" applyFont="1"/>
    <xf numFmtId="0" fontId="163" fillId="28" borderId="0" xfId="7" applyFont="1" applyFill="1"/>
    <xf numFmtId="0" fontId="119" fillId="28" borderId="0" xfId="1" applyFill="1"/>
    <xf numFmtId="0" fontId="120" fillId="28" borderId="0" xfId="0" applyFont="1" applyFill="1" applyAlignment="1">
      <alignment horizontal="left" vertical="center"/>
    </xf>
    <xf numFmtId="0" fontId="120" fillId="0" borderId="0" xfId="0" applyFont="1" applyAlignment="1">
      <alignment horizontal="center" vertical="center"/>
    </xf>
    <xf numFmtId="0" fontId="119" fillId="28" borderId="0" xfId="1" applyFill="1" applyAlignment="1">
      <alignment horizontal="left" vertical="center"/>
    </xf>
    <xf numFmtId="14" fontId="0" fillId="28" borderId="0" xfId="0" applyNumberFormat="1" applyFill="1" applyAlignment="1">
      <alignment horizontal="center" vertical="center"/>
    </xf>
    <xf numFmtId="0" fontId="0" fillId="28" borderId="0" xfId="0" applyFill="1" applyAlignment="1">
      <alignment horizontal="right" vertical="center"/>
    </xf>
    <xf numFmtId="0" fontId="0" fillId="28" borderId="0" xfId="0" applyFill="1" applyAlignment="1">
      <alignment horizontal="left" vertical="center"/>
    </xf>
    <xf numFmtId="0" fontId="163" fillId="28" borderId="0" xfId="0" applyFont="1" applyFill="1" applyAlignment="1">
      <alignment vertical="center"/>
    </xf>
    <xf numFmtId="1" fontId="137" fillId="149" borderId="0" xfId="5" applyNumberFormat="1" applyFont="1" applyFill="1" applyAlignment="1" applyProtection="1">
      <alignment horizontal="center" vertical="center"/>
      <protection locked="0"/>
    </xf>
    <xf numFmtId="2" fontId="387" fillId="150" borderId="0" xfId="5" applyNumberFormat="1" applyFont="1" applyFill="1" applyAlignment="1" applyProtection="1">
      <alignment horizontal="center" vertical="center"/>
      <protection locked="0"/>
    </xf>
    <xf numFmtId="0" fontId="90" fillId="0" borderId="0" xfId="32" applyFont="1" applyAlignment="1" applyProtection="1">
      <alignment vertical="center"/>
      <protection locked="0"/>
    </xf>
    <xf numFmtId="0" fontId="90" fillId="0" borderId="0" xfId="32" applyFont="1" applyAlignment="1">
      <alignment vertical="center"/>
    </xf>
    <xf numFmtId="0" fontId="287" fillId="32" borderId="0" xfId="5" applyFont="1" applyFill="1"/>
    <xf numFmtId="0" fontId="209" fillId="60" borderId="0" xfId="0" applyFont="1" applyFill="1" applyAlignment="1">
      <alignment horizontal="center" vertical="center"/>
    </xf>
    <xf numFmtId="0" fontId="153" fillId="32" borderId="0" xfId="32" applyFont="1" applyFill="1" applyAlignment="1">
      <alignment horizontal="center" vertical="center" wrapText="1"/>
    </xf>
    <xf numFmtId="0" fontId="597" fillId="28" borderId="0" xfId="47" applyFont="1" applyFill="1" applyAlignment="1">
      <alignment horizontal="center" vertical="center"/>
    </xf>
    <xf numFmtId="0" fontId="314" fillId="19" borderId="0" xfId="5" applyFont="1" applyFill="1" applyAlignment="1">
      <alignment vertical="center"/>
    </xf>
    <xf numFmtId="0" fontId="597" fillId="19" borderId="0" xfId="47" applyFont="1" applyFill="1" applyAlignment="1">
      <alignment vertical="center"/>
    </xf>
    <xf numFmtId="0" fontId="475" fillId="28" borderId="0" xfId="47" applyFont="1" applyFill="1" applyAlignment="1">
      <alignment horizontal="center" vertical="center" wrapText="1"/>
    </xf>
    <xf numFmtId="0" fontId="597" fillId="28" borderId="0" xfId="47" applyFont="1" applyFill="1" applyAlignment="1">
      <alignment horizontal="center" vertical="center" wrapText="1"/>
    </xf>
    <xf numFmtId="0" fontId="6" fillId="28" borderId="0" xfId="32" applyFont="1" applyFill="1" applyAlignment="1">
      <alignment vertical="center"/>
    </xf>
    <xf numFmtId="0" fontId="209" fillId="28" borderId="0" xfId="0" applyFont="1" applyFill="1" applyAlignment="1">
      <alignment horizontal="center" vertical="center"/>
    </xf>
    <xf numFmtId="0" fontId="6" fillId="19" borderId="0" xfId="32" applyFont="1" applyFill="1" applyAlignment="1">
      <alignment vertical="center"/>
    </xf>
    <xf numFmtId="0" fontId="153" fillId="32" borderId="0" xfId="32" applyFont="1" applyFill="1" applyAlignment="1">
      <alignment horizontal="center" vertical="center"/>
    </xf>
    <xf numFmtId="0" fontId="153" fillId="32" borderId="0" xfId="32" applyFont="1" applyFill="1" applyAlignment="1">
      <alignment vertical="center" wrapText="1"/>
    </xf>
    <xf numFmtId="0" fontId="598" fillId="32" borderId="0" xfId="47" applyFont="1" applyFill="1" applyAlignment="1">
      <alignment vertical="center"/>
    </xf>
    <xf numFmtId="0" fontId="6" fillId="32" borderId="0" xfId="32" applyFont="1" applyFill="1" applyAlignment="1">
      <alignment vertical="center"/>
    </xf>
    <xf numFmtId="0" fontId="259" fillId="28" borderId="0" xfId="32" applyFont="1" applyFill="1" applyAlignment="1">
      <alignment horizontal="center" vertical="center" wrapText="1"/>
    </xf>
    <xf numFmtId="0" fontId="597" fillId="28" borderId="0" xfId="47" applyFont="1" applyFill="1" applyAlignment="1">
      <alignment vertical="center"/>
    </xf>
    <xf numFmtId="0" fontId="599" fillId="28" borderId="0" xfId="0" applyFont="1" applyFill="1" applyAlignment="1">
      <alignment horizontal="center" vertical="center" wrapText="1"/>
    </xf>
    <xf numFmtId="0" fontId="600" fillId="28" borderId="0" xfId="0" applyFont="1" applyFill="1" applyAlignment="1">
      <alignment vertical="center" wrapText="1"/>
    </xf>
    <xf numFmtId="0" fontId="546" fillId="28" borderId="0" xfId="1" applyFont="1" applyFill="1" applyAlignment="1">
      <alignment horizontal="center" vertical="center"/>
    </xf>
    <xf numFmtId="0" fontId="546" fillId="28" borderId="0" xfId="1" applyFont="1" applyFill="1" applyAlignment="1">
      <alignment horizontal="center" vertical="center" wrapText="1"/>
    </xf>
    <xf numFmtId="0" fontId="546" fillId="28" borderId="0" xfId="1" applyFont="1" applyFill="1" applyBorder="1" applyAlignment="1">
      <alignment horizontal="center" vertical="center" wrapText="1"/>
    </xf>
    <xf numFmtId="0" fontId="166" fillId="28" borderId="0" xfId="1" applyFont="1" applyFill="1" applyBorder="1" applyAlignment="1">
      <alignment horizontal="center" vertical="center" wrapText="1"/>
    </xf>
    <xf numFmtId="0" fontId="209" fillId="32" borderId="0" xfId="0" applyFont="1" applyFill="1" applyAlignment="1">
      <alignment horizontal="center" vertical="center"/>
    </xf>
    <xf numFmtId="0" fontId="210" fillId="32" borderId="0" xfId="0" applyFont="1" applyFill="1" applyAlignment="1">
      <alignment horizontal="center" vertical="center"/>
    </xf>
    <xf numFmtId="0" fontId="546" fillId="28" borderId="0" xfId="1" applyFont="1" applyFill="1" applyAlignment="1">
      <alignment vertical="center"/>
    </xf>
    <xf numFmtId="0" fontId="164" fillId="28" borderId="0" xfId="0" applyFont="1" applyFill="1" applyAlignment="1">
      <alignment vertical="center"/>
    </xf>
    <xf numFmtId="0" fontId="164" fillId="28" borderId="0" xfId="0" applyFont="1" applyFill="1"/>
    <xf numFmtId="0" fontId="601" fillId="0" borderId="0" xfId="1" applyFont="1" applyAlignment="1">
      <alignment vertical="center"/>
    </xf>
    <xf numFmtId="0" fontId="123" fillId="21" borderId="239" xfId="5" applyFont="1" applyFill="1" applyBorder="1" applyAlignment="1">
      <alignment horizontal="center" vertical="center"/>
    </xf>
    <xf numFmtId="0" fontId="259" fillId="21" borderId="224" xfId="32" applyFont="1" applyFill="1" applyBorder="1" applyAlignment="1">
      <alignment horizontal="center" vertical="center" wrapText="1"/>
    </xf>
    <xf numFmtId="0" fontId="259" fillId="21" borderId="225" xfId="32" applyFont="1" applyFill="1" applyBorder="1" applyAlignment="1">
      <alignment horizontal="center" vertical="center" wrapText="1"/>
    </xf>
    <xf numFmtId="0" fontId="259" fillId="21" borderId="226" xfId="32" applyFont="1" applyFill="1" applyBorder="1" applyAlignment="1">
      <alignment horizontal="center" vertical="center" wrapText="1"/>
    </xf>
    <xf numFmtId="0" fontId="270" fillId="21" borderId="224" xfId="5" applyFont="1" applyFill="1" applyBorder="1" applyAlignment="1">
      <alignment horizontal="center"/>
    </xf>
    <xf numFmtId="0" fontId="270" fillId="21" borderId="225" xfId="5" applyFont="1" applyFill="1" applyBorder="1" applyAlignment="1">
      <alignment horizontal="center"/>
    </xf>
    <xf numFmtId="0" fontId="270" fillId="21" borderId="226" xfId="5" applyFont="1" applyFill="1" applyBorder="1" applyAlignment="1">
      <alignment horizontal="center"/>
    </xf>
    <xf numFmtId="0" fontId="55" fillId="49" borderId="238" xfId="5" applyFont="1" applyFill="1" applyBorder="1" applyAlignment="1">
      <alignment horizontal="center" vertical="center" textRotation="90"/>
    </xf>
    <xf numFmtId="0" fontId="259" fillId="21" borderId="4" xfId="32" applyFont="1" applyFill="1" applyBorder="1" applyAlignment="1">
      <alignment horizontal="center" vertical="center" wrapText="1"/>
    </xf>
    <xf numFmtId="0" fontId="259" fillId="21" borderId="0" xfId="32" applyFont="1" applyFill="1" applyAlignment="1">
      <alignment horizontal="center" vertical="center" wrapText="1"/>
    </xf>
    <xf numFmtId="0" fontId="259" fillId="21" borderId="238" xfId="32" applyFont="1" applyFill="1" applyBorder="1" applyAlignment="1">
      <alignment horizontal="center" vertical="center" wrapText="1"/>
    </xf>
    <xf numFmtId="0" fontId="602" fillId="28" borderId="4" xfId="0" applyFont="1" applyFill="1" applyBorder="1"/>
    <xf numFmtId="0" fontId="602" fillId="28" borderId="0" xfId="0" applyFont="1" applyFill="1"/>
    <xf numFmtId="0" fontId="3" fillId="28" borderId="238" xfId="5" applyFill="1" applyBorder="1"/>
    <xf numFmtId="0" fontId="126" fillId="28" borderId="4" xfId="32" applyFont="1" applyFill="1" applyBorder="1" applyAlignment="1">
      <alignment horizontal="center" vertical="center" wrapText="1"/>
    </xf>
    <xf numFmtId="0" fontId="126" fillId="28" borderId="0" xfId="32" applyFont="1" applyFill="1" applyAlignment="1">
      <alignment horizontal="center" vertical="center" wrapText="1"/>
    </xf>
    <xf numFmtId="0" fontId="126" fillId="28" borderId="238" xfId="32" applyFont="1" applyFill="1" applyBorder="1" applyAlignment="1">
      <alignment horizontal="center" vertical="center" wrapText="1"/>
    </xf>
    <xf numFmtId="0" fontId="197" fillId="28" borderId="4" xfId="32" applyFont="1" applyFill="1" applyBorder="1" applyAlignment="1">
      <alignment horizontal="center" vertical="center"/>
    </xf>
    <xf numFmtId="0" fontId="164" fillId="28" borderId="0" xfId="5" applyFont="1" applyFill="1" applyAlignment="1">
      <alignment vertical="center"/>
    </xf>
    <xf numFmtId="0" fontId="603" fillId="28" borderId="4" xfId="32" applyFont="1" applyFill="1" applyBorder="1" applyAlignment="1">
      <alignment horizontal="center" vertical="center"/>
    </xf>
    <xf numFmtId="0" fontId="604" fillId="28" borderId="4" xfId="5" applyFont="1" applyFill="1" applyBorder="1" applyAlignment="1">
      <alignment horizontal="center" vertical="center"/>
    </xf>
    <xf numFmtId="0" fontId="3" fillId="28" borderId="148" xfId="5" applyFill="1" applyBorder="1"/>
    <xf numFmtId="0" fontId="3" fillId="0" borderId="15" xfId="5" applyBorder="1"/>
    <xf numFmtId="0" fontId="3" fillId="28" borderId="15" xfId="5" applyFill="1" applyBorder="1"/>
    <xf numFmtId="0" fontId="3" fillId="28" borderId="142" xfId="5" applyFill="1" applyBorder="1"/>
    <xf numFmtId="0" fontId="153" fillId="28" borderId="4" xfId="5" applyFont="1" applyFill="1" applyBorder="1" applyAlignment="1">
      <alignment horizontal="center" vertical="center" wrapText="1"/>
    </xf>
    <xf numFmtId="0" fontId="153" fillId="28" borderId="0" xfId="5" applyFont="1" applyFill="1" applyAlignment="1">
      <alignment horizontal="center" vertical="center" wrapText="1"/>
    </xf>
    <xf numFmtId="0" fontId="153" fillId="28" borderId="238" xfId="5" applyFont="1" applyFill="1" applyBorder="1" applyAlignment="1">
      <alignment horizontal="center" vertical="center" wrapText="1"/>
    </xf>
    <xf numFmtId="0" fontId="164" fillId="28" borderId="4" xfId="5" applyFont="1" applyFill="1" applyBorder="1" applyAlignment="1">
      <alignment vertical="center" wrapText="1"/>
    </xf>
    <xf numFmtId="0" fontId="164" fillId="28" borderId="0" xfId="5" applyFont="1" applyFill="1" applyAlignment="1">
      <alignment vertical="center" wrapText="1"/>
    </xf>
    <xf numFmtId="0" fontId="164" fillId="28" borderId="238" xfId="5" applyFont="1" applyFill="1" applyBorder="1" applyAlignment="1">
      <alignment vertical="center" wrapText="1"/>
    </xf>
    <xf numFmtId="199" fontId="127" fillId="32" borderId="0" xfId="5" applyNumberFormat="1" applyFont="1" applyFill="1" applyAlignment="1">
      <alignment horizontal="center" vertical="center"/>
    </xf>
    <xf numFmtId="199" fontId="127" fillId="19" borderId="0" xfId="5" applyNumberFormat="1" applyFont="1" applyFill="1" applyAlignment="1">
      <alignment horizontal="center" vertical="center"/>
    </xf>
    <xf numFmtId="191" fontId="127" fillId="32" borderId="0" xfId="5" applyNumberFormat="1" applyFont="1" applyFill="1" applyAlignment="1">
      <alignment vertical="center"/>
    </xf>
    <xf numFmtId="191" fontId="127" fillId="19" borderId="238" xfId="5" applyNumberFormat="1" applyFont="1" applyFill="1" applyBorder="1" applyAlignment="1">
      <alignment vertical="center"/>
    </xf>
    <xf numFmtId="0" fontId="209" fillId="21" borderId="224" xfId="5" applyFont="1" applyFill="1" applyBorder="1" applyAlignment="1" applyProtection="1">
      <alignment horizontal="center" vertical="center"/>
      <protection hidden="1"/>
    </xf>
    <xf numFmtId="0" fontId="209" fillId="21" borderId="225" xfId="5" applyFont="1" applyFill="1" applyBorder="1" applyAlignment="1" applyProtection="1">
      <alignment horizontal="center" vertical="center"/>
      <protection hidden="1"/>
    </xf>
    <xf numFmtId="0" fontId="209" fillId="21" borderId="226" xfId="5" applyFont="1" applyFill="1" applyBorder="1" applyAlignment="1" applyProtection="1">
      <alignment horizontal="center" vertical="center"/>
      <protection hidden="1"/>
    </xf>
    <xf numFmtId="0" fontId="153" fillId="19" borderId="4" xfId="32" applyFont="1" applyFill="1" applyBorder="1" applyAlignment="1">
      <alignment horizontal="center" vertical="center" wrapText="1"/>
    </xf>
    <xf numFmtId="167" fontId="334" fillId="42" borderId="0" xfId="32" applyNumberFormat="1" applyFont="1" applyFill="1" applyAlignment="1">
      <alignment horizontal="center" vertical="center"/>
    </xf>
    <xf numFmtId="184" fontId="153" fillId="19" borderId="0" xfId="32" applyNumberFormat="1" applyFont="1" applyFill="1" applyAlignment="1">
      <alignment horizontal="right" vertical="center"/>
    </xf>
    <xf numFmtId="3" fontId="210" fillId="19" borderId="0" xfId="32" applyNumberFormat="1" applyFont="1" applyFill="1" applyAlignment="1">
      <alignment horizontal="center" vertical="center"/>
    </xf>
    <xf numFmtId="0" fontId="153" fillId="19" borderId="238" xfId="32" applyFont="1" applyFill="1" applyBorder="1" applyAlignment="1">
      <alignment horizontal="center" vertical="center"/>
    </xf>
    <xf numFmtId="0" fontId="128" fillId="28" borderId="86" xfId="5" applyFont="1" applyFill="1" applyBorder="1" applyAlignment="1">
      <alignment vertical="center"/>
    </xf>
    <xf numFmtId="0" fontId="3" fillId="0" borderId="202" xfId="5" applyBorder="1"/>
    <xf numFmtId="0" fontId="127" fillId="28" borderId="202" xfId="5" applyFont="1" applyFill="1" applyBorder="1" applyAlignment="1">
      <alignment vertical="center"/>
    </xf>
    <xf numFmtId="0" fontId="175" fillId="28" borderId="202" xfId="5" applyFont="1" applyFill="1" applyBorder="1" applyAlignment="1">
      <alignment horizontal="center" vertical="center"/>
    </xf>
    <xf numFmtId="0" fontId="175" fillId="28" borderId="206" xfId="5" applyFont="1" applyFill="1" applyBorder="1" applyAlignment="1">
      <alignment horizontal="center" vertical="center"/>
    </xf>
    <xf numFmtId="0" fontId="128" fillId="28" borderId="248" xfId="5" applyFont="1" applyFill="1" applyBorder="1" applyAlignment="1">
      <alignment vertical="center"/>
    </xf>
    <xf numFmtId="0" fontId="3" fillId="0" borderId="213" xfId="5" applyBorder="1"/>
    <xf numFmtId="0" fontId="127" fillId="28" borderId="213" xfId="5" applyFont="1" applyFill="1" applyBorder="1" applyAlignment="1">
      <alignment vertical="center"/>
    </xf>
    <xf numFmtId="2" fontId="175" fillId="28" borderId="213" xfId="5" applyNumberFormat="1" applyFont="1" applyFill="1" applyBorder="1" applyAlignment="1">
      <alignment horizontal="center" vertical="center"/>
    </xf>
    <xf numFmtId="2" fontId="175" fillId="28" borderId="244" xfId="5" applyNumberFormat="1" applyFont="1" applyFill="1" applyBorder="1" applyAlignment="1">
      <alignment horizontal="center" vertical="center"/>
    </xf>
    <xf numFmtId="0" fontId="153" fillId="19" borderId="0" xfId="32" applyFont="1" applyFill="1" applyAlignment="1">
      <alignment horizontal="right" vertical="center"/>
    </xf>
    <xf numFmtId="3" fontId="334" fillId="42" borderId="0" xfId="32" applyNumberFormat="1" applyFont="1" applyFill="1" applyAlignment="1">
      <alignment horizontal="center" vertical="center"/>
    </xf>
    <xf numFmtId="167" fontId="210" fillId="19" borderId="0" xfId="32" applyNumberFormat="1" applyFont="1" applyFill="1" applyAlignment="1">
      <alignment horizontal="center" vertical="center"/>
    </xf>
    <xf numFmtId="0" fontId="3" fillId="0" borderId="86" xfId="5" applyBorder="1"/>
    <xf numFmtId="0" fontId="128" fillId="28" borderId="0" xfId="32" applyFont="1" applyFill="1" applyAlignment="1">
      <alignment horizontal="center" vertical="center" wrapText="1"/>
    </xf>
    <xf numFmtId="0" fontId="128" fillId="28" borderId="0" xfId="32" applyFont="1" applyFill="1" applyAlignment="1">
      <alignment horizontal="center" vertical="center"/>
    </xf>
    <xf numFmtId="0" fontId="0" fillId="0" borderId="238" xfId="0" applyBorder="1"/>
    <xf numFmtId="0" fontId="218" fillId="42" borderId="4" xfId="5" applyFont="1" applyFill="1" applyBorder="1" applyAlignment="1">
      <alignment horizontal="center" vertical="center"/>
    </xf>
    <xf numFmtId="200" fontId="218" fillId="42" borderId="0" xfId="5" applyNumberFormat="1" applyFont="1" applyFill="1" applyAlignment="1">
      <alignment horizontal="center" vertical="center"/>
    </xf>
    <xf numFmtId="0" fontId="138" fillId="19" borderId="0" xfId="5" applyFont="1" applyFill="1" applyAlignment="1">
      <alignment horizontal="center" vertical="center"/>
    </xf>
    <xf numFmtId="2" fontId="164" fillId="19" borderId="0" xfId="5" applyNumberFormat="1" applyFont="1" applyFill="1" applyAlignment="1">
      <alignment horizontal="center" vertical="center"/>
    </xf>
    <xf numFmtId="0" fontId="0" fillId="28" borderId="238" xfId="0" applyFill="1" applyBorder="1"/>
    <xf numFmtId="3" fontId="605" fillId="32" borderId="4" xfId="32" applyNumberFormat="1" applyFont="1" applyFill="1" applyBorder="1" applyAlignment="1">
      <alignment horizontal="center" vertical="center"/>
    </xf>
    <xf numFmtId="0" fontId="0" fillId="19" borderId="0" xfId="0" applyFill="1"/>
    <xf numFmtId="0" fontId="0" fillId="19" borderId="238" xfId="0" applyFill="1" applyBorder="1"/>
    <xf numFmtId="3" fontId="606" fillId="42" borderId="320" xfId="32" applyNumberFormat="1" applyFont="1" applyFill="1" applyBorder="1" applyAlignment="1">
      <alignment horizontal="center" vertical="center"/>
    </xf>
    <xf numFmtId="3" fontId="606" fillId="42" borderId="1" xfId="32" applyNumberFormat="1" applyFont="1" applyFill="1" applyBorder="1" applyAlignment="1">
      <alignment horizontal="center" vertical="center"/>
    </xf>
    <xf numFmtId="3" fontId="606" fillId="42" borderId="194" xfId="32" applyNumberFormat="1" applyFont="1" applyFill="1" applyBorder="1" applyAlignment="1">
      <alignment horizontal="center" vertical="center"/>
    </xf>
    <xf numFmtId="0" fontId="7" fillId="28" borderId="4" xfId="5" applyFont="1" applyFill="1" applyBorder="1"/>
    <xf numFmtId="200" fontId="218" fillId="28" borderId="0" xfId="5" applyNumberFormat="1" applyFont="1" applyFill="1" applyAlignment="1">
      <alignment horizontal="center" vertical="center"/>
    </xf>
    <xf numFmtId="0" fontId="138" fillId="28" borderId="0" xfId="5" applyFont="1" applyFill="1" applyAlignment="1">
      <alignment horizontal="center" vertical="center"/>
    </xf>
    <xf numFmtId="2" fontId="164" fillId="28" borderId="0" xfId="5" applyNumberFormat="1" applyFont="1" applyFill="1" applyAlignment="1">
      <alignment horizontal="center" vertical="center"/>
    </xf>
    <xf numFmtId="0" fontId="1" fillId="28" borderId="4" xfId="0" applyFont="1" applyFill="1" applyBorder="1" applyAlignment="1">
      <alignment horizontal="center" vertical="center" wrapText="1"/>
    </xf>
    <xf numFmtId="0" fontId="1" fillId="28" borderId="0" xfId="0" applyFont="1" applyFill="1" applyAlignment="1">
      <alignment horizontal="center" vertical="center" wrapText="1"/>
    </xf>
    <xf numFmtId="0" fontId="1" fillId="28" borderId="238" xfId="0" applyFont="1" applyFill="1" applyBorder="1" applyAlignment="1">
      <alignment horizontal="center" vertical="center" wrapText="1"/>
    </xf>
    <xf numFmtId="0" fontId="1" fillId="28" borderId="297" xfId="0" applyFont="1" applyFill="1" applyBorder="1" applyAlignment="1">
      <alignment horizontal="center" vertical="center" wrapText="1"/>
    </xf>
    <xf numFmtId="0" fontId="1" fillId="28" borderId="227" xfId="0" applyFont="1" applyFill="1" applyBorder="1" applyAlignment="1">
      <alignment horizontal="center" vertical="center" wrapText="1"/>
    </xf>
    <xf numFmtId="0" fontId="1" fillId="28" borderId="228" xfId="0" applyFont="1" applyFill="1" applyBorder="1" applyAlignment="1">
      <alignment horizontal="center" vertical="center" wrapText="1"/>
    </xf>
    <xf numFmtId="0" fontId="218" fillId="42" borderId="320" xfId="5" applyFont="1" applyFill="1" applyBorder="1" applyAlignment="1">
      <alignment horizontal="center" vertical="center"/>
    </xf>
    <xf numFmtId="200" fontId="218" fillId="42" borderId="1" xfId="5" applyNumberFormat="1" applyFont="1" applyFill="1" applyBorder="1" applyAlignment="1">
      <alignment horizontal="center" vertical="center"/>
    </xf>
    <xf numFmtId="0" fontId="138" fillId="19" borderId="1" xfId="5" applyFont="1" applyFill="1" applyBorder="1" applyAlignment="1">
      <alignment horizontal="center" vertical="center"/>
    </xf>
    <xf numFmtId="2" fontId="164" fillId="19" borderId="1" xfId="5" applyNumberFormat="1" applyFont="1" applyFill="1" applyBorder="1" applyAlignment="1">
      <alignment horizontal="center" vertical="center"/>
    </xf>
    <xf numFmtId="0" fontId="607" fillId="28" borderId="148" xfId="5" applyFont="1" applyFill="1" applyBorder="1" applyAlignment="1">
      <alignment horizontal="center" vertical="center" wrapText="1"/>
    </xf>
    <xf numFmtId="0" fontId="607" fillId="28" borderId="15" xfId="5" applyFont="1" applyFill="1" applyBorder="1" applyAlignment="1">
      <alignment horizontal="center" vertical="center" wrapText="1"/>
    </xf>
    <xf numFmtId="0" fontId="607" fillId="28" borderId="142" xfId="5" applyFont="1" applyFill="1" applyBorder="1" applyAlignment="1">
      <alignment horizontal="center" vertical="center" wrapText="1"/>
    </xf>
    <xf numFmtId="0" fontId="209" fillId="21" borderId="224" xfId="32" applyFont="1" applyFill="1" applyBorder="1" applyAlignment="1">
      <alignment horizontal="center" vertical="center"/>
    </xf>
    <xf numFmtId="0" fontId="209" fillId="21" borderId="225" xfId="32" applyFont="1" applyFill="1" applyBorder="1" applyAlignment="1">
      <alignment horizontal="center" vertical="center"/>
    </xf>
    <xf numFmtId="0" fontId="209" fillId="21" borderId="226" xfId="32" applyFont="1" applyFill="1" applyBorder="1" applyAlignment="1">
      <alignment horizontal="center" vertical="center"/>
    </xf>
    <xf numFmtId="0" fontId="607" fillId="28" borderId="4" xfId="5" applyFont="1" applyFill="1" applyBorder="1" applyAlignment="1">
      <alignment horizontal="left" vertical="center"/>
    </xf>
    <xf numFmtId="0" fontId="170" fillId="28" borderId="0" xfId="0" applyFont="1" applyFill="1" applyAlignment="1">
      <alignment wrapText="1"/>
    </xf>
    <xf numFmtId="0" fontId="608" fillId="28" borderId="0" xfId="47" applyFont="1" applyFill="1" applyBorder="1" applyAlignment="1">
      <alignment horizontal="center" vertical="center" wrapText="1"/>
    </xf>
    <xf numFmtId="0" fontId="608" fillId="28" borderId="238" xfId="47" applyFont="1" applyFill="1" applyBorder="1" applyAlignment="1">
      <alignment horizontal="center" vertical="center" wrapText="1"/>
    </xf>
    <xf numFmtId="0" fontId="209" fillId="21" borderId="4" xfId="32" applyFont="1" applyFill="1" applyBorder="1" applyAlignment="1">
      <alignment horizontal="center" vertical="center"/>
    </xf>
    <xf numFmtId="0" fontId="209" fillId="21" borderId="0" xfId="32" applyFont="1" applyFill="1" applyAlignment="1">
      <alignment horizontal="center" vertical="center"/>
    </xf>
    <xf numFmtId="0" fontId="209" fillId="21" borderId="238" xfId="32" applyFont="1" applyFill="1" applyBorder="1" applyAlignment="1">
      <alignment horizontal="center" vertical="center"/>
    </xf>
    <xf numFmtId="0" fontId="576" fillId="28" borderId="4" xfId="0" applyFont="1" applyFill="1" applyBorder="1" applyAlignment="1">
      <alignment horizontal="center" vertical="center" wrapText="1"/>
    </xf>
    <xf numFmtId="0" fontId="576" fillId="28" borderId="0" xfId="0" applyFont="1" applyFill="1" applyAlignment="1">
      <alignment horizontal="center" vertical="center" wrapText="1"/>
    </xf>
    <xf numFmtId="0" fontId="576" fillId="28" borderId="238" xfId="0" applyFont="1" applyFill="1" applyBorder="1" applyAlignment="1">
      <alignment horizontal="center" vertical="center" wrapText="1"/>
    </xf>
    <xf numFmtId="0" fontId="153" fillId="28" borderId="4" xfId="32" applyFont="1" applyFill="1" applyBorder="1" applyAlignment="1">
      <alignment horizontal="center" vertical="center"/>
    </xf>
    <xf numFmtId="0" fontId="153" fillId="28" borderId="0" xfId="32" applyFont="1" applyFill="1" applyAlignment="1">
      <alignment horizontal="center" vertical="center"/>
    </xf>
    <xf numFmtId="0" fontId="153" fillId="28" borderId="238" xfId="32" applyFont="1" applyFill="1" applyBorder="1" applyAlignment="1">
      <alignment horizontal="center" vertical="center"/>
    </xf>
    <xf numFmtId="0" fontId="576" fillId="28" borderId="297" xfId="0" applyFont="1" applyFill="1" applyBorder="1" applyAlignment="1">
      <alignment horizontal="center" vertical="center" wrapText="1"/>
    </xf>
    <xf numFmtId="0" fontId="576" fillId="28" borderId="227" xfId="0" applyFont="1" applyFill="1" applyBorder="1" applyAlignment="1">
      <alignment horizontal="center" vertical="center" wrapText="1"/>
    </xf>
    <xf numFmtId="0" fontId="576" fillId="28" borderId="228" xfId="0" applyFont="1" applyFill="1" applyBorder="1" applyAlignment="1">
      <alignment horizontal="center" vertical="center" wrapText="1"/>
    </xf>
    <xf numFmtId="0" fontId="138" fillId="28" borderId="4" xfId="32" applyFont="1" applyFill="1" applyBorder="1" applyAlignment="1">
      <alignment horizontal="center" vertical="center" wrapText="1"/>
    </xf>
    <xf numFmtId="0" fontId="138" fillId="28" borderId="0" xfId="32" applyFont="1" applyFill="1" applyAlignment="1">
      <alignment horizontal="center" vertical="center" wrapText="1"/>
    </xf>
    <xf numFmtId="0" fontId="161" fillId="28" borderId="0" xfId="5" applyFont="1" applyFill="1" applyAlignment="1">
      <alignment horizontal="center" vertical="center" wrapText="1"/>
    </xf>
    <xf numFmtId="0" fontId="164" fillId="28" borderId="0" xfId="5" applyFont="1" applyFill="1" applyAlignment="1">
      <alignment horizontal="center" vertical="center" wrapText="1"/>
    </xf>
    <xf numFmtId="0" fontId="138" fillId="28" borderId="238" xfId="32" applyFont="1" applyFill="1" applyBorder="1" applyAlignment="1">
      <alignment horizontal="center" vertical="center" wrapText="1"/>
    </xf>
    <xf numFmtId="0" fontId="609" fillId="28" borderId="224" xfId="5" applyFont="1" applyFill="1" applyBorder="1" applyAlignment="1">
      <alignment horizontal="center" vertical="center"/>
    </xf>
    <xf numFmtId="0" fontId="609" fillId="28" borderId="225" xfId="5" applyFont="1" applyFill="1" applyBorder="1" applyAlignment="1">
      <alignment horizontal="center" vertical="center"/>
    </xf>
    <xf numFmtId="0" fontId="609" fillId="28" borderId="226" xfId="5" applyFont="1" applyFill="1" applyBorder="1" applyAlignment="1">
      <alignment horizontal="center" vertical="center"/>
    </xf>
    <xf numFmtId="0" fontId="175" fillId="49" borderId="238" xfId="5" applyFont="1" applyFill="1" applyBorder="1" applyAlignment="1">
      <alignment horizontal="center" vertical="center" textRotation="90"/>
    </xf>
    <xf numFmtId="0" fontId="214" fillId="28" borderId="4" xfId="47" applyFont="1" applyFill="1" applyBorder="1" applyAlignment="1">
      <alignment horizontal="center" vertical="center" wrapText="1"/>
    </xf>
    <xf numFmtId="0" fontId="214" fillId="28" borderId="0" xfId="47" applyFont="1" applyFill="1" applyBorder="1" applyAlignment="1">
      <alignment horizontal="center" vertical="center" wrapText="1"/>
    </xf>
    <xf numFmtId="0" fontId="214" fillId="28" borderId="238" xfId="47" applyFont="1" applyFill="1" applyBorder="1" applyAlignment="1">
      <alignment horizontal="center" vertical="center" wrapText="1"/>
    </xf>
    <xf numFmtId="0" fontId="238" fillId="42" borderId="4" xfId="5" applyFont="1" applyFill="1" applyBorder="1" applyAlignment="1">
      <alignment horizontal="center" vertical="center"/>
    </xf>
    <xf numFmtId="200" fontId="238" fillId="42" borderId="0" xfId="5" applyNumberFormat="1" applyFont="1" applyFill="1" applyAlignment="1">
      <alignment horizontal="center" vertical="center"/>
    </xf>
    <xf numFmtId="167" fontId="238" fillId="42" borderId="0" xfId="32" applyNumberFormat="1" applyFont="1" applyFill="1" applyAlignment="1">
      <alignment horizontal="center" vertical="center"/>
    </xf>
    <xf numFmtId="191" fontId="138" fillId="19" borderId="0" xfId="5" applyNumberFormat="1" applyFont="1" applyFill="1" applyAlignment="1">
      <alignment horizontal="center" vertical="center"/>
    </xf>
    <xf numFmtId="2" fontId="146" fillId="19" borderId="238" xfId="5" applyNumberFormat="1" applyFont="1" applyFill="1" applyBorder="1" applyAlignment="1">
      <alignment horizontal="center" vertical="center"/>
    </xf>
    <xf numFmtId="167" fontId="164" fillId="19" borderId="0" xfId="32" applyNumberFormat="1" applyFont="1" applyFill="1" applyAlignment="1">
      <alignment horizontal="center" vertical="center"/>
    </xf>
    <xf numFmtId="0" fontId="119" fillId="28" borderId="4" xfId="47" applyFill="1" applyBorder="1" applyAlignment="1">
      <alignment vertical="center" wrapText="1"/>
    </xf>
    <xf numFmtId="0" fontId="119" fillId="28" borderId="0" xfId="47" applyFill="1" applyBorder="1" applyAlignment="1">
      <alignment vertical="center" wrapText="1"/>
    </xf>
    <xf numFmtId="0" fontId="138" fillId="28" borderId="4" xfId="32" applyFont="1" applyFill="1" applyBorder="1" applyAlignment="1">
      <alignment horizontal="center" vertical="top" wrapText="1"/>
    </xf>
    <xf numFmtId="0" fontId="138" fillId="28" borderId="0" xfId="32" applyFont="1" applyFill="1" applyAlignment="1">
      <alignment horizontal="center" vertical="top" wrapText="1"/>
    </xf>
    <xf numFmtId="0" fontId="167" fillId="28" borderId="0" xfId="5" applyFont="1" applyFill="1" applyAlignment="1">
      <alignment horizontal="center" vertical="top" wrapText="1"/>
    </xf>
    <xf numFmtId="0" fontId="164" fillId="28" borderId="0" xfId="32" applyFont="1" applyFill="1" applyAlignment="1">
      <alignment horizontal="center" vertical="top" wrapText="1"/>
    </xf>
    <xf numFmtId="0" fontId="138" fillId="28" borderId="238" xfId="32" applyFont="1" applyFill="1" applyBorder="1" applyAlignment="1">
      <alignment horizontal="center" vertical="top" wrapText="1"/>
    </xf>
    <xf numFmtId="0" fontId="238" fillId="28" borderId="320" xfId="32" applyFont="1" applyFill="1" applyBorder="1" applyAlignment="1">
      <alignment vertical="center"/>
    </xf>
    <xf numFmtId="0" fontId="238" fillId="28" borderId="1" xfId="32" applyFont="1" applyFill="1" applyBorder="1" applyAlignment="1">
      <alignment vertical="center"/>
    </xf>
    <xf numFmtId="0" fontId="238" fillId="28" borderId="194" xfId="32" applyFont="1" applyFill="1" applyBorder="1" applyAlignment="1">
      <alignment vertical="center"/>
    </xf>
    <xf numFmtId="0" fontId="610" fillId="28" borderId="95" xfId="5" applyFont="1" applyFill="1" applyBorder="1" applyAlignment="1">
      <alignment vertical="center"/>
    </xf>
    <xf numFmtId="0" fontId="597" fillId="28" borderId="0" xfId="47" applyFont="1" applyFill="1" applyBorder="1" applyAlignment="1">
      <alignment vertical="center"/>
    </xf>
    <xf numFmtId="0" fontId="611" fillId="28" borderId="15" xfId="5" applyFont="1" applyFill="1" applyBorder="1" applyAlignment="1">
      <alignment vertical="center"/>
    </xf>
    <xf numFmtId="0" fontId="611" fillId="28" borderId="142" xfId="5" applyFont="1" applyFill="1" applyBorder="1" applyAlignment="1">
      <alignment vertical="center"/>
    </xf>
    <xf numFmtId="0" fontId="576" fillId="28" borderId="4" xfId="0" applyFont="1" applyFill="1" applyBorder="1" applyAlignment="1">
      <alignment horizontal="center" vertical="center"/>
    </xf>
    <xf numFmtId="0" fontId="576" fillId="28" borderId="0" xfId="0" applyFont="1" applyFill="1" applyAlignment="1">
      <alignment horizontal="center" vertical="center"/>
    </xf>
    <xf numFmtId="0" fontId="576" fillId="28" borderId="238" xfId="0" applyFont="1" applyFill="1" applyBorder="1" applyAlignment="1">
      <alignment horizontal="center" vertical="center"/>
    </xf>
    <xf numFmtId="0" fontId="576" fillId="28" borderId="297" xfId="0" applyFont="1" applyFill="1" applyBorder="1" applyAlignment="1">
      <alignment horizontal="center" vertical="center"/>
    </xf>
    <xf numFmtId="0" fontId="576" fillId="28" borderId="227" xfId="0" applyFont="1" applyFill="1" applyBorder="1" applyAlignment="1">
      <alignment horizontal="center" vertical="center"/>
    </xf>
    <xf numFmtId="0" fontId="576" fillId="28" borderId="228" xfId="0" applyFont="1" applyFill="1" applyBorder="1" applyAlignment="1">
      <alignment horizontal="center" vertical="center"/>
    </xf>
    <xf numFmtId="0" fontId="612" fillId="28" borderId="4" xfId="5" applyFont="1" applyFill="1" applyBorder="1" applyAlignment="1">
      <alignment horizontal="center" vertical="center" wrapText="1"/>
    </xf>
    <xf numFmtId="0" fontId="612" fillId="28" borderId="0" xfId="5" applyFont="1" applyFill="1" applyAlignment="1">
      <alignment horizontal="center" vertical="center" wrapText="1"/>
    </xf>
    <xf numFmtId="0" fontId="612" fillId="28" borderId="297" xfId="5" applyFont="1" applyFill="1" applyBorder="1" applyAlignment="1">
      <alignment horizontal="center" vertical="center" wrapText="1"/>
    </xf>
    <xf numFmtId="0" fontId="612" fillId="28" borderId="227" xfId="5" applyFont="1" applyFill="1" applyBorder="1" applyAlignment="1">
      <alignment horizontal="center" vertical="center" wrapText="1"/>
    </xf>
    <xf numFmtId="0" fontId="0" fillId="28" borderId="228" xfId="0" applyFill="1" applyBorder="1"/>
    <xf numFmtId="201" fontId="238" fillId="42" borderId="0" xfId="5" applyNumberFormat="1" applyFont="1" applyFill="1" applyAlignment="1">
      <alignment horizontal="center" vertical="center"/>
    </xf>
    <xf numFmtId="200" fontId="244" fillId="19" borderId="0" xfId="5" applyNumberFormat="1" applyFont="1" applyFill="1" applyAlignment="1">
      <alignment horizontal="center" vertical="center"/>
    </xf>
    <xf numFmtId="191" fontId="127" fillId="32" borderId="238" xfId="5" applyNumberFormat="1" applyFont="1" applyFill="1" applyBorder="1" applyAlignment="1">
      <alignment horizontal="center" vertical="center"/>
    </xf>
    <xf numFmtId="0" fontId="259" fillId="21" borderId="4" xfId="32" applyFont="1" applyFill="1" applyBorder="1" applyAlignment="1">
      <alignment horizontal="center" vertical="center"/>
    </xf>
    <xf numFmtId="0" fontId="259" fillId="21" borderId="0" xfId="32" applyFont="1" applyFill="1" applyAlignment="1">
      <alignment horizontal="center" vertical="center"/>
    </xf>
    <xf numFmtId="0" fontId="259" fillId="21" borderId="238" xfId="32" applyFont="1" applyFill="1" applyBorder="1" applyAlignment="1">
      <alignment horizontal="center" vertical="center"/>
    </xf>
    <xf numFmtId="0" fontId="138" fillId="28" borderId="4" xfId="32" applyFont="1" applyFill="1" applyBorder="1" applyAlignment="1">
      <alignment horizontal="center" vertical="center"/>
    </xf>
    <xf numFmtId="0" fontId="138" fillId="28" borderId="0" xfId="32" applyFont="1" applyFill="1" applyAlignment="1">
      <alignment horizontal="center" vertical="center"/>
    </xf>
    <xf numFmtId="0" fontId="138" fillId="28" borderId="238" xfId="32" applyFont="1" applyFill="1" applyBorder="1" applyAlignment="1">
      <alignment horizontal="center" vertical="center"/>
    </xf>
    <xf numFmtId="0" fontId="0" fillId="19" borderId="0" xfId="0" applyFill="1" applyAlignment="1">
      <alignment horizontal="center"/>
    </xf>
    <xf numFmtId="191" fontId="164" fillId="32" borderId="0" xfId="5" applyNumberFormat="1" applyFont="1" applyFill="1" applyAlignment="1">
      <alignment horizontal="center" vertical="center"/>
    </xf>
    <xf numFmtId="191" fontId="164" fillId="32" borderId="238" xfId="5" applyNumberFormat="1" applyFont="1" applyFill="1" applyBorder="1" applyAlignment="1">
      <alignment horizontal="center" vertical="center"/>
    </xf>
    <xf numFmtId="0" fontId="613" fillId="28" borderId="4" xfId="32" applyFont="1" applyFill="1" applyBorder="1" applyAlignment="1">
      <alignment horizontal="center" vertical="center"/>
    </xf>
    <xf numFmtId="0" fontId="613" fillId="28" borderId="0" xfId="32" applyFont="1" applyFill="1" applyAlignment="1">
      <alignment horizontal="center" vertical="center"/>
    </xf>
    <xf numFmtId="0" fontId="613" fillId="28" borderId="238" xfId="32" applyFont="1" applyFill="1" applyBorder="1" applyAlignment="1">
      <alignment horizontal="center" vertical="center"/>
    </xf>
    <xf numFmtId="0" fontId="614" fillId="41" borderId="0" xfId="5" applyFont="1" applyFill="1" applyAlignment="1">
      <alignment horizontal="center" vertical="center"/>
    </xf>
    <xf numFmtId="0" fontId="611" fillId="28" borderId="4" xfId="5" applyFont="1" applyFill="1" applyBorder="1" applyAlignment="1">
      <alignment vertical="center"/>
    </xf>
    <xf numFmtId="0" fontId="611" fillId="28" borderId="0" xfId="5" applyFont="1" applyFill="1" applyAlignment="1">
      <alignment vertical="center"/>
    </xf>
    <xf numFmtId="0" fontId="611" fillId="28" borderId="238" xfId="5" applyFont="1" applyFill="1" applyBorder="1" applyAlignment="1">
      <alignment vertical="center"/>
    </xf>
    <xf numFmtId="0" fontId="611" fillId="28" borderId="297" xfId="5" applyFont="1" applyFill="1" applyBorder="1" applyAlignment="1">
      <alignment vertical="center"/>
    </xf>
    <xf numFmtId="0" fontId="611" fillId="28" borderId="227" xfId="5" applyFont="1" applyFill="1" applyBorder="1" applyAlignment="1">
      <alignment vertical="center"/>
    </xf>
    <xf numFmtId="0" fontId="611" fillId="28" borderId="228" xfId="5" applyFont="1" applyFill="1" applyBorder="1" applyAlignment="1">
      <alignment vertical="center"/>
    </xf>
    <xf numFmtId="0" fontId="611" fillId="28" borderId="4" xfId="5" applyFont="1" applyFill="1" applyBorder="1" applyAlignment="1">
      <alignment horizontal="center" vertical="center" wrapText="1"/>
    </xf>
    <xf numFmtId="0" fontId="611" fillId="28" borderId="0" xfId="5" applyFont="1" applyFill="1" applyAlignment="1">
      <alignment horizontal="center" vertical="center" wrapText="1"/>
    </xf>
    <xf numFmtId="0" fontId="611" fillId="28" borderId="238" xfId="5" applyFont="1" applyFill="1" applyBorder="1" applyAlignment="1">
      <alignment horizontal="center" vertical="center" wrapText="1"/>
    </xf>
    <xf numFmtId="0" fontId="611" fillId="28" borderId="297" xfId="5" applyFont="1" applyFill="1" applyBorder="1" applyAlignment="1">
      <alignment horizontal="center" vertical="center" wrapText="1"/>
    </xf>
    <xf numFmtId="0" fontId="611" fillId="28" borderId="227" xfId="5" applyFont="1" applyFill="1" applyBorder="1" applyAlignment="1">
      <alignment horizontal="center" vertical="center" wrapText="1"/>
    </xf>
    <xf numFmtId="0" fontId="611" fillId="28" borderId="228" xfId="5" applyFont="1" applyFill="1" applyBorder="1" applyAlignment="1">
      <alignment horizontal="center" vertical="center" wrapText="1"/>
    </xf>
    <xf numFmtId="0" fontId="209" fillId="21" borderId="4" xfId="32" applyFont="1" applyFill="1" applyBorder="1" applyAlignment="1">
      <alignment horizontal="center" vertical="center" wrapText="1"/>
    </xf>
    <xf numFmtId="0" fontId="209" fillId="21" borderId="0" xfId="32" applyFont="1" applyFill="1" applyAlignment="1">
      <alignment horizontal="center" vertical="center" wrapText="1"/>
    </xf>
    <xf numFmtId="0" fontId="156" fillId="28" borderId="4" xfId="5" applyFont="1" applyFill="1" applyBorder="1" applyAlignment="1">
      <alignment horizontal="center" vertical="center"/>
    </xf>
    <xf numFmtId="0" fontId="156" fillId="28" borderId="0" xfId="5" applyFont="1" applyFill="1" applyAlignment="1">
      <alignment horizontal="center" vertical="center"/>
    </xf>
    <xf numFmtId="0" fontId="156" fillId="28" borderId="238" xfId="5" applyFont="1" applyFill="1" applyBorder="1" applyAlignment="1">
      <alignment horizontal="center" vertical="center"/>
    </xf>
    <xf numFmtId="0" fontId="167" fillId="28" borderId="0" xfId="32" applyFont="1" applyFill="1" applyAlignment="1">
      <alignment horizontal="center" vertical="center" wrapText="1"/>
    </xf>
    <xf numFmtId="0" fontId="615" fillId="26" borderId="0" xfId="5" applyFont="1" applyFill="1" applyAlignment="1">
      <alignment horizontal="center" vertical="center" wrapText="1"/>
    </xf>
    <xf numFmtId="0" fontId="175" fillId="28" borderId="238" xfId="32" applyFont="1" applyFill="1" applyBorder="1" applyAlignment="1">
      <alignment horizontal="center" vertical="center" wrapText="1"/>
    </xf>
    <xf numFmtId="0" fontId="456" fillId="42" borderId="4" xfId="5" applyFont="1" applyFill="1" applyBorder="1" applyAlignment="1">
      <alignment horizontal="center" vertical="center"/>
    </xf>
    <xf numFmtId="0" fontId="241" fillId="42" borderId="0" xfId="5" applyFont="1" applyFill="1" applyAlignment="1">
      <alignment horizontal="center" vertical="center"/>
    </xf>
    <xf numFmtId="167" fontId="153" fillId="26" borderId="0" xfId="32" applyNumberFormat="1" applyFont="1" applyFill="1" applyAlignment="1">
      <alignment horizontal="center" vertical="center"/>
    </xf>
    <xf numFmtId="0" fontId="127" fillId="28" borderId="0" xfId="32" applyFont="1" applyFill="1" applyAlignment="1">
      <alignment horizontal="center" vertical="center" wrapText="1"/>
    </xf>
    <xf numFmtId="0" fontId="175" fillId="28" borderId="0" xfId="32" applyFont="1" applyFill="1" applyAlignment="1">
      <alignment horizontal="center" vertical="center" wrapText="1"/>
    </xf>
    <xf numFmtId="0" fontId="616" fillId="28" borderId="0" xfId="5" applyFont="1" applyFill="1" applyAlignment="1">
      <alignment horizontal="center" vertical="center" wrapText="1"/>
    </xf>
    <xf numFmtId="0" fontId="156" fillId="28" borderId="148" xfId="5" applyFont="1" applyFill="1" applyBorder="1" applyAlignment="1">
      <alignment horizontal="center" vertical="center"/>
    </xf>
    <xf numFmtId="0" fontId="156" fillId="28" borderId="15" xfId="5" applyFont="1" applyFill="1" applyBorder="1" applyAlignment="1">
      <alignment horizontal="center" vertical="center"/>
    </xf>
    <xf numFmtId="0" fontId="156" fillId="28" borderId="142" xfId="5" applyFont="1" applyFill="1" applyBorder="1" applyAlignment="1">
      <alignment horizontal="center" vertical="center"/>
    </xf>
    <xf numFmtId="0" fontId="617" fillId="41" borderId="4" xfId="5" applyFont="1" applyFill="1" applyBorder="1" applyAlignment="1">
      <alignment horizontal="center" vertical="center"/>
    </xf>
    <xf numFmtId="0" fontId="153" fillId="41" borderId="0" xfId="5" applyFont="1" applyFill="1" applyAlignment="1">
      <alignment horizontal="center" vertical="center"/>
    </xf>
    <xf numFmtId="200" fontId="153" fillId="41" borderId="0" xfId="5" applyNumberFormat="1" applyFont="1" applyFill="1" applyAlignment="1">
      <alignment horizontal="center" vertical="center"/>
    </xf>
    <xf numFmtId="167" fontId="618" fillId="42" borderId="0" xfId="32" applyNumberFormat="1" applyFont="1" applyFill="1" applyAlignment="1">
      <alignment horizontal="center" vertical="center"/>
    </xf>
    <xf numFmtId="191" fontId="243" fillId="32" borderId="238" xfId="5" applyNumberFormat="1" applyFont="1" applyFill="1" applyBorder="1" applyAlignment="1">
      <alignment horizontal="center" vertical="center"/>
    </xf>
    <xf numFmtId="0" fontId="249" fillId="0" borderId="4" xfId="5" applyFont="1" applyBorder="1" applyAlignment="1">
      <alignment horizontal="center" vertical="center"/>
    </xf>
    <xf numFmtId="0" fontId="249" fillId="0" borderId="0" xfId="5" applyFont="1" applyAlignment="1">
      <alignment horizontal="center" vertical="center"/>
    </xf>
    <xf numFmtId="0" fontId="249" fillId="0" borderId="238" xfId="5" applyFont="1" applyBorder="1" applyAlignment="1">
      <alignment horizontal="center" vertical="center"/>
    </xf>
    <xf numFmtId="0" fontId="456" fillId="28" borderId="4" xfId="5" applyFont="1" applyFill="1" applyBorder="1" applyAlignment="1">
      <alignment horizontal="center" vertical="center"/>
    </xf>
    <xf numFmtId="0" fontId="244" fillId="28" borderId="0" xfId="5" applyFont="1" applyFill="1" applyAlignment="1">
      <alignment horizontal="left" vertical="center" wrapText="1"/>
    </xf>
    <xf numFmtId="0" fontId="244" fillId="28" borderId="238" xfId="5" applyFont="1" applyFill="1" applyBorder="1" applyAlignment="1">
      <alignment horizontal="left" vertical="center" wrapText="1"/>
    </xf>
    <xf numFmtId="0" fontId="617" fillId="28" borderId="4" xfId="5" applyFont="1" applyFill="1" applyBorder="1" applyAlignment="1">
      <alignment horizontal="center" vertical="center"/>
    </xf>
    <xf numFmtId="0" fontId="164" fillId="28" borderId="0" xfId="5" applyFont="1" applyFill="1" applyAlignment="1">
      <alignment horizontal="left" vertical="center" wrapText="1"/>
    </xf>
    <xf numFmtId="0" fontId="164" fillId="28" borderId="238" xfId="5" applyFont="1" applyFill="1" applyBorder="1" applyAlignment="1">
      <alignment horizontal="left" vertical="center" wrapText="1"/>
    </xf>
    <xf numFmtId="0" fontId="576" fillId="0" borderId="4" xfId="0" applyFont="1" applyBorder="1" applyAlignment="1">
      <alignment horizontal="center" wrapText="1"/>
    </xf>
    <xf numFmtId="0" fontId="576" fillId="0" borderId="0" xfId="0" applyFont="1" applyAlignment="1">
      <alignment horizontal="center" wrapText="1"/>
    </xf>
    <xf numFmtId="0" fontId="576" fillId="0" borderId="238" xfId="0" applyFont="1" applyBorder="1" applyAlignment="1">
      <alignment horizontal="center" wrapText="1"/>
    </xf>
    <xf numFmtId="0" fontId="122" fillId="28" borderId="81" xfId="0" applyFont="1" applyFill="1" applyBorder="1" applyAlignment="1">
      <alignment horizontal="center" vertical="center"/>
    </xf>
    <xf numFmtId="0" fontId="122" fillId="28" borderId="123" xfId="0" applyFont="1" applyFill="1" applyBorder="1" applyAlignment="1">
      <alignment horizontal="center" vertical="center"/>
    </xf>
    <xf numFmtId="0" fontId="7" fillId="28" borderId="123" xfId="5" applyFont="1" applyFill="1" applyBorder="1" applyAlignment="1">
      <alignment vertical="center"/>
    </xf>
    <xf numFmtId="0" fontId="122" fillId="28" borderId="123" xfId="0" applyFont="1" applyFill="1" applyBorder="1" applyAlignment="1">
      <alignment horizontal="center" vertical="center"/>
    </xf>
    <xf numFmtId="167" fontId="217" fillId="28" borderId="123" xfId="32" applyNumberFormat="1" applyFont="1" applyFill="1" applyBorder="1" applyAlignment="1">
      <alignment horizontal="center" vertical="center"/>
    </xf>
    <xf numFmtId="0" fontId="7" fillId="28" borderId="124" xfId="5" applyFont="1" applyFill="1" applyBorder="1" applyAlignment="1">
      <alignment vertical="center"/>
    </xf>
    <xf numFmtId="0" fontId="1" fillId="28" borderId="4" xfId="0" applyFont="1" applyFill="1" applyBorder="1" applyAlignment="1">
      <alignment horizontal="right" vertical="center"/>
    </xf>
    <xf numFmtId="0" fontId="1" fillId="28" borderId="0" xfId="0" applyFont="1" applyFill="1" applyAlignment="1">
      <alignment horizontal="right" vertical="center"/>
    </xf>
    <xf numFmtId="167" fontId="619" fillId="28" borderId="0" xfId="32" applyNumberFormat="1" applyFont="1" applyFill="1" applyAlignment="1">
      <alignment horizontal="left" vertical="center"/>
    </xf>
    <xf numFmtId="0" fontId="7" fillId="28" borderId="238" xfId="5" applyFont="1" applyFill="1" applyBorder="1" applyAlignment="1">
      <alignment vertical="center"/>
    </xf>
    <xf numFmtId="0" fontId="1" fillId="28" borderId="122" xfId="0" applyFont="1" applyFill="1" applyBorder="1" applyAlignment="1">
      <alignment horizontal="right" vertical="center"/>
    </xf>
    <xf numFmtId="0" fontId="1" fillId="28" borderId="8" xfId="0" applyFont="1" applyFill="1" applyBorder="1" applyAlignment="1">
      <alignment horizontal="right" vertical="center"/>
    </xf>
    <xf numFmtId="167" fontId="619" fillId="28" borderId="8" xfId="32" applyNumberFormat="1" applyFont="1" applyFill="1" applyBorder="1" applyAlignment="1">
      <alignment horizontal="left" vertical="center"/>
    </xf>
    <xf numFmtId="0" fontId="7" fillId="28" borderId="9" xfId="5" applyFont="1" applyFill="1" applyBorder="1" applyAlignment="1">
      <alignment vertical="center"/>
    </xf>
    <xf numFmtId="0" fontId="259" fillId="21" borderId="225" xfId="0" applyFont="1" applyFill="1" applyBorder="1" applyAlignment="1">
      <alignment horizontal="center" vertical="center" wrapText="1"/>
    </xf>
    <xf numFmtId="0" fontId="259" fillId="21" borderId="226" xfId="0" applyFont="1" applyFill="1" applyBorder="1" applyAlignment="1">
      <alignment horizontal="center" vertical="center" wrapText="1"/>
    </xf>
    <xf numFmtId="0" fontId="259" fillId="21" borderId="0" xfId="0" applyFont="1" applyFill="1" applyAlignment="1">
      <alignment horizontal="center" vertical="center" wrapText="1"/>
    </xf>
    <xf numFmtId="0" fontId="259" fillId="21" borderId="238" xfId="0" applyFont="1" applyFill="1" applyBorder="1" applyAlignment="1">
      <alignment horizontal="center" vertical="center" wrapText="1"/>
    </xf>
    <xf numFmtId="0" fontId="0" fillId="28" borderId="4" xfId="0" applyFill="1" applyBorder="1" applyAlignment="1">
      <alignment horizontal="center" vertical="center" textRotation="90"/>
    </xf>
    <xf numFmtId="0" fontId="620" fillId="28" borderId="0" xfId="0" applyFont="1" applyFill="1" applyAlignment="1">
      <alignment horizontal="center" vertical="center" wrapText="1"/>
    </xf>
    <xf numFmtId="0" fontId="241" fillId="42" borderId="0" xfId="0" applyFont="1" applyFill="1" applyAlignment="1">
      <alignment horizontal="center" vertical="center" wrapText="1"/>
    </xf>
    <xf numFmtId="0" fontId="618" fillId="28" borderId="0" xfId="0" applyFont="1" applyFill="1" applyAlignment="1">
      <alignment horizontal="center" vertical="center" wrapText="1"/>
    </xf>
    <xf numFmtId="0" fontId="618" fillId="28" borderId="1" xfId="0" applyFont="1" applyFill="1" applyBorder="1" applyAlignment="1">
      <alignment horizontal="center" vertical="center" wrapText="1"/>
    </xf>
    <xf numFmtId="0" fontId="456" fillId="28" borderId="15" xfId="5" applyFont="1" applyFill="1" applyBorder="1" applyAlignment="1">
      <alignment horizontal="center" vertical="center"/>
    </xf>
    <xf numFmtId="0" fontId="159" fillId="28" borderId="0" xfId="32" applyFont="1" applyFill="1" applyAlignment="1">
      <alignment horizontal="center" vertical="center" wrapText="1"/>
    </xf>
    <xf numFmtId="0" fontId="619" fillId="28" borderId="0" xfId="32" applyFont="1" applyFill="1" applyAlignment="1">
      <alignment horizontal="center" vertical="center" wrapText="1"/>
    </xf>
    <xf numFmtId="0" fontId="621" fillId="28" borderId="0" xfId="32" applyFont="1" applyFill="1" applyAlignment="1">
      <alignment horizontal="center" vertical="center" wrapText="1"/>
    </xf>
    <xf numFmtId="2" fontId="622" fillId="151" borderId="0" xfId="5" applyNumberFormat="1" applyFont="1" applyFill="1" applyAlignment="1" applyProtection="1">
      <alignment horizontal="center" vertical="center" wrapText="1"/>
      <protection locked="0"/>
    </xf>
    <xf numFmtId="2" fontId="622" fillId="151" borderId="0" xfId="5" applyNumberFormat="1" applyFont="1" applyFill="1" applyAlignment="1" applyProtection="1">
      <alignment horizontal="center" vertical="center" wrapText="1"/>
      <protection locked="0"/>
    </xf>
    <xf numFmtId="0" fontId="623" fillId="28" borderId="0" xfId="5" applyFont="1" applyFill="1" applyAlignment="1" applyProtection="1">
      <alignment horizontal="center"/>
      <protection hidden="1"/>
    </xf>
    <xf numFmtId="0" fontId="624" fillId="28" borderId="0" xfId="32" applyFont="1" applyFill="1" applyAlignment="1">
      <alignment horizontal="center" vertical="center" wrapText="1"/>
    </xf>
    <xf numFmtId="201" fontId="238" fillId="42" borderId="0" xfId="32" applyNumberFormat="1" applyFont="1" applyFill="1" applyAlignment="1">
      <alignment horizontal="center" vertical="center"/>
    </xf>
    <xf numFmtId="202" fontId="238" fillId="42" borderId="0" xfId="5" applyNumberFormat="1" applyFont="1" applyFill="1" applyAlignment="1">
      <alignment horizontal="center" vertical="center"/>
    </xf>
    <xf numFmtId="202" fontId="238" fillId="19" borderId="0" xfId="5" applyNumberFormat="1" applyFont="1" applyFill="1" applyAlignment="1">
      <alignment horizontal="center" vertical="center"/>
    </xf>
    <xf numFmtId="167" fontId="243" fillId="19" borderId="0" xfId="5" applyNumberFormat="1" applyFont="1" applyFill="1" applyAlignment="1">
      <alignment horizontal="center" vertical="center"/>
    </xf>
    <xf numFmtId="167" fontId="153" fillId="19" borderId="0" xfId="5" applyNumberFormat="1" applyFont="1" applyFill="1" applyAlignment="1">
      <alignment horizontal="center" vertical="center"/>
    </xf>
    <xf numFmtId="0" fontId="255" fillId="19" borderId="0" xfId="5" applyFont="1" applyFill="1" applyAlignment="1">
      <alignment horizontal="center" vertical="center"/>
    </xf>
    <xf numFmtId="166" fontId="146" fillId="19" borderId="0" xfId="5" applyNumberFormat="1" applyFont="1" applyFill="1" applyAlignment="1">
      <alignment horizontal="center" vertical="center"/>
    </xf>
    <xf numFmtId="203" fontId="146" fillId="19" borderId="0" xfId="5" applyNumberFormat="1" applyFont="1" applyFill="1" applyAlignment="1">
      <alignment horizontal="center" vertical="center"/>
    </xf>
    <xf numFmtId="183" fontId="164" fillId="19" borderId="0" xfId="5" applyNumberFormat="1" applyFont="1" applyFill="1" applyAlignment="1">
      <alignment horizontal="left" vertical="center"/>
    </xf>
    <xf numFmtId="166" fontId="146" fillId="19" borderId="1" xfId="5" applyNumberFormat="1" applyFont="1" applyFill="1" applyBorder="1" applyAlignment="1">
      <alignment horizontal="center" vertical="center"/>
    </xf>
    <xf numFmtId="203" fontId="146" fillId="19" borderId="1" xfId="5" applyNumberFormat="1" applyFont="1" applyFill="1" applyBorder="1" applyAlignment="1">
      <alignment horizontal="center" vertical="center"/>
    </xf>
    <xf numFmtId="166" fontId="146" fillId="19" borderId="1" xfId="5" applyNumberFormat="1" applyFont="1" applyFill="1" applyBorder="1" applyAlignment="1">
      <alignment horizontal="right" vertical="center"/>
    </xf>
    <xf numFmtId="0" fontId="255" fillId="19" borderId="1" xfId="5" applyFont="1" applyFill="1" applyBorder="1" applyAlignment="1">
      <alignment horizontal="center" vertical="center"/>
    </xf>
    <xf numFmtId="191" fontId="138" fillId="19" borderId="1" xfId="5" applyNumberFormat="1" applyFont="1" applyFill="1" applyBorder="1" applyAlignment="1">
      <alignment horizontal="left" vertical="center"/>
    </xf>
    <xf numFmtId="0" fontId="625" fillId="28" borderId="15" xfId="5" applyFont="1" applyFill="1" applyBorder="1" applyAlignment="1">
      <alignment horizontal="center" vertical="center"/>
    </xf>
    <xf numFmtId="0" fontId="217" fillId="28" borderId="0" xfId="5" applyFont="1" applyFill="1" applyAlignment="1">
      <alignment horizontal="right" vertical="center"/>
    </xf>
    <xf numFmtId="0" fontId="626" fillId="26" borderId="0" xfId="5" applyFont="1" applyFill="1" applyAlignment="1">
      <alignment horizontal="center" vertical="center"/>
    </xf>
    <xf numFmtId="0" fontId="627" fillId="18" borderId="0" xfId="5" applyFont="1" applyFill="1" applyAlignment="1">
      <alignment horizontal="center" vertical="center"/>
    </xf>
    <xf numFmtId="201" fontId="627" fillId="18" borderId="0" xfId="32" applyNumberFormat="1" applyFont="1" applyFill="1" applyAlignment="1">
      <alignment horizontal="center" vertical="center"/>
    </xf>
    <xf numFmtId="201" fontId="627" fillId="18" borderId="0" xfId="5" applyNumberFormat="1" applyFont="1" applyFill="1" applyAlignment="1">
      <alignment horizontal="center" vertical="center"/>
    </xf>
    <xf numFmtId="202" fontId="627" fillId="18" borderId="0" xfId="5" applyNumberFormat="1" applyFont="1" applyFill="1" applyAlignment="1">
      <alignment horizontal="center" vertical="center"/>
    </xf>
    <xf numFmtId="202" fontId="627" fillId="18" borderId="0" xfId="5" applyNumberFormat="1" applyFont="1" applyFill="1" applyAlignment="1">
      <alignment horizontal="center" vertical="center"/>
    </xf>
    <xf numFmtId="167" fontId="628" fillId="42" borderId="0" xfId="5" applyNumberFormat="1" applyFont="1" applyFill="1" applyAlignment="1">
      <alignment horizontal="center" vertical="center"/>
    </xf>
    <xf numFmtId="167" fontId="238" fillId="42" borderId="0" xfId="5" applyNumberFormat="1" applyFont="1" applyFill="1" applyAlignment="1">
      <alignment horizontal="center" vertical="center"/>
    </xf>
    <xf numFmtId="0" fontId="629" fillId="19" borderId="0" xfId="32" applyFont="1" applyFill="1" applyAlignment="1">
      <alignment horizontal="center" vertical="center"/>
    </xf>
    <xf numFmtId="0" fontId="630" fillId="19" borderId="0" xfId="5" applyFont="1" applyFill="1" applyAlignment="1">
      <alignment horizontal="center" vertical="center"/>
    </xf>
    <xf numFmtId="0" fontId="630" fillId="19" borderId="0" xfId="5" applyFont="1" applyFill="1" applyAlignment="1">
      <alignment horizontal="center" vertical="center"/>
    </xf>
    <xf numFmtId="0" fontId="1" fillId="19" borderId="0" xfId="0" applyFont="1" applyFill="1"/>
    <xf numFmtId="167" fontId="622" fillId="19" borderId="0" xfId="5" applyNumberFormat="1" applyFont="1" applyFill="1" applyAlignment="1">
      <alignment horizontal="center" vertical="center"/>
    </xf>
    <xf numFmtId="0" fontId="631" fillId="19" borderId="0" xfId="5" applyFont="1" applyFill="1" applyAlignment="1">
      <alignment horizontal="center" vertical="center"/>
    </xf>
    <xf numFmtId="166" fontId="146" fillId="19" borderId="0" xfId="5" applyNumberFormat="1" applyFont="1" applyFill="1" applyAlignment="1">
      <alignment horizontal="right" vertical="center"/>
    </xf>
    <xf numFmtId="191" fontId="138" fillId="19" borderId="0" xfId="5" applyNumberFormat="1" applyFont="1" applyFill="1" applyAlignment="1">
      <alignment horizontal="left" vertical="center"/>
    </xf>
    <xf numFmtId="0" fontId="0" fillId="28" borderId="15" xfId="0" applyFill="1" applyBorder="1"/>
    <xf numFmtId="166" fontId="632" fillId="28" borderId="15" xfId="5" applyNumberFormat="1" applyFont="1" applyFill="1" applyBorder="1" applyAlignment="1">
      <alignment horizontal="right" vertical="center"/>
    </xf>
    <xf numFmtId="0" fontId="633" fillId="28" borderId="15" xfId="5" applyFont="1" applyFill="1" applyBorder="1" applyAlignment="1">
      <alignment horizontal="center" vertical="center"/>
    </xf>
    <xf numFmtId="191" fontId="127" fillId="28" borderId="15" xfId="5" applyNumberFormat="1" applyFont="1" applyFill="1" applyBorder="1" applyAlignment="1">
      <alignment horizontal="left" vertical="center"/>
    </xf>
    <xf numFmtId="0" fontId="634" fillId="28" borderId="0" xfId="5" applyFont="1" applyFill="1" applyAlignment="1">
      <alignment horizontal="center" vertical="center"/>
    </xf>
    <xf numFmtId="2" fontId="138" fillId="151" borderId="0" xfId="5" applyNumberFormat="1" applyFont="1" applyFill="1" applyAlignment="1" applyProtection="1">
      <alignment vertical="center"/>
      <protection locked="0"/>
    </xf>
    <xf numFmtId="0" fontId="138" fillId="28" borderId="0" xfId="32" applyFont="1" applyFill="1" applyAlignment="1">
      <alignment vertical="center"/>
    </xf>
    <xf numFmtId="0" fontId="7" fillId="28" borderId="0" xfId="5" applyFont="1" applyFill="1"/>
    <xf numFmtId="2" fontId="138" fillId="151" borderId="0" xfId="5" applyNumberFormat="1" applyFont="1" applyFill="1" applyAlignment="1" applyProtection="1">
      <alignment horizontal="left" vertical="center" wrapText="1"/>
      <protection locked="0"/>
    </xf>
    <xf numFmtId="0" fontId="7" fillId="0" borderId="0" xfId="5" applyFont="1"/>
    <xf numFmtId="191" fontId="138" fillId="28" borderId="0" xfId="5" applyNumberFormat="1" applyFont="1" applyFill="1" applyAlignment="1">
      <alignment horizontal="left" vertical="center"/>
    </xf>
    <xf numFmtId="166" fontId="146" fillId="28" borderId="0" xfId="5" applyNumberFormat="1" applyFont="1" applyFill="1" applyAlignment="1">
      <alignment horizontal="right" vertical="center"/>
    </xf>
    <xf numFmtId="0" fontId="627" fillId="28" borderId="15" xfId="5" applyFont="1" applyFill="1" applyBorder="1" applyAlignment="1">
      <alignment horizontal="center" vertical="center"/>
    </xf>
    <xf numFmtId="0" fontId="163" fillId="28" borderId="0" xfId="5" applyFont="1" applyFill="1" applyAlignment="1">
      <alignment horizontal="center" vertical="center" wrapText="1"/>
    </xf>
    <xf numFmtId="0" fontId="163" fillId="28" borderId="51" xfId="5" applyFont="1" applyFill="1" applyBorder="1" applyAlignment="1">
      <alignment horizontal="center" vertical="center" wrapText="1"/>
    </xf>
    <xf numFmtId="0" fontId="163" fillId="28" borderId="0" xfId="5" applyFont="1" applyFill="1" applyAlignment="1">
      <alignment horizontal="center" vertical="center" wrapText="1"/>
    </xf>
    <xf numFmtId="0" fontId="163" fillId="28" borderId="321" xfId="5" applyFont="1" applyFill="1" applyBorder="1" applyAlignment="1">
      <alignment horizontal="right" vertical="center" wrapText="1"/>
    </xf>
    <xf numFmtId="167" fontId="163" fillId="28" borderId="0" xfId="5" applyNumberFormat="1" applyFont="1" applyFill="1" applyAlignment="1">
      <alignment horizontal="center" vertical="center" wrapText="1"/>
    </xf>
    <xf numFmtId="0" fontId="158" fillId="28" borderId="0" xfId="5" applyFont="1" applyFill="1" applyAlignment="1">
      <alignment horizontal="right" vertical="center"/>
    </xf>
    <xf numFmtId="167" fontId="243" fillId="28" borderId="0" xfId="5" applyNumberFormat="1" applyFont="1" applyFill="1" applyAlignment="1">
      <alignment vertical="center"/>
    </xf>
    <xf numFmtId="0" fontId="158" fillId="28" borderId="0" xfId="5" applyFont="1" applyFill="1" applyAlignment="1">
      <alignment horizontal="center" vertical="center" wrapText="1"/>
    </xf>
    <xf numFmtId="0" fontId="158" fillId="28" borderId="0" xfId="5" applyFont="1" applyFill="1" applyAlignment="1">
      <alignment horizontal="right" vertical="center" wrapText="1"/>
    </xf>
    <xf numFmtId="0" fontId="635" fillId="28" borderId="0" xfId="0" applyFont="1" applyFill="1" applyAlignment="1">
      <alignment vertical="center"/>
    </xf>
    <xf numFmtId="0" fontId="635" fillId="28" borderId="0" xfId="0" applyFont="1" applyFill="1" applyAlignment="1">
      <alignment horizontal="left" vertical="center" wrapText="1"/>
    </xf>
    <xf numFmtId="0" fontId="636" fillId="28" borderId="0" xfId="0" applyFont="1" applyFill="1" applyAlignment="1">
      <alignment vertical="center"/>
    </xf>
    <xf numFmtId="0" fontId="635" fillId="28" borderId="0" xfId="0" applyFont="1" applyFill="1" applyAlignment="1">
      <alignment horizontal="left" vertical="center"/>
    </xf>
    <xf numFmtId="0" fontId="637" fillId="28" borderId="0" xfId="47" applyFont="1" applyFill="1" applyBorder="1" applyAlignment="1">
      <alignment vertical="center"/>
    </xf>
    <xf numFmtId="0" fontId="576" fillId="28" borderId="321" xfId="0" applyFont="1" applyFill="1" applyBorder="1" applyAlignment="1">
      <alignment horizontal="center" vertical="center" wrapText="1"/>
    </xf>
    <xf numFmtId="0" fontId="0" fillId="28" borderId="297" xfId="0" applyFill="1" applyBorder="1" applyAlignment="1">
      <alignment horizontal="center" vertical="center" textRotation="90"/>
    </xf>
    <xf numFmtId="0" fontId="227" fillId="21" borderId="224" xfId="5" applyFont="1" applyFill="1" applyBorder="1" applyAlignment="1">
      <alignment horizontal="center"/>
    </xf>
    <xf numFmtId="0" fontId="227" fillId="21" borderId="225" xfId="5" applyFont="1" applyFill="1" applyBorder="1" applyAlignment="1">
      <alignment horizontal="center"/>
    </xf>
    <xf numFmtId="0" fontId="227" fillId="21" borderId="226" xfId="5" applyFont="1" applyFill="1" applyBorder="1" applyAlignment="1">
      <alignment horizontal="center"/>
    </xf>
    <xf numFmtId="0" fontId="227" fillId="21" borderId="4" xfId="5" applyFont="1" applyFill="1" applyBorder="1" applyAlignment="1">
      <alignment horizontal="center"/>
    </xf>
    <xf numFmtId="0" fontId="227" fillId="21" borderId="0" xfId="5" applyFont="1" applyFill="1" applyAlignment="1">
      <alignment horizontal="center"/>
    </xf>
    <xf numFmtId="0" fontId="227" fillId="21" borderId="238" xfId="5" applyFont="1" applyFill="1" applyBorder="1" applyAlignment="1">
      <alignment horizontal="center"/>
    </xf>
    <xf numFmtId="0" fontId="638" fillId="28" borderId="4" xfId="0" applyFont="1" applyFill="1" applyBorder="1" applyAlignment="1">
      <alignment horizontal="center" vertical="center" wrapText="1"/>
    </xf>
    <xf numFmtId="0" fontId="638" fillId="28" borderId="0" xfId="0" applyFont="1" applyFill="1" applyAlignment="1">
      <alignment horizontal="center" vertical="center" wrapText="1"/>
    </xf>
    <xf numFmtId="0" fontId="638" fillId="28" borderId="238" xfId="0" applyFont="1" applyFill="1" applyBorder="1" applyAlignment="1">
      <alignment horizontal="center" vertical="center" wrapText="1"/>
    </xf>
    <xf numFmtId="0" fontId="638" fillId="28" borderId="4" xfId="0" applyFont="1" applyFill="1" applyBorder="1"/>
    <xf numFmtId="0" fontId="6" fillId="28" borderId="0" xfId="5" applyFont="1" applyFill="1"/>
    <xf numFmtId="0" fontId="6" fillId="28" borderId="238" xfId="5" applyFont="1" applyFill="1" applyBorder="1"/>
    <xf numFmtId="0" fontId="639" fillId="43" borderId="0" xfId="0" applyFont="1" applyFill="1" applyAlignment="1">
      <alignment horizontal="center"/>
    </xf>
    <xf numFmtId="0" fontId="638" fillId="28" borderId="4" xfId="0" applyFont="1" applyFill="1" applyBorder="1" applyAlignment="1">
      <alignment horizontal="center" wrapText="1"/>
    </xf>
    <xf numFmtId="0" fontId="638" fillId="28" borderId="0" xfId="0" applyFont="1" applyFill="1" applyAlignment="1">
      <alignment horizontal="center" wrapText="1"/>
    </xf>
    <xf numFmtId="0" fontId="638" fillId="28" borderId="238" xfId="0" applyFont="1" applyFill="1" applyBorder="1" applyAlignment="1">
      <alignment horizontal="center" wrapText="1"/>
    </xf>
    <xf numFmtId="0" fontId="638" fillId="28" borderId="4" xfId="0" applyFont="1" applyFill="1" applyBorder="1" applyAlignment="1">
      <alignment horizontal="left" wrapText="1"/>
    </xf>
    <xf numFmtId="0" fontId="638" fillId="28" borderId="0" xfId="0" applyFont="1" applyFill="1" applyAlignment="1">
      <alignment horizontal="left" wrapText="1"/>
    </xf>
    <xf numFmtId="0" fontId="638" fillId="28" borderId="238" xfId="0" applyFont="1" applyFill="1" applyBorder="1" applyAlignment="1">
      <alignment horizontal="left" wrapText="1"/>
    </xf>
    <xf numFmtId="0" fontId="6" fillId="43" borderId="4" xfId="5" applyFont="1" applyFill="1" applyBorder="1" applyAlignment="1">
      <alignment horizontal="right" vertical="center"/>
    </xf>
    <xf numFmtId="0" fontId="6" fillId="43" borderId="0" xfId="5" applyFont="1" applyFill="1" applyAlignment="1">
      <alignment horizontal="right" vertical="center"/>
    </xf>
    <xf numFmtId="0" fontId="640" fillId="43" borderId="0" xfId="5" applyFont="1" applyFill="1" applyAlignment="1">
      <alignment horizontal="center" vertical="center"/>
    </xf>
    <xf numFmtId="0" fontId="6" fillId="43" borderId="0" xfId="5" applyFont="1" applyFill="1" applyAlignment="1">
      <alignment horizontal="center" vertical="center"/>
    </xf>
    <xf numFmtId="0" fontId="6" fillId="43" borderId="0" xfId="5" quotePrefix="1" applyFont="1" applyFill="1" applyAlignment="1">
      <alignment horizontal="center" vertical="center" wrapText="1"/>
    </xf>
    <xf numFmtId="0" fontId="6" fillId="19" borderId="0" xfId="5" applyFont="1" applyFill="1" applyAlignment="1">
      <alignment horizontal="center" vertical="center"/>
    </xf>
    <xf numFmtId="165" fontId="6" fillId="19" borderId="238" xfId="5" applyNumberFormat="1" applyFont="1" applyFill="1" applyBorder="1" applyAlignment="1">
      <alignment horizontal="center" vertical="center"/>
    </xf>
    <xf numFmtId="0" fontId="641" fillId="28" borderId="4" xfId="0" applyFont="1" applyFill="1" applyBorder="1"/>
    <xf numFmtId="0" fontId="641" fillId="28" borderId="0" xfId="0" applyFont="1" applyFill="1"/>
    <xf numFmtId="0" fontId="7" fillId="28" borderId="238" xfId="5" applyFont="1" applyFill="1" applyBorder="1"/>
    <xf numFmtId="0" fontId="641" fillId="28" borderId="4" xfId="0" applyFont="1" applyFill="1" applyBorder="1" applyAlignment="1">
      <alignment horizontal="center" vertical="center" wrapText="1"/>
    </xf>
    <xf numFmtId="0" fontId="641" fillId="28" borderId="0" xfId="0" applyFont="1" applyFill="1" applyAlignment="1">
      <alignment horizontal="center" vertical="center" wrapText="1"/>
    </xf>
    <xf numFmtId="0" fontId="641" fillId="28" borderId="238" xfId="0" applyFont="1" applyFill="1" applyBorder="1" applyAlignment="1">
      <alignment horizontal="center" vertical="center" wrapText="1"/>
    </xf>
    <xf numFmtId="0" fontId="1" fillId="28" borderId="4" xfId="0" applyFont="1" applyFill="1" applyBorder="1"/>
    <xf numFmtId="0" fontId="1" fillId="28" borderId="0" xfId="0" applyFont="1" applyFill="1"/>
    <xf numFmtId="0" fontId="642" fillId="28" borderId="4" xfId="47" applyFont="1" applyFill="1" applyBorder="1"/>
    <xf numFmtId="49" fontId="227" fillId="21" borderId="224" xfId="5" applyNumberFormat="1" applyFont="1" applyFill="1" applyBorder="1" applyAlignment="1">
      <alignment horizontal="center" vertical="center"/>
    </xf>
    <xf numFmtId="49" fontId="227" fillId="21" borderId="225" xfId="5" applyNumberFormat="1" applyFont="1" applyFill="1" applyBorder="1" applyAlignment="1">
      <alignment horizontal="center" vertical="center"/>
    </xf>
    <xf numFmtId="49" fontId="227" fillId="21" borderId="226" xfId="5" applyNumberFormat="1" applyFont="1" applyFill="1" applyBorder="1" applyAlignment="1">
      <alignment horizontal="center" vertical="center"/>
    </xf>
    <xf numFmtId="0" fontId="6" fillId="28" borderId="97" xfId="5" applyFont="1" applyFill="1" applyBorder="1" applyAlignment="1" applyProtection="1">
      <alignment horizontal="center" vertical="center"/>
      <protection hidden="1"/>
    </xf>
    <xf numFmtId="0" fontId="6" fillId="28" borderId="51" xfId="5" applyFont="1" applyFill="1" applyBorder="1" applyAlignment="1" applyProtection="1">
      <alignment horizontal="center" vertical="center"/>
      <protection hidden="1"/>
    </xf>
    <xf numFmtId="0" fontId="120" fillId="28" borderId="51" xfId="0" applyFont="1" applyFill="1" applyBorder="1" applyAlignment="1">
      <alignment horizontal="center"/>
    </xf>
    <xf numFmtId="0" fontId="6" fillId="28" borderId="51" xfId="5" applyFont="1" applyFill="1" applyBorder="1" applyAlignment="1" applyProtection="1">
      <alignment horizontal="center" vertical="center"/>
      <protection hidden="1"/>
    </xf>
    <xf numFmtId="0" fontId="12" fillId="28" borderId="51" xfId="5" applyFont="1" applyFill="1" applyBorder="1" applyAlignment="1" applyProtection="1">
      <alignment horizontal="center" vertical="center"/>
      <protection hidden="1"/>
    </xf>
    <xf numFmtId="0" fontId="12" fillId="28" borderId="94" xfId="5" applyFont="1" applyFill="1" applyBorder="1" applyAlignment="1" applyProtection="1">
      <alignment horizontal="center" vertical="center"/>
      <protection hidden="1"/>
    </xf>
    <xf numFmtId="204" fontId="203" fillId="57" borderId="4" xfId="5" applyNumberFormat="1" applyFont="1" applyFill="1" applyBorder="1" applyAlignment="1" applyProtection="1">
      <alignment horizontal="center" vertical="center"/>
      <protection hidden="1"/>
    </xf>
    <xf numFmtId="183" fontId="10" fillId="19" borderId="0" xfId="5" applyNumberFormat="1" applyFont="1" applyFill="1" applyAlignment="1" applyProtection="1">
      <alignment horizontal="center" vertical="center"/>
      <protection hidden="1"/>
    </xf>
    <xf numFmtId="0" fontId="120" fillId="28" borderId="0" xfId="0" applyFont="1" applyFill="1" applyAlignment="1">
      <alignment horizontal="left"/>
    </xf>
    <xf numFmtId="168" fontId="90" fillId="28" borderId="0" xfId="5" applyNumberFormat="1" applyFont="1" applyFill="1" applyAlignment="1" applyProtection="1">
      <alignment horizontal="center" vertical="center"/>
      <protection hidden="1"/>
    </xf>
    <xf numFmtId="205" fontId="12" fillId="28" borderId="0" xfId="5" applyNumberFormat="1" applyFont="1" applyFill="1" applyAlignment="1" applyProtection="1">
      <alignment horizontal="center" vertical="center"/>
      <protection hidden="1"/>
    </xf>
    <xf numFmtId="167" fontId="6" fillId="18" borderId="238" xfId="32" applyNumberFormat="1" applyFont="1" applyFill="1" applyBorder="1" applyAlignment="1">
      <alignment horizontal="center" vertical="center"/>
    </xf>
    <xf numFmtId="206" fontId="203" fillId="57" borderId="4" xfId="5" applyNumberFormat="1" applyFont="1" applyFill="1" applyBorder="1" applyAlignment="1" applyProtection="1">
      <alignment horizontal="center" vertical="center"/>
      <protection hidden="1"/>
    </xf>
    <xf numFmtId="204" fontId="203" fillId="57" borderId="297" xfId="5" applyNumberFormat="1" applyFont="1" applyFill="1" applyBorder="1" applyAlignment="1" applyProtection="1">
      <alignment horizontal="center" vertical="center"/>
      <protection hidden="1"/>
    </xf>
    <xf numFmtId="183" fontId="10" fillId="19" borderId="227" xfId="5" applyNumberFormat="1" applyFont="1" applyFill="1" applyBorder="1" applyAlignment="1" applyProtection="1">
      <alignment horizontal="center" vertical="center"/>
      <protection hidden="1"/>
    </xf>
    <xf numFmtId="0" fontId="120" fillId="28" borderId="227" xfId="0" applyFont="1" applyFill="1" applyBorder="1" applyAlignment="1">
      <alignment horizontal="left"/>
    </xf>
    <xf numFmtId="168" fontId="90" fillId="28" borderId="227" xfId="5" applyNumberFormat="1" applyFont="1" applyFill="1" applyBorder="1" applyAlignment="1" applyProtection="1">
      <alignment horizontal="center" vertical="center"/>
      <protection hidden="1"/>
    </xf>
    <xf numFmtId="205" fontId="12" fillId="28" borderId="227" xfId="5" applyNumberFormat="1" applyFont="1" applyFill="1" applyBorder="1" applyAlignment="1" applyProtection="1">
      <alignment horizontal="center" vertical="center"/>
      <protection hidden="1"/>
    </xf>
    <xf numFmtId="167" fontId="6" fillId="18" borderId="228" xfId="32" applyNumberFormat="1" applyFont="1" applyFill="1" applyBorder="1" applyAlignment="1">
      <alignment horizontal="center" vertical="center"/>
    </xf>
    <xf numFmtId="206" fontId="203" fillId="57" borderId="297" xfId="5" applyNumberFormat="1" applyFont="1" applyFill="1" applyBorder="1" applyAlignment="1" applyProtection="1">
      <alignment horizontal="center" vertical="center"/>
      <protection hidden="1"/>
    </xf>
    <xf numFmtId="0" fontId="126" fillId="138" borderId="224" xfId="0" applyFont="1" applyFill="1" applyBorder="1" applyAlignment="1">
      <alignment horizontal="center" vertical="center" wrapText="1"/>
    </xf>
    <xf numFmtId="0" fontId="126" fillId="138" borderId="225" xfId="0" applyFont="1" applyFill="1" applyBorder="1" applyAlignment="1">
      <alignment horizontal="center" vertical="center" wrapText="1"/>
    </xf>
    <xf numFmtId="0" fontId="126" fillId="138" borderId="226" xfId="0" applyFont="1" applyFill="1" applyBorder="1" applyAlignment="1">
      <alignment horizontal="center" vertical="center" wrapText="1"/>
    </xf>
    <xf numFmtId="0" fontId="126" fillId="138" borderId="297" xfId="0" applyFont="1" applyFill="1" applyBorder="1" applyAlignment="1">
      <alignment horizontal="center" vertical="center" wrapText="1"/>
    </xf>
    <xf numFmtId="0" fontId="126" fillId="138" borderId="227" xfId="0" applyFont="1" applyFill="1" applyBorder="1" applyAlignment="1">
      <alignment horizontal="center" vertical="center" wrapText="1"/>
    </xf>
    <xf numFmtId="0" fontId="126" fillId="138" borderId="228" xfId="0" applyFont="1" applyFill="1" applyBorder="1" applyAlignment="1">
      <alignment horizontal="center" vertical="center" wrapText="1"/>
    </xf>
    <xf numFmtId="0" fontId="217" fillId="28" borderId="322" xfId="5" applyFont="1" applyFill="1" applyBorder="1" applyAlignment="1">
      <alignment horizontal="center" vertical="center"/>
    </xf>
    <xf numFmtId="0" fontId="217" fillId="28" borderId="323" xfId="5" applyFont="1" applyFill="1" applyBorder="1" applyAlignment="1">
      <alignment horizontal="center" vertical="center"/>
    </xf>
    <xf numFmtId="0" fontId="217" fillId="28" borderId="324" xfId="5" applyFont="1" applyFill="1" applyBorder="1" applyAlignment="1">
      <alignment horizontal="center" vertical="center"/>
    </xf>
    <xf numFmtId="0" fontId="120" fillId="0" borderId="86" xfId="0" applyFont="1" applyBorder="1" applyAlignment="1">
      <alignment horizontal="center" vertical="center"/>
    </xf>
    <xf numFmtId="0" fontId="120" fillId="0" borderId="202" xfId="0" applyFont="1" applyBorder="1" applyAlignment="1">
      <alignment horizontal="center" vertical="center"/>
    </xf>
    <xf numFmtId="0" fontId="120" fillId="0" borderId="206" xfId="0" applyFont="1" applyBorder="1" applyAlignment="1">
      <alignment horizontal="center" vertical="center"/>
    </xf>
    <xf numFmtId="0" fontId="12" fillId="28" borderId="4" xfId="5" applyFont="1" applyFill="1" applyBorder="1" applyAlignment="1" applyProtection="1">
      <alignment horizontal="center" vertical="center"/>
      <protection hidden="1"/>
    </xf>
    <xf numFmtId="0" fontId="12" fillId="28" borderId="0" xfId="5" applyFont="1" applyFill="1" applyAlignment="1" applyProtection="1">
      <alignment horizontal="center" vertical="center"/>
      <protection hidden="1"/>
    </xf>
    <xf numFmtId="0" fontId="12" fillId="28" borderId="238" xfId="5" applyFont="1" applyFill="1" applyBorder="1" applyAlignment="1" applyProtection="1">
      <alignment horizontal="center" vertical="center"/>
      <protection hidden="1"/>
    </xf>
    <xf numFmtId="49" fontId="117" fillId="28" borderId="325" xfId="7" applyNumberFormat="1" applyFill="1" applyBorder="1" applyAlignment="1">
      <alignment horizontal="center" vertical="center"/>
    </xf>
    <xf numFmtId="49" fontId="117" fillId="28" borderId="326" xfId="7" applyNumberFormat="1" applyFill="1" applyBorder="1" applyAlignment="1">
      <alignment horizontal="center" vertical="center"/>
    </xf>
    <xf numFmtId="49" fontId="117" fillId="28" borderId="327" xfId="7" applyNumberFormat="1" applyFill="1" applyBorder="1" applyAlignment="1">
      <alignment horizontal="center" vertical="center"/>
    </xf>
    <xf numFmtId="0" fontId="218" fillId="28" borderId="328" xfId="5" applyFont="1" applyFill="1" applyBorder="1" applyAlignment="1">
      <alignment horizontal="center" vertical="center"/>
    </xf>
    <xf numFmtId="0" fontId="235" fillId="28" borderId="329" xfId="5" applyFont="1" applyFill="1" applyBorder="1" applyAlignment="1">
      <alignment horizontal="center" vertical="center"/>
    </xf>
    <xf numFmtId="0" fontId="235" fillId="28" borderId="330" xfId="5" applyFont="1" applyFill="1" applyBorder="1" applyAlignment="1">
      <alignment horizontal="center" vertical="center"/>
    </xf>
    <xf numFmtId="49" fontId="218" fillId="0" borderId="4" xfId="7" applyNumberFormat="1" applyFont="1" applyBorder="1" applyAlignment="1">
      <alignment horizontal="center" vertical="center" wrapText="1"/>
    </xf>
    <xf numFmtId="49" fontId="218" fillId="0" borderId="0" xfId="7" applyNumberFormat="1" applyFont="1" applyAlignment="1">
      <alignment horizontal="center" vertical="center" wrapText="1"/>
    </xf>
    <xf numFmtId="49" fontId="218" fillId="0" borderId="238" xfId="7" applyNumberFormat="1" applyFont="1" applyBorder="1" applyAlignment="1">
      <alignment horizontal="center" vertical="center" wrapText="1"/>
    </xf>
    <xf numFmtId="0" fontId="218" fillId="43" borderId="331" xfId="5" applyFont="1" applyFill="1" applyBorder="1" applyAlignment="1">
      <alignment horizontal="center" vertical="center"/>
    </xf>
    <xf numFmtId="0" fontId="164" fillId="28" borderId="80" xfId="5" applyFont="1" applyFill="1" applyBorder="1" applyAlignment="1">
      <alignment horizontal="center" vertical="center"/>
    </xf>
    <xf numFmtId="0" fontId="164" fillId="28" borderId="332" xfId="5" applyFont="1" applyFill="1" applyBorder="1" applyAlignment="1">
      <alignment horizontal="center" vertical="center"/>
    </xf>
    <xf numFmtId="49" fontId="218" fillId="0" borderId="125" xfId="7" applyNumberFormat="1" applyFont="1" applyBorder="1" applyAlignment="1">
      <alignment horizontal="center" vertical="center" wrapText="1"/>
    </xf>
    <xf numFmtId="49" fontId="218" fillId="0" borderId="126" xfId="7" applyNumberFormat="1" applyFont="1" applyBorder="1" applyAlignment="1">
      <alignment horizontal="center" vertical="center" wrapText="1"/>
    </xf>
    <xf numFmtId="49" fontId="218" fillId="0" borderId="127" xfId="7" applyNumberFormat="1" applyFont="1" applyBorder="1" applyAlignment="1">
      <alignment horizontal="center" vertical="center" wrapText="1"/>
    </xf>
    <xf numFmtId="0" fontId="164" fillId="28" borderId="331" xfId="5" applyFont="1" applyFill="1" applyBorder="1" applyAlignment="1">
      <alignment horizontal="center" vertical="center"/>
    </xf>
    <xf numFmtId="0" fontId="218" fillId="43" borderId="80" xfId="5" applyFont="1" applyFill="1" applyBorder="1" applyAlignment="1">
      <alignment horizontal="center" vertical="center"/>
    </xf>
    <xf numFmtId="49" fontId="164" fillId="28" borderId="31" xfId="7" applyNumberFormat="1" applyFont="1" applyFill="1" applyBorder="1" applyAlignment="1">
      <alignment horizontal="right" vertical="center"/>
    </xf>
    <xf numFmtId="49" fontId="117" fillId="28" borderId="32" xfId="7" applyNumberFormat="1" applyFill="1" applyBorder="1" applyAlignment="1">
      <alignment horizontal="center" vertical="center"/>
    </xf>
    <xf numFmtId="49" fontId="117" fillId="28" borderId="33" xfId="7" applyNumberFormat="1" applyFill="1" applyBorder="1" applyAlignment="1">
      <alignment horizontal="center" vertical="center"/>
    </xf>
    <xf numFmtId="0" fontId="164" fillId="28" borderId="86" xfId="5" applyFont="1" applyFill="1" applyBorder="1" applyAlignment="1">
      <alignment horizontal="center" vertical="center"/>
    </xf>
    <xf numFmtId="0" fontId="164" fillId="28" borderId="202" xfId="5" applyFont="1" applyFill="1" applyBorder="1" applyAlignment="1">
      <alignment horizontal="center" vertical="center"/>
    </xf>
    <xf numFmtId="0" fontId="218" fillId="43" borderId="206" xfId="5" applyFont="1" applyFill="1" applyBorder="1" applyAlignment="1">
      <alignment horizontal="center" vertical="center"/>
    </xf>
    <xf numFmtId="49" fontId="164" fillId="28" borderId="4" xfId="7" applyNumberFormat="1" applyFont="1" applyFill="1" applyBorder="1" applyAlignment="1">
      <alignment horizontal="right" vertical="center"/>
    </xf>
    <xf numFmtId="49" fontId="117" fillId="28" borderId="0" xfId="7" applyNumberFormat="1" applyFill="1" applyAlignment="1">
      <alignment horizontal="center" vertical="center"/>
    </xf>
    <xf numFmtId="49" fontId="117" fillId="28" borderId="238" xfId="7" applyNumberFormat="1" applyFill="1" applyBorder="1" applyAlignment="1">
      <alignment horizontal="center" vertical="center"/>
    </xf>
    <xf numFmtId="49" fontId="216" fillId="0" borderId="128" xfId="3" applyNumberFormat="1" applyFont="1" applyBorder="1" applyAlignment="1">
      <alignment horizontal="center" vertical="center"/>
    </xf>
    <xf numFmtId="49" fontId="216" fillId="0" borderId="298" xfId="3" applyNumberFormat="1" applyFont="1" applyBorder="1" applyAlignment="1">
      <alignment horizontal="center" vertical="center"/>
    </xf>
    <xf numFmtId="49" fontId="216" fillId="0" borderId="129" xfId="3" applyNumberFormat="1" applyFont="1" applyBorder="1" applyAlignment="1">
      <alignment horizontal="center" vertical="center"/>
    </xf>
    <xf numFmtId="0" fontId="573" fillId="28" borderId="0" xfId="2" applyFont="1" applyFill="1" applyAlignment="1" applyProtection="1">
      <alignment vertical="center"/>
      <protection hidden="1"/>
    </xf>
    <xf numFmtId="0" fontId="643" fillId="26" borderId="114" xfId="48" applyFont="1" applyFill="1" applyBorder="1" applyAlignment="1" applyProtection="1">
      <alignment horizontal="center" vertical="center" wrapText="1"/>
      <protection locked="0"/>
    </xf>
    <xf numFmtId="0" fontId="643" fillId="26" borderId="80" xfId="48" applyFont="1" applyFill="1" applyBorder="1" applyAlignment="1" applyProtection="1">
      <alignment horizontal="center" vertical="center" wrapText="1"/>
      <protection locked="0"/>
    </xf>
    <xf numFmtId="0" fontId="643" fillId="26" borderId="113" xfId="48" applyFont="1" applyFill="1" applyBorder="1" applyAlignment="1" applyProtection="1">
      <alignment horizontal="center" vertical="center" wrapText="1"/>
      <protection locked="0"/>
    </xf>
    <xf numFmtId="0" fontId="574" fillId="28" borderId="0" xfId="2" applyFont="1" applyFill="1" applyAlignment="1" applyProtection="1">
      <alignment vertical="center"/>
      <protection hidden="1"/>
    </xf>
    <xf numFmtId="0" fontId="644" fillId="7" borderId="239" xfId="48" applyFont="1" applyFill="1" applyBorder="1" applyAlignment="1">
      <alignment horizontal="center" vertical="center"/>
    </xf>
    <xf numFmtId="0" fontId="645" fillId="7" borderId="202" xfId="48" applyFont="1" applyFill="1" applyBorder="1" applyAlignment="1" applyProtection="1">
      <alignment horizontal="center" vertical="center"/>
      <protection locked="0"/>
    </xf>
    <xf numFmtId="0" fontId="645" fillId="7" borderId="212" xfId="48" applyFont="1" applyFill="1" applyBorder="1" applyAlignment="1" applyProtection="1">
      <alignment horizontal="center" vertical="center"/>
      <protection locked="0"/>
    </xf>
    <xf numFmtId="0" fontId="526" fillId="28" borderId="0" xfId="0" applyFont="1" applyFill="1"/>
    <xf numFmtId="207" fontId="646" fillId="152" borderId="240" xfId="48" applyNumberFormat="1" applyFont="1" applyFill="1" applyBorder="1" applyAlignment="1" applyProtection="1">
      <alignment horizontal="center" vertical="center"/>
      <protection locked="0"/>
    </xf>
    <xf numFmtId="0" fontId="646" fillId="152" borderId="0" xfId="48" applyFont="1" applyFill="1" applyAlignment="1" applyProtection="1">
      <alignment horizontal="center" vertical="center"/>
      <protection locked="0"/>
    </xf>
    <xf numFmtId="0" fontId="646" fillId="152" borderId="185" xfId="48" applyFont="1" applyFill="1" applyBorder="1" applyAlignment="1" applyProtection="1">
      <alignment horizontal="center" vertical="center"/>
      <protection locked="0"/>
    </xf>
    <xf numFmtId="207" fontId="57" fillId="7" borderId="240" xfId="48" applyNumberFormat="1" applyFont="1" applyFill="1" applyBorder="1" applyAlignment="1" applyProtection="1">
      <alignment horizontal="center" vertical="center"/>
      <protection locked="0"/>
    </xf>
    <xf numFmtId="0" fontId="10" fillId="0" borderId="0" xfId="48" applyFont="1" applyAlignment="1">
      <alignment horizontal="center" vertical="center"/>
    </xf>
    <xf numFmtId="1" fontId="10" fillId="0" borderId="185" xfId="48" applyNumberFormat="1" applyFont="1" applyBorder="1" applyAlignment="1">
      <alignment horizontal="center" vertical="center"/>
    </xf>
    <xf numFmtId="207" fontId="10" fillId="0" borderId="240" xfId="48" applyNumberFormat="1" applyFont="1" applyBorder="1" applyAlignment="1" applyProtection="1">
      <alignment horizontal="center" vertical="center"/>
      <protection locked="0"/>
    </xf>
    <xf numFmtId="0" fontId="46" fillId="7" borderId="0" xfId="48" applyFont="1" applyFill="1" applyAlignment="1">
      <alignment horizontal="center" vertical="center"/>
    </xf>
    <xf numFmtId="0" fontId="10" fillId="0" borderId="185" xfId="48" applyFont="1" applyBorder="1" applyAlignment="1">
      <alignment horizontal="center" vertical="center"/>
    </xf>
    <xf numFmtId="207" fontId="10" fillId="0" borderId="241" xfId="48" applyNumberFormat="1" applyFont="1" applyBorder="1" applyAlignment="1" applyProtection="1">
      <alignment horizontal="center" vertical="center"/>
      <protection locked="0"/>
    </xf>
    <xf numFmtId="0" fontId="10" fillId="0" borderId="213" xfId="48" applyFont="1" applyBorder="1" applyAlignment="1">
      <alignment horizontal="center" vertical="center"/>
    </xf>
    <xf numFmtId="0" fontId="46" fillId="7" borderId="214" xfId="48" applyFont="1" applyFill="1" applyBorder="1" applyAlignment="1">
      <alignment horizontal="center" vertical="center"/>
    </xf>
    <xf numFmtId="0" fontId="23" fillId="26" borderId="239" xfId="5" applyFont="1" applyFill="1" applyBorder="1" applyAlignment="1">
      <alignment horizontal="center" vertical="center"/>
    </xf>
    <xf numFmtId="0" fontId="23" fillId="26" borderId="202" xfId="5" applyFont="1" applyFill="1" applyBorder="1" applyAlignment="1">
      <alignment horizontal="center" vertical="center"/>
    </xf>
    <xf numFmtId="0" fontId="23" fillId="26" borderId="212" xfId="5" applyFont="1" applyFill="1" applyBorder="1" applyAlignment="1">
      <alignment horizontal="center" vertical="center"/>
    </xf>
    <xf numFmtId="0" fontId="23" fillId="26" borderId="224" xfId="5" applyFont="1" applyFill="1" applyBorder="1" applyAlignment="1">
      <alignment horizontal="center" vertical="center" wrapText="1"/>
    </xf>
    <xf numFmtId="0" fontId="23" fillId="26" borderId="225" xfId="5" applyFont="1" applyFill="1" applyBorder="1" applyAlignment="1">
      <alignment horizontal="center" vertical="center" wrapText="1"/>
    </xf>
    <xf numFmtId="0" fontId="44" fillId="26" borderId="225" xfId="5" applyFont="1" applyFill="1" applyBorder="1" applyAlignment="1">
      <alignment horizontal="center" vertical="center" wrapText="1"/>
    </xf>
    <xf numFmtId="0" fontId="45" fillId="26" borderId="225" xfId="5" applyFont="1" applyFill="1" applyBorder="1" applyAlignment="1">
      <alignment horizontal="center" vertical="center" wrapText="1"/>
    </xf>
    <xf numFmtId="0" fontId="44" fillId="26" borderId="226" xfId="5" applyFont="1" applyFill="1" applyBorder="1" applyAlignment="1">
      <alignment horizontal="center" vertical="center"/>
    </xf>
    <xf numFmtId="0" fontId="23" fillId="26" borderId="240" xfId="5" applyFont="1" applyFill="1" applyBorder="1" applyAlignment="1">
      <alignment horizontal="center" vertical="center"/>
    </xf>
    <xf numFmtId="0" fontId="23" fillId="26" borderId="0" xfId="5" applyFont="1" applyFill="1" applyAlignment="1">
      <alignment horizontal="center" vertical="center"/>
    </xf>
    <xf numFmtId="0" fontId="23" fillId="26" borderId="185" xfId="5" applyFont="1" applyFill="1" applyBorder="1" applyAlignment="1">
      <alignment horizontal="center" vertical="center"/>
    </xf>
    <xf numFmtId="0" fontId="23" fillId="26" borderId="0" xfId="5" applyFont="1" applyFill="1" applyAlignment="1">
      <alignment horizontal="center" vertical="center" wrapText="1"/>
    </xf>
    <xf numFmtId="0" fontId="44" fillId="26" borderId="0" xfId="5" applyFont="1" applyFill="1" applyAlignment="1">
      <alignment horizontal="center" vertical="center" wrapText="1"/>
    </xf>
    <xf numFmtId="0" fontId="45" fillId="26" borderId="0" xfId="5" applyFont="1" applyFill="1" applyAlignment="1">
      <alignment horizontal="center" vertical="center" wrapText="1"/>
    </xf>
    <xf numFmtId="0" fontId="44" fillId="26" borderId="238" xfId="5" applyFont="1" applyFill="1" applyBorder="1" applyAlignment="1">
      <alignment horizontal="center" vertical="center"/>
    </xf>
    <xf numFmtId="0" fontId="3" fillId="28" borderId="240" xfId="5" applyFill="1" applyBorder="1" applyAlignment="1">
      <alignment horizontal="center" vertical="center" wrapText="1"/>
    </xf>
    <xf numFmtId="0" fontId="3" fillId="28" borderId="0" xfId="5" applyFill="1" applyAlignment="1">
      <alignment horizontal="center" vertical="center" wrapText="1"/>
    </xf>
    <xf numFmtId="0" fontId="3" fillId="28" borderId="185" xfId="5" applyFill="1" applyBorder="1" applyAlignment="1">
      <alignment horizontal="center" vertical="center" wrapText="1"/>
    </xf>
    <xf numFmtId="0" fontId="23" fillId="28" borderId="0" xfId="5" applyFont="1" applyFill="1" applyAlignment="1">
      <alignment horizontal="center" vertical="center"/>
    </xf>
    <xf numFmtId="0" fontId="23" fillId="28" borderId="0" xfId="5" applyFont="1" applyFill="1" applyAlignment="1">
      <alignment horizontal="centerContinuous" vertical="center"/>
    </xf>
    <xf numFmtId="0" fontId="3" fillId="1" borderId="0" xfId="5" applyFill="1" applyAlignment="1">
      <alignment vertical="center"/>
    </xf>
    <xf numFmtId="0" fontId="3" fillId="1" borderId="238" xfId="5" applyFill="1" applyBorder="1" applyAlignment="1">
      <alignment vertical="center"/>
    </xf>
    <xf numFmtId="0" fontId="3" fillId="28" borderId="0" xfId="5" applyFill="1" applyAlignment="1">
      <alignment horizontal="center" vertical="center"/>
    </xf>
    <xf numFmtId="0" fontId="3" fillId="28" borderId="238" xfId="5" applyFill="1" applyBorder="1" applyAlignment="1">
      <alignment horizontal="center" vertical="center"/>
    </xf>
    <xf numFmtId="0" fontId="3" fillId="28" borderId="240" xfId="5" applyFill="1" applyBorder="1" applyAlignment="1">
      <alignment horizontal="center" vertical="center" wrapText="1"/>
    </xf>
    <xf numFmtId="0" fontId="3" fillId="28" borderId="0" xfId="5" applyFill="1" applyAlignment="1">
      <alignment horizontal="left" vertical="center"/>
    </xf>
    <xf numFmtId="0" fontId="3" fillId="28" borderId="185" xfId="5" applyFill="1" applyBorder="1" applyAlignment="1">
      <alignment horizontal="left" vertical="center"/>
    </xf>
    <xf numFmtId="0" fontId="3" fillId="28" borderId="297" xfId="5" applyFill="1" applyBorder="1" applyAlignment="1">
      <alignment horizontal="center" vertical="center"/>
    </xf>
    <xf numFmtId="0" fontId="3" fillId="28" borderId="227" xfId="5" applyFill="1" applyBorder="1" applyAlignment="1">
      <alignment horizontal="center" vertical="center"/>
    </xf>
    <xf numFmtId="0" fontId="3" fillId="28" borderId="227" xfId="5" applyFill="1" applyBorder="1" applyAlignment="1">
      <alignment horizontal="centerContinuous" vertical="center"/>
    </xf>
    <xf numFmtId="0" fontId="3" fillId="28" borderId="227" xfId="5" applyFill="1" applyBorder="1" applyAlignment="1">
      <alignment horizontal="center" vertical="center"/>
    </xf>
    <xf numFmtId="0" fontId="3" fillId="28" borderId="228" xfId="5" applyFill="1" applyBorder="1" applyAlignment="1">
      <alignment horizontal="center" vertical="center"/>
    </xf>
    <xf numFmtId="0" fontId="3" fillId="28" borderId="241" xfId="5" applyFill="1" applyBorder="1" applyAlignment="1">
      <alignment horizontal="center" vertical="center" wrapText="1"/>
    </xf>
    <xf numFmtId="0" fontId="3" fillId="28" borderId="213" xfId="5" applyFill="1" applyBorder="1" applyAlignment="1">
      <alignment horizontal="center" vertical="center" wrapText="1"/>
    </xf>
    <xf numFmtId="0" fontId="3" fillId="28" borderId="214" xfId="5" applyFill="1" applyBorder="1" applyAlignment="1">
      <alignment horizontal="center" vertical="center" wrapText="1"/>
    </xf>
    <xf numFmtId="1" fontId="10" fillId="12" borderId="224" xfId="7" applyNumberFormat="1" applyFont="1" applyFill="1" applyBorder="1" applyAlignment="1">
      <alignment horizontal="centerContinuous" vertical="center" wrapText="1"/>
    </xf>
    <xf numFmtId="0" fontId="3" fillId="12" borderId="225" xfId="7" applyFont="1" applyFill="1" applyBorder="1" applyAlignment="1">
      <alignment horizontal="centerContinuous" vertical="center" wrapText="1"/>
    </xf>
    <xf numFmtId="0" fontId="3" fillId="12" borderId="226" xfId="7" applyFont="1" applyFill="1" applyBorder="1" applyAlignment="1">
      <alignment horizontal="centerContinuous" vertical="center" wrapText="1"/>
    </xf>
    <xf numFmtId="0" fontId="10" fillId="12" borderId="224" xfId="7" applyFont="1" applyFill="1" applyBorder="1" applyAlignment="1">
      <alignment horizontal="centerContinuous" vertical="center"/>
    </xf>
    <xf numFmtId="0" fontId="10" fillId="12" borderId="225" xfId="7" applyFont="1" applyFill="1" applyBorder="1" applyAlignment="1">
      <alignment horizontal="centerContinuous" vertical="center"/>
    </xf>
    <xf numFmtId="0" fontId="117" fillId="12" borderId="225" xfId="7" applyFill="1" applyBorder="1" applyAlignment="1">
      <alignment horizontal="centerContinuous" vertical="center"/>
    </xf>
    <xf numFmtId="0" fontId="117" fillId="12" borderId="226" xfId="7" applyFill="1" applyBorder="1" applyAlignment="1">
      <alignment horizontal="centerContinuous" vertical="center"/>
    </xf>
    <xf numFmtId="176" fontId="84" fillId="0" borderId="4" xfId="15" applyNumberFormat="1" applyFont="1" applyBorder="1" applyAlignment="1">
      <alignment horizontal="center" vertical="center"/>
    </xf>
    <xf numFmtId="176" fontId="84" fillId="0" borderId="0" xfId="15" applyNumberFormat="1" applyFont="1" applyAlignment="1">
      <alignment horizontal="center" vertical="center"/>
    </xf>
    <xf numFmtId="169" fontId="85" fillId="60" borderId="0" xfId="7" applyNumberFormat="1" applyFont="1" applyFill="1" applyAlignment="1" applyProtection="1">
      <alignment horizontal="right" vertical="center" wrapText="1"/>
      <protection locked="0"/>
    </xf>
    <xf numFmtId="2" fontId="30" fillId="60" borderId="238" xfId="15" applyNumberFormat="1" applyFont="1" applyFill="1" applyBorder="1" applyAlignment="1">
      <alignment horizontal="center" vertical="center"/>
    </xf>
    <xf numFmtId="172" fontId="3" fillId="0" borderId="4" xfId="7" applyNumberFormat="1" applyFont="1" applyBorder="1" applyAlignment="1" applyProtection="1">
      <alignment horizontal="center" vertical="center" wrapText="1"/>
      <protection locked="0"/>
    </xf>
    <xf numFmtId="172" fontId="3" fillId="0" borderId="0" xfId="7" applyNumberFormat="1" applyFont="1" applyAlignment="1" applyProtection="1">
      <alignment horizontal="center" vertical="center" wrapText="1"/>
      <protection locked="0"/>
    </xf>
    <xf numFmtId="172" fontId="3" fillId="0" borderId="238" xfId="7" applyNumberFormat="1" applyFont="1" applyBorder="1" applyAlignment="1" applyProtection="1">
      <alignment horizontal="center" vertical="center" wrapText="1"/>
      <protection locked="0"/>
    </xf>
    <xf numFmtId="176" fontId="84" fillId="0" borderId="140" xfId="15" applyNumberFormat="1" applyFont="1" applyBorder="1" applyAlignment="1">
      <alignment horizontal="center" vertical="center"/>
    </xf>
    <xf numFmtId="176" fontId="84" fillId="0" borderId="37" xfId="15" applyNumberFormat="1" applyFont="1" applyBorder="1" applyAlignment="1">
      <alignment horizontal="center" vertical="center"/>
    </xf>
    <xf numFmtId="169" fontId="85" fillId="60" borderId="37" xfId="7" applyNumberFormat="1" applyFont="1" applyFill="1" applyBorder="1" applyAlignment="1" applyProtection="1">
      <alignment horizontal="right" vertical="center" wrapText="1"/>
      <protection locked="0"/>
    </xf>
    <xf numFmtId="172" fontId="59" fillId="7" borderId="4" xfId="7" applyNumberFormat="1" applyFont="1" applyFill="1" applyBorder="1" applyAlignment="1" applyProtection="1">
      <alignment horizontal="center" vertical="center"/>
      <protection locked="0"/>
    </xf>
    <xf numFmtId="172" fontId="58" fillId="8" borderId="0" xfId="7" applyNumberFormat="1" applyFont="1" applyFill="1" applyAlignment="1" applyProtection="1">
      <alignment horizontal="center" vertical="center"/>
      <protection locked="0"/>
    </xf>
    <xf numFmtId="172" fontId="117" fillId="0" borderId="238" xfId="7" applyNumberFormat="1" applyBorder="1" applyAlignment="1">
      <alignment horizontal="center" vertical="center"/>
    </xf>
    <xf numFmtId="172" fontId="88" fillId="8" borderId="138" xfId="15" applyNumberFormat="1" applyFont="1" applyFill="1" applyBorder="1" applyAlignment="1">
      <alignment horizontal="center" vertical="center"/>
    </xf>
    <xf numFmtId="172" fontId="88" fillId="8" borderId="39" xfId="15" applyNumberFormat="1" applyFont="1" applyFill="1" applyBorder="1" applyAlignment="1">
      <alignment horizontal="center" vertical="center"/>
    </xf>
    <xf numFmtId="172" fontId="88" fillId="8" borderId="139" xfId="15" applyNumberFormat="1" applyFont="1" applyFill="1" applyBorder="1" applyAlignment="1">
      <alignment horizontal="center" vertical="center"/>
    </xf>
    <xf numFmtId="172" fontId="88" fillId="8" borderId="4" xfId="15" applyNumberFormat="1" applyFont="1" applyFill="1" applyBorder="1" applyAlignment="1">
      <alignment horizontal="center" vertical="center"/>
    </xf>
    <xf numFmtId="172" fontId="88" fillId="8" borderId="0" xfId="15" applyNumberFormat="1" applyFont="1" applyFill="1" applyAlignment="1">
      <alignment horizontal="center" vertical="center"/>
    </xf>
    <xf numFmtId="172" fontId="88" fillId="8" borderId="238" xfId="15" applyNumberFormat="1" applyFont="1" applyFill="1" applyBorder="1" applyAlignment="1">
      <alignment horizontal="center" vertical="center"/>
    </xf>
    <xf numFmtId="172" fontId="6" fillId="0" borderId="4" xfId="7" applyNumberFormat="1" applyFont="1" applyBorder="1" applyAlignment="1">
      <alignment horizontal="center" vertical="center"/>
    </xf>
    <xf numFmtId="172" fontId="6" fillId="0" borderId="0" xfId="7" applyNumberFormat="1" applyFont="1" applyAlignment="1">
      <alignment horizontal="center" vertical="center"/>
    </xf>
    <xf numFmtId="170" fontId="59" fillId="7" borderId="238" xfId="7" applyNumberFormat="1" applyFont="1" applyFill="1" applyBorder="1" applyAlignment="1" applyProtection="1">
      <alignment horizontal="center" vertical="center"/>
      <protection locked="0"/>
    </xf>
    <xf numFmtId="176" fontId="3" fillId="0" borderId="4" xfId="15" applyNumberFormat="1" applyFont="1" applyBorder="1" applyAlignment="1">
      <alignment horizontal="center" vertical="center"/>
    </xf>
    <xf numFmtId="176" fontId="3" fillId="0" borderId="0" xfId="15" applyNumberFormat="1" applyFont="1" applyAlignment="1">
      <alignment horizontal="center" vertical="center"/>
    </xf>
    <xf numFmtId="176" fontId="3" fillId="0" borderId="238" xfId="15" applyNumberFormat="1" applyFont="1" applyBorder="1" applyAlignment="1">
      <alignment horizontal="center" vertical="center"/>
    </xf>
    <xf numFmtId="0" fontId="87" fillId="8" borderId="4" xfId="15" applyFont="1" applyFill="1" applyBorder="1" applyAlignment="1">
      <alignment horizontal="center" vertical="center"/>
    </xf>
    <xf numFmtId="0" fontId="87" fillId="8" borderId="0" xfId="15" applyFont="1" applyFill="1" applyAlignment="1">
      <alignment horizontal="center" vertical="center"/>
    </xf>
    <xf numFmtId="0" fontId="87" fillId="8" borderId="238" xfId="15" applyFont="1" applyFill="1" applyBorder="1" applyAlignment="1">
      <alignment horizontal="center" vertical="center"/>
    </xf>
    <xf numFmtId="172" fontId="6" fillId="28" borderId="81" xfId="7" applyNumberFormat="1" applyFont="1" applyFill="1" applyBorder="1" applyAlignment="1">
      <alignment horizontal="center" vertical="center"/>
    </xf>
    <xf numFmtId="172" fontId="6" fillId="28" borderId="123" xfId="7" applyNumberFormat="1" applyFont="1" applyFill="1" applyBorder="1" applyAlignment="1">
      <alignment horizontal="center" vertical="center"/>
    </xf>
    <xf numFmtId="172" fontId="6" fillId="28" borderId="124" xfId="7" applyNumberFormat="1" applyFont="1" applyFill="1" applyBorder="1" applyAlignment="1">
      <alignment horizontal="center" vertical="center"/>
    </xf>
    <xf numFmtId="0" fontId="87" fillId="8" borderId="135" xfId="15" applyFont="1" applyFill="1" applyBorder="1" applyAlignment="1">
      <alignment horizontal="center" vertical="center"/>
    </xf>
    <xf numFmtId="0" fontId="87" fillId="8" borderId="136" xfId="15" applyFont="1" applyFill="1" applyBorder="1" applyAlignment="1">
      <alignment horizontal="center" vertical="center"/>
    </xf>
    <xf numFmtId="0" fontId="87" fillId="8" borderId="137" xfId="15" applyFont="1" applyFill="1" applyBorder="1" applyAlignment="1">
      <alignment horizontal="center" vertical="center"/>
    </xf>
    <xf numFmtId="172" fontId="1" fillId="28" borderId="134" xfId="7" applyNumberFormat="1" applyFont="1" applyFill="1" applyBorder="1" applyAlignment="1">
      <alignment horizontal="center" vertical="center"/>
    </xf>
    <xf numFmtId="172" fontId="1" fillId="28" borderId="79" xfId="7" applyNumberFormat="1" applyFont="1" applyFill="1" applyBorder="1" applyAlignment="1">
      <alignment horizontal="center" vertical="center"/>
    </xf>
    <xf numFmtId="172" fontId="1" fillId="28" borderId="130" xfId="7" applyNumberFormat="1" applyFont="1" applyFill="1" applyBorder="1" applyAlignment="1">
      <alignment horizontal="center" vertical="center"/>
    </xf>
    <xf numFmtId="176" fontId="647" fillId="60" borderId="131" xfId="15" applyNumberFormat="1" applyFont="1" applyFill="1" applyBorder="1" applyAlignment="1">
      <alignment horizontal="right" vertical="center"/>
    </xf>
    <xf numFmtId="0" fontId="75" fillId="60" borderId="132" xfId="7" applyFont="1" applyFill="1" applyBorder="1" applyAlignment="1">
      <alignment horizontal="center" vertical="center"/>
    </xf>
    <xf numFmtId="0" fontId="595" fillId="60" borderId="132" xfId="7" applyFont="1" applyFill="1" applyBorder="1" applyAlignment="1">
      <alignment horizontal="right" vertical="center"/>
    </xf>
    <xf numFmtId="166" fontId="75" fillId="60" borderId="133" xfId="7" applyNumberFormat="1" applyFont="1" applyFill="1" applyBorder="1" applyAlignment="1">
      <alignment horizontal="center" vertical="center"/>
    </xf>
    <xf numFmtId="176" fontId="647" fillId="60" borderId="248" xfId="15" applyNumberFormat="1" applyFont="1" applyFill="1" applyBorder="1" applyAlignment="1">
      <alignment horizontal="right" vertical="center"/>
    </xf>
    <xf numFmtId="0" fontId="75" fillId="60" borderId="213" xfId="7" applyFont="1" applyFill="1" applyBorder="1" applyAlignment="1">
      <alignment horizontal="center" vertical="center"/>
    </xf>
    <xf numFmtId="0" fontId="595" fillId="60" borderId="213" xfId="7" applyFont="1" applyFill="1" applyBorder="1" applyAlignment="1">
      <alignment horizontal="right" vertical="center"/>
    </xf>
    <xf numFmtId="166" fontId="75" fillId="60" borderId="244" xfId="7" applyNumberFormat="1" applyFont="1" applyFill="1" applyBorder="1" applyAlignment="1">
      <alignment horizontal="center" vertical="center"/>
    </xf>
    <xf numFmtId="0" fontId="123" fillId="21" borderId="297" xfId="7" applyFont="1" applyFill="1" applyBorder="1" applyAlignment="1">
      <alignment horizontal="center" vertical="center"/>
    </xf>
    <xf numFmtId="0" fontId="123" fillId="21" borderId="227" xfId="7" applyFont="1" applyFill="1" applyBorder="1" applyAlignment="1">
      <alignment horizontal="center" vertical="center"/>
    </xf>
    <xf numFmtId="0" fontId="123" fillId="21" borderId="228" xfId="7" applyFont="1" applyFill="1" applyBorder="1" applyAlignment="1">
      <alignment horizontal="center" vertical="center"/>
    </xf>
    <xf numFmtId="0" fontId="123" fillId="21" borderId="128" xfId="7" applyFont="1" applyFill="1" applyBorder="1" applyAlignment="1">
      <alignment horizontal="center" vertical="center" wrapText="1"/>
    </xf>
    <xf numFmtId="0" fontId="123" fillId="21" borderId="298" xfId="7" applyFont="1" applyFill="1" applyBorder="1" applyAlignment="1">
      <alignment horizontal="center" vertical="center" wrapText="1"/>
    </xf>
    <xf numFmtId="0" fontId="123" fillId="21" borderId="129" xfId="7" applyFont="1" applyFill="1" applyBorder="1" applyAlignment="1">
      <alignment horizontal="center" vertical="center" wrapText="1"/>
    </xf>
    <xf numFmtId="0" fontId="648" fillId="19" borderId="180" xfId="0" applyFont="1" applyFill="1" applyBorder="1" applyAlignment="1">
      <alignment horizontal="center" vertical="center"/>
    </xf>
    <xf numFmtId="0" fontId="648" fillId="19" borderId="181" xfId="0" applyFont="1" applyFill="1" applyBorder="1" applyAlignment="1">
      <alignment horizontal="center" vertical="center"/>
    </xf>
    <xf numFmtId="0" fontId="648" fillId="19" borderId="333" xfId="0" applyFont="1" applyFill="1" applyBorder="1" applyAlignment="1">
      <alignment horizontal="center" vertical="center"/>
    </xf>
    <xf numFmtId="0" fontId="648" fillId="19" borderId="182" xfId="0" applyFont="1" applyFill="1" applyBorder="1" applyAlignment="1">
      <alignment horizontal="center" vertical="center"/>
    </xf>
    <xf numFmtId="0" fontId="648" fillId="19" borderId="183" xfId="0" applyFont="1" applyFill="1" applyBorder="1" applyAlignment="1">
      <alignment horizontal="center" vertical="center"/>
    </xf>
    <xf numFmtId="0" fontId="648" fillId="19" borderId="334" xfId="0" applyFont="1" applyFill="1" applyBorder="1" applyAlignment="1">
      <alignment horizontal="center" vertical="center"/>
    </xf>
    <xf numFmtId="0" fontId="120" fillId="49" borderId="0" xfId="0" applyFont="1" applyFill="1" applyAlignment="1">
      <alignment horizontal="center"/>
    </xf>
    <xf numFmtId="0" fontId="175" fillId="49" borderId="238" xfId="5" applyFont="1" applyFill="1" applyBorder="1" applyAlignment="1">
      <alignment horizontal="center" vertical="center" textRotation="90" wrapText="1"/>
    </xf>
    <xf numFmtId="0" fontId="649" fillId="28" borderId="224" xfId="5" applyFont="1" applyFill="1" applyBorder="1" applyAlignment="1" applyProtection="1">
      <alignment horizontal="center" vertical="center"/>
      <protection hidden="1"/>
    </xf>
    <xf numFmtId="0" fontId="649" fillId="28" borderId="225" xfId="5" applyFont="1" applyFill="1" applyBorder="1" applyAlignment="1" applyProtection="1">
      <alignment horizontal="center" vertical="center"/>
      <protection hidden="1"/>
    </xf>
    <xf numFmtId="0" fontId="649" fillId="28" borderId="226" xfId="5" applyFont="1" applyFill="1" applyBorder="1" applyAlignment="1" applyProtection="1">
      <alignment horizontal="center" vertical="center"/>
      <protection hidden="1"/>
    </xf>
    <xf numFmtId="0" fontId="649" fillId="28" borderId="4" xfId="5" applyFont="1" applyFill="1" applyBorder="1" applyAlignment="1" applyProtection="1">
      <alignment horizontal="center" vertical="center"/>
      <protection hidden="1"/>
    </xf>
    <xf numFmtId="0" fontId="649" fillId="28" borderId="0" xfId="5" applyFont="1" applyFill="1" applyAlignment="1" applyProtection="1">
      <alignment horizontal="center" vertical="center"/>
      <protection hidden="1"/>
    </xf>
    <xf numFmtId="0" fontId="649" fillId="28" borderId="238" xfId="5" applyFont="1" applyFill="1" applyBorder="1" applyAlignment="1" applyProtection="1">
      <alignment horizontal="center" vertical="center"/>
      <protection hidden="1"/>
    </xf>
    <xf numFmtId="0" fontId="153" fillId="28" borderId="4" xfId="32" applyFont="1" applyFill="1" applyBorder="1" applyAlignment="1">
      <alignment horizontal="center" vertical="center" wrapText="1"/>
    </xf>
    <xf numFmtId="0" fontId="153" fillId="28" borderId="0" xfId="32" applyFont="1" applyFill="1" applyAlignment="1">
      <alignment horizontal="center" vertical="center" wrapText="1"/>
    </xf>
    <xf numFmtId="0" fontId="153" fillId="28" borderId="238" xfId="32" applyFont="1" applyFill="1" applyBorder="1" applyAlignment="1">
      <alignment horizontal="center" vertical="center" wrapText="1"/>
    </xf>
    <xf numFmtId="0" fontId="153" fillId="28" borderId="248" xfId="32" applyFont="1" applyFill="1" applyBorder="1" applyAlignment="1">
      <alignment horizontal="center" vertical="center" wrapText="1"/>
    </xf>
    <xf numFmtId="0" fontId="153" fillId="28" borderId="213" xfId="32" applyFont="1" applyFill="1" applyBorder="1" applyAlignment="1">
      <alignment horizontal="center" vertical="center" wrapText="1"/>
    </xf>
    <xf numFmtId="0" fontId="153" fillId="28" borderId="244" xfId="32" applyFont="1" applyFill="1" applyBorder="1" applyAlignment="1">
      <alignment horizontal="center" vertical="center" wrapText="1"/>
    </xf>
    <xf numFmtId="0" fontId="576" fillId="28" borderId="4" xfId="0" applyFont="1" applyFill="1" applyBorder="1" applyAlignment="1" applyProtection="1">
      <alignment horizontal="left" vertical="center"/>
      <protection locked="0"/>
    </xf>
    <xf numFmtId="0" fontId="576" fillId="28" borderId="0" xfId="0" applyFont="1" applyFill="1" applyAlignment="1" applyProtection="1">
      <alignment horizontal="left" vertical="center"/>
      <protection locked="0"/>
    </xf>
    <xf numFmtId="0" fontId="650" fillId="28" borderId="206" xfId="5" applyFont="1" applyFill="1" applyBorder="1" applyAlignment="1" applyProtection="1">
      <alignment horizontal="right" vertical="center"/>
      <protection hidden="1"/>
    </xf>
    <xf numFmtId="0" fontId="1" fillId="28" borderId="0" xfId="0" applyFont="1" applyFill="1" applyAlignment="1" applyProtection="1">
      <alignment horizontal="left" vertical="center"/>
      <protection locked="0"/>
    </xf>
    <xf numFmtId="0" fontId="576" fillId="28" borderId="238" xfId="0" applyFont="1" applyFill="1" applyBorder="1" applyAlignment="1" applyProtection="1">
      <alignment horizontal="left" vertical="center"/>
      <protection locked="0"/>
    </xf>
    <xf numFmtId="0" fontId="12" fillId="12" borderId="239" xfId="0" applyFont="1" applyFill="1" applyBorder="1" applyAlignment="1">
      <alignment horizontal="center" vertical="center"/>
    </xf>
    <xf numFmtId="0" fontId="12" fillId="12" borderId="202" xfId="0" applyFont="1" applyFill="1" applyBorder="1" applyAlignment="1">
      <alignment horizontal="center" vertical="center"/>
    </xf>
    <xf numFmtId="0" fontId="12" fillId="12" borderId="212" xfId="0" applyFont="1" applyFill="1" applyBorder="1" applyAlignment="1">
      <alignment horizontal="center" vertical="center"/>
    </xf>
    <xf numFmtId="0" fontId="12" fillId="28" borderId="240" xfId="0" applyFont="1" applyFill="1" applyBorder="1" applyAlignment="1">
      <alignment horizontal="centerContinuous" vertical="center"/>
    </xf>
    <xf numFmtId="0" fontId="12" fillId="28" borderId="0" xfId="0" applyFont="1" applyFill="1" applyAlignment="1">
      <alignment horizontal="centerContinuous" vertical="center"/>
    </xf>
    <xf numFmtId="0" fontId="651" fillId="28" borderId="0" xfId="5" applyFont="1" applyFill="1" applyAlignment="1">
      <alignment horizontal="center" vertical="center"/>
    </xf>
    <xf numFmtId="0" fontId="12" fillId="153" borderId="0" xfId="0" applyFont="1" applyFill="1" applyAlignment="1">
      <alignment horizontal="center" vertical="center"/>
    </xf>
    <xf numFmtId="0" fontId="12" fillId="153" borderId="185" xfId="0" applyFont="1" applyFill="1" applyBorder="1" applyAlignment="1">
      <alignment horizontal="center" vertical="center"/>
    </xf>
    <xf numFmtId="0" fontId="142" fillId="28" borderId="240" xfId="5" applyFont="1" applyFill="1" applyBorder="1" applyAlignment="1">
      <alignment horizontal="center" vertical="center"/>
    </xf>
    <xf numFmtId="0" fontId="122" fillId="28" borderId="0" xfId="0" applyFont="1" applyFill="1" applyAlignment="1">
      <alignment horizontal="right" vertical="center"/>
    </xf>
    <xf numFmtId="198" fontId="257" fillId="154" borderId="0" xfId="0" applyNumberFormat="1" applyFont="1" applyFill="1" applyAlignment="1">
      <alignment horizontal="center" vertical="center"/>
    </xf>
    <xf numFmtId="0" fontId="215" fillId="28" borderId="0" xfId="1" applyFont="1" applyFill="1" applyBorder="1" applyAlignment="1" applyProtection="1"/>
    <xf numFmtId="0" fontId="218" fillId="28" borderId="0" xfId="0" applyFont="1" applyFill="1" applyAlignment="1">
      <alignment horizontal="center" vertical="center" wrapText="1"/>
    </xf>
    <xf numFmtId="0" fontId="218" fillId="28" borderId="185" xfId="0" applyFont="1" applyFill="1" applyBorder="1" applyAlignment="1">
      <alignment horizontal="center" vertical="center" wrapText="1"/>
    </xf>
    <xf numFmtId="0" fontId="218" fillId="43" borderId="240" xfId="0" applyFont="1" applyFill="1" applyBorder="1" applyAlignment="1">
      <alignment horizontal="center" vertical="center"/>
    </xf>
    <xf numFmtId="0" fontId="122" fillId="28" borderId="0" xfId="0" applyFont="1" applyFill="1" applyAlignment="1">
      <alignment horizontal="left" vertical="center"/>
    </xf>
    <xf numFmtId="198" fontId="164" fillId="28" borderId="0" xfId="0" applyNumberFormat="1" applyFont="1" applyFill="1" applyAlignment="1">
      <alignment horizontal="center" vertical="center"/>
    </xf>
    <xf numFmtId="0" fontId="0" fillId="28" borderId="0" xfId="0" applyFill="1" applyAlignment="1">
      <alignment horizontal="center" vertical="center"/>
    </xf>
    <xf numFmtId="0" fontId="215" fillId="28" borderId="0" xfId="1" applyFont="1" applyFill="1" applyBorder="1" applyAlignment="1" applyProtection="1">
      <alignment horizontal="left" vertical="center"/>
    </xf>
    <xf numFmtId="0" fontId="651" fillId="28" borderId="240" xfId="5" applyFont="1" applyFill="1" applyBorder="1" applyAlignment="1">
      <alignment horizontal="center" vertical="center"/>
    </xf>
    <xf numFmtId="0" fontId="652" fillId="28" borderId="0" xfId="5" applyFont="1" applyFill="1" applyAlignment="1" applyProtection="1">
      <alignment horizontal="left"/>
      <protection hidden="1"/>
    </xf>
    <xf numFmtId="0" fontId="148" fillId="28" borderId="0" xfId="5" applyFont="1" applyFill="1" applyAlignment="1" applyProtection="1">
      <alignment horizontal="left"/>
      <protection hidden="1"/>
    </xf>
    <xf numFmtId="0" fontId="651" fillId="28" borderId="335" xfId="5" applyFont="1" applyFill="1" applyBorder="1" applyAlignment="1">
      <alignment horizontal="center" vertical="center"/>
    </xf>
    <xf numFmtId="0" fontId="653" fillId="28" borderId="336" xfId="5" applyFont="1" applyFill="1" applyBorder="1" applyAlignment="1" applyProtection="1">
      <alignment horizontal="left"/>
      <protection hidden="1"/>
    </xf>
    <xf numFmtId="0" fontId="218" fillId="28" borderId="336" xfId="0" applyFont="1" applyFill="1" applyBorder="1" applyAlignment="1">
      <alignment horizontal="center" vertical="center" wrapText="1"/>
    </xf>
    <xf numFmtId="0" fontId="218" fillId="28" borderId="337" xfId="0" applyFont="1" applyFill="1" applyBorder="1" applyAlignment="1">
      <alignment horizontal="center" vertical="center" wrapText="1"/>
    </xf>
    <xf numFmtId="0" fontId="142" fillId="43" borderId="241" xfId="5" applyFont="1" applyFill="1" applyBorder="1" applyAlignment="1">
      <alignment horizontal="center" vertical="center"/>
    </xf>
    <xf numFmtId="0" fontId="654" fillId="28" borderId="213" xfId="5" applyFont="1" applyFill="1" applyBorder="1" applyAlignment="1" applyProtection="1">
      <alignment horizontal="left"/>
      <protection hidden="1"/>
    </xf>
    <xf numFmtId="0" fontId="218" fillId="28" borderId="213" xfId="0" applyFont="1" applyFill="1" applyBorder="1" applyAlignment="1">
      <alignment horizontal="center" vertical="center" wrapText="1"/>
    </xf>
    <xf numFmtId="0" fontId="218" fillId="28" borderId="214" xfId="0" applyFont="1" applyFill="1" applyBorder="1" applyAlignment="1">
      <alignment horizontal="center" vertical="center" wrapText="1"/>
    </xf>
    <xf numFmtId="0" fontId="219" fillId="0" borderId="0" xfId="0" applyFont="1" applyAlignment="1">
      <alignment vertical="top"/>
    </xf>
    <xf numFmtId="0" fontId="576" fillId="28" borderId="86" xfId="0" applyFont="1" applyFill="1" applyBorder="1" applyAlignment="1">
      <alignment horizontal="center" vertical="center" wrapText="1"/>
    </xf>
    <xf numFmtId="0" fontId="576" fillId="28" borderId="202" xfId="0" applyFont="1" applyFill="1" applyBorder="1" applyAlignment="1">
      <alignment horizontal="center" vertical="center" wrapText="1"/>
    </xf>
    <xf numFmtId="0" fontId="576" fillId="28" borderId="206" xfId="0" applyFont="1" applyFill="1" applyBorder="1" applyAlignment="1">
      <alignment horizontal="center" vertical="center" wrapText="1"/>
    </xf>
    <xf numFmtId="0" fontId="12" fillId="12" borderId="4" xfId="0" applyFont="1" applyFill="1" applyBorder="1" applyAlignment="1">
      <alignment horizontal="center" vertical="center"/>
    </xf>
    <xf numFmtId="0" fontId="12" fillId="12" borderId="0" xfId="0" applyFont="1" applyFill="1" applyAlignment="1">
      <alignment horizontal="center" vertical="center"/>
    </xf>
    <xf numFmtId="0" fontId="12" fillId="12" borderId="238" xfId="0" applyFont="1" applyFill="1" applyBorder="1" applyAlignment="1">
      <alignment horizontal="center" vertical="center"/>
    </xf>
    <xf numFmtId="0" fontId="142" fillId="28" borderId="248" xfId="5" applyFont="1" applyFill="1" applyBorder="1" applyAlignment="1">
      <alignment horizontal="center" vertical="center"/>
    </xf>
    <xf numFmtId="0" fontId="12" fillId="28" borderId="213" xfId="0" applyFont="1" applyFill="1" applyBorder="1" applyAlignment="1">
      <alignment horizontal="center" vertical="center"/>
    </xf>
    <xf numFmtId="0" fontId="651" fillId="28" borderId="213" xfId="5" applyFont="1" applyFill="1" applyBorder="1" applyAlignment="1">
      <alignment horizontal="center" vertical="center"/>
    </xf>
    <xf numFmtId="0" fontId="142" fillId="28" borderId="213" xfId="5" applyFont="1" applyFill="1" applyBorder="1" applyAlignment="1">
      <alignment horizontal="center" vertical="center"/>
    </xf>
    <xf numFmtId="0" fontId="12" fillId="28" borderId="244" xfId="0" applyFont="1" applyFill="1" applyBorder="1" applyAlignment="1">
      <alignment horizontal="center" vertical="center"/>
    </xf>
    <xf numFmtId="0" fontId="163" fillId="28" borderId="86" xfId="0" applyFont="1" applyFill="1" applyBorder="1" applyAlignment="1">
      <alignment horizontal="right" vertical="center"/>
    </xf>
    <xf numFmtId="0" fontId="163" fillId="28" borderId="202" xfId="0" applyFont="1" applyFill="1" applyBorder="1" applyAlignment="1">
      <alignment horizontal="right" vertical="center"/>
    </xf>
    <xf numFmtId="198" fontId="655" fillId="154" borderId="202" xfId="0" applyNumberFormat="1" applyFont="1" applyFill="1" applyBorder="1" applyAlignment="1">
      <alignment horizontal="center" vertical="center"/>
    </xf>
    <xf numFmtId="9" fontId="0" fillId="28" borderId="202" xfId="0" applyNumberFormat="1" applyFill="1" applyBorder="1" applyAlignment="1">
      <alignment horizontal="center" vertical="center"/>
    </xf>
    <xf numFmtId="0" fontId="0" fillId="28" borderId="202" xfId="0" applyFill="1" applyBorder="1"/>
    <xf numFmtId="0" fontId="122" fillId="28" borderId="86" xfId="0" applyFont="1" applyFill="1" applyBorder="1" applyAlignment="1">
      <alignment horizontal="right" vertical="center"/>
    </xf>
    <xf numFmtId="0" fontId="122" fillId="28" borderId="202" xfId="0" applyFont="1" applyFill="1" applyBorder="1" applyAlignment="1">
      <alignment horizontal="right" vertical="center"/>
    </xf>
    <xf numFmtId="190" fontId="0" fillId="0" borderId="202" xfId="0" applyNumberFormat="1" applyBorder="1" applyAlignment="1">
      <alignment horizontal="center"/>
    </xf>
    <xf numFmtId="190" fontId="0" fillId="0" borderId="206" xfId="0" applyNumberFormat="1" applyBorder="1" applyAlignment="1">
      <alignment horizontal="center"/>
    </xf>
    <xf numFmtId="0" fontId="218" fillId="43" borderId="4" xfId="0" applyFont="1" applyFill="1" applyBorder="1" applyAlignment="1">
      <alignment horizontal="center" vertical="center"/>
    </xf>
    <xf numFmtId="0" fontId="122" fillId="28" borderId="0" xfId="0" applyFont="1" applyFill="1" applyAlignment="1">
      <alignment horizontal="center" vertical="center"/>
    </xf>
    <xf numFmtId="0" fontId="122" fillId="28" borderId="238" xfId="0" applyFont="1" applyFill="1" applyBorder="1" applyAlignment="1">
      <alignment horizontal="left" vertical="center"/>
    </xf>
    <xf numFmtId="0" fontId="130" fillId="28" borderId="4" xfId="0" applyFont="1" applyFill="1" applyBorder="1" applyAlignment="1">
      <alignment horizontal="center" vertical="center"/>
    </xf>
    <xf numFmtId="0" fontId="130" fillId="28" borderId="0" xfId="0" applyFont="1" applyFill="1" applyAlignment="1">
      <alignment horizontal="center" vertical="center"/>
    </xf>
    <xf numFmtId="0" fontId="130" fillId="28" borderId="238" xfId="0" applyFont="1" applyFill="1" applyBorder="1" applyAlignment="1">
      <alignment horizontal="center" vertical="center"/>
    </xf>
    <xf numFmtId="208" fontId="120" fillId="28" borderId="4" xfId="0" applyNumberFormat="1" applyFont="1" applyFill="1" applyBorder="1" applyAlignment="1">
      <alignment horizontal="center" vertical="center"/>
    </xf>
    <xf numFmtId="209" fontId="160" fillId="28" borderId="0" xfId="0" applyNumberFormat="1" applyFont="1" applyFill="1" applyAlignment="1">
      <alignment horizontal="center" vertical="center"/>
    </xf>
    <xf numFmtId="209" fontId="120" fillId="28" borderId="0" xfId="0" applyNumberFormat="1" applyFont="1" applyFill="1" applyAlignment="1">
      <alignment horizontal="center" vertical="center"/>
    </xf>
    <xf numFmtId="209" fontId="160" fillId="28" borderId="238" xfId="0" applyNumberFormat="1" applyFont="1" applyFill="1" applyBorder="1" applyAlignment="1">
      <alignment horizontal="center" vertical="center"/>
    </xf>
    <xf numFmtId="190" fontId="651" fillId="153" borderId="4" xfId="0" applyNumberFormat="1" applyFont="1" applyFill="1" applyBorder="1" applyAlignment="1">
      <alignment horizontal="center" vertical="center"/>
    </xf>
    <xf numFmtId="190" fontId="651" fillId="153" borderId="0" xfId="0" applyNumberFormat="1" applyFont="1" applyFill="1" applyAlignment="1">
      <alignment horizontal="center" vertical="center"/>
    </xf>
    <xf numFmtId="190" fontId="651" fillId="28" borderId="0" xfId="0" applyNumberFormat="1" applyFont="1" applyFill="1" applyAlignment="1">
      <alignment horizontal="center" vertical="center"/>
    </xf>
    <xf numFmtId="190" fontId="651" fillId="153" borderId="238" xfId="0" applyNumberFormat="1" applyFont="1" applyFill="1" applyBorder="1" applyAlignment="1">
      <alignment horizontal="center" vertical="center"/>
    </xf>
    <xf numFmtId="190" fontId="651" fillId="28" borderId="248" xfId="0" applyNumberFormat="1" applyFont="1" applyFill="1" applyBorder="1" applyAlignment="1">
      <alignment horizontal="center" vertical="center"/>
    </xf>
    <xf numFmtId="0" fontId="0" fillId="28" borderId="213" xfId="0" applyFill="1" applyBorder="1"/>
    <xf numFmtId="190" fontId="651" fillId="28" borderId="213" xfId="0" applyNumberFormat="1" applyFont="1" applyFill="1" applyBorder="1" applyAlignment="1">
      <alignment horizontal="center" vertical="center"/>
    </xf>
    <xf numFmtId="0" fontId="651" fillId="28" borderId="244" xfId="5" applyFont="1" applyFill="1" applyBorder="1" applyAlignment="1">
      <alignment horizontal="center" vertical="center"/>
    </xf>
    <xf numFmtId="0" fontId="651" fillId="28" borderId="4" xfId="5" applyFont="1" applyFill="1" applyBorder="1" applyAlignment="1">
      <alignment horizontal="center" vertical="center"/>
    </xf>
    <xf numFmtId="0" fontId="653" fillId="28" borderId="0" xfId="5" applyFont="1" applyFill="1" applyAlignment="1" applyProtection="1">
      <alignment horizontal="left"/>
      <protection hidden="1"/>
    </xf>
    <xf numFmtId="0" fontId="175" fillId="28" borderId="0" xfId="5" applyFont="1" applyFill="1" applyAlignment="1">
      <alignment vertical="center"/>
    </xf>
    <xf numFmtId="0" fontId="175" fillId="28" borderId="238" xfId="5" applyFont="1" applyFill="1" applyBorder="1" applyAlignment="1">
      <alignment vertical="center"/>
    </xf>
    <xf numFmtId="0" fontId="142" fillId="43" borderId="4" xfId="5" applyFont="1" applyFill="1" applyBorder="1" applyAlignment="1">
      <alignment horizontal="center" vertical="center"/>
    </xf>
    <xf numFmtId="0" fontId="654" fillId="28" borderId="0" xfId="5" applyFont="1" applyFill="1" applyAlignment="1" applyProtection="1">
      <alignment horizontal="left"/>
      <protection hidden="1"/>
    </xf>
    <xf numFmtId="0" fontId="650" fillId="28" borderId="238" xfId="5" applyFont="1" applyFill="1" applyBorder="1" applyAlignment="1" applyProtection="1">
      <alignment horizontal="right" vertical="center"/>
      <protection hidden="1"/>
    </xf>
    <xf numFmtId="190" fontId="651" fillId="28" borderId="4" xfId="0" applyNumberFormat="1" applyFont="1" applyFill="1" applyBorder="1" applyAlignment="1">
      <alignment horizontal="center" vertical="center"/>
    </xf>
    <xf numFmtId="0" fontId="0" fillId="0" borderId="0" xfId="0" applyAlignment="1">
      <alignment horizontal="right"/>
    </xf>
    <xf numFmtId="0" fontId="215" fillId="0" borderId="0" xfId="1" applyFont="1" applyAlignment="1" applyProtection="1"/>
    <xf numFmtId="0" fontId="10" fillId="28" borderId="0" xfId="7" applyFont="1" applyFill="1"/>
    <xf numFmtId="0" fontId="49" fillId="28" borderId="4" xfId="7" applyFont="1" applyFill="1" applyBorder="1" applyAlignment="1" applyProtection="1">
      <alignment horizontal="left" vertical="center"/>
      <protection locked="0"/>
    </xf>
    <xf numFmtId="0" fontId="49" fillId="28" borderId="321" xfId="7" applyFont="1" applyFill="1" applyBorder="1" applyAlignment="1" applyProtection="1">
      <alignment horizontal="right" vertical="center"/>
      <protection locked="0"/>
    </xf>
    <xf numFmtId="184" fontId="87" fillId="8" borderId="185" xfId="7" applyNumberFormat="1" applyFont="1" applyFill="1" applyBorder="1" applyAlignment="1" applyProtection="1">
      <alignment horizontal="center" vertical="center"/>
      <protection locked="0"/>
    </xf>
    <xf numFmtId="0" fontId="49" fillId="28" borderId="0" xfId="7" applyFont="1" applyFill="1" applyAlignment="1" applyProtection="1">
      <alignment horizontal="right" vertical="center"/>
      <protection locked="0"/>
    </xf>
    <xf numFmtId="0" fontId="47" fillId="28" borderId="0" xfId="7" applyFont="1" applyFill="1" applyAlignment="1" applyProtection="1">
      <alignment horizontal="right" vertical="center"/>
      <protection locked="0"/>
    </xf>
    <xf numFmtId="184" fontId="88" fillId="8" borderId="238" xfId="7" applyNumberFormat="1" applyFont="1" applyFill="1" applyBorder="1" applyAlignment="1" applyProtection="1">
      <alignment horizontal="center" vertical="center"/>
      <protection locked="0"/>
    </xf>
    <xf numFmtId="0" fontId="89" fillId="28" borderId="4" xfId="7" applyFont="1" applyFill="1" applyBorder="1" applyAlignment="1" applyProtection="1">
      <alignment horizontal="left" vertical="center"/>
      <protection locked="0"/>
    </xf>
    <xf numFmtId="0" fontId="89" fillId="28" borderId="0" xfId="7" applyFont="1" applyFill="1" applyAlignment="1" applyProtection="1">
      <alignment horizontal="right" vertical="center"/>
      <protection locked="0"/>
    </xf>
    <xf numFmtId="185" fontId="88" fillId="8" borderId="185" xfId="7" applyNumberFormat="1" applyFont="1" applyFill="1" applyBorder="1" applyAlignment="1" applyProtection="1">
      <alignment horizontal="center" vertical="center"/>
      <protection locked="0"/>
    </xf>
    <xf numFmtId="184" fontId="88" fillId="8" borderId="185" xfId="7" applyNumberFormat="1" applyFont="1" applyFill="1" applyBorder="1" applyAlignment="1" applyProtection="1">
      <alignment horizontal="center" vertical="center"/>
      <protection locked="0"/>
    </xf>
    <xf numFmtId="184" fontId="87" fillId="8" borderId="238" xfId="7" applyNumberFormat="1" applyFont="1" applyFill="1" applyBorder="1" applyAlignment="1" applyProtection="1">
      <alignment horizontal="center" vertical="center"/>
      <protection locked="0"/>
    </xf>
    <xf numFmtId="0" fontId="7" fillId="28" borderId="4" xfId="7" applyFont="1" applyFill="1" applyBorder="1" applyAlignment="1" applyProtection="1">
      <alignment horizontal="left" vertical="center"/>
      <protection locked="0"/>
    </xf>
    <xf numFmtId="0" fontId="7" fillId="28" borderId="0" xfId="7" applyFont="1" applyFill="1" applyAlignment="1" applyProtection="1">
      <alignment horizontal="right" vertical="center"/>
      <protection locked="0"/>
    </xf>
    <xf numFmtId="184" fontId="6" fillId="28" borderId="185" xfId="7" applyNumberFormat="1" applyFont="1" applyFill="1" applyBorder="1" applyAlignment="1" applyProtection="1">
      <alignment horizontal="center" vertical="center"/>
      <protection locked="0"/>
    </xf>
    <xf numFmtId="0" fontId="3" fillId="28" borderId="0" xfId="7" applyFont="1" applyFill="1" applyAlignment="1" applyProtection="1">
      <alignment horizontal="right" vertical="center"/>
      <protection locked="0"/>
    </xf>
    <xf numFmtId="184" fontId="6" fillId="28" borderId="238" xfId="7" applyNumberFormat="1" applyFont="1" applyFill="1" applyBorder="1" applyAlignment="1" applyProtection="1">
      <alignment horizontal="center" vertical="center"/>
      <protection locked="0"/>
    </xf>
    <xf numFmtId="0" fontId="3" fillId="28" borderId="97" xfId="7" applyFont="1" applyFill="1" applyBorder="1" applyAlignment="1" applyProtection="1">
      <alignment horizontal="left" vertical="center"/>
      <protection locked="0"/>
    </xf>
    <xf numFmtId="0" fontId="6" fillId="28" borderId="0" xfId="7" applyFont="1" applyFill="1" applyAlignment="1" applyProtection="1">
      <alignment horizontal="right" vertical="center"/>
      <protection locked="0"/>
    </xf>
    <xf numFmtId="185" fontId="6" fillId="28" borderId="185" xfId="7" applyNumberFormat="1" applyFont="1" applyFill="1" applyBorder="1" applyAlignment="1" applyProtection="1">
      <alignment horizontal="center" vertical="center"/>
      <protection locked="0"/>
    </xf>
    <xf numFmtId="185" fontId="6" fillId="28" borderId="238" xfId="7" applyNumberFormat="1" applyFont="1" applyFill="1" applyBorder="1" applyAlignment="1" applyProtection="1">
      <alignment horizontal="center" vertical="center"/>
      <protection locked="0"/>
    </xf>
    <xf numFmtId="0" fontId="3" fillId="19" borderId="85" xfId="7" applyFont="1" applyFill="1" applyBorder="1" applyAlignment="1" applyProtection="1">
      <alignment horizontal="left" vertical="center"/>
      <protection locked="0"/>
    </xf>
    <xf numFmtId="0" fontId="3" fillId="19" borderId="56" xfId="7" applyFont="1" applyFill="1" applyBorder="1" applyAlignment="1" applyProtection="1">
      <alignment horizontal="right" vertical="center"/>
      <protection locked="0"/>
    </xf>
    <xf numFmtId="184" fontId="6" fillId="19" borderId="56" xfId="7" applyNumberFormat="1" applyFont="1" applyFill="1" applyBorder="1" applyAlignment="1" applyProtection="1">
      <alignment horizontal="center" vertical="center"/>
      <protection locked="0"/>
    </xf>
    <xf numFmtId="0" fontId="6" fillId="19" borderId="56" xfId="7" applyFont="1" applyFill="1" applyBorder="1" applyAlignment="1" applyProtection="1">
      <alignment horizontal="right" vertical="center"/>
      <protection locked="0"/>
    </xf>
    <xf numFmtId="185" fontId="6" fillId="19" borderId="56" xfId="7" applyNumberFormat="1" applyFont="1" applyFill="1" applyBorder="1" applyAlignment="1" applyProtection="1">
      <alignment horizontal="center" vertical="center"/>
      <protection locked="0"/>
    </xf>
    <xf numFmtId="185" fontId="6" fillId="19" borderId="65" xfId="7" applyNumberFormat="1" applyFont="1" applyFill="1" applyBorder="1" applyAlignment="1" applyProtection="1">
      <alignment horizontal="center" vertical="center"/>
      <protection locked="0"/>
    </xf>
    <xf numFmtId="0" fontId="47" fillId="28" borderId="4" xfId="7" applyFont="1" applyFill="1" applyBorder="1" applyAlignment="1" applyProtection="1">
      <alignment horizontal="left" vertical="center"/>
      <protection locked="0"/>
    </xf>
    <xf numFmtId="0" fontId="89" fillId="28" borderId="0" xfId="7" applyFont="1" applyFill="1" applyAlignment="1" applyProtection="1">
      <alignment horizontal="right" vertical="center" wrapText="1"/>
      <protection locked="0"/>
    </xf>
    <xf numFmtId="173" fontId="58" fillId="8" borderId="185" xfId="7" applyNumberFormat="1" applyFont="1" applyFill="1" applyBorder="1" applyAlignment="1" applyProtection="1">
      <alignment horizontal="center" vertical="center"/>
      <protection locked="0"/>
    </xf>
    <xf numFmtId="0" fontId="6" fillId="28" borderId="248" xfId="7" applyFont="1" applyFill="1" applyBorder="1" applyAlignment="1" applyProtection="1">
      <alignment horizontal="left" vertical="center"/>
      <protection locked="0"/>
    </xf>
    <xf numFmtId="0" fontId="6" fillId="28" borderId="213" xfId="7" applyFont="1" applyFill="1" applyBorder="1" applyAlignment="1" applyProtection="1">
      <alignment horizontal="right" vertical="center"/>
      <protection locked="0"/>
    </xf>
    <xf numFmtId="185" fontId="6" fillId="28" borderId="214" xfId="7" applyNumberFormat="1" applyFont="1" applyFill="1" applyBorder="1" applyAlignment="1" applyProtection="1">
      <alignment horizontal="center" vertical="center"/>
      <protection locked="0"/>
    </xf>
    <xf numFmtId="0" fontId="3" fillId="28" borderId="213" xfId="7" applyFont="1" applyFill="1" applyBorder="1" applyAlignment="1" applyProtection="1">
      <alignment horizontal="right" vertical="center"/>
      <protection locked="0"/>
    </xf>
    <xf numFmtId="184" fontId="6" fillId="28" borderId="214" xfId="7" applyNumberFormat="1" applyFont="1" applyFill="1" applyBorder="1" applyAlignment="1" applyProtection="1">
      <alignment horizontal="center" vertical="center"/>
      <protection locked="0"/>
    </xf>
    <xf numFmtId="185" fontId="6" fillId="28" borderId="244" xfId="7" applyNumberFormat="1" applyFont="1" applyFill="1" applyBorder="1" applyAlignment="1" applyProtection="1">
      <alignment horizontal="center" vertical="center"/>
      <protection locked="0"/>
    </xf>
    <xf numFmtId="0" fontId="123" fillId="21" borderId="4" xfId="7" applyFont="1" applyFill="1" applyBorder="1" applyAlignment="1">
      <alignment horizontal="center" vertical="center"/>
    </xf>
    <xf numFmtId="0" fontId="123" fillId="21" borderId="0" xfId="7" applyFont="1" applyFill="1" applyAlignment="1">
      <alignment horizontal="center" vertical="center"/>
    </xf>
    <xf numFmtId="0" fontId="656" fillId="0" borderId="0" xfId="0" applyFont="1" applyAlignment="1">
      <alignment horizontal="center" vertical="center"/>
    </xf>
    <xf numFmtId="0" fontId="656" fillId="28" borderId="0" xfId="0" applyFont="1" applyFill="1" applyAlignment="1">
      <alignment vertical="center"/>
    </xf>
    <xf numFmtId="0" fontId="656" fillId="0" borderId="0" xfId="0" applyFont="1" applyAlignment="1">
      <alignment vertical="center"/>
    </xf>
    <xf numFmtId="0" fontId="8" fillId="26" borderId="114" xfId="20" applyFont="1" applyFill="1" applyBorder="1" applyAlignment="1" applyProtection="1">
      <alignment horizontal="left" vertical="center"/>
      <protection locked="0"/>
    </xf>
    <xf numFmtId="0" fontId="10" fillId="26" borderId="80" xfId="20" applyFont="1" applyFill="1" applyBorder="1" applyAlignment="1" applyProtection="1">
      <alignment horizontal="centerContinuous" vertical="center"/>
      <protection locked="0"/>
    </xf>
    <xf numFmtId="0" fontId="10" fillId="26" borderId="113" xfId="20" applyFont="1" applyFill="1" applyBorder="1" applyAlignment="1" applyProtection="1">
      <alignment horizontal="right" vertical="center"/>
      <protection locked="0"/>
    </xf>
    <xf numFmtId="0" fontId="657" fillId="5" borderId="240" xfId="0" applyFont="1" applyFill="1" applyBorder="1" applyAlignment="1" applyProtection="1">
      <alignment horizontal="right" vertical="center"/>
      <protection locked="0"/>
    </xf>
    <xf numFmtId="198" fontId="41" fillId="57" borderId="185" xfId="0" applyNumberFormat="1" applyFont="1" applyFill="1" applyBorder="1" applyAlignment="1" applyProtection="1">
      <alignment horizontal="center" vertical="center"/>
      <protection locked="0"/>
    </xf>
    <xf numFmtId="0" fontId="657" fillId="28" borderId="0" xfId="0" applyFont="1" applyFill="1" applyAlignment="1" applyProtection="1">
      <alignment horizontal="right" vertical="center"/>
      <protection locked="0"/>
    </xf>
    <xf numFmtId="0" fontId="657" fillId="5" borderId="239" xfId="0" applyFont="1" applyFill="1" applyBorder="1" applyAlignment="1" applyProtection="1">
      <alignment horizontal="right" vertical="center"/>
      <protection locked="0"/>
    </xf>
    <xf numFmtId="170" fontId="41" fillId="8" borderId="185" xfId="0" applyNumberFormat="1" applyFont="1" applyFill="1" applyBorder="1" applyAlignment="1" applyProtection="1">
      <alignment horizontal="center" vertical="center"/>
      <protection locked="0"/>
    </xf>
    <xf numFmtId="0" fontId="658" fillId="5" borderId="240" xfId="0" applyFont="1" applyFill="1" applyBorder="1" applyAlignment="1" applyProtection="1">
      <alignment horizontal="right" vertical="center"/>
      <protection locked="0"/>
    </xf>
    <xf numFmtId="198" fontId="46" fillId="8" borderId="185" xfId="0" applyNumberFormat="1" applyFont="1" applyFill="1" applyBorder="1" applyAlignment="1" applyProtection="1">
      <alignment horizontal="center" vertical="center"/>
      <protection locked="0"/>
    </xf>
    <xf numFmtId="0" fontId="658" fillId="28" borderId="0" xfId="0" applyFont="1" applyFill="1" applyAlignment="1" applyProtection="1">
      <alignment horizontal="right" vertical="center"/>
      <protection locked="0"/>
    </xf>
    <xf numFmtId="173" fontId="46" fillId="8" borderId="185" xfId="0" applyNumberFormat="1" applyFont="1" applyFill="1" applyBorder="1" applyAlignment="1" applyProtection="1">
      <alignment horizontal="center" vertical="center"/>
      <protection locked="0"/>
    </xf>
    <xf numFmtId="170" fontId="46" fillId="8" borderId="185" xfId="0" applyNumberFormat="1" applyFont="1" applyFill="1" applyBorder="1" applyAlignment="1" applyProtection="1">
      <alignment horizontal="center" vertical="center"/>
      <protection locked="0"/>
    </xf>
    <xf numFmtId="0" fontId="138" fillId="5" borderId="240" xfId="0" applyFont="1" applyFill="1" applyBorder="1" applyAlignment="1" applyProtection="1">
      <alignment horizontal="right" vertical="center"/>
      <protection locked="0"/>
    </xf>
    <xf numFmtId="198" fontId="138" fillId="5" borderId="185" xfId="0" applyNumberFormat="1" applyFont="1" applyFill="1" applyBorder="1" applyAlignment="1" applyProtection="1">
      <alignment horizontal="center" vertical="center"/>
      <protection locked="0"/>
    </xf>
    <xf numFmtId="171" fontId="138" fillId="5" borderId="185" xfId="0" applyNumberFormat="1" applyFont="1" applyFill="1" applyBorder="1" applyAlignment="1" applyProtection="1">
      <alignment horizontal="center" vertical="center"/>
      <protection locked="0"/>
    </xf>
    <xf numFmtId="170" fontId="138" fillId="5" borderId="185" xfId="0" applyNumberFormat="1" applyFont="1" applyFill="1" applyBorder="1" applyAlignment="1" applyProtection="1">
      <alignment horizontal="center" vertical="center"/>
      <protection locked="0"/>
    </xf>
    <xf numFmtId="0" fontId="138" fillId="5" borderId="241" xfId="0" applyFont="1" applyFill="1" applyBorder="1" applyAlignment="1" applyProtection="1">
      <alignment horizontal="right" vertical="center"/>
      <protection locked="0"/>
    </xf>
    <xf numFmtId="190" fontId="138" fillId="5" borderId="214" xfId="0" applyNumberFormat="1" applyFont="1" applyFill="1" applyBorder="1" applyAlignment="1" applyProtection="1">
      <alignment horizontal="center" vertical="center"/>
      <protection locked="0"/>
    </xf>
    <xf numFmtId="172" fontId="138" fillId="5" borderId="214" xfId="0" applyNumberFormat="1" applyFont="1" applyFill="1" applyBorder="1" applyAlignment="1" applyProtection="1">
      <alignment horizontal="center" vertical="center"/>
      <protection locked="0"/>
    </xf>
    <xf numFmtId="0" fontId="292" fillId="5" borderId="240" xfId="0" applyFont="1" applyFill="1" applyBorder="1" applyAlignment="1" applyProtection="1">
      <alignment horizontal="right" vertical="center"/>
      <protection locked="0"/>
    </xf>
    <xf numFmtId="0" fontId="292" fillId="5" borderId="202" xfId="0" applyFont="1" applyFill="1" applyBorder="1" applyAlignment="1" applyProtection="1">
      <alignment horizontal="right" vertical="center"/>
      <protection locked="0"/>
    </xf>
    <xf numFmtId="0" fontId="292" fillId="5" borderId="239" xfId="0" applyFont="1" applyFill="1" applyBorder="1" applyAlignment="1" applyProtection="1">
      <alignment horizontal="right" vertical="center"/>
      <protection locked="0"/>
    </xf>
    <xf numFmtId="198" fontId="46" fillId="8" borderId="212" xfId="0" applyNumberFormat="1" applyFont="1" applyFill="1" applyBorder="1" applyAlignment="1" applyProtection="1">
      <alignment horizontal="center" vertical="center"/>
      <protection locked="0"/>
    </xf>
    <xf numFmtId="170" fontId="220" fillId="8" borderId="185" xfId="0" applyNumberFormat="1" applyFont="1" applyFill="1" applyBorder="1" applyAlignment="1" applyProtection="1">
      <alignment horizontal="center" vertical="center"/>
      <protection locked="0"/>
    </xf>
    <xf numFmtId="170" fontId="220" fillId="8" borderId="212" xfId="0" applyNumberFormat="1" applyFont="1" applyFill="1" applyBorder="1" applyAlignment="1" applyProtection="1">
      <alignment horizontal="center" vertical="center"/>
      <protection locked="0"/>
    </xf>
    <xf numFmtId="0" fontId="218" fillId="5" borderId="240" xfId="0" applyFont="1" applyFill="1" applyBorder="1" applyAlignment="1" applyProtection="1">
      <alignment horizontal="right" vertical="center"/>
      <protection locked="0"/>
    </xf>
    <xf numFmtId="0" fontId="218" fillId="5" borderId="0" xfId="0" applyFont="1" applyFill="1" applyAlignment="1" applyProtection="1">
      <alignment horizontal="right" vertical="center"/>
      <protection locked="0"/>
    </xf>
    <xf numFmtId="173" fontId="235" fillId="8" borderId="185" xfId="0" applyNumberFormat="1" applyFont="1" applyFill="1" applyBorder="1" applyAlignment="1" applyProtection="1">
      <alignment horizontal="center" vertical="center"/>
      <protection locked="0"/>
    </xf>
    <xf numFmtId="170" fontId="235" fillId="8" borderId="185" xfId="0" applyNumberFormat="1" applyFont="1" applyFill="1" applyBorder="1" applyAlignment="1" applyProtection="1">
      <alignment horizontal="center" vertical="center"/>
      <protection locked="0"/>
    </xf>
    <xf numFmtId="171" fontId="138" fillId="5" borderId="214" xfId="0" applyNumberFormat="1" applyFont="1" applyFill="1" applyBorder="1" applyAlignment="1" applyProtection="1">
      <alignment horizontal="center" vertical="center"/>
      <protection locked="0"/>
    </xf>
    <xf numFmtId="170" fontId="138" fillId="5" borderId="214" xfId="0" applyNumberFormat="1" applyFont="1" applyFill="1" applyBorder="1" applyAlignment="1" applyProtection="1">
      <alignment horizontal="center" vertical="center"/>
      <protection locked="0"/>
    </xf>
    <xf numFmtId="0" fontId="123" fillId="21" borderId="86" xfId="7" applyFont="1" applyFill="1" applyBorder="1" applyAlignment="1">
      <alignment horizontal="center" vertical="center"/>
    </xf>
    <xf numFmtId="0" fontId="123" fillId="21" borderId="202" xfId="7" applyFont="1" applyFill="1" applyBorder="1" applyAlignment="1">
      <alignment horizontal="center" vertical="center"/>
    </xf>
    <xf numFmtId="0" fontId="227" fillId="68" borderId="0" xfId="5" applyFont="1" applyFill="1" applyAlignment="1">
      <alignment horizontal="left" vertical="center"/>
    </xf>
    <xf numFmtId="0" fontId="287" fillId="68" borderId="0" xfId="5" applyFont="1" applyFill="1" applyAlignment="1">
      <alignment horizontal="centerContinuous" vertical="center"/>
    </xf>
    <xf numFmtId="0" fontId="287" fillId="68" borderId="0" xfId="5" applyFont="1" applyFill="1" applyAlignment="1">
      <alignment horizontal="center" vertical="center"/>
    </xf>
    <xf numFmtId="0" fontId="267" fillId="28" borderId="0" xfId="5" applyFont="1" applyFill="1" applyProtection="1">
      <protection hidden="1"/>
    </xf>
    <xf numFmtId="0" fontId="521" fillId="0" borderId="0" xfId="1" applyFont="1" applyAlignment="1">
      <alignment horizontal="center" vertical="center"/>
    </xf>
    <xf numFmtId="0" fontId="211" fillId="28" borderId="0" xfId="0" applyFont="1" applyFill="1"/>
    <xf numFmtId="0" fontId="573" fillId="28" borderId="0" xfId="1" applyFont="1" applyFill="1"/>
    <xf numFmtId="0" fontId="26" fillId="28" borderId="0" xfId="5" applyFont="1" applyFill="1" applyAlignment="1">
      <alignment horizontal="centerContinuous" vertical="center"/>
    </xf>
    <xf numFmtId="0" fontId="26" fillId="28" borderId="0" xfId="5" applyFont="1" applyFill="1" applyAlignment="1">
      <alignment horizontal="center" vertical="center"/>
    </xf>
    <xf numFmtId="0" fontId="642" fillId="28" borderId="0" xfId="1" applyFont="1" applyFill="1"/>
    <xf numFmtId="0" fontId="10" fillId="28" borderId="0" xfId="5" applyFont="1" applyFill="1" applyAlignment="1">
      <alignment horizontal="left" vertical="center"/>
    </xf>
    <xf numFmtId="0" fontId="119" fillId="28" borderId="0" xfId="1" applyFill="1" applyBorder="1" applyAlignment="1">
      <alignment horizontal="left" vertical="center"/>
    </xf>
    <xf numFmtId="0" fontId="164" fillId="28" borderId="224" xfId="0" applyFont="1" applyFill="1" applyBorder="1" applyAlignment="1">
      <alignment horizontal="center" vertical="center"/>
    </xf>
    <xf numFmtId="0" fontId="164" fillId="28" borderId="226" xfId="0" applyFont="1" applyFill="1" applyBorder="1" applyAlignment="1">
      <alignment horizontal="center" vertical="center"/>
    </xf>
    <xf numFmtId="0" fontId="195" fillId="28" borderId="0" xfId="0" applyFont="1" applyFill="1"/>
    <xf numFmtId="0" fontId="12" fillId="28" borderId="224" xfId="0" applyFont="1" applyFill="1" applyBorder="1" applyAlignment="1">
      <alignment horizontal="center" wrapText="1"/>
    </xf>
    <xf numFmtId="0" fontId="12" fillId="28" borderId="226" xfId="0" applyFont="1" applyFill="1" applyBorder="1" applyAlignment="1">
      <alignment horizontal="center" wrapText="1"/>
    </xf>
    <xf numFmtId="0" fontId="128" fillId="28" borderId="4" xfId="0" applyFont="1" applyFill="1" applyBorder="1" applyAlignment="1">
      <alignment horizontal="center" vertical="center"/>
    </xf>
    <xf numFmtId="0" fontId="128" fillId="28" borderId="238" xfId="0" applyFont="1" applyFill="1" applyBorder="1" applyAlignment="1">
      <alignment horizontal="center" vertical="center"/>
    </xf>
    <xf numFmtId="0" fontId="235" fillId="28" borderId="0" xfId="0" applyFont="1" applyFill="1"/>
    <xf numFmtId="0" fontId="12" fillId="28" borderId="4" xfId="0" applyFont="1" applyFill="1" applyBorder="1" applyAlignment="1">
      <alignment horizontal="center" wrapText="1"/>
    </xf>
    <xf numFmtId="0" fontId="12" fillId="28" borderId="238" xfId="0" applyFont="1" applyFill="1" applyBorder="1" applyAlignment="1">
      <alignment horizontal="center" wrapText="1"/>
    </xf>
    <xf numFmtId="0" fontId="658" fillId="5" borderId="4" xfId="0" applyFont="1" applyFill="1" applyBorder="1" applyAlignment="1" applyProtection="1">
      <alignment horizontal="right" vertical="center"/>
      <protection locked="0"/>
    </xf>
    <xf numFmtId="186" fontId="46" fillId="8" borderId="238" xfId="0" applyNumberFormat="1" applyFont="1" applyFill="1" applyBorder="1" applyAlignment="1" applyProtection="1">
      <alignment horizontal="center" vertical="center"/>
      <protection locked="0"/>
    </xf>
    <xf numFmtId="0" fontId="659" fillId="5" borderId="4" xfId="0" applyFont="1" applyFill="1" applyBorder="1" applyAlignment="1" applyProtection="1">
      <alignment horizontal="right" vertical="center"/>
      <protection locked="0"/>
    </xf>
    <xf numFmtId="186" fontId="47" fillId="8" borderId="238" xfId="0" applyNumberFormat="1" applyFont="1" applyFill="1" applyBorder="1" applyAlignment="1" applyProtection="1">
      <alignment horizontal="center" vertical="center"/>
      <protection locked="0"/>
    </xf>
    <xf numFmtId="0" fontId="218" fillId="5" borderId="4" xfId="0" applyFont="1" applyFill="1" applyBorder="1" applyAlignment="1" applyProtection="1">
      <alignment horizontal="right" vertical="center"/>
      <protection locked="0"/>
    </xf>
    <xf numFmtId="173" fontId="235" fillId="8" borderId="238" xfId="0" applyNumberFormat="1" applyFont="1" applyFill="1" applyBorder="1" applyAlignment="1" applyProtection="1">
      <alignment horizontal="center" vertical="center"/>
      <protection locked="0"/>
    </xf>
    <xf numFmtId="0" fontId="613" fillId="5" borderId="4" xfId="0" applyFont="1" applyFill="1" applyBorder="1" applyAlignment="1" applyProtection="1">
      <alignment horizontal="right" vertical="center"/>
      <protection locked="0"/>
    </xf>
    <xf numFmtId="173" fontId="279" fillId="8" borderId="238" xfId="0" applyNumberFormat="1" applyFont="1" applyFill="1" applyBorder="1" applyAlignment="1" applyProtection="1">
      <alignment horizontal="center" vertical="center"/>
      <protection locked="0"/>
    </xf>
    <xf numFmtId="0" fontId="138" fillId="5" borderId="4" xfId="0" applyFont="1" applyFill="1" applyBorder="1" applyAlignment="1" applyProtection="1">
      <alignment horizontal="right" vertical="center"/>
      <protection locked="0"/>
    </xf>
    <xf numFmtId="210" fontId="138" fillId="28" borderId="238" xfId="0" applyNumberFormat="1" applyFont="1" applyFill="1" applyBorder="1" applyAlignment="1" applyProtection="1">
      <alignment horizontal="center" vertical="center"/>
      <protection locked="0"/>
    </xf>
    <xf numFmtId="0" fontId="164" fillId="5" borderId="4" xfId="0" applyFont="1" applyFill="1" applyBorder="1" applyAlignment="1" applyProtection="1">
      <alignment horizontal="right" vertical="center"/>
      <protection locked="0"/>
    </xf>
    <xf numFmtId="2" fontId="164" fillId="5" borderId="238" xfId="0" applyNumberFormat="1" applyFont="1" applyFill="1" applyBorder="1" applyAlignment="1" applyProtection="1">
      <alignment horizontal="center" vertical="center"/>
      <protection locked="0"/>
    </xf>
    <xf numFmtId="166" fontId="138" fillId="5" borderId="238" xfId="0" applyNumberFormat="1" applyFont="1" applyFill="1" applyBorder="1" applyAlignment="1" applyProtection="1">
      <alignment horizontal="center" vertical="center"/>
      <protection locked="0"/>
    </xf>
    <xf numFmtId="0" fontId="164" fillId="5" borderId="297" xfId="0" applyFont="1" applyFill="1" applyBorder="1" applyAlignment="1" applyProtection="1">
      <alignment horizontal="right" vertical="center"/>
      <protection locked="0"/>
    </xf>
    <xf numFmtId="211" fontId="164" fillId="28" borderId="228" xfId="0" applyNumberFormat="1" applyFont="1" applyFill="1" applyBorder="1" applyAlignment="1" applyProtection="1">
      <alignment horizontal="center" vertical="center"/>
      <protection locked="0"/>
    </xf>
    <xf numFmtId="210" fontId="164" fillId="28" borderId="238" xfId="0" applyNumberFormat="1" applyFont="1" applyFill="1" applyBorder="1" applyAlignment="1" applyProtection="1">
      <alignment horizontal="center" vertical="center"/>
      <protection locked="0"/>
    </xf>
    <xf numFmtId="0" fontId="122" fillId="0" borderId="338" xfId="0" applyFont="1" applyBorder="1" applyAlignment="1">
      <alignment horizontal="center"/>
    </xf>
    <xf numFmtId="0" fontId="122" fillId="0" borderId="339" xfId="0" applyFont="1" applyBorder="1" applyAlignment="1">
      <alignment horizontal="center"/>
    </xf>
    <xf numFmtId="0" fontId="1" fillId="28" borderId="4" xfId="0" applyFont="1" applyFill="1" applyBorder="1" applyAlignment="1">
      <alignment horizontal="center"/>
    </xf>
    <xf numFmtId="0" fontId="1" fillId="28" borderId="238" xfId="0" applyFont="1" applyFill="1" applyBorder="1" applyAlignment="1">
      <alignment horizontal="center"/>
    </xf>
    <xf numFmtId="166" fontId="164" fillId="5" borderId="125" xfId="0" applyNumberFormat="1" applyFont="1" applyFill="1" applyBorder="1" applyAlignment="1" applyProtection="1">
      <alignment horizontal="center" vertical="center"/>
      <protection locked="0"/>
    </xf>
    <xf numFmtId="210" fontId="164" fillId="28" borderId="127" xfId="0" applyNumberFormat="1" applyFont="1" applyFill="1" applyBorder="1" applyAlignment="1" applyProtection="1">
      <alignment horizontal="center" vertical="center"/>
      <protection locked="0"/>
    </xf>
    <xf numFmtId="0" fontId="0" fillId="28" borderId="0" xfId="0" applyFill="1" applyAlignment="1">
      <alignment horizontal="right"/>
    </xf>
    <xf numFmtId="186" fontId="221" fillId="8" borderId="238" xfId="0" applyNumberFormat="1" applyFont="1" applyFill="1" applyBorder="1" applyAlignment="1" applyProtection="1">
      <alignment horizontal="center" vertical="center"/>
      <protection locked="0"/>
    </xf>
    <xf numFmtId="0" fontId="0" fillId="28" borderId="338" xfId="0" applyFill="1" applyBorder="1" applyAlignment="1">
      <alignment horizontal="center"/>
    </xf>
    <xf numFmtId="0" fontId="0" fillId="28" borderId="339" xfId="0" applyFill="1" applyBorder="1" applyAlignment="1">
      <alignment horizontal="center"/>
    </xf>
    <xf numFmtId="0" fontId="0" fillId="28" borderId="4" xfId="0" applyFill="1" applyBorder="1"/>
    <xf numFmtId="0" fontId="555" fillId="5" borderId="4" xfId="0" applyFont="1" applyFill="1" applyBorder="1" applyAlignment="1" applyProtection="1">
      <alignment horizontal="right" vertical="center"/>
      <protection locked="0"/>
    </xf>
    <xf numFmtId="173" fontId="660" fillId="8" borderId="238" xfId="0" applyNumberFormat="1" applyFont="1" applyFill="1" applyBorder="1" applyAlignment="1" applyProtection="1">
      <alignment horizontal="center" vertical="center"/>
      <protection locked="0"/>
    </xf>
    <xf numFmtId="166" fontId="138" fillId="5" borderId="297" xfId="0" applyNumberFormat="1" applyFont="1" applyFill="1" applyBorder="1" applyAlignment="1" applyProtection="1">
      <alignment horizontal="center" vertical="center"/>
      <protection locked="0"/>
    </xf>
    <xf numFmtId="210" fontId="164" fillId="28" borderId="228" xfId="0" applyNumberFormat="1" applyFont="1" applyFill="1" applyBorder="1" applyAlignment="1" applyProtection="1">
      <alignment horizontal="center" vertical="center"/>
      <protection locked="0"/>
    </xf>
    <xf numFmtId="0" fontId="120" fillId="28" borderId="224" xfId="7" applyFont="1" applyFill="1" applyBorder="1" applyAlignment="1">
      <alignment horizontal="center" vertical="center" wrapText="1"/>
    </xf>
    <xf numFmtId="0" fontId="120" fillId="28" borderId="226" xfId="7" applyFont="1" applyFill="1" applyBorder="1" applyAlignment="1">
      <alignment horizontal="center" vertical="center" wrapText="1"/>
    </xf>
    <xf numFmtId="0" fontId="120" fillId="28" borderId="4" xfId="7" applyFont="1" applyFill="1" applyBorder="1" applyAlignment="1">
      <alignment horizontal="center" vertical="center" wrapText="1"/>
    </xf>
    <xf numFmtId="0" fontId="120" fillId="28" borderId="238" xfId="7" applyFont="1" applyFill="1" applyBorder="1" applyAlignment="1">
      <alignment horizontal="center" vertical="center" wrapText="1"/>
    </xf>
    <xf numFmtId="0" fontId="120" fillId="28" borderId="81" xfId="0" applyFont="1" applyFill="1" applyBorder="1" applyAlignment="1">
      <alignment horizontal="center" vertical="center"/>
    </xf>
    <xf numFmtId="0" fontId="120" fillId="28" borderId="124" xfId="0" applyFont="1" applyFill="1" applyBorder="1" applyAlignment="1">
      <alignment horizontal="center" vertical="center"/>
    </xf>
    <xf numFmtId="0" fontId="0" fillId="28" borderId="4" xfId="0" applyFill="1" applyBorder="1" applyAlignment="1">
      <alignment horizontal="center"/>
    </xf>
    <xf numFmtId="0" fontId="0" fillId="28" borderId="238" xfId="0" applyFill="1" applyBorder="1" applyAlignment="1">
      <alignment horizontal="center"/>
    </xf>
    <xf numFmtId="0" fontId="661" fillId="5" borderId="4" xfId="0" applyFont="1" applyFill="1" applyBorder="1" applyAlignment="1" applyProtection="1">
      <alignment horizontal="right" vertical="center"/>
      <protection locked="0"/>
    </xf>
    <xf numFmtId="186" fontId="88" fillId="8" borderId="238" xfId="0" applyNumberFormat="1" applyFont="1" applyFill="1" applyBorder="1" applyAlignment="1" applyProtection="1">
      <alignment horizontal="center" vertical="center"/>
      <protection locked="0"/>
    </xf>
    <xf numFmtId="0" fontId="120" fillId="28" borderId="81" xfId="0" applyFont="1" applyFill="1" applyBorder="1" applyAlignment="1">
      <alignment horizontal="center"/>
    </xf>
    <xf numFmtId="0" fontId="120" fillId="28" borderId="124" xfId="0" applyFont="1" applyFill="1" applyBorder="1" applyAlignment="1">
      <alignment horizontal="center"/>
    </xf>
    <xf numFmtId="2" fontId="164" fillId="5" borderId="297" xfId="0" applyNumberFormat="1" applyFont="1" applyFill="1" applyBorder="1" applyAlignment="1" applyProtection="1">
      <alignment horizontal="center" vertical="center"/>
      <protection locked="0"/>
    </xf>
    <xf numFmtId="0" fontId="195" fillId="28" borderId="0" xfId="0" applyFont="1" applyFill="1" applyAlignment="1">
      <alignment vertical="center"/>
    </xf>
    <xf numFmtId="0" fontId="26" fillId="26" borderId="224" xfId="15" applyFont="1" applyFill="1" applyBorder="1" applyAlignment="1" applyProtection="1">
      <alignment horizontal="left" vertical="center"/>
      <protection locked="0"/>
    </xf>
    <xf numFmtId="0" fontId="10" fillId="26" borderId="83" xfId="15" applyFont="1" applyFill="1" applyBorder="1" applyAlignment="1" applyProtection="1">
      <alignment horizontal="centerContinuous" vertical="center"/>
      <protection locked="0"/>
    </xf>
    <xf numFmtId="0" fontId="26" fillId="26" borderId="84" xfId="15" applyFont="1" applyFill="1" applyBorder="1" applyAlignment="1" applyProtection="1">
      <alignment horizontal="right" vertical="center"/>
      <protection locked="0"/>
    </xf>
    <xf numFmtId="2" fontId="6" fillId="155" borderId="91" xfId="0" applyNumberFormat="1" applyFont="1" applyFill="1" applyBorder="1" applyAlignment="1" applyProtection="1">
      <alignment horizontal="center" vertical="center" wrapText="1"/>
      <protection locked="0"/>
    </xf>
    <xf numFmtId="0" fontId="234" fillId="42" borderId="321" xfId="15" applyFont="1" applyFill="1" applyBorder="1" applyAlignment="1">
      <alignment horizontal="right" vertical="center"/>
    </xf>
    <xf numFmtId="0" fontId="662" fillId="42" borderId="321" xfId="15" applyFont="1" applyFill="1" applyBorder="1" applyAlignment="1">
      <alignment horizontal="right" vertical="center"/>
    </xf>
    <xf numFmtId="9" fontId="204" fillId="42" borderId="92" xfId="0" applyNumberFormat="1" applyFont="1" applyFill="1" applyBorder="1" applyAlignment="1">
      <alignment horizontal="left" vertical="center"/>
    </xf>
    <xf numFmtId="165" fontId="23" fillId="19" borderId="340" xfId="0" applyNumberFormat="1" applyFont="1" applyFill="1" applyBorder="1" applyAlignment="1">
      <alignment horizontal="center" vertical="center"/>
    </xf>
    <xf numFmtId="0" fontId="3" fillId="19" borderId="57" xfId="0" applyFont="1" applyFill="1" applyBorder="1" applyAlignment="1">
      <alignment horizontal="center" vertical="center"/>
    </xf>
    <xf numFmtId="2" fontId="23" fillId="19" borderId="100" xfId="0" applyNumberFormat="1" applyFont="1" applyFill="1" applyBorder="1" applyAlignment="1">
      <alignment horizontal="center" vertical="center"/>
    </xf>
    <xf numFmtId="9" fontId="23" fillId="44" borderId="134" xfId="0" applyNumberFormat="1" applyFont="1" applyFill="1" applyBorder="1" applyAlignment="1">
      <alignment horizontal="center" vertical="center"/>
    </xf>
    <xf numFmtId="0" fontId="10" fillId="44" borderId="0" xfId="15" applyFont="1" applyFill="1" applyAlignment="1">
      <alignment horizontal="centerContinuous" vertical="center"/>
    </xf>
    <xf numFmtId="0" fontId="0" fillId="44" borderId="0" xfId="0" applyFill="1" applyAlignment="1">
      <alignment horizontal="centerContinuous" vertical="center" wrapText="1"/>
    </xf>
    <xf numFmtId="0" fontId="23" fillId="44" borderId="0" xfId="15" applyFont="1" applyFill="1" applyAlignment="1">
      <alignment horizontal="right" vertical="center"/>
    </xf>
    <xf numFmtId="167" fontId="74" fillId="5" borderId="341" xfId="15" applyNumberFormat="1" applyFont="1" applyFill="1" applyBorder="1" applyAlignment="1">
      <alignment horizontal="center" vertical="center"/>
    </xf>
    <xf numFmtId="9" fontId="663" fillId="44" borderId="295" xfId="0" applyNumberFormat="1" applyFont="1" applyFill="1" applyBorder="1" applyAlignment="1">
      <alignment horizontal="center" vertical="center"/>
    </xf>
    <xf numFmtId="212" fontId="3" fillId="37" borderId="238" xfId="0" applyNumberFormat="1" applyFont="1" applyFill="1" applyBorder="1" applyAlignment="1">
      <alignment horizontal="centerContinuous" vertical="center" wrapText="1"/>
    </xf>
    <xf numFmtId="190" fontId="47" fillId="8" borderId="134" xfId="0" applyNumberFormat="1" applyFont="1" applyFill="1" applyBorder="1" applyAlignment="1">
      <alignment horizontal="center" vertical="center"/>
    </xf>
    <xf numFmtId="0" fontId="46" fillId="8" borderId="0" xfId="15" applyFont="1" applyFill="1" applyAlignment="1">
      <alignment horizontal="left" vertical="center"/>
    </xf>
    <xf numFmtId="211" fontId="164" fillId="19" borderId="342" xfId="0" applyNumberFormat="1" applyFont="1" applyFill="1" applyBorder="1" applyAlignment="1" applyProtection="1">
      <alignment horizontal="center" vertical="center"/>
      <protection locked="0"/>
    </xf>
    <xf numFmtId="173" fontId="221" fillId="8" borderId="0" xfId="0" applyNumberFormat="1" applyFont="1" applyFill="1" applyAlignment="1" applyProtection="1">
      <alignment horizontal="center" vertical="center"/>
      <protection locked="0"/>
    </xf>
    <xf numFmtId="211" fontId="164" fillId="19" borderId="238" xfId="0" applyNumberFormat="1" applyFont="1" applyFill="1" applyBorder="1" applyAlignment="1" applyProtection="1">
      <alignment horizontal="center" vertical="center"/>
      <protection locked="0"/>
    </xf>
    <xf numFmtId="211" fontId="164" fillId="19" borderId="0" xfId="0" applyNumberFormat="1" applyFont="1" applyFill="1" applyAlignment="1" applyProtection="1">
      <alignment horizontal="center" vertical="center"/>
      <protection locked="0"/>
    </xf>
    <xf numFmtId="190" fontId="47" fillId="8" borderId="343" xfId="0" applyNumberFormat="1" applyFont="1" applyFill="1" applyBorder="1" applyAlignment="1">
      <alignment horizontal="center" vertical="center"/>
    </xf>
    <xf numFmtId="0" fontId="46" fillId="8" borderId="227" xfId="15" applyFont="1" applyFill="1" applyBorder="1" applyAlignment="1">
      <alignment horizontal="left" vertical="center"/>
    </xf>
    <xf numFmtId="211" fontId="164" fillId="19" borderId="227" xfId="0" applyNumberFormat="1" applyFont="1" applyFill="1" applyBorder="1" applyAlignment="1" applyProtection="1">
      <alignment horizontal="center" vertical="center"/>
      <protection locked="0"/>
    </xf>
    <xf numFmtId="173" fontId="221" fillId="8" borderId="227" xfId="0" applyNumberFormat="1" applyFont="1" applyFill="1" applyBorder="1" applyAlignment="1" applyProtection="1">
      <alignment horizontal="center" vertical="center"/>
      <protection locked="0"/>
    </xf>
    <xf numFmtId="211" fontId="164" fillId="19" borderId="228" xfId="0" applyNumberFormat="1" applyFont="1" applyFill="1" applyBorder="1" applyAlignment="1" applyProtection="1">
      <alignment horizontal="center" vertical="center"/>
      <protection locked="0"/>
    </xf>
    <xf numFmtId="2" fontId="164" fillId="5" borderId="0" xfId="0" applyNumberFormat="1" applyFont="1" applyFill="1" applyAlignment="1" applyProtection="1">
      <alignment horizontal="center" vertical="center"/>
      <protection locked="0"/>
    </xf>
    <xf numFmtId="210" fontId="164" fillId="28" borderId="0" xfId="0" applyNumberFormat="1" applyFont="1" applyFill="1" applyAlignment="1" applyProtection="1">
      <alignment horizontal="center" vertical="center"/>
      <protection locked="0"/>
    </xf>
    <xf numFmtId="0" fontId="642" fillId="28" borderId="0" xfId="1" applyFont="1" applyFill="1" applyAlignment="1">
      <alignment horizontal="left" vertical="center"/>
    </xf>
    <xf numFmtId="0" fontId="75" fillId="114" borderId="0" xfId="5" applyFont="1" applyFill="1" applyAlignment="1" applyProtection="1">
      <alignment horizontal="center" vertical="center" wrapText="1"/>
      <protection hidden="1"/>
    </xf>
    <xf numFmtId="0" fontId="10" fillId="26" borderId="239" xfId="7" applyFont="1" applyFill="1" applyBorder="1" applyAlignment="1">
      <alignment horizontal="center" vertical="center"/>
    </xf>
    <xf numFmtId="0" fontId="10" fillId="26" borderId="202" xfId="7" applyFont="1" applyFill="1" applyBorder="1" applyAlignment="1">
      <alignment horizontal="center" vertical="center"/>
    </xf>
    <xf numFmtId="0" fontId="10" fillId="26" borderId="212" xfId="7" applyFont="1" applyFill="1" applyBorder="1" applyAlignment="1">
      <alignment horizontal="center" vertical="center"/>
    </xf>
    <xf numFmtId="0" fontId="23" fillId="28" borderId="240" xfId="7" applyFont="1" applyFill="1" applyBorder="1" applyAlignment="1">
      <alignment horizontal="center" vertical="center" wrapText="1"/>
    </xf>
    <xf numFmtId="0" fontId="23" fillId="28" borderId="0" xfId="7" applyFont="1" applyFill="1" applyAlignment="1">
      <alignment horizontal="center" vertical="center" wrapText="1"/>
    </xf>
    <xf numFmtId="172" fontId="49" fillId="7" borderId="0" xfId="7" applyNumberFormat="1" applyFont="1" applyFill="1" applyAlignment="1" applyProtection="1">
      <alignment horizontal="center" vertical="center"/>
      <protection locked="0"/>
    </xf>
    <xf numFmtId="172" fontId="50" fillId="28" borderId="0" xfId="7" applyNumberFormat="1" applyFont="1" applyFill="1" applyAlignment="1">
      <alignment vertical="center"/>
    </xf>
    <xf numFmtId="0" fontId="23" fillId="28" borderId="0" xfId="7" applyFont="1" applyFill="1" applyAlignment="1">
      <alignment horizontal="center" vertical="center"/>
    </xf>
    <xf numFmtId="172" fontId="44" fillId="0" borderId="0" xfId="7" applyNumberFormat="1" applyFont="1" applyAlignment="1" applyProtection="1">
      <alignment horizontal="center" vertical="center" wrapText="1"/>
      <protection locked="0"/>
    </xf>
    <xf numFmtId="172" fontId="44" fillId="28" borderId="0" xfId="7" applyNumberFormat="1" applyFont="1" applyFill="1" applyAlignment="1" applyProtection="1">
      <alignment horizontal="center" vertical="center" wrapText="1"/>
      <protection locked="0"/>
    </xf>
    <xf numFmtId="172" fontId="44" fillId="28" borderId="185" xfId="7" applyNumberFormat="1" applyFont="1" applyFill="1" applyBorder="1" applyAlignment="1" applyProtection="1">
      <alignment horizontal="center" vertical="center" wrapText="1"/>
      <protection locked="0"/>
    </xf>
    <xf numFmtId="0" fontId="120" fillId="28" borderId="240" xfId="7" applyFont="1" applyFill="1" applyBorder="1" applyAlignment="1">
      <alignment horizontal="right" vertical="center"/>
    </xf>
    <xf numFmtId="0" fontId="120" fillId="28" borderId="0" xfId="7" applyFont="1" applyFill="1" applyAlignment="1">
      <alignment horizontal="right" vertical="center"/>
    </xf>
    <xf numFmtId="173" fontId="51" fillId="8" borderId="0" xfId="7" applyNumberFormat="1" applyFont="1" applyFill="1" applyAlignment="1" applyProtection="1">
      <alignment horizontal="center" vertical="center"/>
      <protection locked="0"/>
    </xf>
    <xf numFmtId="172" fontId="3" fillId="28" borderId="0" xfId="7" applyNumberFormat="1" applyFont="1" applyFill="1" applyAlignment="1" applyProtection="1">
      <alignment horizontal="center" vertical="center"/>
      <protection locked="0"/>
    </xf>
    <xf numFmtId="173" fontId="47" fillId="8" borderId="0" xfId="7" applyNumberFormat="1" applyFont="1" applyFill="1" applyAlignment="1" applyProtection="1">
      <alignment horizontal="center" vertical="center"/>
      <protection locked="0"/>
    </xf>
    <xf numFmtId="172" fontId="23" fillId="28" borderId="0" xfId="7" applyNumberFormat="1" applyFont="1" applyFill="1" applyAlignment="1" applyProtection="1">
      <alignment horizontal="center" vertical="center"/>
      <protection locked="0"/>
    </xf>
    <xf numFmtId="172" fontId="23" fillId="28" borderId="185" xfId="7" applyNumberFormat="1" applyFont="1" applyFill="1" applyBorder="1" applyAlignment="1" applyProtection="1">
      <alignment horizontal="center" vertical="center"/>
      <protection locked="0"/>
    </xf>
    <xf numFmtId="0" fontId="117" fillId="28" borderId="240" xfId="7" applyFill="1" applyBorder="1" applyAlignment="1">
      <alignment horizontal="right" vertical="center"/>
    </xf>
    <xf numFmtId="0" fontId="117" fillId="28" borderId="0" xfId="7" applyFill="1" applyAlignment="1">
      <alignment horizontal="right" vertical="center"/>
    </xf>
    <xf numFmtId="173" fontId="52" fillId="28" borderId="0" xfId="7" applyNumberFormat="1" applyFont="1" applyFill="1" applyAlignment="1" applyProtection="1">
      <alignment horizontal="center" vertical="center"/>
      <protection locked="0"/>
    </xf>
    <xf numFmtId="0" fontId="45" fillId="28" borderId="0" xfId="7" applyFont="1" applyFill="1" applyAlignment="1">
      <alignment vertical="center"/>
    </xf>
    <xf numFmtId="0" fontId="117" fillId="28" borderId="0" xfId="7" applyFill="1" applyAlignment="1">
      <alignment vertical="center"/>
    </xf>
    <xf numFmtId="0" fontId="3" fillId="28" borderId="185" xfId="5" applyFill="1" applyBorder="1" applyProtection="1">
      <protection hidden="1"/>
    </xf>
    <xf numFmtId="0" fontId="117" fillId="28" borderId="241" xfId="7" applyFill="1" applyBorder="1" applyAlignment="1">
      <alignment vertical="center"/>
    </xf>
    <xf numFmtId="0" fontId="117" fillId="28" borderId="213" xfId="7" applyFill="1" applyBorder="1"/>
    <xf numFmtId="9" fontId="117" fillId="28" borderId="213" xfId="7" applyNumberFormat="1" applyFill="1" applyBorder="1" applyAlignment="1">
      <alignment vertical="center"/>
    </xf>
    <xf numFmtId="0" fontId="117" fillId="28" borderId="213" xfId="7" applyFill="1" applyBorder="1" applyAlignment="1">
      <alignment vertical="center"/>
    </xf>
    <xf numFmtId="0" fontId="3" fillId="28" borderId="213" xfId="5" applyFill="1" applyBorder="1" applyProtection="1">
      <protection hidden="1"/>
    </xf>
    <xf numFmtId="0" fontId="3" fillId="28" borderId="214" xfId="5" applyFill="1" applyBorder="1" applyProtection="1">
      <protection hidden="1"/>
    </xf>
    <xf numFmtId="0" fontId="259" fillId="22" borderId="224" xfId="12" applyFont="1" applyFill="1" applyBorder="1" applyAlignment="1">
      <alignment horizontal="center" vertical="center" wrapText="1"/>
    </xf>
    <xf numFmtId="0" fontId="259" fillId="22" borderId="225" xfId="12" applyFont="1" applyFill="1" applyBorder="1" applyAlignment="1">
      <alignment horizontal="center" vertical="center" wrapText="1"/>
    </xf>
    <xf numFmtId="0" fontId="259" fillId="22" borderId="226" xfId="12" applyFont="1" applyFill="1" applyBorder="1" applyAlignment="1">
      <alignment horizontal="center" vertical="center" wrapText="1"/>
    </xf>
    <xf numFmtId="0" fontId="161" fillId="28" borderId="0" xfId="12" applyFont="1" applyFill="1" applyAlignment="1">
      <alignment horizontal="center" vertical="center" wrapText="1"/>
    </xf>
    <xf numFmtId="0" fontId="161" fillId="28" borderId="238" xfId="12" applyFont="1" applyFill="1" applyBorder="1" applyAlignment="1">
      <alignment horizontal="center" vertical="center" wrapText="1"/>
    </xf>
    <xf numFmtId="0" fontId="8" fillId="19" borderId="0" xfId="12" applyFont="1" applyFill="1" applyAlignment="1">
      <alignment horizontal="center" vertical="center"/>
    </xf>
    <xf numFmtId="0" fontId="8" fillId="19" borderId="238" xfId="12" applyFont="1" applyFill="1" applyBorder="1" applyAlignment="1">
      <alignment horizontal="center" vertical="center"/>
    </xf>
    <xf numFmtId="0" fontId="53" fillId="28" borderId="0" xfId="9" applyFont="1" applyFill="1" applyAlignment="1">
      <alignment horizontal="center" vertical="center" wrapText="1"/>
    </xf>
    <xf numFmtId="0" fontId="53" fillId="28" borderId="238" xfId="9" applyFont="1" applyFill="1" applyBorder="1" applyAlignment="1">
      <alignment horizontal="center" vertical="center" wrapText="1"/>
    </xf>
    <xf numFmtId="0" fontId="54" fillId="8" borderId="0" xfId="12" applyFont="1" applyFill="1" applyAlignment="1">
      <alignment horizontal="center" vertical="center"/>
    </xf>
    <xf numFmtId="0" fontId="54" fillId="8" borderId="238" xfId="12" applyFont="1" applyFill="1" applyBorder="1" applyAlignment="1">
      <alignment horizontal="center" vertical="center"/>
    </xf>
    <xf numFmtId="0" fontId="117" fillId="0" borderId="4" xfId="7" applyBorder="1"/>
    <xf numFmtId="0" fontId="23" fillId="28" borderId="0" xfId="13" applyFont="1" applyFill="1" applyAlignment="1">
      <alignment horizontal="right" vertical="center"/>
    </xf>
    <xf numFmtId="174" fontId="23" fillId="28" borderId="0" xfId="13" applyNumberFormat="1" applyFont="1" applyFill="1" applyAlignment="1">
      <alignment horizontal="centerContinuous" vertical="center"/>
    </xf>
    <xf numFmtId="174" fontId="55" fillId="28" borderId="0" xfId="13" applyNumberFormat="1" applyFont="1" applyFill="1" applyAlignment="1">
      <alignment horizontal="centerContinuous" vertical="center"/>
    </xf>
    <xf numFmtId="0" fontId="4" fillId="28" borderId="0" xfId="12" applyFill="1" applyAlignment="1">
      <alignment horizontal="centerContinuous" vertical="center"/>
    </xf>
    <xf numFmtId="175" fontId="23" fillId="28" borderId="0" xfId="13" applyNumberFormat="1" applyFont="1" applyFill="1" applyAlignment="1">
      <alignment horizontal="center" vertical="center"/>
    </xf>
    <xf numFmtId="0" fontId="54" fillId="28" borderId="238" xfId="12" applyFont="1" applyFill="1" applyBorder="1" applyAlignment="1">
      <alignment horizontal="center" vertical="center"/>
    </xf>
    <xf numFmtId="0" fontId="227" fillId="22" borderId="4" xfId="7" applyFont="1" applyFill="1" applyBorder="1" applyAlignment="1">
      <alignment horizontal="center" vertical="center"/>
    </xf>
    <xf numFmtId="176" fontId="226" fillId="28" borderId="0" xfId="15" applyNumberFormat="1" applyFont="1" applyFill="1" applyAlignment="1">
      <alignment vertical="center"/>
    </xf>
    <xf numFmtId="176" fontId="10" fillId="28" borderId="0" xfId="15" applyNumberFormat="1" applyFont="1" applyFill="1" applyAlignment="1">
      <alignment vertical="center"/>
    </xf>
    <xf numFmtId="176" fontId="10" fillId="28" borderId="238" xfId="15" applyNumberFormat="1" applyFont="1" applyFill="1" applyBorder="1" applyAlignment="1">
      <alignment vertical="center"/>
    </xf>
    <xf numFmtId="176" fontId="23" fillId="28" borderId="0" xfId="15" applyNumberFormat="1" applyFont="1" applyFill="1" applyAlignment="1">
      <alignment horizontal="right" vertical="center" wrapText="1"/>
    </xf>
    <xf numFmtId="176" fontId="23" fillId="28" borderId="0" xfId="15" applyNumberFormat="1" applyFont="1" applyFill="1" applyAlignment="1">
      <alignment vertical="center" wrapText="1"/>
    </xf>
    <xf numFmtId="2" fontId="23" fillId="28" borderId="0" xfId="15" applyNumberFormat="1" applyFont="1" applyFill="1" applyAlignment="1">
      <alignment horizontal="center" vertical="center"/>
    </xf>
    <xf numFmtId="172" fontId="23" fillId="28" borderId="0" xfId="15" applyNumberFormat="1" applyFont="1" applyFill="1" applyAlignment="1">
      <alignment horizontal="center" vertical="center"/>
    </xf>
    <xf numFmtId="169" fontId="23" fillId="28" borderId="238" xfId="12" applyNumberFormat="1" applyFont="1" applyFill="1" applyBorder="1" applyAlignment="1" applyProtection="1">
      <alignment horizontal="center" vertical="center"/>
      <protection locked="0"/>
    </xf>
    <xf numFmtId="0" fontId="10" fillId="28" borderId="0" xfId="12" applyFont="1" applyFill="1" applyAlignment="1">
      <alignment horizontal="center" vertical="center"/>
    </xf>
    <xf numFmtId="0" fontId="49" fillId="8" borderId="178" xfId="15" applyFont="1" applyFill="1" applyBorder="1" applyAlignment="1">
      <alignment horizontal="center" vertical="center"/>
    </xf>
    <xf numFmtId="0" fontId="49" fillId="8" borderId="179" xfId="15" applyFont="1" applyFill="1" applyBorder="1" applyAlignment="1">
      <alignment horizontal="center" vertical="center"/>
    </xf>
    <xf numFmtId="0" fontId="227" fillId="28" borderId="4" xfId="7" applyFont="1" applyFill="1" applyBorder="1" applyAlignment="1">
      <alignment horizontal="center" vertical="center"/>
    </xf>
    <xf numFmtId="176" fontId="23" fillId="28" borderId="0" xfId="15" applyNumberFormat="1" applyFont="1" applyFill="1" applyAlignment="1">
      <alignment horizontal="right" vertical="center" wrapText="1"/>
    </xf>
    <xf numFmtId="0" fontId="49" fillId="28" borderId="0" xfId="15" applyFont="1" applyFill="1" applyAlignment="1">
      <alignment horizontal="center" vertical="center"/>
    </xf>
    <xf numFmtId="0" fontId="49" fillId="28" borderId="238" xfId="15" applyFont="1" applyFill="1" applyBorder="1" applyAlignment="1">
      <alignment horizontal="center" vertical="center"/>
    </xf>
    <xf numFmtId="0" fontId="117" fillId="28" borderId="238" xfId="7" applyFill="1" applyBorder="1"/>
    <xf numFmtId="176" fontId="275" fillId="28" borderId="0" xfId="15" applyNumberFormat="1" applyFont="1" applyFill="1" applyAlignment="1">
      <alignment horizontal="right" vertical="center" wrapText="1"/>
    </xf>
    <xf numFmtId="0" fontId="12" fillId="28" borderId="0" xfId="7" applyFont="1" applyFill="1" applyAlignment="1">
      <alignment horizontal="center" vertical="center"/>
    </xf>
    <xf numFmtId="1" fontId="221" fillId="8" borderId="0" xfId="15" applyNumberFormat="1" applyFont="1" applyFill="1" applyAlignment="1">
      <alignment horizontal="center" vertical="center"/>
    </xf>
    <xf numFmtId="1" fontId="221" fillId="8" borderId="238" xfId="15" applyNumberFormat="1" applyFont="1" applyFill="1" applyBorder="1" applyAlignment="1">
      <alignment horizontal="center" vertical="center"/>
    </xf>
    <xf numFmtId="166" fontId="221" fillId="8" borderId="0" xfId="15" applyNumberFormat="1" applyFont="1" applyFill="1" applyAlignment="1">
      <alignment horizontal="center" vertical="center"/>
    </xf>
    <xf numFmtId="0" fontId="23" fillId="28" borderId="0" xfId="7" applyFont="1" applyFill="1" applyAlignment="1">
      <alignment horizontal="right" vertical="center"/>
    </xf>
    <xf numFmtId="0" fontId="10" fillId="28" borderId="0" xfId="7" applyFont="1" applyFill="1" applyAlignment="1">
      <alignment horizontal="right" vertical="center"/>
    </xf>
    <xf numFmtId="166" fontId="12" fillId="28" borderId="0" xfId="15" applyNumberFormat="1" applyFont="1" applyFill="1" applyAlignment="1">
      <alignment horizontal="center" vertical="center"/>
    </xf>
    <xf numFmtId="166" fontId="12" fillId="28" borderId="238" xfId="15" applyNumberFormat="1" applyFont="1" applyFill="1" applyBorder="1" applyAlignment="1">
      <alignment horizontal="center" vertical="center"/>
    </xf>
    <xf numFmtId="172" fontId="50" fillId="28" borderId="4" xfId="7" applyNumberFormat="1" applyFont="1" applyFill="1" applyBorder="1" applyAlignment="1">
      <alignment vertical="center"/>
    </xf>
    <xf numFmtId="0" fontId="23" fillId="28" borderId="0" xfId="7" applyFont="1" applyFill="1" applyAlignment="1">
      <alignment horizontal="center" vertical="center"/>
    </xf>
    <xf numFmtId="166" fontId="221" fillId="28" borderId="0" xfId="15" applyNumberFormat="1" applyFont="1" applyFill="1" applyAlignment="1">
      <alignment horizontal="center" vertical="center"/>
    </xf>
    <xf numFmtId="166" fontId="221" fillId="28" borderId="238" xfId="15" applyNumberFormat="1" applyFont="1" applyFill="1" applyBorder="1" applyAlignment="1">
      <alignment horizontal="center" vertical="center"/>
    </xf>
    <xf numFmtId="0" fontId="227" fillId="22" borderId="4" xfId="7" applyFont="1" applyFill="1" applyBorder="1" applyAlignment="1">
      <alignment horizontal="center" vertical="center"/>
    </xf>
    <xf numFmtId="177" fontId="12" fillId="28" borderId="0" xfId="15" applyNumberFormat="1" applyFont="1" applyFill="1" applyAlignment="1">
      <alignment horizontal="center" vertical="center"/>
    </xf>
    <xf numFmtId="172" fontId="221" fillId="8" borderId="0" xfId="15" applyNumberFormat="1" applyFont="1" applyFill="1" applyAlignment="1">
      <alignment horizontal="center" vertical="center"/>
    </xf>
    <xf numFmtId="172" fontId="221" fillId="8" borderId="238" xfId="15" applyNumberFormat="1" applyFont="1" applyFill="1" applyBorder="1" applyAlignment="1">
      <alignment horizontal="center" vertical="center"/>
    </xf>
    <xf numFmtId="0" fontId="228" fillId="28" borderId="0" xfId="7" applyFont="1" applyFill="1" applyAlignment="1">
      <alignment horizontal="right" vertical="center"/>
    </xf>
    <xf numFmtId="0" fontId="229" fillId="28" borderId="0" xfId="7" applyFont="1" applyFill="1"/>
    <xf numFmtId="0" fontId="230" fillId="28" borderId="0" xfId="5" applyFont="1" applyFill="1" applyProtection="1">
      <protection hidden="1"/>
    </xf>
    <xf numFmtId="172" fontId="50" fillId="28" borderId="297" xfId="7" applyNumberFormat="1" applyFont="1" applyFill="1" applyBorder="1" applyAlignment="1">
      <alignment vertical="center"/>
    </xf>
    <xf numFmtId="172" fontId="50" fillId="28" borderId="227" xfId="7" applyNumberFormat="1" applyFont="1" applyFill="1" applyBorder="1" applyAlignment="1">
      <alignment vertical="center"/>
    </xf>
    <xf numFmtId="0" fontId="117" fillId="28" borderId="227" xfId="7" applyFill="1" applyBorder="1"/>
    <xf numFmtId="0" fontId="3" fillId="28" borderId="227" xfId="5" applyFill="1" applyBorder="1" applyProtection="1">
      <protection hidden="1"/>
    </xf>
    <xf numFmtId="0" fontId="23" fillId="28" borderId="227" xfId="7" applyFont="1" applyFill="1" applyBorder="1" applyAlignment="1">
      <alignment horizontal="center" vertical="center"/>
    </xf>
    <xf numFmtId="172" fontId="45" fillId="28" borderId="227" xfId="7" applyNumberFormat="1" applyFont="1" applyFill="1" applyBorder="1" applyAlignment="1" applyProtection="1">
      <alignment horizontal="center" vertical="center" wrapText="1"/>
      <protection locked="0"/>
    </xf>
    <xf numFmtId="0" fontId="117" fillId="28" borderId="228" xfId="7" applyFill="1" applyBorder="1"/>
    <xf numFmtId="0" fontId="8" fillId="26" borderId="224" xfId="7" applyFont="1" applyFill="1" applyBorder="1" applyAlignment="1">
      <alignment horizontal="center" vertical="center"/>
    </xf>
    <xf numFmtId="0" fontId="8" fillId="26" borderId="225" xfId="7" applyFont="1" applyFill="1" applyBorder="1" applyAlignment="1">
      <alignment horizontal="center" vertical="center"/>
    </xf>
    <xf numFmtId="0" fontId="8" fillId="26" borderId="226" xfId="7" applyFont="1" applyFill="1" applyBorder="1" applyAlignment="1">
      <alignment horizontal="center" vertical="center"/>
    </xf>
    <xf numFmtId="0" fontId="7" fillId="42" borderId="4" xfId="7" applyFont="1" applyFill="1" applyBorder="1" applyAlignment="1">
      <alignment horizontal="centerContinuous" vertical="center"/>
    </xf>
    <xf numFmtId="0" fontId="117" fillId="42" borderId="0" xfId="7" applyFill="1" applyAlignment="1">
      <alignment horizontal="centerContinuous" vertical="center"/>
    </xf>
    <xf numFmtId="0" fontId="117" fillId="42" borderId="0" xfId="7" applyFill="1" applyAlignment="1">
      <alignment vertical="center"/>
    </xf>
    <xf numFmtId="0" fontId="117" fillId="42" borderId="238" xfId="7" applyFill="1" applyBorder="1" applyAlignment="1">
      <alignment vertical="center"/>
    </xf>
    <xf numFmtId="0" fontId="138" fillId="28" borderId="4" xfId="7" applyFont="1" applyFill="1" applyBorder="1" applyAlignment="1">
      <alignment horizontal="left" vertical="center" wrapText="1"/>
    </xf>
    <xf numFmtId="0" fontId="138" fillId="28" borderId="0" xfId="7" applyFont="1" applyFill="1" applyAlignment="1">
      <alignment horizontal="left" vertical="center" wrapText="1"/>
    </xf>
    <xf numFmtId="0" fontId="138" fillId="28" borderId="238" xfId="7" applyFont="1" applyFill="1" applyBorder="1" applyAlignment="1">
      <alignment horizontal="left" vertical="center" wrapText="1"/>
    </xf>
    <xf numFmtId="0" fontId="138" fillId="28" borderId="125" xfId="7" applyFont="1" applyFill="1" applyBorder="1" applyAlignment="1">
      <alignment horizontal="left" vertical="center" wrapText="1"/>
    </xf>
    <xf numFmtId="0" fontId="138" fillId="28" borderId="126" xfId="7" applyFont="1" applyFill="1" applyBorder="1" applyAlignment="1">
      <alignment horizontal="left" vertical="center" wrapText="1"/>
    </xf>
    <xf numFmtId="0" fontId="138" fillId="28" borderId="127" xfId="7" applyFont="1" applyFill="1" applyBorder="1" applyAlignment="1">
      <alignment horizontal="left" vertical="center" wrapText="1"/>
    </xf>
    <xf numFmtId="176" fontId="57" fillId="57" borderId="0" xfId="15" applyNumberFormat="1" applyFont="1" applyFill="1" applyAlignment="1">
      <alignment horizontal="center" vertical="center" wrapText="1"/>
    </xf>
    <xf numFmtId="176" fontId="58" fillId="28" borderId="0" xfId="15" applyNumberFormat="1" applyFont="1" applyFill="1" applyAlignment="1">
      <alignment horizontal="right" vertical="center" wrapText="1"/>
    </xf>
    <xf numFmtId="172" fontId="46" fillId="8" borderId="0" xfId="15" applyNumberFormat="1" applyFont="1" applyFill="1" applyAlignment="1">
      <alignment horizontal="center" vertical="center"/>
    </xf>
    <xf numFmtId="176" fontId="59" fillId="28" borderId="0" xfId="15" applyNumberFormat="1" applyFont="1" applyFill="1" applyAlignment="1">
      <alignment horizontal="right" vertical="center" wrapText="1"/>
    </xf>
    <xf numFmtId="172" fontId="41" fillId="8" borderId="238" xfId="15" applyNumberFormat="1" applyFont="1" applyFill="1" applyBorder="1" applyAlignment="1">
      <alignment horizontal="center" vertical="center"/>
    </xf>
    <xf numFmtId="176" fontId="57" fillId="28" borderId="0" xfId="15" applyNumberFormat="1" applyFont="1" applyFill="1" applyAlignment="1">
      <alignment horizontal="center" vertical="center" wrapText="1"/>
    </xf>
    <xf numFmtId="176" fontId="58" fillId="28" borderId="0" xfId="15" applyNumberFormat="1" applyFont="1" applyFill="1" applyAlignment="1">
      <alignment horizontal="right" vertical="center" wrapText="1"/>
    </xf>
    <xf numFmtId="172" fontId="46" fillId="28" borderId="0" xfId="15" applyNumberFormat="1" applyFont="1" applyFill="1" applyAlignment="1">
      <alignment horizontal="center" vertical="center"/>
    </xf>
    <xf numFmtId="176" fontId="59" fillId="28" borderId="0" xfId="15" applyNumberFormat="1" applyFont="1" applyFill="1" applyAlignment="1">
      <alignment horizontal="right" vertical="center" wrapText="1"/>
    </xf>
    <xf numFmtId="172" fontId="41" fillId="28" borderId="238" xfId="15" applyNumberFormat="1" applyFont="1" applyFill="1" applyBorder="1" applyAlignment="1">
      <alignment horizontal="center" vertical="center"/>
    </xf>
    <xf numFmtId="0" fontId="12" fillId="44" borderId="4" xfId="7" applyFont="1" applyFill="1" applyBorder="1" applyAlignment="1">
      <alignment horizontal="right" vertical="center" wrapText="1"/>
    </xf>
    <xf numFmtId="0" fontId="12" fillId="44" borderId="0" xfId="7" applyFont="1" applyFill="1" applyAlignment="1">
      <alignment horizontal="right" vertical="center" wrapText="1"/>
    </xf>
    <xf numFmtId="2" fontId="10" fillId="44" borderId="0" xfId="7" applyNumberFormat="1" applyFont="1" applyFill="1" applyAlignment="1">
      <alignment horizontal="center" vertical="center"/>
    </xf>
    <xf numFmtId="0" fontId="10" fillId="44" borderId="0" xfId="7" applyFont="1" applyFill="1" applyAlignment="1">
      <alignment horizontal="center" vertical="center"/>
    </xf>
    <xf numFmtId="0" fontId="7" fillId="44" borderId="0" xfId="7" applyFont="1" applyFill="1" applyAlignment="1">
      <alignment vertical="center"/>
    </xf>
    <xf numFmtId="0" fontId="3" fillId="44" borderId="238" xfId="7" applyFont="1" applyFill="1" applyBorder="1" applyAlignment="1">
      <alignment vertical="center"/>
    </xf>
    <xf numFmtId="0" fontId="3" fillId="28" borderId="4" xfId="7" applyFont="1" applyFill="1" applyBorder="1" applyAlignment="1">
      <alignment horizontal="center" vertical="center" wrapText="1"/>
    </xf>
    <xf numFmtId="0" fontId="3" fillId="28" borderId="0" xfId="7" applyFont="1" applyFill="1" applyAlignment="1">
      <alignment horizontal="center" vertical="center" wrapText="1"/>
    </xf>
    <xf numFmtId="2" fontId="10" fillId="28" borderId="0" xfId="7" applyNumberFormat="1" applyFont="1" applyFill="1" applyAlignment="1">
      <alignment horizontal="center" vertical="center"/>
    </xf>
    <xf numFmtId="0" fontId="10" fillId="28" borderId="0" xfId="7" applyFont="1" applyFill="1" applyAlignment="1">
      <alignment horizontal="center" vertical="center"/>
    </xf>
    <xf numFmtId="0" fontId="10" fillId="28" borderId="0" xfId="7" applyFont="1" applyFill="1" applyAlignment="1">
      <alignment horizontal="left" vertical="center"/>
    </xf>
    <xf numFmtId="0" fontId="7" fillId="28" borderId="0" xfId="7" applyFont="1" applyFill="1" applyAlignment="1">
      <alignment vertical="center"/>
    </xf>
    <xf numFmtId="0" fontId="3" fillId="28" borderId="238" xfId="7" applyFont="1" applyFill="1" applyBorder="1" applyAlignment="1">
      <alignment vertical="center"/>
    </xf>
    <xf numFmtId="0" fontId="10" fillId="19" borderId="4" xfId="7" applyFont="1" applyFill="1" applyBorder="1" applyAlignment="1">
      <alignment horizontal="right" vertical="center"/>
    </xf>
    <xf numFmtId="1" fontId="10" fillId="19" borderId="0" xfId="15" applyNumberFormat="1" applyFont="1" applyFill="1" applyAlignment="1">
      <alignment horizontal="center" vertical="center"/>
    </xf>
    <xf numFmtId="0" fontId="7" fillId="19" borderId="0" xfId="7" applyFont="1" applyFill="1" applyAlignment="1">
      <alignment horizontal="center" vertical="center"/>
    </xf>
    <xf numFmtId="172" fontId="7" fillId="19" borderId="0" xfId="15" applyNumberFormat="1" applyFont="1" applyFill="1" applyAlignment="1">
      <alignment horizontal="center" vertical="center"/>
    </xf>
    <xf numFmtId="172" fontId="7" fillId="19" borderId="238" xfId="15" applyNumberFormat="1" applyFont="1" applyFill="1" applyBorder="1" applyAlignment="1">
      <alignment horizontal="center" vertical="center"/>
    </xf>
    <xf numFmtId="1" fontId="10" fillId="19" borderId="0" xfId="7" applyNumberFormat="1" applyFont="1" applyFill="1" applyAlignment="1">
      <alignment horizontal="center" vertical="center"/>
    </xf>
    <xf numFmtId="0" fontId="45" fillId="19" borderId="0" xfId="7" applyFont="1" applyFill="1" applyAlignment="1">
      <alignment horizontal="centerContinuous" vertical="center"/>
    </xf>
    <xf numFmtId="0" fontId="6" fillId="19" borderId="0" xfId="7" applyFont="1" applyFill="1" applyAlignment="1">
      <alignment horizontal="center" vertical="center"/>
    </xf>
    <xf numFmtId="176" fontId="231" fillId="5" borderId="0" xfId="15" applyNumberFormat="1" applyFont="1" applyFill="1" applyAlignment="1">
      <alignment horizontal="center" vertical="center" wrapText="1"/>
    </xf>
    <xf numFmtId="1" fontId="231" fillId="5" borderId="0" xfId="15" applyNumberFormat="1" applyFont="1" applyFill="1" applyAlignment="1">
      <alignment horizontal="centerContinuous" vertical="center"/>
    </xf>
    <xf numFmtId="0" fontId="231" fillId="5" borderId="0" xfId="7" applyFont="1" applyFill="1" applyAlignment="1">
      <alignment horizontal="center" vertical="center" wrapText="1"/>
    </xf>
    <xf numFmtId="0" fontId="231" fillId="5" borderId="0" xfId="7" applyFont="1" applyFill="1" applyAlignment="1">
      <alignment horizontal="centerContinuous" vertical="center"/>
    </xf>
    <xf numFmtId="0" fontId="231" fillId="5" borderId="0" xfId="7" applyFont="1" applyFill="1" applyAlignment="1">
      <alignment horizontal="center" vertical="center"/>
    </xf>
    <xf numFmtId="172" fontId="231" fillId="9" borderId="238" xfId="15" applyNumberFormat="1" applyFont="1" applyFill="1" applyBorder="1" applyAlignment="1">
      <alignment horizontal="center" vertical="center"/>
    </xf>
    <xf numFmtId="172" fontId="231" fillId="5" borderId="0" xfId="15" applyNumberFormat="1" applyFont="1" applyFill="1" applyAlignment="1">
      <alignment horizontal="center" vertical="center"/>
    </xf>
    <xf numFmtId="1" fontId="231" fillId="5" borderId="0" xfId="15" applyNumberFormat="1" applyFont="1" applyFill="1" applyAlignment="1">
      <alignment horizontal="center" vertical="center"/>
    </xf>
    <xf numFmtId="2" fontId="231" fillId="5" borderId="0" xfId="15" applyNumberFormat="1" applyFont="1" applyFill="1" applyAlignment="1">
      <alignment horizontal="center" vertical="center"/>
    </xf>
    <xf numFmtId="0" fontId="231" fillId="5" borderId="238" xfId="7" applyFont="1" applyFill="1" applyBorder="1" applyAlignment="1">
      <alignment horizontal="center" vertical="center"/>
    </xf>
    <xf numFmtId="172" fontId="231" fillId="5" borderId="297" xfId="15" applyNumberFormat="1" applyFont="1" applyFill="1" applyBorder="1" applyAlignment="1">
      <alignment horizontal="center" vertical="center"/>
    </xf>
    <xf numFmtId="172" fontId="231" fillId="5" borderId="227" xfId="15" applyNumberFormat="1" applyFont="1" applyFill="1" applyBorder="1" applyAlignment="1">
      <alignment horizontal="center" vertical="center"/>
    </xf>
    <xf numFmtId="1" fontId="231" fillId="5" borderId="227" xfId="15" applyNumberFormat="1" applyFont="1" applyFill="1" applyBorder="1" applyAlignment="1">
      <alignment horizontal="center" vertical="center"/>
    </xf>
    <xf numFmtId="0" fontId="231" fillId="5" borderId="227" xfId="7" applyFont="1" applyFill="1" applyBorder="1" applyAlignment="1">
      <alignment horizontal="center" vertical="center"/>
    </xf>
    <xf numFmtId="2" fontId="231" fillId="5" borderId="227" xfId="15" applyNumberFormat="1" applyFont="1" applyFill="1" applyBorder="1" applyAlignment="1">
      <alignment horizontal="center" vertical="center"/>
    </xf>
    <xf numFmtId="0" fontId="231" fillId="5" borderId="228" xfId="7" applyFont="1" applyFill="1" applyBorder="1" applyAlignment="1">
      <alignment horizontal="center" vertical="center"/>
    </xf>
    <xf numFmtId="0" fontId="274" fillId="22" borderId="202" xfId="12" applyFont="1" applyFill="1" applyBorder="1" applyAlignment="1">
      <alignment horizontal="center" vertical="center"/>
    </xf>
    <xf numFmtId="0" fontId="274" fillId="22" borderId="212" xfId="12" applyFont="1" applyFill="1" applyBorder="1" applyAlignment="1">
      <alignment horizontal="center" vertical="center"/>
    </xf>
    <xf numFmtId="0" fontId="227" fillId="22" borderId="240" xfId="12" applyFont="1" applyFill="1" applyBorder="1" applyAlignment="1">
      <alignment horizontal="center" vertical="center"/>
    </xf>
    <xf numFmtId="0" fontId="227" fillId="22" borderId="0" xfId="12" applyFont="1" applyFill="1" applyAlignment="1">
      <alignment horizontal="center" vertical="center"/>
    </xf>
    <xf numFmtId="0" fontId="227" fillId="22" borderId="185" xfId="12" applyFont="1" applyFill="1" applyBorder="1" applyAlignment="1">
      <alignment horizontal="center" vertical="center"/>
    </xf>
    <xf numFmtId="0" fontId="227" fillId="22" borderId="240" xfId="12" applyFont="1" applyFill="1" applyBorder="1" applyAlignment="1">
      <alignment horizontal="center" vertical="center"/>
    </xf>
    <xf numFmtId="0" fontId="3" fillId="22" borderId="0" xfId="5" applyFill="1" applyProtection="1">
      <protection hidden="1"/>
    </xf>
    <xf numFmtId="0" fontId="227" fillId="22" borderId="0" xfId="12" applyFont="1" applyFill="1" applyAlignment="1">
      <alignment horizontal="left" vertical="center"/>
    </xf>
    <xf numFmtId="0" fontId="227" fillId="22" borderId="185" xfId="12" applyFont="1" applyFill="1" applyBorder="1" applyAlignment="1">
      <alignment horizontal="left" vertical="center"/>
    </xf>
    <xf numFmtId="0" fontId="12" fillId="43" borderId="240" xfId="12" applyFont="1" applyFill="1" applyBorder="1" applyAlignment="1">
      <alignment horizontal="center" vertical="center"/>
    </xf>
    <xf numFmtId="0" fontId="12" fillId="43" borderId="0" xfId="12" applyFont="1" applyFill="1" applyAlignment="1">
      <alignment horizontal="center" vertical="center"/>
    </xf>
    <xf numFmtId="0" fontId="12" fillId="43" borderId="185" xfId="12" applyFont="1" applyFill="1" applyBorder="1" applyAlignment="1">
      <alignment horizontal="center" vertical="center"/>
    </xf>
    <xf numFmtId="0" fontId="273" fillId="28" borderId="240" xfId="12" applyFont="1" applyFill="1" applyBorder="1" applyAlignment="1">
      <alignment horizontal="center" vertical="center" wrapText="1"/>
    </xf>
    <xf numFmtId="0" fontId="273" fillId="28" borderId="0" xfId="12" applyFont="1" applyFill="1" applyAlignment="1">
      <alignment horizontal="center" vertical="center" wrapText="1"/>
    </xf>
    <xf numFmtId="0" fontId="273" fillId="28" borderId="0" xfId="9" applyFont="1" applyFill="1" applyAlignment="1">
      <alignment horizontal="center" vertical="center" wrapText="1"/>
    </xf>
    <xf numFmtId="0" fontId="23" fillId="28" borderId="0" xfId="9" applyFont="1" applyFill="1" applyAlignment="1">
      <alignment horizontal="center" wrapText="1"/>
    </xf>
    <xf numFmtId="0" fontId="117" fillId="28" borderId="185" xfId="7" applyFill="1" applyBorder="1"/>
    <xf numFmtId="167" fontId="58" fillId="28" borderId="240" xfId="9" applyNumberFormat="1" applyFont="1" applyFill="1" applyBorder="1" applyAlignment="1">
      <alignment horizontal="center" vertical="center"/>
    </xf>
    <xf numFmtId="167" fontId="58" fillId="28" borderId="0" xfId="9" applyNumberFormat="1" applyFont="1" applyFill="1" applyAlignment="1">
      <alignment horizontal="center" vertical="center"/>
    </xf>
    <xf numFmtId="0" fontId="12" fillId="28" borderId="0" xfId="9" applyFont="1" applyFill="1" applyAlignment="1">
      <alignment horizontal="right" vertical="center"/>
    </xf>
    <xf numFmtId="166" fontId="12" fillId="28" borderId="0" xfId="9" applyNumberFormat="1" applyFont="1" applyFill="1" applyAlignment="1">
      <alignment horizontal="left" vertical="center"/>
    </xf>
    <xf numFmtId="0" fontId="60" fillId="28" borderId="240" xfId="12" applyFont="1" applyFill="1" applyBorder="1"/>
    <xf numFmtId="0" fontId="60" fillId="28" borderId="0" xfId="12" applyFont="1" applyFill="1"/>
    <xf numFmtId="0" fontId="227" fillId="45" borderId="240" xfId="12" applyFont="1" applyFill="1" applyBorder="1" applyAlignment="1">
      <alignment horizontal="center" vertical="center"/>
    </xf>
    <xf numFmtId="0" fontId="227" fillId="45" borderId="0" xfId="12" applyFont="1" applyFill="1" applyAlignment="1">
      <alignment horizontal="center" vertical="center"/>
    </xf>
    <xf numFmtId="0" fontId="227" fillId="45" borderId="185" xfId="12" applyFont="1" applyFill="1" applyBorder="1" applyAlignment="1">
      <alignment horizontal="center" vertical="center"/>
    </xf>
    <xf numFmtId="0" fontId="227" fillId="45" borderId="240" xfId="12" applyFont="1" applyFill="1" applyBorder="1" applyAlignment="1">
      <alignment horizontal="center" vertical="center"/>
    </xf>
    <xf numFmtId="0" fontId="3" fillId="45" borderId="0" xfId="5" applyFill="1" applyProtection="1">
      <protection hidden="1"/>
    </xf>
    <xf numFmtId="0" fontId="227" fillId="45" borderId="0" xfId="12" applyFont="1" applyFill="1" applyAlignment="1">
      <alignment horizontal="left" vertical="center"/>
    </xf>
    <xf numFmtId="0" fontId="227" fillId="45" borderId="185" xfId="12" applyFont="1" applyFill="1" applyBorder="1" applyAlignment="1">
      <alignment horizontal="left" vertical="center"/>
    </xf>
    <xf numFmtId="0" fontId="12" fillId="28" borderId="0" xfId="9" applyFont="1" applyFill="1" applyAlignment="1">
      <alignment horizontal="center" vertical="center"/>
    </xf>
    <xf numFmtId="0" fontId="12" fillId="28" borderId="0" xfId="9" applyFont="1" applyFill="1" applyAlignment="1">
      <alignment vertical="center"/>
    </xf>
    <xf numFmtId="0" fontId="12" fillId="28" borderId="185" xfId="9" applyFont="1" applyFill="1" applyBorder="1" applyAlignment="1">
      <alignment horizontal="center" wrapText="1"/>
    </xf>
    <xf numFmtId="0" fontId="58" fillId="28" borderId="0" xfId="9" applyFont="1" applyFill="1" applyAlignment="1">
      <alignment horizontal="center" vertical="center"/>
    </xf>
    <xf numFmtId="0" fontId="12" fillId="28" borderId="0" xfId="9" applyFont="1" applyFill="1" applyAlignment="1">
      <alignment horizontal="right" vertical="center"/>
    </xf>
    <xf numFmtId="167" fontId="12" fillId="28" borderId="0" xfId="9" applyNumberFormat="1" applyFont="1" applyFill="1" applyAlignment="1">
      <alignment horizontal="center" vertical="center"/>
    </xf>
    <xf numFmtId="0" fontId="12" fillId="28" borderId="0" xfId="7" applyFont="1" applyFill="1" applyAlignment="1">
      <alignment horizontal="left" vertical="center"/>
    </xf>
    <xf numFmtId="165" fontId="12" fillId="28" borderId="185" xfId="9" applyNumberFormat="1" applyFont="1" applyFill="1" applyBorder="1" applyAlignment="1">
      <alignment horizontal="center" vertical="center"/>
    </xf>
    <xf numFmtId="0" fontId="117" fillId="28" borderId="241" xfId="7" applyFill="1" applyBorder="1"/>
    <xf numFmtId="0" fontId="3" fillId="0" borderId="213" xfId="5" applyBorder="1" applyProtection="1">
      <protection hidden="1"/>
    </xf>
    <xf numFmtId="0" fontId="117" fillId="28" borderId="214" xfId="7" applyFill="1" applyBorder="1"/>
    <xf numFmtId="0" fontId="61" fillId="42" borderId="224" xfId="12" applyFont="1" applyFill="1" applyBorder="1" applyAlignment="1">
      <alignment horizontal="center" vertical="center" wrapText="1"/>
    </xf>
    <xf numFmtId="0" fontId="61" fillId="42" borderId="225" xfId="12" applyFont="1" applyFill="1" applyBorder="1" applyAlignment="1">
      <alignment horizontal="center" vertical="center" wrapText="1"/>
    </xf>
    <xf numFmtId="0" fontId="221" fillId="57" borderId="225" xfId="9" applyFont="1" applyFill="1" applyBorder="1" applyAlignment="1">
      <alignment horizontal="center" vertical="center" wrapText="1"/>
    </xf>
    <xf numFmtId="0" fontId="23" fillId="28" borderId="225" xfId="9" applyFont="1" applyFill="1" applyBorder="1" applyAlignment="1">
      <alignment horizontal="center" vertical="center" wrapText="1"/>
    </xf>
    <xf numFmtId="0" fontId="123" fillId="22" borderId="225" xfId="12" applyFont="1" applyFill="1" applyBorder="1" applyAlignment="1">
      <alignment horizontal="center" vertical="center"/>
    </xf>
    <xf numFmtId="0" fontId="123" fillId="22" borderId="226" xfId="12" applyFont="1" applyFill="1" applyBorder="1" applyAlignment="1">
      <alignment horizontal="center" vertical="center"/>
    </xf>
    <xf numFmtId="0" fontId="61" fillId="42" borderId="0" xfId="12" applyFont="1" applyFill="1" applyAlignment="1">
      <alignment horizontal="center" vertical="center" wrapText="1"/>
    </xf>
    <xf numFmtId="0" fontId="221" fillId="57" borderId="0" xfId="9" applyFont="1" applyFill="1" applyAlignment="1">
      <alignment horizontal="center" vertical="center" wrapText="1"/>
    </xf>
    <xf numFmtId="0" fontId="23" fillId="28" borderId="0" xfId="9" applyFont="1" applyFill="1" applyAlignment="1">
      <alignment horizontal="center" vertical="center" wrapText="1"/>
    </xf>
    <xf numFmtId="0" fontId="123" fillId="28" borderId="0" xfId="12" applyFont="1" applyFill="1" applyAlignment="1">
      <alignment horizontal="center" vertical="center"/>
    </xf>
    <xf numFmtId="0" fontId="123" fillId="28" borderId="238" xfId="12" applyFont="1" applyFill="1" applyBorder="1" applyAlignment="1">
      <alignment horizontal="center" vertical="center"/>
    </xf>
    <xf numFmtId="178" fontId="41" fillId="42" borderId="4" xfId="9" applyNumberFormat="1" applyFont="1" applyFill="1" applyBorder="1" applyAlignment="1">
      <alignment horizontal="center" vertical="center"/>
    </xf>
    <xf numFmtId="178" fontId="41" fillId="42" borderId="0" xfId="9" applyNumberFormat="1" applyFont="1" applyFill="1" applyAlignment="1">
      <alignment horizontal="center" vertical="center"/>
    </xf>
    <xf numFmtId="179" fontId="220" fillId="57" borderId="0" xfId="9" applyNumberFormat="1" applyFont="1" applyFill="1" applyAlignment="1">
      <alignment horizontal="center" vertical="center"/>
    </xf>
    <xf numFmtId="2" fontId="10" fillId="28" borderId="0" xfId="9" applyNumberFormat="1" applyFont="1" applyFill="1" applyAlignment="1">
      <alignment horizontal="center" vertical="center"/>
    </xf>
    <xf numFmtId="0" fontId="245" fillId="28" borderId="0" xfId="9" applyFont="1" applyFill="1" applyAlignment="1">
      <alignment horizontal="left" vertical="center"/>
    </xf>
    <xf numFmtId="0" fontId="245" fillId="28" borderId="238" xfId="9" applyFont="1" applyFill="1" applyBorder="1" applyAlignment="1">
      <alignment horizontal="left" vertical="center"/>
    </xf>
    <xf numFmtId="178" fontId="10" fillId="32" borderId="4" xfId="9" applyNumberFormat="1" applyFont="1" applyFill="1" applyBorder="1" applyAlignment="1">
      <alignment horizontal="center" vertical="center"/>
    </xf>
    <xf numFmtId="178" fontId="10" fillId="32" borderId="0" xfId="9" applyNumberFormat="1" applyFont="1" applyFill="1" applyAlignment="1">
      <alignment horizontal="center" vertical="center"/>
    </xf>
    <xf numFmtId="178" fontId="10" fillId="32" borderId="238" xfId="9" applyNumberFormat="1" applyFont="1" applyFill="1" applyBorder="1" applyAlignment="1">
      <alignment horizontal="center" vertical="center"/>
    </xf>
    <xf numFmtId="178" fontId="233" fillId="28" borderId="4" xfId="9" applyNumberFormat="1" applyFont="1" applyFill="1" applyBorder="1" applyAlignment="1">
      <alignment horizontal="center" vertical="center"/>
    </xf>
    <xf numFmtId="178" fontId="233" fillId="28" borderId="0" xfId="9" applyNumberFormat="1" applyFont="1" applyFill="1" applyAlignment="1">
      <alignment horizontal="center" vertical="center"/>
    </xf>
    <xf numFmtId="179" fontId="233" fillId="28" borderId="0" xfId="9" applyNumberFormat="1" applyFont="1" applyFill="1" applyAlignment="1">
      <alignment horizontal="center" vertical="center"/>
    </xf>
    <xf numFmtId="2" fontId="10" fillId="28" borderId="0" xfId="9" applyNumberFormat="1" applyFont="1" applyFill="1" applyAlignment="1">
      <alignment horizontal="center" vertical="center"/>
    </xf>
    <xf numFmtId="0" fontId="245" fillId="28" borderId="0" xfId="9" applyFont="1" applyFill="1" applyAlignment="1">
      <alignment horizontal="left" vertical="center"/>
    </xf>
    <xf numFmtId="0" fontId="232" fillId="28" borderId="0" xfId="7" applyFont="1" applyFill="1"/>
    <xf numFmtId="0" fontId="3" fillId="28" borderId="0" xfId="7" applyFont="1" applyFill="1"/>
    <xf numFmtId="0" fontId="3" fillId="28" borderId="238" xfId="7" applyFont="1" applyFill="1" applyBorder="1"/>
    <xf numFmtId="178" fontId="233" fillId="28" borderId="4" xfId="9" applyNumberFormat="1" applyFont="1" applyFill="1" applyBorder="1" applyAlignment="1">
      <alignment horizontal="center" vertical="center"/>
    </xf>
    <xf numFmtId="178" fontId="233" fillId="28" borderId="0" xfId="9" applyNumberFormat="1" applyFont="1" applyFill="1" applyAlignment="1">
      <alignment horizontal="center" vertical="center"/>
    </xf>
    <xf numFmtId="179" fontId="233" fillId="28" borderId="0" xfId="9" applyNumberFormat="1" applyFont="1" applyFill="1" applyAlignment="1">
      <alignment horizontal="center" vertical="center"/>
    </xf>
    <xf numFmtId="178" fontId="233" fillId="28" borderId="4" xfId="9" applyNumberFormat="1" applyFont="1" applyFill="1" applyBorder="1" applyAlignment="1">
      <alignment horizontal="left" vertical="center"/>
    </xf>
    <xf numFmtId="178" fontId="233" fillId="28" borderId="4" xfId="9" applyNumberFormat="1" applyFont="1" applyFill="1" applyBorder="1" applyAlignment="1">
      <alignment horizontal="left" vertical="center" wrapText="1"/>
    </xf>
    <xf numFmtId="178" fontId="233" fillId="28" borderId="0" xfId="9" applyNumberFormat="1" applyFont="1" applyFill="1" applyAlignment="1">
      <alignment horizontal="left" vertical="center" wrapText="1"/>
    </xf>
    <xf numFmtId="178" fontId="233" fillId="28" borderId="238" xfId="9" applyNumberFormat="1" applyFont="1" applyFill="1" applyBorder="1" applyAlignment="1">
      <alignment horizontal="left" vertical="center" wrapText="1"/>
    </xf>
    <xf numFmtId="178" fontId="233" fillId="28" borderId="297" xfId="9" applyNumberFormat="1" applyFont="1" applyFill="1" applyBorder="1" applyAlignment="1">
      <alignment horizontal="left" vertical="center" wrapText="1"/>
    </xf>
    <xf numFmtId="178" fontId="233" fillId="28" borderId="227" xfId="9" applyNumberFormat="1" applyFont="1" applyFill="1" applyBorder="1" applyAlignment="1">
      <alignment horizontal="left" vertical="center" wrapText="1"/>
    </xf>
    <xf numFmtId="178" fontId="233" fillId="28" borderId="228" xfId="9" applyNumberFormat="1" applyFont="1" applyFill="1" applyBorder="1" applyAlignment="1">
      <alignment horizontal="left" vertical="center" wrapText="1"/>
    </xf>
    <xf numFmtId="0" fontId="276" fillId="59" borderId="213" xfId="5" applyFont="1" applyFill="1" applyBorder="1" applyAlignment="1" applyProtection="1">
      <alignment horizontal="center" vertical="center"/>
      <protection hidden="1"/>
    </xf>
    <xf numFmtId="0" fontId="3" fillId="28" borderId="202" xfId="5" applyFill="1" applyBorder="1" applyProtection="1">
      <protection hidden="1"/>
    </xf>
    <xf numFmtId="0" fontId="3" fillId="28" borderId="212" xfId="5" applyFill="1" applyBorder="1" applyProtection="1">
      <protection hidden="1"/>
    </xf>
    <xf numFmtId="0" fontId="5" fillId="0" borderId="240" xfId="15" applyFont="1" applyBorder="1" applyAlignment="1" applyProtection="1">
      <alignment horizontal="center" vertical="center"/>
      <protection locked="0"/>
    </xf>
    <xf numFmtId="0" fontId="5" fillId="0" borderId="0" xfId="15" applyFont="1" applyAlignment="1" applyProtection="1">
      <alignment horizontal="center" vertical="center"/>
      <protection locked="0"/>
    </xf>
    <xf numFmtId="0" fontId="5" fillId="0" borderId="185" xfId="15" applyFont="1" applyBorder="1" applyAlignment="1" applyProtection="1">
      <alignment horizontal="center" vertical="center"/>
      <protection locked="0"/>
    </xf>
    <xf numFmtId="0" fontId="5" fillId="28" borderId="240" xfId="15" applyFont="1" applyFill="1" applyBorder="1" applyAlignment="1" applyProtection="1">
      <alignment horizontal="center" vertical="center"/>
      <protection locked="0"/>
    </xf>
    <xf numFmtId="0" fontId="5" fillId="28" borderId="0" xfId="15" applyFont="1" applyFill="1" applyAlignment="1" applyProtection="1">
      <alignment horizontal="center" vertical="center"/>
      <protection locked="0"/>
    </xf>
    <xf numFmtId="0" fontId="5" fillId="28" borderId="185" xfId="15" applyFont="1" applyFill="1" applyBorder="1" applyAlignment="1" applyProtection="1">
      <alignment horizontal="center" vertical="center"/>
      <protection locked="0"/>
    </xf>
    <xf numFmtId="0" fontId="219" fillId="28" borderId="240" xfId="7" applyFont="1" applyFill="1" applyBorder="1" applyAlignment="1">
      <alignment horizontal="left" vertical="center"/>
    </xf>
    <xf numFmtId="0" fontId="219" fillId="28" borderId="0" xfId="7" applyFont="1" applyFill="1" applyAlignment="1">
      <alignment horizontal="left" vertical="center"/>
    </xf>
    <xf numFmtId="0" fontId="41" fillId="28" borderId="0" xfId="7" applyFont="1" applyFill="1" applyAlignment="1">
      <alignment horizontal="right" vertical="center"/>
    </xf>
    <xf numFmtId="0" fontId="41" fillId="8" borderId="38" xfId="15" applyFont="1" applyFill="1" applyBorder="1" applyAlignment="1">
      <alignment horizontal="center" vertical="center"/>
    </xf>
    <xf numFmtId="2" fontId="7" fillId="28" borderId="0" xfId="7" applyNumberFormat="1" applyFont="1" applyFill="1" applyAlignment="1">
      <alignment horizontal="left" vertical="center"/>
    </xf>
    <xf numFmtId="0" fontId="117" fillId="0" borderId="176" xfId="7" applyBorder="1"/>
    <xf numFmtId="0" fontId="219" fillId="28" borderId="185" xfId="7" applyFont="1" applyFill="1" applyBorder="1" applyAlignment="1">
      <alignment horizontal="left" vertical="center"/>
    </xf>
    <xf numFmtId="0" fontId="46" fillId="28" borderId="0" xfId="7" applyFont="1" applyFill="1" applyAlignment="1">
      <alignment horizontal="right" vertical="center"/>
    </xf>
    <xf numFmtId="0" fontId="221" fillId="28" borderId="0" xfId="7" applyFont="1" applyFill="1" applyAlignment="1">
      <alignment horizontal="center" vertical="center"/>
    </xf>
    <xf numFmtId="169" fontId="46" fillId="8" borderId="177" xfId="7" applyNumberFormat="1" applyFont="1" applyFill="1" applyBorder="1" applyAlignment="1" applyProtection="1">
      <alignment horizontal="center" vertical="center"/>
      <protection locked="0"/>
    </xf>
    <xf numFmtId="0" fontId="222" fillId="28" borderId="0" xfId="5" applyFont="1" applyFill="1" applyAlignment="1">
      <alignment horizontal="left" vertical="center"/>
    </xf>
    <xf numFmtId="0" fontId="10" fillId="28" borderId="0" xfId="15" applyFont="1" applyFill="1" applyAlignment="1">
      <alignment horizontal="right" vertical="center"/>
    </xf>
    <xf numFmtId="0" fontId="10" fillId="28" borderId="0" xfId="15" applyFont="1" applyFill="1" applyAlignment="1">
      <alignment horizontal="center" vertical="center"/>
    </xf>
    <xf numFmtId="0" fontId="10" fillId="28" borderId="39" xfId="15" applyFont="1" applyFill="1" applyBorder="1" applyAlignment="1">
      <alignment horizontal="center" vertical="center"/>
    </xf>
    <xf numFmtId="0" fontId="10" fillId="28" borderId="39" xfId="7" applyFont="1" applyFill="1" applyBorder="1" applyAlignment="1" applyProtection="1">
      <alignment horizontal="center" vertical="center"/>
      <protection locked="0"/>
    </xf>
    <xf numFmtId="0" fontId="12" fillId="28" borderId="0" xfId="15" applyFont="1" applyFill="1" applyAlignment="1">
      <alignment horizontal="center" vertical="center"/>
    </xf>
    <xf numFmtId="0" fontId="7" fillId="28" borderId="0" xfId="7" applyFont="1" applyFill="1" applyAlignment="1">
      <alignment horizontal="right" vertical="center"/>
    </xf>
    <xf numFmtId="170" fontId="7" fillId="28" borderId="0" xfId="15" applyNumberFormat="1" applyFont="1" applyFill="1" applyAlignment="1">
      <alignment horizontal="centerContinuous" vertical="center"/>
    </xf>
    <xf numFmtId="0" fontId="7" fillId="28" borderId="0" xfId="7" applyFont="1" applyFill="1" applyAlignment="1">
      <alignment horizontal="left" vertical="center"/>
    </xf>
    <xf numFmtId="170" fontId="8" fillId="28" borderId="0" xfId="15" applyNumberFormat="1" applyFont="1" applyFill="1" applyAlignment="1">
      <alignment horizontal="centerContinuous" vertical="center"/>
    </xf>
    <xf numFmtId="170" fontId="10" fillId="28" borderId="0" xfId="15" applyNumberFormat="1" applyFont="1" applyFill="1" applyAlignment="1">
      <alignment horizontal="centerContinuous" vertical="center"/>
    </xf>
    <xf numFmtId="170" fontId="48" fillId="28" borderId="0" xfId="15" applyNumberFormat="1" applyFont="1" applyFill="1" applyAlignment="1">
      <alignment horizontal="centerContinuous" vertical="center"/>
    </xf>
    <xf numFmtId="0" fontId="48" fillId="28" borderId="0" xfId="7" applyFont="1" applyFill="1" applyAlignment="1">
      <alignment horizontal="left" vertical="center"/>
    </xf>
    <xf numFmtId="0" fontId="223" fillId="28" borderId="0" xfId="7" applyFont="1" applyFill="1" applyAlignment="1">
      <alignment horizontal="left" vertical="center"/>
    </xf>
    <xf numFmtId="171" fontId="48" fillId="28" borderId="0" xfId="15" applyNumberFormat="1" applyFont="1" applyFill="1" applyAlignment="1">
      <alignment horizontal="centerContinuous" vertical="center"/>
    </xf>
    <xf numFmtId="0" fontId="222" fillId="28" borderId="0" xfId="5" applyFont="1" applyFill="1" applyAlignment="1">
      <alignment horizontal="center" vertical="center"/>
    </xf>
    <xf numFmtId="0" fontId="224" fillId="28" borderId="0" xfId="7" applyFont="1" applyFill="1" applyAlignment="1">
      <alignment horizontal="left" vertical="center"/>
    </xf>
    <xf numFmtId="0" fontId="225" fillId="28" borderId="0" xfId="7" applyFont="1" applyFill="1" applyAlignment="1">
      <alignment horizontal="left" vertical="center"/>
    </xf>
    <xf numFmtId="0" fontId="3" fillId="28" borderId="241" xfId="5" applyFill="1" applyBorder="1" applyProtection="1">
      <protection hidden="1"/>
    </xf>
    <xf numFmtId="0" fontId="30" fillId="17" borderId="225" xfId="15" applyFont="1" applyFill="1" applyBorder="1" applyAlignment="1">
      <alignment horizontal="center" vertical="center"/>
    </xf>
    <xf numFmtId="0" fontId="26" fillId="26" borderId="224" xfId="5" applyFont="1" applyFill="1" applyBorder="1" applyAlignment="1" applyProtection="1">
      <alignment horizontal="center" vertical="center" wrapText="1"/>
      <protection hidden="1"/>
    </xf>
    <xf numFmtId="0" fontId="26" fillId="26" borderId="225" xfId="5" applyFont="1" applyFill="1" applyBorder="1" applyAlignment="1" applyProtection="1">
      <alignment horizontal="center" vertical="center" wrapText="1"/>
      <protection hidden="1"/>
    </xf>
    <xf numFmtId="0" fontId="40" fillId="26" borderId="226" xfId="15" applyFont="1" applyFill="1" applyBorder="1" applyAlignment="1">
      <alignment horizontal="center" vertical="center"/>
    </xf>
    <xf numFmtId="0" fontId="30" fillId="17" borderId="0" xfId="15" applyFont="1" applyFill="1" applyAlignment="1">
      <alignment horizontal="center" vertical="center"/>
    </xf>
    <xf numFmtId="0" fontId="26" fillId="26" borderId="0" xfId="5" applyFont="1" applyFill="1" applyAlignment="1" applyProtection="1">
      <alignment horizontal="center" vertical="center" wrapText="1"/>
      <protection hidden="1"/>
    </xf>
    <xf numFmtId="0" fontId="40" fillId="26" borderId="238" xfId="15" applyFont="1" applyFill="1" applyBorder="1" applyAlignment="1">
      <alignment horizontal="center" vertical="center"/>
    </xf>
    <xf numFmtId="0" fontId="117" fillId="3" borderId="238" xfId="7" applyFill="1" applyBorder="1" applyAlignment="1">
      <alignment horizontal="center"/>
    </xf>
    <xf numFmtId="0" fontId="26" fillId="28" borderId="4" xfId="32" applyFont="1" applyFill="1" applyBorder="1" applyAlignment="1">
      <alignment horizontal="center" vertical="center" wrapText="1"/>
    </xf>
    <xf numFmtId="0" fontId="26" fillId="28" borderId="0" xfId="32" applyFont="1" applyFill="1" applyAlignment="1">
      <alignment horizontal="center" vertical="center" wrapText="1"/>
    </xf>
    <xf numFmtId="0" fontId="26" fillId="28" borderId="238" xfId="32" applyFont="1" applyFill="1" applyBorder="1" applyAlignment="1">
      <alignment horizontal="center" vertical="center" wrapText="1"/>
    </xf>
    <xf numFmtId="0" fontId="15" fillId="28" borderId="4" xfId="32" applyFont="1" applyFill="1" applyBorder="1" applyAlignment="1">
      <alignment horizontal="center" vertical="center" wrapText="1"/>
    </xf>
    <xf numFmtId="0" fontId="15" fillId="28" borderId="0" xfId="32" applyFont="1" applyFill="1" applyAlignment="1">
      <alignment horizontal="center" vertical="center" wrapText="1"/>
    </xf>
    <xf numFmtId="0" fontId="15" fillId="28" borderId="238" xfId="32" applyFont="1" applyFill="1" applyBorder="1" applyAlignment="1">
      <alignment horizontal="center" vertical="center" wrapText="1"/>
    </xf>
    <xf numFmtId="0" fontId="12" fillId="58" borderId="0" xfId="5" applyFont="1" applyFill="1" applyAlignment="1">
      <alignment horizontal="left" vertical="center"/>
    </xf>
    <xf numFmtId="0" fontId="12" fillId="58" borderId="238" xfId="5" applyFont="1" applyFill="1" applyBorder="1" applyAlignment="1">
      <alignment horizontal="left" vertical="center"/>
    </xf>
    <xf numFmtId="0" fontId="117" fillId="5" borderId="4" xfId="7" applyFill="1" applyBorder="1" applyAlignment="1">
      <alignment vertical="center"/>
    </xf>
    <xf numFmtId="0" fontId="117" fillId="5" borderId="0" xfId="7" applyFill="1" applyAlignment="1">
      <alignment vertical="center"/>
    </xf>
    <xf numFmtId="0" fontId="27" fillId="5" borderId="213" xfId="5" applyFont="1" applyFill="1" applyBorder="1" applyAlignment="1">
      <alignment horizontal="center" vertical="center"/>
    </xf>
    <xf numFmtId="0" fontId="117" fillId="5" borderId="238" xfId="7" applyFill="1" applyBorder="1" applyAlignment="1">
      <alignment vertical="center"/>
    </xf>
    <xf numFmtId="0" fontId="29" fillId="0" borderId="0" xfId="7" applyFont="1" applyAlignment="1">
      <alignment horizontal="right" vertical="center"/>
    </xf>
    <xf numFmtId="0" fontId="41" fillId="8" borderId="114" xfId="7" applyFont="1" applyFill="1" applyBorder="1" applyAlignment="1">
      <alignment horizontal="center" vertical="center"/>
    </xf>
    <xf numFmtId="0" fontId="41" fillId="8" borderId="113" xfId="7" applyFont="1" applyFill="1" applyBorder="1" applyAlignment="1">
      <alignment horizontal="center" vertical="center"/>
    </xf>
    <xf numFmtId="0" fontId="117" fillId="5" borderId="0" xfId="7" applyFill="1" applyAlignment="1">
      <alignment horizontal="left" vertical="center"/>
    </xf>
    <xf numFmtId="0" fontId="35" fillId="5" borderId="0" xfId="7" applyFont="1" applyFill="1" applyAlignment="1">
      <alignment horizontal="right" vertical="center"/>
    </xf>
    <xf numFmtId="0" fontId="7" fillId="5" borderId="0" xfId="15" applyFont="1" applyFill="1" applyAlignment="1">
      <alignment horizontal="center" vertical="center"/>
    </xf>
    <xf numFmtId="0" fontId="7" fillId="5" borderId="39" xfId="15" applyFont="1" applyFill="1" applyBorder="1" applyAlignment="1">
      <alignment horizontal="center" vertical="center"/>
    </xf>
    <xf numFmtId="0" fontId="7" fillId="5" borderId="39" xfId="7" applyFont="1" applyFill="1" applyBorder="1" applyAlignment="1" applyProtection="1">
      <alignment horizontal="center" vertical="center"/>
      <protection locked="0"/>
    </xf>
    <xf numFmtId="0" fontId="77" fillId="5" borderId="0" xfId="7" applyFont="1" applyFill="1" applyAlignment="1">
      <alignment horizontal="right" vertical="center"/>
    </xf>
    <xf numFmtId="0" fontId="39" fillId="8" borderId="57" xfId="15" applyFont="1" applyFill="1" applyBorder="1" applyAlignment="1">
      <alignment horizontal="center" vertical="center"/>
    </xf>
    <xf numFmtId="0" fontId="15" fillId="5" borderId="0" xfId="7" applyFont="1" applyFill="1" applyAlignment="1">
      <alignment horizontal="left" vertical="center"/>
    </xf>
    <xf numFmtId="0" fontId="78" fillId="5" borderId="0" xfId="7" applyFont="1" applyFill="1" applyAlignment="1">
      <alignment horizontal="right" vertical="center"/>
    </xf>
    <xf numFmtId="165" fontId="70" fillId="8" borderId="57" xfId="32" applyNumberFormat="1" applyFont="1" applyFill="1" applyBorder="1" applyAlignment="1">
      <alignment horizontal="center" vertical="center"/>
    </xf>
    <xf numFmtId="165" fontId="117" fillId="5" borderId="0" xfId="7" applyNumberFormat="1" applyFill="1" applyAlignment="1">
      <alignment horizontal="center" vertical="center"/>
    </xf>
    <xf numFmtId="0" fontId="15" fillId="5" borderId="0" xfId="7" applyFont="1" applyFill="1" applyAlignment="1">
      <alignment horizontal="right" vertical="center"/>
    </xf>
    <xf numFmtId="2" fontId="37" fillId="5" borderId="344" xfId="32" applyNumberFormat="1" applyFont="1" applyFill="1" applyBorder="1" applyAlignment="1">
      <alignment horizontal="center" vertical="center"/>
    </xf>
    <xf numFmtId="0" fontId="117" fillId="5" borderId="344" xfId="7" applyFill="1" applyBorder="1" applyAlignment="1">
      <alignment horizontal="center" vertical="center"/>
    </xf>
    <xf numFmtId="0" fontId="117" fillId="0" borderId="4" xfId="7" applyBorder="1" applyAlignment="1">
      <alignment vertical="center"/>
    </xf>
    <xf numFmtId="0" fontId="15" fillId="0" borderId="0" xfId="7" applyFont="1" applyAlignment="1">
      <alignment horizontal="right" vertical="center"/>
    </xf>
    <xf numFmtId="169" fontId="46" fillId="8" borderId="0" xfId="7" applyNumberFormat="1" applyFont="1" applyFill="1" applyAlignment="1" applyProtection="1">
      <alignment horizontal="center" vertical="center"/>
      <protection locked="0"/>
    </xf>
    <xf numFmtId="0" fontId="79" fillId="5" borderId="0" xfId="5" applyFont="1" applyFill="1" applyAlignment="1">
      <alignment horizontal="left" vertical="center"/>
    </xf>
    <xf numFmtId="0" fontId="117" fillId="0" borderId="0" xfId="7" applyAlignment="1">
      <alignment vertical="center"/>
    </xf>
    <xf numFmtId="166" fontId="10" fillId="5" borderId="0" xfId="7" applyNumberFormat="1" applyFont="1" applyFill="1" applyAlignment="1">
      <alignment horizontal="center" vertical="center"/>
    </xf>
    <xf numFmtId="0" fontId="29" fillId="5" borderId="344" xfId="7" applyFont="1" applyFill="1" applyBorder="1" applyAlignment="1">
      <alignment horizontal="center" vertical="center"/>
    </xf>
    <xf numFmtId="0" fontId="117" fillId="5" borderId="248" xfId="7" applyFill="1" applyBorder="1" applyAlignment="1">
      <alignment vertical="center"/>
    </xf>
    <xf numFmtId="0" fontId="117" fillId="5" borderId="213" xfId="7" applyFill="1" applyBorder="1" applyAlignment="1">
      <alignment vertical="center"/>
    </xf>
    <xf numFmtId="0" fontId="117" fillId="5" borderId="244" xfId="7" applyFill="1" applyBorder="1" applyAlignment="1">
      <alignment vertical="center"/>
    </xf>
    <xf numFmtId="0" fontId="664" fillId="5" borderId="80" xfId="5" applyFont="1" applyFill="1" applyBorder="1" applyAlignment="1">
      <alignment vertical="center"/>
    </xf>
    <xf numFmtId="0" fontId="80" fillId="5" borderId="0" xfId="5" applyFont="1" applyFill="1" applyAlignment="1">
      <alignment vertical="center"/>
    </xf>
    <xf numFmtId="0" fontId="80" fillId="5" borderId="238" xfId="5" applyFont="1" applyFill="1" applyBorder="1" applyAlignment="1">
      <alignment vertical="center"/>
    </xf>
    <xf numFmtId="0" fontId="5" fillId="28" borderId="4" xfId="15" applyFont="1" applyFill="1" applyBorder="1" applyAlignment="1">
      <alignment horizontal="right" vertical="center"/>
    </xf>
    <xf numFmtId="183" fontId="32" fillId="5" borderId="0" xfId="32" applyNumberFormat="1" applyFont="1" applyFill="1" applyAlignment="1">
      <alignment horizontal="center" vertical="center"/>
    </xf>
    <xf numFmtId="183" fontId="33" fillId="5" borderId="238" xfId="32" applyNumberFormat="1" applyFont="1" applyFill="1" applyBorder="1" applyAlignment="1">
      <alignment vertical="center"/>
    </xf>
    <xf numFmtId="183" fontId="32" fillId="5" borderId="0" xfId="32" applyNumberFormat="1" applyFont="1" applyFill="1" applyAlignment="1">
      <alignment horizontal="left" vertical="center"/>
    </xf>
    <xf numFmtId="0" fontId="34" fillId="5" borderId="95" xfId="7" applyFont="1" applyFill="1" applyBorder="1" applyAlignment="1">
      <alignment horizontal="center" vertical="center" wrapText="1"/>
    </xf>
    <xf numFmtId="0" fontId="34" fillId="5" borderId="74" xfId="7" applyFont="1" applyFill="1" applyBorder="1" applyAlignment="1">
      <alignment horizontal="center" vertical="center" wrapText="1"/>
    </xf>
    <xf numFmtId="0" fontId="34" fillId="5" borderId="88" xfId="7" applyFont="1" applyFill="1" applyBorder="1" applyAlignment="1">
      <alignment horizontal="center" vertical="center" wrapText="1"/>
    </xf>
    <xf numFmtId="0" fontId="34" fillId="5" borderId="122" xfId="7" applyFont="1" applyFill="1" applyBorder="1" applyAlignment="1">
      <alignment horizontal="center" vertical="center" wrapText="1"/>
    </xf>
    <xf numFmtId="0" fontId="34" fillId="5" borderId="8" xfId="7" applyFont="1" applyFill="1" applyBorder="1" applyAlignment="1">
      <alignment horizontal="center" vertical="center" wrapText="1"/>
    </xf>
    <xf numFmtId="0" fontId="34" fillId="5" borderId="9" xfId="7" applyFont="1" applyFill="1" applyBorder="1" applyAlignment="1">
      <alignment horizontal="center" vertical="center" wrapText="1"/>
    </xf>
    <xf numFmtId="167" fontId="38" fillId="26" borderId="81" xfId="32" applyNumberFormat="1" applyFont="1" applyFill="1" applyBorder="1" applyAlignment="1">
      <alignment vertical="center"/>
    </xf>
    <xf numFmtId="167" fontId="38" fillId="2" borderId="123" xfId="32" applyNumberFormat="1" applyFont="1" applyFill="1" applyBorder="1" applyAlignment="1">
      <alignment horizontal="left" vertical="center"/>
    </xf>
    <xf numFmtId="167" fontId="38" fillId="2" borderId="124" xfId="32" applyNumberFormat="1" applyFont="1" applyFill="1" applyBorder="1" applyAlignment="1">
      <alignment horizontal="left" vertical="center"/>
    </xf>
    <xf numFmtId="167" fontId="38" fillId="26" borderId="4" xfId="32" applyNumberFormat="1" applyFont="1" applyFill="1" applyBorder="1" applyAlignment="1">
      <alignment horizontal="left" vertical="center"/>
    </xf>
    <xf numFmtId="167" fontId="38" fillId="2" borderId="0" xfId="32" applyNumberFormat="1" applyFont="1" applyFill="1" applyAlignment="1">
      <alignment horizontal="left" vertical="center"/>
    </xf>
    <xf numFmtId="167" fontId="38" fillId="2" borderId="238" xfId="32" applyNumberFormat="1" applyFont="1" applyFill="1" applyBorder="1" applyAlignment="1">
      <alignment horizontal="left" vertical="center"/>
    </xf>
    <xf numFmtId="0" fontId="31" fillId="5" borderId="297" xfId="15" applyFont="1" applyFill="1" applyBorder="1" applyAlignment="1">
      <alignment horizontal="center" vertical="center"/>
    </xf>
    <xf numFmtId="0" fontId="31" fillId="5" borderId="227" xfId="15" applyFont="1" applyFill="1" applyBorder="1" applyAlignment="1">
      <alignment horizontal="center" vertical="center"/>
    </xf>
    <xf numFmtId="0" fontId="31" fillId="5" borderId="228" xfId="15" applyFont="1" applyFill="1" applyBorder="1" applyAlignment="1">
      <alignment horizontal="center" vertical="center"/>
    </xf>
    <xf numFmtId="0" fontId="117" fillId="5" borderId="4" xfId="7" applyFill="1" applyBorder="1"/>
    <xf numFmtId="0" fontId="27" fillId="5" borderId="0" xfId="5" applyFont="1" applyFill="1" applyAlignment="1">
      <alignment horizontal="center" vertical="center"/>
    </xf>
    <xf numFmtId="0" fontId="117" fillId="5" borderId="238" xfId="7" applyFill="1" applyBorder="1"/>
    <xf numFmtId="167" fontId="41" fillId="8" borderId="0" xfId="32" applyNumberFormat="1" applyFont="1" applyFill="1" applyAlignment="1">
      <alignment horizontal="center" vertical="center"/>
    </xf>
    <xf numFmtId="0" fontId="29" fillId="5" borderId="4" xfId="7" applyFont="1" applyFill="1" applyBorder="1" applyAlignment="1">
      <alignment vertical="center" wrapText="1"/>
    </xf>
    <xf numFmtId="0" fontId="29" fillId="5" borderId="0" xfId="7" applyFont="1" applyFill="1" applyAlignment="1">
      <alignment vertical="center" wrapText="1"/>
    </xf>
    <xf numFmtId="0" fontId="29" fillId="0" borderId="0" xfId="7" applyFont="1" applyAlignment="1">
      <alignment horizontal="right"/>
    </xf>
    <xf numFmtId="0" fontId="35" fillId="5" borderId="0" xfId="7" applyFont="1" applyFill="1" applyAlignment="1">
      <alignment horizontal="right"/>
    </xf>
    <xf numFmtId="0" fontId="7" fillId="5" borderId="70" xfId="15" applyFont="1" applyFill="1" applyBorder="1" applyAlignment="1">
      <alignment horizontal="center" vertical="center"/>
    </xf>
    <xf numFmtId="0" fontId="7" fillId="5" borderId="70" xfId="7" applyFont="1" applyFill="1" applyBorder="1" applyAlignment="1" applyProtection="1">
      <alignment horizontal="center" vertical="center"/>
      <protection locked="0"/>
    </xf>
    <xf numFmtId="167" fontId="43" fillId="8" borderId="52" xfId="32" applyNumberFormat="1" applyFont="1" applyFill="1" applyBorder="1" applyAlignment="1">
      <alignment horizontal="center" vertical="center"/>
    </xf>
    <xf numFmtId="1" fontId="36" fillId="5" borderId="344" xfId="32" applyNumberFormat="1" applyFont="1" applyFill="1" applyBorder="1" applyAlignment="1">
      <alignment horizontal="center" vertical="center"/>
    </xf>
    <xf numFmtId="0" fontId="665" fillId="5" borderId="0" xfId="5" applyFont="1" applyFill="1" applyAlignment="1" applyProtection="1">
      <alignment horizontal="left" vertical="center"/>
      <protection hidden="1"/>
    </xf>
    <xf numFmtId="1" fontId="36" fillId="5" borderId="0" xfId="32" applyNumberFormat="1" applyFont="1" applyFill="1" applyAlignment="1">
      <alignment horizontal="center" vertical="center"/>
    </xf>
    <xf numFmtId="0" fontId="12" fillId="16" borderId="0" xfId="5" applyFont="1" applyFill="1" applyAlignment="1">
      <alignment horizontal="center" vertical="center"/>
    </xf>
    <xf numFmtId="0" fontId="12" fillId="16" borderId="238" xfId="5" applyFont="1" applyFill="1" applyBorder="1" applyAlignment="1">
      <alignment horizontal="center" vertical="center"/>
    </xf>
    <xf numFmtId="0" fontId="29" fillId="5" borderId="4" xfId="7" applyFont="1" applyFill="1" applyBorder="1" applyAlignment="1">
      <alignment vertical="center"/>
    </xf>
    <xf numFmtId="0" fontId="29" fillId="5" borderId="0" xfId="7" applyFont="1" applyFill="1" applyAlignment="1">
      <alignment vertical="center"/>
    </xf>
    <xf numFmtId="0" fontId="28" fillId="5" borderId="0" xfId="5" applyFont="1" applyFill="1" applyAlignment="1">
      <alignment horizontal="center" vertical="center"/>
    </xf>
    <xf numFmtId="0" fontId="29" fillId="5" borderId="0" xfId="7" applyFont="1" applyFill="1" applyAlignment="1">
      <alignment horizontal="right" vertical="center"/>
    </xf>
    <xf numFmtId="0" fontId="56" fillId="8" borderId="114" xfId="7" applyFont="1" applyFill="1" applyBorder="1" applyAlignment="1">
      <alignment horizontal="center" vertical="center"/>
    </xf>
    <xf numFmtId="0" fontId="56" fillId="8" borderId="113" xfId="7" applyFont="1" applyFill="1" applyBorder="1" applyAlignment="1">
      <alignment horizontal="center" vertical="center"/>
    </xf>
    <xf numFmtId="2" fontId="33" fillId="5" borderId="70" xfId="32" applyNumberFormat="1" applyFont="1" applyFill="1" applyBorder="1" applyAlignment="1">
      <alignment horizontal="center" vertical="center"/>
    </xf>
    <xf numFmtId="0" fontId="117" fillId="5" borderId="0" xfId="7" applyFill="1" applyAlignment="1">
      <alignment horizontal="left"/>
    </xf>
    <xf numFmtId="0" fontId="79" fillId="5" borderId="248" xfId="5" applyFont="1" applyFill="1" applyBorder="1" applyAlignment="1">
      <alignment horizontal="center" vertical="center"/>
    </xf>
    <xf numFmtId="0" fontId="117" fillId="5" borderId="213" xfId="7" applyFill="1" applyBorder="1"/>
    <xf numFmtId="0" fontId="117" fillId="5" borderId="244" xfId="7" applyFill="1" applyBorder="1"/>
    <xf numFmtId="0" fontId="272" fillId="19" borderId="250" xfId="7" applyFont="1" applyFill="1" applyBorder="1" applyAlignment="1">
      <alignment horizontal="center" vertical="center"/>
    </xf>
    <xf numFmtId="0" fontId="272" fillId="19" borderId="0" xfId="7" applyFont="1" applyFill="1" applyAlignment="1">
      <alignment horizontal="center" vertical="center"/>
    </xf>
    <xf numFmtId="0" fontId="122" fillId="28" borderId="0" xfId="7" applyFont="1" applyFill="1" applyAlignment="1">
      <alignment vertical="center"/>
    </xf>
    <xf numFmtId="0" fontId="211" fillId="28" borderId="0" xfId="7" applyFont="1" applyFill="1" applyAlignment="1">
      <alignment horizontal="left" vertical="center"/>
    </xf>
    <xf numFmtId="0" fontId="211" fillId="28" borderId="0" xfId="7" applyFont="1" applyFill="1" applyAlignment="1">
      <alignment horizontal="right" vertical="center"/>
    </xf>
    <xf numFmtId="0" fontId="246" fillId="28" borderId="0" xfId="7" applyFont="1" applyFill="1" applyAlignment="1">
      <alignment vertical="center"/>
    </xf>
    <xf numFmtId="0" fontId="247" fillId="28" borderId="0" xfId="7" applyFont="1" applyFill="1" applyAlignment="1">
      <alignment vertical="center"/>
    </xf>
    <xf numFmtId="0" fontId="3" fillId="5" borderId="0" xfId="5" applyFill="1" applyProtection="1">
      <protection hidden="1"/>
    </xf>
    <xf numFmtId="0" fontId="8" fillId="28" borderId="0" xfId="5" applyFont="1" applyFill="1" applyAlignment="1" applyProtection="1">
      <alignment horizontal="left" vertical="center"/>
      <protection hidden="1"/>
    </xf>
    <xf numFmtId="0" fontId="450" fillId="43" borderId="0" xfId="5" applyFont="1" applyFill="1" applyAlignment="1">
      <alignment horizontal="center" vertical="center"/>
    </xf>
    <xf numFmtId="0" fontId="211" fillId="43" borderId="0" xfId="0" applyFont="1" applyFill="1" applyAlignment="1">
      <alignment horizontal="center" vertical="center"/>
    </xf>
    <xf numFmtId="0" fontId="0" fillId="28" borderId="0" xfId="0" applyFill="1" applyAlignment="1">
      <alignment wrapText="1"/>
    </xf>
    <xf numFmtId="0" fontId="387" fillId="0" borderId="345" xfId="5" applyFont="1" applyBorder="1" applyAlignment="1">
      <alignment horizontal="center" vertical="center"/>
    </xf>
    <xf numFmtId="0" fontId="153" fillId="0" borderId="345" xfId="5" applyFont="1" applyBorder="1" applyAlignment="1">
      <alignment horizontal="center" vertical="center" wrapText="1"/>
    </xf>
    <xf numFmtId="0" fontId="666" fillId="0" borderId="0" xfId="5" applyFont="1" applyAlignment="1">
      <alignment vertical="center"/>
    </xf>
    <xf numFmtId="0" fontId="333" fillId="28" borderId="0" xfId="15" applyFont="1" applyFill="1" applyAlignment="1">
      <alignment horizontal="centerContinuous" vertical="center"/>
    </xf>
    <xf numFmtId="0" fontId="177" fillId="28" borderId="0" xfId="5" applyFont="1" applyFill="1" applyAlignment="1">
      <alignment horizontal="centerContinuous" vertical="center"/>
    </xf>
    <xf numFmtId="0" fontId="387" fillId="38" borderId="346" xfId="5" applyFont="1" applyFill="1" applyBorder="1" applyAlignment="1">
      <alignment horizontal="center" vertical="center" wrapText="1"/>
    </xf>
    <xf numFmtId="0" fontId="387" fillId="38" borderId="347" xfId="5" applyFont="1" applyFill="1" applyBorder="1" applyAlignment="1">
      <alignment horizontal="center" vertical="center" wrapText="1"/>
    </xf>
    <xf numFmtId="0" fontId="387" fillId="38" borderId="242" xfId="5" applyFont="1" applyFill="1" applyBorder="1" applyAlignment="1">
      <alignment horizontal="center" vertical="center" wrapText="1"/>
    </xf>
    <xf numFmtId="0" fontId="0" fillId="0" borderId="0" xfId="0" applyAlignment="1">
      <alignment wrapText="1"/>
    </xf>
    <xf numFmtId="0" fontId="262" fillId="28" borderId="238" xfId="15" applyFont="1" applyFill="1" applyBorder="1" applyAlignment="1">
      <alignment horizontal="center" vertical="center"/>
    </xf>
    <xf numFmtId="0" fontId="262" fillId="28" borderId="0" xfId="15" applyFont="1" applyFill="1" applyAlignment="1">
      <alignment horizontal="center" vertical="center"/>
    </xf>
    <xf numFmtId="0" fontId="390" fillId="28" borderId="0" xfId="15" applyFont="1" applyFill="1" applyAlignment="1">
      <alignment horizontal="center" vertical="center"/>
    </xf>
    <xf numFmtId="0" fontId="243" fillId="28" borderId="0" xfId="5" applyFont="1" applyFill="1" applyAlignment="1">
      <alignment vertical="center"/>
    </xf>
    <xf numFmtId="0" fontId="241" fillId="18" borderId="4" xfId="5" applyFont="1" applyFill="1" applyBorder="1" applyAlignment="1" applyProtection="1">
      <alignment horizontal="center" vertical="center"/>
      <protection hidden="1"/>
    </xf>
    <xf numFmtId="0" fontId="255" fillId="28" borderId="0" xfId="6" applyFont="1" applyFill="1" applyAlignment="1" applyProtection="1">
      <alignment horizontal="left" vertical="center"/>
      <protection locked="0"/>
    </xf>
    <xf numFmtId="0" fontId="463" fillId="28" borderId="0" xfId="5" applyFont="1" applyFill="1" applyAlignment="1">
      <alignment vertical="center"/>
    </xf>
    <xf numFmtId="0" fontId="667" fillId="28" borderId="0" xfId="5" applyFont="1" applyFill="1" applyAlignment="1" applyProtection="1">
      <alignment horizontal="center" vertical="center"/>
      <protection hidden="1"/>
    </xf>
    <xf numFmtId="0" fontId="540" fillId="18" borderId="4" xfId="5" applyFont="1" applyFill="1" applyBorder="1" applyAlignment="1" applyProtection="1">
      <alignment horizontal="center" vertical="center"/>
      <protection hidden="1"/>
    </xf>
    <xf numFmtId="0" fontId="540" fillId="28" borderId="0" xfId="6" applyFont="1" applyFill="1" applyAlignment="1" applyProtection="1">
      <alignment horizontal="left" vertical="center"/>
      <protection locked="0"/>
    </xf>
    <xf numFmtId="0" fontId="668" fillId="28" borderId="0" xfId="0" applyFont="1" applyFill="1" applyAlignment="1">
      <alignment horizontal="justify" vertical="center"/>
    </xf>
    <xf numFmtId="0" fontId="667" fillId="28" borderId="0" xfId="5" applyFont="1" applyFill="1" applyAlignment="1" applyProtection="1">
      <alignment horizontal="center" vertical="center"/>
      <protection hidden="1"/>
    </xf>
    <xf numFmtId="0" fontId="325" fillId="28" borderId="0" xfId="5" applyFont="1" applyFill="1" applyAlignment="1" applyProtection="1">
      <alignment horizontal="center" vertical="center"/>
      <protection hidden="1"/>
    </xf>
    <xf numFmtId="0" fontId="325" fillId="28" borderId="0" xfId="5" applyFont="1" applyFill="1" applyAlignment="1" applyProtection="1">
      <alignment horizontal="center" vertical="center" wrapText="1"/>
      <protection hidden="1"/>
    </xf>
    <xf numFmtId="0" fontId="669" fillId="28" borderId="0" xfId="0" applyFont="1" applyFill="1" applyAlignment="1">
      <alignment horizontal="justify" vertical="center"/>
    </xf>
    <xf numFmtId="0" fontId="153" fillId="28" borderId="0" xfId="5" applyFont="1" applyFill="1" applyAlignment="1" applyProtection="1">
      <alignment horizontal="left" vertical="center"/>
      <protection hidden="1"/>
    </xf>
    <xf numFmtId="0" fontId="325" fillId="28" borderId="0" xfId="5" applyFont="1" applyFill="1" applyAlignment="1" applyProtection="1">
      <alignment horizontal="center" vertical="center"/>
      <protection hidden="1"/>
    </xf>
    <xf numFmtId="0" fontId="325" fillId="28" borderId="0" xfId="5" applyFont="1" applyFill="1" applyAlignment="1" applyProtection="1">
      <alignment horizontal="left" vertical="center"/>
      <protection hidden="1"/>
    </xf>
    <xf numFmtId="0" fontId="671" fillId="28" borderId="4" xfId="5" applyFont="1" applyFill="1" applyBorder="1" applyAlignment="1">
      <alignment horizontal="center" vertical="center"/>
    </xf>
    <xf numFmtId="0" fontId="153" fillId="28" borderId="0" xfId="5" applyFont="1" applyFill="1" applyAlignment="1" applyProtection="1">
      <alignment horizontal="left" vertical="center" wrapText="1"/>
      <protection hidden="1"/>
    </xf>
    <xf numFmtId="0" fontId="153" fillId="28" borderId="0" xfId="5" applyFont="1" applyFill="1" applyAlignment="1" applyProtection="1">
      <alignment horizontal="left" vertical="center" wrapText="1"/>
      <protection hidden="1"/>
    </xf>
    <xf numFmtId="0" fontId="164" fillId="28" borderId="0" xfId="5" applyFont="1" applyFill="1" applyAlignment="1" applyProtection="1">
      <alignment horizontal="left" vertical="center"/>
      <protection hidden="1"/>
    </xf>
    <xf numFmtId="0" fontId="463" fillId="28" borderId="0" xfId="5" applyFont="1" applyFill="1"/>
    <xf numFmtId="0" fontId="244" fillId="28" borderId="0" xfId="5" applyFont="1" applyFill="1"/>
    <xf numFmtId="0" fontId="670" fillId="28" borderId="0" xfId="0" applyFont="1" applyFill="1" applyAlignment="1">
      <alignment horizontal="justify" vertical="center"/>
    </xf>
    <xf numFmtId="0" fontId="391" fillId="28" borderId="0" xfId="5" applyFont="1" applyFill="1" applyAlignment="1">
      <alignment horizontal="center" vertical="center"/>
    </xf>
    <xf numFmtId="0" fontId="163" fillId="0" borderId="0" xfId="0" applyFont="1" applyAlignment="1">
      <alignment vertical="center" wrapText="1"/>
    </xf>
    <xf numFmtId="0" fontId="260" fillId="28" borderId="0" xfId="15" applyFont="1" applyFill="1" applyAlignment="1">
      <alignment vertical="center"/>
    </xf>
    <xf numFmtId="0" fontId="138" fillId="0" borderId="232" xfId="5" applyFont="1" applyBorder="1" applyAlignment="1">
      <alignment horizontal="left" vertical="center"/>
    </xf>
    <xf numFmtId="0" fontId="546" fillId="0" borderId="0" xfId="1" applyFont="1" applyBorder="1" applyAlignment="1">
      <alignment horizontal="center" vertical="center" wrapText="1"/>
    </xf>
    <xf numFmtId="0" fontId="164" fillId="28" borderId="0" xfId="5" applyFont="1" applyFill="1" applyAlignment="1" applyProtection="1">
      <alignment horizontal="center" vertical="center" wrapText="1"/>
      <protection hidden="1"/>
    </xf>
    <xf numFmtId="0" fontId="164" fillId="28" borderId="0" xfId="5" applyFont="1" applyFill="1" applyAlignment="1" applyProtection="1">
      <alignment vertical="center" wrapText="1"/>
      <protection hidden="1"/>
    </xf>
    <xf numFmtId="0" fontId="120" fillId="130" borderId="0" xfId="0" applyFont="1" applyFill="1" applyAlignment="1">
      <alignment vertical="center"/>
    </xf>
    <xf numFmtId="0" fontId="546" fillId="28" borderId="0" xfId="1" applyFont="1" applyFill="1" applyBorder="1" applyAlignment="1">
      <alignment vertical="center"/>
    </xf>
    <xf numFmtId="0" fontId="243" fillId="28" borderId="0" xfId="5" applyFont="1" applyFill="1"/>
    <xf numFmtId="0" fontId="153" fillId="28" borderId="0" xfId="5" applyFont="1" applyFill="1" applyAlignment="1" applyProtection="1">
      <alignment vertical="center" wrapText="1"/>
      <protection hidden="1"/>
    </xf>
    <xf numFmtId="0" fontId="391" fillId="28" borderId="0" xfId="5" applyFont="1" applyFill="1" applyAlignment="1" applyProtection="1">
      <alignment horizontal="center" vertical="center" wrapText="1"/>
      <protection hidden="1"/>
    </xf>
    <xf numFmtId="0" fontId="210" fillId="28" borderId="0" xfId="5" applyFont="1" applyFill="1" applyAlignment="1" applyProtection="1">
      <alignment horizontal="left" vertical="center"/>
      <protection hidden="1"/>
    </xf>
    <xf numFmtId="0" fontId="296" fillId="28" borderId="0" xfId="15" applyFont="1" applyFill="1" applyAlignment="1">
      <alignment vertical="center"/>
    </xf>
    <xf numFmtId="0" fontId="153" fillId="28" borderId="0" xfId="5" applyFont="1" applyFill="1" applyAlignment="1">
      <alignment vertical="center"/>
    </xf>
    <xf numFmtId="0" fontId="177" fillId="28" borderId="0" xfId="5" applyFont="1" applyFill="1" applyAlignment="1">
      <alignment vertical="center"/>
    </xf>
    <xf numFmtId="0" fontId="153" fillId="28" borderId="0" xfId="5" applyFont="1" applyFill="1" applyAlignment="1" applyProtection="1">
      <alignment horizontal="center" vertical="center" wrapText="1"/>
      <protection hidden="1"/>
    </xf>
    <xf numFmtId="0" fontId="391" fillId="28" borderId="0" xfId="5" applyFont="1" applyFill="1" applyAlignment="1" applyProtection="1">
      <alignment horizontal="center" vertical="center"/>
      <protection hidden="1"/>
    </xf>
    <xf numFmtId="0" fontId="391" fillId="28" borderId="0" xfId="5" applyFont="1" applyFill="1" applyAlignment="1" applyProtection="1">
      <alignment horizontal="left" vertical="center"/>
      <protection hidden="1"/>
    </xf>
    <xf numFmtId="0" fontId="546" fillId="28" borderId="0" xfId="1" applyFont="1" applyFill="1" applyBorder="1" applyAlignment="1" applyProtection="1">
      <alignment horizontal="right" vertical="center"/>
      <protection hidden="1"/>
    </xf>
    <xf numFmtId="0" fontId="153" fillId="28" borderId="0" xfId="5" applyFont="1" applyFill="1" applyAlignment="1" applyProtection="1">
      <alignment horizontal="center" vertical="center"/>
      <protection hidden="1"/>
    </xf>
    <xf numFmtId="0" fontId="637" fillId="28" borderId="0" xfId="1" applyFont="1" applyFill="1" applyAlignment="1">
      <alignment horizontal="left" vertical="center"/>
    </xf>
    <xf numFmtId="0" fontId="637" fillId="0" borderId="0" xfId="1" applyFont="1" applyAlignment="1">
      <alignment horizontal="left" vertical="center"/>
    </xf>
    <xf numFmtId="0" fontId="672" fillId="27" borderId="0" xfId="6" applyFont="1" applyFill="1" applyAlignment="1">
      <alignment horizontal="left" vertical="center"/>
    </xf>
    <xf numFmtId="0" fontId="673" fillId="0" borderId="0" xfId="5" applyFont="1" applyAlignment="1">
      <alignment vertical="center"/>
    </xf>
    <xf numFmtId="0" fontId="466" fillId="10" borderId="114" xfId="49" applyFont="1" applyFill="1" applyBorder="1" applyAlignment="1">
      <alignment horizontal="centerContinuous" vertical="center" wrapText="1"/>
    </xf>
    <xf numFmtId="0" fontId="466" fillId="10" borderId="80" xfId="49" applyFont="1" applyFill="1" applyBorder="1" applyAlignment="1">
      <alignment horizontal="centerContinuous" vertical="center" wrapText="1"/>
    </xf>
    <xf numFmtId="0" fontId="674" fillId="10" borderId="80" xfId="49" applyFont="1" applyFill="1" applyBorder="1" applyAlignment="1">
      <alignment horizontal="centerContinuous" vertical="center" wrapText="1"/>
    </xf>
    <xf numFmtId="0" fontId="675" fillId="10" borderId="80" xfId="50" applyFont="1" applyFill="1" applyBorder="1" applyAlignment="1">
      <alignment horizontal="centerContinuous" vertical="center" wrapText="1"/>
    </xf>
    <xf numFmtId="0" fontId="675" fillId="10" borderId="113" xfId="50" applyFont="1" applyFill="1" applyBorder="1" applyAlignment="1">
      <alignment horizontal="centerContinuous" vertical="center" wrapText="1"/>
    </xf>
    <xf numFmtId="0" fontId="3" fillId="0" borderId="0" xfId="5" applyAlignment="1">
      <alignment horizontal="centerContinuous" vertical="center"/>
    </xf>
    <xf numFmtId="0" fontId="7" fillId="12" borderId="2" xfId="5" applyFont="1" applyFill="1" applyBorder="1" applyAlignment="1">
      <alignment horizontal="center" vertical="center" wrapText="1"/>
    </xf>
    <xf numFmtId="0" fontId="45" fillId="12" borderId="202" xfId="5" applyFont="1" applyFill="1" applyBorder="1" applyAlignment="1">
      <alignment horizontal="center" vertical="center" wrapText="1"/>
    </xf>
    <xf numFmtId="0" fontId="595" fillId="78" borderId="202" xfId="5" applyFont="1" applyFill="1" applyBorder="1" applyAlignment="1">
      <alignment horizontal="center" vertical="center" wrapText="1"/>
    </xf>
    <xf numFmtId="0" fontId="676" fillId="65" borderId="348" xfId="49" applyFont="1" applyFill="1" applyBorder="1" applyAlignment="1">
      <alignment horizontal="centerContinuous" vertical="center"/>
    </xf>
    <xf numFmtId="0" fontId="676" fillId="65" borderId="349" xfId="49" applyFont="1" applyFill="1" applyBorder="1" applyAlignment="1">
      <alignment horizontal="centerContinuous" vertical="center"/>
    </xf>
    <xf numFmtId="0" fontId="676" fillId="65" borderId="350" xfId="49" applyFont="1" applyFill="1" applyBorder="1" applyAlignment="1">
      <alignment horizontal="centerContinuous" vertical="center"/>
    </xf>
    <xf numFmtId="0" fontId="676" fillId="68" borderId="348" xfId="49" applyFont="1" applyFill="1" applyBorder="1" applyAlignment="1">
      <alignment horizontal="centerContinuous" vertical="center"/>
    </xf>
    <xf numFmtId="0" fontId="676" fillId="68" borderId="349" xfId="49" applyFont="1" applyFill="1" applyBorder="1" applyAlignment="1">
      <alignment horizontal="centerContinuous" vertical="center"/>
    </xf>
    <xf numFmtId="0" fontId="676" fillId="68" borderId="350" xfId="49" applyFont="1" applyFill="1" applyBorder="1" applyAlignment="1">
      <alignment horizontal="centerContinuous" vertical="center"/>
    </xf>
    <xf numFmtId="0" fontId="677" fillId="80" borderId="240" xfId="5" applyFont="1" applyFill="1" applyBorder="1" applyAlignment="1">
      <alignment horizontal="center" vertical="center"/>
    </xf>
    <xf numFmtId="0" fontId="678" fillId="80" borderId="0" xfId="5" quotePrefix="1" applyFont="1" applyFill="1" applyAlignment="1">
      <alignment horizontal="center" vertical="center"/>
    </xf>
    <xf numFmtId="0" fontId="679" fillId="78" borderId="0" xfId="5" applyFont="1" applyFill="1" applyAlignment="1">
      <alignment horizontal="center" vertical="center"/>
    </xf>
    <xf numFmtId="0" fontId="680" fillId="0" borderId="0" xfId="5" applyFont="1" applyAlignment="1">
      <alignment horizontal="centerContinuous" vertical="center"/>
    </xf>
    <xf numFmtId="0" fontId="25" fillId="0" borderId="0" xfId="5" applyFont="1" applyAlignment="1">
      <alignment horizontal="centerContinuous" vertical="center"/>
    </xf>
    <xf numFmtId="0" fontId="25" fillId="0" borderId="185" xfId="5" applyFont="1" applyBorder="1" applyAlignment="1">
      <alignment horizontal="centerContinuous" vertical="center"/>
    </xf>
    <xf numFmtId="0" fontId="681" fillId="78" borderId="0" xfId="5" applyFont="1" applyFill="1" applyAlignment="1">
      <alignment horizontal="center" vertical="center"/>
    </xf>
    <xf numFmtId="0" fontId="682" fillId="0" borderId="0" xfId="5" applyFont="1" applyAlignment="1">
      <alignment horizontal="centerContinuous" vertical="center" wrapText="1"/>
    </xf>
    <xf numFmtId="0" fontId="682" fillId="0" borderId="185" xfId="5" applyFont="1" applyBorder="1" applyAlignment="1">
      <alignment horizontal="centerContinuous" vertical="center" wrapText="1"/>
    </xf>
    <xf numFmtId="0" fontId="3" fillId="0" borderId="240" xfId="5" applyBorder="1" applyAlignment="1">
      <alignment vertical="center"/>
    </xf>
    <xf numFmtId="0" fontId="3" fillId="0" borderId="185" xfId="5" applyBorder="1" applyAlignment="1">
      <alignment vertical="center"/>
    </xf>
    <xf numFmtId="0" fontId="76" fillId="0" borderId="0" xfId="23" applyFont="1"/>
    <xf numFmtId="0" fontId="73" fillId="0" borderId="0" xfId="23" applyFont="1"/>
    <xf numFmtId="0" fontId="23" fillId="0" borderId="240" xfId="5" applyFont="1" applyBorder="1" applyAlignment="1">
      <alignment horizontal="center" vertical="center"/>
    </xf>
    <xf numFmtId="0" fontId="178" fillId="65" borderId="0" xfId="5" applyFont="1" applyFill="1" applyAlignment="1">
      <alignment horizontal="center" vertical="center" wrapText="1"/>
    </xf>
    <xf numFmtId="0" fontId="178" fillId="65" borderId="295" xfId="5" applyFont="1" applyFill="1" applyBorder="1" applyAlignment="1">
      <alignment horizontal="center" vertical="center" wrapText="1"/>
    </xf>
    <xf numFmtId="0" fontId="23" fillId="0" borderId="351" xfId="5" applyFont="1" applyBorder="1" applyAlignment="1">
      <alignment horizontal="center" vertical="center"/>
    </xf>
    <xf numFmtId="0" fontId="178" fillId="65" borderId="185" xfId="5" applyFont="1" applyFill="1" applyBorder="1" applyAlignment="1">
      <alignment horizontal="center" vertical="center" wrapText="1"/>
    </xf>
    <xf numFmtId="0" fontId="178" fillId="68" borderId="0" xfId="5" applyFont="1" applyFill="1" applyAlignment="1">
      <alignment horizontal="center" vertical="center" wrapText="1"/>
    </xf>
    <xf numFmtId="0" fontId="178" fillId="68" borderId="295" xfId="5" applyFont="1" applyFill="1" applyBorder="1" applyAlignment="1">
      <alignment horizontal="center" vertical="center" wrapText="1"/>
    </xf>
    <xf numFmtId="0" fontId="178" fillId="68" borderId="185" xfId="5" applyFont="1" applyFill="1" applyBorder="1" applyAlignment="1">
      <alignment horizontal="center" vertical="center" wrapText="1"/>
    </xf>
    <xf numFmtId="0" fontId="25" fillId="0" borderId="240" xfId="5" applyFont="1" applyBorder="1" applyAlignment="1">
      <alignment horizontal="center" vertical="center"/>
    </xf>
    <xf numFmtId="0" fontId="26" fillId="0" borderId="0" xfId="5" quotePrefix="1" applyFont="1" applyAlignment="1">
      <alignment horizontal="center" vertical="center"/>
    </xf>
    <xf numFmtId="0" fontId="683" fillId="0" borderId="0" xfId="5" applyFont="1" applyAlignment="1">
      <alignment horizontal="center" vertical="center"/>
    </xf>
    <xf numFmtId="0" fontId="25" fillId="0" borderId="351" xfId="5" applyFont="1" applyBorder="1" applyAlignment="1">
      <alignment horizontal="center" vertical="center"/>
    </xf>
    <xf numFmtId="0" fontId="683" fillId="0" borderId="295" xfId="5" applyFont="1" applyBorder="1" applyAlignment="1">
      <alignment horizontal="center" vertical="center"/>
    </xf>
    <xf numFmtId="0" fontId="25" fillId="0" borderId="0" xfId="5" applyFont="1" applyAlignment="1">
      <alignment horizontal="center" vertical="center"/>
    </xf>
    <xf numFmtId="0" fontId="683" fillId="0" borderId="185" xfId="5" applyFont="1" applyBorder="1" applyAlignment="1">
      <alignment horizontal="center" vertical="center"/>
    </xf>
    <xf numFmtId="0" fontId="684" fillId="0" borderId="0" xfId="5" applyFont="1" applyAlignment="1">
      <alignment horizontal="center" vertical="center"/>
    </xf>
    <xf numFmtId="0" fontId="684" fillId="0" borderId="295" xfId="5" applyFont="1" applyBorder="1" applyAlignment="1">
      <alignment horizontal="center" vertical="center"/>
    </xf>
    <xf numFmtId="0" fontId="684" fillId="0" borderId="185" xfId="5" applyFont="1" applyBorder="1" applyAlignment="1">
      <alignment horizontal="center" vertical="center"/>
    </xf>
    <xf numFmtId="0" fontId="685" fillId="0" borderId="0" xfId="23" applyFont="1" applyAlignment="1">
      <alignment horizontal="right" vertical="center"/>
    </xf>
    <xf numFmtId="0" fontId="686" fillId="0" borderId="215" xfId="23" applyFont="1" applyBorder="1" applyAlignment="1">
      <alignment horizontal="center" vertical="center" wrapText="1"/>
    </xf>
    <xf numFmtId="0" fontId="686" fillId="0" borderId="0" xfId="23" applyFont="1" applyAlignment="1">
      <alignment horizontal="center" vertical="center" wrapText="1"/>
    </xf>
    <xf numFmtId="0" fontId="685" fillId="0" borderId="185" xfId="23" applyFont="1" applyBorder="1" applyAlignment="1">
      <alignment horizontal="right" vertical="center"/>
    </xf>
    <xf numFmtId="0" fontId="687" fillId="0" borderId="2" xfId="23" applyFont="1" applyBorder="1" applyAlignment="1">
      <alignment horizontal="center" vertical="center"/>
    </xf>
    <xf numFmtId="0" fontId="687" fillId="0" borderId="212" xfId="23" applyFont="1" applyBorder="1" applyAlignment="1">
      <alignment horizontal="center" vertical="center"/>
    </xf>
    <xf numFmtId="0" fontId="688" fillId="0" borderId="0" xfId="23" applyFont="1" applyAlignment="1">
      <alignment horizontal="center" vertical="center"/>
    </xf>
    <xf numFmtId="0" fontId="687" fillId="0" borderId="2" xfId="23" quotePrefix="1" applyFont="1" applyBorder="1" applyAlignment="1">
      <alignment horizontal="center" vertical="center"/>
    </xf>
    <xf numFmtId="0" fontId="689" fillId="0" borderId="0" xfId="23" applyFont="1" applyAlignment="1">
      <alignment horizontal="right"/>
    </xf>
    <xf numFmtId="0" fontId="25" fillId="0" borderId="0" xfId="23" applyFont="1"/>
    <xf numFmtId="0" fontId="687" fillId="0" borderId="241" xfId="23" applyFont="1" applyBorder="1" applyAlignment="1">
      <alignment horizontal="center" vertical="center"/>
    </xf>
    <xf numFmtId="0" fontId="687" fillId="0" borderId="214" xfId="23" applyFont="1" applyBorder="1" applyAlignment="1">
      <alignment horizontal="center" vertical="center"/>
    </xf>
    <xf numFmtId="0" fontId="687" fillId="0" borderId="241" xfId="23" quotePrefix="1" applyFont="1" applyBorder="1" applyAlignment="1">
      <alignment horizontal="center" vertical="center"/>
    </xf>
    <xf numFmtId="0" fontId="62" fillId="0" borderId="215" xfId="23" applyFont="1" applyBorder="1" applyAlignment="1">
      <alignment horizontal="center" vertical="center"/>
    </xf>
    <xf numFmtId="0" fontId="62" fillId="0" borderId="0" xfId="23" applyFont="1" applyAlignment="1">
      <alignment horizontal="center" vertical="center"/>
    </xf>
    <xf numFmtId="0" fontId="690" fillId="0" borderId="0" xfId="23" applyFont="1" applyAlignment="1">
      <alignment horizontal="right" vertical="center"/>
    </xf>
    <xf numFmtId="0" fontId="62" fillId="0" borderId="0" xfId="23" applyFont="1"/>
    <xf numFmtId="0" fontId="685" fillId="0" borderId="0" xfId="23" applyFont="1" applyAlignment="1">
      <alignment horizontal="right" vertical="center"/>
    </xf>
    <xf numFmtId="0" fontId="691" fillId="0" borderId="2" xfId="23" applyFont="1" applyBorder="1" applyAlignment="1">
      <alignment horizontal="center" vertical="center"/>
    </xf>
    <xf numFmtId="0" fontId="691" fillId="0" borderId="212" xfId="23" applyFont="1" applyBorder="1" applyAlignment="1">
      <alignment horizontal="center" vertical="center"/>
    </xf>
    <xf numFmtId="0" fontId="691" fillId="0" borderId="0" xfId="23" applyFont="1" applyAlignment="1">
      <alignment horizontal="center" vertical="center"/>
    </xf>
    <xf numFmtId="0" fontId="691" fillId="0" borderId="215" xfId="23" applyFont="1" applyBorder="1" applyAlignment="1">
      <alignment horizontal="center" vertical="center"/>
    </xf>
    <xf numFmtId="0" fontId="691" fillId="0" borderId="241" xfId="23" applyFont="1" applyBorder="1" applyAlignment="1">
      <alignment horizontal="center" vertical="center"/>
    </xf>
    <xf numFmtId="0" fontId="691" fillId="0" borderId="214" xfId="23" applyFont="1" applyBorder="1" applyAlignment="1">
      <alignment horizontal="center" vertical="center"/>
    </xf>
    <xf numFmtId="0" fontId="692" fillId="0" borderId="215" xfId="23" applyFont="1" applyBorder="1" applyAlignment="1">
      <alignment horizontal="center" vertical="center"/>
    </xf>
    <xf numFmtId="0" fontId="692" fillId="0" borderId="0" xfId="23" applyFont="1" applyAlignment="1">
      <alignment horizontal="center" vertical="center"/>
    </xf>
    <xf numFmtId="0" fontId="692" fillId="0" borderId="2" xfId="23" applyFont="1" applyBorder="1" applyAlignment="1">
      <alignment horizontal="center" vertical="center"/>
    </xf>
    <xf numFmtId="0" fontId="692" fillId="0" borderId="212" xfId="23" applyFont="1" applyBorder="1" applyAlignment="1">
      <alignment horizontal="center" vertical="center"/>
    </xf>
    <xf numFmtId="0" fontId="692" fillId="0" borderId="241" xfId="23" applyFont="1" applyBorder="1" applyAlignment="1">
      <alignment horizontal="center" vertical="center"/>
    </xf>
    <xf numFmtId="0" fontId="692" fillId="0" borderId="214" xfId="23" applyFont="1" applyBorder="1" applyAlignment="1">
      <alignment horizontal="center" vertical="center"/>
    </xf>
    <xf numFmtId="0" fontId="693" fillId="0" borderId="215" xfId="23" applyFont="1" applyBorder="1" applyAlignment="1">
      <alignment horizontal="center" vertical="center"/>
    </xf>
    <xf numFmtId="0" fontId="693" fillId="0" borderId="0" xfId="23" applyFont="1" applyAlignment="1">
      <alignment horizontal="center" vertical="center"/>
    </xf>
    <xf numFmtId="0" fontId="693" fillId="0" borderId="2" xfId="23" applyFont="1" applyBorder="1" applyAlignment="1">
      <alignment horizontal="center" vertical="center"/>
    </xf>
    <xf numFmtId="0" fontId="693" fillId="0" borderId="212" xfId="23" applyFont="1" applyBorder="1" applyAlignment="1">
      <alignment horizontal="center" vertical="center"/>
    </xf>
    <xf numFmtId="0" fontId="694" fillId="0" borderId="215" xfId="23" applyFont="1" applyBorder="1" applyAlignment="1">
      <alignment horizontal="center" vertical="center"/>
    </xf>
    <xf numFmtId="0" fontId="694" fillId="0" borderId="0" xfId="23" applyFont="1" applyAlignment="1">
      <alignment horizontal="center" vertical="center"/>
    </xf>
    <xf numFmtId="0" fontId="693" fillId="0" borderId="241" xfId="23" applyFont="1" applyBorder="1" applyAlignment="1">
      <alignment horizontal="center" vertical="center"/>
    </xf>
    <xf numFmtId="0" fontId="693" fillId="0" borderId="214" xfId="23" applyFont="1" applyBorder="1" applyAlignment="1">
      <alignment horizontal="center" vertical="center"/>
    </xf>
    <xf numFmtId="0" fontId="695" fillId="0" borderId="0" xfId="5" applyFont="1" applyAlignment="1">
      <alignment horizontal="center" vertical="center"/>
    </xf>
    <xf numFmtId="0" fontId="694" fillId="0" borderId="2" xfId="23" applyFont="1" applyBorder="1" applyAlignment="1">
      <alignment horizontal="center" vertical="center"/>
    </xf>
    <xf numFmtId="0" fontId="694" fillId="0" borderId="212" xfId="23" applyFont="1" applyBorder="1" applyAlignment="1">
      <alignment horizontal="center" vertical="center"/>
    </xf>
    <xf numFmtId="0" fontId="696" fillId="0" borderId="215" xfId="23" applyFont="1" applyBorder="1" applyAlignment="1">
      <alignment horizontal="center" vertical="center" wrapText="1"/>
    </xf>
    <xf numFmtId="0" fontId="696" fillId="0" borderId="0" xfId="23" applyFont="1" applyAlignment="1">
      <alignment horizontal="center" vertical="center" wrapText="1"/>
    </xf>
    <xf numFmtId="0" fontId="694" fillId="0" borderId="241" xfId="23" applyFont="1" applyBorder="1" applyAlignment="1">
      <alignment horizontal="center" vertical="center"/>
    </xf>
    <xf numFmtId="0" fontId="694" fillId="0" borderId="214" xfId="23" applyFont="1" applyBorder="1" applyAlignment="1">
      <alignment horizontal="center" vertical="center"/>
    </xf>
    <xf numFmtId="0" fontId="72" fillId="0" borderId="0" xfId="23" applyFont="1"/>
    <xf numFmtId="0" fontId="697" fillId="0" borderId="215" xfId="23" applyFont="1" applyBorder="1" applyAlignment="1">
      <alignment horizontal="center" vertical="center"/>
    </xf>
    <xf numFmtId="0" fontId="697" fillId="0" borderId="0" xfId="23" applyFont="1" applyAlignment="1">
      <alignment horizontal="center" vertical="center"/>
    </xf>
    <xf numFmtId="0" fontId="697" fillId="0" borderId="0" xfId="23" applyFont="1"/>
    <xf numFmtId="0" fontId="698" fillId="0" borderId="215" xfId="23" applyFont="1" applyBorder="1" applyAlignment="1">
      <alignment horizontal="center" vertical="center"/>
    </xf>
    <xf numFmtId="0" fontId="698" fillId="0" borderId="0" xfId="23" applyFont="1" applyAlignment="1">
      <alignment horizontal="center" vertical="center"/>
    </xf>
    <xf numFmtId="0" fontId="698" fillId="0" borderId="29" xfId="23" applyFont="1" applyBorder="1" applyAlignment="1">
      <alignment horizontal="center" vertical="center"/>
    </xf>
    <xf numFmtId="0" fontId="697" fillId="0" borderId="329" xfId="23" applyFont="1" applyBorder="1"/>
    <xf numFmtId="0" fontId="699" fillId="0" borderId="215" xfId="23" applyFont="1" applyBorder="1" applyAlignment="1">
      <alignment horizontal="center" vertical="center"/>
    </xf>
    <xf numFmtId="0" fontId="699" fillId="0" borderId="0" xfId="23" applyFont="1" applyAlignment="1">
      <alignment horizontal="center" vertical="center"/>
    </xf>
    <xf numFmtId="0" fontId="700" fillId="0" borderId="215" xfId="23" applyFont="1" applyBorder="1" applyAlignment="1">
      <alignment horizontal="center" vertical="center"/>
    </xf>
    <xf numFmtId="0" fontId="700" fillId="0" borderId="0" xfId="23" applyFont="1" applyAlignment="1">
      <alignment horizontal="center" vertical="center"/>
    </xf>
    <xf numFmtId="0" fontId="69" fillId="0" borderId="0" xfId="5" applyFont="1" applyAlignment="1">
      <alignment vertical="center"/>
    </xf>
    <xf numFmtId="0" fontId="701" fillId="0" borderId="215" xfId="23" applyFont="1" applyBorder="1" applyAlignment="1">
      <alignment horizontal="center" vertical="center"/>
    </xf>
    <xf numFmtId="0" fontId="701" fillId="0" borderId="0" xfId="23" applyFont="1" applyAlignment="1">
      <alignment horizontal="center" vertical="center"/>
    </xf>
    <xf numFmtId="0" fontId="40" fillId="0" borderId="0" xfId="23" applyFont="1" applyAlignment="1">
      <alignment horizontal="left"/>
    </xf>
    <xf numFmtId="0" fontId="689" fillId="0" borderId="0" xfId="5" applyFont="1" applyAlignment="1">
      <alignment horizontal="center" vertical="center"/>
    </xf>
    <xf numFmtId="0" fontId="702" fillId="0" borderId="0" xfId="5" applyFont="1" applyAlignment="1">
      <alignment horizontal="center" vertical="center"/>
    </xf>
    <xf numFmtId="0" fontId="691" fillId="0" borderId="29" xfId="23" applyFont="1" applyBorder="1" applyAlignment="1">
      <alignment horizontal="center" vertical="center"/>
    </xf>
    <xf numFmtId="0" fontId="62" fillId="0" borderId="329" xfId="23" applyFont="1" applyBorder="1"/>
    <xf numFmtId="0" fontId="25" fillId="0" borderId="241" xfId="5" applyFont="1" applyBorder="1" applyAlignment="1">
      <alignment vertical="center"/>
    </xf>
    <xf numFmtId="0" fontId="25" fillId="0" borderId="213" xfId="5" applyFont="1" applyBorder="1" applyAlignment="1">
      <alignment vertical="center"/>
    </xf>
    <xf numFmtId="0" fontId="25" fillId="0" borderId="214" xfId="5" applyFont="1" applyBorder="1" applyAlignment="1">
      <alignment vertical="center"/>
    </xf>
    <xf numFmtId="0" fontId="25" fillId="15" borderId="0" xfId="5" applyFont="1" applyFill="1" applyAlignment="1">
      <alignment vertical="center"/>
    </xf>
    <xf numFmtId="0" fontId="703" fillId="141" borderId="348" xfId="49" applyFont="1" applyFill="1" applyBorder="1" applyAlignment="1">
      <alignment horizontal="centerContinuous" vertical="center"/>
    </xf>
    <xf numFmtId="0" fontId="703" fillId="141" borderId="349" xfId="49" applyFont="1" applyFill="1" applyBorder="1" applyAlignment="1">
      <alignment horizontal="centerContinuous" vertical="center"/>
    </xf>
    <xf numFmtId="0" fontId="703" fillId="141" borderId="350" xfId="49" applyFont="1" applyFill="1" applyBorder="1" applyAlignment="1">
      <alignment horizontal="centerContinuous" vertical="center"/>
    </xf>
    <xf numFmtId="0" fontId="703" fillId="10" borderId="348" xfId="49" applyFont="1" applyFill="1" applyBorder="1" applyAlignment="1">
      <alignment horizontal="centerContinuous" vertical="center"/>
    </xf>
    <xf numFmtId="0" fontId="703" fillId="10" borderId="349" xfId="49" applyFont="1" applyFill="1" applyBorder="1" applyAlignment="1">
      <alignment horizontal="centerContinuous" vertical="center"/>
    </xf>
    <xf numFmtId="0" fontId="703" fillId="10" borderId="350" xfId="49" applyFont="1" applyFill="1" applyBorder="1" applyAlignment="1">
      <alignment horizontal="centerContinuous" vertical="center"/>
    </xf>
    <xf numFmtId="0" fontId="704" fillId="78" borderId="0" xfId="5" applyFont="1" applyFill="1" applyAlignment="1">
      <alignment horizontal="center" vertical="center"/>
    </xf>
    <xf numFmtId="0" fontId="680" fillId="0" borderId="0" xfId="5" applyFont="1" applyAlignment="1">
      <alignment horizontal="centerContinuous" vertical="center" wrapText="1"/>
    </xf>
    <xf numFmtId="0" fontId="25" fillId="0" borderId="0" xfId="5" applyFont="1" applyAlignment="1">
      <alignment horizontal="centerContinuous" vertical="center" wrapText="1"/>
    </xf>
    <xf numFmtId="0" fontId="25" fillId="0" borderId="185" xfId="5" applyFont="1" applyBorder="1" applyAlignment="1">
      <alignment horizontal="centerContinuous" vertical="center" wrapText="1"/>
    </xf>
    <xf numFmtId="0" fontId="705" fillId="78" borderId="0" xfId="5" applyFont="1" applyFill="1" applyAlignment="1">
      <alignment horizontal="center" vertical="center"/>
    </xf>
    <xf numFmtId="0" fontId="244" fillId="141" borderId="0" xfId="5" applyFont="1" applyFill="1" applyAlignment="1">
      <alignment horizontal="center" vertical="center" wrapText="1"/>
    </xf>
    <xf numFmtId="0" fontId="244" fillId="141" borderId="295" xfId="5" applyFont="1" applyFill="1" applyBorder="1" applyAlignment="1">
      <alignment horizontal="center" vertical="center" wrapText="1"/>
    </xf>
    <xf numFmtId="0" fontId="244" fillId="141" borderId="185" xfId="5" applyFont="1" applyFill="1" applyBorder="1" applyAlignment="1">
      <alignment horizontal="center" vertical="center" wrapText="1"/>
    </xf>
    <xf numFmtId="0" fontId="244" fillId="52" borderId="0" xfId="5" applyFont="1" applyFill="1" applyAlignment="1">
      <alignment horizontal="center" vertical="center" wrapText="1"/>
    </xf>
    <xf numFmtId="0" fontId="244" fillId="52" borderId="295" xfId="5" applyFont="1" applyFill="1" applyBorder="1" applyAlignment="1">
      <alignment horizontal="center" vertical="center" wrapText="1"/>
    </xf>
    <xf numFmtId="0" fontId="244" fillId="52" borderId="185" xfId="5" applyFont="1" applyFill="1" applyBorder="1" applyAlignment="1">
      <alignment horizontal="center" vertical="center" wrapText="1"/>
    </xf>
    <xf numFmtId="0" fontId="706" fillId="0" borderId="0" xfId="5" applyFont="1" applyAlignment="1">
      <alignment horizontal="center" vertical="center"/>
    </xf>
    <xf numFmtId="0" fontId="706" fillId="0" borderId="295" xfId="5" applyFont="1" applyBorder="1" applyAlignment="1">
      <alignment horizontal="center" vertical="center"/>
    </xf>
    <xf numFmtId="0" fontId="706" fillId="0" borderId="185" xfId="5" applyFont="1" applyBorder="1" applyAlignment="1">
      <alignment horizontal="center" vertical="center"/>
    </xf>
    <xf numFmtId="0" fontId="707" fillId="0" borderId="0" xfId="5" applyFont="1" applyAlignment="1">
      <alignment horizontal="center" vertical="center"/>
    </xf>
    <xf numFmtId="0" fontId="707" fillId="0" borderId="295" xfId="5" applyFont="1" applyBorder="1" applyAlignment="1">
      <alignment horizontal="center" vertical="center"/>
    </xf>
    <xf numFmtId="0" fontId="707" fillId="0" borderId="185" xfId="5" applyFont="1" applyBorder="1" applyAlignment="1">
      <alignment horizontal="center" vertical="center"/>
    </xf>
    <xf numFmtId="0" fontId="62" fillId="0" borderId="0" xfId="23" applyFont="1" applyAlignment="1">
      <alignment horizontal="right"/>
    </xf>
    <xf numFmtId="0" fontId="708" fillId="43" borderId="352" xfId="5" applyFont="1" applyFill="1" applyBorder="1" applyAlignment="1">
      <alignment horizontal="center" vertical="center" wrapText="1"/>
    </xf>
    <xf numFmtId="0" fontId="708" fillId="43" borderId="15" xfId="5" applyFont="1" applyFill="1" applyBorder="1" applyAlignment="1">
      <alignment horizontal="center" vertical="center" wrapText="1"/>
    </xf>
    <xf numFmtId="0" fontId="708" fillId="43" borderId="16" xfId="5" applyFont="1" applyFill="1" applyBorder="1" applyAlignment="1">
      <alignment horizontal="center" vertical="center" wrapText="1"/>
    </xf>
    <xf numFmtId="0" fontId="708" fillId="43" borderId="353" xfId="5" applyFont="1" applyFill="1" applyBorder="1" applyAlignment="1">
      <alignment horizontal="center" vertical="center" wrapText="1"/>
    </xf>
    <xf numFmtId="0" fontId="708" fillId="43" borderId="1" xfId="5" applyFont="1" applyFill="1" applyBorder="1" applyAlignment="1">
      <alignment horizontal="center" vertical="center" wrapText="1"/>
    </xf>
    <xf numFmtId="0" fontId="708" fillId="43" borderId="109" xfId="5" applyFont="1" applyFill="1" applyBorder="1" applyAlignment="1">
      <alignment horizontal="center" vertical="center" wrapText="1"/>
    </xf>
    <xf numFmtId="0" fontId="709" fillId="0" borderId="2" xfId="23" applyFont="1" applyBorder="1" applyAlignment="1">
      <alignment horizontal="center" vertical="center" wrapText="1"/>
    </xf>
    <xf numFmtId="0" fontId="709" fillId="0" borderId="202" xfId="23" applyFont="1" applyBorder="1" applyAlignment="1">
      <alignment horizontal="center" vertical="center" wrapText="1"/>
    </xf>
    <xf numFmtId="0" fontId="709" fillId="0" borderId="212" xfId="23" applyFont="1" applyBorder="1" applyAlignment="1">
      <alignment horizontal="center" vertical="center" wrapText="1"/>
    </xf>
    <xf numFmtId="0" fontId="710" fillId="0" borderId="0" xfId="23" applyFont="1" applyAlignment="1">
      <alignment horizontal="center" vertical="center"/>
    </xf>
    <xf numFmtId="0" fontId="709" fillId="0" borderId="240" xfId="23" applyFont="1" applyBorder="1" applyAlignment="1">
      <alignment horizontal="center" vertical="center" wrapText="1"/>
    </xf>
    <xf numFmtId="0" fontId="709" fillId="0" borderId="0" xfId="23" applyFont="1" applyAlignment="1">
      <alignment horizontal="center" vertical="center" wrapText="1"/>
    </xf>
    <xf numFmtId="0" fontId="709" fillId="0" borderId="185" xfId="23" applyFont="1" applyBorder="1" applyAlignment="1">
      <alignment horizontal="center" vertical="center" wrapText="1"/>
    </xf>
    <xf numFmtId="0" fontId="709" fillId="0" borderId="241" xfId="23" applyFont="1" applyBorder="1" applyAlignment="1">
      <alignment horizontal="center" vertical="center" wrapText="1"/>
    </xf>
    <xf numFmtId="0" fontId="709" fillId="0" borderId="213" xfId="23" applyFont="1" applyBorder="1" applyAlignment="1">
      <alignment horizontal="center" vertical="center" wrapText="1"/>
    </xf>
    <xf numFmtId="0" fontId="709" fillId="0" borderId="214" xfId="23" applyFont="1" applyBorder="1" applyAlignment="1">
      <alignment horizontal="center" vertical="center" wrapText="1"/>
    </xf>
    <xf numFmtId="0" fontId="5" fillId="0" borderId="0" xfId="5" applyFont="1" applyAlignment="1">
      <alignment vertical="center"/>
    </xf>
    <xf numFmtId="0" fontId="711" fillId="0" borderId="0" xfId="5" applyFont="1" applyAlignment="1">
      <alignment vertical="center"/>
    </xf>
    <xf numFmtId="0" fontId="712" fillId="0" borderId="0" xfId="5" applyFont="1" applyAlignment="1">
      <alignment horizontal="center" vertical="center"/>
    </xf>
    <xf numFmtId="0" fontId="713" fillId="0" borderId="0" xfId="5" applyFont="1" applyAlignment="1">
      <alignment horizontal="center" vertical="center"/>
    </xf>
    <xf numFmtId="0" fontId="664" fillId="0" borderId="0" xfId="5" applyFont="1" applyAlignment="1">
      <alignment horizontal="center" vertical="center"/>
    </xf>
    <xf numFmtId="0" fontId="714" fillId="28" borderId="0" xfId="5" applyFont="1" applyFill="1" applyAlignment="1">
      <alignment horizontal="center" vertical="center"/>
    </xf>
    <xf numFmtId="0" fontId="715" fillId="28" borderId="0" xfId="5" applyFont="1" applyFill="1" applyAlignment="1">
      <alignment horizontal="center" vertical="center"/>
    </xf>
    <xf numFmtId="0" fontId="545" fillId="156" borderId="0" xfId="5" applyFont="1" applyFill="1" applyAlignment="1">
      <alignment horizontal="center" vertical="center"/>
    </xf>
    <xf numFmtId="0" fontId="716" fillId="28" borderId="0" xfId="5" applyFont="1" applyFill="1" applyAlignment="1">
      <alignment horizontal="center" vertical="center"/>
    </xf>
    <xf numFmtId="0" fontId="717" fillId="28" borderId="0" xfId="5" applyFont="1" applyFill="1" applyAlignment="1">
      <alignment horizontal="center" vertical="center"/>
    </xf>
    <xf numFmtId="0" fontId="718" fillId="28" borderId="0" xfId="5" applyFont="1" applyFill="1" applyAlignment="1">
      <alignment horizontal="center" vertical="center"/>
    </xf>
    <xf numFmtId="0" fontId="719" fillId="0" borderId="0" xfId="5" applyFont="1" applyAlignment="1">
      <alignment horizontal="center" vertical="center"/>
    </xf>
    <xf numFmtId="0" fontId="33" fillId="0" borderId="0" xfId="5" applyFont="1" applyAlignment="1">
      <alignment horizontal="center" vertical="center"/>
    </xf>
    <xf numFmtId="0" fontId="545" fillId="157" borderId="0" xfId="5" applyFont="1" applyFill="1" applyAlignment="1">
      <alignment horizontal="center" vertical="center"/>
    </xf>
    <xf numFmtId="0" fontId="720" fillId="0" borderId="0" xfId="5" applyFont="1" applyAlignment="1">
      <alignment horizontal="center" vertical="center"/>
    </xf>
    <xf numFmtId="0" fontId="721" fillId="0" borderId="0" xfId="5" applyFont="1" applyAlignment="1">
      <alignment horizontal="center" vertical="center"/>
    </xf>
    <xf numFmtId="0" fontId="545" fillId="158" borderId="0" xfId="5" applyFont="1" applyFill="1" applyAlignment="1">
      <alignment horizontal="center" vertical="center"/>
    </xf>
    <xf numFmtId="0" fontId="722" fillId="0" borderId="0" xfId="5" applyFont="1" applyAlignment="1">
      <alignment horizontal="center" vertical="center"/>
    </xf>
    <xf numFmtId="0" fontId="545" fillId="24" borderId="0" xfId="5" applyFont="1" applyFill="1" applyAlignment="1">
      <alignment horizontal="center" vertical="center"/>
    </xf>
    <xf numFmtId="0" fontId="723" fillId="0" borderId="0" xfId="5" applyFont="1" applyAlignment="1">
      <alignment horizontal="center" vertical="center"/>
    </xf>
    <xf numFmtId="0" fontId="545" fillId="45" borderId="0" xfId="5" applyFont="1" applyFill="1" applyAlignment="1">
      <alignment horizontal="center" vertical="center"/>
    </xf>
    <xf numFmtId="0" fontId="724" fillId="0" borderId="0" xfId="5" applyFont="1" applyAlignment="1">
      <alignment horizontal="center" vertical="center"/>
    </xf>
    <xf numFmtId="0" fontId="545" fillId="159" borderId="0" xfId="5" applyFont="1" applyFill="1" applyAlignment="1">
      <alignment horizontal="center" vertical="center"/>
    </xf>
    <xf numFmtId="0" fontId="725" fillId="28" borderId="0" xfId="5" applyFont="1" applyFill="1" applyAlignment="1">
      <alignment horizontal="center" vertical="center"/>
    </xf>
    <xf numFmtId="0" fontId="545" fillId="135" borderId="0" xfId="5" applyFont="1" applyFill="1" applyAlignment="1">
      <alignment horizontal="center" vertical="center"/>
    </xf>
    <xf numFmtId="0" fontId="726" fillId="0" borderId="0" xfId="5" applyFont="1" applyAlignment="1">
      <alignment horizontal="center" vertical="center"/>
    </xf>
    <xf numFmtId="0" fontId="545" fillId="160" borderId="0" xfId="5" applyFont="1" applyFill="1" applyAlignment="1">
      <alignment horizontal="center" vertical="center"/>
    </xf>
    <xf numFmtId="0" fontId="727" fillId="0" borderId="0" xfId="5" applyFont="1" applyAlignment="1">
      <alignment horizontal="center" vertical="center"/>
    </xf>
    <xf numFmtId="0" fontId="545" fillId="22" borderId="0" xfId="5" applyFont="1" applyFill="1" applyAlignment="1">
      <alignment horizontal="center" vertical="center"/>
    </xf>
    <xf numFmtId="0" fontId="728" fillId="0" borderId="0" xfId="5" applyFont="1" applyAlignment="1">
      <alignment horizontal="center" vertical="center"/>
    </xf>
    <xf numFmtId="0" fontId="729" fillId="0" borderId="0" xfId="5" applyFont="1" applyAlignment="1">
      <alignment horizontal="center" vertical="center"/>
    </xf>
    <xf numFmtId="0" fontId="730" fillId="0" borderId="0" xfId="5" applyFont="1" applyAlignment="1">
      <alignment horizontal="center" vertical="center"/>
    </xf>
    <xf numFmtId="0" fontId="731" fillId="0" borderId="0" xfId="5" applyFont="1" applyAlignment="1">
      <alignment horizontal="center" vertical="center"/>
    </xf>
    <xf numFmtId="0" fontId="732" fillId="0" borderId="0" xfId="5" applyFont="1" applyAlignment="1">
      <alignment horizontal="center" vertical="center"/>
    </xf>
    <xf numFmtId="0" fontId="733" fillId="0" borderId="0" xfId="5" applyFont="1" applyAlignment="1">
      <alignment horizontal="center" vertical="center"/>
    </xf>
    <xf numFmtId="0" fontId="734" fillId="0" borderId="0" xfId="5" applyFont="1" applyAlignment="1">
      <alignment horizontal="center" vertical="center"/>
    </xf>
    <xf numFmtId="0" fontId="7" fillId="0" borderId="0" xfId="5" applyFont="1" applyAlignment="1">
      <alignment vertical="center"/>
    </xf>
    <xf numFmtId="0" fontId="3" fillId="0" borderId="241" xfId="5" applyBorder="1" applyAlignment="1">
      <alignment vertical="center"/>
    </xf>
    <xf numFmtId="0" fontId="3" fillId="0" borderId="213" xfId="5" applyBorder="1" applyAlignment="1">
      <alignment vertical="center"/>
    </xf>
    <xf numFmtId="0" fontId="3" fillId="0" borderId="214" xfId="5" applyBorder="1" applyAlignment="1">
      <alignment vertical="center"/>
    </xf>
    <xf numFmtId="0" fontId="7" fillId="15" borderId="0" xfId="5" applyFont="1" applyFill="1" applyAlignment="1">
      <alignment vertical="center"/>
    </xf>
    <xf numFmtId="0" fontId="735" fillId="0" borderId="0" xfId="5" applyFont="1" applyAlignment="1">
      <alignment horizontal="center" vertical="center"/>
    </xf>
    <xf numFmtId="0" fontId="736" fillId="0" borderId="0" xfId="5" applyFont="1" applyAlignment="1">
      <alignment horizontal="center" vertical="center"/>
    </xf>
    <xf numFmtId="0" fontId="710" fillId="0" borderId="0" xfId="5" applyFont="1"/>
    <xf numFmtId="0" fontId="703" fillId="130" borderId="348" xfId="49" applyFont="1" applyFill="1" applyBorder="1" applyAlignment="1">
      <alignment horizontal="centerContinuous" vertical="center"/>
    </xf>
    <xf numFmtId="0" fontId="703" fillId="130" borderId="349" xfId="49" applyFont="1" applyFill="1" applyBorder="1" applyAlignment="1">
      <alignment horizontal="centerContinuous" vertical="center"/>
    </xf>
    <xf numFmtId="0" fontId="703" fillId="130" borderId="350" xfId="49" applyFont="1" applyFill="1" applyBorder="1" applyAlignment="1">
      <alignment horizontal="centerContinuous" vertical="center"/>
    </xf>
    <xf numFmtId="0" fontId="737" fillId="78" borderId="0" xfId="5" applyFont="1" applyFill="1" applyAlignment="1">
      <alignment horizontal="center" vertical="center"/>
    </xf>
    <xf numFmtId="0" fontId="680" fillId="28" borderId="0" xfId="5" applyFont="1" applyFill="1" applyAlignment="1">
      <alignment horizontal="centerContinuous" vertical="center" wrapText="1"/>
    </xf>
    <xf numFmtId="0" fontId="86" fillId="0" borderId="0" xfId="5" applyFont="1" applyAlignment="1">
      <alignment horizontal="centerContinuous" vertical="center" wrapText="1"/>
    </xf>
    <xf numFmtId="0" fontId="3" fillId="0" borderId="0" xfId="5" applyAlignment="1">
      <alignment horizontal="centerContinuous" vertical="center" wrapText="1"/>
    </xf>
    <xf numFmtId="0" fontId="3" fillId="0" borderId="185" xfId="5" applyBorder="1" applyAlignment="1">
      <alignment horizontal="centerContinuous" vertical="center" wrapText="1"/>
    </xf>
    <xf numFmtId="0" fontId="738" fillId="78" borderId="0" xfId="5" applyFont="1" applyFill="1" applyAlignment="1">
      <alignment horizontal="center" vertical="center"/>
    </xf>
    <xf numFmtId="0" fontId="244" fillId="130" borderId="0" xfId="5" applyFont="1" applyFill="1" applyAlignment="1">
      <alignment horizontal="center" vertical="center" wrapText="1"/>
    </xf>
    <xf numFmtId="0" fontId="244" fillId="130" borderId="295" xfId="5" applyFont="1" applyFill="1" applyBorder="1" applyAlignment="1">
      <alignment horizontal="center" vertical="center" wrapText="1"/>
    </xf>
    <xf numFmtId="0" fontId="244" fillId="130" borderId="185" xfId="5" applyFont="1" applyFill="1" applyBorder="1" applyAlignment="1">
      <alignment horizontal="center" vertical="center" wrapText="1"/>
    </xf>
    <xf numFmtId="0" fontId="739" fillId="0" borderId="0" xfId="5" applyFont="1" applyAlignment="1">
      <alignment horizontal="center" vertical="center"/>
    </xf>
    <xf numFmtId="0" fontId="739" fillId="0" borderId="295" xfId="5" applyFont="1" applyBorder="1" applyAlignment="1">
      <alignment horizontal="center" vertical="center"/>
    </xf>
    <xf numFmtId="0" fontId="739" fillId="0" borderId="185" xfId="5" applyFont="1" applyBorder="1" applyAlignment="1">
      <alignment horizontal="center" vertical="center"/>
    </xf>
    <xf numFmtId="0" fontId="740" fillId="0" borderId="0" xfId="5" applyFont="1" applyAlignment="1">
      <alignment horizontal="center" vertical="center"/>
    </xf>
    <xf numFmtId="0" fontId="740" fillId="0" borderId="295" xfId="5" applyFont="1" applyBorder="1" applyAlignment="1">
      <alignment horizontal="center" vertical="center"/>
    </xf>
    <xf numFmtId="0" fontId="740" fillId="0" borderId="185" xfId="5" applyFont="1" applyBorder="1" applyAlignment="1">
      <alignment horizontal="center" vertical="center"/>
    </xf>
    <xf numFmtId="0" fontId="7" fillId="0" borderId="241" xfId="5" applyFont="1" applyBorder="1" applyAlignment="1">
      <alignment vertical="center"/>
    </xf>
    <xf numFmtId="0" fontId="7" fillId="0" borderId="213" xfId="5" applyFont="1" applyBorder="1" applyAlignment="1">
      <alignment vertical="center"/>
    </xf>
    <xf numFmtId="0" fontId="741" fillId="0" borderId="214" xfId="5" applyFont="1" applyBorder="1" applyAlignment="1">
      <alignment horizontal="center" vertical="center"/>
    </xf>
    <xf numFmtId="0" fontId="3" fillId="15" borderId="0" xfId="5" applyFill="1" applyAlignment="1">
      <alignment vertical="center"/>
    </xf>
    <xf numFmtId="0" fontId="7" fillId="0" borderId="214" xfId="5" applyFont="1" applyBorder="1" applyAlignment="1">
      <alignment vertical="center"/>
    </xf>
    <xf numFmtId="0" fontId="676" fillId="22" borderId="348" xfId="49" applyFont="1" applyFill="1" applyBorder="1" applyAlignment="1">
      <alignment horizontal="centerContinuous" vertical="center"/>
    </xf>
    <xf numFmtId="0" fontId="676" fillId="22" borderId="349" xfId="49" applyFont="1" applyFill="1" applyBorder="1" applyAlignment="1">
      <alignment horizontal="centerContinuous" vertical="center"/>
    </xf>
    <xf numFmtId="0" fontId="676" fillId="22" borderId="350" xfId="49" applyFont="1" applyFill="1" applyBorder="1" applyAlignment="1">
      <alignment horizontal="centerContinuous" vertical="center"/>
    </xf>
    <xf numFmtId="0" fontId="742" fillId="78" borderId="0" xfId="5" applyFont="1" applyFill="1" applyAlignment="1">
      <alignment horizontal="center" vertical="center"/>
    </xf>
    <xf numFmtId="0" fontId="743" fillId="78" borderId="0" xfId="5" applyFont="1" applyFill="1" applyAlignment="1">
      <alignment horizontal="center" vertical="center"/>
    </xf>
    <xf numFmtId="0" fontId="178" fillId="22" borderId="0" xfId="5" applyFont="1" applyFill="1" applyAlignment="1">
      <alignment horizontal="center" vertical="center" wrapText="1"/>
    </xf>
    <xf numFmtId="0" fontId="178" fillId="22" borderId="295" xfId="5" applyFont="1" applyFill="1" applyBorder="1" applyAlignment="1">
      <alignment horizontal="center" vertical="center" wrapText="1"/>
    </xf>
    <xf numFmtId="0" fontId="178" fillId="22" borderId="185" xfId="5" applyFont="1" applyFill="1" applyBorder="1" applyAlignment="1">
      <alignment horizontal="center" vertical="center" wrapText="1"/>
    </xf>
    <xf numFmtId="0" fontId="744" fillId="0" borderId="0" xfId="5" applyFont="1" applyAlignment="1">
      <alignment horizontal="center" vertical="center"/>
    </xf>
    <xf numFmtId="0" fontId="745" fillId="0" borderId="295" xfId="5" applyFont="1" applyBorder="1" applyAlignment="1">
      <alignment horizontal="center" vertical="center"/>
    </xf>
    <xf numFmtId="0" fontId="745" fillId="0" borderId="0" xfId="5" applyFont="1" applyAlignment="1">
      <alignment horizontal="center" vertical="center"/>
    </xf>
    <xf numFmtId="0" fontId="745" fillId="0" borderId="185" xfId="5" applyFont="1" applyBorder="1" applyAlignment="1">
      <alignment horizontal="center" vertical="center"/>
    </xf>
    <xf numFmtId="0" fontId="746" fillId="0" borderId="0" xfId="5" applyFont="1" applyAlignment="1">
      <alignment horizontal="center" vertical="center"/>
    </xf>
    <xf numFmtId="0" fontId="746" fillId="0" borderId="295" xfId="5" applyFont="1" applyBorder="1" applyAlignment="1">
      <alignment horizontal="center" vertical="center"/>
    </xf>
    <xf numFmtId="0" fontId="746" fillId="0" borderId="185" xfId="5" applyFont="1" applyBorder="1" applyAlignment="1">
      <alignment horizontal="center" vertical="center"/>
    </xf>
    <xf numFmtId="0" fontId="747" fillId="161" borderId="0" xfId="23" applyFont="1" applyFill="1" applyAlignment="1">
      <alignment horizontal="center" vertical="center"/>
    </xf>
    <xf numFmtId="0" fontId="447" fillId="161" borderId="0" xfId="23" applyFont="1" applyFill="1" applyAlignment="1">
      <alignment vertical="center"/>
    </xf>
    <xf numFmtId="0" fontId="747" fillId="161" borderId="0" xfId="23" applyFont="1" applyFill="1" applyAlignment="1">
      <alignment vertical="center"/>
    </xf>
    <xf numFmtId="0" fontId="748" fillId="161" borderId="0" xfId="23" applyFont="1" applyFill="1" applyAlignment="1">
      <alignment vertical="center"/>
    </xf>
    <xf numFmtId="0" fontId="305" fillId="161" borderId="0" xfId="23" applyFont="1" applyFill="1" applyAlignment="1">
      <alignment vertical="center"/>
    </xf>
    <xf numFmtId="0" fontId="177" fillId="28" borderId="0" xfId="23" applyFont="1" applyFill="1" applyAlignment="1">
      <alignment horizontal="center" vertical="center"/>
    </xf>
    <xf numFmtId="0" fontId="749" fillId="28" borderId="0" xfId="23" applyFont="1" applyFill="1" applyAlignment="1">
      <alignment horizontal="center" vertical="center"/>
    </xf>
    <xf numFmtId="0" fontId="244" fillId="28" borderId="0" xfId="23" applyFont="1" applyFill="1" applyAlignment="1">
      <alignment horizontal="left" vertical="center" wrapText="1"/>
    </xf>
    <xf numFmtId="0" fontId="750" fillId="28" borderId="0" xfId="23" applyFont="1" applyFill="1" applyAlignment="1">
      <alignment horizontal="left" vertical="center"/>
    </xf>
    <xf numFmtId="0" fontId="244" fillId="28" borderId="0" xfId="23" applyFont="1" applyFill="1" applyAlignment="1">
      <alignment horizontal="left" vertical="center"/>
    </xf>
    <xf numFmtId="0" fontId="300" fillId="161" borderId="0" xfId="23" applyFont="1" applyFill="1" applyAlignment="1">
      <alignment horizontal="right" vertical="center"/>
    </xf>
    <xf numFmtId="0" fontId="751" fillId="28" borderId="0" xfId="51" applyFont="1" applyFill="1" applyAlignment="1">
      <alignment horizontal="left" vertical="center"/>
    </xf>
    <xf numFmtId="0" fontId="42" fillId="28" borderId="0" xfId="51" applyFill="1" applyAlignment="1">
      <alignment horizontal="left" vertical="center"/>
    </xf>
    <xf numFmtId="0" fontId="42" fillId="28" borderId="0" xfId="51" applyFill="1"/>
    <xf numFmtId="0" fontId="752" fillId="28" borderId="0" xfId="23" applyFont="1" applyFill="1" applyAlignment="1">
      <alignment vertical="center"/>
    </xf>
    <xf numFmtId="0" fontId="137" fillId="28" borderId="0" xfId="23" applyFont="1" applyFill="1" applyAlignment="1">
      <alignment horizontal="right" vertical="center"/>
    </xf>
    <xf numFmtId="0" fontId="244" fillId="28" borderId="0" xfId="23" applyFont="1" applyFill="1" applyAlignment="1">
      <alignment horizontal="right" vertical="center" wrapText="1"/>
    </xf>
    <xf numFmtId="0" fontId="244" fillId="28" borderId="0" xfId="23" applyFont="1" applyFill="1" applyAlignment="1">
      <alignment horizontal="right"/>
    </xf>
    <xf numFmtId="0" fontId="751" fillId="28" borderId="0" xfId="51" applyFont="1" applyFill="1" applyAlignment="1">
      <alignment vertical="center"/>
    </xf>
    <xf numFmtId="0" fontId="753" fillId="28" borderId="0" xfId="23" applyFont="1" applyFill="1" applyAlignment="1">
      <alignment horizontal="right" vertical="center"/>
    </xf>
    <xf numFmtId="0" fontId="754" fillId="28" borderId="0" xfId="23" applyFont="1" applyFill="1" applyAlignment="1">
      <alignment vertical="center"/>
    </xf>
    <xf numFmtId="0" fontId="755" fillId="28" borderId="0" xfId="23" applyFont="1" applyFill="1"/>
    <xf numFmtId="0" fontId="756" fillId="28" borderId="0" xfId="23" applyFont="1" applyFill="1" applyAlignment="1">
      <alignment horizontal="center" vertical="center"/>
    </xf>
    <xf numFmtId="0" fontId="755" fillId="28" borderId="0" xfId="23" applyFont="1" applyFill="1" applyAlignment="1">
      <alignment horizontal="left" vertical="center" wrapText="1"/>
    </xf>
    <xf numFmtId="0" fontId="757" fillId="0" borderId="0" xfId="23" applyFont="1" applyAlignment="1">
      <alignment horizontal="center" vertical="center"/>
    </xf>
    <xf numFmtId="0" fontId="758" fillId="0" borderId="0" xfId="23" applyFont="1" applyAlignment="1">
      <alignment horizontal="left" vertical="center"/>
    </xf>
    <xf numFmtId="0" fontId="177" fillId="0" borderId="0" xfId="23" applyFont="1" applyAlignment="1">
      <alignment horizontal="center" vertical="center"/>
    </xf>
    <xf numFmtId="0" fontId="758" fillId="0" borderId="0" xfId="23" applyFont="1" applyAlignment="1">
      <alignment horizontal="center" vertical="center"/>
    </xf>
    <xf numFmtId="0" fontId="759" fillId="0" borderId="0" xfId="23" applyFont="1" applyAlignment="1">
      <alignment horizontal="center" vertical="center"/>
    </xf>
    <xf numFmtId="0" fontId="167" fillId="0" borderId="0" xfId="23" applyFont="1" applyAlignment="1">
      <alignment horizontal="left" vertical="center"/>
    </xf>
    <xf numFmtId="0" fontId="167" fillId="19" borderId="0" xfId="23" applyFont="1" applyFill="1" applyAlignment="1">
      <alignment horizontal="center" vertical="center"/>
    </xf>
    <xf numFmtId="0" fontId="749" fillId="0" borderId="0" xfId="23" applyFont="1" applyAlignment="1">
      <alignment horizontal="center" vertical="center"/>
    </xf>
    <xf numFmtId="0" fontId="244" fillId="0" borderId="0" xfId="23" applyFont="1" applyAlignment="1">
      <alignment horizontal="left" vertical="center" wrapText="1"/>
    </xf>
    <xf numFmtId="0" fontId="244" fillId="18" borderId="0" xfId="23" applyFont="1" applyFill="1"/>
    <xf numFmtId="0" fontId="153" fillId="18" borderId="0" xfId="23" applyFont="1" applyFill="1" applyAlignment="1">
      <alignment vertical="center"/>
    </xf>
    <xf numFmtId="0" fontId="138" fillId="18" borderId="0" xfId="23" applyFont="1" applyFill="1" applyAlignment="1">
      <alignment vertical="center"/>
    </xf>
    <xf numFmtId="0" fontId="760" fillId="18" borderId="0" xfId="51" applyFont="1" applyFill="1" applyAlignment="1">
      <alignment vertical="center"/>
    </xf>
    <xf numFmtId="0" fontId="493" fillId="18" borderId="0" xfId="23" applyFont="1" applyFill="1"/>
    <xf numFmtId="0" fontId="493" fillId="18" borderId="0" xfId="23" applyFont="1" applyFill="1" applyAlignment="1">
      <alignment vertical="center"/>
    </xf>
    <xf numFmtId="0" fontId="138" fillId="0" borderId="0" xfId="23" applyFont="1" applyAlignment="1">
      <alignment vertical="center"/>
    </xf>
    <xf numFmtId="0" fontId="259" fillId="18" borderId="0" xfId="23" applyFont="1" applyFill="1" applyAlignment="1">
      <alignment vertical="center"/>
    </xf>
    <xf numFmtId="0" fontId="761" fillId="0" borderId="0" xfId="23" applyFont="1" applyAlignment="1">
      <alignment horizontal="center" vertical="center"/>
    </xf>
    <xf numFmtId="0" fontId="762" fillId="43" borderId="224" xfId="23" applyFont="1" applyFill="1" applyBorder="1" applyAlignment="1">
      <alignment horizontal="center" vertical="center"/>
    </xf>
    <xf numFmtId="0" fontId="762" fillId="43" borderId="225" xfId="23" applyFont="1" applyFill="1" applyBorder="1" applyAlignment="1">
      <alignment horizontal="center" vertical="center"/>
    </xf>
    <xf numFmtId="0" fontId="762" fillId="43" borderId="226" xfId="23" applyFont="1" applyFill="1" applyBorder="1" applyAlignment="1">
      <alignment horizontal="center" vertical="center"/>
    </xf>
    <xf numFmtId="0" fontId="762" fillId="43" borderId="4" xfId="23" applyFont="1" applyFill="1" applyBorder="1" applyAlignment="1">
      <alignment horizontal="center" vertical="center"/>
    </xf>
    <xf numFmtId="0" fontId="762" fillId="43" borderId="0" xfId="23" applyFont="1" applyFill="1" applyAlignment="1">
      <alignment horizontal="center" vertical="center"/>
    </xf>
    <xf numFmtId="0" fontId="762" fillId="43" borderId="3" xfId="23" applyFont="1" applyFill="1" applyBorder="1" applyAlignment="1">
      <alignment horizontal="center" vertical="center"/>
    </xf>
    <xf numFmtId="0" fontId="153" fillId="43" borderId="4" xfId="23" applyFont="1" applyFill="1" applyBorder="1" applyAlignment="1">
      <alignment horizontal="center" vertical="center" wrapText="1"/>
    </xf>
    <xf numFmtId="0" fontId="153" fillId="43" borderId="0" xfId="23" applyFont="1" applyFill="1" applyAlignment="1">
      <alignment horizontal="center" vertical="center" wrapText="1"/>
    </xf>
    <xf numFmtId="0" fontId="153" fillId="43" borderId="3" xfId="23" applyFont="1" applyFill="1" applyBorder="1" applyAlignment="1">
      <alignment horizontal="center" vertical="center" wrapText="1"/>
    </xf>
    <xf numFmtId="0" fontId="153" fillId="43" borderId="44" xfId="23" applyFont="1" applyFill="1" applyBorder="1" applyAlignment="1">
      <alignment horizontal="center" vertical="center" wrapText="1"/>
    </xf>
    <xf numFmtId="0" fontId="153" fillId="43" borderId="227" xfId="23" applyFont="1" applyFill="1" applyBorder="1" applyAlignment="1">
      <alignment horizontal="center" vertical="center" wrapText="1"/>
    </xf>
    <xf numFmtId="0" fontId="153" fillId="43" borderId="36" xfId="23" applyFont="1" applyFill="1" applyBorder="1" applyAlignment="1">
      <alignment horizontal="center" vertical="center" wrapText="1"/>
    </xf>
    <xf numFmtId="0" fontId="164" fillId="18" borderId="0" xfId="23" applyFont="1" applyFill="1" applyAlignment="1">
      <alignment horizontal="right" vertical="center"/>
    </xf>
    <xf numFmtId="0" fontId="763" fillId="27" borderId="0" xfId="30" applyFont="1" applyFill="1" applyAlignment="1">
      <alignment vertical="center"/>
    </xf>
    <xf numFmtId="0" fontId="764" fillId="18" borderId="0" xfId="23" applyFont="1" applyFill="1" applyAlignment="1">
      <alignment horizontal="left" vertical="center"/>
    </xf>
    <xf numFmtId="0" fontId="765" fillId="18" borderId="304" xfId="23" applyFont="1" applyFill="1" applyBorder="1" applyAlignment="1">
      <alignment horizontal="center" vertical="center"/>
    </xf>
    <xf numFmtId="0" fontId="126" fillId="161" borderId="0" xfId="23" applyFont="1" applyFill="1" applyAlignment="1">
      <alignment horizontal="right" vertical="center"/>
    </xf>
    <xf numFmtId="0" fontId="42" fillId="18" borderId="0" xfId="51" applyFill="1" applyAlignment="1">
      <alignment vertical="center"/>
    </xf>
    <xf numFmtId="0" fontId="766" fillId="18" borderId="0" xfId="51" applyFont="1" applyFill="1" applyAlignment="1">
      <alignment vertical="center"/>
    </xf>
    <xf numFmtId="0" fontId="767" fillId="18" borderId="0" xfId="23" applyFont="1" applyFill="1" applyAlignment="1">
      <alignment horizontal="left" vertical="center"/>
    </xf>
    <xf numFmtId="0" fontId="138" fillId="161" borderId="0" xfId="23" applyFont="1" applyFill="1" applyAlignment="1">
      <alignment vertical="center"/>
    </xf>
    <xf numFmtId="0" fontId="769" fillId="18" borderId="0" xfId="51" applyFont="1" applyFill="1" applyAlignment="1">
      <alignment vertical="center"/>
    </xf>
    <xf numFmtId="0" fontId="3" fillId="18" borderId="0" xfId="23" applyFill="1"/>
    <xf numFmtId="0" fontId="42" fillId="18" borderId="0" xfId="51" applyFill="1"/>
    <xf numFmtId="0" fontId="3" fillId="161" borderId="0" xfId="23" applyFill="1"/>
    <xf numFmtId="0" fontId="770" fillId="18" borderId="0" xfId="51" applyFont="1" applyFill="1" applyAlignment="1">
      <alignment vertical="center"/>
    </xf>
    <xf numFmtId="0" fontId="131" fillId="161" borderId="0" xfId="23" applyFont="1" applyFill="1" applyAlignment="1">
      <alignment horizontal="center" vertical="center"/>
    </xf>
    <xf numFmtId="0" fontId="121" fillId="161" borderId="0" xfId="23" applyFont="1" applyFill="1" applyAlignment="1">
      <alignment horizontal="right" vertical="center"/>
    </xf>
    <xf numFmtId="0" fontId="771" fillId="27" borderId="0" xfId="30" applyFont="1" applyFill="1" applyAlignment="1">
      <alignment vertical="center"/>
    </xf>
    <xf numFmtId="0" fontId="771" fillId="27" borderId="0" xfId="30" applyFont="1" applyFill="1" applyProtection="1">
      <protection hidden="1"/>
    </xf>
    <xf numFmtId="0" fontId="772" fillId="27" borderId="0" xfId="30" applyFont="1" applyFill="1" applyAlignment="1">
      <alignment vertical="center"/>
    </xf>
    <xf numFmtId="0" fontId="137" fillId="27" borderId="0" xfId="36" applyFont="1" applyFill="1" applyAlignment="1">
      <alignment horizontal="right"/>
    </xf>
    <xf numFmtId="0" fontId="773" fillId="27" borderId="0" xfId="0" applyFont="1" applyFill="1" applyAlignment="1">
      <alignment vertical="center"/>
    </xf>
    <xf numFmtId="0" fontId="121" fillId="161" borderId="0" xfId="0" applyFont="1" applyFill="1" applyAlignment="1">
      <alignment horizontal="right" vertical="center"/>
    </xf>
    <xf numFmtId="0" fontId="119" fillId="42" borderId="0" xfId="1" applyFill="1"/>
    <xf numFmtId="0" fontId="340" fillId="0" borderId="354" xfId="25" applyFont="1" applyBorder="1" applyAlignment="1" applyProtection="1">
      <alignment horizontal="center" vertical="center" wrapText="1"/>
    </xf>
    <xf numFmtId="0" fontId="341" fillId="5" borderId="355" xfId="24" applyFont="1" applyFill="1" applyBorder="1" applyAlignment="1">
      <alignment horizontal="center" vertical="center"/>
    </xf>
    <xf numFmtId="0" fontId="341" fillId="5" borderId="356" xfId="24" applyFont="1" applyFill="1" applyBorder="1" applyAlignment="1">
      <alignment horizontal="center" vertical="center"/>
    </xf>
    <xf numFmtId="0" fontId="341" fillId="5" borderId="357" xfId="24" applyFont="1" applyFill="1" applyBorder="1" applyAlignment="1">
      <alignment horizontal="center" vertical="center"/>
    </xf>
    <xf numFmtId="0" fontId="342" fillId="5" borderId="358" xfId="24" applyFont="1" applyFill="1" applyBorder="1" applyAlignment="1">
      <alignment vertical="center" wrapText="1"/>
    </xf>
    <xf numFmtId="0" fontId="342" fillId="2" borderId="358" xfId="24" applyFont="1" applyFill="1" applyBorder="1" applyAlignment="1">
      <alignment vertical="center" wrapText="1"/>
    </xf>
    <xf numFmtId="0" fontId="52" fillId="5" borderId="358" xfId="24" applyFont="1" applyFill="1" applyBorder="1" applyAlignment="1">
      <alignment vertical="center" wrapText="1"/>
    </xf>
    <xf numFmtId="0" fontId="342" fillId="83" borderId="358" xfId="24" applyFont="1" applyFill="1" applyBorder="1" applyAlignment="1">
      <alignment vertical="center" wrapText="1"/>
    </xf>
    <xf numFmtId="0" fontId="343" fillId="5" borderId="358" xfId="24" applyFont="1" applyFill="1" applyBorder="1" applyAlignment="1">
      <alignment vertical="center" wrapText="1"/>
    </xf>
    <xf numFmtId="0" fontId="342" fillId="113" borderId="358" xfId="24" applyFont="1" applyFill="1" applyBorder="1" applyAlignment="1">
      <alignment vertical="center" wrapText="1"/>
    </xf>
    <xf numFmtId="0" fontId="344" fillId="5" borderId="358" xfId="24" applyFont="1" applyFill="1" applyBorder="1" applyAlignment="1">
      <alignment vertical="center" wrapText="1"/>
    </xf>
    <xf numFmtId="0" fontId="236" fillId="28" borderId="0" xfId="1" applyFont="1" applyFill="1" applyAlignment="1" applyProtection="1">
      <alignment vertical="center"/>
    </xf>
    <xf numFmtId="0" fontId="236" fillId="42" borderId="0" xfId="1" applyFont="1" applyFill="1" applyAlignment="1" applyProtection="1">
      <alignment vertical="center"/>
    </xf>
    <xf numFmtId="0" fontId="342" fillId="78" borderId="358" xfId="24" applyFont="1" applyFill="1" applyBorder="1" applyAlignment="1">
      <alignment vertical="center" wrapText="1"/>
    </xf>
    <xf numFmtId="0" fontId="342" fillId="13" borderId="358" xfId="24" applyFont="1" applyFill="1" applyBorder="1" applyAlignment="1">
      <alignment vertical="center" wrapText="1"/>
    </xf>
    <xf numFmtId="0" fontId="345" fillId="5" borderId="358" xfId="24" applyFont="1" applyFill="1" applyBorder="1" applyAlignment="1">
      <alignment vertical="center" wrapText="1"/>
    </xf>
    <xf numFmtId="0" fontId="342" fillId="88" borderId="358" xfId="24" applyFont="1" applyFill="1" applyBorder="1" applyAlignment="1">
      <alignment vertical="center" wrapText="1"/>
    </xf>
    <xf numFmtId="0" fontId="346" fillId="5" borderId="358" xfId="24" applyFont="1" applyFill="1" applyBorder="1" applyAlignment="1">
      <alignment vertical="center" wrapText="1"/>
    </xf>
    <xf numFmtId="0" fontId="342" fillId="114" borderId="358" xfId="24" applyFont="1" applyFill="1" applyBorder="1" applyAlignment="1">
      <alignment vertical="center" wrapText="1"/>
    </xf>
    <xf numFmtId="0" fontId="347" fillId="5" borderId="358" xfId="24" applyFont="1" applyFill="1" applyBorder="1" applyAlignment="1">
      <alignment vertical="center" wrapText="1"/>
    </xf>
    <xf numFmtId="0" fontId="244" fillId="0" borderId="0" xfId="0" applyFont="1" applyAlignment="1">
      <alignment horizontal="left" vertical="center"/>
    </xf>
    <xf numFmtId="0" fontId="128" fillId="28" borderId="0" xfId="0" applyFont="1" applyFill="1" applyAlignment="1">
      <alignment vertical="center"/>
    </xf>
    <xf numFmtId="0" fontId="85" fillId="5" borderId="358" xfId="24" applyFont="1" applyFill="1" applyBorder="1" applyAlignment="1">
      <alignment vertical="center" wrapText="1"/>
    </xf>
    <xf numFmtId="0" fontId="342" fillId="90" borderId="358" xfId="24" applyFont="1" applyFill="1" applyBorder="1" applyAlignment="1">
      <alignment vertical="center" wrapText="1"/>
    </xf>
    <xf numFmtId="0" fontId="348" fillId="5" borderId="358" xfId="24" applyFont="1" applyFill="1" applyBorder="1" applyAlignment="1">
      <alignment vertical="center" wrapText="1"/>
    </xf>
    <xf numFmtId="0" fontId="342" fillId="14" borderId="358" xfId="24" applyFont="1" applyFill="1" applyBorder="1" applyAlignment="1">
      <alignment vertical="center" wrapText="1"/>
    </xf>
    <xf numFmtId="0" fontId="86" fillId="5" borderId="358" xfId="24" applyFont="1" applyFill="1" applyBorder="1" applyAlignment="1">
      <alignment vertical="center" wrapText="1"/>
    </xf>
    <xf numFmtId="0" fontId="342" fillId="115" borderId="358" xfId="24" applyFont="1" applyFill="1" applyBorder="1" applyAlignment="1">
      <alignment vertical="center" wrapText="1"/>
    </xf>
    <xf numFmtId="0" fontId="349" fillId="5" borderId="358" xfId="24" applyFont="1" applyFill="1" applyBorder="1" applyAlignment="1">
      <alignment vertical="center" wrapText="1"/>
    </xf>
    <xf numFmtId="0" fontId="225" fillId="42" borderId="0" xfId="1" applyFont="1" applyFill="1" applyAlignment="1" applyProtection="1">
      <alignment vertical="center"/>
    </xf>
    <xf numFmtId="0" fontId="342" fillId="79" borderId="358" xfId="24" applyFont="1" applyFill="1" applyBorder="1" applyAlignment="1">
      <alignment vertical="center" wrapText="1"/>
    </xf>
    <xf numFmtId="0" fontId="74" fillId="5" borderId="358" xfId="24" applyFont="1" applyFill="1" applyBorder="1" applyAlignment="1">
      <alignment vertical="center" wrapText="1"/>
    </xf>
    <xf numFmtId="0" fontId="342" fillId="91" borderId="358" xfId="24" applyFont="1" applyFill="1" applyBorder="1" applyAlignment="1">
      <alignment vertical="center" wrapText="1"/>
    </xf>
    <xf numFmtId="0" fontId="350" fillId="5" borderId="358" xfId="24" applyFont="1" applyFill="1" applyBorder="1" applyAlignment="1">
      <alignment vertical="center" wrapText="1"/>
    </xf>
    <xf numFmtId="0" fontId="342" fillId="106" borderId="358" xfId="24" applyFont="1" applyFill="1" applyBorder="1" applyAlignment="1">
      <alignment vertical="center" wrapText="1"/>
    </xf>
    <xf numFmtId="0" fontId="351" fillId="5" borderId="358" xfId="24" applyFont="1" applyFill="1" applyBorder="1" applyAlignment="1">
      <alignment vertical="center" wrapText="1"/>
    </xf>
    <xf numFmtId="0" fontId="342" fillId="116" borderId="358" xfId="24" applyFont="1" applyFill="1" applyBorder="1" applyAlignment="1">
      <alignment vertical="center" wrapText="1"/>
    </xf>
    <xf numFmtId="0" fontId="352" fillId="5" borderId="358" xfId="24" applyFont="1" applyFill="1" applyBorder="1" applyAlignment="1">
      <alignment vertical="center" wrapText="1"/>
    </xf>
    <xf numFmtId="0" fontId="342" fillId="15" borderId="358" xfId="24" applyFont="1" applyFill="1" applyBorder="1" applyAlignment="1">
      <alignment vertical="center" wrapText="1"/>
    </xf>
    <xf numFmtId="0" fontId="353" fillId="5" borderId="358" xfId="24" applyFont="1" applyFill="1" applyBorder="1" applyAlignment="1">
      <alignment vertical="center" wrapText="1"/>
    </xf>
    <xf numFmtId="0" fontId="342" fillId="8" borderId="358" xfId="24" applyFont="1" applyFill="1" applyBorder="1" applyAlignment="1">
      <alignment vertical="center" wrapText="1"/>
    </xf>
    <xf numFmtId="0" fontId="354" fillId="5" borderId="358" xfId="24" applyFont="1" applyFill="1" applyBorder="1" applyAlignment="1">
      <alignment vertical="center" wrapText="1"/>
    </xf>
    <xf numFmtId="0" fontId="342" fillId="92" borderId="358" xfId="24" applyFont="1" applyFill="1" applyBorder="1" applyAlignment="1">
      <alignment vertical="center" wrapText="1"/>
    </xf>
    <xf numFmtId="0" fontId="355" fillId="5" borderId="358" xfId="24" applyFont="1" applyFill="1" applyBorder="1" applyAlignment="1">
      <alignment vertical="center" wrapText="1"/>
    </xf>
    <xf numFmtId="0" fontId="342" fillId="117" borderId="358" xfId="24" applyFont="1" applyFill="1" applyBorder="1" applyAlignment="1">
      <alignment vertical="center" wrapText="1"/>
    </xf>
    <xf numFmtId="0" fontId="356" fillId="5" borderId="358" xfId="24" applyFont="1" applyFill="1" applyBorder="1" applyAlignment="1">
      <alignment vertical="center" wrapText="1"/>
    </xf>
    <xf numFmtId="0" fontId="342" fillId="12" borderId="358" xfId="24" applyFont="1" applyFill="1" applyBorder="1" applyAlignment="1">
      <alignment vertical="center" wrapText="1"/>
    </xf>
    <xf numFmtId="0" fontId="357" fillId="5" borderId="358" xfId="24" applyFont="1" applyFill="1" applyBorder="1" applyAlignment="1">
      <alignment vertical="center" wrapText="1"/>
    </xf>
    <xf numFmtId="0" fontId="342" fillId="118" borderId="358" xfId="24" applyFont="1" applyFill="1" applyBorder="1" applyAlignment="1">
      <alignment vertical="center" wrapText="1"/>
    </xf>
    <xf numFmtId="0" fontId="358" fillId="5" borderId="358" xfId="24" applyFont="1" applyFill="1" applyBorder="1" applyAlignment="1">
      <alignment vertical="center" wrapText="1"/>
    </xf>
    <xf numFmtId="0" fontId="342" fillId="80" borderId="358" xfId="24" applyFont="1" applyFill="1" applyBorder="1" applyAlignment="1">
      <alignment vertical="center" wrapText="1"/>
    </xf>
    <xf numFmtId="0" fontId="359" fillId="5" borderId="358" xfId="24" applyFont="1" applyFill="1" applyBorder="1" applyAlignment="1">
      <alignment vertical="center" wrapText="1"/>
    </xf>
    <xf numFmtId="0" fontId="342" fillId="93" borderId="358" xfId="24" applyFont="1" applyFill="1" applyBorder="1" applyAlignment="1">
      <alignment vertical="center" wrapText="1"/>
    </xf>
    <xf numFmtId="0" fontId="360" fillId="5" borderId="358" xfId="24" applyFont="1" applyFill="1" applyBorder="1" applyAlignment="1">
      <alignment vertical="center" wrapText="1"/>
    </xf>
    <xf numFmtId="0" fontId="342" fillId="7" borderId="358" xfId="24" applyFont="1" applyFill="1" applyBorder="1" applyAlignment="1">
      <alignment vertical="center" wrapText="1"/>
    </xf>
    <xf numFmtId="0" fontId="361" fillId="5" borderId="358" xfId="24" applyFont="1" applyFill="1" applyBorder="1" applyAlignment="1">
      <alignment vertical="center" wrapText="1"/>
    </xf>
    <xf numFmtId="0" fontId="342" fillId="119" borderId="358" xfId="24" applyFont="1" applyFill="1" applyBorder="1" applyAlignment="1">
      <alignment vertical="center" wrapText="1"/>
    </xf>
    <xf numFmtId="0" fontId="362" fillId="5" borderId="358" xfId="24" applyFont="1" applyFill="1" applyBorder="1" applyAlignment="1">
      <alignment vertical="center" wrapText="1"/>
    </xf>
    <xf numFmtId="0" fontId="342" fillId="81" borderId="358" xfId="24" applyFont="1" applyFill="1" applyBorder="1" applyAlignment="1">
      <alignment vertical="center" wrapText="1"/>
    </xf>
    <xf numFmtId="0" fontId="363" fillId="5" borderId="358" xfId="24" applyFont="1" applyFill="1" applyBorder="1" applyAlignment="1">
      <alignment vertical="center" wrapText="1"/>
    </xf>
    <xf numFmtId="0" fontId="342" fillId="94" borderId="358" xfId="24" applyFont="1" applyFill="1" applyBorder="1" applyAlignment="1">
      <alignment vertical="center" wrapText="1"/>
    </xf>
    <xf numFmtId="0" fontId="364" fillId="5" borderId="358" xfId="24" applyFont="1" applyFill="1" applyBorder="1" applyAlignment="1">
      <alignment vertical="center" wrapText="1"/>
    </xf>
    <xf numFmtId="0" fontId="342" fillId="108" borderId="358" xfId="24" applyFont="1" applyFill="1" applyBorder="1" applyAlignment="1">
      <alignment vertical="center" wrapText="1"/>
    </xf>
    <xf numFmtId="0" fontId="365" fillId="5" borderId="358" xfId="24" applyFont="1" applyFill="1" applyBorder="1" applyAlignment="1">
      <alignment vertical="center" wrapText="1"/>
    </xf>
    <xf numFmtId="0" fontId="342" fillId="120" borderId="358" xfId="24" applyFont="1" applyFill="1" applyBorder="1" applyAlignment="1">
      <alignment vertical="center" wrapText="1"/>
    </xf>
    <xf numFmtId="0" fontId="366" fillId="5" borderId="358" xfId="24" applyFont="1" applyFill="1" applyBorder="1" applyAlignment="1">
      <alignment vertical="center" wrapText="1"/>
    </xf>
    <xf numFmtId="0" fontId="342" fillId="82" borderId="358" xfId="24" applyFont="1" applyFill="1" applyBorder="1" applyAlignment="1">
      <alignment vertical="center" wrapText="1"/>
    </xf>
    <xf numFmtId="0" fontId="367" fillId="5" borderId="358" xfId="24" applyFont="1" applyFill="1" applyBorder="1" applyAlignment="1">
      <alignment vertical="center" wrapText="1"/>
    </xf>
    <xf numFmtId="0" fontId="342" fillId="95" borderId="358" xfId="24" applyFont="1" applyFill="1" applyBorder="1" applyAlignment="1">
      <alignment vertical="center" wrapText="1"/>
    </xf>
    <xf numFmtId="0" fontId="368" fillId="5" borderId="358" xfId="24" applyFont="1" applyFill="1" applyBorder="1" applyAlignment="1">
      <alignment vertical="center" wrapText="1"/>
    </xf>
    <xf numFmtId="0" fontId="342" fillId="109" borderId="358" xfId="24" applyFont="1" applyFill="1" applyBorder="1" applyAlignment="1">
      <alignment vertical="center" wrapText="1"/>
    </xf>
    <xf numFmtId="0" fontId="369" fillId="5" borderId="358" xfId="24" applyFont="1" applyFill="1" applyBorder="1" applyAlignment="1">
      <alignment vertical="center" wrapText="1"/>
    </xf>
    <xf numFmtId="0" fontId="342" fillId="121" borderId="358" xfId="24" applyFont="1" applyFill="1" applyBorder="1" applyAlignment="1">
      <alignment vertical="center" wrapText="1"/>
    </xf>
    <xf numFmtId="0" fontId="370" fillId="5" borderId="358" xfId="24" applyFont="1" applyFill="1" applyBorder="1" applyAlignment="1">
      <alignment vertical="center" wrapText="1"/>
    </xf>
    <xf numFmtId="0" fontId="342" fillId="6" borderId="358" xfId="24" applyFont="1" applyFill="1" applyBorder="1" applyAlignment="1">
      <alignment vertical="center" wrapText="1"/>
    </xf>
    <xf numFmtId="0" fontId="371" fillId="5" borderId="358" xfId="24" applyFont="1" applyFill="1" applyBorder="1" applyAlignment="1">
      <alignment vertical="center" wrapText="1"/>
    </xf>
    <xf numFmtId="0" fontId="342" fillId="10" borderId="358" xfId="24" applyFont="1" applyFill="1" applyBorder="1" applyAlignment="1">
      <alignment vertical="center" wrapText="1"/>
    </xf>
    <xf numFmtId="0" fontId="372" fillId="5" borderId="358" xfId="24" applyFont="1" applyFill="1" applyBorder="1" applyAlignment="1">
      <alignment vertical="center" wrapText="1"/>
    </xf>
    <xf numFmtId="0" fontId="342" fillId="84" borderId="358" xfId="24" applyFont="1" applyFill="1" applyBorder="1" applyAlignment="1">
      <alignment vertical="center" wrapText="1"/>
    </xf>
    <xf numFmtId="0" fontId="373" fillId="5" borderId="358" xfId="24" applyFont="1" applyFill="1" applyBorder="1" applyAlignment="1">
      <alignment vertical="center" wrapText="1"/>
    </xf>
    <xf numFmtId="0" fontId="342" fillId="85" borderId="358" xfId="24" applyFont="1" applyFill="1" applyBorder="1" applyAlignment="1">
      <alignment vertical="center" wrapText="1"/>
    </xf>
    <xf numFmtId="0" fontId="374" fillId="5" borderId="358" xfId="24" applyFont="1" applyFill="1" applyBorder="1" applyAlignment="1">
      <alignment vertical="center" wrapText="1"/>
    </xf>
    <xf numFmtId="0" fontId="342" fillId="110" borderId="358" xfId="24" applyFont="1" applyFill="1" applyBorder="1" applyAlignment="1">
      <alignment vertical="center" wrapText="1"/>
    </xf>
    <xf numFmtId="0" fontId="375" fillId="5" borderId="358" xfId="24" applyFont="1" applyFill="1" applyBorder="1" applyAlignment="1">
      <alignment vertical="center" wrapText="1"/>
    </xf>
    <xf numFmtId="0" fontId="342" fillId="123" borderId="358" xfId="24" applyFont="1" applyFill="1" applyBorder="1" applyAlignment="1">
      <alignment vertical="center" wrapText="1"/>
    </xf>
    <xf numFmtId="0" fontId="376" fillId="5" borderId="358" xfId="24" applyFont="1" applyFill="1" applyBorder="1" applyAlignment="1">
      <alignment vertical="center" wrapText="1"/>
    </xf>
    <xf numFmtId="0" fontId="342" fillId="111" borderId="358" xfId="24" applyFont="1" applyFill="1" applyBorder="1" applyAlignment="1">
      <alignment vertical="center" wrapText="1"/>
    </xf>
    <xf numFmtId="0" fontId="377" fillId="5" borderId="358" xfId="24" applyFont="1" applyFill="1" applyBorder="1" applyAlignment="1">
      <alignment vertical="center" wrapText="1"/>
    </xf>
    <xf numFmtId="0" fontId="342" fillId="4" borderId="358" xfId="24" applyFont="1" applyFill="1" applyBorder="1" applyAlignment="1">
      <alignment vertical="center" wrapText="1"/>
    </xf>
    <xf numFmtId="0" fontId="378" fillId="5" borderId="358" xfId="24" applyFont="1" applyFill="1" applyBorder="1" applyAlignment="1">
      <alignment vertical="center" wrapText="1"/>
    </xf>
    <xf numFmtId="0" fontId="342" fillId="86" borderId="358" xfId="24" applyFont="1" applyFill="1" applyBorder="1" applyAlignment="1">
      <alignment vertical="center" wrapText="1"/>
    </xf>
    <xf numFmtId="0" fontId="379" fillId="5" borderId="358" xfId="24" applyFont="1" applyFill="1" applyBorder="1" applyAlignment="1">
      <alignment vertical="center" wrapText="1"/>
    </xf>
    <xf numFmtId="0" fontId="342" fillId="112" borderId="358" xfId="24" applyFont="1" applyFill="1" applyBorder="1" applyAlignment="1">
      <alignment vertical="center" wrapText="1"/>
    </xf>
    <xf numFmtId="0" fontId="380" fillId="5" borderId="358" xfId="24" applyFont="1" applyFill="1" applyBorder="1" applyAlignment="1">
      <alignment vertical="center" wrapText="1"/>
    </xf>
    <xf numFmtId="0" fontId="342" fillId="87" borderId="358" xfId="24" applyFont="1" applyFill="1" applyBorder="1" applyAlignment="1">
      <alignment vertical="center" wrapText="1"/>
    </xf>
    <xf numFmtId="0" fontId="381" fillId="5" borderId="358" xfId="24" applyFont="1" applyFill="1" applyBorder="1" applyAlignment="1">
      <alignment vertical="center" wrapText="1"/>
    </xf>
    <xf numFmtId="0" fontId="342" fillId="3" borderId="358" xfId="24" applyFont="1" applyFill="1" applyBorder="1" applyAlignment="1">
      <alignment vertical="center" wrapText="1"/>
    </xf>
    <xf numFmtId="0" fontId="382" fillId="5" borderId="358" xfId="24" applyFont="1" applyFill="1" applyBorder="1" applyAlignment="1">
      <alignment vertical="center" wrapText="1"/>
    </xf>
    <xf numFmtId="0" fontId="342" fillId="76" borderId="358" xfId="24" applyFont="1" applyFill="1" applyBorder="1" applyAlignment="1">
      <alignment vertical="center" wrapText="1"/>
    </xf>
    <xf numFmtId="0" fontId="383" fillId="5" borderId="358" xfId="24" applyFont="1" applyFill="1" applyBorder="1" applyAlignment="1">
      <alignment vertical="center" wrapText="1"/>
    </xf>
    <xf numFmtId="0" fontId="339" fillId="5" borderId="359" xfId="24" applyFill="1" applyBorder="1" applyAlignment="1">
      <alignment vertical="center"/>
    </xf>
    <xf numFmtId="0" fontId="384" fillId="5" borderId="358" xfId="24" applyFont="1" applyFill="1" applyBorder="1" applyAlignment="1">
      <alignment vertical="center" wrapText="1"/>
    </xf>
    <xf numFmtId="0" fontId="49" fillId="5" borderId="358" xfId="24" applyFont="1" applyFill="1" applyBorder="1" applyAlignment="1">
      <alignment horizontal="center" vertical="center" wrapText="1"/>
    </xf>
    <xf numFmtId="0" fontId="51" fillId="5" borderId="358" xfId="24" applyFont="1" applyFill="1" applyBorder="1" applyAlignment="1">
      <alignment horizontal="center" vertical="center" wrapText="1"/>
    </xf>
    <xf numFmtId="0" fontId="47" fillId="5" borderId="358" xfId="24" applyFont="1" applyFill="1" applyBorder="1" applyAlignment="1">
      <alignment horizontal="center" vertical="center" wrapText="1"/>
    </xf>
    <xf numFmtId="0" fontId="385" fillId="5" borderId="358" xfId="24" applyFont="1" applyFill="1" applyBorder="1" applyAlignment="1">
      <alignment vertical="center" wrapText="1"/>
    </xf>
    <xf numFmtId="0" fontId="85" fillId="78" borderId="358" xfId="24" applyFont="1" applyFill="1" applyBorder="1" applyAlignment="1">
      <alignment vertical="center" wrapText="1"/>
    </xf>
    <xf numFmtId="0" fontId="342" fillId="5" borderId="358" xfId="24" applyFont="1" applyFill="1" applyBorder="1" applyAlignment="1">
      <alignment horizontal="right" vertical="center" wrapText="1"/>
    </xf>
    <xf numFmtId="0" fontId="250" fillId="0" borderId="0" xfId="1" applyFont="1" applyAlignment="1" applyProtection="1">
      <alignment vertical="center"/>
    </xf>
    <xf numFmtId="0" fontId="225" fillId="28" borderId="0" xfId="1" applyFont="1" applyFill="1" applyAlignment="1" applyProtection="1">
      <alignment vertical="center"/>
    </xf>
    <xf numFmtId="0" fontId="774" fillId="28" borderId="0" xfId="6" applyFont="1" applyFill="1" applyAlignment="1">
      <alignment horizontal="center" vertical="center"/>
    </xf>
    <xf numFmtId="0" fontId="775" fillId="28" borderId="0" xfId="6" applyFont="1" applyFill="1" applyAlignment="1">
      <alignment horizontal="center" vertical="center"/>
    </xf>
    <xf numFmtId="0" fontId="342" fillId="87" borderId="358" xfId="24" applyFont="1" applyFill="1" applyBorder="1" applyAlignment="1">
      <alignment wrapText="1"/>
    </xf>
    <xf numFmtId="0" fontId="381" fillId="5" borderId="358" xfId="24" applyFont="1" applyFill="1" applyBorder="1" applyAlignment="1">
      <alignment wrapText="1"/>
    </xf>
    <xf numFmtId="0" fontId="342" fillId="5" borderId="358" xfId="24" applyFont="1" applyFill="1" applyBorder="1" applyAlignment="1">
      <alignment wrapText="1"/>
    </xf>
    <xf numFmtId="0" fontId="342" fillId="5" borderId="358" xfId="24" applyFont="1" applyFill="1" applyBorder="1" applyAlignment="1">
      <alignment horizontal="right" wrapText="1"/>
    </xf>
    <xf numFmtId="0" fontId="342" fillId="88" borderId="358" xfId="24" applyFont="1" applyFill="1" applyBorder="1" applyAlignment="1">
      <alignment wrapText="1"/>
    </xf>
    <xf numFmtId="0" fontId="346" fillId="5" borderId="358" xfId="24" applyFont="1" applyFill="1" applyBorder="1" applyAlignment="1">
      <alignment wrapText="1"/>
    </xf>
    <xf numFmtId="0" fontId="0" fillId="42" borderId="0" xfId="0" applyFill="1"/>
    <xf numFmtId="0" fontId="342" fillId="2" borderId="358" xfId="24" applyFont="1" applyFill="1" applyBorder="1" applyAlignment="1">
      <alignment wrapText="1"/>
    </xf>
    <xf numFmtId="0" fontId="52" fillId="5" borderId="358" xfId="24" applyFont="1" applyFill="1" applyBorder="1" applyAlignment="1">
      <alignment wrapText="1"/>
    </xf>
    <xf numFmtId="0" fontId="342" fillId="13" borderId="358" xfId="24" applyFont="1" applyFill="1" applyBorder="1" applyAlignment="1">
      <alignment wrapText="1"/>
    </xf>
    <xf numFmtId="0" fontId="345" fillId="5" borderId="358" xfId="24" applyFont="1" applyFill="1" applyBorder="1" applyAlignment="1">
      <alignment wrapText="1"/>
    </xf>
    <xf numFmtId="0" fontId="342" fillId="90" borderId="358" xfId="24" applyFont="1" applyFill="1" applyBorder="1" applyAlignment="1">
      <alignment wrapText="1"/>
    </xf>
    <xf numFmtId="0" fontId="348" fillId="5" borderId="358" xfId="24" applyFont="1" applyFill="1" applyBorder="1" applyAlignment="1">
      <alignment wrapText="1"/>
    </xf>
    <xf numFmtId="0" fontId="342" fillId="91" borderId="358" xfId="24" applyFont="1" applyFill="1" applyBorder="1" applyAlignment="1">
      <alignment wrapText="1"/>
    </xf>
    <xf numFmtId="0" fontId="350" fillId="5" borderId="358" xfId="24" applyFont="1" applyFill="1" applyBorder="1" applyAlignment="1">
      <alignment wrapText="1"/>
    </xf>
    <xf numFmtId="0" fontId="342" fillId="92" borderId="358" xfId="24" applyFont="1" applyFill="1" applyBorder="1" applyAlignment="1">
      <alignment wrapText="1"/>
    </xf>
    <xf numFmtId="0" fontId="355" fillId="5" borderId="358" xfId="24" applyFont="1" applyFill="1" applyBorder="1" applyAlignment="1">
      <alignment wrapText="1"/>
    </xf>
    <xf numFmtId="0" fontId="342" fillId="93" borderId="358" xfId="24" applyFont="1" applyFill="1" applyBorder="1" applyAlignment="1">
      <alignment wrapText="1"/>
    </xf>
    <xf numFmtId="0" fontId="360" fillId="5" borderId="358" xfId="24" applyFont="1" applyFill="1" applyBorder="1" applyAlignment="1">
      <alignment wrapText="1"/>
    </xf>
    <xf numFmtId="0" fontId="342" fillId="94" borderId="358" xfId="24" applyFont="1" applyFill="1" applyBorder="1" applyAlignment="1">
      <alignment wrapText="1"/>
    </xf>
    <xf numFmtId="0" fontId="364" fillId="5" borderId="358" xfId="24" applyFont="1" applyFill="1" applyBorder="1" applyAlignment="1">
      <alignment wrapText="1"/>
    </xf>
    <xf numFmtId="0" fontId="342" fillId="95" borderId="358" xfId="24" applyFont="1" applyFill="1" applyBorder="1" applyAlignment="1">
      <alignment wrapText="1"/>
    </xf>
    <xf numFmtId="0" fontId="368" fillId="5" borderId="358" xfId="24" applyFont="1" applyFill="1" applyBorder="1" applyAlignment="1">
      <alignment wrapText="1"/>
    </xf>
    <xf numFmtId="0" fontId="342" fillId="6" borderId="358" xfId="24" applyFont="1" applyFill="1" applyBorder="1" applyAlignment="1">
      <alignment wrapText="1"/>
    </xf>
    <xf numFmtId="0" fontId="371" fillId="5" borderId="358" xfId="24" applyFont="1" applyFill="1" applyBorder="1" applyAlignment="1">
      <alignment wrapText="1"/>
    </xf>
    <xf numFmtId="0" fontId="342" fillId="85" borderId="358" xfId="24" applyFont="1" applyFill="1" applyBorder="1" applyAlignment="1">
      <alignment wrapText="1"/>
    </xf>
    <xf numFmtId="0" fontId="374" fillId="5" borderId="358" xfId="24" applyFont="1" applyFill="1" applyBorder="1" applyAlignment="1">
      <alignment wrapText="1"/>
    </xf>
    <xf numFmtId="0" fontId="342" fillId="81" borderId="358" xfId="24" applyFont="1" applyFill="1" applyBorder="1" applyAlignment="1">
      <alignment wrapText="1"/>
    </xf>
    <xf numFmtId="0" fontId="363" fillId="5" borderId="358" xfId="24" applyFont="1" applyFill="1" applyBorder="1" applyAlignment="1">
      <alignment wrapText="1"/>
    </xf>
    <xf numFmtId="0" fontId="342" fillId="80" borderId="358" xfId="24" applyFont="1" applyFill="1" applyBorder="1" applyAlignment="1">
      <alignment wrapText="1"/>
    </xf>
    <xf numFmtId="0" fontId="359" fillId="5" borderId="358" xfId="24" applyFont="1" applyFill="1" applyBorder="1" applyAlignment="1">
      <alignment wrapText="1"/>
    </xf>
    <xf numFmtId="0" fontId="342" fillId="82" borderId="358" xfId="24" applyFont="1" applyFill="1" applyBorder="1" applyAlignment="1">
      <alignment wrapText="1"/>
    </xf>
    <xf numFmtId="0" fontId="367" fillId="5" borderId="358" xfId="24" applyFont="1" applyFill="1" applyBorder="1" applyAlignment="1">
      <alignment wrapText="1"/>
    </xf>
    <xf numFmtId="0" fontId="342" fillId="83" borderId="358" xfId="24" applyFont="1" applyFill="1" applyBorder="1" applyAlignment="1">
      <alignment wrapText="1"/>
    </xf>
    <xf numFmtId="0" fontId="343" fillId="5" borderId="358" xfId="24" applyFont="1" applyFill="1" applyBorder="1" applyAlignment="1">
      <alignment wrapText="1"/>
    </xf>
    <xf numFmtId="0" fontId="342" fillId="14" borderId="358" xfId="24" applyFont="1" applyFill="1" applyBorder="1" applyAlignment="1">
      <alignment wrapText="1"/>
    </xf>
    <xf numFmtId="0" fontId="86" fillId="5" borderId="358" xfId="24" applyFont="1" applyFill="1" applyBorder="1" applyAlignment="1">
      <alignment wrapText="1"/>
    </xf>
    <xf numFmtId="0" fontId="342" fillId="106" borderId="358" xfId="24" applyFont="1" applyFill="1" applyBorder="1" applyAlignment="1">
      <alignment wrapText="1"/>
    </xf>
    <xf numFmtId="0" fontId="351" fillId="5" borderId="358" xfId="24" applyFont="1" applyFill="1" applyBorder="1" applyAlignment="1">
      <alignment wrapText="1"/>
    </xf>
    <xf numFmtId="0" fontId="342" fillId="12" borderId="358" xfId="24" applyFont="1" applyFill="1" applyBorder="1" applyAlignment="1">
      <alignment wrapText="1"/>
    </xf>
    <xf numFmtId="0" fontId="357" fillId="5" borderId="358" xfId="24" applyFont="1" applyFill="1" applyBorder="1" applyAlignment="1">
      <alignment wrapText="1"/>
    </xf>
    <xf numFmtId="0" fontId="342" fillId="7" borderId="358" xfId="24" applyFont="1" applyFill="1" applyBorder="1" applyAlignment="1">
      <alignment wrapText="1"/>
    </xf>
    <xf numFmtId="0" fontId="361" fillId="5" borderId="358" xfId="24" applyFont="1" applyFill="1" applyBorder="1" applyAlignment="1">
      <alignment wrapText="1"/>
    </xf>
    <xf numFmtId="0" fontId="342" fillId="108" borderId="358" xfId="24" applyFont="1" applyFill="1" applyBorder="1" applyAlignment="1">
      <alignment wrapText="1"/>
    </xf>
    <xf numFmtId="0" fontId="365" fillId="5" borderId="358" xfId="24" applyFont="1" applyFill="1" applyBorder="1" applyAlignment="1">
      <alignment wrapText="1"/>
    </xf>
    <xf numFmtId="0" fontId="342" fillId="109" borderId="358" xfId="24" applyFont="1" applyFill="1" applyBorder="1" applyAlignment="1">
      <alignment wrapText="1"/>
    </xf>
    <xf numFmtId="0" fontId="369" fillId="5" borderId="358" xfId="24" applyFont="1" applyFill="1" applyBorder="1" applyAlignment="1">
      <alignment wrapText="1"/>
    </xf>
    <xf numFmtId="0" fontId="342" fillId="10" borderId="358" xfId="24" applyFont="1" applyFill="1" applyBorder="1" applyAlignment="1">
      <alignment wrapText="1"/>
    </xf>
    <xf numFmtId="0" fontId="372" fillId="5" borderId="358" xfId="24" applyFont="1" applyFill="1" applyBorder="1" applyAlignment="1">
      <alignment wrapText="1"/>
    </xf>
    <xf numFmtId="0" fontId="342" fillId="110" borderId="358" xfId="24" applyFont="1" applyFill="1" applyBorder="1" applyAlignment="1">
      <alignment wrapText="1"/>
    </xf>
    <xf numFmtId="0" fontId="375" fillId="5" borderId="358" xfId="24" applyFont="1" applyFill="1" applyBorder="1" applyAlignment="1">
      <alignment wrapText="1"/>
    </xf>
    <xf numFmtId="0" fontId="342" fillId="111" borderId="358" xfId="24" applyFont="1" applyFill="1" applyBorder="1" applyAlignment="1">
      <alignment wrapText="1"/>
    </xf>
    <xf numFmtId="0" fontId="377" fillId="5" borderId="358" xfId="24" applyFont="1" applyFill="1" applyBorder="1" applyAlignment="1">
      <alignment wrapText="1"/>
    </xf>
    <xf numFmtId="0" fontId="342" fillId="112" borderId="358" xfId="24" applyFont="1" applyFill="1" applyBorder="1" applyAlignment="1">
      <alignment wrapText="1"/>
    </xf>
    <xf numFmtId="0" fontId="380" fillId="5" borderId="358" xfId="24" applyFont="1" applyFill="1" applyBorder="1" applyAlignment="1">
      <alignment wrapText="1"/>
    </xf>
    <xf numFmtId="0" fontId="342" fillId="3" borderId="358" xfId="24" applyFont="1" applyFill="1" applyBorder="1" applyAlignment="1">
      <alignment wrapText="1"/>
    </xf>
    <xf numFmtId="0" fontId="382" fillId="5" borderId="358" xfId="24" applyFont="1" applyFill="1" applyBorder="1" applyAlignment="1">
      <alignment wrapText="1"/>
    </xf>
    <xf numFmtId="0" fontId="342" fillId="76" borderId="358" xfId="24" applyFont="1" applyFill="1" applyBorder="1" applyAlignment="1">
      <alignment wrapText="1"/>
    </xf>
    <xf numFmtId="0" fontId="383" fillId="5" borderId="358" xfId="24" applyFont="1" applyFill="1" applyBorder="1" applyAlignment="1">
      <alignment wrapText="1"/>
    </xf>
    <xf numFmtId="0" fontId="342" fillId="113" borderId="358" xfId="24" applyFont="1" applyFill="1" applyBorder="1" applyAlignment="1">
      <alignment wrapText="1"/>
    </xf>
    <xf numFmtId="0" fontId="344" fillId="5" borderId="358" xfId="24" applyFont="1" applyFill="1" applyBorder="1" applyAlignment="1">
      <alignment wrapText="1"/>
    </xf>
    <xf numFmtId="0" fontId="342" fillId="114" borderId="358" xfId="24" applyFont="1" applyFill="1" applyBorder="1" applyAlignment="1">
      <alignment wrapText="1"/>
    </xf>
    <xf numFmtId="0" fontId="347" fillId="5" borderId="358" xfId="24" applyFont="1" applyFill="1" applyBorder="1" applyAlignment="1">
      <alignment wrapText="1"/>
    </xf>
    <xf numFmtId="0" fontId="342" fillId="115" borderId="358" xfId="24" applyFont="1" applyFill="1" applyBorder="1" applyAlignment="1">
      <alignment wrapText="1"/>
    </xf>
    <xf numFmtId="0" fontId="349" fillId="5" borderId="358" xfId="24" applyFont="1" applyFill="1" applyBorder="1" applyAlignment="1">
      <alignment wrapText="1"/>
    </xf>
    <xf numFmtId="0" fontId="342" fillId="116" borderId="358" xfId="24" applyFont="1" applyFill="1" applyBorder="1" applyAlignment="1">
      <alignment wrapText="1"/>
    </xf>
    <xf numFmtId="0" fontId="352" fillId="5" borderId="358" xfId="24" applyFont="1" applyFill="1" applyBorder="1" applyAlignment="1">
      <alignment wrapText="1"/>
    </xf>
    <xf numFmtId="0" fontId="342" fillId="117" borderId="358" xfId="24" applyFont="1" applyFill="1" applyBorder="1" applyAlignment="1">
      <alignment wrapText="1"/>
    </xf>
    <xf numFmtId="0" fontId="356" fillId="5" borderId="358" xfId="24" applyFont="1" applyFill="1" applyBorder="1" applyAlignment="1">
      <alignment wrapText="1"/>
    </xf>
    <xf numFmtId="0" fontId="342" fillId="118" borderId="358" xfId="24" applyFont="1" applyFill="1" applyBorder="1" applyAlignment="1">
      <alignment wrapText="1"/>
    </xf>
    <xf numFmtId="0" fontId="358" fillId="5" borderId="358" xfId="24" applyFont="1" applyFill="1" applyBorder="1" applyAlignment="1">
      <alignment wrapText="1"/>
    </xf>
    <xf numFmtId="0" fontId="342" fillId="119" borderId="358" xfId="24" applyFont="1" applyFill="1" applyBorder="1" applyAlignment="1">
      <alignment wrapText="1"/>
    </xf>
    <xf numFmtId="0" fontId="362" fillId="5" borderId="358" xfId="24" applyFont="1" applyFill="1" applyBorder="1" applyAlignment="1">
      <alignment wrapText="1"/>
    </xf>
    <xf numFmtId="0" fontId="342" fillId="120" borderId="358" xfId="24" applyFont="1" applyFill="1" applyBorder="1" applyAlignment="1">
      <alignment wrapText="1"/>
    </xf>
    <xf numFmtId="0" fontId="366" fillId="5" borderId="358" xfId="24" applyFont="1" applyFill="1" applyBorder="1" applyAlignment="1">
      <alignment wrapText="1"/>
    </xf>
    <xf numFmtId="0" fontId="342" fillId="121" borderId="358" xfId="24" applyFont="1" applyFill="1" applyBorder="1" applyAlignment="1">
      <alignment wrapText="1"/>
    </xf>
    <xf numFmtId="0" fontId="370" fillId="5" borderId="358" xfId="24" applyFont="1" applyFill="1" applyBorder="1" applyAlignment="1">
      <alignment wrapText="1"/>
    </xf>
    <xf numFmtId="0" fontId="342" fillId="123" borderId="358" xfId="24" applyFont="1" applyFill="1" applyBorder="1" applyAlignment="1">
      <alignment wrapText="1"/>
    </xf>
    <xf numFmtId="0" fontId="376" fillId="5" borderId="358" xfId="24" applyFont="1" applyFill="1" applyBorder="1" applyAlignment="1">
      <alignment wrapText="1"/>
    </xf>
    <xf numFmtId="0" fontId="342" fillId="4" borderId="358" xfId="24" applyFont="1" applyFill="1" applyBorder="1" applyAlignment="1">
      <alignment wrapText="1"/>
    </xf>
    <xf numFmtId="0" fontId="378" fillId="5" borderId="358" xfId="24" applyFont="1" applyFill="1" applyBorder="1" applyAlignment="1">
      <alignment wrapText="1"/>
    </xf>
    <xf numFmtId="0" fontId="42" fillId="5" borderId="360" xfId="25" applyFill="1" applyBorder="1" applyAlignment="1" applyProtection="1">
      <alignment horizontal="center" vertical="center" wrapText="1"/>
    </xf>
    <xf numFmtId="0" fontId="42" fillId="5" borderId="361" xfId="25" applyFill="1" applyBorder="1" applyAlignment="1" applyProtection="1">
      <alignment horizontal="center" vertical="center" wrapText="1"/>
    </xf>
    <xf numFmtId="0" fontId="42" fillId="5" borderId="362" xfId="25" applyFill="1" applyBorder="1" applyAlignment="1" applyProtection="1">
      <alignment horizontal="center" vertical="center" wrapText="1"/>
    </xf>
    <xf numFmtId="0" fontId="3" fillId="0" borderId="363" xfId="23" applyBorder="1" applyAlignment="1">
      <alignment horizontal="center" vertical="center" wrapText="1"/>
    </xf>
    <xf numFmtId="0" fontId="3" fillId="0" borderId="354" xfId="23" applyBorder="1" applyAlignment="1">
      <alignment horizontal="center" vertical="center" wrapText="1"/>
    </xf>
    <xf numFmtId="0" fontId="3" fillId="0" borderId="359" xfId="23" applyBorder="1" applyAlignment="1">
      <alignment horizontal="center" vertical="center" wrapText="1"/>
    </xf>
  </cellXfs>
  <cellStyles count="52">
    <cellStyle name="Lien hypertexte" xfId="1" builtinId="8"/>
    <cellStyle name="Lien hypertexte 2" xfId="39" xr:uid="{CB967621-B1E6-48FF-A529-12B5D21C3AE8}"/>
    <cellStyle name="Lien hypertexte 2 2" xfId="42" xr:uid="{C41C7D1F-E0D5-42C6-97BE-8093A8F0F375}"/>
    <cellStyle name="Lien hypertexte 2 2 2" xfId="46" xr:uid="{9DFF77D6-A90B-49D7-BF50-3F2B0927C17D}"/>
    <cellStyle name="Lien hypertexte 2 2 3" xfId="51" xr:uid="{E5CA8F95-95AB-4D8C-AF01-9C6B39AB4272}"/>
    <cellStyle name="Lien hypertexte 3" xfId="2" xr:uid="{00000000-0005-0000-0000-000001000000}"/>
    <cellStyle name="Lien hypertexte 3 2" xfId="28" xr:uid="{5024C149-28C2-4DEC-AE96-305A37F4B915}"/>
    <cellStyle name="Lien hypertexte 3 2 2" xfId="35" xr:uid="{1F05219B-DB66-46DC-AADD-1CB59E863445}"/>
    <cellStyle name="Lien hypertexte 3 2 3" xfId="40" xr:uid="{C7ECA321-E2B1-4909-ACD1-88C8FE7B4DCF}"/>
    <cellStyle name="Lien hypertexte 4" xfId="47" xr:uid="{D423215B-681C-466B-ADFC-9C55E1575162}"/>
    <cellStyle name="Lien hypertexte 5" xfId="3" xr:uid="{00000000-0005-0000-0000-000002000000}"/>
    <cellStyle name="Lien hypertexte 5 2" xfId="45" xr:uid="{98A51B10-15B2-4C79-A736-59AAB50AD996}"/>
    <cellStyle name="Lien hypertexte_Copie de cc2_festival_menus_gemrcn_2011" xfId="25" xr:uid="{C35957BB-9D3F-4088-9C60-92C564677409}"/>
    <cellStyle name="Lien hypertexte_PG Positionnement 2009" xfId="34" xr:uid="{8D474B63-F1E3-48B7-915C-61C6A0F53A3E}"/>
    <cellStyle name="Lien hypertexte_PG Positionnement 2009 2" xfId="44" xr:uid="{48659D71-C72C-48F3-AB9B-33EBE19B8359}"/>
    <cellStyle name="Milliers" xfId="4" builtinId="3"/>
    <cellStyle name="Normal" xfId="0" builtinId="0"/>
    <cellStyle name="Normal 12" xfId="23" xr:uid="{7E9C5EDA-5CFB-4090-AECE-E9E0F37B8D78}"/>
    <cellStyle name="Normal 2 2" xfId="5" xr:uid="{00000000-0005-0000-0000-000005000000}"/>
    <cellStyle name="Normal 2 2 2" xfId="6" xr:uid="{00000000-0005-0000-0000-000006000000}"/>
    <cellStyle name="Normal 2 2 2 2" xfId="30" xr:uid="{C6EC9506-0163-4CFF-BEDF-DA250568555F}"/>
    <cellStyle name="Normal 2 2 3" xfId="43" xr:uid="{BD2C6B41-3540-4760-841A-C2F9018AA989}"/>
    <cellStyle name="Normal 2 3" xfId="37" xr:uid="{9BA9F231-74B0-4BC9-959C-81FD3E91F5F8}"/>
    <cellStyle name="Normal 2 4" xfId="41" xr:uid="{7DB36992-BC91-4A2F-A8A0-36DD39A96195}"/>
    <cellStyle name="Normal 3" xfId="22" xr:uid="{00000000-0005-0000-0000-000007000000}"/>
    <cellStyle name="Normal 3 2" xfId="29" xr:uid="{E2B4B047-B69C-4C8B-8BD4-6CD834B94BC0}"/>
    <cellStyle name="Normal 4" xfId="7" xr:uid="{00000000-0005-0000-0000-000008000000}"/>
    <cellStyle name="Normal 4 3" xfId="8" xr:uid="{00000000-0005-0000-0000-000009000000}"/>
    <cellStyle name="Normal 4 3 4" xfId="36" xr:uid="{56D5DBA3-8602-472D-8DA2-A5272BDBCC56}"/>
    <cellStyle name="Normal 5" xfId="38" xr:uid="{CAB8B303-C6F7-4B98-B292-475BE96F745D}"/>
    <cellStyle name="Normal_Base de données recettes (1)" xfId="27" xr:uid="{2D7AFC41-BDB7-4520-B35F-D3B74E8B64D0}"/>
    <cellStyle name="Normal_Bons de commande livraison" xfId="9" xr:uid="{00000000-0005-0000-0000-00000A000000}"/>
    <cellStyle name="Normal_Comparer recettes 2009 OK" xfId="10" xr:uid="{00000000-0005-0000-0000-00000B000000}"/>
    <cellStyle name="Normal_Comparer recettes 2009 OK 2" xfId="11" xr:uid="{00000000-0005-0000-0000-00000C000000}"/>
    <cellStyle name="Normal_Comparer recettes 2009 OK 2 2" xfId="32" xr:uid="{80BDD7B0-B7A0-485F-8686-3F04A0399351}"/>
    <cellStyle name="Normal_Conditionnement 3 décembre" xfId="12" xr:uid="{00000000-0005-0000-0000-00000D000000}"/>
    <cellStyle name="Normal_Cuissons Températures portait16-11-2006" xfId="13" xr:uid="{00000000-0005-0000-0000-00000E000000}"/>
    <cellStyle name="Normal_EF27 crudités assorties 2" xfId="14" xr:uid="{00000000-0005-0000-0000-00000F000000}"/>
    <cellStyle name="Normal_EFECTIF1 2" xfId="49" xr:uid="{0C9BA0B6-648C-4811-9AD0-415366DDCDDA}"/>
    <cellStyle name="Normal_Effectif Conditionnement Goulin" xfId="19" xr:uid="{00000000-0005-0000-0000-000010000000}"/>
    <cellStyle name="Normal_Forum Marais 15 09 2001" xfId="15" xr:uid="{00000000-0005-0000-0000-000011000000}"/>
    <cellStyle name="Normal_Forum Marais 15 09 2001 2" xfId="20" xr:uid="{00000000-0005-0000-0000-000012000000}"/>
    <cellStyle name="Normal_Forum Marais 15 09 2001 2 2" xfId="50" xr:uid="{BD8F1BC6-275E-4F8B-B998-A0F9B0327A11}"/>
    <cellStyle name="Normal_Forum Marais 15 09 2001 3" xfId="21" xr:uid="{00000000-0005-0000-0000-000013000000}"/>
    <cellStyle name="Normal_Forum Marais 15 09 2001_Fiche technique C2 Mars 2008 " xfId="31" xr:uid="{B7A447EF-D552-4048-AC10-40A5BE69144D}"/>
    <cellStyle name="Normal_Gantt 27 janvier 2" xfId="33" xr:uid="{8DAC3A1D-88A1-4B0B-958B-F8731E551497}"/>
    <cellStyle name="Normal_GERMCN UPC brouillon" xfId="24" xr:uid="{00879B53-AFFB-44A2-ABC4-8C1D26829220}"/>
    <cellStyle name="Normal_Marché 2002 filtre automatique" xfId="18" xr:uid="{00000000-0005-0000-0000-000014000000}"/>
    <cellStyle name="Normal_Menussuite" xfId="26" xr:uid="{C8E48B56-1F68-4DFB-B87A-05FEF888BC1E}"/>
    <cellStyle name="Normal_MS Définitions_1" xfId="16" xr:uid="{00000000-0005-0000-0000-000015000000}"/>
    <cellStyle name="Normal_Salaires 2002 Modèle" xfId="48" xr:uid="{9C95A04E-1B29-432E-B2F6-B3F809F921D4}"/>
    <cellStyle name="Normal_space" xfId="17" xr:uid="{00000000-0005-0000-0000-000016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26</xdr:col>
      <xdr:colOff>39818</xdr:colOff>
      <xdr:row>99</xdr:row>
      <xdr:rowOff>155313</xdr:rowOff>
    </xdr:from>
    <xdr:to>
      <xdr:col>28</xdr:col>
      <xdr:colOff>38100</xdr:colOff>
      <xdr:row>102</xdr:row>
      <xdr:rowOff>342900</xdr:rowOff>
    </xdr:to>
    <xdr:pic>
      <xdr:nvPicPr>
        <xdr:cNvPr id="2" name="Picture 1">
          <a:extLst>
            <a:ext uri="{FF2B5EF4-FFF2-40B4-BE49-F238E27FC236}">
              <a16:creationId xmlns:a16="http://schemas.microsoft.com/office/drawing/2014/main" id="{6C30863D-2268-452F-A24D-2666E4FC9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44018" y="461674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8595556E-AE34-4CD1-91A7-45B182F61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22929D7F-45BC-4C64-89F0-DBA4803EC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FE02D646-018E-4315-BE9E-0DD80564F1E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087A2CB-B77F-43AB-AE94-7812435D5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FA3A5194-90DC-4139-A0B5-251E3335C0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0FDDB2F6-482E-45EB-9BFB-BDDC15F662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D4558FF3-49E9-420A-8E54-E74C7F156F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CA251B9D-3391-4424-B674-A8ADBF6376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03EA2852-58E3-46B3-A482-BC23EDD102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B420EDF9-2EA9-4434-9867-EDEB89CDFC2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66394B81-3948-4E49-A94B-E131B5E2F9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83A7E6A8-DBB2-4DFD-AD82-E0A96B2D66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18FC09FB-C1C6-41C3-8367-EF02F686E45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1655FB6C-C601-4994-9D03-BE3F3AE8A4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F7587ACC-D34C-484D-86E1-1AE7CB7652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30D59825-8449-4F4F-A2A2-19E1CBAC4B3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0D2E9FD0-8538-42D4-A7DF-3EC21EFD66D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41D57772-EDFC-4F33-A4CB-6D2FE5A89B5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1E537267-0DC2-4544-BD83-E976EC60D3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F2FF520E-8DD3-40BF-BCCA-352CA1CE57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B4366DE3-5309-4005-BE7D-5776AAFB1C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1F71A7C9-E7CF-4F29-958F-5634AEF41B1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0611AFC6-F42F-4F27-B72A-C418494F06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EC85A29-766B-4223-9956-54335FD8CBE7}"/>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B561BA69-56B8-4F33-B082-A2D9FB2A1996}"/>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4F352E1F-F97C-48A3-A9C6-55E974FF00D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CCC9D9D-95B6-4C07-87EF-3D309AC097F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AD67D9BC-5F1F-40D2-8ED0-952F54117C1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D8A69FE1-D257-46D4-815D-FC9F81CA6A3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D82D5C9C-8B93-476C-97B9-71532B2456A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2D93962E-10D5-4D15-BD66-3C21174DB8A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1B1E2084-859D-427A-AE5E-6AE34B88F6F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EFE44DCE-F6B8-467D-B8F2-C650B371ABE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E8A78A8-A8EC-4713-8199-F7C8A8982F7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39DD7A46-5B49-4F3C-A9CA-BA553A16BC4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EE4888AA-78AD-4DE4-AC67-049A251DA81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291F9333-A256-4F5B-B790-07D80E4F53E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4D020296-20C4-4A43-9A2B-9D9DEFE6EB6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D2C92476-628D-4F4D-A563-A8215A69C53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FAA6D2AC-12B0-4A14-85BB-9127A8DA06F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183E90F3-5AF1-4E3B-9FFD-5368BEEBEA1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AE518490-76C2-4F70-BD70-8E3D1EC8442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02DDE1AA-9510-4DCB-9209-2884653D0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25893D9E-40AA-4EEF-B87F-C4CE9F7BC5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976F0CEC-B03A-4223-A399-87701B7E39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AEA7B100-EA67-4448-A18E-B2BEDB6493C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A8254F04-6066-4918-9102-ED82929B05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3CF50C1E-B9BE-44BC-A157-E56D91F119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E32AD314-3FBB-4EE5-963D-1C3F8A3669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3A6E1E24-F9CE-4F70-8F7F-39A8A7614E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4E22CCD8-90E1-41E0-BC32-165EC9A3562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A19B3306-C182-4F4B-B114-455043319DC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xcel-exercice.com/somme-si-ens/" TargetMode="External"/><Relationship Id="rId18" Type="http://schemas.openxmlformats.org/officeDocument/2006/relationships/hyperlink" Target="https://www.youtube.com/watch?v=yk_ypXvUaHo" TargetMode="External"/><Relationship Id="rId26"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3" Type="http://schemas.openxmlformats.org/officeDocument/2006/relationships/hyperlink" Target="https://www.google.fr/search?q=piffom%C3%A9trie&amp;ie=utf-8&amp;oe=utf-8&amp;client=firefox-b&amp;gfe_rd=cr&amp;dcr=0&amp;ei=yYrYWZrKMYfAaMTIipgK" TargetMode="External"/><Relationship Id="rId21" Type="http://schemas.openxmlformats.org/officeDocument/2006/relationships/hyperlink" Target="https://www.youtube.com/watch?v=HoP5kZ-f-EA&amp;ab_channel=excelexercice" TargetMode="External"/><Relationship Id="rId7" Type="http://schemas.openxmlformats.org/officeDocument/2006/relationships/hyperlink" Target="https://www.youtube.com/c/TutoDeRien/playlists" TargetMode="External"/><Relationship Id="rId12"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17" Type="http://schemas.openxmlformats.org/officeDocument/2006/relationships/hyperlink" Target="https://www.superprof.fr/blog/conseils-pratiques-en-maths/" TargetMode="External"/><Relationship Id="rId25" Type="http://schemas.openxmlformats.org/officeDocument/2006/relationships/hyperlink" Target="https://www.youtube.com/watch?v=li4XNespLxg" TargetMode="External"/><Relationship Id="rId33" Type="http://schemas.openxmlformats.org/officeDocument/2006/relationships/drawing" Target="../drawings/drawing1.xml"/><Relationship Id="rId2" Type="http://schemas.openxmlformats.org/officeDocument/2006/relationships/hyperlink" Target="http://www.excel-downloads.com/remository/Download/Professionnels/Planification-et-gestion-de-projets/SPACE.html" TargetMode="External"/><Relationship Id="rId16" Type="http://schemas.openxmlformats.org/officeDocument/2006/relationships/hyperlink" Target="https://www.ionos.fr/digitalguide/web-marketing/vendre-sur-internet/fonction-si-excel/" TargetMode="External"/><Relationship Id="rId20" Type="http://schemas.openxmlformats.org/officeDocument/2006/relationships/hyperlink" Target="https://support.office.com/fr-fr/article/combiner-le-texte-de-deux-cellules-ou-plus-en-une-cellule-81ba0946-ce78-42ed-b3c3-21340eb164a6" TargetMode="External"/><Relationship Id="rId29" Type="http://schemas.openxmlformats.org/officeDocument/2006/relationships/hyperlink" Target="https://www.ionos.fr/digitalguide/web-marketing/vendre-sur-internet/alternatives-gratuites-a-microsoft-excel/" TargetMode="External"/><Relationship Id="rId1" Type="http://schemas.openxmlformats.org/officeDocument/2006/relationships/hyperlink" Target="http://www.excel-downloads.com/forum/111720-space.html" TargetMode="External"/><Relationship Id="rId6" Type="http://schemas.openxmlformats.org/officeDocument/2006/relationships/hyperlink" Target="https://support.microsoft.com/fr-fr/excel" TargetMode="External"/><Relationship Id="rId11" Type="http://schemas.openxmlformats.org/officeDocument/2006/relationships/hyperlink" Target="https://www.youtube.com/watch?v=li4XNespLxg" TargetMode="External"/><Relationship Id="rId24" Type="http://schemas.openxmlformats.org/officeDocument/2006/relationships/hyperlink" Target="https://www.youtube.com/watch?v=YfGrccEQGKk" TargetMode="External"/><Relationship Id="rId32" Type="http://schemas.openxmlformats.org/officeDocument/2006/relationships/hyperlink" Target="https://www.excel-exercice.com/" TargetMode="External"/><Relationship Id="rId5" Type="http://schemas.openxmlformats.org/officeDocument/2006/relationships/hyperlink" Target="https://www.youtube.com/c/K%C3%A9vinBrundu/videos" TargetMode="External"/><Relationship Id="rId15" Type="http://schemas.openxmlformats.org/officeDocument/2006/relationships/hyperlink" Target="https://www.ionos.fr/digitalguide/web-marketing/vendre-sur-internet/alternatives-gratuites-a-microsoft-excel/" TargetMode="External"/><Relationship Id="rId23" Type="http://schemas.openxmlformats.org/officeDocument/2006/relationships/hyperlink" Target="https://www.google.fr/search?q=piffom%C3%A9trie&amp;ie=utf-8&amp;oe=utf-8&amp;client=firefox-b&amp;gfe_rd=cr&amp;dcr=0&amp;ei=yYrYWZrKMYfAaMTIipgK" TargetMode="External"/><Relationship Id="rId28" Type="http://schemas.openxmlformats.org/officeDocument/2006/relationships/hyperlink" Target="https://forums.commentcamarche.net/forum/bureautique-25" TargetMode="External"/><Relationship Id="rId10" Type="http://schemas.openxmlformats.org/officeDocument/2006/relationships/hyperlink" Target="https://www.youtube.com/watch?v=YfGrccEQGKk" TargetMode="External"/><Relationship Id="rId19" Type="http://schemas.openxmlformats.org/officeDocument/2006/relationships/hyperlink" Target="https://www.informatique-bureautique.com/moodle/mod/page/view.php?id=5026" TargetMode="External"/><Relationship Id="rId31" Type="http://schemas.openxmlformats.org/officeDocument/2006/relationships/hyperlink" Target="https://www.superprof.fr/blog/conseils-pratiques-en-maths/" TargetMode="External"/><Relationship Id="rId4" Type="http://schemas.openxmlformats.org/officeDocument/2006/relationships/hyperlink" Target="https://www.youtube.com/watch?v=e2kzRDcW5iI" TargetMode="External"/><Relationship Id="rId9" Type="http://schemas.openxmlformats.org/officeDocument/2006/relationships/hyperlink" Target="https://www.youtube.com/user/ExcelExercice/videos" TargetMode="External"/><Relationship Id="rId14" Type="http://schemas.openxmlformats.org/officeDocument/2006/relationships/hyperlink" Target="https://forums.commentcamarche.net/forum/bureautique-25" TargetMode="External"/><Relationship Id="rId22" Type="http://schemas.openxmlformats.org/officeDocument/2006/relationships/hyperlink" Target="http://www.mdf-xlpages.com/modules/publisher/item.php?itemid=91" TargetMode="External"/><Relationship Id="rId27" Type="http://schemas.openxmlformats.org/officeDocument/2006/relationships/hyperlink" Target="https://www.excel-exercice.com/trouver-les-liens-externes-dun-classeur/" TargetMode="External"/><Relationship Id="rId30" Type="http://schemas.openxmlformats.org/officeDocument/2006/relationships/hyperlink" Target="https://www.ionos.fr/digitalguide/web-marketing/vendre-sur-internet/fonction-si-excel/" TargetMode="External"/><Relationship Id="rId8" Type="http://schemas.openxmlformats.org/officeDocument/2006/relationships/hyperlink" Target="https://www.youtube.com/channel/UCK4qfUuh9kpBByJFIMBPTtA/playlis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9.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4.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0.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1.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cuisineactuelle.fr/recettes/beignets-de-fleurs-d-acacia-11382" TargetMode="External"/><Relationship Id="rId3" Type="http://schemas.openxmlformats.org/officeDocument/2006/relationships/hyperlink" Target="http://cuisine.journaldesfemmes.com/recette/311699-beignets-de-fleurs-d-acacia" TargetMode="External"/><Relationship Id="rId7" Type="http://schemas.openxmlformats.org/officeDocument/2006/relationships/hyperlink" Target="http://www.delice-celeste.com/beignets-fleurs-dacacia/" TargetMode="External"/><Relationship Id="rId2" Type="http://schemas.openxmlformats.org/officeDocument/2006/relationships/hyperlink" Target="http://www.750g.com/recettes_beignets_de_fleurs_d_acacia.htm" TargetMode="External"/><Relationship Id="rId1" Type="http://schemas.openxmlformats.org/officeDocument/2006/relationships/hyperlink" Target="http://recette-de-cuisine.aufeminin.com/w/recette/r3470/beignets-de-fleurs-d-acacia.html" TargetMode="External"/><Relationship Id="rId6" Type="http://schemas.openxmlformats.org/officeDocument/2006/relationships/hyperlink" Target="http://recette-de-cuisine.aufeminin.com/w/recette/r3470/beignets-de-fleurs-d-acacia.html" TargetMode="External"/><Relationship Id="rId5" Type="http://schemas.openxmlformats.org/officeDocument/2006/relationships/hyperlink" Target="http://www.supertoinette.com/recette/721/beignets_acacia_to_de.html" TargetMode="External"/><Relationship Id="rId4" Type="http://schemas.openxmlformats.org/officeDocument/2006/relationships/hyperlink" Target="http://www.france3.fr/emissions/les-carnets-de-julie/recettes/beignets-de-fleurs-d-acacias-de-catherine_320357"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cuisineactuelle.fr/recettes/beignets-de-fleurs-d-acacia-11382" TargetMode="External"/><Relationship Id="rId3" Type="http://schemas.openxmlformats.org/officeDocument/2006/relationships/hyperlink" Target="http://cuisine.journaldesfemmes.com/recette/311699-beignets-de-fleurs-d-acacia" TargetMode="External"/><Relationship Id="rId7" Type="http://schemas.openxmlformats.org/officeDocument/2006/relationships/hyperlink" Target="http://www.delice-celeste.com/beignets-fleurs-dacacia/" TargetMode="External"/><Relationship Id="rId2" Type="http://schemas.openxmlformats.org/officeDocument/2006/relationships/hyperlink" Target="http://www.750g.com/recettes_beignets_de_fleurs_d_acacia.htm" TargetMode="External"/><Relationship Id="rId1" Type="http://schemas.openxmlformats.org/officeDocument/2006/relationships/hyperlink" Target="http://www.cuisineactuelle.fr/recettes/beignets-de-fleurs-d-acacia-11382" TargetMode="External"/><Relationship Id="rId6" Type="http://schemas.openxmlformats.org/officeDocument/2006/relationships/hyperlink" Target="http://recette-de-cuisine.aufeminin.com/w/recette/r3470/beignets-de-fleurs-d-acacia.html" TargetMode="External"/><Relationship Id="rId5" Type="http://schemas.openxmlformats.org/officeDocument/2006/relationships/hyperlink" Target="http://www.supertoinette.com/recette/721/beignets_acacia_to_de.html" TargetMode="External"/><Relationship Id="rId4" Type="http://schemas.openxmlformats.org/officeDocument/2006/relationships/hyperlink" Target="http://www.france3.fr/emissions/les-carnets-de-julie/recettes/beignets-de-fleurs-d-acacias-de-catherine_32035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2DF0-7FC7-4F4B-A280-85FD4E12B439}">
  <dimension ref="A1:AR104"/>
  <sheetViews>
    <sheetView tabSelected="1" zoomScale="75" zoomScaleNormal="75" workbookViewId="0">
      <selection activeCell="V18" sqref="V18"/>
    </sheetView>
  </sheetViews>
  <sheetFormatPr baseColWidth="10" defaultRowHeight="12.75"/>
  <cols>
    <col min="1" max="2" width="11.42578125" style="1510"/>
    <col min="3" max="3" width="16" style="1510" customWidth="1"/>
    <col min="4" max="18" width="11.42578125" style="1510"/>
    <col min="19" max="19" width="16" style="1510" customWidth="1"/>
    <col min="20" max="20" width="12.140625" style="1510" customWidth="1"/>
    <col min="21" max="21" width="15.28515625" style="1510" customWidth="1"/>
    <col min="22" max="22" width="11.42578125" style="1510"/>
    <col min="23" max="23" width="14.140625" style="1510" customWidth="1"/>
    <col min="24" max="16384" width="11.42578125" style="1510"/>
  </cols>
  <sheetData>
    <row r="1" spans="1:29" ht="30" customHeight="1">
      <c r="A1" s="1507"/>
      <c r="B1" s="1507"/>
      <c r="C1" s="1507"/>
      <c r="D1" s="1507"/>
      <c r="E1" s="1507"/>
      <c r="F1" s="1507"/>
      <c r="G1" s="1507"/>
      <c r="H1" s="1507"/>
      <c r="I1" s="1507"/>
      <c r="J1" s="1507"/>
      <c r="K1" s="1507"/>
      <c r="L1" s="1508"/>
      <c r="M1" s="1508"/>
      <c r="N1" s="1508"/>
      <c r="O1" s="1508"/>
      <c r="P1" s="1508"/>
      <c r="Q1" s="1509"/>
      <c r="R1" s="1509"/>
      <c r="S1" s="1509"/>
      <c r="T1" s="1509"/>
      <c r="U1" s="1509"/>
      <c r="V1" s="1509"/>
      <c r="W1" s="1509"/>
      <c r="X1" s="1509"/>
      <c r="Y1" s="1509"/>
      <c r="Z1" s="1509"/>
      <c r="AA1" s="1509"/>
      <c r="AB1" s="1509"/>
      <c r="AC1" s="1509"/>
    </row>
    <row r="2" spans="1:29" ht="30" customHeight="1">
      <c r="A2" s="1507"/>
      <c r="B2" s="1511" t="s">
        <v>2036</v>
      </c>
      <c r="C2" s="1507"/>
      <c r="D2" s="1507"/>
      <c r="E2" s="1507"/>
      <c r="F2" s="1507"/>
      <c r="G2" s="1507"/>
      <c r="H2" s="1507"/>
      <c r="I2" s="1508"/>
      <c r="J2" s="1507"/>
      <c r="K2" s="1507"/>
      <c r="L2" s="1508"/>
      <c r="M2" s="1508"/>
      <c r="N2" s="1508"/>
      <c r="O2" s="1508"/>
      <c r="P2" s="1508"/>
      <c r="Q2" s="1509"/>
      <c r="R2" s="1509"/>
      <c r="S2" s="1509"/>
      <c r="T2" s="1509"/>
      <c r="U2" s="1509"/>
      <c r="V2" s="1509"/>
      <c r="W2" s="1509"/>
      <c r="X2" s="1509"/>
      <c r="Y2" s="1509"/>
      <c r="Z2" s="1509"/>
      <c r="AA2" s="1509"/>
      <c r="AB2" s="1509"/>
      <c r="AC2" s="1509"/>
    </row>
    <row r="3" spans="1:29" ht="30" customHeight="1">
      <c r="A3" s="1507"/>
      <c r="B3" s="1512" t="s">
        <v>2037</v>
      </c>
      <c r="C3" s="1513"/>
      <c r="D3" s="1507"/>
      <c r="E3" s="1507"/>
      <c r="F3" s="1507"/>
      <c r="G3" s="1507"/>
      <c r="H3" s="1507"/>
      <c r="I3" s="1508"/>
      <c r="J3" s="1507"/>
      <c r="K3" s="1507"/>
      <c r="L3" s="1508"/>
      <c r="M3" s="1508"/>
      <c r="N3" s="1508"/>
      <c r="O3" s="1508"/>
      <c r="P3" s="1508"/>
      <c r="Q3" s="1509"/>
      <c r="R3" s="1509"/>
      <c r="S3" s="1509"/>
      <c r="T3" s="2113" t="s">
        <v>2446</v>
      </c>
      <c r="U3" s="2113"/>
      <c r="V3" s="2113"/>
      <c r="W3" s="2113"/>
      <c r="X3" s="1509"/>
      <c r="Y3" s="1509"/>
      <c r="Z3" s="1509"/>
      <c r="AA3" s="1509"/>
      <c r="AB3" s="1509"/>
      <c r="AC3" s="1509"/>
    </row>
    <row r="4" spans="1:29" ht="30" customHeight="1">
      <c r="A4" s="1507"/>
      <c r="B4" s="1512" t="s">
        <v>2222</v>
      </c>
      <c r="C4" s="1513"/>
      <c r="D4" s="1507"/>
      <c r="E4" s="1507"/>
      <c r="F4" s="1507"/>
      <c r="G4" s="1507"/>
      <c r="H4" s="1507"/>
      <c r="I4" s="1508"/>
      <c r="J4" s="1507"/>
      <c r="K4" s="1507"/>
      <c r="L4" s="1508"/>
      <c r="M4" s="1508"/>
      <c r="N4" s="1508"/>
      <c r="O4" s="1508"/>
      <c r="P4" s="1508"/>
      <c r="Q4" s="1509"/>
      <c r="R4" s="1509"/>
      <c r="S4" s="1515"/>
      <c r="T4" s="2113"/>
      <c r="U4" s="2113"/>
      <c r="V4" s="2113"/>
      <c r="W4" s="2113"/>
      <c r="X4" s="1509"/>
      <c r="Y4" s="1509"/>
      <c r="Z4" s="1509"/>
      <c r="AA4" s="1509"/>
      <c r="AB4" s="1509"/>
      <c r="AC4" s="1509"/>
    </row>
    <row r="5" spans="1:29" ht="30" customHeight="1">
      <c r="A5" s="1507"/>
      <c r="B5" s="1512" t="s">
        <v>2038</v>
      </c>
      <c r="C5" s="1513"/>
      <c r="D5" s="1507"/>
      <c r="E5" s="1507"/>
      <c r="F5" s="1507"/>
      <c r="G5" s="1507"/>
      <c r="H5" s="1507"/>
      <c r="I5" s="1508"/>
      <c r="J5" s="1507"/>
      <c r="K5" s="1507"/>
      <c r="L5" s="1508"/>
      <c r="M5" s="1508"/>
      <c r="N5" s="1508"/>
      <c r="O5" s="1508"/>
      <c r="P5" s="1508"/>
      <c r="Q5" s="1509"/>
      <c r="R5" s="1509"/>
      <c r="S5" s="1798"/>
      <c r="T5" s="1677"/>
      <c r="U5" s="1798" t="s">
        <v>2447</v>
      </c>
      <c r="V5" s="1677"/>
      <c r="W5" s="1677"/>
      <c r="X5" s="1509"/>
      <c r="Y5" s="1509"/>
      <c r="Z5" s="1509"/>
      <c r="AA5" s="1509"/>
      <c r="AB5" s="1509"/>
      <c r="AC5" s="1509"/>
    </row>
    <row r="6" spans="1:29" ht="30" customHeight="1">
      <c r="A6" s="1507"/>
      <c r="B6" s="1512" t="s">
        <v>2039</v>
      </c>
      <c r="C6" s="1507"/>
      <c r="D6" s="1507"/>
      <c r="E6" s="1507"/>
      <c r="F6" s="1507"/>
      <c r="G6" s="1507"/>
      <c r="H6" s="1507"/>
      <c r="I6" s="1508"/>
      <c r="J6" s="1507"/>
      <c r="K6" s="1507"/>
      <c r="L6" s="1508"/>
      <c r="M6" s="1508"/>
      <c r="N6" s="1508"/>
      <c r="O6" s="1508"/>
      <c r="P6" s="1508"/>
      <c r="Q6" s="1509"/>
      <c r="R6" s="1509"/>
      <c r="S6" s="1798"/>
      <c r="T6" s="1677"/>
      <c r="U6" s="1798" t="s">
        <v>2227</v>
      </c>
      <c r="V6" s="1677"/>
      <c r="W6" s="1677"/>
      <c r="X6" s="1509"/>
      <c r="Y6" s="1509"/>
      <c r="Z6" s="1509"/>
      <c r="AA6" s="1509"/>
      <c r="AB6" s="1509"/>
      <c r="AC6" s="1509"/>
    </row>
    <row r="7" spans="1:29" ht="30" customHeight="1">
      <c r="A7" s="1507"/>
      <c r="B7" s="1512"/>
      <c r="C7" s="1507"/>
      <c r="D7" s="1507"/>
      <c r="E7" s="1507"/>
      <c r="F7" s="1507"/>
      <c r="G7" s="1507"/>
      <c r="H7" s="1507"/>
      <c r="I7" s="1508"/>
      <c r="J7" s="1507"/>
      <c r="K7" s="1507"/>
      <c r="L7" s="1508"/>
      <c r="M7" s="1508"/>
      <c r="N7" s="1508"/>
      <c r="O7" s="1508"/>
      <c r="P7" s="1508"/>
      <c r="Q7" s="1509"/>
      <c r="R7" s="1509"/>
      <c r="S7" s="1509"/>
      <c r="T7" s="1509"/>
      <c r="U7" s="1509"/>
      <c r="V7" s="1509"/>
      <c r="W7" s="1509"/>
      <c r="X7" s="1509"/>
      <c r="Y7" s="1509"/>
      <c r="Z7" s="1509"/>
      <c r="AA7" s="1509"/>
      <c r="AB7" s="1509"/>
      <c r="AC7" s="1509"/>
    </row>
    <row r="8" spans="1:29" ht="30" customHeight="1">
      <c r="A8" s="1507"/>
      <c r="B8" s="2114" t="s">
        <v>2215</v>
      </c>
      <c r="C8" s="2114"/>
      <c r="D8" s="2114"/>
      <c r="E8" s="2114"/>
      <c r="F8" s="2114"/>
      <c r="G8" s="2114"/>
      <c r="H8" s="2114"/>
      <c r="I8" s="2114"/>
      <c r="J8" s="2114"/>
      <c r="K8" s="2114"/>
      <c r="L8" s="2114"/>
      <c r="M8" s="2114"/>
      <c r="N8" s="2114"/>
      <c r="O8" s="1509"/>
      <c r="P8" s="1509"/>
      <c r="Q8" s="1509"/>
      <c r="R8" s="1509"/>
      <c r="S8" s="1509"/>
      <c r="T8" s="1509"/>
      <c r="U8" s="2989" t="str">
        <f ca="1">"Page "&amp;_xlfn.SHEET()&amp;" sur "&amp;_xlfn.SHEETS()</f>
        <v>Page 1 sur 17</v>
      </c>
      <c r="V8" s="2989"/>
      <c r="W8" s="1509"/>
      <c r="X8" s="1509"/>
      <c r="Y8" s="1509"/>
      <c r="Z8" s="1509"/>
      <c r="AA8" s="1509"/>
      <c r="AB8" s="1509"/>
      <c r="AC8" s="1509"/>
    </row>
    <row r="9" spans="1:29" ht="30" customHeight="1">
      <c r="A9" s="1507"/>
      <c r="B9" s="1779" t="s">
        <v>2332</v>
      </c>
      <c r="C9" s="1780"/>
      <c r="D9" s="1780"/>
      <c r="E9" s="1780"/>
      <c r="F9" s="1780"/>
      <c r="G9" s="1780"/>
      <c r="H9" s="1780"/>
      <c r="I9" s="1780"/>
      <c r="J9" s="1780"/>
      <c r="K9" s="1780"/>
      <c r="L9" s="1780"/>
      <c r="M9" s="1780"/>
      <c r="N9" s="1780"/>
      <c r="O9" s="1509"/>
      <c r="P9" s="1509"/>
      <c r="Q9" s="1509"/>
      <c r="R9" s="1509"/>
      <c r="S9" s="1509"/>
      <c r="T9" s="1509"/>
      <c r="U9" s="1509"/>
      <c r="V9" s="1509"/>
      <c r="W9" s="1509"/>
      <c r="X9" s="1509"/>
      <c r="Y9" s="1509"/>
      <c r="Z9" s="1509"/>
      <c r="AA9" s="1509"/>
      <c r="AB9" s="1509"/>
      <c r="AC9" s="1509"/>
    </row>
    <row r="10" spans="1:29" ht="30" customHeight="1">
      <c r="A10" s="1507"/>
      <c r="B10" s="1672" t="s">
        <v>2161</v>
      </c>
      <c r="C10" s="1673"/>
      <c r="D10" s="1673"/>
      <c r="E10" s="1673"/>
      <c r="F10" s="1673"/>
      <c r="G10" s="1673"/>
      <c r="H10" s="1673"/>
      <c r="I10" s="1674"/>
      <c r="J10" s="1673"/>
      <c r="K10" s="1673"/>
      <c r="L10" s="1674"/>
      <c r="M10" s="1674"/>
      <c r="N10" s="1674"/>
      <c r="O10" s="1509"/>
      <c r="P10" s="1509"/>
      <c r="Q10" s="1509"/>
      <c r="R10" s="1509"/>
      <c r="S10" s="1509"/>
      <c r="T10" s="1509"/>
      <c r="U10" s="1509"/>
      <c r="V10" s="1509"/>
      <c r="W10" s="1509"/>
      <c r="X10" s="1509"/>
      <c r="Y10" s="1509"/>
      <c r="Z10" s="1509"/>
      <c r="AA10" s="1509"/>
      <c r="AB10" s="1509"/>
      <c r="AC10" s="1509"/>
    </row>
    <row r="11" spans="1:29" ht="30" customHeight="1">
      <c r="A11" s="1507"/>
      <c r="B11" s="1672" t="s">
        <v>1495</v>
      </c>
      <c r="C11" s="1673"/>
      <c r="D11" s="1673"/>
      <c r="E11" s="1673"/>
      <c r="F11" s="1673"/>
      <c r="G11" s="1673"/>
      <c r="H11" s="1673"/>
      <c r="I11" s="1674"/>
      <c r="J11" s="1673"/>
      <c r="K11" s="1673"/>
      <c r="L11" s="1674"/>
      <c r="M11" s="1674"/>
      <c r="N11" s="1674"/>
      <c r="O11" s="1509"/>
      <c r="P11" s="1509"/>
      <c r="Q11" s="1509"/>
      <c r="R11" s="1509"/>
      <c r="S11" s="1509"/>
      <c r="T11" s="1509"/>
      <c r="U11" s="1509"/>
      <c r="V11" s="1509"/>
      <c r="W11" s="1509"/>
      <c r="X11" s="1509"/>
      <c r="Y11" s="1509"/>
      <c r="Z11" s="1509"/>
      <c r="AA11" s="1509"/>
      <c r="AB11" s="1509"/>
      <c r="AC11" s="1509"/>
    </row>
    <row r="12" spans="1:29" ht="30" customHeight="1">
      <c r="A12" s="1507"/>
      <c r="B12" s="1796" t="s">
        <v>2334</v>
      </c>
      <c r="C12" s="1797"/>
      <c r="D12" s="1673"/>
      <c r="E12" s="1673"/>
      <c r="F12" s="1673"/>
      <c r="G12" s="1673"/>
      <c r="H12" s="1673"/>
      <c r="I12" s="1674"/>
      <c r="J12" s="1673"/>
      <c r="K12" s="1673"/>
      <c r="L12" s="1674"/>
      <c r="M12" s="1674"/>
      <c r="N12" s="1674"/>
      <c r="O12" s="1509"/>
      <c r="P12" s="1509"/>
      <c r="Q12" s="1509"/>
      <c r="R12" s="1509"/>
      <c r="S12" s="1509"/>
      <c r="T12" s="1509"/>
      <c r="U12" s="1509"/>
      <c r="V12" s="1509"/>
      <c r="W12" s="1509"/>
      <c r="X12" s="1509"/>
      <c r="Y12" s="1509"/>
      <c r="Z12" s="1509"/>
      <c r="AA12" s="1509"/>
      <c r="AB12" s="1509"/>
      <c r="AC12" s="1509"/>
    </row>
    <row r="13" spans="1:29" ht="30" customHeight="1">
      <c r="A13" s="1507"/>
      <c r="B13" s="1796"/>
      <c r="C13" s="1796" t="s">
        <v>2333</v>
      </c>
      <c r="D13" s="1673"/>
      <c r="E13" s="1673"/>
      <c r="F13" s="1673"/>
      <c r="G13" s="1673"/>
      <c r="H13" s="1673"/>
      <c r="I13" s="1674"/>
      <c r="J13" s="1673"/>
      <c r="K13" s="1673"/>
      <c r="L13" s="1674"/>
      <c r="M13" s="1674"/>
      <c r="N13" s="1674"/>
      <c r="O13" s="1509"/>
      <c r="P13" s="1509"/>
      <c r="Q13" s="1509"/>
      <c r="R13" s="1509"/>
      <c r="S13" s="1509"/>
      <c r="T13" s="1509"/>
      <c r="U13" s="1509"/>
      <c r="V13" s="1509"/>
      <c r="W13" s="1509"/>
      <c r="X13" s="1509"/>
      <c r="Y13" s="1509"/>
      <c r="Z13" s="1509"/>
      <c r="AA13" s="1509"/>
      <c r="AB13" s="1509"/>
      <c r="AC13" s="1509"/>
    </row>
    <row r="14" spans="1:29" ht="30" customHeight="1">
      <c r="A14" s="1507"/>
      <c r="B14" s="1672"/>
      <c r="C14" s="1786">
        <v>1</v>
      </c>
      <c r="D14" s="1785" t="s">
        <v>237</v>
      </c>
      <c r="E14" s="445"/>
      <c r="F14" s="445"/>
      <c r="G14" s="1673"/>
      <c r="H14" s="1673"/>
      <c r="I14" s="1674"/>
      <c r="J14" s="1673"/>
      <c r="K14" s="1673"/>
      <c r="L14" s="1674"/>
      <c r="M14" s="1674"/>
      <c r="N14" s="1674"/>
      <c r="O14" s="1509"/>
      <c r="P14" s="1509"/>
      <c r="Q14" s="1509"/>
      <c r="R14" s="1509"/>
      <c r="S14" s="1509"/>
      <c r="T14" s="1509"/>
      <c r="U14" s="1509"/>
      <c r="V14" s="1509"/>
      <c r="W14" s="1509"/>
      <c r="X14" s="1509"/>
      <c r="Y14" s="1509"/>
      <c r="Z14" s="1509"/>
      <c r="AA14" s="1509"/>
      <c r="AB14" s="1509"/>
      <c r="AC14" s="1509"/>
    </row>
    <row r="15" spans="1:29" ht="30" customHeight="1">
      <c r="A15" s="1507"/>
      <c r="B15" s="1672"/>
      <c r="C15" s="1787">
        <v>2</v>
      </c>
      <c r="D15" s="1785" t="s">
        <v>142</v>
      </c>
      <c r="E15" s="445"/>
      <c r="F15" s="445"/>
      <c r="G15" s="1673"/>
      <c r="H15" s="1673"/>
      <c r="I15" s="1674"/>
      <c r="J15" s="1673"/>
      <c r="K15" s="1673"/>
      <c r="L15" s="1674"/>
      <c r="M15" s="1674"/>
      <c r="N15" s="1674"/>
      <c r="O15" s="1509"/>
      <c r="P15" s="1509"/>
      <c r="Q15" s="1509"/>
      <c r="R15" s="1509"/>
      <c r="S15" s="1509"/>
      <c r="T15" s="1509"/>
      <c r="U15" s="1509"/>
      <c r="V15" s="1509"/>
      <c r="W15" s="1509"/>
      <c r="X15" s="1509"/>
      <c r="Y15" s="1509"/>
      <c r="Z15" s="1509"/>
      <c r="AA15" s="1509"/>
      <c r="AB15" s="1509"/>
      <c r="AC15" s="1509"/>
    </row>
    <row r="16" spans="1:29" ht="30" customHeight="1">
      <c r="A16" s="1507"/>
      <c r="B16" s="1672"/>
      <c r="C16" s="1788">
        <v>3</v>
      </c>
      <c r="D16" s="1785" t="s">
        <v>88</v>
      </c>
      <c r="E16" s="445"/>
      <c r="F16" s="445"/>
      <c r="G16" s="1673"/>
      <c r="H16" s="1673"/>
      <c r="I16" s="1674"/>
      <c r="J16" s="1673"/>
      <c r="K16" s="1673"/>
      <c r="L16" s="1674"/>
      <c r="M16" s="1674"/>
      <c r="N16" s="1674"/>
      <c r="O16" s="1509"/>
      <c r="P16" s="1509"/>
      <c r="Q16" s="1509"/>
      <c r="R16" s="1509"/>
      <c r="S16" s="1509"/>
      <c r="T16" s="1509"/>
      <c r="U16" s="1509"/>
      <c r="V16" s="1509"/>
      <c r="W16" s="1509"/>
      <c r="X16" s="1509"/>
      <c r="Y16" s="1509"/>
      <c r="Z16" s="1509"/>
      <c r="AA16" s="1509"/>
      <c r="AB16" s="1509"/>
      <c r="AC16" s="1509"/>
    </row>
    <row r="17" spans="1:29" ht="30" customHeight="1">
      <c r="A17" s="1507"/>
      <c r="B17" s="1672"/>
      <c r="C17" s="1789">
        <v>4</v>
      </c>
      <c r="D17" s="1785" t="s">
        <v>87</v>
      </c>
      <c r="E17" s="445"/>
      <c r="F17" s="445"/>
      <c r="G17" s="1673"/>
      <c r="H17" s="1673"/>
      <c r="I17" s="1674"/>
      <c r="J17" s="1673"/>
      <c r="K17" s="1673"/>
      <c r="L17" s="1674"/>
      <c r="M17" s="1674"/>
      <c r="N17" s="1674"/>
      <c r="O17" s="1509"/>
      <c r="P17" s="1509"/>
      <c r="Q17" s="1509"/>
      <c r="R17" s="1509"/>
      <c r="S17" s="1509"/>
      <c r="T17" s="1509"/>
      <c r="U17" s="1509"/>
      <c r="V17" s="1509"/>
      <c r="W17" s="1509"/>
      <c r="X17" s="1509"/>
      <c r="Y17" s="1509"/>
      <c r="Z17" s="1509"/>
      <c r="AA17" s="1509"/>
      <c r="AB17" s="1509"/>
      <c r="AC17" s="1509"/>
    </row>
    <row r="18" spans="1:29" ht="30" customHeight="1">
      <c r="A18" s="1507"/>
      <c r="B18" s="1672"/>
      <c r="C18" s="1790">
        <v>5</v>
      </c>
      <c r="D18" s="1785" t="s">
        <v>861</v>
      </c>
      <c r="E18" s="445"/>
      <c r="F18" s="445"/>
      <c r="G18" s="1673"/>
      <c r="H18" s="1673"/>
      <c r="I18" s="1674"/>
      <c r="J18" s="1673"/>
      <c r="K18" s="1673"/>
      <c r="L18" s="1674"/>
      <c r="M18" s="1674"/>
      <c r="N18" s="1674"/>
      <c r="O18" s="1509"/>
      <c r="P18" s="1509"/>
      <c r="Q18" s="1509"/>
      <c r="R18" s="1509"/>
      <c r="S18" s="1509"/>
      <c r="T18" s="1509"/>
      <c r="U18" s="1509"/>
      <c r="V18" s="1509"/>
      <c r="W18" s="1509"/>
      <c r="X18" s="1509"/>
      <c r="Y18" s="1509"/>
      <c r="Z18" s="1509"/>
      <c r="AA18" s="1509"/>
      <c r="AB18" s="1509"/>
      <c r="AC18" s="1509"/>
    </row>
    <row r="19" spans="1:29" ht="30" customHeight="1">
      <c r="A19" s="1507"/>
      <c r="B19" s="1672"/>
      <c r="C19" s="1791">
        <v>6</v>
      </c>
      <c r="D19" s="1785" t="s">
        <v>102</v>
      </c>
      <c r="E19" s="445"/>
      <c r="F19" s="445"/>
      <c r="G19" s="1673"/>
      <c r="H19" s="1673"/>
      <c r="I19" s="1674"/>
      <c r="J19" s="1673"/>
      <c r="K19" s="1673"/>
      <c r="L19" s="1674"/>
      <c r="M19" s="1674"/>
      <c r="N19" s="1674"/>
      <c r="O19" s="1509"/>
      <c r="P19" s="1509"/>
      <c r="Q19" s="1509"/>
      <c r="R19" s="1509"/>
      <c r="S19" s="1509"/>
      <c r="T19" s="1509"/>
      <c r="U19" s="1509"/>
      <c r="V19" s="1509"/>
      <c r="W19" s="1509"/>
      <c r="X19" s="1509"/>
      <c r="Y19" s="1509"/>
      <c r="Z19" s="1509"/>
      <c r="AA19" s="1509"/>
      <c r="AB19" s="1509"/>
      <c r="AC19" s="1509"/>
    </row>
    <row r="20" spans="1:29" ht="30" customHeight="1">
      <c r="A20" s="1507"/>
      <c r="B20" s="1672"/>
      <c r="C20" s="1792">
        <v>7</v>
      </c>
      <c r="D20" s="1785" t="s">
        <v>122</v>
      </c>
      <c r="E20" s="445"/>
      <c r="F20" s="445"/>
      <c r="G20" s="1673"/>
      <c r="H20" s="1673"/>
      <c r="I20" s="1674"/>
      <c r="J20" s="1673"/>
      <c r="K20" s="1673"/>
      <c r="L20" s="1674"/>
      <c r="M20" s="1674"/>
      <c r="N20" s="1674"/>
      <c r="O20" s="1509"/>
      <c r="P20" s="1509"/>
      <c r="Q20" s="1509"/>
      <c r="R20" s="1509"/>
      <c r="S20" s="1509"/>
      <c r="T20" s="1509"/>
      <c r="U20" s="1509"/>
      <c r="V20" s="1509"/>
      <c r="W20" s="1509"/>
      <c r="X20" s="1509"/>
      <c r="Y20" s="1509"/>
      <c r="Z20" s="1509"/>
      <c r="AA20" s="1509"/>
      <c r="AB20" s="1509"/>
      <c r="AC20" s="1509"/>
    </row>
    <row r="21" spans="1:29" ht="30" customHeight="1">
      <c r="A21" s="1507"/>
      <c r="B21" s="1672"/>
      <c r="C21" s="1793">
        <v>8</v>
      </c>
      <c r="D21" s="1785" t="s">
        <v>140</v>
      </c>
      <c r="E21" s="445"/>
      <c r="F21" s="445"/>
      <c r="G21" s="1673"/>
      <c r="H21" s="1673"/>
      <c r="I21" s="1674"/>
      <c r="J21" s="1673"/>
      <c r="K21" s="1673"/>
      <c r="L21" s="1674"/>
      <c r="M21" s="1674"/>
      <c r="N21" s="1674"/>
      <c r="O21" s="1509"/>
      <c r="P21" s="1509"/>
      <c r="Q21" s="1509"/>
      <c r="R21" s="1509"/>
      <c r="S21" s="1509"/>
      <c r="T21" s="1509"/>
      <c r="U21" s="1509"/>
      <c r="V21" s="1509"/>
      <c r="W21" s="1509"/>
      <c r="X21" s="1509"/>
      <c r="Y21" s="1509"/>
      <c r="Z21" s="1509"/>
      <c r="AA21" s="1509"/>
      <c r="AB21" s="1509"/>
      <c r="AC21" s="1509"/>
    </row>
    <row r="22" spans="1:29" ht="30" customHeight="1">
      <c r="A22" s="1507"/>
      <c r="B22" s="1672"/>
      <c r="C22" s="1794">
        <v>9</v>
      </c>
      <c r="D22" s="1785" t="s">
        <v>321</v>
      </c>
      <c r="E22" s="445"/>
      <c r="F22" s="445"/>
      <c r="G22" s="1673"/>
      <c r="H22" s="1673"/>
      <c r="I22" s="1674"/>
      <c r="J22" s="1673"/>
      <c r="K22" s="1673"/>
      <c r="L22" s="1674"/>
      <c r="M22" s="1674"/>
      <c r="N22" s="1674"/>
      <c r="O22" s="1509"/>
      <c r="P22" s="1509"/>
      <c r="Q22" s="1509"/>
      <c r="R22" s="1509"/>
      <c r="S22" s="1509"/>
      <c r="T22" s="1509"/>
      <c r="U22" s="1509"/>
      <c r="V22" s="1509"/>
      <c r="W22" s="1509"/>
      <c r="X22" s="1509"/>
      <c r="Y22" s="1509"/>
      <c r="Z22" s="1509"/>
      <c r="AA22" s="1509"/>
      <c r="AB22" s="1509"/>
      <c r="AC22" s="1509"/>
    </row>
    <row r="23" spans="1:29" ht="30" customHeight="1">
      <c r="A23" s="1507"/>
      <c r="B23" s="1672"/>
      <c r="C23" s="1795">
        <v>10</v>
      </c>
      <c r="D23" s="1785" t="s">
        <v>315</v>
      </c>
      <c r="E23" s="445"/>
      <c r="F23" s="445"/>
      <c r="G23" s="1673"/>
      <c r="H23" s="1673"/>
      <c r="I23" s="1674"/>
      <c r="J23" s="1673"/>
      <c r="K23" s="1673"/>
      <c r="L23" s="1674"/>
      <c r="M23" s="1674"/>
      <c r="N23" s="1674"/>
      <c r="O23" s="1509"/>
      <c r="P23" s="1509"/>
      <c r="Q23" s="1509"/>
      <c r="R23" s="1509"/>
      <c r="S23" s="1509"/>
      <c r="T23" s="1509"/>
      <c r="U23" s="1509"/>
      <c r="V23" s="1509"/>
      <c r="W23" s="1509"/>
      <c r="X23" s="1509"/>
      <c r="Y23" s="1509"/>
      <c r="Z23" s="1509"/>
      <c r="AA23" s="1509"/>
      <c r="AB23" s="1509"/>
      <c r="AC23" s="1509"/>
    </row>
    <row r="24" spans="1:29" ht="30" customHeight="1">
      <c r="A24" s="1507"/>
      <c r="B24" s="1672" t="s">
        <v>170</v>
      </c>
      <c r="C24" s="1673"/>
      <c r="D24" s="1673"/>
      <c r="E24" s="1673"/>
      <c r="F24" s="1673"/>
      <c r="G24" s="1673"/>
      <c r="H24" s="1673"/>
      <c r="I24" s="1674"/>
      <c r="J24" s="1673"/>
      <c r="K24" s="1673"/>
      <c r="L24" s="1674"/>
      <c r="M24" s="1674"/>
      <c r="N24" s="1674"/>
      <c r="O24" s="1509"/>
      <c r="P24" s="1509"/>
      <c r="Q24" s="1509"/>
      <c r="R24" s="1509"/>
      <c r="S24" s="1509"/>
      <c r="T24" s="1509"/>
      <c r="U24" s="1509"/>
      <c r="V24" s="1509"/>
      <c r="W24" s="1509"/>
      <c r="X24" s="1509"/>
      <c r="Y24" s="1509"/>
      <c r="Z24" s="1509"/>
      <c r="AA24" s="1509"/>
      <c r="AB24" s="1509"/>
      <c r="AC24" s="1509"/>
    </row>
    <row r="25" spans="1:29" ht="30" customHeight="1">
      <c r="A25" s="1507"/>
      <c r="B25" s="1672" t="s">
        <v>2216</v>
      </c>
      <c r="C25" s="1673"/>
      <c r="D25" s="1673"/>
      <c r="E25" s="1673"/>
      <c r="F25" s="1673"/>
      <c r="G25" s="1673"/>
      <c r="H25" s="1673"/>
      <c r="I25" s="1674"/>
      <c r="J25" s="1673"/>
      <c r="K25" s="1673"/>
      <c r="L25" s="1674"/>
      <c r="M25" s="1674"/>
      <c r="N25" s="1674"/>
      <c r="O25" s="1509"/>
      <c r="P25" s="1509"/>
      <c r="Q25" s="1509"/>
      <c r="R25" s="1509"/>
      <c r="S25" s="1509"/>
      <c r="T25" s="1509"/>
      <c r="U25" s="1509"/>
      <c r="V25" s="1509"/>
      <c r="W25" s="1509"/>
      <c r="X25" s="1509"/>
      <c r="Y25" s="1509"/>
      <c r="Z25" s="1509"/>
      <c r="AA25" s="1509"/>
      <c r="AB25" s="1509"/>
      <c r="AC25" s="1509"/>
    </row>
    <row r="26" spans="1:29" ht="30" customHeight="1">
      <c r="A26" s="1507"/>
      <c r="B26" s="1672" t="s">
        <v>2217</v>
      </c>
      <c r="C26" s="1673"/>
      <c r="D26" s="1673"/>
      <c r="E26" s="1673"/>
      <c r="F26" s="1673"/>
      <c r="G26" s="1673"/>
      <c r="H26" s="1673"/>
      <c r="I26" s="1674"/>
      <c r="J26" s="1673"/>
      <c r="K26" s="1673"/>
      <c r="L26" s="1674"/>
      <c r="M26" s="1674"/>
      <c r="N26" s="1674"/>
      <c r="O26" s="1509"/>
      <c r="P26" s="1509"/>
      <c r="Q26" s="1509"/>
      <c r="R26" s="1509"/>
      <c r="S26" s="1509"/>
      <c r="T26" s="1509"/>
      <c r="U26" s="1509"/>
      <c r="V26" s="1509"/>
      <c r="W26" s="1509"/>
      <c r="X26" s="1509"/>
      <c r="Y26" s="1509"/>
      <c r="Z26" s="1509"/>
      <c r="AA26" s="1509"/>
      <c r="AB26" s="1509"/>
      <c r="AC26" s="1509"/>
    </row>
    <row r="27" spans="1:29" ht="30" customHeight="1">
      <c r="A27" s="1507"/>
      <c r="B27" s="1672" t="s">
        <v>2218</v>
      </c>
      <c r="C27" s="1673"/>
      <c r="D27" s="1673"/>
      <c r="E27" s="1673"/>
      <c r="F27" s="1673"/>
      <c r="G27" s="1673"/>
      <c r="H27" s="1673"/>
      <c r="I27" s="1674"/>
      <c r="J27" s="1673"/>
      <c r="K27" s="1673"/>
      <c r="L27" s="1674"/>
      <c r="M27" s="1674"/>
      <c r="N27" s="1674"/>
      <c r="O27" s="1509"/>
      <c r="P27" s="1509"/>
      <c r="Q27" s="1509"/>
      <c r="R27" s="1509"/>
      <c r="S27" s="1509"/>
      <c r="T27" s="1509"/>
      <c r="U27" s="1509"/>
      <c r="V27" s="1509"/>
      <c r="W27" s="1509"/>
      <c r="X27" s="1509"/>
      <c r="Y27" s="1509"/>
      <c r="Z27" s="1509"/>
      <c r="AA27" s="1509"/>
      <c r="AB27" s="1509"/>
      <c r="AC27" s="1509"/>
    </row>
    <row r="28" spans="1:29" ht="30" customHeight="1">
      <c r="A28" s="1507"/>
      <c r="B28" s="1672" t="s">
        <v>997</v>
      </c>
      <c r="C28" s="1673"/>
      <c r="D28" s="1673"/>
      <c r="E28" s="1673"/>
      <c r="F28" s="1673"/>
      <c r="G28" s="1673"/>
      <c r="H28" s="1673"/>
      <c r="I28" s="1674"/>
      <c r="J28" s="1673"/>
      <c r="K28" s="1673"/>
      <c r="L28" s="1674"/>
      <c r="M28" s="1674"/>
      <c r="N28" s="1674"/>
      <c r="O28" s="1509"/>
      <c r="P28" s="1509"/>
      <c r="Q28" s="1509"/>
      <c r="R28" s="1509"/>
      <c r="S28" s="1509"/>
      <c r="T28" s="1509"/>
      <c r="U28" s="1509"/>
      <c r="V28" s="1509"/>
      <c r="W28" s="1509"/>
      <c r="X28" s="1509"/>
      <c r="Y28" s="1509"/>
      <c r="Z28" s="1509"/>
      <c r="AA28" s="1509"/>
      <c r="AB28" s="1509"/>
      <c r="AC28" s="1509"/>
    </row>
    <row r="29" spans="1:29" ht="30" customHeight="1">
      <c r="A29" s="1507"/>
      <c r="B29" s="1672" t="s">
        <v>2219</v>
      </c>
      <c r="C29" s="1673"/>
      <c r="D29" s="1673"/>
      <c r="E29" s="1673"/>
      <c r="F29" s="1673"/>
      <c r="G29" s="1673"/>
      <c r="H29" s="1673"/>
      <c r="I29" s="1674"/>
      <c r="J29" s="1673"/>
      <c r="K29" s="1673"/>
      <c r="L29" s="1674"/>
      <c r="M29" s="1674"/>
      <c r="N29" s="1674"/>
      <c r="O29" s="1509"/>
      <c r="P29" s="1509"/>
      <c r="Q29" s="1509"/>
      <c r="R29" s="1509"/>
      <c r="S29" s="1509"/>
      <c r="T29" s="1509"/>
      <c r="U29" s="1509"/>
      <c r="V29" s="1509"/>
      <c r="W29" s="1509"/>
      <c r="X29" s="1509"/>
      <c r="Y29" s="1509"/>
      <c r="Z29" s="1509"/>
      <c r="AA29" s="1509"/>
      <c r="AB29" s="1509"/>
      <c r="AC29" s="1509"/>
    </row>
    <row r="30" spans="1:29" ht="30" customHeight="1">
      <c r="A30" s="1507"/>
      <c r="B30" s="1672" t="s">
        <v>532</v>
      </c>
      <c r="C30" s="1673"/>
      <c r="D30" s="1673"/>
      <c r="E30" s="1673"/>
      <c r="F30" s="1673"/>
      <c r="G30" s="1673"/>
      <c r="H30" s="1673"/>
      <c r="I30" s="1674"/>
      <c r="J30" s="1673"/>
      <c r="K30" s="1673"/>
      <c r="L30" s="1674"/>
      <c r="M30" s="1674"/>
      <c r="N30" s="1674"/>
      <c r="O30" s="1509"/>
      <c r="P30" s="1509"/>
      <c r="Q30" s="1509"/>
      <c r="R30" s="1509"/>
      <c r="S30" s="1509"/>
      <c r="T30" s="1509"/>
      <c r="U30" s="1509"/>
      <c r="V30" s="1509"/>
      <c r="W30" s="1509"/>
      <c r="X30" s="1509"/>
      <c r="Y30" s="1509"/>
      <c r="Z30" s="1509"/>
      <c r="AA30" s="1509"/>
      <c r="AB30" s="1509"/>
      <c r="AC30" s="1509"/>
    </row>
    <row r="31" spans="1:29" ht="30" customHeight="1">
      <c r="A31" s="1507"/>
      <c r="B31" s="1672" t="s">
        <v>2220</v>
      </c>
      <c r="C31" s="1673"/>
      <c r="D31" s="1673"/>
      <c r="E31" s="1673"/>
      <c r="F31" s="1673"/>
      <c r="G31" s="1673"/>
      <c r="H31" s="1673"/>
      <c r="I31" s="1674"/>
      <c r="J31" s="1673"/>
      <c r="K31" s="1673"/>
      <c r="L31" s="1674"/>
      <c r="M31" s="1674"/>
      <c r="N31" s="1674"/>
      <c r="O31" s="1509"/>
      <c r="P31" s="1509"/>
      <c r="Q31" s="1509"/>
      <c r="R31" s="1509"/>
      <c r="S31" s="1509"/>
      <c r="T31" s="1509"/>
      <c r="U31" s="1509"/>
      <c r="V31" s="1509"/>
      <c r="W31" s="1509"/>
      <c r="X31" s="1509"/>
      <c r="Y31" s="1509"/>
      <c r="Z31" s="1509"/>
      <c r="AA31" s="1509"/>
      <c r="AB31" s="1509"/>
      <c r="AC31" s="1509"/>
    </row>
    <row r="32" spans="1:29" ht="30" customHeight="1">
      <c r="A32" s="1507"/>
      <c r="B32" s="1672" t="s">
        <v>2221</v>
      </c>
      <c r="C32" s="1673"/>
      <c r="D32" s="1673"/>
      <c r="E32" s="1673"/>
      <c r="F32" s="1673"/>
      <c r="G32" s="1673"/>
      <c r="H32" s="1673"/>
      <c r="I32" s="1674"/>
      <c r="J32" s="1673"/>
      <c r="K32" s="1673"/>
      <c r="L32" s="1674"/>
      <c r="M32" s="1674"/>
      <c r="N32" s="1674"/>
      <c r="O32" s="1509"/>
      <c r="P32" s="1509"/>
      <c r="Q32" s="1509"/>
      <c r="R32" s="1509"/>
      <c r="S32" s="1509"/>
      <c r="T32" s="1509"/>
      <c r="U32" s="1509"/>
      <c r="V32" s="1509"/>
      <c r="W32" s="1509"/>
      <c r="X32" s="1509"/>
      <c r="Y32" s="1509"/>
      <c r="Z32" s="1509"/>
      <c r="AA32" s="1509"/>
      <c r="AB32" s="1509"/>
      <c r="AC32" s="1509"/>
    </row>
    <row r="33" spans="1:44" ht="30" customHeight="1">
      <c r="A33" s="1507"/>
      <c r="B33" s="1672"/>
      <c r="C33" s="1673"/>
      <c r="D33" s="1673"/>
      <c r="E33" s="1673"/>
      <c r="F33" s="1673"/>
      <c r="G33" s="1673"/>
      <c r="H33" s="1673"/>
      <c r="I33" s="1674"/>
      <c r="J33" s="1673"/>
      <c r="K33" s="1673"/>
      <c r="L33" s="1674"/>
      <c r="M33" s="1674"/>
      <c r="N33" s="1674"/>
      <c r="O33" s="1509"/>
      <c r="P33" s="1509"/>
      <c r="Q33" s="1509"/>
      <c r="R33" s="1509"/>
      <c r="S33" s="1509"/>
      <c r="T33" s="1509"/>
      <c r="U33" s="1509"/>
      <c r="V33" s="1509"/>
      <c r="W33" s="1509"/>
      <c r="X33" s="1509"/>
      <c r="Y33" s="1509"/>
      <c r="Z33" s="1509"/>
      <c r="AA33" s="1509"/>
      <c r="AB33" s="1509"/>
      <c r="AC33" s="1509"/>
    </row>
    <row r="34" spans="1:44" ht="30" customHeight="1">
      <c r="A34" s="1507"/>
      <c r="B34" s="1512"/>
      <c r="C34" s="1507"/>
      <c r="D34" s="1507"/>
      <c r="E34" s="1507"/>
      <c r="F34" s="1507"/>
      <c r="G34" s="1507"/>
      <c r="H34" s="1507"/>
      <c r="I34" s="1508"/>
      <c r="J34" s="1507"/>
      <c r="K34" s="1507"/>
      <c r="L34" s="1508"/>
      <c r="M34" s="1508"/>
      <c r="N34" s="1508"/>
      <c r="O34" s="1508"/>
      <c r="P34" s="1508"/>
      <c r="Q34" s="1509"/>
      <c r="R34" s="1509"/>
      <c r="S34" s="1509"/>
      <c r="T34" s="1509"/>
      <c r="U34" s="1509"/>
      <c r="V34" s="1509"/>
      <c r="W34" s="1509"/>
      <c r="X34" s="1509"/>
      <c r="Y34" s="1509"/>
      <c r="Z34" s="1509"/>
      <c r="AA34" s="1509"/>
      <c r="AB34" s="1509"/>
      <c r="AC34" s="1509"/>
    </row>
    <row r="35" spans="1:44" ht="30" customHeight="1">
      <c r="A35" s="1507"/>
      <c r="B35" s="1507"/>
      <c r="C35" s="1507"/>
      <c r="D35" s="1507"/>
      <c r="E35" s="1507"/>
      <c r="F35" s="1507"/>
      <c r="G35" s="1507"/>
      <c r="H35" s="1507"/>
      <c r="I35" s="1507"/>
      <c r="J35" s="1507"/>
      <c r="K35" s="1507"/>
      <c r="L35" s="1508"/>
      <c r="M35" s="1508"/>
      <c r="N35" s="1508"/>
      <c r="O35" s="1508"/>
      <c r="P35" s="1508"/>
      <c r="Q35" s="1509"/>
      <c r="R35" s="1509"/>
      <c r="S35" s="1509"/>
      <c r="T35" s="1509"/>
      <c r="U35" s="1509"/>
      <c r="V35" s="1509"/>
      <c r="W35" s="1509"/>
      <c r="X35" s="1509"/>
      <c r="Y35" s="1509"/>
      <c r="Z35" s="1509"/>
      <c r="AA35" s="1509"/>
      <c r="AB35" s="1509"/>
      <c r="AC35" s="1509"/>
    </row>
    <row r="36" spans="1:44" s="1348" customFormat="1" ht="40.5" customHeight="1">
      <c r="A36" s="1507"/>
      <c r="B36" s="1516" t="s">
        <v>2047</v>
      </c>
      <c r="C36" s="1507"/>
      <c r="D36" s="1507"/>
      <c r="E36" s="1507"/>
      <c r="F36" s="1507"/>
      <c r="G36" s="1507"/>
      <c r="H36" s="1507"/>
      <c r="I36" s="1508"/>
      <c r="J36" s="1507"/>
      <c r="K36" s="1507"/>
      <c r="L36" s="1508"/>
      <c r="M36" s="1508"/>
      <c r="N36" s="1508"/>
      <c r="O36" s="1508"/>
      <c r="P36" s="1508"/>
      <c r="Q36" s="1516" t="s">
        <v>2048</v>
      </c>
      <c r="R36" s="1509"/>
      <c r="S36" s="1509"/>
      <c r="T36" s="1509"/>
      <c r="U36" s="1509"/>
      <c r="V36" s="1509"/>
      <c r="W36" s="1509"/>
      <c r="X36" s="1509"/>
      <c r="Y36" s="1509"/>
      <c r="Z36" s="1509"/>
      <c r="AA36" s="1509"/>
      <c r="AB36" s="1509"/>
      <c r="AC36" s="1509"/>
      <c r="AD36" s="1510"/>
      <c r="AE36" s="1510"/>
      <c r="AF36" s="1510"/>
      <c r="AG36" s="1510"/>
      <c r="AH36" s="1510"/>
      <c r="AI36" s="1510"/>
      <c r="AJ36" s="1510"/>
      <c r="AK36" s="1510"/>
      <c r="AL36" s="1510"/>
      <c r="AM36" s="1510"/>
      <c r="AN36" s="1510"/>
      <c r="AO36" s="1510"/>
      <c r="AP36" s="1510"/>
      <c r="AQ36" s="1510"/>
      <c r="AR36" s="1510"/>
    </row>
    <row r="37" spans="1:44" s="1348" customFormat="1" ht="40.5" customHeight="1">
      <c r="A37" s="1507"/>
      <c r="B37" s="1514"/>
      <c r="C37" s="1517" t="s">
        <v>2049</v>
      </c>
      <c r="D37" s="1507"/>
      <c r="E37" s="1518" t="s">
        <v>2050</v>
      </c>
      <c r="F37" s="1508"/>
      <c r="G37" s="2004" t="s">
        <v>2051</v>
      </c>
      <c r="H37" s="1507"/>
      <c r="I37" s="1508"/>
      <c r="J37" s="1512" t="s">
        <v>2052</v>
      </c>
      <c r="K37" s="1507"/>
      <c r="L37" s="1508"/>
      <c r="M37" s="1508"/>
      <c r="N37" s="1508"/>
      <c r="O37" s="1508"/>
      <c r="P37" s="1508"/>
      <c r="Q37" s="1519" t="s">
        <v>2053</v>
      </c>
      <c r="R37" s="1520"/>
      <c r="S37" s="1521">
        <v>15.5</v>
      </c>
      <c r="T37" s="1509"/>
      <c r="U37" s="1522">
        <v>15.5</v>
      </c>
      <c r="V37" s="1509"/>
      <c r="W37" s="1523">
        <v>15.5</v>
      </c>
      <c r="X37" s="1509"/>
      <c r="Y37" s="1509"/>
      <c r="Z37" s="1509"/>
      <c r="AA37" s="1509"/>
      <c r="AB37" s="1509"/>
      <c r="AC37" s="1509"/>
      <c r="AD37" s="1510"/>
      <c r="AE37" s="1510"/>
      <c r="AF37" s="1510"/>
      <c r="AG37" s="1510"/>
      <c r="AH37" s="1510"/>
      <c r="AI37" s="1510"/>
      <c r="AJ37" s="1510"/>
      <c r="AK37" s="1510"/>
      <c r="AL37" s="1510"/>
      <c r="AM37" s="1510"/>
      <c r="AN37" s="1510"/>
      <c r="AO37" s="1510"/>
      <c r="AP37" s="1510"/>
      <c r="AQ37" s="1510"/>
      <c r="AR37" s="1510"/>
    </row>
    <row r="38" spans="1:44" s="1348" customFormat="1" ht="40.5" customHeight="1">
      <c r="A38" s="1507"/>
      <c r="B38" s="1514"/>
      <c r="C38" s="1517" t="s">
        <v>2054</v>
      </c>
      <c r="D38" s="1507"/>
      <c r="E38" s="1518" t="s">
        <v>2055</v>
      </c>
      <c r="F38" s="1508"/>
      <c r="G38" s="2004" t="s">
        <v>2056</v>
      </c>
      <c r="H38" s="1507"/>
      <c r="I38" s="1508"/>
      <c r="J38" s="1512" t="s">
        <v>2057</v>
      </c>
      <c r="K38" s="1507"/>
      <c r="L38" s="1508"/>
      <c r="M38" s="1508"/>
      <c r="N38" s="1508"/>
      <c r="O38" s="1508"/>
      <c r="P38" s="1508"/>
      <c r="Q38" s="1524" t="s">
        <v>2058</v>
      </c>
      <c r="R38" s="1520"/>
      <c r="S38" s="1518" t="s">
        <v>2059</v>
      </c>
      <c r="T38" s="1509"/>
      <c r="U38" s="1525" t="s">
        <v>2060</v>
      </c>
      <c r="V38" s="1509"/>
      <c r="W38" s="1518" t="s">
        <v>2061</v>
      </c>
      <c r="X38" s="1509"/>
      <c r="Y38" s="1509"/>
      <c r="Z38" s="1509"/>
      <c r="AA38" s="1509"/>
      <c r="AB38" s="1509"/>
      <c r="AC38" s="1509"/>
      <c r="AD38" s="1510"/>
      <c r="AE38" s="1510"/>
      <c r="AF38" s="1510"/>
      <c r="AG38" s="1510"/>
      <c r="AH38" s="1510"/>
      <c r="AI38" s="1510"/>
      <c r="AJ38" s="1510"/>
      <c r="AK38" s="1510"/>
      <c r="AL38" s="1510"/>
      <c r="AM38" s="1510"/>
      <c r="AN38" s="1510"/>
      <c r="AO38" s="1510"/>
      <c r="AP38" s="1510"/>
      <c r="AQ38" s="1510"/>
      <c r="AR38" s="1510"/>
    </row>
    <row r="39" spans="1:44" s="1348" customFormat="1" ht="40.5" customHeight="1">
      <c r="A39" s="1507"/>
      <c r="B39" s="1514"/>
      <c r="C39" s="1507"/>
      <c r="D39" s="1507"/>
      <c r="E39" s="1507"/>
      <c r="F39" s="1507"/>
      <c r="G39" s="1507"/>
      <c r="H39" s="1507"/>
      <c r="I39" s="1508"/>
      <c r="J39" s="1507"/>
      <c r="K39" s="1507"/>
      <c r="L39" s="1508"/>
      <c r="M39" s="1508"/>
      <c r="N39" s="1508"/>
      <c r="O39" s="1508"/>
      <c r="P39" s="1508"/>
      <c r="Q39" s="1509"/>
      <c r="R39" s="1509"/>
      <c r="S39" s="1509"/>
      <c r="T39" s="1509"/>
      <c r="U39" s="1509"/>
      <c r="V39" s="1509"/>
      <c r="W39" s="1509"/>
      <c r="X39" s="1509"/>
      <c r="Y39" s="1509"/>
      <c r="Z39" s="1509"/>
      <c r="AA39" s="1509"/>
      <c r="AB39" s="1509"/>
      <c r="AC39" s="1509"/>
      <c r="AD39" s="1510"/>
      <c r="AE39" s="1510"/>
      <c r="AF39" s="1510"/>
      <c r="AG39" s="1510"/>
      <c r="AH39" s="1510"/>
      <c r="AI39" s="1510"/>
      <c r="AJ39" s="1510"/>
      <c r="AK39" s="1510"/>
      <c r="AL39" s="1510"/>
      <c r="AM39" s="1510"/>
      <c r="AN39" s="1510"/>
      <c r="AO39" s="1510"/>
      <c r="AP39" s="1510"/>
      <c r="AQ39" s="1510"/>
      <c r="AR39" s="1510"/>
    </row>
    <row r="40" spans="1:44" s="1348" customFormat="1" ht="40.5" customHeight="1">
      <c r="A40" s="1507"/>
      <c r="B40" s="1516" t="s">
        <v>2062</v>
      </c>
      <c r="C40" s="1507"/>
      <c r="D40" s="1507"/>
      <c r="E40" s="1507"/>
      <c r="F40" s="1507"/>
      <c r="G40" s="1507"/>
      <c r="H40" s="1507"/>
      <c r="I40" s="1508"/>
      <c r="J40" s="1507"/>
      <c r="K40" s="1507"/>
      <c r="L40" s="1508"/>
      <c r="M40" s="1508"/>
      <c r="N40" s="1508"/>
      <c r="O40" s="1508"/>
      <c r="P40" s="1508"/>
      <c r="Q40" s="1509"/>
      <c r="R40" s="1509"/>
      <c r="S40" s="1509"/>
      <c r="T40" s="1509"/>
      <c r="U40" s="1509"/>
      <c r="V40" s="1509"/>
      <c r="W40" s="1509"/>
      <c r="X40" s="1509"/>
      <c r="Y40" s="1509"/>
      <c r="Z40" s="1509"/>
      <c r="AA40" s="1509"/>
      <c r="AB40" s="1509"/>
      <c r="AC40" s="1509"/>
      <c r="AD40" s="1510"/>
      <c r="AE40" s="1510"/>
      <c r="AF40" s="1510"/>
      <c r="AG40" s="1510"/>
      <c r="AH40" s="1510"/>
      <c r="AI40" s="1510"/>
      <c r="AJ40" s="1510"/>
      <c r="AK40" s="1510"/>
      <c r="AL40" s="1510"/>
      <c r="AM40" s="1510"/>
      <c r="AN40" s="1510"/>
      <c r="AO40" s="1510"/>
      <c r="AP40" s="1510"/>
      <c r="AQ40" s="1510"/>
      <c r="AR40" s="1510"/>
    </row>
    <row r="41" spans="1:44" s="1348" customFormat="1" ht="40.5" customHeight="1">
      <c r="A41" s="1507"/>
      <c r="B41" s="1514"/>
      <c r="C41" s="1526" t="s">
        <v>2063</v>
      </c>
      <c r="D41" s="1507"/>
      <c r="E41" s="1507"/>
      <c r="F41" s="1507"/>
      <c r="G41" s="1507"/>
      <c r="H41" s="1527" t="s">
        <v>2064</v>
      </c>
      <c r="I41" s="1527"/>
      <c r="J41" s="1507"/>
      <c r="K41" s="1507"/>
      <c r="L41" s="1508"/>
      <c r="M41" s="1508"/>
      <c r="N41" s="1508"/>
      <c r="O41" s="1508"/>
      <c r="P41" s="1528" t="s">
        <v>2065</v>
      </c>
      <c r="Q41" s="1528"/>
      <c r="R41" s="1509"/>
      <c r="S41" s="1509"/>
      <c r="T41" s="1509"/>
      <c r="U41" s="1509"/>
      <c r="V41" s="1529" t="s">
        <v>2066</v>
      </c>
      <c r="W41" s="1529"/>
      <c r="X41" s="1509"/>
      <c r="Y41" s="1509"/>
      <c r="Z41" s="1509"/>
      <c r="AA41" s="1509"/>
      <c r="AB41" s="1509"/>
      <c r="AC41" s="1509"/>
      <c r="AD41" s="1510"/>
      <c r="AE41" s="1510"/>
      <c r="AF41" s="1510"/>
      <c r="AG41" s="1510"/>
      <c r="AH41" s="1510"/>
      <c r="AI41" s="1510"/>
      <c r="AJ41" s="1510"/>
      <c r="AK41" s="1510"/>
      <c r="AL41" s="1510"/>
      <c r="AM41" s="1510"/>
      <c r="AN41" s="1510"/>
      <c r="AO41" s="1510"/>
      <c r="AP41" s="1510"/>
      <c r="AQ41" s="1510"/>
      <c r="AR41" s="1510"/>
    </row>
    <row r="42" spans="1:44" s="1348" customFormat="1" ht="40.5" customHeight="1">
      <c r="A42" s="1507"/>
      <c r="B42" s="1514"/>
      <c r="C42" s="1530" t="s">
        <v>2067</v>
      </c>
      <c r="D42" s="1507"/>
      <c r="E42" s="1507"/>
      <c r="F42" s="1507"/>
      <c r="G42" s="1507"/>
      <c r="H42" s="1531" t="s">
        <v>2068</v>
      </c>
      <c r="I42" s="1531"/>
      <c r="J42" s="1507"/>
      <c r="K42" s="1507"/>
      <c r="L42" s="1508"/>
      <c r="M42" s="1508"/>
      <c r="N42" s="1508"/>
      <c r="O42" s="1508"/>
      <c r="P42" s="1532" t="s">
        <v>2069</v>
      </c>
      <c r="Q42" s="1532"/>
      <c r="R42" s="1509"/>
      <c r="S42" s="1509"/>
      <c r="T42" s="1509"/>
      <c r="U42" s="1509"/>
      <c r="V42" s="1533" t="s">
        <v>2070</v>
      </c>
      <c r="W42" s="1533"/>
      <c r="X42" s="1509"/>
      <c r="Y42" s="1509"/>
      <c r="Z42" s="1509"/>
      <c r="AA42" s="1509"/>
      <c r="AB42" s="1509"/>
      <c r="AC42" s="1509"/>
      <c r="AD42" s="1510"/>
      <c r="AE42" s="1510"/>
      <c r="AF42" s="1510"/>
      <c r="AG42" s="1510"/>
      <c r="AH42" s="1510"/>
      <c r="AI42" s="1510"/>
      <c r="AJ42" s="1510"/>
      <c r="AK42" s="1510"/>
      <c r="AL42" s="1510"/>
      <c r="AM42" s="1510"/>
      <c r="AN42" s="1510"/>
      <c r="AO42" s="1510"/>
      <c r="AP42" s="1510"/>
      <c r="AQ42" s="1510"/>
      <c r="AR42" s="1510"/>
    </row>
    <row r="43" spans="1:44" s="1348" customFormat="1" ht="40.5" customHeight="1">
      <c r="A43" s="1507"/>
      <c r="B43" s="1514"/>
      <c r="C43" s="1534" t="s">
        <v>2071</v>
      </c>
      <c r="D43" s="1507"/>
      <c r="E43" s="1507"/>
      <c r="F43" s="1507"/>
      <c r="G43" s="1507"/>
      <c r="H43" s="1507"/>
      <c r="I43" s="1508"/>
      <c r="J43" s="1507"/>
      <c r="K43" s="1507"/>
      <c r="L43" s="1508"/>
      <c r="M43" s="1508"/>
      <c r="N43" s="1508"/>
      <c r="O43" s="1508"/>
      <c r="P43" s="1508"/>
      <c r="Q43" s="1509"/>
      <c r="R43" s="1509"/>
      <c r="S43" s="1509"/>
      <c r="T43" s="1509"/>
      <c r="U43" s="1509"/>
      <c r="V43" s="1509"/>
      <c r="W43" s="1509"/>
      <c r="X43" s="1509"/>
      <c r="Y43" s="1509"/>
      <c r="Z43" s="1509"/>
      <c r="AA43" s="1509"/>
      <c r="AB43" s="1509"/>
      <c r="AC43" s="1509"/>
      <c r="AD43" s="1510"/>
      <c r="AE43" s="1510"/>
      <c r="AF43" s="1510"/>
      <c r="AG43" s="1510"/>
      <c r="AH43" s="1510"/>
      <c r="AI43" s="1510"/>
      <c r="AJ43" s="1510"/>
      <c r="AK43" s="1510"/>
      <c r="AL43" s="1510"/>
      <c r="AM43" s="1510"/>
      <c r="AN43" s="1510"/>
      <c r="AO43" s="1510"/>
      <c r="AP43" s="1510"/>
      <c r="AQ43" s="1510"/>
      <c r="AR43" s="1510"/>
    </row>
    <row r="44" spans="1:44" s="1538" customFormat="1" ht="40.5" customHeight="1">
      <c r="A44" s="1535"/>
      <c r="B44" s="1516" t="s">
        <v>2072</v>
      </c>
      <c r="C44" s="1535"/>
      <c r="D44" s="1535"/>
      <c r="E44" s="1535"/>
      <c r="F44" s="1535"/>
      <c r="G44" s="1535"/>
      <c r="H44" s="1535"/>
      <c r="I44" s="1508"/>
      <c r="J44" s="1535"/>
      <c r="K44" s="1535"/>
      <c r="L44" s="1508"/>
      <c r="M44" s="1508"/>
      <c r="N44" s="1508"/>
      <c r="O44" s="1508"/>
      <c r="P44" s="1508"/>
      <c r="Q44" s="1536"/>
      <c r="R44" s="1536"/>
      <c r="S44" s="1536"/>
      <c r="T44" s="1536"/>
      <c r="U44" s="1536"/>
      <c r="V44" s="1536"/>
      <c r="W44" s="1536"/>
      <c r="X44" s="1536"/>
      <c r="Y44" s="1536"/>
      <c r="Z44" s="1536"/>
      <c r="AA44" s="1536"/>
      <c r="AB44" s="1536"/>
      <c r="AC44" s="1536"/>
      <c r="AD44" s="1510"/>
      <c r="AE44" s="1510"/>
      <c r="AF44" s="1510"/>
      <c r="AG44" s="1510"/>
    </row>
    <row r="45" spans="1:44" s="1538" customFormat="1" ht="40.5" customHeight="1">
      <c r="A45" s="1535"/>
      <c r="B45" s="1539"/>
      <c r="C45" s="1540" t="s">
        <v>161</v>
      </c>
      <c r="D45" s="1541" t="s">
        <v>162</v>
      </c>
      <c r="E45" s="1542" t="s">
        <v>163</v>
      </c>
      <c r="F45" s="1543" t="s">
        <v>164</v>
      </c>
      <c r="G45" s="1544" t="s">
        <v>165</v>
      </c>
      <c r="H45" s="1545" t="s">
        <v>178</v>
      </c>
      <c r="I45" s="1546" t="s">
        <v>1792</v>
      </c>
      <c r="J45" s="1547" t="s">
        <v>1807</v>
      </c>
      <c r="K45" s="1548" t="s">
        <v>1904</v>
      </c>
      <c r="L45" s="1549" t="s">
        <v>1912</v>
      </c>
      <c r="M45" s="1550" t="s">
        <v>1919</v>
      </c>
      <c r="N45" s="1551" t="s">
        <v>1941</v>
      </c>
      <c r="O45" s="1552" t="s">
        <v>1956</v>
      </c>
      <c r="P45" s="1543" t="s">
        <v>1963</v>
      </c>
      <c r="Q45" s="1553" t="s">
        <v>1968</v>
      </c>
      <c r="R45" s="1554" t="s">
        <v>1973</v>
      </c>
      <c r="S45" s="1555" t="s">
        <v>1981</v>
      </c>
      <c r="T45" s="1556" t="s">
        <v>1985</v>
      </c>
      <c r="U45" s="1557" t="s">
        <v>1988</v>
      </c>
      <c r="V45" s="1542" t="s">
        <v>1992</v>
      </c>
      <c r="W45" s="1536"/>
      <c r="X45" s="1536"/>
      <c r="Y45" s="1536"/>
      <c r="Z45" s="1536"/>
      <c r="AA45" s="1536"/>
      <c r="AB45" s="1536"/>
      <c r="AC45" s="1536"/>
      <c r="AD45" s="1510"/>
      <c r="AE45" s="1510"/>
      <c r="AF45" s="1510"/>
      <c r="AG45" s="1510"/>
    </row>
    <row r="46" spans="1:44" s="1538" customFormat="1" ht="40.5" customHeight="1">
      <c r="A46" s="1535"/>
      <c r="B46" s="1539"/>
      <c r="C46" s="1535"/>
      <c r="D46" s="1535"/>
      <c r="E46" s="1535"/>
      <c r="F46" s="1535"/>
      <c r="G46" s="1535"/>
      <c r="H46" s="1535"/>
      <c r="I46" s="1508"/>
      <c r="J46" s="1535"/>
      <c r="K46" s="1535"/>
      <c r="L46" s="1508"/>
      <c r="M46" s="1508"/>
      <c r="N46" s="1508"/>
      <c r="O46" s="1508"/>
      <c r="P46" s="1508"/>
      <c r="Q46" s="1536"/>
      <c r="R46" s="1536"/>
      <c r="S46" s="1536"/>
      <c r="T46" s="1536"/>
      <c r="U46" s="1536"/>
      <c r="V46" s="1536"/>
      <c r="W46" s="1536"/>
      <c r="X46" s="1536"/>
      <c r="Y46" s="1536"/>
      <c r="Z46" s="1536"/>
      <c r="AA46" s="1536"/>
      <c r="AB46" s="1536"/>
      <c r="AC46" s="1536"/>
      <c r="AD46" s="1510"/>
      <c r="AE46" s="1510"/>
      <c r="AF46" s="1510"/>
      <c r="AG46" s="1510"/>
    </row>
    <row r="47" spans="1:44" s="1538" customFormat="1" ht="40.5" customHeight="1">
      <c r="A47" s="1535"/>
      <c r="B47" s="1539"/>
      <c r="C47" s="1558" t="s">
        <v>161</v>
      </c>
      <c r="D47" s="1558" t="s">
        <v>162</v>
      </c>
      <c r="E47" s="1558" t="s">
        <v>163</v>
      </c>
      <c r="F47" s="1558" t="s">
        <v>164</v>
      </c>
      <c r="G47" s="1558" t="s">
        <v>165</v>
      </c>
      <c r="H47" s="1558" t="s">
        <v>178</v>
      </c>
      <c r="I47" s="1558" t="s">
        <v>1792</v>
      </c>
      <c r="J47" s="1558" t="s">
        <v>1807</v>
      </c>
      <c r="K47" s="1558" t="s">
        <v>1904</v>
      </c>
      <c r="L47" s="1558" t="s">
        <v>1912</v>
      </c>
      <c r="M47" s="1558" t="s">
        <v>1919</v>
      </c>
      <c r="N47" s="1558" t="s">
        <v>1941</v>
      </c>
      <c r="O47" s="1558" t="s">
        <v>1956</v>
      </c>
      <c r="P47" s="1558" t="s">
        <v>1963</v>
      </c>
      <c r="Q47" s="1558" t="s">
        <v>1968</v>
      </c>
      <c r="R47" s="1558" t="s">
        <v>1973</v>
      </c>
      <c r="S47" s="1558" t="s">
        <v>1981</v>
      </c>
      <c r="T47" s="1558" t="s">
        <v>1985</v>
      </c>
      <c r="U47" s="1558" t="s">
        <v>1988</v>
      </c>
      <c r="V47" s="1558" t="s">
        <v>1992</v>
      </c>
      <c r="W47" s="1536"/>
      <c r="X47" s="1536"/>
      <c r="Y47" s="1536"/>
      <c r="Z47" s="1536"/>
      <c r="AA47" s="1536"/>
      <c r="AB47" s="1536"/>
      <c r="AC47" s="1536"/>
      <c r="AD47" s="1510"/>
      <c r="AE47" s="1510"/>
      <c r="AF47" s="1510"/>
      <c r="AG47" s="1510"/>
    </row>
    <row r="48" spans="1:44" s="1538" customFormat="1" ht="40.5" customHeight="1">
      <c r="A48" s="1535"/>
      <c r="B48" s="1539"/>
      <c r="C48" s="1535"/>
      <c r="D48" s="1535"/>
      <c r="E48" s="1535"/>
      <c r="F48" s="1535"/>
      <c r="G48" s="1535"/>
      <c r="H48" s="1535"/>
      <c r="I48" s="1508"/>
      <c r="J48" s="1535"/>
      <c r="K48" s="1535"/>
      <c r="L48" s="1508"/>
      <c r="M48" s="1508"/>
      <c r="N48" s="1508"/>
      <c r="O48" s="1508"/>
      <c r="P48" s="1508"/>
      <c r="Q48" s="1536"/>
      <c r="R48" s="1536"/>
      <c r="S48" s="1536"/>
      <c r="T48" s="1536"/>
      <c r="U48" s="1536"/>
      <c r="V48" s="1536"/>
      <c r="W48" s="1536"/>
      <c r="X48" s="1536"/>
      <c r="Y48" s="1536"/>
      <c r="Z48" s="1536"/>
      <c r="AA48" s="1536"/>
      <c r="AB48" s="1536"/>
      <c r="AC48" s="1536"/>
      <c r="AD48" s="1510"/>
      <c r="AE48" s="1510"/>
      <c r="AF48" s="1510"/>
      <c r="AG48" s="1510"/>
    </row>
    <row r="49" spans="1:33" s="1538" customFormat="1" ht="40.5" customHeight="1">
      <c r="A49" s="1535"/>
      <c r="B49" s="1539"/>
      <c r="C49" s="1559">
        <v>1</v>
      </c>
      <c r="D49" s="1559" t="s">
        <v>2073</v>
      </c>
      <c r="E49" s="1559" t="s">
        <v>2074</v>
      </c>
      <c r="F49" s="1559" t="s">
        <v>2075</v>
      </c>
      <c r="G49" s="1559" t="s">
        <v>2076</v>
      </c>
      <c r="H49" s="1559" t="s">
        <v>2077</v>
      </c>
      <c r="I49" s="1559" t="s">
        <v>2078</v>
      </c>
      <c r="J49" s="1559" t="s">
        <v>2079</v>
      </c>
      <c r="K49" s="1559" t="s">
        <v>2080</v>
      </c>
      <c r="L49" s="1559" t="s">
        <v>2081</v>
      </c>
      <c r="M49" s="1559" t="s">
        <v>2082</v>
      </c>
      <c r="N49" s="1559" t="s">
        <v>2083</v>
      </c>
      <c r="O49" s="1559" t="s">
        <v>2084</v>
      </c>
      <c r="P49" s="1559" t="s">
        <v>2085</v>
      </c>
      <c r="Q49" s="1559" t="s">
        <v>2086</v>
      </c>
      <c r="R49" s="1559" t="s">
        <v>2087</v>
      </c>
      <c r="S49" s="1559" t="s">
        <v>2088</v>
      </c>
      <c r="T49" s="1559" t="s">
        <v>2089</v>
      </c>
      <c r="U49" s="1559" t="s">
        <v>2090</v>
      </c>
      <c r="V49" s="1559" t="s">
        <v>2091</v>
      </c>
      <c r="W49" s="1536"/>
      <c r="X49" s="1536"/>
      <c r="Y49" s="1536"/>
      <c r="Z49" s="1536"/>
      <c r="AA49" s="1536"/>
      <c r="AB49" s="1536"/>
      <c r="AC49" s="1536"/>
      <c r="AD49" s="1510"/>
      <c r="AE49" s="1510"/>
      <c r="AF49" s="1510"/>
      <c r="AG49" s="1510"/>
    </row>
    <row r="50" spans="1:33" s="1538" customFormat="1" ht="40.5" customHeight="1">
      <c r="A50" s="1535"/>
      <c r="B50" s="1539"/>
      <c r="C50" s="1535"/>
      <c r="D50" s="1535"/>
      <c r="E50" s="1535"/>
      <c r="F50" s="1535"/>
      <c r="G50" s="1535"/>
      <c r="H50" s="1535"/>
      <c r="I50" s="1508"/>
      <c r="J50" s="1535"/>
      <c r="K50" s="1535"/>
      <c r="L50" s="1508"/>
      <c r="M50" s="1508"/>
      <c r="N50" s="1508"/>
      <c r="O50" s="1508"/>
      <c r="P50" s="1508"/>
      <c r="Q50" s="1536"/>
      <c r="R50" s="1536"/>
      <c r="S50" s="1536"/>
      <c r="T50" s="1536"/>
      <c r="U50" s="1536"/>
      <c r="V50" s="1536"/>
      <c r="W50" s="1536"/>
      <c r="X50" s="1536"/>
      <c r="Y50" s="1536"/>
      <c r="Z50" s="1536"/>
      <c r="AA50" s="1536"/>
      <c r="AB50" s="1536"/>
      <c r="AC50" s="1536"/>
      <c r="AD50" s="1510"/>
      <c r="AE50" s="1510"/>
      <c r="AF50" s="1510"/>
      <c r="AG50" s="1510"/>
    </row>
    <row r="51" spans="1:33" s="1538" customFormat="1" ht="40.5" customHeight="1">
      <c r="A51" s="1535"/>
      <c r="B51" s="1539"/>
      <c r="C51" s="1560">
        <v>1</v>
      </c>
      <c r="D51" s="1561">
        <v>2</v>
      </c>
      <c r="E51" s="1560">
        <v>3</v>
      </c>
      <c r="F51" s="1561">
        <v>4</v>
      </c>
      <c r="G51" s="1560">
        <v>5</v>
      </c>
      <c r="H51" s="1561">
        <v>6</v>
      </c>
      <c r="I51" s="1560">
        <v>7</v>
      </c>
      <c r="J51" s="1561">
        <v>8</v>
      </c>
      <c r="K51" s="1560">
        <v>9</v>
      </c>
      <c r="L51" s="1561">
        <v>10</v>
      </c>
      <c r="M51" s="1560">
        <v>11</v>
      </c>
      <c r="N51" s="1561">
        <v>12</v>
      </c>
      <c r="O51" s="1560">
        <v>13</v>
      </c>
      <c r="P51" s="1561">
        <v>14</v>
      </c>
      <c r="Q51" s="1560">
        <v>15</v>
      </c>
      <c r="R51" s="1561">
        <v>16</v>
      </c>
      <c r="S51" s="1560">
        <v>17</v>
      </c>
      <c r="T51" s="1561">
        <v>18</v>
      </c>
      <c r="U51" s="1560">
        <v>19</v>
      </c>
      <c r="V51" s="1561">
        <v>20</v>
      </c>
      <c r="W51" s="1536"/>
      <c r="X51" s="1536"/>
      <c r="Y51" s="1536"/>
      <c r="Z51" s="1536"/>
      <c r="AA51" s="1536"/>
      <c r="AB51" s="1536"/>
      <c r="AC51" s="1536"/>
      <c r="AD51" s="1510"/>
      <c r="AE51" s="1510"/>
      <c r="AF51" s="1510"/>
      <c r="AG51" s="1510"/>
    </row>
    <row r="52" spans="1:33" s="1538" customFormat="1" ht="40.5" customHeight="1">
      <c r="A52" s="1535"/>
      <c r="B52" s="1539"/>
      <c r="C52" s="1535"/>
      <c r="D52" s="1535"/>
      <c r="E52" s="1535"/>
      <c r="F52" s="1535"/>
      <c r="G52" s="1535"/>
      <c r="H52" s="1535"/>
      <c r="I52" s="1508"/>
      <c r="J52" s="1535"/>
      <c r="K52" s="1535"/>
      <c r="L52" s="1508"/>
      <c r="M52" s="1508"/>
      <c r="N52" s="1508"/>
      <c r="O52" s="1508"/>
      <c r="P52" s="1508"/>
      <c r="Q52" s="1536"/>
      <c r="R52" s="1536"/>
      <c r="S52" s="1536"/>
      <c r="T52" s="1536"/>
      <c r="U52" s="1536"/>
      <c r="V52" s="1536"/>
      <c r="W52" s="1536"/>
      <c r="X52" s="1536"/>
      <c r="Y52" s="1536"/>
      <c r="Z52" s="1536"/>
      <c r="AA52" s="1536"/>
      <c r="AB52" s="1536"/>
      <c r="AC52" s="1536"/>
      <c r="AD52" s="1510"/>
      <c r="AE52" s="1510"/>
      <c r="AF52" s="1510"/>
      <c r="AG52" s="1510"/>
    </row>
    <row r="53" spans="1:33" s="1538" customFormat="1" ht="40.5" customHeight="1">
      <c r="A53" s="1535"/>
      <c r="B53" s="1539"/>
      <c r="C53" s="2005" t="s">
        <v>2402</v>
      </c>
      <c r="D53" s="2006"/>
      <c r="E53" s="2006"/>
      <c r="F53" s="2006"/>
      <c r="G53" s="1508"/>
      <c r="H53" s="1508"/>
      <c r="I53" s="1508"/>
      <c r="J53" s="1508"/>
      <c r="K53" s="1508"/>
      <c r="L53" s="2007" t="s">
        <v>2403</v>
      </c>
      <c r="M53" s="1508"/>
      <c r="N53" s="1508"/>
      <c r="O53" s="1508"/>
      <c r="P53" s="1508"/>
      <c r="Q53" s="1536"/>
      <c r="R53" s="2008"/>
      <c r="S53" s="1536"/>
      <c r="T53" s="1536"/>
      <c r="U53" s="1536"/>
      <c r="V53" s="1536"/>
      <c r="W53" s="1536"/>
      <c r="X53" s="1536"/>
      <c r="Y53" s="1536"/>
      <c r="Z53" s="1536"/>
      <c r="AA53" s="1536"/>
      <c r="AB53" s="1536"/>
      <c r="AC53" s="1536"/>
      <c r="AD53" s="1510"/>
      <c r="AE53" s="1510"/>
      <c r="AF53" s="1510"/>
      <c r="AG53" s="1510"/>
    </row>
    <row r="54" spans="1:33" s="1538" customFormat="1" ht="40.5" customHeight="1">
      <c r="A54" s="1535"/>
      <c r="B54" s="1539"/>
      <c r="C54" s="2009" t="s">
        <v>2404</v>
      </c>
      <c r="D54" s="2006"/>
      <c r="E54" s="2006"/>
      <c r="F54" s="2006"/>
      <c r="G54" s="2008"/>
      <c r="H54" s="2010"/>
      <c r="I54" s="2006"/>
      <c r="J54" s="2006"/>
      <c r="K54" s="1535"/>
      <c r="L54" s="1508"/>
      <c r="M54" s="1508"/>
      <c r="N54" s="1508"/>
      <c r="O54" s="1508"/>
      <c r="P54" s="1508"/>
      <c r="Q54" s="1536"/>
      <c r="R54" s="1536"/>
      <c r="S54" s="1536"/>
      <c r="T54" s="1536"/>
      <c r="U54" s="1536"/>
      <c r="V54" s="1536"/>
      <c r="W54" s="1536"/>
      <c r="X54" s="1536"/>
      <c r="Y54" s="1536"/>
      <c r="Z54" s="1536"/>
      <c r="AA54" s="1536"/>
      <c r="AB54" s="1536"/>
      <c r="AC54" s="1536"/>
      <c r="AD54" s="1510"/>
      <c r="AE54" s="1510"/>
      <c r="AF54" s="1510"/>
      <c r="AG54" s="1510"/>
    </row>
    <row r="55" spans="1:33" s="1538" customFormat="1" ht="40.5" customHeight="1">
      <c r="A55" s="1535"/>
      <c r="B55" s="1539"/>
      <c r="C55" s="2011" t="s">
        <v>2405</v>
      </c>
      <c r="D55" s="2006"/>
      <c r="E55" s="2006"/>
      <c r="F55" s="2006"/>
      <c r="G55" s="2008"/>
      <c r="H55" s="2010"/>
      <c r="I55" s="2006"/>
      <c r="J55" s="2006"/>
      <c r="K55" s="1535"/>
      <c r="L55" s="1508"/>
      <c r="M55" s="1508"/>
      <c r="N55" s="1508"/>
      <c r="O55" s="1508"/>
      <c r="P55" s="1508"/>
      <c r="Q55" s="1536"/>
      <c r="R55" s="1536"/>
      <c r="S55" s="1536"/>
      <c r="T55" s="1536"/>
      <c r="U55" s="1536"/>
      <c r="V55" s="1536"/>
      <c r="W55" s="1536"/>
      <c r="X55" s="1536"/>
      <c r="Y55" s="1536"/>
      <c r="Z55" s="1536"/>
      <c r="AA55" s="1536"/>
      <c r="AB55" s="1536"/>
      <c r="AC55" s="1536"/>
      <c r="AD55" s="1510"/>
      <c r="AE55" s="1510"/>
      <c r="AF55" s="1510"/>
      <c r="AG55" s="1510"/>
    </row>
    <row r="56" spans="1:33" s="1538" customFormat="1" ht="40.5" customHeight="1">
      <c r="A56" s="1535"/>
      <c r="B56" s="1539"/>
      <c r="C56" s="1535"/>
      <c r="D56" s="1535"/>
      <c r="E56" s="1535"/>
      <c r="F56" s="1535"/>
      <c r="G56" s="1535"/>
      <c r="H56" s="1535"/>
      <c r="I56" s="1508"/>
      <c r="J56" s="1535"/>
      <c r="K56" s="1535"/>
      <c r="L56" s="1508"/>
      <c r="M56" s="1508"/>
      <c r="N56" s="1508"/>
      <c r="O56" s="1508"/>
      <c r="P56" s="1508"/>
      <c r="Q56" s="1536"/>
      <c r="R56" s="1536"/>
      <c r="S56" s="1536"/>
      <c r="T56" s="1536"/>
      <c r="U56" s="1536"/>
      <c r="V56" s="1536"/>
      <c r="W56" s="1536"/>
      <c r="X56" s="1536"/>
      <c r="Y56" s="1536"/>
      <c r="Z56" s="1536"/>
      <c r="AA56" s="1536"/>
      <c r="AB56" s="1536"/>
      <c r="AC56" s="1536"/>
      <c r="AD56" s="1510"/>
      <c r="AE56" s="1510"/>
      <c r="AF56" s="1510"/>
      <c r="AG56" s="1510"/>
    </row>
    <row r="57" spans="1:33" s="1538" customFormat="1" ht="40.5" customHeight="1">
      <c r="A57" s="1535"/>
      <c r="B57" s="1516" t="s">
        <v>2092</v>
      </c>
      <c r="C57" s="1535"/>
      <c r="D57" s="1535"/>
      <c r="E57" s="1535"/>
      <c r="F57" s="1535"/>
      <c r="G57" s="1535"/>
      <c r="H57" s="1535"/>
      <c r="I57" s="1508"/>
      <c r="J57" s="1535"/>
      <c r="K57" s="1535"/>
      <c r="L57" s="1508"/>
      <c r="M57" s="1508"/>
      <c r="N57" s="1508"/>
      <c r="O57" s="1508"/>
      <c r="P57" s="1508"/>
      <c r="Q57" s="1536"/>
      <c r="R57" s="1516"/>
      <c r="S57" s="1516"/>
      <c r="T57" s="1536"/>
      <c r="U57" s="1536"/>
      <c r="V57" s="1536"/>
      <c r="W57" s="1536"/>
      <c r="X57" s="1536"/>
      <c r="Y57" s="1536"/>
      <c r="Z57" s="1536"/>
      <c r="AA57" s="1536"/>
      <c r="AB57" s="1536"/>
      <c r="AC57" s="1536"/>
      <c r="AD57" s="1510"/>
      <c r="AE57" s="1510"/>
      <c r="AF57" s="1510"/>
      <c r="AG57" s="1510"/>
    </row>
    <row r="58" spans="1:33" s="1538" customFormat="1" ht="40.5" customHeight="1">
      <c r="A58" s="1535"/>
      <c r="B58" s="1562" t="s">
        <v>2046</v>
      </c>
      <c r="C58" s="1562" t="s">
        <v>2093</v>
      </c>
      <c r="D58" s="1562" t="s">
        <v>2094</v>
      </c>
      <c r="E58" s="1562" t="s">
        <v>2095</v>
      </c>
      <c r="F58" s="1562" t="s">
        <v>2096</v>
      </c>
      <c r="G58" s="1562" t="s">
        <v>2097</v>
      </c>
      <c r="H58" s="1562" t="s">
        <v>439</v>
      </c>
      <c r="I58" s="1562" t="s">
        <v>2098</v>
      </c>
      <c r="J58" s="1562" t="s">
        <v>2099</v>
      </c>
      <c r="K58" s="1562" t="s">
        <v>2100</v>
      </c>
      <c r="L58" s="1562" t="s">
        <v>2101</v>
      </c>
      <c r="M58" s="1562" t="s">
        <v>2102</v>
      </c>
      <c r="N58" s="1562" t="s">
        <v>2103</v>
      </c>
      <c r="O58" s="1562" t="s">
        <v>2104</v>
      </c>
      <c r="P58" s="1562" t="s">
        <v>2105</v>
      </c>
      <c r="Q58" s="1562" t="s">
        <v>2106</v>
      </c>
      <c r="R58" s="1562" t="s">
        <v>2107</v>
      </c>
      <c r="S58" s="1562" t="s">
        <v>2108</v>
      </c>
      <c r="T58" s="1562" t="s">
        <v>2109</v>
      </c>
      <c r="U58" s="1562" t="s">
        <v>2110</v>
      </c>
      <c r="V58" s="1562"/>
      <c r="W58" s="1562"/>
      <c r="X58" s="1562"/>
      <c r="Y58" s="1562"/>
      <c r="Z58" s="1562"/>
      <c r="AA58" s="1562"/>
      <c r="AB58" s="1536"/>
      <c r="AC58" s="1536"/>
      <c r="AD58" s="1510"/>
      <c r="AE58" s="1510"/>
      <c r="AF58" s="1510"/>
      <c r="AG58" s="1510"/>
    </row>
    <row r="59" spans="1:33" s="1538" customFormat="1" ht="40.5" customHeight="1">
      <c r="A59" s="1535"/>
      <c r="B59" s="1516"/>
      <c r="C59" s="1535"/>
      <c r="D59" s="1535"/>
      <c r="E59" s="1535"/>
      <c r="F59" s="1535"/>
      <c r="G59" s="1535"/>
      <c r="H59" s="1535"/>
      <c r="I59" s="1508"/>
      <c r="J59" s="1535"/>
      <c r="K59" s="1535"/>
      <c r="L59" s="1508"/>
      <c r="M59" s="1508"/>
      <c r="N59" s="1508"/>
      <c r="O59" s="1508"/>
      <c r="P59" s="1508"/>
      <c r="Q59" s="1536"/>
      <c r="R59" s="1516"/>
      <c r="S59" s="1838"/>
      <c r="T59" s="1562"/>
      <c r="U59" s="1562"/>
      <c r="V59" s="1562"/>
      <c r="W59" s="1562"/>
      <c r="X59" s="1562"/>
      <c r="Y59" s="1562"/>
      <c r="Z59" s="1562"/>
      <c r="AA59" s="1562"/>
      <c r="AB59" s="1536"/>
      <c r="AC59" s="1536"/>
      <c r="AD59" s="1510"/>
      <c r="AE59" s="1510"/>
      <c r="AF59" s="1510"/>
      <c r="AG59" s="1510"/>
    </row>
    <row r="60" spans="1:33" s="1538" customFormat="1" ht="40.5" customHeight="1">
      <c r="A60" s="1535"/>
      <c r="B60" s="1539"/>
      <c r="C60" s="1563" t="s">
        <v>2112</v>
      </c>
      <c r="D60" s="1564"/>
      <c r="E60" s="1536"/>
      <c r="F60" s="1565" t="s">
        <v>2113</v>
      </c>
      <c r="G60" s="1566"/>
      <c r="H60" s="1566"/>
      <c r="I60" s="1566"/>
      <c r="J60" s="1566"/>
      <c r="K60" s="1566"/>
      <c r="L60" s="1566"/>
      <c r="M60" s="1536"/>
      <c r="N60" s="1536"/>
      <c r="O60" s="1508"/>
      <c r="P60" s="1508"/>
      <c r="Q60" s="1536"/>
      <c r="R60" s="1536"/>
      <c r="S60" s="1838"/>
      <c r="T60" s="1562"/>
      <c r="U60" s="1562"/>
      <c r="V60" s="1562"/>
      <c r="W60" s="1562"/>
      <c r="X60" s="1562"/>
      <c r="Y60" s="1562"/>
      <c r="Z60" s="1562"/>
      <c r="AA60" s="1562"/>
      <c r="AB60" s="1536"/>
      <c r="AC60" s="1536"/>
      <c r="AD60" s="1510"/>
      <c r="AE60" s="1510"/>
      <c r="AF60" s="1510"/>
      <c r="AG60" s="1510"/>
    </row>
    <row r="61" spans="1:33" s="1538" customFormat="1" ht="40.5" customHeight="1">
      <c r="A61" s="1535"/>
      <c r="B61" s="1539"/>
      <c r="C61" s="1567">
        <v>3</v>
      </c>
      <c r="D61" s="1564"/>
      <c r="E61" s="1535"/>
      <c r="F61" s="1535"/>
      <c r="G61" s="1535"/>
      <c r="H61" s="1508"/>
      <c r="I61" s="1508"/>
      <c r="J61" s="1508"/>
      <c r="K61" s="1508"/>
      <c r="L61" s="1508"/>
      <c r="M61" s="1508"/>
      <c r="N61" s="1508"/>
      <c r="O61" s="1508"/>
      <c r="P61" s="1508"/>
      <c r="Q61" s="1536"/>
      <c r="R61" s="1536"/>
      <c r="S61" s="1838"/>
      <c r="T61" s="1562"/>
      <c r="U61" s="1562"/>
      <c r="V61" s="1562"/>
      <c r="W61" s="1562"/>
      <c r="X61" s="1562"/>
      <c r="Y61" s="1562"/>
      <c r="Z61" s="1562"/>
      <c r="AA61" s="1562"/>
      <c r="AB61" s="1536"/>
      <c r="AC61" s="1536"/>
      <c r="AD61" s="1510"/>
      <c r="AE61" s="1510"/>
      <c r="AF61" s="1510"/>
      <c r="AG61" s="1510"/>
    </row>
    <row r="62" spans="1:33" s="1538" customFormat="1" ht="40.5" customHeight="1">
      <c r="A62" s="1535"/>
      <c r="B62" s="1539"/>
      <c r="C62" s="1535"/>
      <c r="D62" s="1535"/>
      <c r="E62" s="1535"/>
      <c r="F62" s="1535"/>
      <c r="G62" s="1535"/>
      <c r="H62" s="1571" t="s">
        <v>2116</v>
      </c>
      <c r="I62" s="1572"/>
      <c r="J62" s="1572"/>
      <c r="K62" s="1535"/>
      <c r="L62" s="1508"/>
      <c r="M62" s="1508"/>
      <c r="N62" s="1573" t="s">
        <v>2117</v>
      </c>
      <c r="O62" s="2012" t="s">
        <v>2118</v>
      </c>
      <c r="P62" s="1574" t="s">
        <v>2119</v>
      </c>
      <c r="Q62" s="1536"/>
      <c r="R62" s="1536"/>
      <c r="S62" s="1838"/>
      <c r="T62" s="1562"/>
      <c r="U62" s="1562"/>
      <c r="V62" s="1562"/>
      <c r="W62" s="1562"/>
      <c r="X62" s="1562"/>
      <c r="Y62" s="1562"/>
      <c r="Z62" s="1562"/>
      <c r="AA62" s="1562"/>
      <c r="AB62" s="1536"/>
      <c r="AC62" s="1536"/>
      <c r="AD62" s="1510"/>
      <c r="AE62" s="1510"/>
      <c r="AF62" s="1510"/>
      <c r="AG62" s="1510"/>
    </row>
    <row r="63" spans="1:33" s="1538" customFormat="1" ht="40.5" customHeight="1">
      <c r="A63" s="1535"/>
      <c r="B63" s="1539"/>
      <c r="C63" s="1575" t="s">
        <v>2120</v>
      </c>
      <c r="D63" s="1535"/>
      <c r="E63" s="1576"/>
      <c r="F63" s="1535"/>
      <c r="G63" s="1535"/>
      <c r="H63" s="1577" t="s">
        <v>2121</v>
      </c>
      <c r="I63" s="1577" t="s">
        <v>2122</v>
      </c>
      <c r="J63" s="1577" t="s">
        <v>2123</v>
      </c>
      <c r="K63" s="1562" t="s">
        <v>2124</v>
      </c>
      <c r="L63" s="1536"/>
      <c r="M63" s="1536"/>
      <c r="N63" s="1575" t="s">
        <v>2125</v>
      </c>
      <c r="O63" s="1536"/>
      <c r="P63" s="1536"/>
      <c r="Q63" s="1536"/>
      <c r="R63" s="1536"/>
      <c r="S63" s="1838"/>
      <c r="T63" s="1562"/>
      <c r="U63" s="1562"/>
      <c r="V63" s="1562"/>
      <c r="W63" s="1562"/>
      <c r="X63" s="1562"/>
      <c r="Y63" s="1562"/>
      <c r="Z63" s="1562"/>
      <c r="AA63" s="1562"/>
      <c r="AB63" s="1536"/>
      <c r="AC63" s="1536"/>
      <c r="AD63" s="1510"/>
      <c r="AE63" s="1510"/>
      <c r="AF63" s="1510"/>
      <c r="AG63" s="1510"/>
    </row>
    <row r="64" spans="1:33" s="1538" customFormat="1" ht="40.5" customHeight="1">
      <c r="A64" s="1535"/>
      <c r="B64" s="1539"/>
      <c r="C64" s="1575" t="s">
        <v>2128</v>
      </c>
      <c r="D64" s="1535"/>
      <c r="E64" s="1576"/>
      <c r="F64" s="1535"/>
      <c r="G64" s="1535"/>
      <c r="H64" s="1577" t="s">
        <v>2129</v>
      </c>
      <c r="I64" s="1577" t="s">
        <v>2130</v>
      </c>
      <c r="J64" s="1577" t="s">
        <v>2131</v>
      </c>
      <c r="K64" s="1562" t="s">
        <v>2132</v>
      </c>
      <c r="L64" s="1508"/>
      <c r="M64" s="1508"/>
      <c r="N64" s="1573" t="s">
        <v>1972</v>
      </c>
      <c r="O64" s="2012" t="s">
        <v>179</v>
      </c>
      <c r="P64" s="2012" t="s">
        <v>2133</v>
      </c>
      <c r="Q64" s="1536"/>
      <c r="R64" s="1536"/>
      <c r="S64" s="1838"/>
      <c r="T64" s="1562"/>
      <c r="U64" s="1562"/>
      <c r="V64" s="1562"/>
      <c r="W64" s="1562"/>
      <c r="X64" s="1562"/>
      <c r="Y64" s="1562"/>
      <c r="Z64" s="1562"/>
      <c r="AA64" s="1562"/>
      <c r="AB64" s="1536"/>
      <c r="AC64" s="1536"/>
      <c r="AD64" s="1510"/>
      <c r="AE64" s="1510"/>
      <c r="AF64" s="1510"/>
      <c r="AG64" s="1510"/>
    </row>
    <row r="65" spans="1:33" s="1538" customFormat="1" ht="40.5" customHeight="1">
      <c r="A65" s="1535"/>
      <c r="B65" s="1539"/>
      <c r="C65" s="1575"/>
      <c r="D65" s="1535"/>
      <c r="E65" s="1575"/>
      <c r="F65" s="1580"/>
      <c r="G65" s="1575"/>
      <c r="H65" s="1575"/>
      <c r="I65" s="1535"/>
      <c r="J65" s="1535"/>
      <c r="K65" s="1535"/>
      <c r="L65" s="1535"/>
      <c r="M65" s="1535"/>
      <c r="N65" s="1535"/>
      <c r="O65" s="1535"/>
      <c r="P65" s="1536"/>
      <c r="Q65" s="1536"/>
      <c r="R65" s="1536"/>
      <c r="S65" s="1838"/>
      <c r="T65" s="1562"/>
      <c r="U65" s="1562"/>
      <c r="V65" s="1562"/>
      <c r="W65" s="1562"/>
      <c r="X65" s="1562"/>
      <c r="Y65" s="1562"/>
      <c r="Z65" s="1562"/>
      <c r="AA65" s="1562"/>
      <c r="AB65" s="1536"/>
      <c r="AC65" s="1536"/>
      <c r="AD65" s="1510"/>
      <c r="AE65" s="1510"/>
      <c r="AF65" s="1510"/>
      <c r="AG65" s="1510"/>
    </row>
    <row r="66" spans="1:33" s="1537" customFormat="1" ht="44.25" customHeight="1">
      <c r="A66" s="1839"/>
      <c r="B66" s="1840"/>
      <c r="C66" s="1841"/>
      <c r="D66" s="1842"/>
      <c r="E66" s="1842"/>
      <c r="F66" s="1843"/>
      <c r="G66" s="1843"/>
      <c r="H66" s="1843"/>
      <c r="I66" s="1843"/>
      <c r="J66" s="1844"/>
      <c r="K66" s="1841"/>
      <c r="L66" s="1841"/>
      <c r="M66" s="1841"/>
      <c r="N66" s="1841"/>
      <c r="O66" s="1841"/>
      <c r="P66" s="1841"/>
      <c r="Q66" s="1841"/>
      <c r="R66" s="1841"/>
      <c r="S66" s="1841"/>
      <c r="T66" s="1841"/>
      <c r="U66" s="1841"/>
      <c r="V66" s="1841"/>
      <c r="W66" s="1841"/>
      <c r="X66" s="1841"/>
      <c r="Y66" s="1841"/>
      <c r="Z66" s="1841"/>
      <c r="AA66" s="1841"/>
      <c r="AB66" s="1841"/>
      <c r="AC66" s="1841"/>
      <c r="AD66" s="1510"/>
      <c r="AE66" s="1510"/>
      <c r="AF66" s="1510"/>
      <c r="AG66" s="1510"/>
    </row>
    <row r="67" spans="1:33" s="1538" customFormat="1" ht="39.950000000000003" customHeight="1">
      <c r="A67" s="1535"/>
      <c r="B67" s="1998"/>
      <c r="C67" s="1584"/>
      <c r="D67" s="1587"/>
      <c r="E67" s="1587"/>
      <c r="F67" s="1587"/>
      <c r="G67" s="1587"/>
      <c r="H67" s="1587"/>
      <c r="I67" s="1587"/>
      <c r="J67" s="1587"/>
      <c r="K67" s="1587"/>
      <c r="L67" s="1845"/>
      <c r="M67" s="1845"/>
      <c r="N67" s="1845"/>
      <c r="O67" s="1845"/>
      <c r="P67" s="1845"/>
      <c r="Q67" s="1536"/>
      <c r="R67" s="1536"/>
      <c r="S67" s="1536"/>
      <c r="T67" s="1536"/>
      <c r="U67" s="1536"/>
      <c r="V67" s="1536"/>
      <c r="W67" s="1536"/>
      <c r="X67" s="1536"/>
      <c r="Y67" s="1536"/>
      <c r="Z67" s="1536"/>
      <c r="AA67" s="1536"/>
      <c r="AB67" s="1536"/>
      <c r="AC67" s="1536"/>
      <c r="AD67" s="1510"/>
      <c r="AE67" s="1510"/>
      <c r="AF67" s="1510"/>
      <c r="AG67" s="1510"/>
    </row>
    <row r="68" spans="1:33" s="1537" customFormat="1" ht="39.950000000000003" customHeight="1">
      <c r="A68" s="1535"/>
      <c r="B68" s="1998"/>
      <c r="C68" s="2013" t="s">
        <v>2040</v>
      </c>
      <c r="D68" s="2014" t="s">
        <v>2042</v>
      </c>
      <c r="E68" s="2014"/>
      <c r="F68" s="2014"/>
      <c r="G68" s="2014"/>
      <c r="H68" s="2014"/>
      <c r="I68" s="2014"/>
      <c r="J68" s="2014"/>
      <c r="K68" s="2014"/>
      <c r="L68" s="2014"/>
      <c r="M68" s="2014"/>
      <c r="N68" s="1536"/>
      <c r="O68" s="1536"/>
      <c r="P68" s="1536"/>
      <c r="Q68" s="1536"/>
      <c r="R68" s="1536"/>
      <c r="S68" s="1536"/>
      <c r="T68" s="1536"/>
      <c r="U68" s="1536"/>
      <c r="V68" s="1536"/>
      <c r="W68" s="1536"/>
      <c r="X68" s="1536"/>
      <c r="Y68" s="1536"/>
      <c r="Z68" s="1536"/>
      <c r="AA68" s="1536"/>
      <c r="AB68" s="1536"/>
      <c r="AC68" s="1536"/>
      <c r="AD68" s="1510"/>
      <c r="AE68" s="1510"/>
      <c r="AF68" s="1510"/>
      <c r="AG68" s="1510"/>
    </row>
    <row r="69" spans="1:33" s="1537" customFormat="1" ht="39.950000000000003" customHeight="1">
      <c r="A69" s="1535"/>
      <c r="B69" s="1998"/>
      <c r="C69" s="2015" t="s">
        <v>2406</v>
      </c>
      <c r="D69" s="2015"/>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10"/>
      <c r="AE69" s="1510"/>
      <c r="AF69" s="1510"/>
      <c r="AG69" s="1510"/>
    </row>
    <row r="70" spans="1:33" s="1537" customFormat="1" ht="39.950000000000003" customHeight="1">
      <c r="A70" s="1535"/>
      <c r="B70" s="1998"/>
      <c r="C70" s="2015" t="s">
        <v>2140</v>
      </c>
      <c r="D70" s="2015"/>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10"/>
      <c r="AE70" s="1510"/>
      <c r="AF70" s="1510"/>
      <c r="AG70" s="1510"/>
    </row>
    <row r="71" spans="1:33" s="1537" customFormat="1" ht="39.950000000000003" customHeight="1">
      <c r="A71" s="1535"/>
      <c r="B71" s="1998"/>
      <c r="C71" s="2016" t="s">
        <v>2141</v>
      </c>
      <c r="D71" s="2017" t="s">
        <v>2143</v>
      </c>
      <c r="E71" s="2018"/>
      <c r="F71" s="2019"/>
      <c r="G71" s="2018"/>
      <c r="H71" s="2018"/>
      <c r="I71" s="2018"/>
      <c r="J71" s="2018"/>
      <c r="K71" s="2020"/>
      <c r="L71" s="2020"/>
      <c r="M71" s="2021"/>
      <c r="N71" s="2022" t="s">
        <v>2142</v>
      </c>
      <c r="O71" s="2022"/>
      <c r="P71" s="2023"/>
      <c r="Q71" s="2023"/>
      <c r="R71" s="2023"/>
      <c r="S71" s="2023"/>
      <c r="T71" s="2023"/>
      <c r="U71" s="2023"/>
      <c r="V71" s="2024"/>
      <c r="W71" s="1588"/>
      <c r="X71" s="1588"/>
      <c r="Y71" s="1588"/>
      <c r="Z71" s="1588"/>
      <c r="AA71" s="1588"/>
      <c r="AB71" s="1588"/>
      <c r="AC71" s="1588"/>
      <c r="AD71" s="1510"/>
      <c r="AE71" s="1510"/>
      <c r="AF71" s="1510"/>
      <c r="AG71" s="1510"/>
    </row>
    <row r="72" spans="1:33" s="1537" customFormat="1" ht="39.950000000000003" customHeight="1">
      <c r="A72" s="1535"/>
      <c r="B72" s="1998"/>
      <c r="C72" s="2016"/>
      <c r="D72" s="2017" t="s">
        <v>2144</v>
      </c>
      <c r="E72" s="2025"/>
      <c r="F72" s="2025"/>
      <c r="G72" s="2025"/>
      <c r="H72" s="2025"/>
      <c r="I72" s="2025"/>
      <c r="J72" s="2025"/>
      <c r="K72" s="2021"/>
      <c r="L72" s="2021"/>
      <c r="M72" s="2021"/>
      <c r="N72" s="2026"/>
      <c r="O72" s="2026"/>
      <c r="P72" s="2024"/>
      <c r="Q72" s="2024"/>
      <c r="R72" s="2024"/>
      <c r="S72" s="2024"/>
      <c r="T72" s="2024"/>
      <c r="U72" s="2024"/>
      <c r="V72" s="2024"/>
      <c r="W72" s="1588"/>
      <c r="X72" s="1588"/>
      <c r="Y72" s="1588"/>
      <c r="Z72" s="1588"/>
      <c r="AA72" s="1588"/>
      <c r="AB72" s="1588"/>
      <c r="AC72" s="1588"/>
      <c r="AD72" s="1510"/>
      <c r="AE72" s="1510"/>
      <c r="AF72" s="1510"/>
      <c r="AG72" s="1510"/>
    </row>
    <row r="73" spans="1:33" s="1537" customFormat="1" ht="39.950000000000003" customHeight="1">
      <c r="A73" s="1535"/>
      <c r="B73" s="1998"/>
      <c r="C73" s="2016"/>
      <c r="D73" s="2017" t="s">
        <v>2148</v>
      </c>
      <c r="E73" s="2018"/>
      <c r="F73" s="2018"/>
      <c r="G73" s="2018"/>
      <c r="H73" s="2018"/>
      <c r="I73" s="2025"/>
      <c r="J73" s="2018"/>
      <c r="K73" s="2020"/>
      <c r="L73" s="2020"/>
      <c r="M73" s="2020"/>
      <c r="N73" s="2022" t="s">
        <v>2147</v>
      </c>
      <c r="O73" s="2022"/>
      <c r="P73" s="2023"/>
      <c r="Q73" s="2023"/>
      <c r="R73" s="2023"/>
      <c r="S73" s="2023"/>
      <c r="T73" s="2023"/>
      <c r="U73" s="2023"/>
      <c r="V73" s="2024"/>
      <c r="W73" s="1588"/>
      <c r="X73" s="1588"/>
      <c r="Y73" s="1588"/>
      <c r="Z73" s="1588"/>
      <c r="AA73" s="1588"/>
      <c r="AB73" s="1588"/>
      <c r="AC73" s="1588"/>
      <c r="AD73" s="1510"/>
      <c r="AE73" s="1510"/>
      <c r="AF73" s="1510"/>
      <c r="AG73" s="1510"/>
    </row>
    <row r="74" spans="1:33" s="1537" customFormat="1" ht="39.950000000000003" customHeight="1">
      <c r="A74" s="1535"/>
      <c r="B74" s="1998"/>
      <c r="C74" s="2016"/>
      <c r="D74" s="2017" t="s">
        <v>2150</v>
      </c>
      <c r="E74" s="2025"/>
      <c r="F74" s="2018"/>
      <c r="G74" s="2018"/>
      <c r="H74" s="2018"/>
      <c r="I74" s="2018"/>
      <c r="J74" s="2018"/>
      <c r="K74" s="2020"/>
      <c r="L74" s="2020"/>
      <c r="M74" s="2020"/>
      <c r="N74" s="2022" t="s">
        <v>2149</v>
      </c>
      <c r="O74" s="2022"/>
      <c r="P74" s="2023"/>
      <c r="Q74" s="2023"/>
      <c r="R74" s="2023"/>
      <c r="S74" s="2023"/>
      <c r="T74" s="2023"/>
      <c r="U74" s="2023"/>
      <c r="V74" s="2024"/>
      <c r="W74" s="1588"/>
      <c r="X74" s="1588"/>
      <c r="Y74" s="1588"/>
      <c r="Z74" s="1588"/>
      <c r="AA74" s="1588"/>
      <c r="AB74" s="1588"/>
      <c r="AC74" s="1588"/>
      <c r="AD74" s="1510"/>
      <c r="AE74" s="1510"/>
      <c r="AF74" s="1510"/>
      <c r="AG74" s="1510"/>
    </row>
    <row r="75" spans="1:33" s="1537" customFormat="1" ht="39.950000000000003" customHeight="1">
      <c r="A75" s="1535"/>
      <c r="B75" s="1998"/>
      <c r="C75" s="2016"/>
      <c r="D75" s="2017" t="s">
        <v>2152</v>
      </c>
      <c r="E75" s="2018"/>
      <c r="F75" s="2018"/>
      <c r="G75" s="2018"/>
      <c r="H75" s="2025"/>
      <c r="I75" s="2018"/>
      <c r="J75" s="2018"/>
      <c r="K75" s="2020"/>
      <c r="L75" s="2020"/>
      <c r="M75" s="2020"/>
      <c r="N75" s="2022" t="s">
        <v>2151</v>
      </c>
      <c r="O75" s="2022"/>
      <c r="P75" s="2023"/>
      <c r="Q75" s="2023"/>
      <c r="R75" s="2023"/>
      <c r="S75" s="2023"/>
      <c r="T75" s="2023"/>
      <c r="U75" s="2023"/>
      <c r="V75" s="2024"/>
      <c r="W75" s="1588"/>
      <c r="X75" s="1588"/>
      <c r="Y75" s="1588"/>
      <c r="Z75" s="1588"/>
      <c r="AA75" s="1588"/>
      <c r="AB75" s="1588"/>
      <c r="AC75" s="1588"/>
      <c r="AD75" s="1510"/>
      <c r="AE75" s="1510"/>
      <c r="AF75" s="1510"/>
      <c r="AG75" s="1510"/>
    </row>
    <row r="76" spans="1:33" s="1537" customFormat="1" ht="39.950000000000003" customHeight="1">
      <c r="A76" s="1535"/>
      <c r="B76" s="1998"/>
      <c r="C76" s="2016"/>
      <c r="D76" s="2017" t="s">
        <v>2154</v>
      </c>
      <c r="E76" s="2025"/>
      <c r="F76" s="2018"/>
      <c r="G76" s="2018"/>
      <c r="H76" s="2018"/>
      <c r="I76" s="2018"/>
      <c r="J76" s="2018"/>
      <c r="K76" s="2020"/>
      <c r="L76" s="2020"/>
      <c r="M76" s="2020"/>
      <c r="N76" s="2022" t="s">
        <v>2153</v>
      </c>
      <c r="O76" s="2022"/>
      <c r="P76" s="2023"/>
      <c r="Q76" s="2023"/>
      <c r="R76" s="2023"/>
      <c r="S76" s="2023"/>
      <c r="T76" s="2023"/>
      <c r="U76" s="2023"/>
      <c r="V76" s="2024"/>
      <c r="W76" s="1588"/>
      <c r="X76" s="1588"/>
      <c r="Y76" s="1588"/>
      <c r="Z76" s="1588"/>
      <c r="AA76" s="1588"/>
      <c r="AB76" s="1588"/>
      <c r="AC76" s="1588"/>
      <c r="AD76" s="1510"/>
      <c r="AE76" s="1510"/>
      <c r="AF76" s="1510"/>
      <c r="AG76" s="1510"/>
    </row>
    <row r="77" spans="1:33" s="1537" customFormat="1" ht="39.950000000000003" customHeight="1">
      <c r="A77" s="1535"/>
      <c r="B77" s="1998"/>
      <c r="C77" s="2016"/>
      <c r="D77" s="2027" t="s">
        <v>2146</v>
      </c>
      <c r="E77" s="2018"/>
      <c r="F77" s="2018"/>
      <c r="G77" s="2025"/>
      <c r="H77" s="2018"/>
      <c r="I77" s="2028"/>
      <c r="J77" s="2018"/>
      <c r="K77" s="2020"/>
      <c r="L77" s="2020"/>
      <c r="M77" s="2020"/>
      <c r="N77" s="2022" t="s">
        <v>2145</v>
      </c>
      <c r="O77" s="2022"/>
      <c r="P77" s="2023"/>
      <c r="Q77" s="2023"/>
      <c r="R77" s="2023"/>
      <c r="S77" s="2023"/>
      <c r="T77" s="2023"/>
      <c r="U77" s="2023"/>
      <c r="V77" s="2024"/>
      <c r="W77" s="1588"/>
      <c r="X77" s="1588"/>
      <c r="Y77" s="1588"/>
      <c r="Z77" s="1588"/>
      <c r="AA77" s="1588"/>
      <c r="AB77" s="1588"/>
      <c r="AC77" s="1588"/>
      <c r="AD77" s="1510"/>
      <c r="AE77" s="1510"/>
      <c r="AF77" s="1510"/>
      <c r="AG77" s="1510"/>
    </row>
    <row r="78" spans="1:33" s="1537" customFormat="1" ht="39.950000000000003" customHeight="1">
      <c r="A78" s="1535"/>
      <c r="B78" s="1998"/>
      <c r="C78" s="2016"/>
      <c r="D78" s="2017" t="s">
        <v>2156</v>
      </c>
      <c r="E78" s="2025"/>
      <c r="F78" s="2018"/>
      <c r="G78" s="2018"/>
      <c r="H78" s="2018"/>
      <c r="I78" s="2018"/>
      <c r="J78" s="2018"/>
      <c r="K78" s="2020"/>
      <c r="L78" s="2020"/>
      <c r="M78" s="2020"/>
      <c r="N78" s="2022" t="s">
        <v>2155</v>
      </c>
      <c r="O78" s="2022"/>
      <c r="P78" s="2023"/>
      <c r="Q78" s="2023"/>
      <c r="R78" s="2023"/>
      <c r="S78" s="2023"/>
      <c r="T78" s="2023"/>
      <c r="U78" s="2023"/>
      <c r="V78" s="2024"/>
      <c r="W78" s="1588"/>
      <c r="X78" s="1588"/>
      <c r="Y78" s="1588"/>
      <c r="Z78" s="1588"/>
      <c r="AA78" s="1588"/>
      <c r="AB78" s="1588"/>
      <c r="AC78" s="1588"/>
      <c r="AD78" s="1510"/>
      <c r="AE78" s="1510"/>
      <c r="AF78" s="1510"/>
      <c r="AG78" s="1510"/>
    </row>
    <row r="79" spans="1:33" s="1537" customFormat="1" ht="39.950000000000003" customHeight="1">
      <c r="A79" s="1535"/>
      <c r="B79" s="1998"/>
      <c r="C79" s="1536"/>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10"/>
      <c r="AE79" s="1510"/>
      <c r="AF79" s="1510"/>
      <c r="AG79" s="1510"/>
    </row>
    <row r="80" spans="1:33" s="1537" customFormat="1" ht="39.950000000000003" customHeight="1">
      <c r="A80" s="1535"/>
      <c r="B80" s="1998"/>
      <c r="C80" s="2029" t="s">
        <v>2040</v>
      </c>
      <c r="D80" s="2030" t="s">
        <v>2041</v>
      </c>
      <c r="E80" s="2031"/>
      <c r="F80" s="2031"/>
      <c r="G80" s="2031"/>
      <c r="H80" s="2031"/>
      <c r="I80" s="2031"/>
      <c r="J80" s="2031"/>
      <c r="K80" s="2031"/>
      <c r="L80" s="2031"/>
      <c r="M80" s="2031"/>
      <c r="N80" s="1845"/>
      <c r="O80" s="1845"/>
      <c r="P80" s="1845"/>
      <c r="Q80" s="1536"/>
      <c r="R80" s="1536"/>
      <c r="S80" s="1536"/>
      <c r="T80" s="1536"/>
      <c r="U80" s="1536"/>
      <c r="V80" s="1536"/>
      <c r="W80" s="1536"/>
      <c r="X80" s="1536"/>
      <c r="Y80" s="1536"/>
      <c r="Z80" s="1536"/>
      <c r="AA80" s="1536"/>
      <c r="AB80" s="1536"/>
      <c r="AC80" s="1536"/>
      <c r="AD80" s="1510"/>
      <c r="AE80" s="1510"/>
      <c r="AF80" s="1510"/>
      <c r="AG80" s="1510"/>
    </row>
    <row r="81" spans="1:33" s="1537" customFormat="1" ht="39.950000000000003" customHeight="1">
      <c r="A81" s="1535"/>
      <c r="B81" s="1998"/>
      <c r="C81" s="1536"/>
      <c r="D81" s="2032" t="s">
        <v>2157</v>
      </c>
      <c r="E81" s="1536"/>
      <c r="F81" s="1536"/>
      <c r="G81" s="1536"/>
      <c r="H81" s="1536"/>
      <c r="I81" s="1536"/>
      <c r="J81" s="1536"/>
      <c r="K81" s="1536"/>
      <c r="L81" s="1536"/>
      <c r="M81" s="1536"/>
      <c r="N81" s="1845"/>
      <c r="O81" s="1845"/>
      <c r="P81" s="1845"/>
      <c r="Q81" s="1536"/>
      <c r="R81" s="1536"/>
      <c r="S81" s="1536"/>
      <c r="T81" s="1536"/>
      <c r="U81" s="1536"/>
      <c r="V81" s="1536"/>
      <c r="W81" s="1536"/>
      <c r="X81" s="1536"/>
      <c r="Y81" s="1536"/>
      <c r="Z81" s="1536"/>
      <c r="AA81" s="1536"/>
      <c r="AB81" s="1536"/>
      <c r="AC81" s="1536"/>
      <c r="AD81" s="1510"/>
      <c r="AE81" s="1510"/>
      <c r="AF81" s="1510"/>
      <c r="AG81" s="1510"/>
    </row>
    <row r="82" spans="1:33" s="1537" customFormat="1" ht="39.950000000000003" customHeight="1">
      <c r="A82" s="1535"/>
      <c r="B82" s="1998"/>
      <c r="C82" s="2033" t="s">
        <v>2141</v>
      </c>
      <c r="D82" s="1855" t="s">
        <v>2158</v>
      </c>
      <c r="E82" s="1856"/>
      <c r="F82" s="1856"/>
      <c r="G82" s="1856"/>
      <c r="H82" s="1856"/>
      <c r="I82" s="1856"/>
      <c r="J82" s="1856"/>
      <c r="K82" s="1856"/>
      <c r="L82" s="1856"/>
      <c r="M82" s="1856"/>
      <c r="N82" s="1845"/>
      <c r="O82" s="1845"/>
      <c r="P82" s="1845"/>
      <c r="Q82" s="1536"/>
      <c r="R82" s="1536"/>
      <c r="S82" s="1536"/>
      <c r="T82" s="1536"/>
      <c r="U82" s="1536"/>
      <c r="V82" s="1536"/>
      <c r="W82" s="1536"/>
      <c r="X82" s="1536"/>
      <c r="Y82" s="1536"/>
      <c r="Z82" s="1536"/>
      <c r="AA82" s="1536"/>
      <c r="AB82" s="1536"/>
      <c r="AC82" s="1536"/>
      <c r="AD82" s="1510"/>
      <c r="AE82" s="1510"/>
      <c r="AF82" s="1510"/>
      <c r="AG82" s="1510"/>
    </row>
    <row r="83" spans="1:33" s="1537" customFormat="1" ht="39.950000000000003" customHeight="1">
      <c r="A83" s="1535"/>
      <c r="B83" s="1998"/>
      <c r="C83" s="2033"/>
      <c r="D83" s="1855" t="s">
        <v>2159</v>
      </c>
      <c r="E83" s="1856"/>
      <c r="F83" s="1856"/>
      <c r="G83" s="1856"/>
      <c r="H83" s="1856"/>
      <c r="I83" s="1856"/>
      <c r="J83" s="1856"/>
      <c r="K83" s="1856"/>
      <c r="L83" s="1856"/>
      <c r="M83" s="1856"/>
      <c r="N83" s="1845"/>
      <c r="O83" s="1845"/>
      <c r="P83" s="1845"/>
      <c r="Q83" s="1536"/>
      <c r="R83" s="1536"/>
      <c r="S83" s="1536"/>
      <c r="T83" s="1536"/>
      <c r="U83" s="1536"/>
      <c r="V83" s="1536"/>
      <c r="W83" s="1536"/>
      <c r="X83" s="1536"/>
      <c r="Y83" s="1536"/>
      <c r="Z83" s="1536"/>
      <c r="AA83" s="1536"/>
      <c r="AB83" s="1536"/>
      <c r="AC83" s="1536"/>
      <c r="AD83" s="1510"/>
      <c r="AE83" s="1510"/>
      <c r="AF83" s="1510"/>
      <c r="AG83" s="1510"/>
    </row>
    <row r="84" spans="1:33" s="1537" customFormat="1" ht="39.950000000000003" customHeight="1">
      <c r="A84" s="1535"/>
      <c r="B84" s="1998"/>
      <c r="C84" s="2033"/>
      <c r="D84" s="1855" t="s">
        <v>2160</v>
      </c>
      <c r="E84" s="1856"/>
      <c r="F84" s="1856"/>
      <c r="G84" s="1856"/>
      <c r="H84" s="1856"/>
      <c r="I84" s="1856"/>
      <c r="J84" s="1856"/>
      <c r="K84" s="1856"/>
      <c r="L84" s="1856"/>
      <c r="M84" s="1856"/>
      <c r="N84" s="1845"/>
      <c r="O84" s="1845"/>
      <c r="P84" s="1845"/>
      <c r="Q84" s="1536"/>
      <c r="R84" s="1536"/>
      <c r="S84" s="1536"/>
      <c r="T84" s="1536"/>
      <c r="U84" s="1536"/>
      <c r="V84" s="1536"/>
      <c r="W84" s="1536"/>
      <c r="X84" s="1536"/>
      <c r="Y84" s="1536"/>
      <c r="Z84" s="1536"/>
      <c r="AA84" s="1536"/>
      <c r="AB84" s="1536"/>
      <c r="AC84" s="1536"/>
      <c r="AD84" s="1510"/>
      <c r="AE84" s="1510"/>
      <c r="AF84" s="1510"/>
      <c r="AG84" s="1510"/>
    </row>
    <row r="85" spans="1:33" s="1537" customFormat="1" ht="39.950000000000003" customHeight="1">
      <c r="A85" s="1535"/>
      <c r="B85" s="1998"/>
      <c r="C85" s="2033"/>
      <c r="D85" s="1855" t="s">
        <v>2407</v>
      </c>
      <c r="E85" s="1856"/>
      <c r="F85" s="1856"/>
      <c r="G85" s="1856"/>
      <c r="H85" s="1856"/>
      <c r="I85" s="1856"/>
      <c r="J85" s="1856"/>
      <c r="K85" s="1856"/>
      <c r="L85" s="1856"/>
      <c r="M85" s="1856"/>
      <c r="N85" s="1845"/>
      <c r="O85" s="1845"/>
      <c r="P85" s="1845"/>
      <c r="Q85" s="1536"/>
      <c r="R85" s="1536"/>
      <c r="S85" s="1536"/>
      <c r="T85" s="1536"/>
      <c r="U85" s="1536"/>
      <c r="V85" s="1536"/>
      <c r="W85" s="1536"/>
      <c r="X85" s="1536"/>
      <c r="Y85" s="1536"/>
      <c r="Z85" s="1536"/>
      <c r="AA85" s="1536"/>
      <c r="AB85" s="1536"/>
      <c r="AC85" s="1536"/>
      <c r="AD85" s="1510"/>
      <c r="AE85" s="1510"/>
      <c r="AF85" s="1510"/>
      <c r="AG85" s="1510"/>
    </row>
    <row r="86" spans="1:33" s="1537" customFormat="1" ht="39.950000000000003" customHeight="1">
      <c r="A86" s="1535"/>
      <c r="B86" s="1998"/>
      <c r="C86" s="2033"/>
      <c r="D86" s="1855" t="s">
        <v>2408</v>
      </c>
      <c r="E86" s="1856"/>
      <c r="F86" s="1856"/>
      <c r="G86" s="1856"/>
      <c r="H86" s="1856"/>
      <c r="I86" s="1856"/>
      <c r="J86" s="1856"/>
      <c r="K86" s="1856"/>
      <c r="L86" s="1856"/>
      <c r="M86" s="1856"/>
      <c r="N86" s="1845"/>
      <c r="O86" s="1845"/>
      <c r="P86" s="1845"/>
      <c r="Q86" s="1536"/>
      <c r="R86" s="1536"/>
      <c r="S86" s="1536"/>
      <c r="T86" s="1536"/>
      <c r="U86" s="1536"/>
      <c r="V86" s="1536"/>
      <c r="W86" s="1536"/>
      <c r="X86" s="1536"/>
      <c r="Y86" s="1536"/>
      <c r="Z86" s="1536"/>
      <c r="AA86" s="1536"/>
      <c r="AB86" s="1536"/>
      <c r="AC86" s="1536"/>
      <c r="AD86" s="1510"/>
      <c r="AE86" s="1510"/>
      <c r="AF86" s="1510"/>
      <c r="AG86" s="1510"/>
    </row>
    <row r="87" spans="1:33" s="1537" customFormat="1" ht="39.950000000000003" customHeight="1">
      <c r="A87" s="1535"/>
      <c r="B87" s="1998"/>
      <c r="C87" s="2033"/>
      <c r="D87" s="1855" t="s">
        <v>2409</v>
      </c>
      <c r="E87" s="1856"/>
      <c r="F87" s="1856"/>
      <c r="G87" s="1856"/>
      <c r="H87" s="1856"/>
      <c r="I87" s="1856"/>
      <c r="J87" s="1856"/>
      <c r="K87" s="1856"/>
      <c r="L87" s="1856"/>
      <c r="M87" s="1856"/>
      <c r="N87" s="1845"/>
      <c r="O87" s="1845"/>
      <c r="P87" s="1845"/>
      <c r="Q87" s="1536"/>
      <c r="R87" s="1536"/>
      <c r="S87" s="1536"/>
      <c r="T87" s="1536"/>
      <c r="U87" s="1536"/>
      <c r="V87" s="1536"/>
      <c r="W87" s="1536"/>
      <c r="X87" s="1536"/>
      <c r="Y87" s="1536"/>
      <c r="Z87" s="1536"/>
      <c r="AA87" s="1536"/>
      <c r="AB87" s="1536"/>
      <c r="AC87" s="1536"/>
      <c r="AD87" s="1510"/>
      <c r="AE87" s="1510"/>
      <c r="AF87" s="1510"/>
      <c r="AG87" s="1510"/>
    </row>
    <row r="88" spans="1:33" s="1537" customFormat="1" ht="39.950000000000003" customHeight="1">
      <c r="A88" s="1535"/>
      <c r="B88" s="1998"/>
      <c r="C88" s="2033"/>
      <c r="D88" s="1855" t="s">
        <v>2410</v>
      </c>
      <c r="E88" s="1856"/>
      <c r="F88" s="1856"/>
      <c r="G88" s="1856"/>
      <c r="H88" s="1856"/>
      <c r="I88" s="1856"/>
      <c r="J88" s="1856"/>
      <c r="K88" s="1856"/>
      <c r="L88" s="1856"/>
      <c r="M88" s="1856"/>
      <c r="N88" s="1845"/>
      <c r="O88" s="1845"/>
      <c r="P88" s="1845"/>
      <c r="Q88" s="1536"/>
      <c r="R88" s="1536"/>
      <c r="S88" s="1536"/>
      <c r="T88" s="1536"/>
      <c r="U88" s="1536"/>
      <c r="V88" s="1536"/>
      <c r="W88" s="1536"/>
      <c r="X88" s="1536"/>
      <c r="Y88" s="1536"/>
      <c r="Z88" s="1536"/>
      <c r="AA88" s="1536"/>
      <c r="AB88" s="1536"/>
      <c r="AC88" s="1536"/>
      <c r="AD88" s="1510"/>
      <c r="AE88" s="1510"/>
      <c r="AF88" s="1510"/>
      <c r="AG88" s="1510"/>
    </row>
    <row r="89" spans="1:33" s="1538" customFormat="1" ht="36.75" customHeight="1">
      <c r="A89" s="1535"/>
      <c r="B89" s="1998"/>
      <c r="C89" s="1584"/>
      <c r="D89" s="1587"/>
      <c r="E89" s="1587"/>
      <c r="F89" s="1587"/>
      <c r="G89" s="1587"/>
      <c r="H89" s="1587"/>
      <c r="I89" s="1587"/>
      <c r="J89" s="1587"/>
      <c r="K89" s="1587"/>
      <c r="L89" s="1845"/>
      <c r="M89" s="1845"/>
      <c r="N89" s="1845"/>
      <c r="O89" s="1845"/>
      <c r="P89" s="1845"/>
      <c r="Q89" s="1536"/>
      <c r="R89" s="1536"/>
      <c r="S89" s="1536"/>
      <c r="T89" s="1536"/>
      <c r="U89" s="1536"/>
      <c r="V89" s="1536"/>
      <c r="W89" s="1536"/>
      <c r="X89" s="1536"/>
      <c r="Y89" s="1536"/>
      <c r="Z89" s="1536"/>
      <c r="AA89" s="1536"/>
      <c r="AB89" s="1536"/>
      <c r="AC89" s="1536"/>
      <c r="AD89" s="1510"/>
      <c r="AE89" s="1510"/>
      <c r="AF89" s="1510"/>
      <c r="AG89" s="1510"/>
    </row>
    <row r="90" spans="1:33" s="1537" customFormat="1" ht="36.75" customHeight="1">
      <c r="A90" s="1846"/>
      <c r="B90" s="1847"/>
      <c r="C90" s="2033" t="s">
        <v>2411</v>
      </c>
      <c r="D90" s="1855" t="s">
        <v>2412</v>
      </c>
      <c r="E90" s="1856"/>
      <c r="F90" s="1856"/>
      <c r="G90" s="1856"/>
      <c r="H90" s="1856"/>
      <c r="I90" s="1856"/>
      <c r="J90" s="1856"/>
      <c r="K90" s="1856"/>
      <c r="L90" s="1856"/>
      <c r="M90" s="1856"/>
      <c r="N90" s="1858" t="s">
        <v>159</v>
      </c>
      <c r="O90" s="1845"/>
      <c r="P90" s="1845"/>
      <c r="Q90" s="1858"/>
      <c r="R90" s="1832"/>
      <c r="S90" s="1832"/>
      <c r="T90" s="1832"/>
      <c r="U90" s="1832"/>
      <c r="V90" s="1832"/>
      <c r="W90" s="1832"/>
      <c r="X90" s="1832"/>
      <c r="Y90" s="1582"/>
      <c r="Z90" s="1832"/>
      <c r="AA90" s="1582"/>
      <c r="AB90" s="1536"/>
      <c r="AC90" s="1536"/>
    </row>
    <row r="91" spans="1:33" s="1537" customFormat="1" ht="36.75" customHeight="1">
      <c r="A91" s="1846"/>
      <c r="B91" s="1847"/>
      <c r="C91" s="2033" t="s">
        <v>2411</v>
      </c>
      <c r="D91" s="1855" t="s">
        <v>2413</v>
      </c>
      <c r="E91" s="1856"/>
      <c r="F91" s="1856"/>
      <c r="G91" s="1856"/>
      <c r="H91" s="1856"/>
      <c r="I91" s="1856"/>
      <c r="J91" s="2025"/>
      <c r="K91" s="2034"/>
      <c r="L91" s="2035"/>
      <c r="M91" s="2035"/>
      <c r="N91" s="1922" t="s">
        <v>2414</v>
      </c>
      <c r="O91" s="1845"/>
      <c r="P91" s="1845"/>
      <c r="Q91" s="1922"/>
      <c r="R91" s="1832"/>
      <c r="S91" s="1832"/>
      <c r="T91" s="1832"/>
      <c r="U91" s="1832"/>
      <c r="V91" s="1832"/>
      <c r="W91" s="1832"/>
      <c r="X91" s="1832"/>
      <c r="Y91" s="1582"/>
      <c r="Z91" s="1832"/>
      <c r="AA91" s="1582"/>
      <c r="AB91" s="1536"/>
      <c r="AC91" s="1536"/>
    </row>
    <row r="92" spans="1:33" s="1537" customFormat="1" ht="36.75" customHeight="1">
      <c r="A92" s="1846"/>
      <c r="B92" s="1847"/>
      <c r="C92" s="2033" t="s">
        <v>2411</v>
      </c>
      <c r="D92" s="1855" t="s">
        <v>2415</v>
      </c>
      <c r="E92" s="1856"/>
      <c r="F92" s="1856"/>
      <c r="G92" s="2025"/>
      <c r="H92" s="2036"/>
      <c r="I92" s="2025"/>
      <c r="J92" s="2036"/>
      <c r="K92" s="2034"/>
      <c r="L92" s="2035"/>
      <c r="M92" s="2035"/>
      <c r="N92" s="1922" t="s">
        <v>2416</v>
      </c>
      <c r="O92" s="1845"/>
      <c r="P92" s="1845"/>
      <c r="Q92" s="1922"/>
      <c r="R92" s="1832"/>
      <c r="S92" s="1832"/>
      <c r="T92" s="1832"/>
      <c r="U92" s="1832"/>
      <c r="V92" s="1832"/>
      <c r="W92" s="1832"/>
      <c r="X92" s="1832"/>
      <c r="Y92" s="1582"/>
      <c r="Z92" s="1832"/>
      <c r="AA92" s="1582"/>
      <c r="AB92" s="1536"/>
      <c r="AC92" s="1536"/>
    </row>
    <row r="93" spans="1:33" s="1537" customFormat="1" ht="36.75" customHeight="1">
      <c r="A93" s="1846"/>
      <c r="B93" s="1847"/>
      <c r="C93" s="2033" t="s">
        <v>2411</v>
      </c>
      <c r="D93" s="1855" t="s">
        <v>2417</v>
      </c>
      <c r="E93" s="1856"/>
      <c r="F93" s="1856"/>
      <c r="G93" s="1856"/>
      <c r="H93" s="1856"/>
      <c r="I93" s="1856"/>
      <c r="J93" s="2037"/>
      <c r="K93" s="2035"/>
      <c r="L93" s="2035"/>
      <c r="M93" s="2035"/>
      <c r="N93" s="1845"/>
      <c r="O93" s="1845"/>
      <c r="P93" s="1845"/>
      <c r="Q93" s="1858"/>
      <c r="R93" s="1832"/>
      <c r="S93" s="1832"/>
      <c r="T93" s="1832"/>
      <c r="U93" s="1832"/>
      <c r="V93" s="1832"/>
      <c r="W93" s="1832"/>
      <c r="X93" s="1832"/>
      <c r="Y93" s="1582"/>
      <c r="Z93" s="1832"/>
      <c r="AA93" s="1582"/>
      <c r="AB93" s="1536"/>
      <c r="AC93" s="1536"/>
    </row>
    <row r="94" spans="1:33" s="1537" customFormat="1" ht="36.75" customHeight="1">
      <c r="A94" s="1846"/>
      <c r="B94" s="1847"/>
      <c r="C94" s="2033" t="s">
        <v>2040</v>
      </c>
      <c r="D94" s="1855" t="s">
        <v>2347</v>
      </c>
      <c r="E94" s="1856"/>
      <c r="F94" s="1856"/>
      <c r="G94" s="1856"/>
      <c r="H94" s="1856"/>
      <c r="I94" s="1856"/>
      <c r="J94" s="1856"/>
      <c r="K94" s="1856"/>
      <c r="L94" s="1856"/>
      <c r="M94" s="2038"/>
      <c r="N94" s="1845"/>
      <c r="O94" s="1845"/>
      <c r="P94" s="1845"/>
      <c r="Q94" s="1858"/>
      <c r="R94" s="1832"/>
      <c r="S94" s="1832"/>
      <c r="T94" s="1832"/>
      <c r="U94" s="1832"/>
      <c r="V94" s="1832"/>
      <c r="W94" s="1832"/>
      <c r="X94" s="1832"/>
      <c r="Y94" s="1582"/>
      <c r="Z94" s="1832"/>
      <c r="AA94" s="1582"/>
      <c r="AB94" s="1536"/>
      <c r="AC94" s="1536"/>
    </row>
    <row r="95" spans="1:33" s="1538" customFormat="1" ht="36.75" customHeight="1">
      <c r="A95" s="1535"/>
      <c r="B95" s="1998"/>
      <c r="C95" s="1584"/>
      <c r="D95" s="1587"/>
      <c r="E95" s="1587"/>
      <c r="F95" s="1587"/>
      <c r="G95" s="1587"/>
      <c r="H95" s="1587"/>
      <c r="I95" s="1587"/>
      <c r="J95" s="1587"/>
      <c r="K95" s="1587"/>
      <c r="L95" s="1845"/>
      <c r="M95" s="1845"/>
      <c r="N95" s="1845"/>
      <c r="O95" s="1845"/>
      <c r="P95" s="1845"/>
      <c r="Q95" s="1536"/>
      <c r="R95" s="1536"/>
      <c r="S95" s="1536"/>
      <c r="T95" s="1536"/>
      <c r="U95" s="1536"/>
      <c r="V95" s="1536"/>
      <c r="W95" s="1536"/>
      <c r="X95" s="1536"/>
      <c r="Y95" s="1536"/>
      <c r="Z95" s="1536"/>
      <c r="AA95" s="1536"/>
      <c r="AB95" s="1536"/>
      <c r="AC95" s="1536"/>
      <c r="AD95" s="1510"/>
      <c r="AE95" s="1510"/>
      <c r="AF95" s="1510"/>
      <c r="AG95" s="1510"/>
    </row>
    <row r="96" spans="1:33" s="1537" customFormat="1" ht="39.950000000000003" customHeight="1">
      <c r="A96" s="1535"/>
      <c r="B96" s="1999" t="s">
        <v>2043</v>
      </c>
      <c r="C96" s="1535"/>
      <c r="D96" s="1535"/>
      <c r="E96" s="1535"/>
      <c r="F96" s="1535"/>
      <c r="G96" s="1535"/>
      <c r="H96" s="1535"/>
      <c r="I96" s="1535"/>
      <c r="J96" s="1535"/>
      <c r="K96" s="1535"/>
      <c r="L96" s="1535"/>
      <c r="M96" s="1535"/>
      <c r="N96" s="1535"/>
      <c r="O96" s="1535"/>
      <c r="P96" s="1535"/>
      <c r="Q96" s="1535"/>
      <c r="R96" s="1535"/>
      <c r="S96" s="1536"/>
      <c r="T96" s="1536"/>
      <c r="U96" s="1536"/>
      <c r="V96" s="1536"/>
      <c r="W96" s="1536"/>
      <c r="X96" s="1536"/>
      <c r="Y96" s="1536"/>
      <c r="Z96" s="1536"/>
      <c r="AA96" s="1536"/>
      <c r="AB96" s="1536"/>
      <c r="AC96" s="1536"/>
      <c r="AD96" s="1510"/>
      <c r="AE96" s="1510"/>
      <c r="AF96" s="1510"/>
      <c r="AG96" s="1510"/>
    </row>
    <row r="97" spans="1:44" s="1537" customFormat="1" ht="39.950000000000003" customHeight="1">
      <c r="A97" s="1535"/>
      <c r="B97" s="2000" t="s">
        <v>2044</v>
      </c>
      <c r="C97" s="1535"/>
      <c r="D97" s="1535"/>
      <c r="E97" s="1535"/>
      <c r="F97" s="1535"/>
      <c r="G97" s="1535"/>
      <c r="H97" s="1535"/>
      <c r="I97" s="1535"/>
      <c r="J97" s="1535"/>
      <c r="K97" s="1535"/>
      <c r="L97" s="1535"/>
      <c r="M97" s="1535"/>
      <c r="N97" s="1535"/>
      <c r="O97" s="1535"/>
      <c r="P97" s="1535"/>
      <c r="Q97" s="1535"/>
      <c r="R97" s="1535"/>
      <c r="S97" s="1536"/>
      <c r="T97" s="1536"/>
      <c r="U97" s="1536"/>
      <c r="V97" s="1536"/>
      <c r="W97" s="1536"/>
      <c r="X97" s="1536"/>
      <c r="Y97" s="1536"/>
      <c r="Z97" s="1536"/>
      <c r="AA97" s="1536"/>
      <c r="AB97" s="1536"/>
      <c r="AC97" s="1536"/>
      <c r="AD97" s="1510"/>
      <c r="AE97" s="1510"/>
      <c r="AF97" s="1510"/>
      <c r="AG97" s="1510"/>
    </row>
    <row r="98" spans="1:44" s="1538" customFormat="1" ht="39.950000000000003" customHeight="1">
      <c r="A98" s="1535"/>
      <c r="B98" s="2001" t="s">
        <v>2045</v>
      </c>
      <c r="C98" s="2002"/>
      <c r="D98" s="1535"/>
      <c r="E98" s="1535"/>
      <c r="F98" s="1535"/>
      <c r="G98" s="1535"/>
      <c r="H98" s="1535"/>
      <c r="I98" s="1845"/>
      <c r="J98" s="1535"/>
      <c r="K98" s="1535"/>
      <c r="L98" s="1845"/>
      <c r="M98" s="1845"/>
      <c r="N98" s="1845"/>
      <c r="O98" s="1845"/>
      <c r="P98" s="1845"/>
      <c r="Q98" s="1536"/>
      <c r="R98" s="1536"/>
      <c r="S98" s="1536"/>
      <c r="T98" s="1536"/>
      <c r="U98" s="1536"/>
      <c r="V98" s="1536"/>
      <c r="W98" s="1885"/>
      <c r="X98" s="1536"/>
      <c r="Y98" s="2003"/>
      <c r="Z98" s="1536"/>
      <c r="AA98" s="1536"/>
      <c r="AB98" s="1536"/>
      <c r="AC98" s="1536"/>
      <c r="AD98" s="1510"/>
      <c r="AE98" s="1510"/>
      <c r="AF98" s="1510"/>
      <c r="AG98" s="1510"/>
      <c r="AH98" s="1537"/>
      <c r="AI98" s="1537"/>
      <c r="AJ98" s="1537"/>
      <c r="AK98" s="1537"/>
      <c r="AL98" s="1537"/>
      <c r="AM98" s="1537"/>
      <c r="AN98" s="1537"/>
      <c r="AO98" s="1537"/>
      <c r="AP98" s="1537"/>
      <c r="AQ98" s="1537"/>
      <c r="AR98" s="1537"/>
    </row>
    <row r="99" spans="1:44" s="1538" customFormat="1" ht="39.950000000000003" customHeight="1">
      <c r="A99" s="1535"/>
      <c r="B99" s="1539"/>
      <c r="C99" s="1535"/>
      <c r="D99" s="1535"/>
      <c r="E99" s="1535"/>
      <c r="F99" s="1535"/>
      <c r="G99" s="1535"/>
      <c r="H99" s="1535"/>
      <c r="I99" s="1845"/>
      <c r="J99" s="1535"/>
      <c r="K99" s="1535"/>
      <c r="L99" s="1845"/>
      <c r="M99" s="1845"/>
      <c r="N99" s="1845"/>
      <c r="O99" s="1845"/>
      <c r="P99" s="1845"/>
      <c r="Q99" s="1536"/>
      <c r="R99" s="1536"/>
      <c r="S99" s="1536"/>
      <c r="T99" s="1536"/>
      <c r="U99" s="1536"/>
      <c r="V99" s="1536"/>
      <c r="W99" s="1536"/>
      <c r="X99" s="1536"/>
      <c r="Y99" s="1536"/>
      <c r="Z99" s="1536"/>
      <c r="AA99" s="1536"/>
      <c r="AB99" s="1536"/>
      <c r="AC99" s="1536"/>
      <c r="AD99" s="1510"/>
      <c r="AE99" s="1510"/>
      <c r="AF99" s="1510"/>
      <c r="AG99" s="1510"/>
      <c r="AH99" s="1537"/>
      <c r="AI99" s="1537"/>
      <c r="AJ99" s="1537"/>
      <c r="AK99" s="1537"/>
      <c r="AL99" s="1537"/>
      <c r="AM99" s="1537"/>
      <c r="AN99" s="1537"/>
      <c r="AO99" s="1537"/>
      <c r="AP99" s="1537"/>
      <c r="AQ99" s="1537"/>
      <c r="AR99" s="1537"/>
    </row>
    <row r="100" spans="1:44" s="1538" customFormat="1" ht="39.950000000000003" customHeight="1">
      <c r="A100" s="1535"/>
      <c r="B100" s="1516" t="s">
        <v>2136</v>
      </c>
      <c r="C100" s="1584"/>
      <c r="D100" s="1584"/>
      <c r="E100" s="1584"/>
      <c r="F100" s="1584"/>
      <c r="G100" s="1584"/>
      <c r="H100" s="1585"/>
      <c r="I100" s="1585"/>
      <c r="J100" s="1585"/>
      <c r="K100" s="1585"/>
      <c r="L100" s="2039"/>
      <c r="M100" s="2039"/>
      <c r="N100" s="2040"/>
      <c r="O100" s="2040"/>
      <c r="P100" s="2040"/>
      <c r="Q100" s="1536"/>
      <c r="R100" s="1536"/>
      <c r="S100" s="1536"/>
      <c r="T100" s="1536"/>
      <c r="U100" s="1536"/>
      <c r="V100" s="1536"/>
      <c r="W100" s="1536"/>
      <c r="X100" s="1536"/>
      <c r="Y100" s="1536"/>
      <c r="Z100" s="1536"/>
      <c r="AA100" s="1536"/>
      <c r="AB100" s="1536"/>
      <c r="AC100" s="1536"/>
      <c r="AD100" s="1510"/>
      <c r="AE100" s="1510"/>
      <c r="AF100" s="1510"/>
      <c r="AG100" s="1510"/>
    </row>
    <row r="101" spans="1:44" s="1538" customFormat="1" ht="39.950000000000003" customHeight="1">
      <c r="A101" s="1535"/>
      <c r="B101" s="1584" t="s">
        <v>2137</v>
      </c>
      <c r="C101" s="1584"/>
      <c r="D101" s="1584"/>
      <c r="E101" s="1584"/>
      <c r="F101" s="1584"/>
      <c r="G101" s="1584"/>
      <c r="H101" s="1584"/>
      <c r="I101" s="1584"/>
      <c r="J101" s="1584"/>
      <c r="K101" s="1584"/>
      <c r="L101" s="1845"/>
      <c r="M101" s="1845"/>
      <c r="N101" s="1845"/>
      <c r="O101" s="1845"/>
      <c r="P101" s="1845"/>
      <c r="Q101" s="1536"/>
      <c r="R101" s="1536"/>
      <c r="S101" s="1536"/>
      <c r="T101" s="1536"/>
      <c r="U101" s="1536"/>
      <c r="V101" s="1536"/>
      <c r="W101" s="1536"/>
      <c r="X101" s="1536"/>
      <c r="Y101" s="1536"/>
      <c r="Z101" s="1536"/>
      <c r="AA101" s="1536"/>
      <c r="AB101" s="1536"/>
      <c r="AC101" s="1536"/>
      <c r="AD101" s="1510"/>
      <c r="AE101" s="1510"/>
      <c r="AF101" s="1510"/>
      <c r="AG101" s="1510"/>
    </row>
    <row r="102" spans="1:44" s="1538" customFormat="1" ht="39.950000000000003" customHeight="1">
      <c r="A102" s="2013" t="s">
        <v>2040</v>
      </c>
      <c r="B102" s="1584"/>
      <c r="C102" s="2112" t="s">
        <v>2138</v>
      </c>
      <c r="D102" s="2112"/>
      <c r="E102" s="2112"/>
      <c r="F102" s="2112"/>
      <c r="G102" s="2112"/>
      <c r="H102" s="2112"/>
      <c r="I102" s="2112"/>
      <c r="J102" s="2112"/>
      <c r="K102" s="2112"/>
      <c r="L102" s="1845"/>
      <c r="M102" s="1845"/>
      <c r="N102" s="1845"/>
      <c r="O102" s="1845"/>
      <c r="P102" s="1845"/>
      <c r="Q102" s="1536"/>
      <c r="R102" s="1536"/>
      <c r="S102" s="1536"/>
      <c r="T102" s="1536"/>
      <c r="U102" s="1536"/>
      <c r="V102" s="1536"/>
      <c r="W102" s="1536"/>
      <c r="X102" s="1536"/>
      <c r="Y102" s="1536"/>
      <c r="Z102" s="1536"/>
      <c r="AA102" s="1536"/>
      <c r="AB102" s="1536"/>
      <c r="AC102" s="1536"/>
      <c r="AD102" s="1510"/>
      <c r="AE102" s="1510"/>
      <c r="AF102" s="1510"/>
      <c r="AG102" s="1510"/>
    </row>
    <row r="103" spans="1:44" s="1538" customFormat="1" ht="39.950000000000003" customHeight="1">
      <c r="A103" s="2013" t="s">
        <v>2418</v>
      </c>
      <c r="B103" s="2112" t="s">
        <v>2139</v>
      </c>
      <c r="C103" s="2112"/>
      <c r="D103" s="2112"/>
      <c r="E103" s="2112"/>
      <c r="F103" s="2112"/>
      <c r="G103" s="2112"/>
      <c r="H103" s="2112"/>
      <c r="I103" s="2112"/>
      <c r="J103" s="2112"/>
      <c r="K103" s="2112"/>
      <c r="L103" s="2112"/>
      <c r="M103" s="2112"/>
      <c r="N103" s="2112"/>
      <c r="O103" s="2112"/>
      <c r="P103" s="2112"/>
      <c r="Q103" s="2112"/>
      <c r="R103" s="2112"/>
      <c r="S103" s="2112"/>
      <c r="T103" s="2112"/>
      <c r="U103" s="2112"/>
      <c r="V103" s="2112"/>
      <c r="W103" s="1536"/>
      <c r="X103" s="1536"/>
      <c r="Y103" s="1536"/>
      <c r="Z103" s="1536"/>
      <c r="AA103" s="1536"/>
      <c r="AB103" s="1536"/>
      <c r="AC103" s="1536"/>
      <c r="AD103" s="1510"/>
      <c r="AE103" s="1510"/>
      <c r="AF103" s="1510"/>
      <c r="AG103" s="1510"/>
    </row>
    <row r="104" spans="1:44" s="1538" customFormat="1" ht="39.950000000000003" customHeight="1">
      <c r="A104" s="1535"/>
      <c r="B104" s="1539"/>
      <c r="C104" s="1535"/>
      <c r="D104" s="1535"/>
      <c r="E104" s="1535"/>
      <c r="F104" s="1535"/>
      <c r="G104" s="1535"/>
      <c r="H104" s="1535"/>
      <c r="I104" s="1845"/>
      <c r="J104" s="1535"/>
      <c r="K104" s="1535"/>
      <c r="L104" s="1845"/>
      <c r="M104" s="1845"/>
      <c r="N104" s="1845"/>
      <c r="O104" s="1845"/>
      <c r="P104" s="1845"/>
      <c r="Q104" s="1536"/>
      <c r="R104" s="1536"/>
      <c r="S104" s="1536"/>
      <c r="T104" s="1536"/>
      <c r="U104" s="1536"/>
      <c r="V104" s="1536"/>
      <c r="W104" s="1536"/>
      <c r="X104" s="1536"/>
      <c r="Y104" s="1536"/>
      <c r="Z104" s="1536"/>
      <c r="AA104" s="1536"/>
      <c r="AB104" s="1536"/>
      <c r="AC104" s="1536"/>
      <c r="AD104" s="1510"/>
      <c r="AE104" s="1510"/>
      <c r="AF104" s="1510"/>
      <c r="AG104" s="1510"/>
      <c r="AH104" s="1537"/>
      <c r="AI104" s="1537"/>
      <c r="AJ104" s="1537"/>
      <c r="AK104" s="1537"/>
      <c r="AL104" s="1537"/>
      <c r="AM104" s="1537"/>
      <c r="AN104" s="1537"/>
      <c r="AO104" s="1537"/>
      <c r="AP104" s="1537"/>
      <c r="AQ104" s="1537"/>
      <c r="AR104" s="1537"/>
    </row>
  </sheetData>
  <mergeCells count="4">
    <mergeCell ref="C102:K102"/>
    <mergeCell ref="B103:V103"/>
    <mergeCell ref="T3:W4"/>
    <mergeCell ref="B8:N8"/>
  </mergeCells>
  <hyperlinks>
    <hyperlink ref="C102" r:id="rId1" display="http://www.excel-downloads.com/forum/111720-space.html" xr:uid="{235E383B-CEBE-4FBB-98B5-6FF5CE7BBE8E}"/>
    <hyperlink ref="B103" r:id="rId2" xr:uid="{BA9409E6-A8C9-438D-AB4F-17C1CC2FFA14}"/>
    <hyperlink ref="B68" r:id="rId3" display="Les unités pifométriques" xr:uid="{2054B1E3-C687-475F-B395-ADD9957BECA9}"/>
    <hyperlink ref="D73" r:id="rId4" xr:uid="{78E1E1DF-CD06-4720-81D0-7EFE5D952C19}"/>
    <hyperlink ref="D74" r:id="rId5" xr:uid="{29E8AFAC-A8FE-4386-9DB8-2FE6D5618C2B}"/>
    <hyperlink ref="D75" r:id="rId6" xr:uid="{40DEEFD2-C1C0-4EEE-9AC3-CA2FB3DDE1D0}"/>
    <hyperlink ref="D76" r:id="rId7" xr:uid="{6D70D6E6-406A-4977-A4D0-1639A0BA4192}"/>
    <hyperlink ref="D78" r:id="rId8" xr:uid="{635F1A47-A1E8-47BD-9516-C6F023932340}"/>
    <hyperlink ref="D72" r:id="rId9" xr:uid="{A3E27A3E-FA38-480A-AC61-7F3CD902FA8C}"/>
    <hyperlink ref="B82" r:id="rId10" display="https://www.youtube.com/watch?v=YfGrccEQGKk" xr:uid="{9363C0CC-3E2C-4B25-9685-A8D5EE915018}"/>
    <hyperlink ref="B83" r:id="rId11" display="https://www.youtube.com/watch?v=li4XNespLxg" xr:uid="{5652E0D5-1488-4C2D-A325-BAD71F5D215D}"/>
    <hyperlink ref="B80:M80" r:id="rId12" display="Différence entre un fichier XLS et XLSX (ou XLSM)" xr:uid="{C6CAC5D8-95D7-474D-A890-78D73564C76A}"/>
    <hyperlink ref="D77" r:id="rId13" xr:uid="{7ECDFC4D-2D93-4450-A182-CCF21726F9D3}"/>
    <hyperlink ref="B85:H85" r:id="rId14" display="Forum Bureautique" xr:uid="{C3301A2F-BB17-4250-9060-8298F2463F3A}"/>
    <hyperlink ref="B86:M86" r:id="rId15" display="Alternatives à Microsoft Excel : 5 programmes gratuits et convaincants" xr:uid="{328CB049-AD69-40BE-BD51-32F9CD016CD8}"/>
    <hyperlink ref="B87:J87" r:id="rId16" display="Excel SI-ALORS: comment fonctionne la formule SI ?" xr:uid="{9A14BE93-94DE-4F47-A285-429E542EDFF7}"/>
    <hyperlink ref="B88:I88" r:id="rId17" display="Les 20 meilleurs Tricks Mathématiques" xr:uid="{64619F8A-889D-4E20-B17F-ECCEACA5BA20}"/>
    <hyperlink ref="D91" r:id="rId18" xr:uid="{EF13A909-93EF-48BA-BC62-816CB6E84978}"/>
    <hyperlink ref="D92" r:id="rId19" xr:uid="{DAF5D3A4-48B3-42B5-8B36-3080FF226DCF}"/>
    <hyperlink ref="D90" r:id="rId20" xr:uid="{633A8F9C-1A6A-448F-9247-69A9EF856F61}"/>
    <hyperlink ref="D93" r:id="rId21" xr:uid="{06FF78EF-42E5-480C-B0ED-5C0FC1086654}"/>
    <hyperlink ref="D94" r:id="rId22" xr:uid="{83422567-5EBE-4B9F-B891-01CCDFA1342E}"/>
    <hyperlink ref="D68" r:id="rId23" xr:uid="{ECDB46F5-E781-485B-8008-A8EA36342195}"/>
    <hyperlink ref="D82" r:id="rId24" xr:uid="{63DBD22A-5189-4AB1-A5AA-F7274156C0E0}"/>
    <hyperlink ref="D83" r:id="rId25" xr:uid="{5CE83C53-ACAD-41C8-A4D7-D2B2CE6F7D45}"/>
    <hyperlink ref="D80" r:id="rId26" xr:uid="{E888D820-93BE-4468-8E3F-64CDD1E744D5}"/>
    <hyperlink ref="D84" r:id="rId27" xr:uid="{5E649859-B049-49FE-A21E-52B2114E4A07}"/>
    <hyperlink ref="D85" r:id="rId28" xr:uid="{725D119F-58FA-4094-B7ED-F31392BD5E50}"/>
    <hyperlink ref="D86" r:id="rId29" xr:uid="{238D48C6-73BD-47EE-BE38-90AFEBF7D08F}"/>
    <hyperlink ref="D87" r:id="rId30" xr:uid="{A9B8C30C-6F2D-4EAE-BBD4-DED21930690A}"/>
    <hyperlink ref="D88" r:id="rId31" xr:uid="{569F40D1-43EF-48D5-B951-49F900FCDBDA}"/>
    <hyperlink ref="D71" r:id="rId32" xr:uid="{390DB02A-AA61-4934-97DA-FE0EA38F84EB}"/>
  </hyperlinks>
  <pageMargins left="0.7" right="0.7" top="0.75" bottom="0.75" header="0.3" footer="0.3"/>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347"/>
  <sheetViews>
    <sheetView topLeftCell="G1" zoomScaleNormal="100" workbookViewId="0">
      <selection activeCell="Y18" sqref="Y18"/>
    </sheetView>
  </sheetViews>
  <sheetFormatPr baseColWidth="10" defaultRowHeight="15"/>
  <cols>
    <col min="1" max="1" width="4.5703125" style="67" customWidth="1"/>
    <col min="2" max="2" width="10.42578125" style="610" customWidth="1"/>
    <col min="3" max="8" width="11.42578125" style="610"/>
    <col min="9" max="9" width="12.85546875" style="610" customWidth="1"/>
    <col min="10" max="10" width="11.42578125" style="610"/>
    <col min="11" max="12" width="11.5703125" style="610" bestFit="1" customWidth="1"/>
    <col min="13" max="13" width="11.42578125" style="610"/>
    <col min="14" max="14" width="11.42578125" style="67"/>
    <col min="15" max="15" width="12.28515625" style="67" bestFit="1" customWidth="1"/>
    <col min="16" max="16" width="11.5703125" style="67" bestFit="1" customWidth="1"/>
    <col min="17" max="17" width="11.42578125" style="67"/>
    <col min="18" max="18" width="12.28515625" style="67" bestFit="1" customWidth="1"/>
    <col min="19" max="19" width="11.5703125" style="67" bestFit="1" customWidth="1"/>
    <col min="20" max="16384" width="11.42578125" style="67"/>
  </cols>
  <sheetData>
    <row r="1" spans="1:27" s="610" customFormat="1">
      <c r="A1" s="612"/>
      <c r="B1" s="611"/>
      <c r="C1" s="611"/>
      <c r="D1" s="611"/>
      <c r="E1" s="611"/>
      <c r="F1" s="611"/>
      <c r="G1" s="611"/>
      <c r="H1" s="611"/>
      <c r="I1" s="611"/>
      <c r="J1" s="611"/>
      <c r="K1" s="611"/>
      <c r="L1" s="611"/>
      <c r="M1" s="611"/>
      <c r="N1" s="612"/>
      <c r="O1" s="612"/>
      <c r="P1" s="612"/>
      <c r="Q1" s="612"/>
      <c r="R1" s="612"/>
      <c r="S1" s="612"/>
      <c r="T1" s="612"/>
      <c r="U1" s="612"/>
      <c r="V1" s="612"/>
      <c r="W1" s="67"/>
      <c r="X1" s="67"/>
      <c r="Y1" s="67"/>
      <c r="Z1" s="67"/>
      <c r="AA1" s="67"/>
    </row>
    <row r="2" spans="1:27" s="610" customFormat="1" ht="37.5" customHeight="1">
      <c r="A2" s="612"/>
      <c r="B2" s="611"/>
      <c r="C2" s="637" t="s">
        <v>529</v>
      </c>
      <c r="D2" s="611"/>
      <c r="E2" s="611"/>
      <c r="F2" s="611"/>
      <c r="G2" s="611"/>
      <c r="H2" s="611"/>
      <c r="I2" s="611"/>
      <c r="J2" s="611"/>
      <c r="K2" s="611"/>
      <c r="L2" s="611"/>
      <c r="M2" s="611"/>
      <c r="N2" s="612"/>
      <c r="O2" s="612"/>
      <c r="P2" s="612"/>
      <c r="Q2" s="612"/>
      <c r="R2" s="612"/>
      <c r="S2" s="612"/>
      <c r="T2" s="612"/>
      <c r="U2" s="612"/>
      <c r="V2" s="612"/>
      <c r="W2" s="67"/>
      <c r="X2" s="67"/>
      <c r="Y2" s="67"/>
      <c r="Z2" s="67"/>
      <c r="AA2" s="67"/>
    </row>
    <row r="3" spans="1:27" s="610" customFormat="1" ht="37.5" customHeight="1">
      <c r="A3" s="612"/>
      <c r="B3" s="611"/>
      <c r="C3" s="637" t="s">
        <v>530</v>
      </c>
      <c r="D3" s="611"/>
      <c r="E3" s="611"/>
      <c r="F3" s="611"/>
      <c r="G3" s="611"/>
      <c r="H3" s="611"/>
      <c r="I3" s="611"/>
      <c r="J3" s="611"/>
      <c r="K3" s="611"/>
      <c r="L3" s="611"/>
      <c r="M3" s="611"/>
      <c r="N3" s="612"/>
      <c r="O3" s="612"/>
      <c r="P3" s="612"/>
      <c r="Q3" s="612"/>
      <c r="R3" s="612"/>
      <c r="S3" s="612"/>
      <c r="T3" s="612"/>
      <c r="U3" s="612"/>
      <c r="V3" s="612"/>
      <c r="W3" s="67"/>
      <c r="X3" s="67"/>
      <c r="Y3" s="67"/>
      <c r="Z3" s="67"/>
      <c r="AA3" s="67"/>
    </row>
    <row r="4" spans="1:27" s="610" customFormat="1" ht="20.25">
      <c r="A4" s="612"/>
      <c r="B4" s="638"/>
      <c r="C4" s="611"/>
      <c r="D4" s="611"/>
      <c r="E4" s="611"/>
      <c r="F4" s="611"/>
      <c r="G4" s="611"/>
      <c r="H4" s="638"/>
      <c r="I4" s="638"/>
      <c r="J4" s="638"/>
      <c r="K4" s="611"/>
      <c r="L4" s="611"/>
      <c r="M4" s="611"/>
      <c r="N4" s="612"/>
      <c r="O4" s="612"/>
      <c r="P4" s="612"/>
      <c r="Q4" s="612"/>
      <c r="R4" s="612"/>
      <c r="S4" s="612"/>
      <c r="T4" s="612"/>
      <c r="U4" s="612"/>
      <c r="V4" s="612"/>
      <c r="W4" s="67"/>
      <c r="X4" s="67"/>
      <c r="Y4" s="67"/>
      <c r="Z4" s="67"/>
      <c r="AA4" s="67"/>
    </row>
    <row r="5" spans="1:27" s="646" customFormat="1" ht="36.75" customHeight="1">
      <c r="A5" s="639"/>
      <c r="B5" s="640" t="s">
        <v>531</v>
      </c>
      <c r="C5" s="641"/>
      <c r="D5" s="641"/>
      <c r="E5" s="642"/>
      <c r="F5" s="642"/>
      <c r="G5" s="642"/>
      <c r="H5" s="642"/>
      <c r="I5" s="642"/>
      <c r="J5" s="642"/>
      <c r="K5" s="642"/>
      <c r="L5" s="643"/>
      <c r="M5" s="644"/>
      <c r="N5" s="644"/>
      <c r="O5" s="644"/>
      <c r="P5" s="644"/>
      <c r="Q5" s="644"/>
      <c r="R5" s="644"/>
      <c r="S5" s="644"/>
      <c r="T5" s="645" t="s">
        <v>532</v>
      </c>
      <c r="U5" s="797"/>
      <c r="V5" s="797"/>
    </row>
    <row r="6" spans="1:27" s="647" customFormat="1" ht="6.75" customHeight="1">
      <c r="A6" s="639"/>
      <c r="O6" s="648"/>
      <c r="Q6" s="648"/>
      <c r="R6" s="648"/>
      <c r="S6" s="648"/>
      <c r="T6" s="648"/>
      <c r="U6" s="798"/>
      <c r="V6" s="798"/>
    </row>
    <row r="7" spans="1:27" s="647" customFormat="1" ht="6.75" customHeight="1">
      <c r="A7" s="639"/>
      <c r="O7" s="648"/>
      <c r="Q7" s="648"/>
      <c r="R7" s="648"/>
      <c r="S7" s="648"/>
      <c r="T7" s="648"/>
      <c r="U7" s="798"/>
      <c r="V7" s="798"/>
    </row>
    <row r="8" spans="1:27" s="647" customFormat="1" ht="21.75" customHeight="1">
      <c r="A8" s="649"/>
      <c r="B8" s="2693" t="s">
        <v>533</v>
      </c>
      <c r="C8" s="2694"/>
      <c r="D8" s="2694"/>
      <c r="E8" s="2694"/>
      <c r="F8" s="2694"/>
      <c r="G8" s="2694"/>
      <c r="H8" s="2694"/>
      <c r="I8" s="2694"/>
      <c r="J8" s="2694"/>
      <c r="K8" s="2694"/>
      <c r="L8" s="2695" t="s">
        <v>534</v>
      </c>
      <c r="M8" s="2696"/>
      <c r="N8" s="2696"/>
      <c r="O8" s="2696"/>
      <c r="P8" s="2696"/>
      <c r="Q8" s="2696"/>
      <c r="R8" s="2696"/>
      <c r="S8" s="2696"/>
      <c r="T8" s="2697"/>
      <c r="U8" s="798"/>
      <c r="V8" s="798"/>
    </row>
    <row r="9" spans="1:27" s="649" customFormat="1" ht="15" customHeight="1">
      <c r="B9" s="2698" t="s">
        <v>535</v>
      </c>
      <c r="C9" s="2699"/>
      <c r="D9" s="2699"/>
      <c r="E9" s="2704" t="s">
        <v>536</v>
      </c>
      <c r="F9" s="2707" t="s">
        <v>537</v>
      </c>
      <c r="G9" s="2710" t="s">
        <v>538</v>
      </c>
      <c r="H9" s="2711"/>
      <c r="I9" s="2711"/>
      <c r="J9" s="2711"/>
      <c r="K9" s="2712"/>
      <c r="L9" s="2713" t="s">
        <v>539</v>
      </c>
      <c r="M9" s="2714"/>
      <c r="N9" s="2717" t="s">
        <v>540</v>
      </c>
      <c r="O9" s="2718"/>
      <c r="P9" s="2718"/>
      <c r="Q9" s="2718"/>
      <c r="R9" s="2718"/>
      <c r="S9" s="2718"/>
      <c r="T9" s="2719"/>
      <c r="U9" s="799"/>
      <c r="V9" s="799"/>
    </row>
    <row r="10" spans="1:27" s="649" customFormat="1" ht="15" customHeight="1">
      <c r="B10" s="2700"/>
      <c r="C10" s="2701"/>
      <c r="D10" s="2701"/>
      <c r="E10" s="2705"/>
      <c r="F10" s="2708"/>
      <c r="G10" s="650" t="s">
        <v>441</v>
      </c>
      <c r="H10" s="651" t="s">
        <v>442</v>
      </c>
      <c r="I10" s="652" t="s">
        <v>443</v>
      </c>
      <c r="J10" s="652" t="s">
        <v>444</v>
      </c>
      <c r="K10" s="652" t="s">
        <v>474</v>
      </c>
      <c r="L10" s="2715"/>
      <c r="M10" s="2716"/>
      <c r="N10" s="2720"/>
      <c r="O10" s="2721"/>
      <c r="P10" s="2721"/>
      <c r="Q10" s="2721"/>
      <c r="R10" s="2721"/>
      <c r="S10" s="2721"/>
      <c r="T10" s="2722"/>
      <c r="U10" s="799"/>
      <c r="V10" s="799"/>
    </row>
    <row r="11" spans="1:27" s="649" customFormat="1" ht="15" customHeight="1">
      <c r="B11" s="2700"/>
      <c r="C11" s="2701"/>
      <c r="D11" s="2701"/>
      <c r="E11" s="2705"/>
      <c r="F11" s="2708"/>
      <c r="G11" s="653">
        <v>1</v>
      </c>
      <c r="H11" s="653">
        <v>1</v>
      </c>
      <c r="I11" s="653">
        <v>1</v>
      </c>
      <c r="J11" s="653">
        <v>1</v>
      </c>
      <c r="K11" s="653">
        <v>1</v>
      </c>
      <c r="L11" s="2726" t="s">
        <v>475</v>
      </c>
      <c r="M11" s="2727"/>
      <c r="N11" s="2720"/>
      <c r="O11" s="2721"/>
      <c r="P11" s="2721"/>
      <c r="Q11" s="2721"/>
      <c r="R11" s="2721"/>
      <c r="S11" s="2721"/>
      <c r="T11" s="2722"/>
      <c r="U11" s="799"/>
      <c r="V11" s="799"/>
    </row>
    <row r="12" spans="1:27" s="649" customFormat="1" ht="31.5" customHeight="1" thickBot="1">
      <c r="B12" s="2702"/>
      <c r="C12" s="2703"/>
      <c r="D12" s="2703"/>
      <c r="E12" s="2706"/>
      <c r="F12" s="2709"/>
      <c r="G12" s="2728" t="s">
        <v>903</v>
      </c>
      <c r="H12" s="2728"/>
      <c r="I12" s="2728"/>
      <c r="J12" s="2728"/>
      <c r="K12" s="2728"/>
      <c r="L12" s="2732">
        <f>SUM(G11:K11)</f>
        <v>5</v>
      </c>
      <c r="M12" s="2733"/>
      <c r="N12" s="2723"/>
      <c r="O12" s="2724"/>
      <c r="P12" s="2724"/>
      <c r="Q12" s="2724"/>
      <c r="R12" s="2724"/>
      <c r="S12" s="2724"/>
      <c r="T12" s="2725"/>
      <c r="U12" s="799"/>
      <c r="V12" s="799"/>
    </row>
    <row r="13" spans="1:27" s="649" customFormat="1" ht="30" customHeight="1">
      <c r="B13" s="654"/>
      <c r="C13" s="655"/>
      <c r="D13" s="655"/>
      <c r="E13" s="655"/>
      <c r="F13" s="655"/>
      <c r="G13" s="655"/>
      <c r="H13" s="655"/>
      <c r="I13" s="655"/>
      <c r="J13" s="655"/>
      <c r="K13" s="655"/>
      <c r="L13" s="655"/>
      <c r="M13" s="655"/>
      <c r="N13" s="655"/>
      <c r="O13" s="655"/>
      <c r="P13" s="655"/>
      <c r="Q13" s="655"/>
      <c r="R13" s="655"/>
      <c r="S13" s="655"/>
      <c r="T13" s="656" t="s">
        <v>541</v>
      </c>
      <c r="U13" s="799"/>
      <c r="V13" s="799"/>
    </row>
    <row r="14" spans="1:27" s="649" customFormat="1" ht="38.25" customHeight="1">
      <c r="B14" s="2729" t="s">
        <v>542</v>
      </c>
      <c r="C14" s="2730"/>
      <c r="D14" s="2730"/>
      <c r="E14" s="657">
        <v>16</v>
      </c>
      <c r="F14" s="658" t="s">
        <v>543</v>
      </c>
      <c r="G14" s="659">
        <v>0.5</v>
      </c>
      <c r="H14" s="659">
        <v>1</v>
      </c>
      <c r="I14" s="659">
        <v>1</v>
      </c>
      <c r="J14" s="659">
        <v>1</v>
      </c>
      <c r="K14" s="659">
        <v>1</v>
      </c>
      <c r="L14" s="660">
        <f>(G14*G11)+(H14*H11)+(I14*I11)+(J14*J11)+(K14*K11)</f>
        <v>4.5</v>
      </c>
      <c r="M14" s="2734" t="str">
        <f t="shared" ref="M14:M25" si="0">F14</f>
        <v>Cuisses</v>
      </c>
      <c r="N14" s="2734"/>
      <c r="O14" s="661">
        <f t="shared" ref="O14:O21" si="1">IF(L14=0,0,INT(L14/E14))</f>
        <v>0</v>
      </c>
      <c r="P14" s="662">
        <f t="shared" ref="P14:P21" si="2">L14-(O14*E14)</f>
        <v>4.5</v>
      </c>
      <c r="Q14" s="663" t="str">
        <f t="shared" ref="Q14:Q21" si="3">IF(P14=0,0,F14)</f>
        <v>Cuisses</v>
      </c>
      <c r="R14" s="664">
        <f t="shared" ref="R14:R21" si="4">IF(P14=0,0,O14+1)</f>
        <v>1</v>
      </c>
      <c r="S14" s="662">
        <f t="shared" ref="S14:S21" si="5">IF(P14=0,0,L14-(R14*E14))</f>
        <v>-11.5</v>
      </c>
      <c r="T14" s="665" t="str">
        <f t="shared" ref="T14:T21" si="6">IF(S14=0,0,F14)</f>
        <v>Cuisses</v>
      </c>
      <c r="U14" s="799"/>
      <c r="V14" s="799"/>
    </row>
    <row r="15" spans="1:27" s="649" customFormat="1" ht="38.25" customHeight="1">
      <c r="B15" s="2729" t="s">
        <v>544</v>
      </c>
      <c r="C15" s="2730"/>
      <c r="D15" s="2730"/>
      <c r="E15" s="666">
        <v>24</v>
      </c>
      <c r="F15" s="667" t="s">
        <v>543</v>
      </c>
      <c r="G15" s="668">
        <v>0.5</v>
      </c>
      <c r="H15" s="668">
        <v>1</v>
      </c>
      <c r="I15" s="668">
        <v>1</v>
      </c>
      <c r="J15" s="668">
        <v>1</v>
      </c>
      <c r="K15" s="668">
        <v>1</v>
      </c>
      <c r="L15" s="669">
        <f>(G15*G11)+(H15*H11)+(I15*I11)+(J15*J11)+(K15*K11)</f>
        <v>4.5</v>
      </c>
      <c r="M15" s="2731" t="str">
        <f t="shared" si="0"/>
        <v>Cuisses</v>
      </c>
      <c r="N15" s="2731"/>
      <c r="O15" s="670">
        <f t="shared" si="1"/>
        <v>0</v>
      </c>
      <c r="P15" s="671">
        <f t="shared" si="2"/>
        <v>4.5</v>
      </c>
      <c r="Q15" s="672" t="str">
        <f t="shared" si="3"/>
        <v>Cuisses</v>
      </c>
      <c r="R15" s="673">
        <f t="shared" si="4"/>
        <v>1</v>
      </c>
      <c r="S15" s="671">
        <f t="shared" si="5"/>
        <v>-19.5</v>
      </c>
      <c r="T15" s="674" t="str">
        <f t="shared" si="6"/>
        <v>Cuisses</v>
      </c>
      <c r="U15" s="799"/>
      <c r="V15" s="799"/>
    </row>
    <row r="16" spans="1:27" s="649" customFormat="1" ht="38.25" customHeight="1">
      <c r="B16" s="2729" t="s">
        <v>545</v>
      </c>
      <c r="C16" s="2730"/>
      <c r="D16" s="2730"/>
      <c r="E16" s="666">
        <v>20</v>
      </c>
      <c r="F16" s="667" t="s">
        <v>543</v>
      </c>
      <c r="G16" s="668">
        <v>1</v>
      </c>
      <c r="H16" s="668">
        <v>1</v>
      </c>
      <c r="I16" s="668">
        <v>1</v>
      </c>
      <c r="J16" s="668">
        <v>1</v>
      </c>
      <c r="K16" s="668">
        <v>1</v>
      </c>
      <c r="L16" s="669">
        <f>(G16*G11)+(H16*H11)+(I16*I11)+(J16*J11)+(K16*K11)</f>
        <v>5</v>
      </c>
      <c r="M16" s="2731" t="str">
        <f t="shared" si="0"/>
        <v>Cuisses</v>
      </c>
      <c r="N16" s="2731"/>
      <c r="O16" s="670">
        <f t="shared" si="1"/>
        <v>0</v>
      </c>
      <c r="P16" s="671">
        <f t="shared" si="2"/>
        <v>5</v>
      </c>
      <c r="Q16" s="672" t="str">
        <f t="shared" si="3"/>
        <v>Cuisses</v>
      </c>
      <c r="R16" s="673">
        <f t="shared" si="4"/>
        <v>1</v>
      </c>
      <c r="S16" s="671">
        <f t="shared" si="5"/>
        <v>-15</v>
      </c>
      <c r="T16" s="674" t="str">
        <f t="shared" si="6"/>
        <v>Cuisses</v>
      </c>
      <c r="U16" s="799"/>
      <c r="V16" s="799"/>
    </row>
    <row r="17" spans="2:22" s="649" customFormat="1" ht="38.25" customHeight="1">
      <c r="B17" s="2729" t="s">
        <v>546</v>
      </c>
      <c r="C17" s="2730"/>
      <c r="D17" s="2730"/>
      <c r="E17" s="666">
        <v>25</v>
      </c>
      <c r="F17" s="667" t="s">
        <v>547</v>
      </c>
      <c r="G17" s="668">
        <v>0.5</v>
      </c>
      <c r="H17" s="668">
        <v>1</v>
      </c>
      <c r="I17" s="668">
        <v>1</v>
      </c>
      <c r="J17" s="668">
        <v>1</v>
      </c>
      <c r="K17" s="668">
        <v>1</v>
      </c>
      <c r="L17" s="669">
        <f>(G17*G11)+(H17*H11)+(I17*I11)+(J17*J11)+(K17*K11)</f>
        <v>4.5</v>
      </c>
      <c r="M17" s="2731" t="str">
        <f t="shared" si="0"/>
        <v>escalopes</v>
      </c>
      <c r="N17" s="2731"/>
      <c r="O17" s="670">
        <f t="shared" si="1"/>
        <v>0</v>
      </c>
      <c r="P17" s="671">
        <f t="shared" si="2"/>
        <v>4.5</v>
      </c>
      <c r="Q17" s="672" t="str">
        <f t="shared" si="3"/>
        <v>escalopes</v>
      </c>
      <c r="R17" s="673">
        <f t="shared" si="4"/>
        <v>1</v>
      </c>
      <c r="S17" s="671">
        <f t="shared" si="5"/>
        <v>-20.5</v>
      </c>
      <c r="T17" s="674" t="str">
        <f t="shared" si="6"/>
        <v>escalopes</v>
      </c>
      <c r="U17" s="799"/>
      <c r="V17" s="799"/>
    </row>
    <row r="18" spans="2:22" s="649" customFormat="1" ht="38.25" customHeight="1">
      <c r="B18" s="2729" t="s">
        <v>548</v>
      </c>
      <c r="C18" s="2730"/>
      <c r="D18" s="2730"/>
      <c r="E18" s="666">
        <v>25</v>
      </c>
      <c r="F18" s="667" t="s">
        <v>549</v>
      </c>
      <c r="G18" s="668">
        <v>0.5</v>
      </c>
      <c r="H18" s="668">
        <v>1</v>
      </c>
      <c r="I18" s="668">
        <v>1</v>
      </c>
      <c r="J18" s="668">
        <v>1</v>
      </c>
      <c r="K18" s="668">
        <v>1</v>
      </c>
      <c r="L18" s="669">
        <f>(G18*G11)+(H18*H11)+(I18*I11)+(J18*J11)+(K18*K11)</f>
        <v>4.5</v>
      </c>
      <c r="M18" s="2731" t="str">
        <f t="shared" si="0"/>
        <v>paupiettes</v>
      </c>
      <c r="N18" s="2731"/>
      <c r="O18" s="670">
        <f t="shared" si="1"/>
        <v>0</v>
      </c>
      <c r="P18" s="671">
        <f t="shared" si="2"/>
        <v>4.5</v>
      </c>
      <c r="Q18" s="672" t="str">
        <f t="shared" si="3"/>
        <v>paupiettes</v>
      </c>
      <c r="R18" s="673">
        <f t="shared" si="4"/>
        <v>1</v>
      </c>
      <c r="S18" s="671">
        <f t="shared" si="5"/>
        <v>-20.5</v>
      </c>
      <c r="T18" s="674" t="str">
        <f t="shared" si="6"/>
        <v>paupiettes</v>
      </c>
      <c r="U18" s="799"/>
      <c r="V18" s="799"/>
    </row>
    <row r="19" spans="2:22" s="649" customFormat="1" ht="38.25" customHeight="1">
      <c r="B19" s="2729" t="s">
        <v>550</v>
      </c>
      <c r="C19" s="2730"/>
      <c r="D19" s="2730"/>
      <c r="E19" s="666">
        <v>12</v>
      </c>
      <c r="F19" s="667" t="s">
        <v>543</v>
      </c>
      <c r="G19" s="668">
        <v>1</v>
      </c>
      <c r="H19" s="668">
        <v>1</v>
      </c>
      <c r="I19" s="668">
        <v>1</v>
      </c>
      <c r="J19" s="668">
        <v>1</v>
      </c>
      <c r="K19" s="668">
        <v>1</v>
      </c>
      <c r="L19" s="669">
        <f>(G19*G11)+(H19*H11)+(I19*I11)+(J19*J11)+(K19*K11)</f>
        <v>5</v>
      </c>
      <c r="M19" s="2731" t="str">
        <f t="shared" si="0"/>
        <v>Cuisses</v>
      </c>
      <c r="N19" s="2731"/>
      <c r="O19" s="670">
        <f t="shared" si="1"/>
        <v>0</v>
      </c>
      <c r="P19" s="671">
        <f t="shared" si="2"/>
        <v>5</v>
      </c>
      <c r="Q19" s="672" t="str">
        <f t="shared" si="3"/>
        <v>Cuisses</v>
      </c>
      <c r="R19" s="673">
        <f t="shared" si="4"/>
        <v>1</v>
      </c>
      <c r="S19" s="671">
        <f t="shared" si="5"/>
        <v>-7</v>
      </c>
      <c r="T19" s="674" t="str">
        <f t="shared" si="6"/>
        <v>Cuisses</v>
      </c>
      <c r="U19" s="799"/>
      <c r="V19" s="799"/>
    </row>
    <row r="20" spans="2:22" s="649" customFormat="1" ht="30" customHeight="1">
      <c r="B20" s="2729" t="s">
        <v>551</v>
      </c>
      <c r="C20" s="2730"/>
      <c r="D20" s="2730"/>
      <c r="E20" s="666">
        <v>60</v>
      </c>
      <c r="F20" s="667" t="s">
        <v>552</v>
      </c>
      <c r="G20" s="668">
        <v>1</v>
      </c>
      <c r="H20" s="668">
        <v>1.5</v>
      </c>
      <c r="I20" s="668">
        <v>2</v>
      </c>
      <c r="J20" s="668">
        <v>3</v>
      </c>
      <c r="K20" s="668">
        <v>2</v>
      </c>
      <c r="L20" s="669">
        <f>(G20*G11)+(H20*H11)+(I20*I11)+(J20*J11)+(K20*K11)</f>
        <v>9.5</v>
      </c>
      <c r="M20" s="2731" t="str">
        <f t="shared" si="0"/>
        <v>tranches</v>
      </c>
      <c r="N20" s="2731"/>
      <c r="O20" s="670">
        <f t="shared" si="1"/>
        <v>0</v>
      </c>
      <c r="P20" s="671">
        <f t="shared" si="2"/>
        <v>9.5</v>
      </c>
      <c r="Q20" s="672" t="str">
        <f t="shared" si="3"/>
        <v>tranches</v>
      </c>
      <c r="R20" s="673">
        <f t="shared" si="4"/>
        <v>1</v>
      </c>
      <c r="S20" s="671">
        <f t="shared" si="5"/>
        <v>-50.5</v>
      </c>
      <c r="T20" s="674" t="str">
        <f t="shared" si="6"/>
        <v>tranches</v>
      </c>
      <c r="U20" s="799"/>
      <c r="V20" s="799"/>
    </row>
    <row r="21" spans="2:22" s="649" customFormat="1" ht="30" customHeight="1" thickBot="1">
      <c r="B21" s="2729" t="s">
        <v>553</v>
      </c>
      <c r="C21" s="2730"/>
      <c r="D21" s="2730"/>
      <c r="E21" s="666">
        <v>20</v>
      </c>
      <c r="F21" s="667" t="s">
        <v>554</v>
      </c>
      <c r="G21" s="668">
        <v>1</v>
      </c>
      <c r="H21" s="668">
        <v>1.5</v>
      </c>
      <c r="I21" s="668">
        <v>2</v>
      </c>
      <c r="J21" s="668">
        <v>3</v>
      </c>
      <c r="K21" s="668">
        <v>2</v>
      </c>
      <c r="L21" s="675">
        <f>(G21*G11)+(H21*H11)+(I21*I11)+(J21*J11)+(K21*K11)</f>
        <v>9.5</v>
      </c>
      <c r="M21" s="2738" t="str">
        <f t="shared" si="0"/>
        <v>tomates</v>
      </c>
      <c r="N21" s="2738"/>
      <c r="O21" s="676">
        <f t="shared" si="1"/>
        <v>0</v>
      </c>
      <c r="P21" s="677">
        <f t="shared" si="2"/>
        <v>9.5</v>
      </c>
      <c r="Q21" s="678" t="str">
        <f t="shared" si="3"/>
        <v>tomates</v>
      </c>
      <c r="R21" s="679">
        <f t="shared" si="4"/>
        <v>1</v>
      </c>
      <c r="S21" s="677">
        <f t="shared" si="5"/>
        <v>-10.5</v>
      </c>
      <c r="T21" s="680" t="str">
        <f t="shared" si="6"/>
        <v>tomates</v>
      </c>
      <c r="U21" s="799"/>
      <c r="V21" s="799"/>
    </row>
    <row r="22" spans="2:22" s="649" customFormat="1" ht="30" customHeight="1">
      <c r="B22" s="654"/>
      <c r="C22" s="655"/>
      <c r="D22" s="655"/>
      <c r="E22" s="655"/>
      <c r="F22" s="655"/>
      <c r="G22" s="655"/>
      <c r="H22" s="655"/>
      <c r="I22" s="655"/>
      <c r="J22" s="655"/>
      <c r="K22" s="655"/>
      <c r="L22" s="655"/>
      <c r="M22" s="655"/>
      <c r="N22" s="655"/>
      <c r="O22" s="655"/>
      <c r="P22" s="655"/>
      <c r="Q22" s="655"/>
      <c r="R22" s="655"/>
      <c r="S22" s="655"/>
      <c r="T22" s="656" t="s">
        <v>555</v>
      </c>
      <c r="U22" s="799"/>
      <c r="V22" s="799"/>
    </row>
    <row r="23" spans="2:22" s="649" customFormat="1" ht="30" customHeight="1">
      <c r="B23" s="2735" t="s">
        <v>556</v>
      </c>
      <c r="C23" s="2730"/>
      <c r="D23" s="2730"/>
      <c r="E23" s="666">
        <v>3</v>
      </c>
      <c r="F23" s="667" t="s">
        <v>9</v>
      </c>
      <c r="G23" s="668">
        <v>7.4999999999999997E-2</v>
      </c>
      <c r="H23" s="681">
        <v>0.09</v>
      </c>
      <c r="I23" s="681">
        <v>0.15</v>
      </c>
      <c r="J23" s="681">
        <v>0.18</v>
      </c>
      <c r="K23" s="681">
        <v>0.13</v>
      </c>
      <c r="L23" s="682">
        <f>(G23*G11)+(H23*H11)+(I23*I11)+(J23*J11)+(K23*K11)</f>
        <v>0.625</v>
      </c>
      <c r="M23" s="2731" t="str">
        <f>F23</f>
        <v>Kg</v>
      </c>
      <c r="N23" s="2731"/>
      <c r="O23" s="670">
        <f>IF(L23=0,0,INT(L23/E23))</f>
        <v>0</v>
      </c>
      <c r="P23" s="683">
        <f>L23-(O23*E23)</f>
        <v>0.625</v>
      </c>
      <c r="Q23" s="672" t="str">
        <f>IF(P23=0,0,F23)</f>
        <v>Kg</v>
      </c>
      <c r="R23" s="673">
        <f>IF(P23=0,0,O23+1)</f>
        <v>1</v>
      </c>
      <c r="S23" s="671">
        <f>IF(P23=0,0,L23-(R23*E23))</f>
        <v>-2.375</v>
      </c>
      <c r="T23" s="684" t="str">
        <f>IF(S23=0,0,F23)</f>
        <v>Kg</v>
      </c>
      <c r="U23" s="799"/>
      <c r="V23" s="799"/>
    </row>
    <row r="24" spans="2:22" s="649" customFormat="1" ht="25.5" customHeight="1">
      <c r="B24" s="2735" t="s">
        <v>557</v>
      </c>
      <c r="C24" s="2730"/>
      <c r="D24" s="2730"/>
      <c r="E24" s="666">
        <v>7.2</v>
      </c>
      <c r="F24" s="685" t="s">
        <v>9</v>
      </c>
      <c r="G24" s="681">
        <v>0.2</v>
      </c>
      <c r="H24" s="681">
        <v>0.25</v>
      </c>
      <c r="I24" s="681">
        <v>0.35</v>
      </c>
      <c r="J24" s="681">
        <v>0.45</v>
      </c>
      <c r="K24" s="681">
        <v>0.35</v>
      </c>
      <c r="L24" s="682">
        <f>(G24*G11)+(H24*H11)+(I24*I11)+(J24*J11)+(K24*K11)</f>
        <v>1.6</v>
      </c>
      <c r="M24" s="2731" t="str">
        <f t="shared" si="0"/>
        <v>Kg</v>
      </c>
      <c r="N24" s="2731"/>
      <c r="O24" s="670">
        <f>IF(L24=0,0,INT(L24/E24))</f>
        <v>0</v>
      </c>
      <c r="P24" s="683">
        <f>L24-(O24*E24)</f>
        <v>1.6</v>
      </c>
      <c r="Q24" s="672" t="str">
        <f>IF(P24=0,0,F24)</f>
        <v>Kg</v>
      </c>
      <c r="R24" s="673">
        <f>IF(P24=0,0,O24+1)</f>
        <v>1</v>
      </c>
      <c r="S24" s="671">
        <f>IF(P24=0,0,L24-(R24*E24))</f>
        <v>-5.6</v>
      </c>
      <c r="T24" s="684" t="str">
        <f>IF(S24=0,0,F24)</f>
        <v>Kg</v>
      </c>
      <c r="U24" s="799"/>
      <c r="V24" s="799"/>
    </row>
    <row r="25" spans="2:22" s="649" customFormat="1" ht="25.5" customHeight="1" thickBot="1">
      <c r="B25" s="2736" t="s">
        <v>558</v>
      </c>
      <c r="C25" s="2737"/>
      <c r="D25" s="2737"/>
      <c r="E25" s="686">
        <v>4</v>
      </c>
      <c r="F25" s="687" t="s">
        <v>9</v>
      </c>
      <c r="G25" s="688">
        <v>0.2</v>
      </c>
      <c r="H25" s="688">
        <v>0.25</v>
      </c>
      <c r="I25" s="688">
        <v>0.35</v>
      </c>
      <c r="J25" s="688">
        <v>0.45</v>
      </c>
      <c r="K25" s="688">
        <v>0.35</v>
      </c>
      <c r="L25" s="689">
        <f>(G25*G11)+(H25*H11)+(I25*I11)+(J25*J11)+(K25*K11)</f>
        <v>1.6</v>
      </c>
      <c r="M25" s="2738" t="str">
        <f t="shared" si="0"/>
        <v>Kg</v>
      </c>
      <c r="N25" s="2738"/>
      <c r="O25" s="676">
        <f>IF(L25=0,0,INT(L25/E25))</f>
        <v>0</v>
      </c>
      <c r="P25" s="690">
        <f>L25-(O25*E25)</f>
        <v>1.6</v>
      </c>
      <c r="Q25" s="678" t="str">
        <f>IF(P25=0,0,F25)</f>
        <v>Kg</v>
      </c>
      <c r="R25" s="679">
        <f>IF(P25=0,0,O25+1)</f>
        <v>1</v>
      </c>
      <c r="S25" s="677">
        <f>IF(P25=0,0,L25-(R25*E25))</f>
        <v>-2.4</v>
      </c>
      <c r="T25" s="691" t="str">
        <f>IF(S25=0,0,F25)</f>
        <v>Kg</v>
      </c>
      <c r="U25" s="799"/>
      <c r="V25" s="799"/>
    </row>
    <row r="26" spans="2:22" s="649" customFormat="1" ht="25.5" customHeight="1" thickBot="1">
      <c r="B26" s="692"/>
      <c r="C26" s="692"/>
      <c r="D26" s="692"/>
      <c r="E26" s="692"/>
      <c r="F26" s="692"/>
      <c r="G26" s="692"/>
      <c r="H26" s="692"/>
      <c r="I26" s="692"/>
      <c r="J26" s="692"/>
      <c r="K26" s="692"/>
      <c r="L26" s="692"/>
      <c r="M26" s="692"/>
      <c r="N26" s="692"/>
      <c r="O26" s="692"/>
      <c r="P26" s="692"/>
      <c r="Q26" s="692"/>
      <c r="R26" s="692"/>
      <c r="S26" s="693"/>
      <c r="T26" s="694"/>
      <c r="U26" s="799"/>
      <c r="V26" s="799"/>
    </row>
    <row r="27" spans="2:22" s="649" customFormat="1" ht="30" customHeight="1">
      <c r="B27" s="2739" t="s">
        <v>559</v>
      </c>
      <c r="C27" s="2740"/>
      <c r="D27" s="2740"/>
      <c r="E27" s="2740"/>
      <c r="F27" s="2740"/>
      <c r="G27" s="2740"/>
      <c r="H27" s="2740"/>
      <c r="I27" s="2740"/>
      <c r="J27" s="2740"/>
      <c r="K27" s="2740"/>
      <c r="L27" s="2740"/>
      <c r="M27" s="655"/>
      <c r="N27" s="655"/>
      <c r="O27" s="655"/>
      <c r="P27" s="655"/>
      <c r="Q27" s="655"/>
      <c r="R27" s="655"/>
      <c r="S27" s="655"/>
      <c r="T27" s="695" t="s">
        <v>560</v>
      </c>
      <c r="U27" s="799"/>
      <c r="V27" s="799"/>
    </row>
    <row r="28" spans="2:22" s="649" customFormat="1" ht="30" customHeight="1">
      <c r="B28" s="696"/>
      <c r="C28" s="697"/>
      <c r="D28" s="697"/>
      <c r="E28" s="698"/>
      <c r="F28" s="699" t="s">
        <v>561</v>
      </c>
      <c r="G28" s="700">
        <v>0.45</v>
      </c>
      <c r="H28" s="701" t="s">
        <v>9</v>
      </c>
      <c r="I28" s="698"/>
      <c r="J28" s="698"/>
      <c r="K28" s="698"/>
      <c r="L28" s="702"/>
      <c r="P28" s="703" t="s">
        <v>562</v>
      </c>
      <c r="Q28" s="704">
        <v>10</v>
      </c>
      <c r="R28" s="701" t="s">
        <v>563</v>
      </c>
      <c r="S28" s="705"/>
      <c r="T28" s="706"/>
      <c r="U28" s="799"/>
      <c r="V28" s="799"/>
    </row>
    <row r="29" spans="2:22" s="649" customFormat="1" ht="16.5" customHeight="1">
      <c r="B29" s="696"/>
      <c r="C29" s="697"/>
      <c r="D29" s="697"/>
      <c r="E29" s="698"/>
      <c r="F29" s="699"/>
      <c r="G29" s="707" t="s">
        <v>441</v>
      </c>
      <c r="H29" s="708" t="s">
        <v>442</v>
      </c>
      <c r="I29" s="709" t="s">
        <v>443</v>
      </c>
      <c r="J29" s="709" t="s">
        <v>444</v>
      </c>
      <c r="K29" s="709" t="s">
        <v>474</v>
      </c>
      <c r="L29" s="702"/>
      <c r="P29" s="703"/>
      <c r="Q29" s="703"/>
      <c r="R29" s="703"/>
      <c r="S29" s="705"/>
      <c r="T29" s="706"/>
      <c r="U29" s="799"/>
      <c r="V29" s="799"/>
    </row>
    <row r="30" spans="2:22" s="649" customFormat="1" ht="30" customHeight="1">
      <c r="B30" s="710"/>
      <c r="C30" s="711"/>
      <c r="D30" s="711"/>
      <c r="E30" s="712"/>
      <c r="F30" s="713" t="s">
        <v>564</v>
      </c>
      <c r="G30" s="714">
        <v>0.2</v>
      </c>
      <c r="H30" s="714">
        <v>0.25</v>
      </c>
      <c r="I30" s="714">
        <v>0.35</v>
      </c>
      <c r="J30" s="714">
        <v>0.45</v>
      </c>
      <c r="K30" s="714">
        <v>0.35</v>
      </c>
      <c r="L30" s="715">
        <f>(G30*G11)+(H30*H11)+(I30*I11)+(J30*J11)+(K30*K11)</f>
        <v>1.6</v>
      </c>
      <c r="M30" s="716" t="str">
        <f>H28</f>
        <v>Kg</v>
      </c>
      <c r="N30" s="717">
        <f>G28*Q28</f>
        <v>4.5</v>
      </c>
      <c r="O30" s="718">
        <f>IF(L30=0,0,INT(L30/(G28*Q28)))</f>
        <v>0</v>
      </c>
      <c r="P30" s="719">
        <f>L30-(O30*(G28*Q28))</f>
        <v>1.6</v>
      </c>
      <c r="Q30" s="720" t="str">
        <f>IF(P30=0,0,H28)</f>
        <v>Kg</v>
      </c>
      <c r="R30" s="718">
        <f>IF(P30=0,0,O30+1)</f>
        <v>1</v>
      </c>
      <c r="S30" s="719">
        <f>IF(P30=0,0,L30-(R30*N30))</f>
        <v>-2.9</v>
      </c>
      <c r="T30" s="721" t="str">
        <f>IF(S30=0,0,H28)</f>
        <v>Kg</v>
      </c>
      <c r="U30" s="799"/>
      <c r="V30" s="799"/>
    </row>
    <row r="31" spans="2:22" s="649" customFormat="1" ht="37.5" customHeight="1" thickBot="1">
      <c r="B31" s="722"/>
      <c r="C31" s="723"/>
      <c r="D31" s="723"/>
      <c r="E31" s="724"/>
      <c r="F31" s="725" t="s">
        <v>565</v>
      </c>
      <c r="G31" s="726">
        <f>G30/G28</f>
        <v>0.44444444444444448</v>
      </c>
      <c r="H31" s="726">
        <f>H30/G28</f>
        <v>0.55555555555555558</v>
      </c>
      <c r="I31" s="726">
        <f>I30/G28</f>
        <v>0.77777777777777768</v>
      </c>
      <c r="J31" s="726">
        <f>J30/G28</f>
        <v>1</v>
      </c>
      <c r="K31" s="726">
        <f>K30/G28</f>
        <v>0.77777777777777768</v>
      </c>
      <c r="L31" s="727">
        <f>(G31*G11)+(H31*H11)+(I31*I11)+(J31*J11)+(K31*K11)</f>
        <v>3.5555555555555554</v>
      </c>
      <c r="M31" s="728" t="str">
        <f>R28</f>
        <v>portions</v>
      </c>
      <c r="N31" s="729"/>
      <c r="O31" s="730">
        <f>IF(L31=0,0,INT(L31/Q28))</f>
        <v>0</v>
      </c>
      <c r="P31" s="731">
        <f>L31-(O31*Q28)</f>
        <v>3.5555555555555554</v>
      </c>
      <c r="Q31" s="732" t="str">
        <f>IF(P31=0,0,R28)</f>
        <v>portions</v>
      </c>
      <c r="R31" s="730">
        <f>IF(P31=0,0,O31+1)</f>
        <v>1</v>
      </c>
      <c r="S31" s="731">
        <f>IF(P31=0,0,L31-(R31*Q28))</f>
        <v>-6.4444444444444446</v>
      </c>
      <c r="T31" s="733" t="str">
        <f>IF(S31=0,0,R28)</f>
        <v>portions</v>
      </c>
      <c r="U31" s="799"/>
      <c r="V31" s="799"/>
    </row>
    <row r="32" spans="2:22" ht="33" customHeight="1">
      <c r="U32" s="612"/>
      <c r="V32" s="612"/>
    </row>
    <row r="33" spans="1:22" s="646" customFormat="1" ht="36.75" customHeight="1">
      <c r="A33" s="639"/>
      <c r="B33" s="734" t="s">
        <v>566</v>
      </c>
      <c r="C33" s="735"/>
      <c r="D33" s="735"/>
      <c r="E33" s="736"/>
      <c r="F33" s="736"/>
      <c r="G33" s="736"/>
      <c r="H33" s="736"/>
      <c r="I33" s="736"/>
      <c r="J33" s="736"/>
      <c r="K33" s="736"/>
      <c r="L33" s="737"/>
      <c r="M33" s="738"/>
      <c r="N33" s="738"/>
      <c r="O33" s="738"/>
      <c r="P33" s="738"/>
      <c r="Q33" s="738"/>
      <c r="R33" s="738"/>
      <c r="S33" s="738"/>
      <c r="T33" s="739" t="s">
        <v>532</v>
      </c>
      <c r="U33" s="797"/>
      <c r="V33" s="797"/>
    </row>
    <row r="34" spans="1:22" ht="30.75">
      <c r="B34" s="740" t="s">
        <v>567</v>
      </c>
      <c r="C34" s="741"/>
      <c r="D34" s="741"/>
      <c r="E34" s="742"/>
      <c r="F34" s="742"/>
      <c r="G34" s="742"/>
      <c r="H34" s="742"/>
      <c r="I34" s="742"/>
      <c r="J34" s="743"/>
      <c r="K34" s="744"/>
      <c r="L34" s="744"/>
      <c r="M34" s="744"/>
      <c r="N34" s="744"/>
      <c r="O34" s="744"/>
      <c r="P34" s="744"/>
      <c r="Q34" s="744"/>
      <c r="R34" s="744"/>
      <c r="S34" s="744"/>
      <c r="T34" s="745" t="s">
        <v>568</v>
      </c>
      <c r="U34" s="797"/>
      <c r="V34" s="612"/>
    </row>
    <row r="35" spans="1:22" ht="20.25">
      <c r="B35" s="2741" t="s">
        <v>533</v>
      </c>
      <c r="C35" s="2742"/>
      <c r="D35" s="2742"/>
      <c r="E35" s="2742"/>
      <c r="F35" s="2742"/>
      <c r="G35" s="2742"/>
      <c r="H35" s="2742"/>
      <c r="I35" s="2742"/>
      <c r="J35" s="2743"/>
      <c r="K35" s="2744" t="s">
        <v>534</v>
      </c>
      <c r="L35" s="2745"/>
      <c r="M35" s="2745"/>
      <c r="N35" s="2745"/>
      <c r="O35" s="2745"/>
      <c r="P35" s="2745"/>
      <c r="Q35" s="2745"/>
      <c r="R35" s="2745"/>
      <c r="S35" s="2745"/>
      <c r="T35" s="2746"/>
      <c r="U35" s="798"/>
      <c r="V35" s="612"/>
    </row>
    <row r="36" spans="1:22" ht="38.25">
      <c r="B36" s="2758" t="s">
        <v>535</v>
      </c>
      <c r="C36" s="2759"/>
      <c r="D36" s="2759"/>
      <c r="E36" s="2759"/>
      <c r="F36" s="746" t="s">
        <v>536</v>
      </c>
      <c r="G36" s="2760" t="s">
        <v>537</v>
      </c>
      <c r="H36" s="2760"/>
      <c r="I36" s="748" t="s">
        <v>569</v>
      </c>
      <c r="J36" s="749" t="s">
        <v>570</v>
      </c>
      <c r="K36" s="750" t="s">
        <v>571</v>
      </c>
      <c r="L36" s="2761" t="s">
        <v>539</v>
      </c>
      <c r="M36" s="2762"/>
      <c r="N36" s="2762"/>
      <c r="O36" s="751" t="s">
        <v>540</v>
      </c>
      <c r="P36" s="752"/>
      <c r="Q36" s="752"/>
      <c r="R36" s="753"/>
      <c r="S36" s="754"/>
      <c r="T36" s="755"/>
      <c r="U36" s="799"/>
      <c r="V36" s="612"/>
    </row>
    <row r="37" spans="1:22" ht="28.5" customHeight="1">
      <c r="B37" s="2763" t="s">
        <v>572</v>
      </c>
      <c r="C37" s="2764"/>
      <c r="D37" s="2764"/>
      <c r="E37" s="2764"/>
      <c r="F37" s="756">
        <v>16</v>
      </c>
      <c r="G37" s="2765" t="s">
        <v>543</v>
      </c>
      <c r="H37" s="2765"/>
      <c r="I37" s="757">
        <v>1</v>
      </c>
      <c r="J37" s="758">
        <v>1250</v>
      </c>
      <c r="K37" s="759">
        <f>F37/I37</f>
        <v>16</v>
      </c>
      <c r="L37" s="760">
        <f>I37*J37</f>
        <v>1250</v>
      </c>
      <c r="M37" s="2766" t="str">
        <f>G37</f>
        <v>Cuisses</v>
      </c>
      <c r="N37" s="2766"/>
      <c r="O37" s="761">
        <f>IF(L37=0,0,INT(L37/F37))</f>
        <v>78</v>
      </c>
      <c r="P37" s="762">
        <f>L37-(O37*F37)</f>
        <v>2</v>
      </c>
      <c r="Q37" s="763" t="str">
        <f>IF(P37=0,0,G37)</f>
        <v>Cuisses</v>
      </c>
      <c r="R37" s="761">
        <f>IF(P37=0,0,O37+1)</f>
        <v>79</v>
      </c>
      <c r="S37" s="762">
        <f>IF(P37=0,0,L37-(R37*F37))</f>
        <v>-14</v>
      </c>
      <c r="T37" s="764" t="str">
        <f>IF(S37=0,0,G37)</f>
        <v>Cuisses</v>
      </c>
      <c r="U37" s="799"/>
      <c r="V37" s="612"/>
    </row>
    <row r="38" spans="1:22">
      <c r="U38" s="612"/>
      <c r="V38" s="612"/>
    </row>
    <row r="39" spans="1:22">
      <c r="U39" s="612"/>
      <c r="V39" s="612"/>
    </row>
    <row r="40" spans="1:22" s="646" customFormat="1" ht="36.75" customHeight="1">
      <c r="A40" s="639"/>
      <c r="B40" s="765" t="s">
        <v>573</v>
      </c>
      <c r="C40" s="766"/>
      <c r="D40" s="766"/>
      <c r="E40" s="767"/>
      <c r="F40" s="767"/>
      <c r="G40" s="767"/>
      <c r="H40" s="767"/>
      <c r="I40" s="767"/>
      <c r="J40" s="767"/>
      <c r="K40" s="767"/>
      <c r="L40" s="768"/>
      <c r="M40" s="769"/>
      <c r="N40" s="769"/>
      <c r="O40" s="769"/>
      <c r="P40" s="769"/>
      <c r="Q40" s="769"/>
      <c r="R40" s="769"/>
      <c r="S40" s="769"/>
      <c r="T40" s="770" t="s">
        <v>532</v>
      </c>
      <c r="U40" s="797"/>
      <c r="V40" s="797"/>
    </row>
    <row r="41" spans="1:22" ht="25.5" customHeight="1">
      <c r="B41" s="771" t="s">
        <v>574</v>
      </c>
      <c r="C41" s="772"/>
      <c r="D41" s="772"/>
      <c r="E41" s="773"/>
      <c r="F41" s="773"/>
      <c r="G41" s="773"/>
      <c r="H41" s="773"/>
      <c r="I41" s="773"/>
      <c r="J41" s="774"/>
      <c r="K41" s="775"/>
      <c r="L41" s="775"/>
      <c r="M41" s="775"/>
      <c r="N41" s="775"/>
      <c r="O41" s="775"/>
      <c r="P41" s="775"/>
      <c r="Q41" s="775"/>
      <c r="R41" s="775"/>
      <c r="S41" s="775"/>
      <c r="T41" s="776" t="s">
        <v>575</v>
      </c>
      <c r="U41" s="797"/>
      <c r="V41" s="612"/>
    </row>
    <row r="42" spans="1:22" ht="20.25">
      <c r="B42" s="2741" t="s">
        <v>533</v>
      </c>
      <c r="C42" s="2742"/>
      <c r="D42" s="2742"/>
      <c r="E42" s="2742"/>
      <c r="F42" s="2742"/>
      <c r="G42" s="2742"/>
      <c r="H42" s="2742"/>
      <c r="I42" s="2742"/>
      <c r="J42" s="2742"/>
      <c r="K42" s="2747" t="s">
        <v>534</v>
      </c>
      <c r="L42" s="2748"/>
      <c r="M42" s="2748"/>
      <c r="N42" s="2748"/>
      <c r="O42" s="2748"/>
      <c r="P42" s="2748"/>
      <c r="Q42" s="2748"/>
      <c r="R42" s="2748"/>
      <c r="S42" s="2748"/>
      <c r="T42" s="2749"/>
      <c r="U42" s="612"/>
      <c r="V42" s="612"/>
    </row>
    <row r="43" spans="1:22" ht="38.25" customHeight="1">
      <c r="B43" s="2750" t="s">
        <v>535</v>
      </c>
      <c r="C43" s="2751"/>
      <c r="D43" s="2751"/>
      <c r="E43" s="2752"/>
      <c r="F43" s="746" t="s">
        <v>536</v>
      </c>
      <c r="G43" s="747" t="s">
        <v>537</v>
      </c>
      <c r="H43" s="2753" t="s">
        <v>576</v>
      </c>
      <c r="I43" s="2753"/>
      <c r="J43" s="749" t="s">
        <v>570</v>
      </c>
      <c r="K43" s="2754" t="s">
        <v>569</v>
      </c>
      <c r="L43" s="2755"/>
      <c r="M43" s="2756" t="s">
        <v>539</v>
      </c>
      <c r="N43" s="2757"/>
      <c r="O43" s="751" t="s">
        <v>540</v>
      </c>
      <c r="P43" s="752"/>
      <c r="Q43" s="752"/>
      <c r="R43" s="753"/>
      <c r="S43" s="754"/>
      <c r="T43" s="755"/>
      <c r="U43" s="612"/>
      <c r="V43" s="612"/>
    </row>
    <row r="44" spans="1:22" ht="18.75">
      <c r="B44" s="2763" t="s">
        <v>556</v>
      </c>
      <c r="C44" s="2764"/>
      <c r="D44" s="2764"/>
      <c r="E44" s="2764"/>
      <c r="F44" s="756">
        <v>3</v>
      </c>
      <c r="G44" s="777" t="s">
        <v>9</v>
      </c>
      <c r="H44" s="2767">
        <v>23</v>
      </c>
      <c r="I44" s="2768"/>
      <c r="J44" s="778">
        <v>100</v>
      </c>
      <c r="K44" s="2769">
        <f>F44/H44</f>
        <v>0.13043478260869565</v>
      </c>
      <c r="L44" s="2770"/>
      <c r="M44" s="760">
        <f>K44*J44</f>
        <v>13.043478260869565</v>
      </c>
      <c r="N44" s="783" t="str">
        <f>G44</f>
        <v>Kg</v>
      </c>
      <c r="O44" s="779">
        <f>IF(M44=0,0,INT(M44/F44))</f>
        <v>4</v>
      </c>
      <c r="P44" s="780">
        <f>M44-(O44*F44)</f>
        <v>1.0434782608695645</v>
      </c>
      <c r="Q44" s="781" t="str">
        <f>IF(P44=0,0,G44)</f>
        <v>Kg</v>
      </c>
      <c r="R44" s="779">
        <f>IF(P44=0,0,O44+1)</f>
        <v>5</v>
      </c>
      <c r="S44" s="780">
        <f>IF(P44=0,0,M44-(R44*F44))</f>
        <v>-1.9565217391304355</v>
      </c>
      <c r="T44" s="782" t="str">
        <f>IF(S44=0,0,G44)</f>
        <v>Kg</v>
      </c>
      <c r="U44" s="612"/>
      <c r="V44" s="612"/>
    </row>
    <row r="45" spans="1:22">
      <c r="P45" s="612"/>
      <c r="Q45" s="612"/>
      <c r="R45" s="612"/>
      <c r="S45" s="612"/>
      <c r="T45" s="612"/>
      <c r="U45" s="612"/>
      <c r="V45" s="612"/>
    </row>
    <row r="46" spans="1:22">
      <c r="P46" s="612"/>
      <c r="Q46" s="612"/>
      <c r="R46" s="612"/>
      <c r="S46" s="612"/>
      <c r="T46" s="612"/>
      <c r="U46" s="612"/>
      <c r="V46" s="612"/>
    </row>
    <row r="47" spans="1:22">
      <c r="A47"/>
      <c r="B47" s="785"/>
      <c r="C47" s="785"/>
      <c r="D47" s="785"/>
      <c r="E47" s="785"/>
      <c r="F47" s="785"/>
      <c r="G47" s="785"/>
      <c r="H47" s="785"/>
      <c r="I47" s="785"/>
      <c r="J47" s="785"/>
      <c r="K47" s="785"/>
      <c r="L47" s="785"/>
      <c r="M47" s="785"/>
      <c r="N47" s="785"/>
      <c r="O47" s="785"/>
      <c r="P47" s="800"/>
      <c r="Q47" s="152"/>
      <c r="R47" s="152"/>
      <c r="S47" s="152"/>
      <c r="T47" s="152"/>
      <c r="U47" s="152"/>
      <c r="V47" s="152"/>
    </row>
    <row r="48" spans="1:22">
      <c r="A48" s="801"/>
      <c r="B48" s="2771" t="s">
        <v>648</v>
      </c>
      <c r="C48" s="2771"/>
      <c r="D48" s="2771"/>
      <c r="E48" s="2771"/>
      <c r="F48" s="2771"/>
      <c r="G48" s="2771"/>
      <c r="H48" s="2771"/>
      <c r="I48" s="2771"/>
      <c r="J48" s="2771"/>
      <c r="K48" s="2771"/>
      <c r="L48" s="2771"/>
      <c r="M48" s="2771"/>
      <c r="N48" s="2771"/>
      <c r="O48" s="2771"/>
      <c r="P48" s="800"/>
      <c r="Q48" s="800"/>
      <c r="R48" s="800"/>
      <c r="S48" s="800"/>
      <c r="T48" s="800"/>
      <c r="U48" s="800"/>
      <c r="V48" s="800"/>
    </row>
    <row r="49" spans="1:22">
      <c r="A49" s="801"/>
      <c r="B49" s="2771"/>
      <c r="C49" s="2771"/>
      <c r="D49" s="2771"/>
      <c r="E49" s="2771"/>
      <c r="F49" s="2771"/>
      <c r="G49" s="2771"/>
      <c r="H49" s="2771"/>
      <c r="I49" s="2771"/>
      <c r="J49" s="2771"/>
      <c r="K49" s="2771"/>
      <c r="L49" s="2771"/>
      <c r="M49" s="2771"/>
      <c r="N49" s="2771"/>
      <c r="O49" s="2771"/>
      <c r="P49" s="800"/>
      <c r="Q49" s="800"/>
      <c r="R49" s="800"/>
      <c r="S49" s="800"/>
      <c r="T49" s="800"/>
      <c r="U49" s="800"/>
      <c r="V49" s="800"/>
    </row>
    <row r="50" spans="1:22">
      <c r="A50" s="801"/>
      <c r="B50" s="2771"/>
      <c r="C50" s="2771"/>
      <c r="D50" s="2771"/>
      <c r="E50" s="2771"/>
      <c r="F50" s="2771"/>
      <c r="G50" s="2771"/>
      <c r="H50" s="2771"/>
      <c r="I50" s="2771"/>
      <c r="J50" s="2771"/>
      <c r="K50" s="2771"/>
      <c r="L50" s="2771"/>
      <c r="M50" s="2771"/>
      <c r="N50" s="2771"/>
      <c r="O50" s="2771"/>
      <c r="P50" s="800"/>
      <c r="Q50" s="800"/>
      <c r="R50" s="800"/>
      <c r="S50" s="800"/>
      <c r="T50" s="800"/>
      <c r="U50" s="800"/>
      <c r="V50" s="800"/>
    </row>
    <row r="51" spans="1:22" ht="15.75" thickBot="1">
      <c r="A51"/>
      <c r="B51" s="802"/>
      <c r="C51" s="802"/>
      <c r="D51" s="801"/>
      <c r="E51" s="801"/>
      <c r="F51" s="801"/>
      <c r="G51" s="801"/>
      <c r="H51" s="801"/>
      <c r="I51" s="801"/>
      <c r="J51" s="801"/>
      <c r="K51" s="801"/>
      <c r="L51" s="801"/>
      <c r="M51" s="801"/>
      <c r="N51" s="801"/>
      <c r="O51" s="801"/>
      <c r="P51" s="800"/>
      <c r="Q51" s="152"/>
      <c r="R51" s="152"/>
      <c r="S51" s="152"/>
      <c r="T51" s="152"/>
      <c r="U51" s="152"/>
      <c r="V51" s="152"/>
    </row>
    <row r="52" spans="1:22">
      <c r="A52"/>
      <c r="B52" s="2772" t="s">
        <v>649</v>
      </c>
      <c r="C52" s="2774">
        <f ca="1">NOW()</f>
        <v>44545.469873263886</v>
      </c>
      <c r="D52" s="2774"/>
      <c r="E52" s="2776" t="s">
        <v>650</v>
      </c>
      <c r="F52" s="2776"/>
      <c r="G52" s="2776"/>
      <c r="H52" s="2776"/>
      <c r="I52" s="2776"/>
      <c r="J52" s="2776"/>
      <c r="K52" s="2776"/>
      <c r="L52" s="2776"/>
      <c r="M52" s="2778" t="s">
        <v>651</v>
      </c>
      <c r="N52" s="2780" t="s">
        <v>652</v>
      </c>
      <c r="O52" s="2782">
        <v>1</v>
      </c>
      <c r="P52" s="800"/>
      <c r="Q52" s="152"/>
      <c r="R52" s="803" t="s">
        <v>905</v>
      </c>
      <c r="S52" s="152"/>
      <c r="T52" s="152"/>
      <c r="U52" s="152"/>
      <c r="V52" s="152"/>
    </row>
    <row r="53" spans="1:22">
      <c r="A53"/>
      <c r="B53" s="2773"/>
      <c r="C53" s="2775"/>
      <c r="D53" s="2775"/>
      <c r="E53" s="2777"/>
      <c r="F53" s="2777"/>
      <c r="G53" s="2777"/>
      <c r="H53" s="2777"/>
      <c r="I53" s="2777"/>
      <c r="J53" s="2777"/>
      <c r="K53" s="2777"/>
      <c r="L53" s="2777"/>
      <c r="M53" s="2779"/>
      <c r="N53" s="2781"/>
      <c r="O53" s="2783"/>
      <c r="P53" s="800"/>
      <c r="Q53" s="152"/>
      <c r="R53" s="152"/>
      <c r="S53" s="152"/>
      <c r="T53" s="152"/>
      <c r="U53" s="152"/>
      <c r="V53" s="152"/>
    </row>
    <row r="54" spans="1:22">
      <c r="A54"/>
      <c r="B54" s="2784" t="s">
        <v>889</v>
      </c>
      <c r="C54" s="2785"/>
      <c r="D54" s="2785"/>
      <c r="E54" s="2785"/>
      <c r="F54" s="2785"/>
      <c r="G54" s="2785"/>
      <c r="H54" s="2785"/>
      <c r="I54" s="2785"/>
      <c r="J54" s="2785"/>
      <c r="K54" s="2785"/>
      <c r="L54" s="2785"/>
      <c r="M54" s="2785"/>
      <c r="N54" s="2785"/>
      <c r="O54" s="2786"/>
      <c r="P54" s="800"/>
      <c r="Q54" s="152"/>
      <c r="R54" s="152"/>
      <c r="S54" s="152"/>
      <c r="T54" s="152"/>
      <c r="U54" s="152"/>
      <c r="V54" s="152"/>
    </row>
    <row r="55" spans="1:22" ht="15.75">
      <c r="A55"/>
      <c r="B55" s="2787"/>
      <c r="C55" s="2788"/>
      <c r="D55" s="2788"/>
      <c r="E55" s="2788"/>
      <c r="F55" s="2788"/>
      <c r="G55" s="2788"/>
      <c r="H55" s="2788"/>
      <c r="I55" s="2788"/>
      <c r="J55" s="2788"/>
      <c r="K55" s="2788"/>
      <c r="L55" s="2788"/>
      <c r="M55" s="2788"/>
      <c r="N55" s="2788"/>
      <c r="O55" s="2789"/>
      <c r="P55" s="800"/>
      <c r="Q55" s="152"/>
      <c r="R55" s="2790" t="s">
        <v>653</v>
      </c>
      <c r="S55" s="2790"/>
      <c r="T55" s="2790"/>
      <c r="U55" s="2790"/>
      <c r="V55" s="2790"/>
    </row>
    <row r="56" spans="1:22">
      <c r="A56"/>
      <c r="B56" s="2791" t="s">
        <v>654</v>
      </c>
      <c r="C56" s="2792"/>
      <c r="D56" s="2792"/>
      <c r="E56" s="2792"/>
      <c r="F56" s="2792"/>
      <c r="G56" s="2792"/>
      <c r="H56" s="2792"/>
      <c r="I56" s="2792"/>
      <c r="J56" s="2792"/>
      <c r="K56" s="2792"/>
      <c r="L56" s="2792"/>
      <c r="M56" s="2792"/>
      <c r="N56" s="2792"/>
      <c r="O56" s="2793"/>
      <c r="P56" s="800"/>
      <c r="Q56" s="152"/>
      <c r="R56" s="152"/>
      <c r="S56" s="152"/>
      <c r="T56" s="152"/>
      <c r="U56" s="152"/>
      <c r="V56" s="152"/>
    </row>
    <row r="57" spans="1:22">
      <c r="A57"/>
      <c r="B57" s="2794"/>
      <c r="C57" s="2777"/>
      <c r="D57" s="2777"/>
      <c r="E57" s="2777"/>
      <c r="F57" s="2777"/>
      <c r="G57" s="2777"/>
      <c r="H57" s="2777"/>
      <c r="I57" s="2777"/>
      <c r="J57" s="2777"/>
      <c r="K57" s="2777"/>
      <c r="L57" s="2777"/>
      <c r="M57" s="2777"/>
      <c r="N57" s="2777"/>
      <c r="O57" s="2795"/>
      <c r="P57" s="800"/>
      <c r="Q57" s="152"/>
      <c r="R57" s="152"/>
      <c r="S57" s="152"/>
      <c r="T57" s="152"/>
      <c r="U57" s="152"/>
      <c r="V57" s="152"/>
    </row>
    <row r="58" spans="1:22">
      <c r="A58"/>
      <c r="B58" s="2796" t="s">
        <v>473</v>
      </c>
      <c r="C58" s="2799" t="s">
        <v>570</v>
      </c>
      <c r="D58" s="2801" t="s">
        <v>655</v>
      </c>
      <c r="E58" s="2803" t="s">
        <v>656</v>
      </c>
      <c r="F58" s="2805" t="s">
        <v>657</v>
      </c>
      <c r="G58" s="2807" t="s">
        <v>658</v>
      </c>
      <c r="H58" s="2807"/>
      <c r="I58" s="2807" t="s">
        <v>659</v>
      </c>
      <c r="J58" s="2807"/>
      <c r="K58" s="2807" t="s">
        <v>660</v>
      </c>
      <c r="L58" s="2807"/>
      <c r="M58" s="804" t="s">
        <v>661</v>
      </c>
      <c r="N58" s="805"/>
      <c r="O58" s="806"/>
      <c r="P58" s="800"/>
      <c r="Q58" s="152"/>
      <c r="R58" s="152"/>
      <c r="S58" s="152"/>
      <c r="T58" s="152"/>
      <c r="U58" s="152"/>
      <c r="V58" s="152"/>
    </row>
    <row r="59" spans="1:22">
      <c r="A59"/>
      <c r="B59" s="2797"/>
      <c r="C59" s="2800"/>
      <c r="D59" s="2802"/>
      <c r="E59" s="2804"/>
      <c r="F59" s="2806"/>
      <c r="G59" s="2808"/>
      <c r="H59" s="2808"/>
      <c r="I59" s="2808"/>
      <c r="J59" s="2808"/>
      <c r="K59" s="2808"/>
      <c r="L59" s="2808"/>
      <c r="M59" s="807"/>
      <c r="N59" s="808"/>
      <c r="O59" s="809"/>
      <c r="P59" s="800"/>
      <c r="Q59" s="152"/>
      <c r="R59" s="152"/>
      <c r="S59" s="152"/>
      <c r="T59" s="152"/>
      <c r="U59" s="152"/>
      <c r="V59" s="152"/>
    </row>
    <row r="60" spans="1:22">
      <c r="A60"/>
      <c r="B60" s="2798"/>
      <c r="C60" s="2800"/>
      <c r="D60" s="2802"/>
      <c r="E60" s="2804"/>
      <c r="F60" s="2806"/>
      <c r="G60" s="2808"/>
      <c r="H60" s="2808"/>
      <c r="I60" s="2808"/>
      <c r="J60" s="2808"/>
      <c r="K60" s="2808"/>
      <c r="L60" s="2808"/>
      <c r="M60" s="2809"/>
      <c r="N60" s="2809"/>
      <c r="O60" s="2810"/>
      <c r="P60" s="800"/>
      <c r="Q60" s="152"/>
      <c r="R60" s="152"/>
      <c r="S60" s="152"/>
      <c r="T60" s="152"/>
      <c r="U60" s="152"/>
      <c r="V60" s="152"/>
    </row>
    <row r="61" spans="1:22">
      <c r="A61"/>
      <c r="B61" s="810" t="s">
        <v>339</v>
      </c>
      <c r="C61" s="811">
        <v>100</v>
      </c>
      <c r="D61" s="812">
        <v>0.05</v>
      </c>
      <c r="E61" s="813">
        <v>1.2</v>
      </c>
      <c r="F61" s="814">
        <v>30</v>
      </c>
      <c r="G61" s="815">
        <f t="shared" ref="G61:G66" si="7">(D61*E61)/(100-F61)*100</f>
        <v>8.5714285714285715E-2</v>
      </c>
      <c r="H61" s="816" t="s">
        <v>9</v>
      </c>
      <c r="I61" s="817">
        <f t="shared" ref="I61:I66" si="8">(D61*E61)*C61</f>
        <v>6</v>
      </c>
      <c r="J61" s="816" t="s">
        <v>9</v>
      </c>
      <c r="K61" s="818">
        <f t="shared" ref="K61:K66" si="9">G61*C61</f>
        <v>8.5714285714285712</v>
      </c>
      <c r="L61" s="816" t="s">
        <v>9</v>
      </c>
      <c r="M61" s="2809"/>
      <c r="N61" s="2809"/>
      <c r="O61" s="2810"/>
      <c r="P61" s="800"/>
      <c r="Q61" s="152"/>
      <c r="R61" s="819" t="s">
        <v>662</v>
      </c>
      <c r="S61" s="152"/>
      <c r="T61" s="152"/>
      <c r="U61" s="152"/>
      <c r="V61" s="152"/>
    </row>
    <row r="62" spans="1:22">
      <c r="A62"/>
      <c r="B62" s="810" t="s">
        <v>663</v>
      </c>
      <c r="C62" s="811">
        <v>100</v>
      </c>
      <c r="D62" s="812">
        <v>7.0000000000000007E-2</v>
      </c>
      <c r="E62" s="813">
        <v>2</v>
      </c>
      <c r="F62" s="814">
        <v>30</v>
      </c>
      <c r="G62" s="815">
        <f t="shared" si="7"/>
        <v>0.2</v>
      </c>
      <c r="H62" s="816" t="s">
        <v>9</v>
      </c>
      <c r="I62" s="817">
        <f t="shared" si="8"/>
        <v>14.000000000000002</v>
      </c>
      <c r="J62" s="816" t="s">
        <v>9</v>
      </c>
      <c r="K62" s="818">
        <f t="shared" si="9"/>
        <v>20</v>
      </c>
      <c r="L62" s="816" t="s">
        <v>9</v>
      </c>
      <c r="M62" s="2809"/>
      <c r="N62" s="2809"/>
      <c r="O62" s="2810"/>
      <c r="P62" s="800"/>
      <c r="Q62" s="152"/>
      <c r="R62" s="152"/>
      <c r="S62" s="152"/>
      <c r="T62" s="152"/>
      <c r="U62" s="152"/>
      <c r="V62" s="152"/>
    </row>
    <row r="63" spans="1:22">
      <c r="A63"/>
      <c r="B63" s="820" t="s">
        <v>186</v>
      </c>
      <c r="C63" s="821">
        <v>100</v>
      </c>
      <c r="D63" s="822">
        <v>0.11</v>
      </c>
      <c r="E63" s="813">
        <v>2.5</v>
      </c>
      <c r="F63" s="814">
        <v>30</v>
      </c>
      <c r="G63" s="817">
        <f t="shared" si="7"/>
        <v>0.3928571428571429</v>
      </c>
      <c r="H63" s="816" t="s">
        <v>9</v>
      </c>
      <c r="I63" s="817">
        <f t="shared" si="8"/>
        <v>27.500000000000004</v>
      </c>
      <c r="J63" s="816" t="s">
        <v>9</v>
      </c>
      <c r="K63" s="818">
        <f t="shared" si="9"/>
        <v>39.285714285714292</v>
      </c>
      <c r="L63" s="816" t="s">
        <v>9</v>
      </c>
      <c r="M63" s="2809"/>
      <c r="N63" s="2809"/>
      <c r="O63" s="2810"/>
      <c r="P63" s="800"/>
      <c r="Q63" s="152"/>
      <c r="R63" s="152"/>
      <c r="S63" s="152"/>
      <c r="T63" s="152"/>
      <c r="U63" s="152"/>
      <c r="V63" s="152"/>
    </row>
    <row r="64" spans="1:22">
      <c r="A64"/>
      <c r="B64" s="810" t="s">
        <v>664</v>
      </c>
      <c r="C64" s="823">
        <v>100</v>
      </c>
      <c r="D64" s="824">
        <f>(D63*M64%)+D63</f>
        <v>0.121</v>
      </c>
      <c r="E64" s="813">
        <v>3</v>
      </c>
      <c r="F64" s="814">
        <v>30</v>
      </c>
      <c r="G64" s="817">
        <f t="shared" si="7"/>
        <v>0.51857142857142857</v>
      </c>
      <c r="H64" s="816" t="s">
        <v>9</v>
      </c>
      <c r="I64" s="817">
        <f t="shared" si="8"/>
        <v>36.299999999999997</v>
      </c>
      <c r="J64" s="816" t="s">
        <v>9</v>
      </c>
      <c r="K64" s="818">
        <f t="shared" si="9"/>
        <v>51.857142857142854</v>
      </c>
      <c r="L64" s="816" t="s">
        <v>9</v>
      </c>
      <c r="M64" s="825">
        <v>10</v>
      </c>
      <c r="N64" s="826" t="s">
        <v>665</v>
      </c>
      <c r="O64" s="827"/>
      <c r="P64" s="800"/>
      <c r="Q64" s="152"/>
      <c r="R64" s="152"/>
      <c r="S64" s="152"/>
      <c r="T64" s="152"/>
      <c r="U64" s="152"/>
      <c r="V64" s="152"/>
    </row>
    <row r="65" spans="1:22">
      <c r="A65"/>
      <c r="B65" s="810" t="s">
        <v>666</v>
      </c>
      <c r="C65" s="811">
        <v>8</v>
      </c>
      <c r="D65" s="828">
        <v>0.1</v>
      </c>
      <c r="E65" s="813">
        <v>2.5</v>
      </c>
      <c r="F65" s="814">
        <v>30</v>
      </c>
      <c r="G65" s="815">
        <f t="shared" si="7"/>
        <v>0.35714285714285715</v>
      </c>
      <c r="H65" s="816" t="s">
        <v>9</v>
      </c>
      <c r="I65" s="817">
        <f t="shared" si="8"/>
        <v>2</v>
      </c>
      <c r="J65" s="816" t="s">
        <v>9</v>
      </c>
      <c r="K65" s="818">
        <f t="shared" si="9"/>
        <v>2.8571428571428572</v>
      </c>
      <c r="L65" s="816" t="s">
        <v>9</v>
      </c>
      <c r="M65" s="2815" t="s">
        <v>667</v>
      </c>
      <c r="N65" s="2815"/>
      <c r="O65" s="2816"/>
      <c r="P65" s="800"/>
      <c r="Q65" s="152"/>
      <c r="R65" s="152"/>
      <c r="S65" s="152"/>
      <c r="T65" s="152"/>
      <c r="U65" s="152"/>
      <c r="V65" s="152"/>
    </row>
    <row r="66" spans="1:22">
      <c r="A66"/>
      <c r="B66" s="810" t="s">
        <v>668</v>
      </c>
      <c r="C66" s="811">
        <v>4</v>
      </c>
      <c r="D66" s="812">
        <v>7.0000000000000007E-2</v>
      </c>
      <c r="E66" s="813">
        <v>2</v>
      </c>
      <c r="F66" s="814">
        <v>30</v>
      </c>
      <c r="G66" s="815">
        <f t="shared" si="7"/>
        <v>0.2</v>
      </c>
      <c r="H66" s="816" t="s">
        <v>9</v>
      </c>
      <c r="I66" s="817">
        <f t="shared" si="8"/>
        <v>0.56000000000000005</v>
      </c>
      <c r="J66" s="816" t="s">
        <v>9</v>
      </c>
      <c r="K66" s="818">
        <f t="shared" si="9"/>
        <v>0.8</v>
      </c>
      <c r="L66" s="816" t="s">
        <v>9</v>
      </c>
      <c r="M66" s="2815"/>
      <c r="N66" s="2815"/>
      <c r="O66" s="2816"/>
      <c r="P66" s="800"/>
      <c r="Q66" s="152"/>
      <c r="R66" s="152"/>
      <c r="S66" s="152"/>
      <c r="T66" s="152"/>
      <c r="U66" s="152"/>
      <c r="V66" s="152"/>
    </row>
    <row r="67" spans="1:22">
      <c r="A67"/>
      <c r="B67" s="2817" t="s">
        <v>669</v>
      </c>
      <c r="C67" s="2818"/>
      <c r="D67" s="2818"/>
      <c r="E67" s="2818"/>
      <c r="F67" s="2818"/>
      <c r="G67" s="2818"/>
      <c r="H67" s="2818"/>
      <c r="I67" s="2818"/>
      <c r="J67" s="2818"/>
      <c r="K67" s="2818"/>
      <c r="L67" s="2818"/>
      <c r="M67" s="2818"/>
      <c r="N67" s="2818"/>
      <c r="O67" s="2819"/>
      <c r="P67" s="800"/>
      <c r="Q67" s="152"/>
      <c r="R67" s="152"/>
      <c r="S67" s="152"/>
      <c r="T67" s="152"/>
      <c r="U67" s="152"/>
      <c r="V67" s="152"/>
    </row>
    <row r="68" spans="1:22">
      <c r="A68"/>
      <c r="B68" s="2820" t="s">
        <v>670</v>
      </c>
      <c r="C68" s="2822">
        <f>SUM(C61:C66)</f>
        <v>412</v>
      </c>
      <c r="D68" s="829"/>
      <c r="E68" s="829"/>
      <c r="F68" s="829"/>
      <c r="G68" s="830"/>
      <c r="H68" s="831"/>
      <c r="I68" s="2824">
        <f>SUM(I61:I66)</f>
        <v>86.36</v>
      </c>
      <c r="J68" s="2826" t="s">
        <v>9</v>
      </c>
      <c r="K68" s="2824">
        <f>SUM(K61:K66)</f>
        <v>123.37142857142858</v>
      </c>
      <c r="L68" s="2826" t="s">
        <v>9</v>
      </c>
      <c r="M68" s="832"/>
      <c r="N68" s="832"/>
      <c r="O68" s="833"/>
      <c r="P68" s="800"/>
      <c r="Q68" s="152"/>
      <c r="R68" s="152"/>
      <c r="S68" s="152"/>
      <c r="T68" s="152"/>
      <c r="U68" s="152"/>
      <c r="V68" s="152"/>
    </row>
    <row r="69" spans="1:22">
      <c r="A69"/>
      <c r="B69" s="2821"/>
      <c r="C69" s="2823"/>
      <c r="D69" s="834"/>
      <c r="E69" s="834"/>
      <c r="F69" s="834"/>
      <c r="G69" s="835"/>
      <c r="H69" s="836"/>
      <c r="I69" s="2825"/>
      <c r="J69" s="2827"/>
      <c r="K69" s="2825"/>
      <c r="L69" s="2827"/>
      <c r="M69" s="837"/>
      <c r="N69" s="837"/>
      <c r="O69" s="838"/>
      <c r="P69" s="800"/>
      <c r="Q69" s="152"/>
      <c r="R69" s="152"/>
      <c r="S69" s="152"/>
      <c r="T69" s="152"/>
      <c r="U69" s="152"/>
      <c r="V69" s="152"/>
    </row>
    <row r="70" spans="1:22">
      <c r="A70"/>
      <c r="B70" s="2791" t="s">
        <v>671</v>
      </c>
      <c r="C70" s="2792"/>
      <c r="D70" s="2792"/>
      <c r="E70" s="2792"/>
      <c r="F70" s="2792"/>
      <c r="G70" s="2792"/>
      <c r="H70" s="2792"/>
      <c r="I70" s="2792"/>
      <c r="J70" s="2792"/>
      <c r="K70" s="2792"/>
      <c r="L70" s="2792"/>
      <c r="M70" s="2792"/>
      <c r="N70" s="2792"/>
      <c r="O70" s="2793"/>
      <c r="P70" s="800"/>
      <c r="Q70" s="152"/>
      <c r="R70" s="152"/>
      <c r="S70" s="152"/>
      <c r="T70" s="152"/>
      <c r="U70" s="152"/>
      <c r="V70" s="152"/>
    </row>
    <row r="71" spans="1:22">
      <c r="A71"/>
      <c r="B71" s="2794"/>
      <c r="C71" s="2777"/>
      <c r="D71" s="2777"/>
      <c r="E71" s="2777"/>
      <c r="F71" s="2777"/>
      <c r="G71" s="2777"/>
      <c r="H71" s="2777"/>
      <c r="I71" s="2777"/>
      <c r="J71" s="2777"/>
      <c r="K71" s="2777"/>
      <c r="L71" s="2777"/>
      <c r="M71" s="2777"/>
      <c r="N71" s="2777"/>
      <c r="O71" s="2795"/>
      <c r="P71" s="800"/>
      <c r="Q71" s="152"/>
      <c r="R71" s="152"/>
      <c r="S71" s="152"/>
      <c r="T71" s="152"/>
      <c r="U71" s="152"/>
      <c r="V71" s="152"/>
    </row>
    <row r="72" spans="1:22">
      <c r="A72"/>
      <c r="B72" s="2848" t="s">
        <v>672</v>
      </c>
      <c r="C72" s="2849" t="s">
        <v>570</v>
      </c>
      <c r="D72" s="2851" t="s">
        <v>673</v>
      </c>
      <c r="E72" s="2853" t="s">
        <v>674</v>
      </c>
      <c r="F72" s="2855" t="s">
        <v>675</v>
      </c>
      <c r="G72" s="2857" t="s">
        <v>676</v>
      </c>
      <c r="H72" s="2839" t="s">
        <v>677</v>
      </c>
      <c r="I72" s="2840"/>
      <c r="J72" s="2840"/>
      <c r="K72" s="2811" t="s">
        <v>678</v>
      </c>
      <c r="L72" s="2813" t="s">
        <v>679</v>
      </c>
      <c r="M72" s="2839" t="s">
        <v>680</v>
      </c>
      <c r="N72" s="2840"/>
      <c r="O72" s="2841"/>
      <c r="P72" s="800"/>
      <c r="Q72" s="152"/>
      <c r="R72" s="152"/>
      <c r="S72" s="152"/>
      <c r="T72" s="152"/>
      <c r="U72" s="152"/>
      <c r="V72" s="152"/>
    </row>
    <row r="73" spans="1:22" ht="15.75">
      <c r="A73"/>
      <c r="B73" s="2848"/>
      <c r="C73" s="2849"/>
      <c r="D73" s="2851"/>
      <c r="E73" s="2853"/>
      <c r="F73" s="2855"/>
      <c r="G73" s="2857"/>
      <c r="H73" s="2839"/>
      <c r="I73" s="2840"/>
      <c r="J73" s="2840"/>
      <c r="K73" s="2811"/>
      <c r="L73" s="2813"/>
      <c r="M73" s="2839"/>
      <c r="N73" s="2840"/>
      <c r="O73" s="2841"/>
      <c r="P73" s="800"/>
      <c r="Q73" s="152"/>
      <c r="R73" s="839" t="s">
        <v>672</v>
      </c>
      <c r="S73" s="152"/>
      <c r="T73" s="152"/>
      <c r="U73" s="152"/>
      <c r="V73" s="152"/>
    </row>
    <row r="74" spans="1:22">
      <c r="A74"/>
      <c r="B74" s="2848"/>
      <c r="C74" s="2849"/>
      <c r="D74" s="2851"/>
      <c r="E74" s="2853"/>
      <c r="F74" s="2855"/>
      <c r="G74" s="2857"/>
      <c r="H74" s="2839"/>
      <c r="I74" s="2840"/>
      <c r="J74" s="2840"/>
      <c r="K74" s="2811"/>
      <c r="L74" s="2813"/>
      <c r="M74" s="2839"/>
      <c r="N74" s="2840"/>
      <c r="O74" s="2841"/>
      <c r="P74" s="800"/>
      <c r="Q74" s="152"/>
      <c r="R74" s="152"/>
      <c r="S74" s="152"/>
      <c r="T74" s="152"/>
      <c r="U74" s="152"/>
      <c r="V74" s="152"/>
    </row>
    <row r="75" spans="1:22">
      <c r="A75"/>
      <c r="B75" s="2848"/>
      <c r="C75" s="2849"/>
      <c r="D75" s="2851"/>
      <c r="E75" s="2853"/>
      <c r="F75" s="2855"/>
      <c r="G75" s="2857"/>
      <c r="H75" s="2839"/>
      <c r="I75" s="2840"/>
      <c r="J75" s="2840"/>
      <c r="K75" s="2811"/>
      <c r="L75" s="2813"/>
      <c r="M75" s="2839"/>
      <c r="N75" s="2840"/>
      <c r="O75" s="2841"/>
      <c r="P75" s="800"/>
      <c r="Q75" s="152"/>
      <c r="R75" s="152"/>
      <c r="S75" s="152"/>
      <c r="T75" s="152"/>
      <c r="U75" s="152"/>
      <c r="V75" s="152"/>
    </row>
    <row r="76" spans="1:22">
      <c r="A76"/>
      <c r="B76" s="2848"/>
      <c r="C76" s="2849"/>
      <c r="D76" s="2851"/>
      <c r="E76" s="2853"/>
      <c r="F76" s="2855"/>
      <c r="G76" s="2857"/>
      <c r="H76" s="2839"/>
      <c r="I76" s="2840"/>
      <c r="J76" s="2840"/>
      <c r="K76" s="2811"/>
      <c r="L76" s="2813"/>
      <c r="M76" s="2839"/>
      <c r="N76" s="2840"/>
      <c r="O76" s="2841"/>
      <c r="P76" s="800"/>
      <c r="Q76" s="152"/>
      <c r="R76" s="152"/>
      <c r="S76" s="152"/>
      <c r="T76" s="152"/>
      <c r="U76" s="152"/>
      <c r="V76" s="152"/>
    </row>
    <row r="77" spans="1:22">
      <c r="A77"/>
      <c r="B77" s="2848"/>
      <c r="C77" s="2849"/>
      <c r="D77" s="2851"/>
      <c r="E77" s="2853"/>
      <c r="F77" s="2855"/>
      <c r="G77" s="2857"/>
      <c r="H77" s="2839"/>
      <c r="I77" s="2840"/>
      <c r="J77" s="2840"/>
      <c r="K77" s="2811"/>
      <c r="L77" s="2813"/>
      <c r="M77" s="2839"/>
      <c r="N77" s="2840"/>
      <c r="O77" s="2841"/>
      <c r="P77" s="800"/>
      <c r="Q77" s="152"/>
      <c r="R77" s="152"/>
      <c r="S77" s="152"/>
      <c r="T77" s="152"/>
      <c r="U77" s="152"/>
      <c r="V77" s="152"/>
    </row>
    <row r="78" spans="1:22">
      <c r="A78"/>
      <c r="B78" s="2848"/>
      <c r="C78" s="2850"/>
      <c r="D78" s="2852"/>
      <c r="E78" s="2854"/>
      <c r="F78" s="2856"/>
      <c r="G78" s="2858"/>
      <c r="H78" s="2842"/>
      <c r="I78" s="2843"/>
      <c r="J78" s="2843"/>
      <c r="K78" s="2812"/>
      <c r="L78" s="2814"/>
      <c r="M78" s="2842"/>
      <c r="N78" s="2843"/>
      <c r="O78" s="2844"/>
      <c r="P78" s="800"/>
      <c r="Q78" s="152"/>
      <c r="R78" s="152"/>
      <c r="S78" s="152"/>
      <c r="T78" s="152"/>
      <c r="U78" s="152"/>
      <c r="V78" s="152"/>
    </row>
    <row r="79" spans="1:22" ht="15.75">
      <c r="A79"/>
      <c r="B79" s="810" t="s">
        <v>339</v>
      </c>
      <c r="C79" s="840">
        <f t="shared" ref="C79:C84" si="10">C61</f>
        <v>100</v>
      </c>
      <c r="D79" s="841" t="s">
        <v>681</v>
      </c>
      <c r="E79" s="842">
        <v>5</v>
      </c>
      <c r="F79" s="843">
        <f t="shared" ref="F79:F84" si="11">IF(C79=0,0,E79-(E79*F61%))</f>
        <v>3.5</v>
      </c>
      <c r="G79" s="844">
        <f t="shared" ref="G79:G84" si="12">I61</f>
        <v>6</v>
      </c>
      <c r="H79" s="845">
        <f t="shared" ref="H79:H84" si="13">IF(I61=0,0,INT(I61/F79))</f>
        <v>1</v>
      </c>
      <c r="I79" s="846">
        <f t="shared" ref="I79:I84" si="14">I61-(F79*H79)</f>
        <v>2.5</v>
      </c>
      <c r="J79" s="847" t="str">
        <f t="shared" ref="J79:J84" si="15">IF(I79=0,0,"Kg")</f>
        <v>Kg</v>
      </c>
      <c r="K79" s="848">
        <v>12</v>
      </c>
      <c r="L79" s="849">
        <f t="shared" ref="L79:L84" si="16">C61*E61</f>
        <v>120</v>
      </c>
      <c r="M79" s="845">
        <f t="shared" ref="M79:M84" si="17">IF(K79=0,0,INT(E61*C61/K79))</f>
        <v>10</v>
      </c>
      <c r="N79" s="846">
        <f t="shared" ref="N79:N84" si="18">(C61*E61)-(M79*K79)</f>
        <v>0</v>
      </c>
      <c r="O79" s="850">
        <f t="shared" ref="O79:O84" si="19">IF(N79=0,0,"Pièce /Mx")</f>
        <v>0</v>
      </c>
      <c r="P79" s="800"/>
      <c r="Q79" s="152"/>
      <c r="R79" s="2790" t="s">
        <v>653</v>
      </c>
      <c r="S79" s="2790"/>
      <c r="T79" s="2790"/>
      <c r="U79" s="2790"/>
      <c r="V79" s="2790"/>
    </row>
    <row r="80" spans="1:22">
      <c r="A80"/>
      <c r="B80" s="810" t="s">
        <v>663</v>
      </c>
      <c r="C80" s="840">
        <f t="shared" si="10"/>
        <v>100</v>
      </c>
      <c r="D80" s="841" t="s">
        <v>681</v>
      </c>
      <c r="E80" s="842">
        <v>1.5</v>
      </c>
      <c r="F80" s="843">
        <f t="shared" si="11"/>
        <v>1.05</v>
      </c>
      <c r="G80" s="844">
        <f t="shared" si="12"/>
        <v>14.000000000000002</v>
      </c>
      <c r="H80" s="845">
        <f t="shared" si="13"/>
        <v>13</v>
      </c>
      <c r="I80" s="846">
        <f t="shared" si="14"/>
        <v>0.35000000000000142</v>
      </c>
      <c r="J80" s="847" t="str">
        <f t="shared" si="15"/>
        <v>Kg</v>
      </c>
      <c r="K80" s="848">
        <v>20</v>
      </c>
      <c r="L80" s="849">
        <f t="shared" si="16"/>
        <v>200</v>
      </c>
      <c r="M80" s="845">
        <f t="shared" si="17"/>
        <v>10</v>
      </c>
      <c r="N80" s="846">
        <f t="shared" si="18"/>
        <v>0</v>
      </c>
      <c r="O80" s="850">
        <f t="shared" si="19"/>
        <v>0</v>
      </c>
      <c r="P80" s="800"/>
      <c r="Q80" s="152"/>
      <c r="R80" s="152"/>
      <c r="S80" s="152"/>
      <c r="T80" s="152"/>
      <c r="U80" s="152"/>
      <c r="V80" s="152"/>
    </row>
    <row r="81" spans="1:22">
      <c r="A81"/>
      <c r="B81" s="820" t="s">
        <v>186</v>
      </c>
      <c r="C81" s="840">
        <f t="shared" si="10"/>
        <v>100</v>
      </c>
      <c r="D81" s="841" t="s">
        <v>681</v>
      </c>
      <c r="E81" s="842">
        <v>1.5</v>
      </c>
      <c r="F81" s="843">
        <f t="shared" si="11"/>
        <v>1.05</v>
      </c>
      <c r="G81" s="844">
        <f t="shared" si="12"/>
        <v>27.500000000000004</v>
      </c>
      <c r="H81" s="845">
        <f t="shared" si="13"/>
        <v>26</v>
      </c>
      <c r="I81" s="846">
        <f t="shared" si="14"/>
        <v>0.20000000000000284</v>
      </c>
      <c r="J81" s="847" t="str">
        <f t="shared" si="15"/>
        <v>Kg</v>
      </c>
      <c r="K81" s="848">
        <v>20</v>
      </c>
      <c r="L81" s="849">
        <f t="shared" si="16"/>
        <v>250</v>
      </c>
      <c r="M81" s="845">
        <f t="shared" si="17"/>
        <v>12</v>
      </c>
      <c r="N81" s="846">
        <f t="shared" si="18"/>
        <v>10</v>
      </c>
      <c r="O81" s="850" t="str">
        <f t="shared" si="19"/>
        <v>Pièce /Mx</v>
      </c>
      <c r="P81" s="800"/>
      <c r="Q81" s="152"/>
      <c r="R81" s="819" t="s">
        <v>662</v>
      </c>
      <c r="S81" s="152"/>
      <c r="T81" s="152"/>
      <c r="U81" s="152"/>
      <c r="V81" s="152"/>
    </row>
    <row r="82" spans="1:22">
      <c r="A82"/>
      <c r="B82" s="810" t="s">
        <v>664</v>
      </c>
      <c r="C82" s="840">
        <f t="shared" si="10"/>
        <v>100</v>
      </c>
      <c r="D82" s="841" t="s">
        <v>681</v>
      </c>
      <c r="E82" s="842">
        <v>1.5</v>
      </c>
      <c r="F82" s="843">
        <f t="shared" si="11"/>
        <v>1.05</v>
      </c>
      <c r="G82" s="844">
        <f t="shared" si="12"/>
        <v>36.299999999999997</v>
      </c>
      <c r="H82" s="845">
        <f t="shared" si="13"/>
        <v>34</v>
      </c>
      <c r="I82" s="846">
        <f t="shared" si="14"/>
        <v>0.59999999999999432</v>
      </c>
      <c r="J82" s="847" t="str">
        <f t="shared" si="15"/>
        <v>Kg</v>
      </c>
      <c r="K82" s="848">
        <v>20</v>
      </c>
      <c r="L82" s="849">
        <f t="shared" si="16"/>
        <v>300</v>
      </c>
      <c r="M82" s="845">
        <f t="shared" si="17"/>
        <v>15</v>
      </c>
      <c r="N82" s="846">
        <f t="shared" si="18"/>
        <v>0</v>
      </c>
      <c r="O82" s="850">
        <f t="shared" si="19"/>
        <v>0</v>
      </c>
      <c r="P82" s="800"/>
      <c r="Q82" s="152"/>
      <c r="R82" s="152"/>
      <c r="S82" s="152"/>
      <c r="T82" s="152"/>
      <c r="U82" s="152"/>
      <c r="V82" s="152"/>
    </row>
    <row r="83" spans="1:22">
      <c r="A83"/>
      <c r="B83" s="810" t="s">
        <v>666</v>
      </c>
      <c r="C83" s="851">
        <f t="shared" si="10"/>
        <v>8</v>
      </c>
      <c r="D83" s="841" t="s">
        <v>681</v>
      </c>
      <c r="E83" s="842">
        <v>1.5</v>
      </c>
      <c r="F83" s="843">
        <f t="shared" si="11"/>
        <v>1.05</v>
      </c>
      <c r="G83" s="844">
        <f t="shared" si="12"/>
        <v>2</v>
      </c>
      <c r="H83" s="845">
        <f t="shared" si="13"/>
        <v>1</v>
      </c>
      <c r="I83" s="846">
        <f t="shared" si="14"/>
        <v>0.95</v>
      </c>
      <c r="J83" s="847" t="str">
        <f t="shared" si="15"/>
        <v>Kg</v>
      </c>
      <c r="K83" s="848">
        <v>20</v>
      </c>
      <c r="L83" s="849">
        <f t="shared" si="16"/>
        <v>20</v>
      </c>
      <c r="M83" s="845">
        <f t="shared" si="17"/>
        <v>1</v>
      </c>
      <c r="N83" s="846">
        <f t="shared" si="18"/>
        <v>0</v>
      </c>
      <c r="O83" s="850">
        <f t="shared" si="19"/>
        <v>0</v>
      </c>
      <c r="P83" s="800"/>
      <c r="Q83" s="152"/>
      <c r="R83" s="152"/>
      <c r="S83" s="152"/>
      <c r="T83" s="152"/>
      <c r="U83" s="152"/>
      <c r="V83" s="152"/>
    </row>
    <row r="84" spans="1:22">
      <c r="A84"/>
      <c r="B84" s="852" t="s">
        <v>668</v>
      </c>
      <c r="C84" s="853">
        <f t="shared" si="10"/>
        <v>4</v>
      </c>
      <c r="D84" s="854" t="s">
        <v>681</v>
      </c>
      <c r="E84" s="855">
        <v>1.5</v>
      </c>
      <c r="F84" s="856">
        <f t="shared" si="11"/>
        <v>1.05</v>
      </c>
      <c r="G84" s="857">
        <f t="shared" si="12"/>
        <v>0.56000000000000005</v>
      </c>
      <c r="H84" s="858">
        <f t="shared" si="13"/>
        <v>0</v>
      </c>
      <c r="I84" s="859">
        <f t="shared" si="14"/>
        <v>0.56000000000000005</v>
      </c>
      <c r="J84" s="860" t="str">
        <f t="shared" si="15"/>
        <v>Kg</v>
      </c>
      <c r="K84" s="861">
        <v>20</v>
      </c>
      <c r="L84" s="862">
        <f t="shared" si="16"/>
        <v>8</v>
      </c>
      <c r="M84" s="858">
        <f t="shared" si="17"/>
        <v>0</v>
      </c>
      <c r="N84" s="859">
        <f t="shared" si="18"/>
        <v>8</v>
      </c>
      <c r="O84" s="863" t="str">
        <f t="shared" si="19"/>
        <v>Pièce /Mx</v>
      </c>
      <c r="P84" s="800"/>
      <c r="Q84" s="152"/>
      <c r="R84" s="152"/>
      <c r="S84" s="152"/>
      <c r="T84" s="152"/>
      <c r="U84" s="152"/>
      <c r="V84" s="152"/>
    </row>
    <row r="85" spans="1:22">
      <c r="A85"/>
      <c r="B85" s="2817" t="s">
        <v>682</v>
      </c>
      <c r="C85" s="2818"/>
      <c r="D85" s="2818"/>
      <c r="E85" s="2818"/>
      <c r="F85" s="2818"/>
      <c r="G85" s="2818"/>
      <c r="H85" s="2818"/>
      <c r="I85" s="2818"/>
      <c r="J85" s="2818"/>
      <c r="K85" s="2818"/>
      <c r="L85" s="2818"/>
      <c r="M85" s="2818"/>
      <c r="N85" s="2818"/>
      <c r="O85" s="2819"/>
      <c r="P85" s="800"/>
      <c r="Q85" s="152"/>
      <c r="R85" s="152"/>
      <c r="S85" s="152"/>
      <c r="T85" s="152"/>
      <c r="U85" s="152"/>
      <c r="V85" s="152"/>
    </row>
    <row r="86" spans="1:22">
      <c r="A86"/>
      <c r="B86" s="2820" t="s">
        <v>670</v>
      </c>
      <c r="C86" s="2822">
        <f>SUM(C79:C84)</f>
        <v>412</v>
      </c>
      <c r="D86" s="831"/>
      <c r="E86" s="831"/>
      <c r="F86" s="2845">
        <f>SUM(G79:G84)</f>
        <v>86.36</v>
      </c>
      <c r="G86" s="2846" t="str">
        <f>+J79</f>
        <v>Kg</v>
      </c>
      <c r="H86" s="2828">
        <f>SUM(H79:H84)</f>
        <v>75</v>
      </c>
      <c r="I86" s="2829">
        <f>SUM(I79:I84)</f>
        <v>5.1599999999999984</v>
      </c>
      <c r="J86" s="2847" t="str">
        <f>IF(I86=0,0,"Kg")</f>
        <v>Kg</v>
      </c>
      <c r="K86" s="831"/>
      <c r="L86" s="2822">
        <f>SUM(L79:L84)</f>
        <v>898</v>
      </c>
      <c r="M86" s="2828">
        <f>SUM(M79:M84)</f>
        <v>48</v>
      </c>
      <c r="N86" s="2829">
        <f>SUM(N79:N84)</f>
        <v>18</v>
      </c>
      <c r="O86" s="2830" t="str">
        <f>IF(N86=0,0,"Pièce /Mx")</f>
        <v>Pièce /Mx</v>
      </c>
      <c r="P86" s="800"/>
      <c r="Q86" s="152"/>
      <c r="R86" s="152"/>
      <c r="S86" s="152"/>
      <c r="T86" s="152"/>
      <c r="U86" s="152"/>
      <c r="V86" s="152"/>
    </row>
    <row r="87" spans="1:22">
      <c r="A87"/>
      <c r="B87" s="2820"/>
      <c r="C87" s="2822"/>
      <c r="D87" s="831"/>
      <c r="E87" s="831"/>
      <c r="F87" s="2845"/>
      <c r="G87" s="2846"/>
      <c r="H87" s="2828"/>
      <c r="I87" s="2829"/>
      <c r="J87" s="2847"/>
      <c r="K87" s="831"/>
      <c r="L87" s="2822"/>
      <c r="M87" s="2828"/>
      <c r="N87" s="2829"/>
      <c r="O87" s="2830"/>
      <c r="P87" s="800"/>
      <c r="Q87" s="152"/>
      <c r="R87" s="152"/>
      <c r="S87" s="152"/>
      <c r="T87" s="152"/>
      <c r="U87" s="152"/>
      <c r="V87" s="152"/>
    </row>
    <row r="88" spans="1:22">
      <c r="A88"/>
      <c r="B88" s="864"/>
      <c r="C88" s="865"/>
      <c r="D88" s="865"/>
      <c r="E88" s="865"/>
      <c r="F88" s="865"/>
      <c r="G88" s="865"/>
      <c r="H88" s="865"/>
      <c r="I88" s="865"/>
      <c r="J88" s="865"/>
      <c r="K88" s="865"/>
      <c r="L88" s="865"/>
      <c r="M88" s="865"/>
      <c r="N88" s="865"/>
      <c r="O88" s="866"/>
      <c r="P88" s="800"/>
      <c r="Q88" s="152"/>
      <c r="R88" s="152"/>
      <c r="S88" s="152"/>
      <c r="T88" s="152"/>
      <c r="U88" s="152"/>
      <c r="V88" s="152"/>
    </row>
    <row r="89" spans="1:22">
      <c r="A89"/>
      <c r="B89" s="2831" t="s">
        <v>683</v>
      </c>
      <c r="C89" s="2832"/>
      <c r="D89" s="2832"/>
      <c r="E89" s="2832"/>
      <c r="F89" s="867"/>
      <c r="G89" s="2835" t="s">
        <v>684</v>
      </c>
      <c r="H89" s="2835"/>
      <c r="I89" s="2837">
        <v>0.15</v>
      </c>
      <c r="J89" s="2837"/>
      <c r="K89" s="868"/>
      <c r="L89" s="868"/>
      <c r="M89" s="868"/>
      <c r="N89" s="868"/>
      <c r="O89" s="869"/>
      <c r="P89" s="800"/>
      <c r="Q89" s="152"/>
      <c r="R89" s="152"/>
      <c r="S89" s="152"/>
      <c r="T89" s="152"/>
      <c r="U89" s="152"/>
      <c r="V89" s="152"/>
    </row>
    <row r="90" spans="1:22">
      <c r="A90"/>
      <c r="B90" s="2833"/>
      <c r="C90" s="2834"/>
      <c r="D90" s="2834"/>
      <c r="E90" s="2834"/>
      <c r="F90" s="870"/>
      <c r="G90" s="2836"/>
      <c r="H90" s="2836"/>
      <c r="I90" s="2838"/>
      <c r="J90" s="2838"/>
      <c r="K90" s="871"/>
      <c r="L90" s="871"/>
      <c r="M90" s="871"/>
      <c r="N90" s="871"/>
      <c r="O90" s="872"/>
      <c r="P90" s="800"/>
      <c r="Q90" s="152"/>
      <c r="R90" s="152"/>
      <c r="S90" s="152"/>
      <c r="T90" s="152"/>
      <c r="U90" s="152"/>
      <c r="V90" s="152"/>
    </row>
    <row r="91" spans="1:22">
      <c r="A91"/>
      <c r="B91" s="2796" t="s">
        <v>473</v>
      </c>
      <c r="C91" s="2799" t="s">
        <v>570</v>
      </c>
      <c r="D91" s="2881" t="s">
        <v>655</v>
      </c>
      <c r="E91" s="2805" t="s">
        <v>657</v>
      </c>
      <c r="F91" s="2807" t="s">
        <v>658</v>
      </c>
      <c r="G91" s="2807"/>
      <c r="H91" s="2807" t="s">
        <v>685</v>
      </c>
      <c r="I91" s="2807" t="s">
        <v>686</v>
      </c>
      <c r="J91" s="2807"/>
      <c r="K91" s="2807" t="s">
        <v>660</v>
      </c>
      <c r="L91" s="2865"/>
      <c r="M91" s="873" t="s">
        <v>661</v>
      </c>
      <c r="N91" s="805"/>
      <c r="O91" s="806"/>
      <c r="P91" s="800"/>
      <c r="Q91" s="152"/>
      <c r="R91" s="152"/>
      <c r="S91" s="152"/>
      <c r="T91" s="152"/>
      <c r="U91" s="152"/>
      <c r="V91" s="152"/>
    </row>
    <row r="92" spans="1:22" ht="15.75">
      <c r="A92"/>
      <c r="B92" s="2798"/>
      <c r="C92" s="2800"/>
      <c r="D92" s="2882"/>
      <c r="E92" s="2806"/>
      <c r="F92" s="2808"/>
      <c r="G92" s="2808"/>
      <c r="H92" s="2808"/>
      <c r="I92" s="2808"/>
      <c r="J92" s="2808"/>
      <c r="K92" s="2866"/>
      <c r="L92" s="2867"/>
      <c r="M92" s="2868"/>
      <c r="N92" s="2869"/>
      <c r="O92" s="2870"/>
      <c r="P92" s="800"/>
      <c r="Q92" s="152"/>
      <c r="R92" s="2790" t="s">
        <v>653</v>
      </c>
      <c r="S92" s="2790"/>
      <c r="T92" s="2790"/>
      <c r="U92" s="2790"/>
      <c r="V92" s="2790"/>
    </row>
    <row r="93" spans="1:22">
      <c r="A93"/>
      <c r="B93" s="810" t="s">
        <v>339</v>
      </c>
      <c r="C93" s="874">
        <f t="shared" ref="C93:C98" si="20">C61</f>
        <v>100</v>
      </c>
      <c r="D93" s="875">
        <v>0.03</v>
      </c>
      <c r="E93" s="814">
        <v>2</v>
      </c>
      <c r="F93" s="815">
        <f t="shared" ref="F93:F98" si="21">IF(C93=0,0,(D93/(100-E93)*100))</f>
        <v>3.0612244897959183E-2</v>
      </c>
      <c r="G93" s="816" t="s">
        <v>9</v>
      </c>
      <c r="H93" s="876">
        <f>I89/D93</f>
        <v>5</v>
      </c>
      <c r="I93" s="877">
        <f t="shared" ref="I93:I98" si="22">D93*C93</f>
        <v>3</v>
      </c>
      <c r="J93" s="816" t="s">
        <v>9</v>
      </c>
      <c r="K93" s="878">
        <f t="shared" ref="K93:K98" si="23">F93*C93</f>
        <v>3.0612244897959182</v>
      </c>
      <c r="L93" s="816" t="s">
        <v>9</v>
      </c>
      <c r="M93" s="2868"/>
      <c r="N93" s="2869"/>
      <c r="O93" s="2870"/>
      <c r="P93" s="800"/>
      <c r="Q93" s="152"/>
      <c r="R93" s="152"/>
      <c r="S93" s="152"/>
      <c r="T93" s="152"/>
      <c r="U93" s="152"/>
      <c r="V93" s="152"/>
    </row>
    <row r="94" spans="1:22">
      <c r="A94"/>
      <c r="B94" s="810" t="s">
        <v>663</v>
      </c>
      <c r="C94" s="874">
        <f t="shared" si="20"/>
        <v>100</v>
      </c>
      <c r="D94" s="875">
        <v>0.04</v>
      </c>
      <c r="E94" s="814">
        <v>2</v>
      </c>
      <c r="F94" s="815">
        <f t="shared" si="21"/>
        <v>4.0816326530612249E-2</v>
      </c>
      <c r="G94" s="816" t="s">
        <v>9</v>
      </c>
      <c r="H94" s="876">
        <f>I89/D94</f>
        <v>3.75</v>
      </c>
      <c r="I94" s="877">
        <f t="shared" si="22"/>
        <v>4</v>
      </c>
      <c r="J94" s="816" t="s">
        <v>9</v>
      </c>
      <c r="K94" s="878">
        <f t="shared" si="23"/>
        <v>4.0816326530612246</v>
      </c>
      <c r="L94" s="816" t="s">
        <v>9</v>
      </c>
      <c r="M94" s="2868"/>
      <c r="N94" s="2869"/>
      <c r="O94" s="2870"/>
      <c r="P94" s="800"/>
      <c r="Q94" s="152"/>
      <c r="R94" s="152"/>
      <c r="S94" s="152"/>
      <c r="T94" s="152"/>
      <c r="U94" s="152"/>
      <c r="V94" s="152"/>
    </row>
    <row r="95" spans="1:22">
      <c r="A95"/>
      <c r="B95" s="820" t="s">
        <v>186</v>
      </c>
      <c r="C95" s="874">
        <f t="shared" si="20"/>
        <v>100</v>
      </c>
      <c r="D95" s="875">
        <v>0.06</v>
      </c>
      <c r="E95" s="814">
        <v>2</v>
      </c>
      <c r="F95" s="815">
        <f t="shared" si="21"/>
        <v>6.1224489795918366E-2</v>
      </c>
      <c r="G95" s="816" t="s">
        <v>9</v>
      </c>
      <c r="H95" s="876">
        <f>I89/D95</f>
        <v>2.5</v>
      </c>
      <c r="I95" s="877">
        <f t="shared" si="22"/>
        <v>6</v>
      </c>
      <c r="J95" s="816" t="s">
        <v>9</v>
      </c>
      <c r="K95" s="878">
        <f t="shared" si="23"/>
        <v>6.1224489795918364</v>
      </c>
      <c r="L95" s="816" t="s">
        <v>9</v>
      </c>
      <c r="M95" s="2868"/>
      <c r="N95" s="2869"/>
      <c r="O95" s="2870"/>
      <c r="P95" s="800"/>
      <c r="Q95" s="152"/>
      <c r="R95" s="152"/>
      <c r="S95" s="152"/>
      <c r="T95" s="152"/>
      <c r="U95" s="152"/>
      <c r="V95" s="152"/>
    </row>
    <row r="96" spans="1:22">
      <c r="A96"/>
      <c r="B96" s="810" t="s">
        <v>664</v>
      </c>
      <c r="C96" s="874">
        <f t="shared" si="20"/>
        <v>100</v>
      </c>
      <c r="D96" s="875">
        <v>7.0000000000000007E-2</v>
      </c>
      <c r="E96" s="814">
        <v>2</v>
      </c>
      <c r="F96" s="815">
        <f t="shared" si="21"/>
        <v>7.1428571428571438E-2</v>
      </c>
      <c r="G96" s="816" t="s">
        <v>9</v>
      </c>
      <c r="H96" s="876">
        <f>I89/D96</f>
        <v>2.1428571428571428</v>
      </c>
      <c r="I96" s="877">
        <f t="shared" si="22"/>
        <v>7.0000000000000009</v>
      </c>
      <c r="J96" s="816" t="s">
        <v>9</v>
      </c>
      <c r="K96" s="878">
        <f t="shared" si="23"/>
        <v>7.1428571428571441</v>
      </c>
      <c r="L96" s="816" t="s">
        <v>9</v>
      </c>
      <c r="M96" s="2868"/>
      <c r="N96" s="2869"/>
      <c r="O96" s="2870"/>
      <c r="P96" s="800"/>
      <c r="Q96" s="152"/>
      <c r="R96" s="819" t="s">
        <v>662</v>
      </c>
      <c r="S96" s="152"/>
      <c r="T96" s="152"/>
      <c r="U96" s="152"/>
      <c r="V96" s="152"/>
    </row>
    <row r="97" spans="1:22">
      <c r="A97"/>
      <c r="B97" s="810" t="s">
        <v>666</v>
      </c>
      <c r="C97" s="874">
        <f t="shared" si="20"/>
        <v>8</v>
      </c>
      <c r="D97" s="875">
        <v>0.06</v>
      </c>
      <c r="E97" s="814">
        <v>2</v>
      </c>
      <c r="F97" s="815">
        <f t="shared" si="21"/>
        <v>6.1224489795918366E-2</v>
      </c>
      <c r="G97" s="816" t="s">
        <v>9</v>
      </c>
      <c r="H97" s="876">
        <f>I89/D97</f>
        <v>2.5</v>
      </c>
      <c r="I97" s="877">
        <f t="shared" si="22"/>
        <v>0.48</v>
      </c>
      <c r="J97" s="816" t="s">
        <v>9</v>
      </c>
      <c r="K97" s="878">
        <f t="shared" si="23"/>
        <v>0.48979591836734693</v>
      </c>
      <c r="L97" s="816" t="s">
        <v>9</v>
      </c>
      <c r="M97" s="2868"/>
      <c r="N97" s="2869"/>
      <c r="O97" s="2870"/>
      <c r="P97" s="800"/>
      <c r="Q97" s="152"/>
      <c r="R97" s="152"/>
      <c r="S97" s="152"/>
      <c r="T97" s="152"/>
      <c r="U97" s="152"/>
      <c r="V97" s="152"/>
    </row>
    <row r="98" spans="1:22">
      <c r="A98"/>
      <c r="B98" s="852" t="s">
        <v>668</v>
      </c>
      <c r="C98" s="879">
        <f t="shared" si="20"/>
        <v>4</v>
      </c>
      <c r="D98" s="880">
        <v>0.05</v>
      </c>
      <c r="E98" s="881">
        <v>2</v>
      </c>
      <c r="F98" s="882">
        <f t="shared" si="21"/>
        <v>5.1020408163265307E-2</v>
      </c>
      <c r="G98" s="883" t="s">
        <v>9</v>
      </c>
      <c r="H98" s="884">
        <f>I89/D98</f>
        <v>2.9999999999999996</v>
      </c>
      <c r="I98" s="885">
        <f t="shared" si="22"/>
        <v>0.2</v>
      </c>
      <c r="J98" s="883" t="s">
        <v>9</v>
      </c>
      <c r="K98" s="886">
        <f t="shared" si="23"/>
        <v>0.20408163265306123</v>
      </c>
      <c r="L98" s="883" t="s">
        <v>9</v>
      </c>
      <c r="M98" s="2871"/>
      <c r="N98" s="2872"/>
      <c r="O98" s="2873"/>
      <c r="P98" s="800"/>
      <c r="Q98" s="152"/>
      <c r="R98" s="152"/>
      <c r="S98" s="152"/>
      <c r="T98" s="152"/>
      <c r="U98" s="152"/>
      <c r="V98" s="152"/>
    </row>
    <row r="99" spans="1:22" ht="20.25">
      <c r="A99"/>
      <c r="B99" s="887" t="s">
        <v>670</v>
      </c>
      <c r="C99" s="888">
        <f>SUM(C93:C98)</f>
        <v>412</v>
      </c>
      <c r="D99" s="889"/>
      <c r="E99" s="889"/>
      <c r="F99" s="890"/>
      <c r="G99" s="890"/>
      <c r="H99" s="890"/>
      <c r="I99" s="891">
        <f>SUM(I93:I98)</f>
        <v>20.68</v>
      </c>
      <c r="J99" s="891" t="s">
        <v>9</v>
      </c>
      <c r="K99" s="892">
        <f>SUM(K93:K98)</f>
        <v>21.102040816326529</v>
      </c>
      <c r="L99" s="892" t="s">
        <v>9</v>
      </c>
      <c r="M99" s="893"/>
      <c r="N99" s="893"/>
      <c r="O99" s="894"/>
      <c r="P99" s="800"/>
      <c r="Q99" s="152"/>
      <c r="R99" s="152"/>
      <c r="S99" s="152"/>
      <c r="T99" s="152"/>
      <c r="U99" s="152"/>
      <c r="V99" s="152"/>
    </row>
    <row r="100" spans="1:22">
      <c r="A100"/>
      <c r="B100" s="2791" t="s">
        <v>890</v>
      </c>
      <c r="C100" s="2792"/>
      <c r="D100" s="2792"/>
      <c r="E100" s="2792"/>
      <c r="F100" s="2792"/>
      <c r="G100" s="2792"/>
      <c r="H100" s="2792"/>
      <c r="I100" s="2792"/>
      <c r="J100" s="2792"/>
      <c r="K100" s="2792"/>
      <c r="L100" s="2792"/>
      <c r="M100" s="2792"/>
      <c r="N100" s="2792"/>
      <c r="O100" s="2793"/>
      <c r="P100" s="800"/>
      <c r="Q100" s="152"/>
      <c r="R100" s="152"/>
      <c r="S100" s="152"/>
      <c r="T100" s="152"/>
      <c r="U100" s="152"/>
      <c r="V100" s="152"/>
    </row>
    <row r="101" spans="1:22">
      <c r="A101"/>
      <c r="B101" s="2794"/>
      <c r="C101" s="2777"/>
      <c r="D101" s="2777"/>
      <c r="E101" s="2777"/>
      <c r="F101" s="2777"/>
      <c r="G101" s="2777"/>
      <c r="H101" s="2777"/>
      <c r="I101" s="2777"/>
      <c r="J101" s="2777"/>
      <c r="K101" s="2777"/>
      <c r="L101" s="2777"/>
      <c r="M101" s="2777"/>
      <c r="N101" s="2777"/>
      <c r="O101" s="2795"/>
      <c r="P101" s="800"/>
      <c r="Q101" s="152"/>
      <c r="R101" s="152"/>
      <c r="S101" s="152"/>
      <c r="T101" s="152"/>
      <c r="U101" s="152"/>
      <c r="V101" s="152"/>
    </row>
    <row r="102" spans="1:22" ht="15.75">
      <c r="A102"/>
      <c r="B102" s="2874" t="s">
        <v>672</v>
      </c>
      <c r="C102" s="2877" t="s">
        <v>570</v>
      </c>
      <c r="D102" s="2878" t="s">
        <v>673</v>
      </c>
      <c r="E102" s="2879" t="s">
        <v>687</v>
      </c>
      <c r="F102" s="2880" t="s">
        <v>675</v>
      </c>
      <c r="G102" s="2859" t="s">
        <v>676</v>
      </c>
      <c r="H102" s="2860" t="s">
        <v>677</v>
      </c>
      <c r="I102" s="2861"/>
      <c r="J102" s="2861"/>
      <c r="K102" s="2862" t="s">
        <v>688</v>
      </c>
      <c r="L102" s="2863" t="s">
        <v>689</v>
      </c>
      <c r="M102" s="2860" t="s">
        <v>690</v>
      </c>
      <c r="N102" s="2861"/>
      <c r="O102" s="2864"/>
      <c r="P102" s="800"/>
      <c r="Q102" s="152"/>
      <c r="R102" s="839" t="s">
        <v>672</v>
      </c>
      <c r="S102" s="152"/>
      <c r="T102" s="152"/>
      <c r="U102" s="152"/>
      <c r="V102" s="152"/>
    </row>
    <row r="103" spans="1:22">
      <c r="A103"/>
      <c r="B103" s="2875"/>
      <c r="C103" s="2849"/>
      <c r="D103" s="2851"/>
      <c r="E103" s="2853"/>
      <c r="F103" s="2855"/>
      <c r="G103" s="2857"/>
      <c r="H103" s="2839"/>
      <c r="I103" s="2840"/>
      <c r="J103" s="2840"/>
      <c r="K103" s="2811"/>
      <c r="L103" s="2813"/>
      <c r="M103" s="2839"/>
      <c r="N103" s="2840"/>
      <c r="O103" s="2841"/>
      <c r="P103" s="800"/>
      <c r="Q103" s="152"/>
      <c r="R103" s="152"/>
      <c r="S103" s="152"/>
      <c r="T103" s="152"/>
      <c r="U103" s="152"/>
      <c r="V103" s="152"/>
    </row>
    <row r="104" spans="1:22">
      <c r="A104"/>
      <c r="B104" s="2875"/>
      <c r="C104" s="2849"/>
      <c r="D104" s="2851"/>
      <c r="E104" s="2853"/>
      <c r="F104" s="2855"/>
      <c r="G104" s="2857"/>
      <c r="H104" s="2839"/>
      <c r="I104" s="2840"/>
      <c r="J104" s="2840"/>
      <c r="K104" s="2811"/>
      <c r="L104" s="2813"/>
      <c r="M104" s="2839"/>
      <c r="N104" s="2840"/>
      <c r="O104" s="2841"/>
      <c r="P104" s="800"/>
      <c r="Q104" s="152"/>
      <c r="R104" s="152"/>
      <c r="S104" s="152"/>
      <c r="T104" s="152"/>
      <c r="U104" s="152"/>
      <c r="V104" s="152"/>
    </row>
    <row r="105" spans="1:22">
      <c r="A105"/>
      <c r="B105" s="2876"/>
      <c r="C105" s="2850"/>
      <c r="D105" s="2852"/>
      <c r="E105" s="2854"/>
      <c r="F105" s="2856"/>
      <c r="G105" s="2858"/>
      <c r="H105" s="2842"/>
      <c r="I105" s="2843"/>
      <c r="J105" s="2843"/>
      <c r="K105" s="2812"/>
      <c r="L105" s="2814"/>
      <c r="M105" s="2842"/>
      <c r="N105" s="2843"/>
      <c r="O105" s="2844"/>
      <c r="P105" s="800"/>
      <c r="Q105" s="152"/>
      <c r="R105" s="152"/>
      <c r="S105" s="152"/>
      <c r="T105" s="152"/>
      <c r="U105" s="152"/>
      <c r="V105" s="152"/>
    </row>
    <row r="106" spans="1:22" ht="15.75">
      <c r="A106"/>
      <c r="B106" s="810" t="s">
        <v>339</v>
      </c>
      <c r="C106" s="874">
        <f t="shared" ref="C106:C111" si="24">C93</f>
        <v>100</v>
      </c>
      <c r="D106" s="841" t="s">
        <v>681</v>
      </c>
      <c r="E106" s="842">
        <v>2.5</v>
      </c>
      <c r="F106" s="843">
        <f t="shared" ref="F106:F111" si="25">IF(C106=0,0,E106-(E106*E93%))</f>
        <v>2.4500000000000002</v>
      </c>
      <c r="G106" s="895">
        <f t="shared" ref="G106:G111" si="26">I93</f>
        <v>3</v>
      </c>
      <c r="H106" s="845">
        <f t="shared" ref="H106:H111" si="27">IF(I93=0,0,INT(I93/F106))</f>
        <v>1</v>
      </c>
      <c r="I106" s="846">
        <f t="shared" ref="I106:I111" si="28">I93-(F106*H106)</f>
        <v>0.54999999999999982</v>
      </c>
      <c r="J106" s="847" t="str">
        <f t="shared" ref="J106:J112" si="29">IF(I106=0,0,"Kg")</f>
        <v>Kg</v>
      </c>
      <c r="K106" s="848">
        <v>12</v>
      </c>
      <c r="L106" s="896">
        <f t="shared" ref="L106:L111" si="30">C93/H93</f>
        <v>20</v>
      </c>
      <c r="M106" s="845">
        <f t="shared" ref="M106:M111" si="31">IF(C93=0,0,INT(L106/K106))</f>
        <v>1</v>
      </c>
      <c r="N106" s="846">
        <f t="shared" ref="N106:N111" si="32">(C93/H93)-(M106*K106)</f>
        <v>8</v>
      </c>
      <c r="O106" s="850" t="str">
        <f t="shared" ref="O106:O112" si="33">IF(N106=0,0,"Louches")</f>
        <v>Louches</v>
      </c>
      <c r="P106" s="800"/>
      <c r="Q106" s="152"/>
      <c r="R106" s="2790" t="s">
        <v>653</v>
      </c>
      <c r="S106" s="2790"/>
      <c r="T106" s="2790"/>
      <c r="U106" s="2790"/>
      <c r="V106" s="2790"/>
    </row>
    <row r="107" spans="1:22">
      <c r="A107"/>
      <c r="B107" s="810" t="s">
        <v>663</v>
      </c>
      <c r="C107" s="874">
        <f t="shared" si="24"/>
        <v>100</v>
      </c>
      <c r="D107" s="841" t="s">
        <v>681</v>
      </c>
      <c r="E107" s="842">
        <v>2.5</v>
      </c>
      <c r="F107" s="843">
        <f t="shared" si="25"/>
        <v>2.4500000000000002</v>
      </c>
      <c r="G107" s="895">
        <f t="shared" si="26"/>
        <v>4</v>
      </c>
      <c r="H107" s="845">
        <f t="shared" si="27"/>
        <v>1</v>
      </c>
      <c r="I107" s="846">
        <f t="shared" si="28"/>
        <v>1.5499999999999998</v>
      </c>
      <c r="J107" s="847" t="str">
        <f t="shared" si="29"/>
        <v>Kg</v>
      </c>
      <c r="K107" s="848">
        <v>20</v>
      </c>
      <c r="L107" s="896">
        <f t="shared" si="30"/>
        <v>26.666666666666668</v>
      </c>
      <c r="M107" s="845">
        <f t="shared" si="31"/>
        <v>1</v>
      </c>
      <c r="N107" s="846">
        <f t="shared" si="32"/>
        <v>6.6666666666666679</v>
      </c>
      <c r="O107" s="850" t="str">
        <f t="shared" si="33"/>
        <v>Louches</v>
      </c>
      <c r="P107" s="800"/>
      <c r="Q107" s="152"/>
      <c r="R107" s="152"/>
      <c r="S107" s="152"/>
      <c r="T107" s="152"/>
      <c r="U107" s="152"/>
      <c r="V107" s="152"/>
    </row>
    <row r="108" spans="1:22">
      <c r="A108"/>
      <c r="B108" s="820" t="s">
        <v>186</v>
      </c>
      <c r="C108" s="874">
        <f t="shared" si="24"/>
        <v>100</v>
      </c>
      <c r="D108" s="841" t="s">
        <v>681</v>
      </c>
      <c r="E108" s="842">
        <v>2.5</v>
      </c>
      <c r="F108" s="843">
        <f t="shared" si="25"/>
        <v>2.4500000000000002</v>
      </c>
      <c r="G108" s="895">
        <f t="shared" si="26"/>
        <v>6</v>
      </c>
      <c r="H108" s="845">
        <f t="shared" si="27"/>
        <v>2</v>
      </c>
      <c r="I108" s="846">
        <f t="shared" si="28"/>
        <v>1.0999999999999996</v>
      </c>
      <c r="J108" s="847" t="str">
        <f t="shared" si="29"/>
        <v>Kg</v>
      </c>
      <c r="K108" s="848">
        <v>13</v>
      </c>
      <c r="L108" s="896">
        <f t="shared" si="30"/>
        <v>40</v>
      </c>
      <c r="M108" s="845">
        <f t="shared" si="31"/>
        <v>3</v>
      </c>
      <c r="N108" s="846">
        <f t="shared" si="32"/>
        <v>1</v>
      </c>
      <c r="O108" s="850" t="str">
        <f t="shared" si="33"/>
        <v>Louches</v>
      </c>
      <c r="P108" s="800"/>
      <c r="Q108" s="152"/>
      <c r="R108" s="152"/>
      <c r="S108" s="152"/>
      <c r="T108" s="152"/>
      <c r="U108" s="152"/>
      <c r="V108" s="152"/>
    </row>
    <row r="109" spans="1:22">
      <c r="A109"/>
      <c r="B109" s="810" t="s">
        <v>664</v>
      </c>
      <c r="C109" s="874">
        <f t="shared" si="24"/>
        <v>100</v>
      </c>
      <c r="D109" s="841" t="s">
        <v>681</v>
      </c>
      <c r="E109" s="842">
        <v>2.5</v>
      </c>
      <c r="F109" s="843">
        <f t="shared" si="25"/>
        <v>2.4500000000000002</v>
      </c>
      <c r="G109" s="895">
        <f t="shared" si="26"/>
        <v>7.0000000000000009</v>
      </c>
      <c r="H109" s="845">
        <f t="shared" si="27"/>
        <v>2</v>
      </c>
      <c r="I109" s="846">
        <f t="shared" si="28"/>
        <v>2.1000000000000005</v>
      </c>
      <c r="J109" s="847" t="str">
        <f t="shared" si="29"/>
        <v>Kg</v>
      </c>
      <c r="K109" s="848">
        <v>20</v>
      </c>
      <c r="L109" s="896">
        <f t="shared" si="30"/>
        <v>46.666666666666671</v>
      </c>
      <c r="M109" s="845">
        <f t="shared" si="31"/>
        <v>2</v>
      </c>
      <c r="N109" s="846">
        <f t="shared" si="32"/>
        <v>6.6666666666666714</v>
      </c>
      <c r="O109" s="850" t="str">
        <f t="shared" si="33"/>
        <v>Louches</v>
      </c>
      <c r="P109" s="800"/>
      <c r="Q109" s="152"/>
      <c r="R109" s="819" t="s">
        <v>662</v>
      </c>
      <c r="S109" s="152"/>
      <c r="T109" s="152"/>
      <c r="U109" s="152"/>
      <c r="V109" s="152"/>
    </row>
    <row r="110" spans="1:22">
      <c r="A110"/>
      <c r="B110" s="810" t="s">
        <v>666</v>
      </c>
      <c r="C110" s="874">
        <f t="shared" si="24"/>
        <v>8</v>
      </c>
      <c r="D110" s="841" t="s">
        <v>681</v>
      </c>
      <c r="E110" s="842">
        <v>2.5</v>
      </c>
      <c r="F110" s="843">
        <f t="shared" si="25"/>
        <v>2.4500000000000002</v>
      </c>
      <c r="G110" s="895">
        <f t="shared" si="26"/>
        <v>0.48</v>
      </c>
      <c r="H110" s="845">
        <f t="shared" si="27"/>
        <v>0</v>
      </c>
      <c r="I110" s="846">
        <f t="shared" si="28"/>
        <v>0.48</v>
      </c>
      <c r="J110" s="847" t="str">
        <f t="shared" si="29"/>
        <v>Kg</v>
      </c>
      <c r="K110" s="848">
        <v>7.5</v>
      </c>
      <c r="L110" s="896">
        <f t="shared" si="30"/>
        <v>3.2</v>
      </c>
      <c r="M110" s="845">
        <f t="shared" si="31"/>
        <v>0</v>
      </c>
      <c r="N110" s="846">
        <f t="shared" si="32"/>
        <v>3.2</v>
      </c>
      <c r="O110" s="850" t="str">
        <f t="shared" si="33"/>
        <v>Louches</v>
      </c>
      <c r="P110" s="800"/>
      <c r="Q110" s="152"/>
      <c r="R110" s="152"/>
      <c r="S110" s="152"/>
      <c r="T110" s="152"/>
      <c r="U110" s="152"/>
      <c r="V110" s="152"/>
    </row>
    <row r="111" spans="1:22">
      <c r="A111"/>
      <c r="B111" s="810" t="s">
        <v>668</v>
      </c>
      <c r="C111" s="874">
        <f t="shared" si="24"/>
        <v>4</v>
      </c>
      <c r="D111" s="841" t="s">
        <v>681</v>
      </c>
      <c r="E111" s="842">
        <v>2.5</v>
      </c>
      <c r="F111" s="843">
        <f t="shared" si="25"/>
        <v>2.4500000000000002</v>
      </c>
      <c r="G111" s="895">
        <f t="shared" si="26"/>
        <v>0.2</v>
      </c>
      <c r="H111" s="845">
        <f t="shared" si="27"/>
        <v>0</v>
      </c>
      <c r="I111" s="846">
        <f t="shared" si="28"/>
        <v>0.2</v>
      </c>
      <c r="J111" s="847" t="str">
        <f t="shared" si="29"/>
        <v>Kg</v>
      </c>
      <c r="K111" s="848">
        <v>10</v>
      </c>
      <c r="L111" s="896">
        <f t="shared" si="30"/>
        <v>1.3333333333333335</v>
      </c>
      <c r="M111" s="845">
        <f t="shared" si="31"/>
        <v>0</v>
      </c>
      <c r="N111" s="846">
        <f t="shared" si="32"/>
        <v>1.3333333333333335</v>
      </c>
      <c r="O111" s="850" t="str">
        <f t="shared" si="33"/>
        <v>Louches</v>
      </c>
      <c r="P111" s="800"/>
      <c r="Q111" s="152"/>
      <c r="R111" s="152"/>
      <c r="S111" s="152"/>
      <c r="T111" s="152"/>
      <c r="U111" s="152"/>
      <c r="V111" s="152"/>
    </row>
    <row r="112" spans="1:22">
      <c r="A112"/>
      <c r="B112" s="2896" t="s">
        <v>670</v>
      </c>
      <c r="C112" s="2897">
        <f>SUM(C106:C111)</f>
        <v>412</v>
      </c>
      <c r="D112" s="897"/>
      <c r="E112" s="897"/>
      <c r="F112" s="897"/>
      <c r="G112" s="2883">
        <f>SUM(G106:G111)</f>
        <v>20.68</v>
      </c>
      <c r="H112" s="2885">
        <f>SUM(H106:H111)</f>
        <v>6</v>
      </c>
      <c r="I112" s="2886">
        <f>SUM(I106:I111)</f>
        <v>5.9799999999999995</v>
      </c>
      <c r="J112" s="2898" t="str">
        <f t="shared" si="29"/>
        <v>Kg</v>
      </c>
      <c r="K112" s="897"/>
      <c r="L112" s="2883">
        <f>SUM(L106:L111)</f>
        <v>137.86666666666667</v>
      </c>
      <c r="M112" s="2885">
        <f>SUM(M106:M111)</f>
        <v>7</v>
      </c>
      <c r="N112" s="2886">
        <f>SUM(N106:N111)</f>
        <v>26.866666666666671</v>
      </c>
      <c r="O112" s="2887" t="str">
        <f t="shared" si="33"/>
        <v>Louches</v>
      </c>
      <c r="P112" s="800"/>
      <c r="Q112" s="152"/>
      <c r="R112" s="152"/>
      <c r="S112" s="152"/>
      <c r="T112" s="152"/>
      <c r="U112" s="152"/>
      <c r="V112" s="152"/>
    </row>
    <row r="113" spans="1:22">
      <c r="A113"/>
      <c r="B113" s="2820"/>
      <c r="C113" s="2822"/>
      <c r="D113" s="831"/>
      <c r="E113" s="831"/>
      <c r="F113" s="831"/>
      <c r="G113" s="2884"/>
      <c r="H113" s="2828"/>
      <c r="I113" s="2829"/>
      <c r="J113" s="2847"/>
      <c r="K113" s="831"/>
      <c r="L113" s="2884"/>
      <c r="M113" s="2828"/>
      <c r="N113" s="2829"/>
      <c r="O113" s="2888"/>
      <c r="P113" s="800"/>
      <c r="Q113" s="152"/>
      <c r="R113" s="152"/>
      <c r="S113" s="152"/>
      <c r="T113" s="152"/>
      <c r="U113" s="152"/>
      <c r="V113" s="152"/>
    </row>
    <row r="114" spans="1:22">
      <c r="A114"/>
      <c r="B114" s="2889" t="s">
        <v>691</v>
      </c>
      <c r="C114" s="2890"/>
      <c r="D114" s="2890"/>
      <c r="E114" s="2890"/>
      <c r="F114" s="2890"/>
      <c r="G114" s="2890"/>
      <c r="H114" s="2890"/>
      <c r="I114" s="2890"/>
      <c r="J114" s="2890"/>
      <c r="K114" s="2890"/>
      <c r="L114" s="2890"/>
      <c r="M114" s="2890"/>
      <c r="N114" s="2890"/>
      <c r="O114" s="2891"/>
      <c r="P114" s="800"/>
      <c r="Q114" s="152"/>
      <c r="R114" s="152"/>
      <c r="S114" s="152"/>
      <c r="T114" s="152"/>
      <c r="U114" s="152"/>
      <c r="V114" s="152"/>
    </row>
    <row r="115" spans="1:22">
      <c r="A115"/>
      <c r="B115" s="2892"/>
      <c r="C115" s="2893"/>
      <c r="D115" s="2893"/>
      <c r="E115" s="2893"/>
      <c r="F115" s="2893"/>
      <c r="G115" s="2893"/>
      <c r="H115" s="2893"/>
      <c r="I115" s="2893"/>
      <c r="J115" s="2893"/>
      <c r="K115" s="2893"/>
      <c r="L115" s="2893"/>
      <c r="M115" s="2893"/>
      <c r="N115" s="2893"/>
      <c r="O115" s="2894"/>
      <c r="P115" s="800"/>
      <c r="Q115" s="152"/>
      <c r="R115" s="152"/>
      <c r="S115" s="152"/>
      <c r="T115" s="152"/>
      <c r="U115" s="152"/>
      <c r="V115" s="152"/>
    </row>
    <row r="116" spans="1:22">
      <c r="A116"/>
      <c r="B116" s="2796" t="s">
        <v>473</v>
      </c>
      <c r="C116" s="2799" t="s">
        <v>570</v>
      </c>
      <c r="D116" s="2881" t="s">
        <v>655</v>
      </c>
      <c r="E116" s="2803" t="s">
        <v>692</v>
      </c>
      <c r="F116" s="2805" t="s">
        <v>657</v>
      </c>
      <c r="G116" s="2807" t="s">
        <v>658</v>
      </c>
      <c r="H116" s="2807"/>
      <c r="I116" s="2807" t="s">
        <v>686</v>
      </c>
      <c r="J116" s="2807"/>
      <c r="K116" s="2807" t="s">
        <v>660</v>
      </c>
      <c r="L116" s="2865"/>
      <c r="M116" s="873" t="s">
        <v>661</v>
      </c>
      <c r="N116" s="805"/>
      <c r="O116" s="806"/>
      <c r="P116" s="800"/>
      <c r="Q116" s="152"/>
      <c r="R116" s="152"/>
      <c r="S116" s="152"/>
      <c r="T116" s="152"/>
      <c r="U116" s="152"/>
      <c r="V116" s="152"/>
    </row>
    <row r="117" spans="1:22">
      <c r="A117"/>
      <c r="B117" s="2798"/>
      <c r="C117" s="2800"/>
      <c r="D117" s="2895"/>
      <c r="E117" s="2804"/>
      <c r="F117" s="2806"/>
      <c r="G117" s="2808"/>
      <c r="H117" s="2808"/>
      <c r="I117" s="2808"/>
      <c r="J117" s="2808"/>
      <c r="K117" s="2866"/>
      <c r="L117" s="2867"/>
      <c r="M117" s="2868"/>
      <c r="N117" s="2869"/>
      <c r="O117" s="2870"/>
      <c r="P117" s="800"/>
      <c r="Q117" s="152"/>
      <c r="R117" s="152"/>
      <c r="S117" s="152"/>
      <c r="T117" s="152"/>
      <c r="U117" s="152"/>
      <c r="V117" s="152"/>
    </row>
    <row r="118" spans="1:22" ht="15.75">
      <c r="A118"/>
      <c r="B118" s="810" t="s">
        <v>339</v>
      </c>
      <c r="C118" s="874">
        <f t="shared" ref="C118:C123" si="34">C61</f>
        <v>100</v>
      </c>
      <c r="D118" s="875">
        <v>0.04</v>
      </c>
      <c r="E118" s="842">
        <v>1</v>
      </c>
      <c r="F118" s="814">
        <v>5</v>
      </c>
      <c r="G118" s="2899">
        <f t="shared" ref="G118:G123" si="35">IF(C118=0,0,(D118*E118)/(100-F118)*100)</f>
        <v>4.2105263157894736E-2</v>
      </c>
      <c r="H118" s="2900"/>
      <c r="I118" s="2901">
        <f t="shared" ref="I118:I123" si="36">(D118*E118)*C118</f>
        <v>4</v>
      </c>
      <c r="J118" s="2901"/>
      <c r="K118" s="898">
        <f t="shared" ref="K118:K123" si="37">G118*C118</f>
        <v>4.2105263157894735</v>
      </c>
      <c r="L118" s="899"/>
      <c r="M118" s="2868"/>
      <c r="N118" s="2869"/>
      <c r="O118" s="2870"/>
      <c r="P118" s="800"/>
      <c r="Q118" s="152"/>
      <c r="R118" s="2790" t="s">
        <v>653</v>
      </c>
      <c r="S118" s="2790"/>
      <c r="T118" s="2790"/>
      <c r="U118" s="2790"/>
      <c r="V118" s="2790"/>
    </row>
    <row r="119" spans="1:22">
      <c r="A119"/>
      <c r="B119" s="810" t="s">
        <v>663</v>
      </c>
      <c r="C119" s="874">
        <f t="shared" si="34"/>
        <v>100</v>
      </c>
      <c r="D119" s="875">
        <v>0.04</v>
      </c>
      <c r="E119" s="842">
        <v>1</v>
      </c>
      <c r="F119" s="814">
        <v>5</v>
      </c>
      <c r="G119" s="2899">
        <f t="shared" si="35"/>
        <v>4.2105263157894736E-2</v>
      </c>
      <c r="H119" s="2900"/>
      <c r="I119" s="2901">
        <f t="shared" si="36"/>
        <v>4</v>
      </c>
      <c r="J119" s="2901"/>
      <c r="K119" s="898">
        <f t="shared" si="37"/>
        <v>4.2105263157894735</v>
      </c>
      <c r="L119" s="899"/>
      <c r="M119" s="2868"/>
      <c r="N119" s="2869"/>
      <c r="O119" s="2870"/>
      <c r="P119" s="800"/>
      <c r="Q119" s="152"/>
      <c r="R119" s="152"/>
      <c r="S119" s="152"/>
      <c r="T119" s="152"/>
      <c r="U119" s="152"/>
      <c r="V119" s="152"/>
    </row>
    <row r="120" spans="1:22">
      <c r="A120"/>
      <c r="B120" s="820" t="s">
        <v>186</v>
      </c>
      <c r="C120" s="874">
        <f t="shared" si="34"/>
        <v>100</v>
      </c>
      <c r="D120" s="875">
        <v>0.1</v>
      </c>
      <c r="E120" s="842">
        <v>1</v>
      </c>
      <c r="F120" s="814">
        <v>5</v>
      </c>
      <c r="G120" s="2899">
        <f t="shared" si="35"/>
        <v>0.10526315789473684</v>
      </c>
      <c r="H120" s="2900"/>
      <c r="I120" s="2901">
        <f t="shared" si="36"/>
        <v>10</v>
      </c>
      <c r="J120" s="2901"/>
      <c r="K120" s="898">
        <f t="shared" si="37"/>
        <v>10.526315789473683</v>
      </c>
      <c r="L120" s="899"/>
      <c r="M120" s="2868"/>
      <c r="N120" s="2869"/>
      <c r="O120" s="2870"/>
      <c r="P120" s="800"/>
      <c r="Q120" s="152"/>
      <c r="R120" s="152"/>
      <c r="S120" s="152"/>
      <c r="T120" s="152"/>
      <c r="U120" s="152"/>
      <c r="V120" s="152"/>
    </row>
    <row r="121" spans="1:22">
      <c r="A121"/>
      <c r="B121" s="810" t="s">
        <v>664</v>
      </c>
      <c r="C121" s="874">
        <f t="shared" si="34"/>
        <v>100</v>
      </c>
      <c r="D121" s="875">
        <v>0.09</v>
      </c>
      <c r="E121" s="842">
        <v>1</v>
      </c>
      <c r="F121" s="814">
        <v>5</v>
      </c>
      <c r="G121" s="2899">
        <f t="shared" si="35"/>
        <v>9.4736842105263147E-2</v>
      </c>
      <c r="H121" s="2900"/>
      <c r="I121" s="2901">
        <f t="shared" si="36"/>
        <v>9</v>
      </c>
      <c r="J121" s="2901"/>
      <c r="K121" s="898">
        <f t="shared" si="37"/>
        <v>9.473684210526315</v>
      </c>
      <c r="L121" s="899"/>
      <c r="M121" s="2868"/>
      <c r="N121" s="2869"/>
      <c r="O121" s="2870"/>
      <c r="P121" s="800"/>
      <c r="Q121" s="152"/>
      <c r="R121" s="819" t="s">
        <v>662</v>
      </c>
      <c r="S121" s="152"/>
      <c r="T121" s="152"/>
      <c r="U121" s="152"/>
      <c r="V121" s="152"/>
    </row>
    <row r="122" spans="1:22">
      <c r="A122"/>
      <c r="B122" s="810" t="s">
        <v>666</v>
      </c>
      <c r="C122" s="874">
        <f t="shared" si="34"/>
        <v>8</v>
      </c>
      <c r="D122" s="875">
        <v>0.1</v>
      </c>
      <c r="E122" s="842">
        <v>1</v>
      </c>
      <c r="F122" s="814">
        <v>5</v>
      </c>
      <c r="G122" s="2899">
        <f t="shared" si="35"/>
        <v>0.10526315789473684</v>
      </c>
      <c r="H122" s="2900"/>
      <c r="I122" s="2901">
        <f t="shared" si="36"/>
        <v>0.8</v>
      </c>
      <c r="J122" s="2901"/>
      <c r="K122" s="898">
        <f t="shared" si="37"/>
        <v>0.84210526315789469</v>
      </c>
      <c r="L122" s="899"/>
      <c r="M122" s="2868"/>
      <c r="N122" s="2869"/>
      <c r="O122" s="2870"/>
      <c r="P122" s="800"/>
      <c r="Q122" s="152"/>
      <c r="R122" s="152"/>
      <c r="S122" s="152"/>
      <c r="T122" s="152"/>
      <c r="U122" s="152"/>
      <c r="V122" s="152"/>
    </row>
    <row r="123" spans="1:22">
      <c r="A123"/>
      <c r="B123" s="810" t="s">
        <v>668</v>
      </c>
      <c r="C123" s="874">
        <f t="shared" si="34"/>
        <v>4</v>
      </c>
      <c r="D123" s="875">
        <v>7.0000000000000007E-2</v>
      </c>
      <c r="E123" s="842">
        <v>1</v>
      </c>
      <c r="F123" s="814">
        <v>5</v>
      </c>
      <c r="G123" s="2899">
        <f t="shared" si="35"/>
        <v>7.3684210526315796E-2</v>
      </c>
      <c r="H123" s="2900"/>
      <c r="I123" s="2901">
        <f t="shared" si="36"/>
        <v>0.28000000000000003</v>
      </c>
      <c r="J123" s="2901"/>
      <c r="K123" s="898">
        <f t="shared" si="37"/>
        <v>0.29473684210526319</v>
      </c>
      <c r="L123" s="899"/>
      <c r="M123" s="2868"/>
      <c r="N123" s="2869"/>
      <c r="O123" s="2870"/>
      <c r="P123" s="800"/>
      <c r="Q123" s="152"/>
      <c r="R123" s="152"/>
      <c r="S123" s="152"/>
      <c r="T123" s="152"/>
      <c r="U123" s="152"/>
      <c r="V123" s="152"/>
    </row>
    <row r="124" spans="1:22" ht="20.25">
      <c r="A124"/>
      <c r="B124" s="900" t="s">
        <v>670</v>
      </c>
      <c r="C124" s="901">
        <f>SUM(C118:C123)</f>
        <v>412</v>
      </c>
      <c r="D124" s="902"/>
      <c r="E124" s="902"/>
      <c r="F124" s="897"/>
      <c r="G124" s="897"/>
      <c r="H124" s="897"/>
      <c r="I124" s="2902">
        <f>SUM(I118:I123)</f>
        <v>28.080000000000002</v>
      </c>
      <c r="J124" s="2902"/>
      <c r="K124" s="2903">
        <f>SUM(K118:K123)</f>
        <v>29.557894736842101</v>
      </c>
      <c r="L124" s="2904"/>
      <c r="M124" s="2868"/>
      <c r="N124" s="2869"/>
      <c r="O124" s="2870"/>
      <c r="P124" s="800"/>
      <c r="Q124" s="152"/>
      <c r="R124" s="152"/>
      <c r="S124" s="152"/>
      <c r="T124" s="152"/>
      <c r="U124" s="152"/>
      <c r="V124" s="152"/>
    </row>
    <row r="125" spans="1:22">
      <c r="A125"/>
      <c r="B125" s="2791" t="s">
        <v>891</v>
      </c>
      <c r="C125" s="2792"/>
      <c r="D125" s="2792"/>
      <c r="E125" s="2792"/>
      <c r="F125" s="2792"/>
      <c r="G125" s="2792"/>
      <c r="H125" s="2792"/>
      <c r="I125" s="2792"/>
      <c r="J125" s="2792"/>
      <c r="K125" s="2792"/>
      <c r="L125" s="2792"/>
      <c r="M125" s="2792"/>
      <c r="N125" s="2792"/>
      <c r="O125" s="2793"/>
      <c r="P125" s="800"/>
      <c r="Q125" s="152"/>
      <c r="R125" s="152"/>
      <c r="S125" s="152"/>
      <c r="T125" s="152"/>
      <c r="U125" s="152"/>
      <c r="V125" s="152"/>
    </row>
    <row r="126" spans="1:22">
      <c r="A126"/>
      <c r="B126" s="2794"/>
      <c r="C126" s="2777"/>
      <c r="D126" s="2777"/>
      <c r="E126" s="2777"/>
      <c r="F126" s="2777"/>
      <c r="G126" s="2777"/>
      <c r="H126" s="2777"/>
      <c r="I126" s="2777"/>
      <c r="J126" s="2777"/>
      <c r="K126" s="2777"/>
      <c r="L126" s="2777"/>
      <c r="M126" s="2777"/>
      <c r="N126" s="2777"/>
      <c r="O126" s="2795"/>
      <c r="P126" s="800"/>
      <c r="Q126" s="152"/>
      <c r="R126" s="152"/>
      <c r="S126" s="152"/>
      <c r="T126" s="152"/>
      <c r="U126" s="152"/>
      <c r="V126" s="152"/>
    </row>
    <row r="127" spans="1:22" ht="15.75">
      <c r="A127"/>
      <c r="B127" s="2875" t="s">
        <v>672</v>
      </c>
      <c r="C127" s="2905" t="s">
        <v>570</v>
      </c>
      <c r="D127" s="2851" t="s">
        <v>673</v>
      </c>
      <c r="E127" s="2853" t="s">
        <v>687</v>
      </c>
      <c r="F127" s="2855" t="s">
        <v>675</v>
      </c>
      <c r="G127" s="2857" t="s">
        <v>676</v>
      </c>
      <c r="H127" s="2839" t="s">
        <v>677</v>
      </c>
      <c r="I127" s="2840"/>
      <c r="J127" s="2840"/>
      <c r="K127" s="2862" t="s">
        <v>693</v>
      </c>
      <c r="L127" s="2863" t="s">
        <v>689</v>
      </c>
      <c r="M127" s="2860" t="s">
        <v>694</v>
      </c>
      <c r="N127" s="2861"/>
      <c r="O127" s="2864"/>
      <c r="P127" s="800"/>
      <c r="Q127" s="152"/>
      <c r="R127" s="839" t="s">
        <v>672</v>
      </c>
      <c r="S127" s="152"/>
      <c r="T127" s="152"/>
      <c r="U127" s="152"/>
      <c r="V127" s="152"/>
    </row>
    <row r="128" spans="1:22">
      <c r="A128"/>
      <c r="B128" s="2875"/>
      <c r="C128" s="2849"/>
      <c r="D128" s="2851"/>
      <c r="E128" s="2853"/>
      <c r="F128" s="2855"/>
      <c r="G128" s="2857"/>
      <c r="H128" s="2839"/>
      <c r="I128" s="2840"/>
      <c r="J128" s="2840"/>
      <c r="K128" s="2811"/>
      <c r="L128" s="2813"/>
      <c r="M128" s="2839"/>
      <c r="N128" s="2840"/>
      <c r="O128" s="2841"/>
      <c r="P128" s="800"/>
      <c r="Q128" s="152"/>
      <c r="R128" s="152"/>
      <c r="S128" s="152"/>
      <c r="T128" s="152"/>
      <c r="U128" s="152"/>
      <c r="V128" s="152"/>
    </row>
    <row r="129" spans="1:22">
      <c r="A129"/>
      <c r="B129" s="2875"/>
      <c r="C129" s="2849"/>
      <c r="D129" s="2851"/>
      <c r="E129" s="2853"/>
      <c r="F129" s="2855"/>
      <c r="G129" s="2857"/>
      <c r="H129" s="2839"/>
      <c r="I129" s="2840"/>
      <c r="J129" s="2840"/>
      <c r="K129" s="2811"/>
      <c r="L129" s="2813"/>
      <c r="M129" s="2839"/>
      <c r="N129" s="2840"/>
      <c r="O129" s="2841"/>
      <c r="P129" s="800"/>
      <c r="Q129" s="152"/>
      <c r="R129" s="152"/>
      <c r="S129" s="152"/>
      <c r="T129" s="152"/>
      <c r="U129" s="152"/>
      <c r="V129" s="152"/>
    </row>
    <row r="130" spans="1:22">
      <c r="A130"/>
      <c r="B130" s="2875"/>
      <c r="C130" s="2850"/>
      <c r="D130" s="2852"/>
      <c r="E130" s="2854"/>
      <c r="F130" s="2856"/>
      <c r="G130" s="2858"/>
      <c r="H130" s="2842"/>
      <c r="I130" s="2843"/>
      <c r="J130" s="2843"/>
      <c r="K130" s="2812"/>
      <c r="L130" s="2814"/>
      <c r="M130" s="2842"/>
      <c r="N130" s="2843"/>
      <c r="O130" s="2844"/>
      <c r="P130" s="800"/>
      <c r="Q130" s="152"/>
      <c r="R130" s="152"/>
      <c r="S130" s="152"/>
      <c r="T130" s="152"/>
      <c r="U130" s="152"/>
      <c r="V130" s="152"/>
    </row>
    <row r="131" spans="1:22">
      <c r="A131"/>
      <c r="B131" s="810" t="s">
        <v>339</v>
      </c>
      <c r="C131" s="874">
        <f t="shared" ref="C131:C136" si="38">C118</f>
        <v>100</v>
      </c>
      <c r="D131" s="841" t="s">
        <v>681</v>
      </c>
      <c r="E131" s="842">
        <v>5</v>
      </c>
      <c r="F131" s="843">
        <f t="shared" ref="F131:F136" si="39">IF(C131=0,0,E131-(E131*F118%))</f>
        <v>4.75</v>
      </c>
      <c r="G131" s="903">
        <f t="shared" ref="G131:G136" si="40">I118</f>
        <v>4</v>
      </c>
      <c r="H131" s="845">
        <f t="shared" ref="H131:H136" si="41">IF(I118=0,0,INT(I118/F131))</f>
        <v>0</v>
      </c>
      <c r="I131" s="846">
        <f t="shared" ref="I131:I136" si="42">I118-(F131*H131)</f>
        <v>4</v>
      </c>
      <c r="J131" s="847" t="s">
        <v>70</v>
      </c>
      <c r="K131" s="848">
        <v>12</v>
      </c>
      <c r="L131" s="849">
        <f t="shared" ref="L131:L136" si="43">C118*E118</f>
        <v>100</v>
      </c>
      <c r="M131" s="904">
        <f t="shared" ref="M131:M136" si="44">IF(K131=0,0,INT(E118*C118/K131))</f>
        <v>8</v>
      </c>
      <c r="N131" s="846">
        <f t="shared" ref="N131:N136" si="45">(C118*E118)-(M131*K131)</f>
        <v>4</v>
      </c>
      <c r="O131" s="905" t="str">
        <f t="shared" ref="O131:O137" si="46">IF(N131=0,0,"Louches/Mx")</f>
        <v>Louches/Mx</v>
      </c>
      <c r="P131" s="800"/>
      <c r="Q131" s="152"/>
      <c r="R131" s="152"/>
      <c r="S131" s="152"/>
      <c r="T131" s="152"/>
      <c r="U131" s="152"/>
      <c r="V131" s="152"/>
    </row>
    <row r="132" spans="1:22" ht="15.75">
      <c r="A132"/>
      <c r="B132" s="810" t="s">
        <v>663</v>
      </c>
      <c r="C132" s="874">
        <f t="shared" si="38"/>
        <v>100</v>
      </c>
      <c r="D132" s="841" t="s">
        <v>681</v>
      </c>
      <c r="E132" s="842">
        <v>1.5</v>
      </c>
      <c r="F132" s="843">
        <f t="shared" si="39"/>
        <v>1.425</v>
      </c>
      <c r="G132" s="903">
        <f t="shared" si="40"/>
        <v>4</v>
      </c>
      <c r="H132" s="845">
        <f t="shared" si="41"/>
        <v>2</v>
      </c>
      <c r="I132" s="846">
        <f t="shared" si="42"/>
        <v>1.1499999999999999</v>
      </c>
      <c r="J132" s="847" t="s">
        <v>70</v>
      </c>
      <c r="K132" s="848">
        <v>20</v>
      </c>
      <c r="L132" s="849">
        <f t="shared" si="43"/>
        <v>100</v>
      </c>
      <c r="M132" s="904">
        <f t="shared" si="44"/>
        <v>5</v>
      </c>
      <c r="N132" s="846">
        <f t="shared" si="45"/>
        <v>0</v>
      </c>
      <c r="O132" s="905">
        <f t="shared" si="46"/>
        <v>0</v>
      </c>
      <c r="P132" s="800"/>
      <c r="Q132" s="152"/>
      <c r="R132" s="2790" t="s">
        <v>653</v>
      </c>
      <c r="S132" s="2790"/>
      <c r="T132" s="2790"/>
      <c r="U132" s="2790"/>
      <c r="V132" s="2790"/>
    </row>
    <row r="133" spans="1:22">
      <c r="A133"/>
      <c r="B133" s="820" t="s">
        <v>186</v>
      </c>
      <c r="C133" s="874">
        <f t="shared" si="38"/>
        <v>100</v>
      </c>
      <c r="D133" s="841" t="s">
        <v>681</v>
      </c>
      <c r="E133" s="842">
        <v>1.5</v>
      </c>
      <c r="F133" s="843">
        <f t="shared" si="39"/>
        <v>1.425</v>
      </c>
      <c r="G133" s="903">
        <f t="shared" si="40"/>
        <v>10</v>
      </c>
      <c r="H133" s="845">
        <f t="shared" si="41"/>
        <v>7</v>
      </c>
      <c r="I133" s="846">
        <f t="shared" si="42"/>
        <v>2.5000000000000355E-2</v>
      </c>
      <c r="J133" s="847" t="s">
        <v>70</v>
      </c>
      <c r="K133" s="848">
        <v>20</v>
      </c>
      <c r="L133" s="849">
        <f t="shared" si="43"/>
        <v>100</v>
      </c>
      <c r="M133" s="904">
        <f t="shared" si="44"/>
        <v>5</v>
      </c>
      <c r="N133" s="846">
        <f t="shared" si="45"/>
        <v>0</v>
      </c>
      <c r="O133" s="905">
        <f t="shared" si="46"/>
        <v>0</v>
      </c>
      <c r="P133" s="800"/>
      <c r="Q133" s="152"/>
      <c r="R133" s="152"/>
      <c r="S133" s="152"/>
      <c r="T133" s="152"/>
      <c r="U133" s="152"/>
      <c r="V133" s="152"/>
    </row>
    <row r="134" spans="1:22">
      <c r="A134"/>
      <c r="B134" s="810" t="s">
        <v>664</v>
      </c>
      <c r="C134" s="874">
        <f t="shared" si="38"/>
        <v>100</v>
      </c>
      <c r="D134" s="841" t="s">
        <v>681</v>
      </c>
      <c r="E134" s="842">
        <v>1.5</v>
      </c>
      <c r="F134" s="843">
        <f t="shared" si="39"/>
        <v>1.425</v>
      </c>
      <c r="G134" s="903">
        <f t="shared" si="40"/>
        <v>9</v>
      </c>
      <c r="H134" s="845">
        <f t="shared" si="41"/>
        <v>6</v>
      </c>
      <c r="I134" s="846">
        <f t="shared" si="42"/>
        <v>0.44999999999999929</v>
      </c>
      <c r="J134" s="847" t="s">
        <v>70</v>
      </c>
      <c r="K134" s="848">
        <v>20</v>
      </c>
      <c r="L134" s="849">
        <f t="shared" si="43"/>
        <v>100</v>
      </c>
      <c r="M134" s="904">
        <f t="shared" si="44"/>
        <v>5</v>
      </c>
      <c r="N134" s="846">
        <f t="shared" si="45"/>
        <v>0</v>
      </c>
      <c r="O134" s="905">
        <f t="shared" si="46"/>
        <v>0</v>
      </c>
      <c r="P134" s="800"/>
      <c r="Q134" s="152"/>
      <c r="R134" s="819" t="s">
        <v>662</v>
      </c>
      <c r="S134" s="152"/>
      <c r="T134" s="152"/>
      <c r="U134" s="152"/>
      <c r="V134" s="152"/>
    </row>
    <row r="135" spans="1:22">
      <c r="A135"/>
      <c r="B135" s="810" t="s">
        <v>666</v>
      </c>
      <c r="C135" s="874">
        <f t="shared" si="38"/>
        <v>8</v>
      </c>
      <c r="D135" s="841" t="s">
        <v>681</v>
      </c>
      <c r="E135" s="842">
        <v>1.5</v>
      </c>
      <c r="F135" s="843">
        <f t="shared" si="39"/>
        <v>1.425</v>
      </c>
      <c r="G135" s="903">
        <f t="shared" si="40"/>
        <v>0.8</v>
      </c>
      <c r="H135" s="845">
        <f t="shared" si="41"/>
        <v>0</v>
      </c>
      <c r="I135" s="846">
        <f t="shared" si="42"/>
        <v>0.8</v>
      </c>
      <c r="J135" s="847" t="s">
        <v>70</v>
      </c>
      <c r="K135" s="848">
        <v>20</v>
      </c>
      <c r="L135" s="849">
        <f t="shared" si="43"/>
        <v>8</v>
      </c>
      <c r="M135" s="904">
        <f t="shared" si="44"/>
        <v>0</v>
      </c>
      <c r="N135" s="846">
        <f t="shared" si="45"/>
        <v>8</v>
      </c>
      <c r="O135" s="905" t="str">
        <f t="shared" si="46"/>
        <v>Louches/Mx</v>
      </c>
      <c r="P135" s="800"/>
      <c r="Q135" s="152"/>
      <c r="R135" s="152"/>
      <c r="S135" s="152"/>
      <c r="T135" s="152"/>
      <c r="U135" s="152"/>
      <c r="V135" s="152"/>
    </row>
    <row r="136" spans="1:22">
      <c r="A136"/>
      <c r="B136" s="810" t="s">
        <v>668</v>
      </c>
      <c r="C136" s="874">
        <f t="shared" si="38"/>
        <v>4</v>
      </c>
      <c r="D136" s="854" t="s">
        <v>681</v>
      </c>
      <c r="E136" s="855">
        <v>1.5</v>
      </c>
      <c r="F136" s="856">
        <f t="shared" si="39"/>
        <v>1.425</v>
      </c>
      <c r="G136" s="906">
        <f t="shared" si="40"/>
        <v>0.28000000000000003</v>
      </c>
      <c r="H136" s="858">
        <f t="shared" si="41"/>
        <v>0</v>
      </c>
      <c r="I136" s="859">
        <f t="shared" si="42"/>
        <v>0.28000000000000003</v>
      </c>
      <c r="J136" s="860" t="s">
        <v>70</v>
      </c>
      <c r="K136" s="861">
        <v>20</v>
      </c>
      <c r="L136" s="862">
        <f t="shared" si="43"/>
        <v>4</v>
      </c>
      <c r="M136" s="907">
        <f t="shared" si="44"/>
        <v>0</v>
      </c>
      <c r="N136" s="859">
        <f t="shared" si="45"/>
        <v>4</v>
      </c>
      <c r="O136" s="908" t="str">
        <f t="shared" si="46"/>
        <v>Louches/Mx</v>
      </c>
      <c r="P136" s="800"/>
      <c r="Q136" s="152"/>
      <c r="R136" s="152"/>
      <c r="S136" s="152"/>
      <c r="T136" s="152"/>
      <c r="U136" s="152"/>
      <c r="V136" s="152"/>
    </row>
    <row r="137" spans="1:22">
      <c r="A137"/>
      <c r="B137" s="2896" t="s">
        <v>670</v>
      </c>
      <c r="C137" s="2897">
        <f>SUM(C131:C136)</f>
        <v>412</v>
      </c>
      <c r="D137" s="897"/>
      <c r="E137" s="897"/>
      <c r="F137" s="897"/>
      <c r="G137" s="2883">
        <f>SUM(G131:G136)</f>
        <v>28.080000000000002</v>
      </c>
      <c r="H137" s="2885">
        <f>SUM(H131:H136)</f>
        <v>15</v>
      </c>
      <c r="I137" s="2886">
        <f>SUM(I131:I136)</f>
        <v>6.7050000000000001</v>
      </c>
      <c r="J137" s="2906" t="s">
        <v>70</v>
      </c>
      <c r="K137" s="897"/>
      <c r="L137" s="2883">
        <f>SUM(L131:L136)</f>
        <v>412</v>
      </c>
      <c r="M137" s="2885">
        <f>SUM(M131:M136)</f>
        <v>23</v>
      </c>
      <c r="N137" s="2886">
        <f>SUM(N131:N136)</f>
        <v>16</v>
      </c>
      <c r="O137" s="2921" t="str">
        <f t="shared" si="46"/>
        <v>Louches/Mx</v>
      </c>
      <c r="P137" s="800"/>
      <c r="Q137" s="152"/>
      <c r="R137" s="152"/>
      <c r="S137" s="152"/>
      <c r="T137" s="152"/>
      <c r="U137" s="152"/>
      <c r="V137" s="152"/>
    </row>
    <row r="138" spans="1:22">
      <c r="A138"/>
      <c r="B138" s="2820"/>
      <c r="C138" s="2822"/>
      <c r="D138" s="831"/>
      <c r="E138" s="831"/>
      <c r="F138" s="831"/>
      <c r="G138" s="2884"/>
      <c r="H138" s="2828"/>
      <c r="I138" s="2829"/>
      <c r="J138" s="2907"/>
      <c r="K138" s="831"/>
      <c r="L138" s="2884"/>
      <c r="M138" s="2828"/>
      <c r="N138" s="2829"/>
      <c r="O138" s="2922"/>
      <c r="P138" s="800"/>
      <c r="Q138" s="152"/>
      <c r="R138" s="152"/>
      <c r="S138" s="152"/>
      <c r="T138" s="152"/>
      <c r="U138" s="152"/>
      <c r="V138" s="152"/>
    </row>
    <row r="139" spans="1:22">
      <c r="A139"/>
      <c r="B139" s="909"/>
      <c r="C139" s="910"/>
      <c r="D139" s="911"/>
      <c r="E139" s="911"/>
      <c r="F139" s="911"/>
      <c r="G139" s="912"/>
      <c r="H139" s="913"/>
      <c r="I139" s="914"/>
      <c r="J139" s="915"/>
      <c r="K139" s="911"/>
      <c r="L139" s="912"/>
      <c r="M139" s="913"/>
      <c r="N139" s="914"/>
      <c r="O139" s="916"/>
      <c r="P139" s="800"/>
      <c r="Q139" s="152"/>
      <c r="R139" s="152"/>
      <c r="S139" s="152"/>
      <c r="T139" s="152"/>
      <c r="U139" s="152"/>
      <c r="V139" s="152"/>
    </row>
    <row r="140" spans="1:22">
      <c r="A140"/>
      <c r="B140" s="917" t="s">
        <v>695</v>
      </c>
      <c r="C140" s="918"/>
      <c r="D140" s="919"/>
      <c r="E140" s="918"/>
      <c r="F140" s="920" t="s">
        <v>696</v>
      </c>
      <c r="G140" s="919"/>
      <c r="H140" s="921"/>
      <c r="I140" s="919"/>
      <c r="J140" s="919"/>
      <c r="K140" s="919"/>
      <c r="L140" s="919"/>
      <c r="M140" s="918" t="s">
        <v>444</v>
      </c>
      <c r="N140" s="919"/>
      <c r="O140" s="922"/>
      <c r="P140" s="800"/>
      <c r="Q140" s="152"/>
      <c r="R140" s="152"/>
      <c r="S140" s="152"/>
      <c r="T140" s="152"/>
      <c r="U140" s="152"/>
      <c r="V140" s="152"/>
    </row>
    <row r="141" spans="1:22">
      <c r="A141"/>
      <c r="B141" s="917" t="s">
        <v>697</v>
      </c>
      <c r="C141" s="918"/>
      <c r="D141" s="919"/>
      <c r="E141" s="919"/>
      <c r="F141" s="918" t="s">
        <v>698</v>
      </c>
      <c r="G141" s="919"/>
      <c r="H141" s="921"/>
      <c r="I141" s="919"/>
      <c r="J141" s="919"/>
      <c r="K141" s="919"/>
      <c r="L141" s="918" t="s">
        <v>699</v>
      </c>
      <c r="M141" s="919"/>
      <c r="N141" s="919"/>
      <c r="O141" s="922"/>
      <c r="P141" s="800"/>
      <c r="Q141" s="152"/>
      <c r="R141" s="152"/>
      <c r="S141" s="152"/>
      <c r="T141" s="152"/>
      <c r="U141" s="152"/>
      <c r="V141" s="152"/>
    </row>
    <row r="142" spans="1:22" ht="15.75">
      <c r="A142"/>
      <c r="B142" s="2923" t="s">
        <v>653</v>
      </c>
      <c r="C142" s="2924"/>
      <c r="D142" s="2924"/>
      <c r="E142" s="2924"/>
      <c r="F142" s="2924"/>
      <c r="G142" s="2924"/>
      <c r="H142" s="2924"/>
      <c r="I142" s="2924"/>
      <c r="J142" s="2924"/>
      <c r="K142" s="2924"/>
      <c r="L142" s="2924"/>
      <c r="M142" s="2924"/>
      <c r="N142" s="2924"/>
      <c r="O142" s="2925"/>
      <c r="P142" s="800"/>
      <c r="Q142" s="152"/>
      <c r="R142" s="152"/>
      <c r="S142" s="152"/>
      <c r="T142" s="152"/>
      <c r="U142" s="152"/>
      <c r="V142" s="152"/>
    </row>
    <row r="143" spans="1:22" ht="15.75" thickBot="1">
      <c r="A143"/>
      <c r="B143" s="923" t="str">
        <f>SUBSTITUTE(ADDRESS(1,COLUMN(),4),"1","")</f>
        <v>B</v>
      </c>
      <c r="C143" s="924" t="str">
        <f t="shared" ref="C143:O143" si="47">SUBSTITUTE(ADDRESS(1,COLUMN(),4),"1","")</f>
        <v>C</v>
      </c>
      <c r="D143" s="924" t="str">
        <f t="shared" si="47"/>
        <v>D</v>
      </c>
      <c r="E143" s="924" t="str">
        <f t="shared" si="47"/>
        <v>E</v>
      </c>
      <c r="F143" s="924" t="str">
        <f t="shared" si="47"/>
        <v>F</v>
      </c>
      <c r="G143" s="924" t="str">
        <f t="shared" si="47"/>
        <v>G</v>
      </c>
      <c r="H143" s="924" t="str">
        <f t="shared" si="47"/>
        <v>H</v>
      </c>
      <c r="I143" s="924" t="str">
        <f t="shared" si="47"/>
        <v>I</v>
      </c>
      <c r="J143" s="924" t="str">
        <f t="shared" si="47"/>
        <v>J</v>
      </c>
      <c r="K143" s="925" t="str">
        <f t="shared" si="47"/>
        <v>K</v>
      </c>
      <c r="L143" s="925" t="str">
        <f t="shared" si="47"/>
        <v>L</v>
      </c>
      <c r="M143" s="924" t="str">
        <f t="shared" si="47"/>
        <v>M</v>
      </c>
      <c r="N143" s="924" t="str">
        <f t="shared" si="47"/>
        <v>N</v>
      </c>
      <c r="O143" s="926" t="str">
        <f t="shared" si="47"/>
        <v>O</v>
      </c>
      <c r="P143" s="800"/>
      <c r="Q143" s="612"/>
      <c r="R143" s="927" t="s">
        <v>700</v>
      </c>
      <c r="S143" s="152"/>
      <c r="T143" s="152"/>
      <c r="U143" s="152"/>
      <c r="V143" s="152"/>
    </row>
    <row r="144" spans="1:22" ht="15.75">
      <c r="A144"/>
      <c r="B144" s="2926" t="s">
        <v>648</v>
      </c>
      <c r="C144" s="2927"/>
      <c r="D144" s="2927"/>
      <c r="E144" s="2927"/>
      <c r="F144" s="2927"/>
      <c r="G144" s="2927"/>
      <c r="H144" s="2927"/>
      <c r="I144" s="2927"/>
      <c r="J144" s="2927"/>
      <c r="K144" s="2927"/>
      <c r="L144" s="2927"/>
      <c r="M144" s="2927"/>
      <c r="N144" s="2927"/>
      <c r="O144" s="928"/>
      <c r="P144" s="800"/>
      <c r="Q144" s="152"/>
      <c r="R144" s="152"/>
      <c r="S144" s="152"/>
      <c r="T144" s="152"/>
      <c r="U144" s="152"/>
      <c r="V144" s="152"/>
    </row>
    <row r="145" spans="1:22">
      <c r="A145"/>
      <c r="B145" s="929" t="s">
        <v>587</v>
      </c>
      <c r="C145" s="930" t="str">
        <f ca="1">CELL("nomfichier")</f>
        <v>E:\0-UPRT\1-UPRT.FR-SITE-WEB\ff-fiches-fabrications\ff-fiches-fabrication-maj-08-2020\[ff-21-restauration-beignets.accacia.xlsx]Formats-Formules-Fonctions</v>
      </c>
      <c r="D145" s="930"/>
      <c r="E145" s="930"/>
      <c r="F145" s="930"/>
      <c r="G145" s="930"/>
      <c r="H145" s="930"/>
      <c r="I145" s="930"/>
      <c r="J145" s="930"/>
      <c r="K145" s="930"/>
      <c r="L145" s="930"/>
      <c r="M145" s="930"/>
      <c r="N145" s="930"/>
      <c r="O145" s="931"/>
      <c r="P145" s="800"/>
      <c r="Q145" s="152"/>
      <c r="R145" s="152"/>
      <c r="S145" s="152"/>
      <c r="T145" s="152"/>
      <c r="U145" s="152"/>
      <c r="V145" s="152"/>
    </row>
    <row r="146" spans="1:22">
      <c r="A146"/>
      <c r="B146" s="932" t="s">
        <v>588</v>
      </c>
      <c r="C146" s="930" t="s">
        <v>892</v>
      </c>
      <c r="D146" s="930"/>
      <c r="E146" s="930"/>
      <c r="F146" s="930"/>
      <c r="G146" s="930"/>
      <c r="H146" s="930"/>
      <c r="I146" s="930"/>
      <c r="J146" s="930"/>
      <c r="K146" s="930"/>
      <c r="L146" s="930"/>
      <c r="M146" s="930"/>
      <c r="N146" s="930"/>
      <c r="O146" s="931"/>
      <c r="P146" s="800"/>
      <c r="Q146" s="152"/>
      <c r="R146" s="152"/>
      <c r="S146" s="152"/>
      <c r="T146" s="152"/>
      <c r="U146" s="152"/>
      <c r="V146" s="152"/>
    </row>
    <row r="147" spans="1:22" ht="15.75" thickBot="1">
      <c r="A147"/>
      <c r="B147" s="2275" t="s">
        <v>181</v>
      </c>
      <c r="C147" s="2249"/>
      <c r="D147" s="2249"/>
      <c r="E147" s="2249"/>
      <c r="F147" s="2249"/>
      <c r="G147" s="2249"/>
      <c r="H147" s="2249"/>
      <c r="I147" s="2249"/>
      <c r="J147" s="2249"/>
      <c r="K147" s="2249"/>
      <c r="L147" s="2249"/>
      <c r="M147" s="2249"/>
      <c r="N147" s="2249"/>
      <c r="O147" s="2276"/>
      <c r="P147" s="800"/>
      <c r="Q147" s="152"/>
      <c r="R147" s="152"/>
      <c r="S147" s="152"/>
      <c r="T147" s="152"/>
      <c r="U147" s="152"/>
      <c r="V147" s="152"/>
    </row>
    <row r="148" spans="1:22">
      <c r="A148"/>
      <c r="B148" s="785"/>
      <c r="C148" s="785"/>
      <c r="D148" s="785"/>
      <c r="E148" s="785"/>
      <c r="F148" s="785"/>
      <c r="G148" s="785"/>
      <c r="H148" s="785"/>
      <c r="I148" s="785"/>
      <c r="J148" s="785"/>
      <c r="K148" s="785"/>
      <c r="L148" s="785"/>
      <c r="M148" s="800"/>
      <c r="N148" s="800"/>
      <c r="O148" s="800"/>
      <c r="P148" s="800"/>
      <c r="Q148" s="152"/>
      <c r="R148" s="152"/>
      <c r="S148" s="152"/>
      <c r="T148" s="152"/>
      <c r="U148" s="152"/>
      <c r="V148" s="152"/>
    </row>
    <row r="149" spans="1:22">
      <c r="A149" s="801"/>
      <c r="B149" s="802"/>
      <c r="C149" s="801"/>
      <c r="D149" s="801"/>
      <c r="E149" s="801"/>
      <c r="F149" s="801"/>
      <c r="G149" s="801"/>
      <c r="H149" s="801"/>
      <c r="I149" s="801"/>
      <c r="J149" s="801"/>
      <c r="K149" s="801"/>
      <c r="L149" s="801"/>
      <c r="M149" s="800"/>
      <c r="N149" s="800"/>
      <c r="O149" s="800"/>
      <c r="P149" s="800"/>
      <c r="Q149" s="152"/>
      <c r="R149" s="152"/>
      <c r="S149" s="152"/>
      <c r="T149" s="152"/>
      <c r="U149" s="152"/>
      <c r="V149" s="152"/>
    </row>
    <row r="150" spans="1:22" ht="26.25">
      <c r="A150" s="785"/>
      <c r="B150" s="933" t="s">
        <v>649</v>
      </c>
      <c r="C150" s="934">
        <f ca="1">NOW()</f>
        <v>44545.469873263886</v>
      </c>
      <c r="D150" s="2908" t="s">
        <v>701</v>
      </c>
      <c r="E150" s="2909"/>
      <c r="F150" s="2909"/>
      <c r="G150" s="2909"/>
      <c r="H150" s="2909"/>
      <c r="I150" s="2909"/>
      <c r="J150" s="935" t="s">
        <v>651</v>
      </c>
      <c r="K150" s="936" t="s">
        <v>702</v>
      </c>
      <c r="L150" s="937">
        <v>1</v>
      </c>
      <c r="M150" s="800"/>
      <c r="N150" s="938" t="s">
        <v>904</v>
      </c>
      <c r="O150" s="800"/>
      <c r="P150" s="800"/>
      <c r="Q150" s="152"/>
      <c r="R150" s="152"/>
      <c r="S150" s="152"/>
      <c r="T150" s="152"/>
      <c r="U150" s="152"/>
      <c r="V150" s="152"/>
    </row>
    <row r="151" spans="1:22">
      <c r="A151" s="785"/>
      <c r="B151" s="939"/>
      <c r="C151" s="939"/>
      <c r="D151" s="939"/>
      <c r="E151" s="939"/>
      <c r="F151" s="939"/>
      <c r="G151" s="939"/>
      <c r="H151" s="939"/>
      <c r="I151" s="801"/>
      <c r="J151" s="939"/>
      <c r="K151" s="939"/>
      <c r="L151" s="939"/>
      <c r="M151" s="800"/>
      <c r="N151" s="940" t="s">
        <v>703</v>
      </c>
      <c r="O151" s="612"/>
      <c r="P151" s="612"/>
      <c r="Q151" s="612"/>
      <c r="R151" s="612"/>
      <c r="S151" s="612"/>
      <c r="T151" s="612"/>
      <c r="U151" s="612"/>
      <c r="V151" s="612"/>
    </row>
    <row r="152" spans="1:22">
      <c r="A152" s="785"/>
      <c r="B152" s="2910" t="s">
        <v>704</v>
      </c>
      <c r="C152" s="2911"/>
      <c r="D152" s="2911"/>
      <c r="E152" s="2911"/>
      <c r="F152" s="2911"/>
      <c r="G152" s="2911"/>
      <c r="H152" s="2911"/>
      <c r="I152" s="2911"/>
      <c r="J152" s="2911"/>
      <c r="K152" s="2911"/>
      <c r="L152" s="2911"/>
      <c r="M152" s="800"/>
      <c r="N152" s="800"/>
      <c r="O152" s="612"/>
      <c r="P152" s="612"/>
      <c r="Q152" s="612"/>
      <c r="R152" s="612"/>
      <c r="S152" s="612"/>
      <c r="T152" s="612"/>
      <c r="U152" s="612"/>
      <c r="V152" s="612"/>
    </row>
    <row r="153" spans="1:22">
      <c r="A153" s="785"/>
      <c r="B153" s="2910"/>
      <c r="C153" s="2911"/>
      <c r="D153" s="2911"/>
      <c r="E153" s="2911"/>
      <c r="F153" s="2911"/>
      <c r="G153" s="2911"/>
      <c r="H153" s="2911"/>
      <c r="I153" s="2911"/>
      <c r="J153" s="2911"/>
      <c r="K153" s="2911"/>
      <c r="L153" s="2911"/>
      <c r="M153" s="800"/>
      <c r="N153" s="800" t="s">
        <v>700</v>
      </c>
      <c r="O153" s="612"/>
      <c r="P153" s="612"/>
      <c r="Q153" s="612"/>
      <c r="R153" s="612"/>
      <c r="S153" s="612"/>
      <c r="T153" s="612"/>
      <c r="U153" s="612"/>
      <c r="V153" s="612"/>
    </row>
    <row r="154" spans="1:22" ht="15.75" thickBot="1">
      <c r="A154" s="785"/>
      <c r="B154" s="2910"/>
      <c r="C154" s="2911"/>
      <c r="D154" s="2911"/>
      <c r="E154" s="2911"/>
      <c r="F154" s="2911"/>
      <c r="G154" s="2911"/>
      <c r="H154" s="2911"/>
      <c r="I154" s="2911"/>
      <c r="J154" s="2911"/>
      <c r="K154" s="2911"/>
      <c r="L154" s="2911"/>
      <c r="M154" s="800"/>
      <c r="N154" s="800"/>
      <c r="O154" s="612"/>
      <c r="P154" s="612"/>
      <c r="Q154" s="612"/>
      <c r="R154" s="612"/>
      <c r="S154" s="612"/>
      <c r="T154" s="612"/>
      <c r="U154" s="612"/>
      <c r="V154" s="612"/>
    </row>
    <row r="155" spans="1:22">
      <c r="A155" s="785"/>
      <c r="B155" s="941" t="str">
        <f t="shared" ref="B155:L155" si="48">SUBSTITUTE(ADDRESS(1,COLUMN(),4),"1","")</f>
        <v>B</v>
      </c>
      <c r="C155" s="942" t="str">
        <f t="shared" si="48"/>
        <v>C</v>
      </c>
      <c r="D155" s="942" t="str">
        <f t="shared" si="48"/>
        <v>D</v>
      </c>
      <c r="E155" s="942" t="str">
        <f t="shared" si="48"/>
        <v>E</v>
      </c>
      <c r="F155" s="942" t="str">
        <f t="shared" si="48"/>
        <v>F</v>
      </c>
      <c r="G155" s="942" t="str">
        <f t="shared" si="48"/>
        <v>G</v>
      </c>
      <c r="H155" s="942" t="str">
        <f t="shared" si="48"/>
        <v>H</v>
      </c>
      <c r="I155" s="942" t="str">
        <f t="shared" si="48"/>
        <v>I</v>
      </c>
      <c r="J155" s="942" t="str">
        <f t="shared" si="48"/>
        <v>J</v>
      </c>
      <c r="K155" s="942" t="str">
        <f t="shared" si="48"/>
        <v>K</v>
      </c>
      <c r="L155" s="943" t="str">
        <f t="shared" si="48"/>
        <v>L</v>
      </c>
      <c r="M155" s="944"/>
      <c r="N155" s="945"/>
      <c r="O155" s="946"/>
      <c r="P155" s="942" t="str">
        <f t="shared" ref="P155:V155" si="49">SUBSTITUTE(ADDRESS(1,COLUMN(),4),"1","")</f>
        <v>P</v>
      </c>
      <c r="Q155" s="942" t="str">
        <f t="shared" si="49"/>
        <v>Q</v>
      </c>
      <c r="R155" s="942" t="str">
        <f t="shared" si="49"/>
        <v>R</v>
      </c>
      <c r="S155" s="942" t="str">
        <f t="shared" si="49"/>
        <v>S</v>
      </c>
      <c r="T155" s="942" t="str">
        <f t="shared" si="49"/>
        <v>T</v>
      </c>
      <c r="U155" s="942" t="str">
        <f t="shared" si="49"/>
        <v>U</v>
      </c>
      <c r="V155" s="942" t="str">
        <f t="shared" si="49"/>
        <v>V</v>
      </c>
    </row>
    <row r="156" spans="1:22">
      <c r="A156"/>
      <c r="B156" s="947" t="str">
        <f ca="1">CELL("nomfichier")</f>
        <v>E:\0-UPRT\1-UPRT.FR-SITE-WEB\ff-fiches-fabrications\ff-fiches-fabrication-maj-08-2020\[ff-21-restauration-beignets.accacia.xlsx]Formats-Formules-Fonctions</v>
      </c>
      <c r="C156" s="948"/>
      <c r="D156" s="948"/>
      <c r="E156" s="949"/>
      <c r="F156" s="949"/>
      <c r="G156" s="949"/>
      <c r="H156" s="949"/>
      <c r="I156" s="949"/>
      <c r="J156" s="949"/>
      <c r="K156" s="949"/>
      <c r="L156" s="950"/>
      <c r="M156" s="152"/>
      <c r="N156" s="927"/>
      <c r="O156" s="612"/>
      <c r="P156" s="2912" t="s">
        <v>705</v>
      </c>
      <c r="Q156" s="2912" t="s">
        <v>706</v>
      </c>
      <c r="R156" s="2912" t="s">
        <v>707</v>
      </c>
      <c r="S156" s="2938" t="s">
        <v>444</v>
      </c>
      <c r="T156" s="2941" t="s">
        <v>698</v>
      </c>
      <c r="U156" s="2915" t="s">
        <v>699</v>
      </c>
      <c r="V156" s="2944" t="s">
        <v>708</v>
      </c>
    </row>
    <row r="157" spans="1:22" ht="15" customHeight="1">
      <c r="A157" s="785"/>
      <c r="B157" s="2947" t="s">
        <v>709</v>
      </c>
      <c r="C157" s="2948"/>
      <c r="D157" s="2948"/>
      <c r="E157" s="2949"/>
      <c r="F157" s="2912" t="s">
        <v>705</v>
      </c>
      <c r="G157" s="2912" t="s">
        <v>706</v>
      </c>
      <c r="H157" s="2912" t="s">
        <v>707</v>
      </c>
      <c r="I157" s="2938" t="s">
        <v>444</v>
      </c>
      <c r="J157" s="2941" t="s">
        <v>698</v>
      </c>
      <c r="K157" s="2915" t="s">
        <v>699</v>
      </c>
      <c r="L157" s="2918" t="s">
        <v>904</v>
      </c>
      <c r="M157" s="800"/>
      <c r="N157" s="927"/>
      <c r="O157" s="612"/>
      <c r="P157" s="2913"/>
      <c r="Q157" s="2913"/>
      <c r="R157" s="2913"/>
      <c r="S157" s="2939"/>
      <c r="T157" s="2942"/>
      <c r="U157" s="2916"/>
      <c r="V157" s="2945"/>
    </row>
    <row r="158" spans="1:22">
      <c r="A158" s="785"/>
      <c r="B158" s="2950"/>
      <c r="C158" s="2951"/>
      <c r="D158" s="2951"/>
      <c r="E158" s="2952"/>
      <c r="F158" s="2913"/>
      <c r="G158" s="2913"/>
      <c r="H158" s="2913"/>
      <c r="I158" s="2939"/>
      <c r="J158" s="2942"/>
      <c r="K158" s="2916"/>
      <c r="L158" s="2919"/>
      <c r="M158" s="800"/>
      <c r="N158" s="951"/>
      <c r="O158" s="612"/>
      <c r="P158" s="2913"/>
      <c r="Q158" s="2913"/>
      <c r="R158" s="2913"/>
      <c r="S158" s="2939"/>
      <c r="T158" s="2942"/>
      <c r="U158" s="2916"/>
      <c r="V158" s="2945"/>
    </row>
    <row r="159" spans="1:22">
      <c r="A159" s="785"/>
      <c r="B159" s="2950"/>
      <c r="C159" s="2951"/>
      <c r="D159" s="2951"/>
      <c r="E159" s="2952"/>
      <c r="F159" s="2913"/>
      <c r="G159" s="2913"/>
      <c r="H159" s="2913"/>
      <c r="I159" s="2939"/>
      <c r="J159" s="2942"/>
      <c r="K159" s="2916"/>
      <c r="L159" s="2919"/>
      <c r="M159" s="800"/>
      <c r="N159" s="951"/>
      <c r="O159" s="612"/>
      <c r="P159" s="2913"/>
      <c r="Q159" s="2913"/>
      <c r="R159" s="2913"/>
      <c r="S159" s="2939"/>
      <c r="T159" s="2942"/>
      <c r="U159" s="2916"/>
      <c r="V159" s="2945"/>
    </row>
    <row r="160" spans="1:22">
      <c r="A160" s="785"/>
      <c r="B160" s="2950"/>
      <c r="C160" s="2951"/>
      <c r="D160" s="2951"/>
      <c r="E160" s="2952"/>
      <c r="F160" s="2913"/>
      <c r="G160" s="2913"/>
      <c r="H160" s="2913"/>
      <c r="I160" s="2939"/>
      <c r="J160" s="2942"/>
      <c r="K160" s="2916"/>
      <c r="L160" s="2919"/>
      <c r="M160" s="800"/>
      <c r="N160" s="951"/>
      <c r="O160" s="612"/>
      <c r="P160" s="2913"/>
      <c r="Q160" s="2913"/>
      <c r="R160" s="2913"/>
      <c r="S160" s="2939"/>
      <c r="T160" s="2942"/>
      <c r="U160" s="2916"/>
      <c r="V160" s="2945"/>
    </row>
    <row r="161" spans="1:22">
      <c r="A161" s="785"/>
      <c r="B161" s="2950"/>
      <c r="C161" s="2951"/>
      <c r="D161" s="2951"/>
      <c r="E161" s="2952"/>
      <c r="F161" s="2913"/>
      <c r="G161" s="2913"/>
      <c r="H161" s="2913"/>
      <c r="I161" s="2939"/>
      <c r="J161" s="2942"/>
      <c r="K161" s="2916"/>
      <c r="L161" s="2919"/>
      <c r="M161" s="800"/>
      <c r="N161" s="951"/>
      <c r="O161" s="612"/>
      <c r="P161" s="2913"/>
      <c r="Q161" s="2913"/>
      <c r="R161" s="2913"/>
      <c r="S161" s="2939"/>
      <c r="T161" s="2942"/>
      <c r="U161" s="2916"/>
      <c r="V161" s="2945"/>
    </row>
    <row r="162" spans="1:22">
      <c r="A162" s="785"/>
      <c r="B162" s="2950"/>
      <c r="C162" s="2951"/>
      <c r="D162" s="2951"/>
      <c r="E162" s="2952"/>
      <c r="F162" s="2913"/>
      <c r="G162" s="2913"/>
      <c r="H162" s="2913"/>
      <c r="I162" s="2939"/>
      <c r="J162" s="2942"/>
      <c r="K162" s="2916"/>
      <c r="L162" s="2919"/>
      <c r="M162" s="800"/>
      <c r="N162" s="951"/>
      <c r="O162" s="612"/>
      <c r="P162" s="2914"/>
      <c r="Q162" s="2914"/>
      <c r="R162" s="2914"/>
      <c r="S162" s="2940"/>
      <c r="T162" s="2943"/>
      <c r="U162" s="2917"/>
      <c r="V162" s="2946"/>
    </row>
    <row r="163" spans="1:22">
      <c r="A163" s="785"/>
      <c r="B163" s="2953"/>
      <c r="C163" s="2954"/>
      <c r="D163" s="2954"/>
      <c r="E163" s="2955"/>
      <c r="F163" s="2914"/>
      <c r="G163" s="2914"/>
      <c r="H163" s="2914"/>
      <c r="I163" s="2940"/>
      <c r="J163" s="2943"/>
      <c r="K163" s="2917"/>
      <c r="L163" s="2920"/>
      <c r="M163" s="952"/>
      <c r="N163" s="434"/>
      <c r="O163" s="434"/>
      <c r="P163" s="953" t="s">
        <v>441</v>
      </c>
      <c r="Q163" s="953" t="s">
        <v>442</v>
      </c>
      <c r="R163" s="954" t="s">
        <v>443</v>
      </c>
      <c r="S163" s="954" t="s">
        <v>444</v>
      </c>
      <c r="T163" s="953" t="s">
        <v>666</v>
      </c>
      <c r="U163" s="953" t="s">
        <v>710</v>
      </c>
      <c r="V163" s="955" t="s">
        <v>708</v>
      </c>
    </row>
    <row r="164" spans="1:22" ht="15.75">
      <c r="A164" s="785"/>
      <c r="B164" s="956" t="s">
        <v>711</v>
      </c>
      <c r="C164" s="957"/>
      <c r="D164" s="957"/>
      <c r="E164" s="957"/>
      <c r="F164" s="953" t="s">
        <v>339</v>
      </c>
      <c r="G164" s="953" t="s">
        <v>663</v>
      </c>
      <c r="H164" s="954" t="s">
        <v>186</v>
      </c>
      <c r="I164" s="954" t="s">
        <v>664</v>
      </c>
      <c r="J164" s="953" t="s">
        <v>666</v>
      </c>
      <c r="K164" s="953" t="s">
        <v>710</v>
      </c>
      <c r="L164" s="958" t="s">
        <v>712</v>
      </c>
      <c r="M164" s="800"/>
      <c r="N164" s="959"/>
      <c r="O164" s="960" t="s">
        <v>713</v>
      </c>
      <c r="P164" s="653">
        <v>253</v>
      </c>
      <c r="Q164" s="653">
        <v>829</v>
      </c>
      <c r="R164" s="653">
        <v>48</v>
      </c>
      <c r="S164" s="653">
        <v>13</v>
      </c>
      <c r="T164" s="653">
        <v>29</v>
      </c>
      <c r="U164" s="653">
        <v>17</v>
      </c>
      <c r="V164" s="961">
        <f>SUM(P164:U164)</f>
        <v>1189</v>
      </c>
    </row>
    <row r="165" spans="1:22">
      <c r="A165" s="785"/>
      <c r="B165" s="962"/>
      <c r="C165" s="963"/>
      <c r="D165" s="963"/>
      <c r="E165" s="964" t="s">
        <v>714</v>
      </c>
      <c r="F165" s="812">
        <v>0.04</v>
      </c>
      <c r="G165" s="812">
        <v>0.05</v>
      </c>
      <c r="H165" s="822">
        <v>0.08</v>
      </c>
      <c r="I165" s="824">
        <f>(H165*L165%)+H165</f>
        <v>8.7999999999999995E-2</v>
      </c>
      <c r="J165" s="828">
        <v>0.05</v>
      </c>
      <c r="K165" s="812">
        <v>0.05</v>
      </c>
      <c r="L165" s="965">
        <v>10</v>
      </c>
      <c r="M165" s="800"/>
      <c r="N165" s="612"/>
      <c r="O165" s="966" t="str">
        <f>E165</f>
        <v>PAIN</v>
      </c>
      <c r="P165" s="967">
        <f t="shared" ref="P165:U165" si="50">F165*P164</f>
        <v>10.120000000000001</v>
      </c>
      <c r="Q165" s="967">
        <f t="shared" si="50"/>
        <v>41.45</v>
      </c>
      <c r="R165" s="968">
        <f t="shared" si="50"/>
        <v>3.84</v>
      </c>
      <c r="S165" s="969">
        <f t="shared" si="50"/>
        <v>1.1439999999999999</v>
      </c>
      <c r="T165" s="969">
        <f t="shared" si="50"/>
        <v>1.4500000000000002</v>
      </c>
      <c r="U165" s="967">
        <f t="shared" si="50"/>
        <v>0.85000000000000009</v>
      </c>
      <c r="V165" s="970">
        <f>SUM(P165:U165)</f>
        <v>58.854000000000013</v>
      </c>
    </row>
    <row r="166" spans="1:22" ht="15" customHeight="1">
      <c r="A166" s="785"/>
      <c r="B166" s="971"/>
      <c r="C166" s="2928" t="s">
        <v>893</v>
      </c>
      <c r="D166" s="2928"/>
      <c r="E166" s="2928"/>
      <c r="F166" s="2928"/>
      <c r="G166" s="2928"/>
      <c r="H166" s="2928"/>
      <c r="I166" s="2928"/>
      <c r="J166" s="2928"/>
      <c r="K166" s="2928"/>
      <c r="L166" s="2929"/>
      <c r="M166" s="951"/>
      <c r="N166" s="951"/>
      <c r="O166" s="612"/>
      <c r="P166" s="2932" t="str">
        <f>C166</f>
        <v>*CRUDITÉS sans assaisonnement</v>
      </c>
      <c r="Q166" s="2933"/>
      <c r="R166" s="2933"/>
      <c r="S166" s="2933"/>
      <c r="T166" s="2933"/>
      <c r="U166" s="2933"/>
      <c r="V166" s="2934"/>
    </row>
    <row r="167" spans="1:22" ht="15" customHeight="1">
      <c r="A167" s="785"/>
      <c r="B167" s="971"/>
      <c r="C167" s="2930"/>
      <c r="D167" s="2930"/>
      <c r="E167" s="2930"/>
      <c r="F167" s="2930"/>
      <c r="G167" s="2930"/>
      <c r="H167" s="2930"/>
      <c r="I167" s="2930"/>
      <c r="J167" s="2930"/>
      <c r="K167" s="2930"/>
      <c r="L167" s="2931"/>
      <c r="M167" s="951"/>
      <c r="N167" s="951"/>
      <c r="O167" s="612"/>
      <c r="P167" s="2935"/>
      <c r="Q167" s="2936"/>
      <c r="R167" s="2936"/>
      <c r="S167" s="2936"/>
      <c r="T167" s="2936"/>
      <c r="U167" s="2936"/>
      <c r="V167" s="2937"/>
    </row>
    <row r="168" spans="1:22" ht="17.25">
      <c r="A168" s="785"/>
      <c r="B168" s="962"/>
      <c r="C168" s="972" t="s">
        <v>715</v>
      </c>
      <c r="D168" s="973"/>
      <c r="E168" s="974"/>
      <c r="F168" s="812">
        <v>0.25</v>
      </c>
      <c r="G168" s="812">
        <v>0.5</v>
      </c>
      <c r="H168" s="822">
        <v>0.5</v>
      </c>
      <c r="I168" s="824">
        <f t="shared" ref="I168:I180" si="51">(H168*L168%)+H168</f>
        <v>0.55000000000000004</v>
      </c>
      <c r="J168" s="828">
        <v>0.5</v>
      </c>
      <c r="K168" s="812">
        <v>0.5</v>
      </c>
      <c r="L168" s="965">
        <v>10</v>
      </c>
      <c r="M168" s="611"/>
      <c r="N168" s="975"/>
      <c r="O168" s="976" t="str">
        <f t="shared" ref="O168:O180" si="52">C168</f>
        <v>Avocat (à l'unité)</v>
      </c>
      <c r="P168" s="977">
        <f t="shared" ref="P168:U168" si="53">F168*P164</f>
        <v>63.25</v>
      </c>
      <c r="Q168" s="977">
        <f t="shared" si="53"/>
        <v>414.5</v>
      </c>
      <c r="R168" s="978">
        <f t="shared" si="53"/>
        <v>24</v>
      </c>
      <c r="S168" s="979">
        <f t="shared" si="53"/>
        <v>7.15</v>
      </c>
      <c r="T168" s="979">
        <f t="shared" si="53"/>
        <v>14.5</v>
      </c>
      <c r="U168" s="977">
        <f t="shared" si="53"/>
        <v>8.5</v>
      </c>
      <c r="V168" s="980">
        <f>SUM(P168:U168)</f>
        <v>531.9</v>
      </c>
    </row>
    <row r="169" spans="1:22" ht="15.75">
      <c r="A169" s="785"/>
      <c r="B169" s="981"/>
      <c r="C169" s="972" t="s">
        <v>716</v>
      </c>
      <c r="D169" s="973"/>
      <c r="E169" s="974"/>
      <c r="F169" s="812">
        <v>0.05</v>
      </c>
      <c r="G169" s="812">
        <v>7.0000000000000007E-2</v>
      </c>
      <c r="H169" s="822">
        <v>0.1</v>
      </c>
      <c r="I169" s="824">
        <f t="shared" si="51"/>
        <v>0.11000000000000001</v>
      </c>
      <c r="J169" s="828">
        <v>7.0000000000000007E-2</v>
      </c>
      <c r="K169" s="812">
        <v>7.0000000000000007E-2</v>
      </c>
      <c r="L169" s="965">
        <v>10</v>
      </c>
      <c r="M169" s="611"/>
      <c r="N169" s="975"/>
      <c r="O169" s="966" t="str">
        <f t="shared" si="52"/>
        <v>Carottes, céleri et autres racines râpées</v>
      </c>
      <c r="P169" s="967">
        <f t="shared" ref="P169:U169" si="54">F169*P164</f>
        <v>12.65</v>
      </c>
      <c r="Q169" s="967">
        <f t="shared" si="54"/>
        <v>58.030000000000008</v>
      </c>
      <c r="R169" s="968">
        <f t="shared" si="54"/>
        <v>4.8000000000000007</v>
      </c>
      <c r="S169" s="969">
        <f t="shared" si="54"/>
        <v>1.4300000000000002</v>
      </c>
      <c r="T169" s="969">
        <f t="shared" si="54"/>
        <v>2.0300000000000002</v>
      </c>
      <c r="U169" s="967">
        <f t="shared" si="54"/>
        <v>1.1900000000000002</v>
      </c>
      <c r="V169" s="980">
        <f t="shared" ref="V169:V180" si="55">SUM(P169:U169)</f>
        <v>80.13000000000001</v>
      </c>
    </row>
    <row r="170" spans="1:22" ht="15.75" customHeight="1">
      <c r="A170" s="785"/>
      <c r="B170" s="962"/>
      <c r="C170" s="972" t="s">
        <v>717</v>
      </c>
      <c r="D170" s="973"/>
      <c r="E170" s="974"/>
      <c r="F170" s="812">
        <v>0.04</v>
      </c>
      <c r="G170" s="812">
        <v>0.06</v>
      </c>
      <c r="H170" s="822">
        <v>0.1</v>
      </c>
      <c r="I170" s="824">
        <f t="shared" si="51"/>
        <v>0.11000000000000001</v>
      </c>
      <c r="J170" s="828">
        <v>0.08</v>
      </c>
      <c r="K170" s="812">
        <v>0.08</v>
      </c>
      <c r="L170" s="965">
        <v>10</v>
      </c>
      <c r="M170" s="611"/>
      <c r="N170" s="975"/>
      <c r="O170" s="966" t="str">
        <f t="shared" si="52"/>
        <v>Choux rouge et choux blanc émincé</v>
      </c>
      <c r="P170" s="967">
        <f t="shared" ref="P170:U170" si="56">F170*P164</f>
        <v>10.120000000000001</v>
      </c>
      <c r="Q170" s="967">
        <f t="shared" si="56"/>
        <v>49.739999999999995</v>
      </c>
      <c r="R170" s="968">
        <f t="shared" si="56"/>
        <v>4.8000000000000007</v>
      </c>
      <c r="S170" s="969">
        <f t="shared" si="56"/>
        <v>1.4300000000000002</v>
      </c>
      <c r="T170" s="969">
        <f t="shared" si="56"/>
        <v>2.3199999999999998</v>
      </c>
      <c r="U170" s="967">
        <f t="shared" si="56"/>
        <v>1.36</v>
      </c>
      <c r="V170" s="980">
        <f t="shared" si="55"/>
        <v>69.77</v>
      </c>
    </row>
    <row r="171" spans="1:22" ht="15.75">
      <c r="A171" s="785"/>
      <c r="B171" s="962"/>
      <c r="C171" s="972" t="s">
        <v>718</v>
      </c>
      <c r="D171" s="973"/>
      <c r="E171" s="974"/>
      <c r="F171" s="812">
        <v>0.06</v>
      </c>
      <c r="G171" s="812">
        <v>0.08</v>
      </c>
      <c r="H171" s="822">
        <v>0.1</v>
      </c>
      <c r="I171" s="824">
        <f t="shared" si="51"/>
        <v>0.11000000000000001</v>
      </c>
      <c r="J171" s="828">
        <v>0.09</v>
      </c>
      <c r="K171" s="812">
        <v>0.09</v>
      </c>
      <c r="L171" s="965">
        <v>10</v>
      </c>
      <c r="M171" s="611"/>
      <c r="N171" s="975"/>
      <c r="O171" s="966" t="str">
        <f t="shared" si="52"/>
        <v>Concombre</v>
      </c>
      <c r="P171" s="967">
        <f t="shared" ref="P171:U171" si="57">F171*P164</f>
        <v>15.18</v>
      </c>
      <c r="Q171" s="967">
        <f t="shared" si="57"/>
        <v>66.320000000000007</v>
      </c>
      <c r="R171" s="968">
        <f t="shared" si="57"/>
        <v>4.8000000000000007</v>
      </c>
      <c r="S171" s="969">
        <f t="shared" si="57"/>
        <v>1.4300000000000002</v>
      </c>
      <c r="T171" s="969">
        <f t="shared" si="57"/>
        <v>2.61</v>
      </c>
      <c r="U171" s="967">
        <f t="shared" si="57"/>
        <v>1.53</v>
      </c>
      <c r="V171" s="980">
        <f t="shared" si="55"/>
        <v>91.87</v>
      </c>
    </row>
    <row r="172" spans="1:22" ht="15.75">
      <c r="A172" s="785"/>
      <c r="B172" s="962"/>
      <c r="C172" s="972" t="s">
        <v>719</v>
      </c>
      <c r="D172" s="973"/>
      <c r="E172" s="974"/>
      <c r="F172" s="812">
        <v>0.02</v>
      </c>
      <c r="G172" s="812">
        <v>0.03</v>
      </c>
      <c r="H172" s="822">
        <v>0.1</v>
      </c>
      <c r="I172" s="824">
        <f t="shared" si="51"/>
        <v>0.11000000000000001</v>
      </c>
      <c r="J172" s="828">
        <v>0.08</v>
      </c>
      <c r="K172" s="812">
        <v>0.08</v>
      </c>
      <c r="L172" s="965">
        <v>10</v>
      </c>
      <c r="M172" s="611"/>
      <c r="N172" s="975"/>
      <c r="O172" s="966" t="str">
        <f t="shared" si="52"/>
        <v>Endive</v>
      </c>
      <c r="P172" s="967">
        <f t="shared" ref="P172:U172" si="58">F172*P164</f>
        <v>5.0600000000000005</v>
      </c>
      <c r="Q172" s="967">
        <f t="shared" si="58"/>
        <v>24.869999999999997</v>
      </c>
      <c r="R172" s="968">
        <f t="shared" si="58"/>
        <v>4.8000000000000007</v>
      </c>
      <c r="S172" s="969">
        <f t="shared" si="58"/>
        <v>1.4300000000000002</v>
      </c>
      <c r="T172" s="969">
        <f t="shared" si="58"/>
        <v>2.3199999999999998</v>
      </c>
      <c r="U172" s="967">
        <f t="shared" si="58"/>
        <v>1.36</v>
      </c>
      <c r="V172" s="980">
        <f t="shared" si="55"/>
        <v>39.840000000000003</v>
      </c>
    </row>
    <row r="173" spans="1:22" ht="15.75">
      <c r="A173" s="785"/>
      <c r="B173" s="962"/>
      <c r="C173" s="972" t="s">
        <v>720</v>
      </c>
      <c r="D173" s="973"/>
      <c r="E173" s="974"/>
      <c r="F173" s="812">
        <v>0.12</v>
      </c>
      <c r="G173" s="812">
        <v>0.15</v>
      </c>
      <c r="H173" s="822">
        <v>0.18</v>
      </c>
      <c r="I173" s="824">
        <f t="shared" si="51"/>
        <v>0.19799999999999998</v>
      </c>
      <c r="J173" s="828">
        <v>0.15</v>
      </c>
      <c r="K173" s="812">
        <v>0.15</v>
      </c>
      <c r="L173" s="965">
        <v>10</v>
      </c>
      <c r="M173" s="611"/>
      <c r="N173" s="975"/>
      <c r="O173" s="966" t="str">
        <f t="shared" si="52"/>
        <v>Melon, Pastèque</v>
      </c>
      <c r="P173" s="967">
        <f t="shared" ref="P173:U173" si="59">F173*P164</f>
        <v>30.36</v>
      </c>
      <c r="Q173" s="967">
        <f t="shared" si="59"/>
        <v>124.35</v>
      </c>
      <c r="R173" s="968">
        <f t="shared" si="59"/>
        <v>8.64</v>
      </c>
      <c r="S173" s="969">
        <f t="shared" si="59"/>
        <v>2.5739999999999998</v>
      </c>
      <c r="T173" s="969">
        <f t="shared" si="59"/>
        <v>4.3499999999999996</v>
      </c>
      <c r="U173" s="967">
        <f t="shared" si="59"/>
        <v>2.5499999999999998</v>
      </c>
      <c r="V173" s="980">
        <f t="shared" si="55"/>
        <v>172.82399999999998</v>
      </c>
    </row>
    <row r="174" spans="1:22" ht="17.25">
      <c r="A174" s="785"/>
      <c r="B174" s="962"/>
      <c r="C174" s="972" t="s">
        <v>721</v>
      </c>
      <c r="D174" s="973"/>
      <c r="E174" s="974"/>
      <c r="F174" s="812">
        <v>0.5</v>
      </c>
      <c r="G174" s="812">
        <v>0.5</v>
      </c>
      <c r="H174" s="822">
        <v>0.5</v>
      </c>
      <c r="I174" s="824">
        <f t="shared" si="51"/>
        <v>0.55000000000000004</v>
      </c>
      <c r="J174" s="828">
        <v>0.5</v>
      </c>
      <c r="K174" s="812">
        <v>0.5</v>
      </c>
      <c r="L174" s="965">
        <v>10</v>
      </c>
      <c r="M174" s="611"/>
      <c r="N174" s="975"/>
      <c r="O174" s="976" t="str">
        <f t="shared" si="52"/>
        <v>Pamplemousse (à l'unité)</v>
      </c>
      <c r="P174" s="977">
        <f t="shared" ref="P174:U174" si="60">F174*P164</f>
        <v>126.5</v>
      </c>
      <c r="Q174" s="977">
        <f t="shared" si="60"/>
        <v>414.5</v>
      </c>
      <c r="R174" s="978">
        <f t="shared" si="60"/>
        <v>24</v>
      </c>
      <c r="S174" s="979">
        <f t="shared" si="60"/>
        <v>7.15</v>
      </c>
      <c r="T174" s="979">
        <f t="shared" si="60"/>
        <v>14.5</v>
      </c>
      <c r="U174" s="977">
        <f t="shared" si="60"/>
        <v>8.5</v>
      </c>
      <c r="V174" s="980">
        <f t="shared" si="55"/>
        <v>595.15</v>
      </c>
    </row>
    <row r="175" spans="1:22" ht="15.75">
      <c r="A175" s="785"/>
      <c r="B175" s="962"/>
      <c r="C175" s="972" t="s">
        <v>722</v>
      </c>
      <c r="D175" s="973"/>
      <c r="E175" s="974"/>
      <c r="F175" s="812">
        <v>0.03</v>
      </c>
      <c r="G175" s="812">
        <v>0.05</v>
      </c>
      <c r="H175" s="822">
        <v>0.09</v>
      </c>
      <c r="I175" s="824">
        <f t="shared" si="51"/>
        <v>9.8999999999999991E-2</v>
      </c>
      <c r="J175" s="828">
        <v>0.06</v>
      </c>
      <c r="K175" s="812">
        <v>0.06</v>
      </c>
      <c r="L175" s="965">
        <v>10</v>
      </c>
      <c r="M175" s="611"/>
      <c r="N175" s="975"/>
      <c r="O175" s="966" t="str">
        <f t="shared" si="52"/>
        <v>Radis</v>
      </c>
      <c r="P175" s="967">
        <f t="shared" ref="P175:U175" si="61">F175*P164</f>
        <v>7.59</v>
      </c>
      <c r="Q175" s="967">
        <f t="shared" si="61"/>
        <v>41.45</v>
      </c>
      <c r="R175" s="968">
        <f t="shared" si="61"/>
        <v>4.32</v>
      </c>
      <c r="S175" s="969">
        <f t="shared" si="61"/>
        <v>1.2869999999999999</v>
      </c>
      <c r="T175" s="969">
        <f t="shared" si="61"/>
        <v>1.74</v>
      </c>
      <c r="U175" s="967">
        <f t="shared" si="61"/>
        <v>1.02</v>
      </c>
      <c r="V175" s="980">
        <f t="shared" si="55"/>
        <v>57.407000000000011</v>
      </c>
    </row>
    <row r="176" spans="1:22" ht="15.75">
      <c r="A176" s="785"/>
      <c r="B176" s="962"/>
      <c r="C176" s="972" t="s">
        <v>723</v>
      </c>
      <c r="D176" s="973"/>
      <c r="E176" s="974"/>
      <c r="F176" s="812">
        <v>2.5000000000000001E-2</v>
      </c>
      <c r="G176" s="812">
        <v>0.03</v>
      </c>
      <c r="H176" s="822">
        <v>0.05</v>
      </c>
      <c r="I176" s="824">
        <f t="shared" si="51"/>
        <v>5.5000000000000007E-2</v>
      </c>
      <c r="J176" s="828">
        <v>0.03</v>
      </c>
      <c r="K176" s="812">
        <v>0.03</v>
      </c>
      <c r="L176" s="965">
        <v>10</v>
      </c>
      <c r="M176" s="611"/>
      <c r="N176" s="975"/>
      <c r="O176" s="966" t="str">
        <f t="shared" si="52"/>
        <v>Salade verte</v>
      </c>
      <c r="P176" s="967">
        <f t="shared" ref="P176:U176" si="62">F176*P164</f>
        <v>6.3250000000000002</v>
      </c>
      <c r="Q176" s="967">
        <f t="shared" si="62"/>
        <v>24.869999999999997</v>
      </c>
      <c r="R176" s="968">
        <f t="shared" si="62"/>
        <v>2.4000000000000004</v>
      </c>
      <c r="S176" s="969">
        <f t="shared" si="62"/>
        <v>0.71500000000000008</v>
      </c>
      <c r="T176" s="969">
        <f t="shared" si="62"/>
        <v>0.87</v>
      </c>
      <c r="U176" s="967">
        <f t="shared" si="62"/>
        <v>0.51</v>
      </c>
      <c r="V176" s="980">
        <f t="shared" si="55"/>
        <v>35.69</v>
      </c>
    </row>
    <row r="177" spans="1:22" ht="15.75">
      <c r="A177" s="785"/>
      <c r="B177" s="962"/>
      <c r="C177" s="972" t="s">
        <v>724</v>
      </c>
      <c r="D177" s="973"/>
      <c r="E177" s="974"/>
      <c r="F177" s="812">
        <v>0.06</v>
      </c>
      <c r="G177" s="812">
        <v>0.08</v>
      </c>
      <c r="H177" s="822">
        <v>0.11</v>
      </c>
      <c r="I177" s="824">
        <f t="shared" si="51"/>
        <v>0.121</v>
      </c>
      <c r="J177" s="828">
        <v>0.08</v>
      </c>
      <c r="K177" s="812">
        <v>0.08</v>
      </c>
      <c r="L177" s="965">
        <v>10</v>
      </c>
      <c r="M177" s="611"/>
      <c r="N177" s="975"/>
      <c r="O177" s="966" t="str">
        <f t="shared" si="52"/>
        <v>Tomate</v>
      </c>
      <c r="P177" s="967">
        <f t="shared" ref="P177:U177" si="63">F177*P164</f>
        <v>15.18</v>
      </c>
      <c r="Q177" s="967">
        <f t="shared" si="63"/>
        <v>66.320000000000007</v>
      </c>
      <c r="R177" s="968">
        <f t="shared" si="63"/>
        <v>5.28</v>
      </c>
      <c r="S177" s="969">
        <f t="shared" si="63"/>
        <v>1.573</v>
      </c>
      <c r="T177" s="969">
        <f t="shared" si="63"/>
        <v>2.3199999999999998</v>
      </c>
      <c r="U177" s="967">
        <f t="shared" si="63"/>
        <v>1.36</v>
      </c>
      <c r="V177" s="980">
        <f t="shared" si="55"/>
        <v>92.032999999999987</v>
      </c>
    </row>
    <row r="178" spans="1:22" ht="15.75">
      <c r="A178" s="785"/>
      <c r="B178" s="962"/>
      <c r="C178" s="972" t="s">
        <v>725</v>
      </c>
      <c r="D178" s="973"/>
      <c r="E178" s="974"/>
      <c r="F178" s="812">
        <v>0.04</v>
      </c>
      <c r="G178" s="812">
        <v>0.06</v>
      </c>
      <c r="H178" s="822">
        <v>0.09</v>
      </c>
      <c r="I178" s="824">
        <f t="shared" si="51"/>
        <v>9.8999999999999991E-2</v>
      </c>
      <c r="J178" s="828">
        <v>0.08</v>
      </c>
      <c r="K178" s="812">
        <v>0.08</v>
      </c>
      <c r="L178" s="965">
        <v>10</v>
      </c>
      <c r="M178" s="611"/>
      <c r="N178" s="975"/>
      <c r="O178" s="966" t="str">
        <f t="shared" si="52"/>
        <v>Salade composée à base de crudités</v>
      </c>
      <c r="P178" s="967">
        <f t="shared" ref="P178:U178" si="64">F178*P164</f>
        <v>10.120000000000001</v>
      </c>
      <c r="Q178" s="967">
        <f t="shared" si="64"/>
        <v>49.739999999999995</v>
      </c>
      <c r="R178" s="968">
        <f t="shared" si="64"/>
        <v>4.32</v>
      </c>
      <c r="S178" s="969">
        <f t="shared" si="64"/>
        <v>1.2869999999999999</v>
      </c>
      <c r="T178" s="969">
        <f t="shared" si="64"/>
        <v>2.3199999999999998</v>
      </c>
      <c r="U178" s="967">
        <f t="shared" si="64"/>
        <v>1.36</v>
      </c>
      <c r="V178" s="980">
        <f t="shared" si="55"/>
        <v>69.147000000000006</v>
      </c>
    </row>
    <row r="179" spans="1:22" ht="15.75">
      <c r="A179" s="785"/>
      <c r="B179" s="962"/>
      <c r="C179" s="972" t="s">
        <v>726</v>
      </c>
      <c r="D179" s="973"/>
      <c r="E179" s="974"/>
      <c r="F179" s="812">
        <v>0.04</v>
      </c>
      <c r="G179" s="812">
        <v>0.06</v>
      </c>
      <c r="H179" s="822">
        <v>0.09</v>
      </c>
      <c r="I179" s="824">
        <f t="shared" si="51"/>
        <v>9.8999999999999991E-2</v>
      </c>
      <c r="J179" s="828">
        <v>0.08</v>
      </c>
      <c r="K179" s="812">
        <v>0.08</v>
      </c>
      <c r="L179" s="965">
        <v>10</v>
      </c>
      <c r="M179" s="611"/>
      <c r="N179" s="975"/>
      <c r="O179" s="966" t="str">
        <f t="shared" si="52"/>
        <v>Champignons crus</v>
      </c>
      <c r="P179" s="967">
        <f t="shared" ref="P179:U179" si="65">F179*P164</f>
        <v>10.120000000000001</v>
      </c>
      <c r="Q179" s="967">
        <f t="shared" si="65"/>
        <v>49.739999999999995</v>
      </c>
      <c r="R179" s="968">
        <f t="shared" si="65"/>
        <v>4.32</v>
      </c>
      <c r="S179" s="969">
        <f t="shared" si="65"/>
        <v>1.2869999999999999</v>
      </c>
      <c r="T179" s="969">
        <f t="shared" si="65"/>
        <v>2.3199999999999998</v>
      </c>
      <c r="U179" s="967">
        <f t="shared" si="65"/>
        <v>1.36</v>
      </c>
      <c r="V179" s="980">
        <f t="shared" si="55"/>
        <v>69.147000000000006</v>
      </c>
    </row>
    <row r="180" spans="1:22" ht="15.75">
      <c r="A180" s="785"/>
      <c r="B180" s="962"/>
      <c r="C180" s="982" t="s">
        <v>727</v>
      </c>
      <c r="D180" s="983"/>
      <c r="E180" s="984"/>
      <c r="F180" s="812">
        <v>0.04</v>
      </c>
      <c r="G180" s="812">
        <v>0.06</v>
      </c>
      <c r="H180" s="822">
        <v>0.09</v>
      </c>
      <c r="I180" s="824">
        <f t="shared" si="51"/>
        <v>9.8999999999999991E-2</v>
      </c>
      <c r="J180" s="828">
        <v>0.08</v>
      </c>
      <c r="K180" s="812">
        <v>0.08</v>
      </c>
      <c r="L180" s="965">
        <v>10</v>
      </c>
      <c r="M180" s="611"/>
      <c r="N180" s="975"/>
      <c r="O180" s="966" t="str">
        <f t="shared" si="52"/>
        <v>Fenouil</v>
      </c>
      <c r="P180" s="967">
        <f t="shared" ref="P180:U180" si="66">F180*P164</f>
        <v>10.120000000000001</v>
      </c>
      <c r="Q180" s="967">
        <f t="shared" si="66"/>
        <v>49.739999999999995</v>
      </c>
      <c r="R180" s="968">
        <f t="shared" si="66"/>
        <v>4.32</v>
      </c>
      <c r="S180" s="969">
        <f t="shared" si="66"/>
        <v>1.2869999999999999</v>
      </c>
      <c r="T180" s="969">
        <f t="shared" si="66"/>
        <v>2.3199999999999998</v>
      </c>
      <c r="U180" s="967">
        <f t="shared" si="66"/>
        <v>1.36</v>
      </c>
      <c r="V180" s="980">
        <f t="shared" si="55"/>
        <v>69.147000000000006</v>
      </c>
    </row>
    <row r="181" spans="1:22" ht="15" customHeight="1">
      <c r="A181" s="785"/>
      <c r="B181" s="971"/>
      <c r="C181" s="2928" t="s">
        <v>894</v>
      </c>
      <c r="D181" s="2928"/>
      <c r="E181" s="2928"/>
      <c r="F181" s="2928"/>
      <c r="G181" s="2928"/>
      <c r="H181" s="2928"/>
      <c r="I181" s="2928"/>
      <c r="J181" s="2928"/>
      <c r="K181" s="2928"/>
      <c r="L181" s="2929"/>
      <c r="M181" s="951"/>
      <c r="N181" s="951"/>
      <c r="O181" s="612"/>
      <c r="P181" s="2932" t="str">
        <f>C181</f>
        <v>*CUIDITES sans assaisonnement</v>
      </c>
      <c r="Q181" s="2933"/>
      <c r="R181" s="2933"/>
      <c r="S181" s="2933"/>
      <c r="T181" s="2933"/>
      <c r="U181" s="2933"/>
      <c r="V181" s="2934"/>
    </row>
    <row r="182" spans="1:22" ht="15" customHeight="1">
      <c r="A182" s="785"/>
      <c r="B182" s="971"/>
      <c r="C182" s="2930"/>
      <c r="D182" s="2930"/>
      <c r="E182" s="2930"/>
      <c r="F182" s="2930"/>
      <c r="G182" s="2930"/>
      <c r="H182" s="2930"/>
      <c r="I182" s="2930"/>
      <c r="J182" s="2930"/>
      <c r="K182" s="2930"/>
      <c r="L182" s="2931"/>
      <c r="M182" s="951"/>
      <c r="N182" s="951"/>
      <c r="O182" s="612"/>
      <c r="P182" s="2935"/>
      <c r="Q182" s="2936"/>
      <c r="R182" s="2936"/>
      <c r="S182" s="2936"/>
      <c r="T182" s="2936"/>
      <c r="U182" s="2936"/>
      <c r="V182" s="2937"/>
    </row>
    <row r="183" spans="1:22" ht="15.75">
      <c r="A183" s="785"/>
      <c r="B183" s="962"/>
      <c r="C183" s="985" t="s">
        <v>728</v>
      </c>
      <c r="D183" s="986"/>
      <c r="E183" s="974"/>
      <c r="F183" s="812">
        <v>0.125</v>
      </c>
      <c r="G183" s="812">
        <v>0.16600000000000001</v>
      </c>
      <c r="H183" s="822">
        <v>0.25</v>
      </c>
      <c r="I183" s="824">
        <f t="shared" ref="I183:I200" si="67">(H183*L183%)+H183</f>
        <v>0.27500000000000002</v>
      </c>
      <c r="J183" s="828">
        <v>0.25</v>
      </c>
      <c r="K183" s="812">
        <v>0.25</v>
      </c>
      <c r="L183" s="965">
        <v>10</v>
      </c>
      <c r="M183" s="800"/>
      <c r="N183" s="800"/>
      <c r="O183" s="966" t="str">
        <f t="shared" ref="O183:O197" si="68">C183</f>
        <v>Potage à base de légumes (en litres/Kg)</v>
      </c>
      <c r="P183" s="967">
        <f t="shared" ref="P183:U183" si="69">F183*P164</f>
        <v>31.625</v>
      </c>
      <c r="Q183" s="967">
        <f t="shared" si="69"/>
        <v>137.614</v>
      </c>
      <c r="R183" s="968">
        <f t="shared" si="69"/>
        <v>12</v>
      </c>
      <c r="S183" s="969">
        <f t="shared" si="69"/>
        <v>3.5750000000000002</v>
      </c>
      <c r="T183" s="969">
        <f t="shared" si="69"/>
        <v>7.25</v>
      </c>
      <c r="U183" s="967">
        <f t="shared" si="69"/>
        <v>4.25</v>
      </c>
      <c r="V183" s="980">
        <f t="shared" ref="V183:V197" si="70">SUM(P183:U183)</f>
        <v>196.31399999999999</v>
      </c>
    </row>
    <row r="184" spans="1:22" ht="17.25">
      <c r="A184" s="785"/>
      <c r="B184" s="962"/>
      <c r="C184" s="985" t="s">
        <v>729</v>
      </c>
      <c r="D184" s="986"/>
      <c r="E184" s="974"/>
      <c r="F184" s="812">
        <v>0.5</v>
      </c>
      <c r="G184" s="812">
        <v>0.5</v>
      </c>
      <c r="H184" s="822">
        <v>1</v>
      </c>
      <c r="I184" s="824">
        <f t="shared" si="67"/>
        <v>1.1000000000000001</v>
      </c>
      <c r="J184" s="828">
        <v>1</v>
      </c>
      <c r="K184" s="812">
        <v>1</v>
      </c>
      <c r="L184" s="965">
        <v>10</v>
      </c>
      <c r="M184" s="800"/>
      <c r="N184" s="800"/>
      <c r="O184" s="976" t="str">
        <f t="shared" si="68"/>
        <v>Artichaut entier (à l'unité)</v>
      </c>
      <c r="P184" s="977">
        <f t="shared" ref="P184:U184" si="71">F184*P164</f>
        <v>126.5</v>
      </c>
      <c r="Q184" s="977">
        <f t="shared" si="71"/>
        <v>414.5</v>
      </c>
      <c r="R184" s="978">
        <f t="shared" si="71"/>
        <v>48</v>
      </c>
      <c r="S184" s="979">
        <f t="shared" si="71"/>
        <v>14.3</v>
      </c>
      <c r="T184" s="979">
        <f t="shared" si="71"/>
        <v>29</v>
      </c>
      <c r="U184" s="977">
        <f t="shared" si="71"/>
        <v>17</v>
      </c>
      <c r="V184" s="980">
        <f t="shared" si="70"/>
        <v>649.29999999999995</v>
      </c>
    </row>
    <row r="185" spans="1:22" ht="16.5">
      <c r="A185" s="785"/>
      <c r="B185" s="962"/>
      <c r="C185" s="985" t="s">
        <v>730</v>
      </c>
      <c r="D185" s="986"/>
      <c r="E185" s="974"/>
      <c r="F185" s="812">
        <v>0.05</v>
      </c>
      <c r="G185" s="812">
        <v>7.0000000000000007E-2</v>
      </c>
      <c r="H185" s="822">
        <v>0.09</v>
      </c>
      <c r="I185" s="824">
        <f t="shared" si="67"/>
        <v>9.8999999999999991E-2</v>
      </c>
      <c r="J185" s="828">
        <v>0.08</v>
      </c>
      <c r="K185" s="812">
        <v>0.08</v>
      </c>
      <c r="L185" s="965">
        <v>10</v>
      </c>
      <c r="M185" s="800"/>
      <c r="N185" s="800"/>
      <c r="O185" s="966" t="str">
        <f t="shared" si="68"/>
        <v>Fond d'artichaut</v>
      </c>
      <c r="P185" s="967">
        <f t="shared" ref="P185:U185" si="72">F185*P164</f>
        <v>12.65</v>
      </c>
      <c r="Q185" s="967">
        <f t="shared" si="72"/>
        <v>58.030000000000008</v>
      </c>
      <c r="R185" s="968">
        <f t="shared" si="72"/>
        <v>4.32</v>
      </c>
      <c r="S185" s="969">
        <f t="shared" si="72"/>
        <v>1.2869999999999999</v>
      </c>
      <c r="T185" s="969">
        <f t="shared" si="72"/>
        <v>2.3199999999999998</v>
      </c>
      <c r="U185" s="967">
        <f t="shared" si="72"/>
        <v>1.36</v>
      </c>
      <c r="V185" s="980">
        <f t="shared" si="70"/>
        <v>79.966999999999999</v>
      </c>
    </row>
    <row r="186" spans="1:22" ht="15.75">
      <c r="A186" s="785"/>
      <c r="B186" s="962"/>
      <c r="C186" s="985" t="s">
        <v>731</v>
      </c>
      <c r="D186" s="986"/>
      <c r="E186" s="974"/>
      <c r="F186" s="812">
        <v>0.05</v>
      </c>
      <c r="G186" s="812">
        <v>7.0000000000000007E-2</v>
      </c>
      <c r="H186" s="822">
        <v>0.09</v>
      </c>
      <c r="I186" s="824">
        <f t="shared" si="67"/>
        <v>9.8999999999999991E-2</v>
      </c>
      <c r="J186" s="828">
        <v>0.08</v>
      </c>
      <c r="K186" s="812">
        <v>0.08</v>
      </c>
      <c r="L186" s="965">
        <v>10</v>
      </c>
      <c r="M186" s="800"/>
      <c r="N186" s="800"/>
      <c r="O186" s="966" t="str">
        <f t="shared" si="68"/>
        <v>Asperges</v>
      </c>
      <c r="P186" s="967">
        <f t="shared" ref="P186:U186" si="73">F186*P164</f>
        <v>12.65</v>
      </c>
      <c r="Q186" s="967">
        <f t="shared" si="73"/>
        <v>58.030000000000008</v>
      </c>
      <c r="R186" s="968">
        <f t="shared" si="73"/>
        <v>4.32</v>
      </c>
      <c r="S186" s="969">
        <f t="shared" si="73"/>
        <v>1.2869999999999999</v>
      </c>
      <c r="T186" s="969">
        <f t="shared" si="73"/>
        <v>2.3199999999999998</v>
      </c>
      <c r="U186" s="967">
        <f t="shared" si="73"/>
        <v>1.36</v>
      </c>
      <c r="V186" s="980">
        <f t="shared" si="70"/>
        <v>79.966999999999999</v>
      </c>
    </row>
    <row r="187" spans="1:22" ht="15.75">
      <c r="A187" s="785"/>
      <c r="B187" s="962"/>
      <c r="C187" s="985" t="s">
        <v>732</v>
      </c>
      <c r="D187" s="986"/>
      <c r="E187" s="974"/>
      <c r="F187" s="812">
        <v>0.05</v>
      </c>
      <c r="G187" s="812">
        <v>7.0000000000000007E-2</v>
      </c>
      <c r="H187" s="822">
        <v>0.1</v>
      </c>
      <c r="I187" s="824">
        <f t="shared" si="67"/>
        <v>0.11000000000000001</v>
      </c>
      <c r="J187" s="828">
        <v>0.08</v>
      </c>
      <c r="K187" s="812">
        <v>0.08</v>
      </c>
      <c r="L187" s="965">
        <v>10</v>
      </c>
      <c r="M187" s="800"/>
      <c r="N187" s="800"/>
      <c r="O187" s="966" t="str">
        <f t="shared" si="68"/>
        <v>Betteraves</v>
      </c>
      <c r="P187" s="967">
        <f t="shared" ref="P187:U187" si="74">F187*P164</f>
        <v>12.65</v>
      </c>
      <c r="Q187" s="967">
        <f t="shared" si="74"/>
        <v>58.030000000000008</v>
      </c>
      <c r="R187" s="968">
        <f t="shared" si="74"/>
        <v>4.8000000000000007</v>
      </c>
      <c r="S187" s="969">
        <f t="shared" si="74"/>
        <v>1.4300000000000002</v>
      </c>
      <c r="T187" s="969">
        <f t="shared" si="74"/>
        <v>2.3199999999999998</v>
      </c>
      <c r="U187" s="967">
        <f t="shared" si="74"/>
        <v>1.36</v>
      </c>
      <c r="V187" s="980">
        <f t="shared" si="70"/>
        <v>80.59</v>
      </c>
    </row>
    <row r="188" spans="1:22" ht="15.75">
      <c r="A188" s="785"/>
      <c r="B188" s="962"/>
      <c r="C188" s="985" t="s">
        <v>733</v>
      </c>
      <c r="D188" s="986"/>
      <c r="E188" s="974"/>
      <c r="F188" s="812">
        <v>0.05</v>
      </c>
      <c r="G188" s="812">
        <v>7.0000000000000007E-2</v>
      </c>
      <c r="H188" s="822">
        <v>0.1</v>
      </c>
      <c r="I188" s="824">
        <f t="shared" si="67"/>
        <v>0.11000000000000001</v>
      </c>
      <c r="J188" s="828">
        <v>0.08</v>
      </c>
      <c r="K188" s="812">
        <v>0.08</v>
      </c>
      <c r="L188" s="965">
        <v>10</v>
      </c>
      <c r="M188" s="800"/>
      <c r="N188" s="800"/>
      <c r="O188" s="966" t="str">
        <f t="shared" si="68"/>
        <v>Céleri</v>
      </c>
      <c r="P188" s="967">
        <f t="shared" ref="P188:U188" si="75">F188*P164</f>
        <v>12.65</v>
      </c>
      <c r="Q188" s="967">
        <f t="shared" si="75"/>
        <v>58.030000000000008</v>
      </c>
      <c r="R188" s="968">
        <f t="shared" si="75"/>
        <v>4.8000000000000007</v>
      </c>
      <c r="S188" s="969">
        <f t="shared" si="75"/>
        <v>1.4300000000000002</v>
      </c>
      <c r="T188" s="969">
        <f t="shared" si="75"/>
        <v>2.3199999999999998</v>
      </c>
      <c r="U188" s="967">
        <f t="shared" si="75"/>
        <v>1.36</v>
      </c>
      <c r="V188" s="980">
        <f t="shared" si="70"/>
        <v>80.59</v>
      </c>
    </row>
    <row r="189" spans="1:22" ht="15.75">
      <c r="A189" s="785"/>
      <c r="B189" s="962"/>
      <c r="C189" s="985" t="s">
        <v>734</v>
      </c>
      <c r="D189" s="986"/>
      <c r="E189" s="974"/>
      <c r="F189" s="812">
        <v>0.05</v>
      </c>
      <c r="G189" s="812">
        <v>7.0000000000000007E-2</v>
      </c>
      <c r="H189" s="822">
        <v>0.11</v>
      </c>
      <c r="I189" s="824">
        <f t="shared" si="67"/>
        <v>0.121</v>
      </c>
      <c r="J189" s="828">
        <v>0.08</v>
      </c>
      <c r="K189" s="812">
        <v>0.08</v>
      </c>
      <c r="L189" s="965">
        <v>10</v>
      </c>
      <c r="M189" s="800"/>
      <c r="N189" s="800"/>
      <c r="O189" s="966" t="str">
        <f t="shared" si="68"/>
        <v>Champignons</v>
      </c>
      <c r="P189" s="967">
        <f t="shared" ref="P189:U189" si="76">F189*P164</f>
        <v>12.65</v>
      </c>
      <c r="Q189" s="967">
        <f t="shared" si="76"/>
        <v>58.030000000000008</v>
      </c>
      <c r="R189" s="968">
        <f t="shared" si="76"/>
        <v>5.28</v>
      </c>
      <c r="S189" s="969">
        <f t="shared" si="76"/>
        <v>1.573</v>
      </c>
      <c r="T189" s="969">
        <f t="shared" si="76"/>
        <v>2.3199999999999998</v>
      </c>
      <c r="U189" s="967">
        <f t="shared" si="76"/>
        <v>1.36</v>
      </c>
      <c r="V189" s="980">
        <f t="shared" si="70"/>
        <v>81.212999999999994</v>
      </c>
    </row>
    <row r="190" spans="1:22" ht="15.75">
      <c r="A190" s="785"/>
      <c r="B190" s="962"/>
      <c r="C190" s="985" t="s">
        <v>735</v>
      </c>
      <c r="D190" s="986"/>
      <c r="E190" s="974"/>
      <c r="F190" s="812">
        <v>0.05</v>
      </c>
      <c r="G190" s="812">
        <v>7.0000000000000007E-2</v>
      </c>
      <c r="H190" s="822">
        <v>0.1</v>
      </c>
      <c r="I190" s="824">
        <f t="shared" si="67"/>
        <v>0.11000000000000001</v>
      </c>
      <c r="J190" s="828">
        <v>0.08</v>
      </c>
      <c r="K190" s="812">
        <v>0.08</v>
      </c>
      <c r="L190" s="965">
        <v>10</v>
      </c>
      <c r="M190" s="800"/>
      <c r="N190" s="800"/>
      <c r="O190" s="966" t="str">
        <f t="shared" si="68"/>
        <v>Choux fleurs</v>
      </c>
      <c r="P190" s="967">
        <f t="shared" ref="P190:U190" si="77">F190*P164</f>
        <v>12.65</v>
      </c>
      <c r="Q190" s="967">
        <f t="shared" si="77"/>
        <v>58.030000000000008</v>
      </c>
      <c r="R190" s="968">
        <f t="shared" si="77"/>
        <v>4.8000000000000007</v>
      </c>
      <c r="S190" s="969">
        <f t="shared" si="77"/>
        <v>1.4300000000000002</v>
      </c>
      <c r="T190" s="969">
        <f t="shared" si="77"/>
        <v>2.3199999999999998</v>
      </c>
      <c r="U190" s="967">
        <f t="shared" si="77"/>
        <v>1.36</v>
      </c>
      <c r="V190" s="980">
        <f t="shared" si="70"/>
        <v>80.59</v>
      </c>
    </row>
    <row r="191" spans="1:22" ht="15.75">
      <c r="A191" s="785"/>
      <c r="B191" s="962"/>
      <c r="C191" s="985" t="s">
        <v>736</v>
      </c>
      <c r="D191" s="986"/>
      <c r="E191" s="974"/>
      <c r="F191" s="812">
        <v>0.04</v>
      </c>
      <c r="G191" s="812">
        <v>0.06</v>
      </c>
      <c r="H191" s="822">
        <v>0.09</v>
      </c>
      <c r="I191" s="824">
        <f t="shared" si="67"/>
        <v>9.8999999999999991E-2</v>
      </c>
      <c r="J191" s="828">
        <v>7.0000000000000007E-2</v>
      </c>
      <c r="K191" s="812">
        <v>7.0000000000000007E-2</v>
      </c>
      <c r="L191" s="965">
        <v>10</v>
      </c>
      <c r="M191" s="800"/>
      <c r="N191" s="800"/>
      <c r="O191" s="966" t="str">
        <f t="shared" si="68"/>
        <v>Cœurs de palmier</v>
      </c>
      <c r="P191" s="967">
        <f t="shared" ref="P191:U191" si="78">F191*P164</f>
        <v>10.120000000000001</v>
      </c>
      <c r="Q191" s="967">
        <f t="shared" si="78"/>
        <v>49.739999999999995</v>
      </c>
      <c r="R191" s="968">
        <f t="shared" si="78"/>
        <v>4.32</v>
      </c>
      <c r="S191" s="969">
        <f t="shared" si="78"/>
        <v>1.2869999999999999</v>
      </c>
      <c r="T191" s="969">
        <f t="shared" si="78"/>
        <v>2.0300000000000002</v>
      </c>
      <c r="U191" s="967">
        <f t="shared" si="78"/>
        <v>1.1900000000000002</v>
      </c>
      <c r="V191" s="980">
        <f t="shared" si="70"/>
        <v>68.687000000000012</v>
      </c>
    </row>
    <row r="192" spans="1:22" ht="15.75">
      <c r="A192" s="785"/>
      <c r="B192" s="962"/>
      <c r="C192" s="985" t="s">
        <v>727</v>
      </c>
      <c r="D192" s="986"/>
      <c r="E192" s="974"/>
      <c r="F192" s="812">
        <v>0.04</v>
      </c>
      <c r="G192" s="812">
        <v>0.06</v>
      </c>
      <c r="H192" s="822">
        <v>0.09</v>
      </c>
      <c r="I192" s="824">
        <f t="shared" si="67"/>
        <v>9.8999999999999991E-2</v>
      </c>
      <c r="J192" s="828">
        <v>7.0000000000000007E-2</v>
      </c>
      <c r="K192" s="812">
        <v>7.0000000000000007E-2</v>
      </c>
      <c r="L192" s="965">
        <v>10</v>
      </c>
      <c r="M192" s="800"/>
      <c r="N192" s="800"/>
      <c r="O192" s="966" t="str">
        <f t="shared" si="68"/>
        <v>Fenouil</v>
      </c>
      <c r="P192" s="967">
        <f t="shared" ref="P192:U192" si="79">F192*P164</f>
        <v>10.120000000000001</v>
      </c>
      <c r="Q192" s="967">
        <f t="shared" si="79"/>
        <v>49.739999999999995</v>
      </c>
      <c r="R192" s="968">
        <f t="shared" si="79"/>
        <v>4.32</v>
      </c>
      <c r="S192" s="969">
        <f t="shared" si="79"/>
        <v>1.2869999999999999</v>
      </c>
      <c r="T192" s="969">
        <f t="shared" si="79"/>
        <v>2.0300000000000002</v>
      </c>
      <c r="U192" s="967">
        <f t="shared" si="79"/>
        <v>1.1900000000000002</v>
      </c>
      <c r="V192" s="980">
        <f t="shared" si="70"/>
        <v>68.687000000000012</v>
      </c>
    </row>
    <row r="193" spans="1:22" ht="15.75">
      <c r="A193" s="785"/>
      <c r="B193" s="962"/>
      <c r="C193" s="985" t="s">
        <v>737</v>
      </c>
      <c r="D193" s="986"/>
      <c r="E193" s="974"/>
      <c r="F193" s="812">
        <v>0.05</v>
      </c>
      <c r="G193" s="812">
        <v>7.0000000000000007E-2</v>
      </c>
      <c r="H193" s="822">
        <v>0.11</v>
      </c>
      <c r="I193" s="824">
        <f t="shared" si="67"/>
        <v>0.121</v>
      </c>
      <c r="J193" s="828">
        <v>0.08</v>
      </c>
      <c r="K193" s="812">
        <v>0.08</v>
      </c>
      <c r="L193" s="965">
        <v>10</v>
      </c>
      <c r="M193" s="800"/>
      <c r="N193" s="800"/>
      <c r="O193" s="966" t="str">
        <f t="shared" si="68"/>
        <v>Haricots verts</v>
      </c>
      <c r="P193" s="967">
        <f t="shared" ref="P193:U193" si="80">F193*P164</f>
        <v>12.65</v>
      </c>
      <c r="Q193" s="967">
        <f t="shared" si="80"/>
        <v>58.030000000000008</v>
      </c>
      <c r="R193" s="968">
        <f t="shared" si="80"/>
        <v>5.28</v>
      </c>
      <c r="S193" s="969">
        <f t="shared" si="80"/>
        <v>1.573</v>
      </c>
      <c r="T193" s="969">
        <f t="shared" si="80"/>
        <v>2.3199999999999998</v>
      </c>
      <c r="U193" s="967">
        <f t="shared" si="80"/>
        <v>1.36</v>
      </c>
      <c r="V193" s="980">
        <f t="shared" si="70"/>
        <v>81.212999999999994</v>
      </c>
    </row>
    <row r="194" spans="1:22" ht="15.75">
      <c r="A194" s="785"/>
      <c r="B194" s="962"/>
      <c r="C194" s="985" t="s">
        <v>738</v>
      </c>
      <c r="D194" s="986"/>
      <c r="E194" s="974"/>
      <c r="F194" s="812">
        <v>0.05</v>
      </c>
      <c r="G194" s="812">
        <v>7.0000000000000007E-2</v>
      </c>
      <c r="H194" s="822">
        <v>0.11</v>
      </c>
      <c r="I194" s="824">
        <f t="shared" si="67"/>
        <v>0.121</v>
      </c>
      <c r="J194" s="828">
        <v>0.08</v>
      </c>
      <c r="K194" s="812">
        <v>0.08</v>
      </c>
      <c r="L194" s="965">
        <v>10</v>
      </c>
      <c r="M194" s="800"/>
      <c r="N194" s="800"/>
      <c r="O194" s="966" t="str">
        <f t="shared" si="68"/>
        <v>Poireaux (blancs de poireaux)</v>
      </c>
      <c r="P194" s="967">
        <f t="shared" ref="P194:U194" si="81">F194*P164</f>
        <v>12.65</v>
      </c>
      <c r="Q194" s="967">
        <f t="shared" si="81"/>
        <v>58.030000000000008</v>
      </c>
      <c r="R194" s="968">
        <f t="shared" si="81"/>
        <v>5.28</v>
      </c>
      <c r="S194" s="969">
        <f t="shared" si="81"/>
        <v>1.573</v>
      </c>
      <c r="T194" s="969">
        <f t="shared" si="81"/>
        <v>2.3199999999999998</v>
      </c>
      <c r="U194" s="967">
        <f t="shared" si="81"/>
        <v>1.36</v>
      </c>
      <c r="V194" s="980">
        <f t="shared" si="70"/>
        <v>81.212999999999994</v>
      </c>
    </row>
    <row r="195" spans="1:22" ht="15.75">
      <c r="A195" s="785"/>
      <c r="B195" s="962"/>
      <c r="C195" s="985" t="s">
        <v>739</v>
      </c>
      <c r="D195" s="986"/>
      <c r="E195" s="974"/>
      <c r="F195" s="812">
        <v>0.05</v>
      </c>
      <c r="G195" s="812">
        <v>7.0000000000000007E-2</v>
      </c>
      <c r="H195" s="822">
        <v>0.11</v>
      </c>
      <c r="I195" s="824">
        <f t="shared" si="67"/>
        <v>0.121</v>
      </c>
      <c r="J195" s="828">
        <v>0.08</v>
      </c>
      <c r="K195" s="812">
        <v>0.08</v>
      </c>
      <c r="L195" s="965">
        <v>10</v>
      </c>
      <c r="M195" s="800"/>
      <c r="N195" s="800"/>
      <c r="O195" s="966" t="str">
        <f t="shared" si="68"/>
        <v>Salade composée à base de légumes cuits</v>
      </c>
      <c r="P195" s="967">
        <f t="shared" ref="P195:U195" si="82">F195*P164</f>
        <v>12.65</v>
      </c>
      <c r="Q195" s="967">
        <f t="shared" si="82"/>
        <v>58.030000000000008</v>
      </c>
      <c r="R195" s="968">
        <f t="shared" si="82"/>
        <v>5.28</v>
      </c>
      <c r="S195" s="969">
        <f t="shared" si="82"/>
        <v>1.573</v>
      </c>
      <c r="T195" s="969">
        <f t="shared" si="82"/>
        <v>2.3199999999999998</v>
      </c>
      <c r="U195" s="967">
        <f t="shared" si="82"/>
        <v>1.36</v>
      </c>
      <c r="V195" s="980">
        <f t="shared" si="70"/>
        <v>81.212999999999994</v>
      </c>
    </row>
    <row r="196" spans="1:22" ht="15.75">
      <c r="A196" s="785"/>
      <c r="B196" s="962"/>
      <c r="C196" s="985" t="s">
        <v>740</v>
      </c>
      <c r="D196" s="986"/>
      <c r="E196" s="974"/>
      <c r="F196" s="812">
        <v>0.05</v>
      </c>
      <c r="G196" s="812">
        <v>7.0000000000000007E-2</v>
      </c>
      <c r="H196" s="822">
        <v>0.11</v>
      </c>
      <c r="I196" s="824">
        <f t="shared" si="67"/>
        <v>0.121</v>
      </c>
      <c r="J196" s="828">
        <v>7.0000000000000007E-2</v>
      </c>
      <c r="K196" s="812">
        <v>7.0000000000000007E-2</v>
      </c>
      <c r="L196" s="965">
        <v>10</v>
      </c>
      <c r="M196" s="800"/>
      <c r="N196" s="800"/>
      <c r="O196" s="966" t="str">
        <f t="shared" si="68"/>
        <v>Soja (germes de haricots mungo)</v>
      </c>
      <c r="P196" s="967">
        <f t="shared" ref="P196:U196" si="83">F196*P164</f>
        <v>12.65</v>
      </c>
      <c r="Q196" s="967">
        <f t="shared" si="83"/>
        <v>58.030000000000008</v>
      </c>
      <c r="R196" s="968">
        <f t="shared" si="83"/>
        <v>5.28</v>
      </c>
      <c r="S196" s="969">
        <f t="shared" si="83"/>
        <v>1.573</v>
      </c>
      <c r="T196" s="969">
        <f t="shared" si="83"/>
        <v>2.0300000000000002</v>
      </c>
      <c r="U196" s="967">
        <f t="shared" si="83"/>
        <v>1.1900000000000002</v>
      </c>
      <c r="V196" s="980">
        <f t="shared" si="70"/>
        <v>80.753</v>
      </c>
    </row>
    <row r="197" spans="1:22" ht="15.75">
      <c r="A197" s="785"/>
      <c r="B197" s="962"/>
      <c r="C197" s="987" t="s">
        <v>741</v>
      </c>
      <c r="D197" s="988"/>
      <c r="E197" s="984"/>
      <c r="F197" s="812">
        <v>0.03</v>
      </c>
      <c r="G197" s="812">
        <v>0.03</v>
      </c>
      <c r="H197" s="822">
        <v>0.04</v>
      </c>
      <c r="I197" s="824">
        <f t="shared" si="67"/>
        <v>4.3999999999999997E-2</v>
      </c>
      <c r="J197" s="828">
        <v>0.03</v>
      </c>
      <c r="K197" s="812">
        <v>0.03</v>
      </c>
      <c r="L197" s="965">
        <v>10</v>
      </c>
      <c r="M197" s="800"/>
      <c r="N197" s="800"/>
      <c r="O197" s="966" t="str">
        <f t="shared" si="68"/>
        <v>Terrine de légumes</v>
      </c>
      <c r="P197" s="967">
        <f t="shared" ref="P197:U197" si="84">F197*P164</f>
        <v>7.59</v>
      </c>
      <c r="Q197" s="967">
        <f t="shared" si="84"/>
        <v>24.869999999999997</v>
      </c>
      <c r="R197" s="968">
        <f t="shared" si="84"/>
        <v>1.92</v>
      </c>
      <c r="S197" s="969">
        <f t="shared" si="84"/>
        <v>0.57199999999999995</v>
      </c>
      <c r="T197" s="969">
        <f t="shared" si="84"/>
        <v>0.87</v>
      </c>
      <c r="U197" s="967">
        <f t="shared" si="84"/>
        <v>0.51</v>
      </c>
      <c r="V197" s="980">
        <f t="shared" si="70"/>
        <v>36.331999999999994</v>
      </c>
    </row>
    <row r="198" spans="1:22" ht="15" customHeight="1">
      <c r="A198" s="785"/>
      <c r="B198" s="971"/>
      <c r="C198" s="2928" t="s">
        <v>895</v>
      </c>
      <c r="D198" s="2928"/>
      <c r="E198" s="2928"/>
      <c r="F198" s="2928"/>
      <c r="G198" s="2928"/>
      <c r="H198" s="2928"/>
      <c r="I198" s="2928"/>
      <c r="J198" s="2928"/>
      <c r="K198" s="2928"/>
      <c r="L198" s="2929"/>
      <c r="M198" s="951"/>
      <c r="N198" s="951"/>
      <c r="O198" s="612"/>
      <c r="P198" s="2932" t="str">
        <f>C198</f>
        <v xml:space="preserve">*ENTRÉES DE FÉCULENT </v>
      </c>
      <c r="Q198" s="2933"/>
      <c r="R198" s="2933"/>
      <c r="S198" s="2933"/>
      <c r="T198" s="2933"/>
      <c r="U198" s="2933"/>
      <c r="V198" s="2934"/>
    </row>
    <row r="199" spans="1:22" ht="15" customHeight="1">
      <c r="A199" s="785"/>
      <c r="B199" s="971"/>
      <c r="C199" s="2930"/>
      <c r="D199" s="2930"/>
      <c r="E199" s="2930"/>
      <c r="F199" s="2930"/>
      <c r="G199" s="2930"/>
      <c r="H199" s="2930"/>
      <c r="I199" s="2930"/>
      <c r="J199" s="2930"/>
      <c r="K199" s="2930"/>
      <c r="L199" s="2931"/>
      <c r="M199" s="951"/>
      <c r="N199" s="951"/>
      <c r="O199" s="612"/>
      <c r="P199" s="2935"/>
      <c r="Q199" s="2936"/>
      <c r="R199" s="2936"/>
      <c r="S199" s="2936"/>
      <c r="T199" s="2936"/>
      <c r="U199" s="2936"/>
      <c r="V199" s="2937"/>
    </row>
    <row r="200" spans="1:22" ht="15.75">
      <c r="A200" s="785"/>
      <c r="B200" s="971"/>
      <c r="C200" s="989" t="s">
        <v>742</v>
      </c>
      <c r="D200" s="989"/>
      <c r="E200" s="990"/>
      <c r="F200" s="991">
        <v>0.06</v>
      </c>
      <c r="G200" s="991">
        <v>0.08</v>
      </c>
      <c r="H200" s="992">
        <v>0.13</v>
      </c>
      <c r="I200" s="824">
        <f t="shared" si="67"/>
        <v>0.14300000000000002</v>
      </c>
      <c r="J200" s="993">
        <v>0.1</v>
      </c>
      <c r="K200" s="991">
        <v>0.1</v>
      </c>
      <c r="L200" s="994">
        <v>10</v>
      </c>
      <c r="M200" s="800"/>
      <c r="N200" s="800"/>
      <c r="O200" s="612"/>
      <c r="P200" s="967">
        <f t="shared" ref="P200:U200" si="85">F200*P164</f>
        <v>15.18</v>
      </c>
      <c r="Q200" s="967">
        <f t="shared" si="85"/>
        <v>66.320000000000007</v>
      </c>
      <c r="R200" s="968">
        <f t="shared" si="85"/>
        <v>6.24</v>
      </c>
      <c r="S200" s="969">
        <f t="shared" si="85"/>
        <v>1.8590000000000002</v>
      </c>
      <c r="T200" s="969">
        <f t="shared" si="85"/>
        <v>2.9000000000000004</v>
      </c>
      <c r="U200" s="967">
        <f t="shared" si="85"/>
        <v>1.7000000000000002</v>
      </c>
      <c r="V200" s="980">
        <f>SUM(P200:U200)</f>
        <v>94.198999999999998</v>
      </c>
    </row>
    <row r="201" spans="1:22" ht="15" customHeight="1">
      <c r="A201" s="785"/>
      <c r="B201" s="971"/>
      <c r="C201" s="2928" t="s">
        <v>896</v>
      </c>
      <c r="D201" s="2928"/>
      <c r="E201" s="2928"/>
      <c r="F201" s="2928"/>
      <c r="G201" s="2928"/>
      <c r="H201" s="2928"/>
      <c r="I201" s="2928"/>
      <c r="J201" s="2928"/>
      <c r="K201" s="2928"/>
      <c r="L201" s="2929"/>
      <c r="M201" s="951"/>
      <c r="N201" s="951"/>
      <c r="O201" s="612"/>
      <c r="P201" s="2932" t="str">
        <f>C201</f>
        <v>*ENTREES PROTIDIQUES DIVERSES</v>
      </c>
      <c r="Q201" s="2933"/>
      <c r="R201" s="2933"/>
      <c r="S201" s="2933"/>
      <c r="T201" s="2933"/>
      <c r="U201" s="2933"/>
      <c r="V201" s="2934"/>
    </row>
    <row r="202" spans="1:22" ht="15" customHeight="1">
      <c r="A202" s="785"/>
      <c r="B202" s="971"/>
      <c r="C202" s="2930"/>
      <c r="D202" s="2930"/>
      <c r="E202" s="2930"/>
      <c r="F202" s="2930"/>
      <c r="G202" s="2930"/>
      <c r="H202" s="2930"/>
      <c r="I202" s="2930"/>
      <c r="J202" s="2930"/>
      <c r="K202" s="2930"/>
      <c r="L202" s="2931"/>
      <c r="M202" s="951"/>
      <c r="N202" s="951"/>
      <c r="O202" s="612"/>
      <c r="P202" s="2935"/>
      <c r="Q202" s="2936"/>
      <c r="R202" s="2936"/>
      <c r="S202" s="2936"/>
      <c r="T202" s="2936"/>
      <c r="U202" s="2936"/>
      <c r="V202" s="2937"/>
    </row>
    <row r="203" spans="1:22">
      <c r="A203" s="995"/>
      <c r="B203" s="996"/>
      <c r="C203" s="997" t="s">
        <v>743</v>
      </c>
      <c r="D203" s="997"/>
      <c r="E203" s="998"/>
      <c r="F203" s="999">
        <v>0.5</v>
      </c>
      <c r="G203" s="999">
        <v>1</v>
      </c>
      <c r="H203" s="1000">
        <v>1.25</v>
      </c>
      <c r="I203" s="1001">
        <f t="shared" ref="I203:I213" si="86">(H203*L203%)+H203</f>
        <v>1.375</v>
      </c>
      <c r="J203" s="1000">
        <v>1</v>
      </c>
      <c r="K203" s="999">
        <v>1</v>
      </c>
      <c r="L203" s="1002">
        <v>10</v>
      </c>
      <c r="M203" s="1003"/>
      <c r="N203" s="1003"/>
      <c r="O203" s="976" t="str">
        <f t="shared" ref="O203:O214" si="87">C203</f>
        <v>Œuf dur (à l'unité)</v>
      </c>
      <c r="P203" s="977">
        <f t="shared" ref="P203:U203" si="88">F203*P164</f>
        <v>126.5</v>
      </c>
      <c r="Q203" s="977">
        <f t="shared" si="88"/>
        <v>829</v>
      </c>
      <c r="R203" s="978">
        <f t="shared" si="88"/>
        <v>60</v>
      </c>
      <c r="S203" s="979">
        <f t="shared" si="88"/>
        <v>17.875</v>
      </c>
      <c r="T203" s="979">
        <f t="shared" si="88"/>
        <v>29</v>
      </c>
      <c r="U203" s="977">
        <f t="shared" si="88"/>
        <v>17</v>
      </c>
      <c r="V203" s="980">
        <f t="shared" ref="V203:V214" si="89">SUM(P203:U203)</f>
        <v>1079.375</v>
      </c>
    </row>
    <row r="204" spans="1:22" ht="15.75">
      <c r="A204" s="785"/>
      <c r="B204" s="962"/>
      <c r="C204" s="986" t="s">
        <v>744</v>
      </c>
      <c r="D204" s="986"/>
      <c r="E204" s="974"/>
      <c r="F204" s="812">
        <v>0</v>
      </c>
      <c r="G204" s="812">
        <v>0.04</v>
      </c>
      <c r="H204" s="822">
        <v>0.05</v>
      </c>
      <c r="I204" s="824">
        <f t="shared" si="86"/>
        <v>5.5000000000000007E-2</v>
      </c>
      <c r="J204" s="828">
        <v>0.06</v>
      </c>
      <c r="K204" s="812">
        <v>0.06</v>
      </c>
      <c r="L204" s="965">
        <v>10</v>
      </c>
      <c r="M204" s="800"/>
      <c r="N204" s="800"/>
      <c r="O204" s="966" t="str">
        <f t="shared" si="87"/>
        <v>Hareng/garniture</v>
      </c>
      <c r="P204" s="967">
        <f t="shared" ref="P204:U204" si="90">F204*P164</f>
        <v>0</v>
      </c>
      <c r="Q204" s="967">
        <f t="shared" si="90"/>
        <v>33.160000000000004</v>
      </c>
      <c r="R204" s="968">
        <f t="shared" si="90"/>
        <v>2.4000000000000004</v>
      </c>
      <c r="S204" s="969">
        <f t="shared" si="90"/>
        <v>0.71500000000000008</v>
      </c>
      <c r="T204" s="969">
        <f t="shared" si="90"/>
        <v>1.74</v>
      </c>
      <c r="U204" s="967">
        <f t="shared" si="90"/>
        <v>1.02</v>
      </c>
      <c r="V204" s="980">
        <f t="shared" si="89"/>
        <v>39.035000000000011</v>
      </c>
    </row>
    <row r="205" spans="1:22" ht="15.75">
      <c r="A205" s="785"/>
      <c r="B205" s="962"/>
      <c r="C205" s="986" t="s">
        <v>745</v>
      </c>
      <c r="D205" s="986"/>
      <c r="E205" s="974"/>
      <c r="F205" s="812">
        <v>0.03</v>
      </c>
      <c r="G205" s="812">
        <v>0.03</v>
      </c>
      <c r="H205" s="822">
        <v>4.4999999999999998E-2</v>
      </c>
      <c r="I205" s="824">
        <f t="shared" si="86"/>
        <v>4.9499999999999995E-2</v>
      </c>
      <c r="J205" s="828">
        <v>0.05</v>
      </c>
      <c r="K205" s="812">
        <v>0.05</v>
      </c>
      <c r="L205" s="965">
        <v>10</v>
      </c>
      <c r="M205" s="800"/>
      <c r="N205" s="800"/>
      <c r="O205" s="966" t="str">
        <f t="shared" si="87"/>
        <v>Maquereau</v>
      </c>
      <c r="P205" s="967">
        <f t="shared" ref="P205:U205" si="91">F205*P164</f>
        <v>7.59</v>
      </c>
      <c r="Q205" s="967">
        <f t="shared" si="91"/>
        <v>24.869999999999997</v>
      </c>
      <c r="R205" s="968">
        <f t="shared" si="91"/>
        <v>2.16</v>
      </c>
      <c r="S205" s="969">
        <f t="shared" si="91"/>
        <v>0.64349999999999996</v>
      </c>
      <c r="T205" s="969">
        <f t="shared" si="91"/>
        <v>1.4500000000000002</v>
      </c>
      <c r="U205" s="967">
        <f t="shared" si="91"/>
        <v>0.85000000000000009</v>
      </c>
      <c r="V205" s="980">
        <f t="shared" si="89"/>
        <v>37.563499999999998</v>
      </c>
    </row>
    <row r="206" spans="1:22" ht="15.75">
      <c r="A206" s="785"/>
      <c r="B206" s="962"/>
      <c r="C206" s="986" t="s">
        <v>746</v>
      </c>
      <c r="D206" s="986"/>
      <c r="E206" s="974"/>
      <c r="F206" s="812">
        <v>1</v>
      </c>
      <c r="G206" s="812">
        <v>1</v>
      </c>
      <c r="H206" s="822">
        <v>2</v>
      </c>
      <c r="I206" s="824">
        <f t="shared" si="86"/>
        <v>2.2000000000000002</v>
      </c>
      <c r="J206" s="828">
        <v>2</v>
      </c>
      <c r="K206" s="812">
        <v>2</v>
      </c>
      <c r="L206" s="965">
        <v>10</v>
      </c>
      <c r="M206" s="800"/>
      <c r="N206" s="800"/>
      <c r="O206" s="976" t="str">
        <f t="shared" si="87"/>
        <v>Sardines (à l'unité) sauf exception mentionnée</v>
      </c>
      <c r="P206" s="977">
        <f t="shared" ref="P206:U206" si="92">F206*P164</f>
        <v>253</v>
      </c>
      <c r="Q206" s="977">
        <f t="shared" si="92"/>
        <v>829</v>
      </c>
      <c r="R206" s="978">
        <f t="shared" si="92"/>
        <v>96</v>
      </c>
      <c r="S206" s="979">
        <f t="shared" si="92"/>
        <v>28.6</v>
      </c>
      <c r="T206" s="979">
        <f t="shared" si="92"/>
        <v>58</v>
      </c>
      <c r="U206" s="977">
        <f t="shared" si="92"/>
        <v>34</v>
      </c>
      <c r="V206" s="980">
        <f t="shared" si="89"/>
        <v>1298.5999999999999</v>
      </c>
    </row>
    <row r="207" spans="1:22" ht="15.75">
      <c r="A207" s="785"/>
      <c r="B207" s="962"/>
      <c r="C207" s="986" t="s">
        <v>747</v>
      </c>
      <c r="D207" s="986"/>
      <c r="E207" s="974"/>
      <c r="F207" s="812">
        <v>0.03</v>
      </c>
      <c r="G207" s="812">
        <v>0.03</v>
      </c>
      <c r="H207" s="822">
        <v>4.4999999999999998E-2</v>
      </c>
      <c r="I207" s="824">
        <f t="shared" si="86"/>
        <v>4.9499999999999995E-2</v>
      </c>
      <c r="J207" s="828">
        <v>0.05</v>
      </c>
      <c r="K207" s="812">
        <v>0.05</v>
      </c>
      <c r="L207" s="965">
        <v>10</v>
      </c>
      <c r="M207" s="800"/>
      <c r="N207" s="800"/>
      <c r="O207" s="966" t="str">
        <f t="shared" si="87"/>
        <v>Thon au naturel</v>
      </c>
      <c r="P207" s="967">
        <f t="shared" ref="P207:U207" si="93">F207*P164</f>
        <v>7.59</v>
      </c>
      <c r="Q207" s="967">
        <f t="shared" si="93"/>
        <v>24.869999999999997</v>
      </c>
      <c r="R207" s="968">
        <f t="shared" si="93"/>
        <v>2.16</v>
      </c>
      <c r="S207" s="969">
        <f t="shared" si="93"/>
        <v>0.64349999999999996</v>
      </c>
      <c r="T207" s="969">
        <f t="shared" si="93"/>
        <v>1.4500000000000002</v>
      </c>
      <c r="U207" s="967">
        <f t="shared" si="93"/>
        <v>0.85000000000000009</v>
      </c>
      <c r="V207" s="980">
        <f t="shared" si="89"/>
        <v>37.563499999999998</v>
      </c>
    </row>
    <row r="208" spans="1:22" ht="15.75">
      <c r="A208" s="785"/>
      <c r="B208" s="962"/>
      <c r="C208" s="986" t="s">
        <v>748</v>
      </c>
      <c r="D208" s="986"/>
      <c r="E208" s="974"/>
      <c r="F208" s="812">
        <v>0.02</v>
      </c>
      <c r="G208" s="812">
        <v>0.03</v>
      </c>
      <c r="H208" s="822">
        <v>4.4999999999999998E-2</v>
      </c>
      <c r="I208" s="824">
        <f t="shared" si="86"/>
        <v>4.9499999999999995E-2</v>
      </c>
      <c r="J208" s="828">
        <v>0.05</v>
      </c>
      <c r="K208" s="812">
        <v>0.05</v>
      </c>
      <c r="L208" s="965">
        <v>10</v>
      </c>
      <c r="M208" s="800"/>
      <c r="N208" s="800"/>
      <c r="O208" s="966" t="str">
        <f t="shared" si="87"/>
        <v>Jambon cru de pays</v>
      </c>
      <c r="P208" s="967">
        <f t="shared" ref="P208:U208" si="94">F208*P164</f>
        <v>5.0600000000000005</v>
      </c>
      <c r="Q208" s="967">
        <f t="shared" si="94"/>
        <v>24.869999999999997</v>
      </c>
      <c r="R208" s="968">
        <f t="shared" si="94"/>
        <v>2.16</v>
      </c>
      <c r="S208" s="969">
        <f t="shared" si="94"/>
        <v>0.64349999999999996</v>
      </c>
      <c r="T208" s="969">
        <f t="shared" si="94"/>
        <v>1.4500000000000002</v>
      </c>
      <c r="U208" s="967">
        <f t="shared" si="94"/>
        <v>0.85000000000000009</v>
      </c>
      <c r="V208" s="980">
        <f t="shared" si="89"/>
        <v>35.033500000000011</v>
      </c>
    </row>
    <row r="209" spans="1:22" ht="15.75">
      <c r="A209" s="785"/>
      <c r="B209" s="962"/>
      <c r="C209" s="986" t="s">
        <v>749</v>
      </c>
      <c r="D209" s="986"/>
      <c r="E209" s="974"/>
      <c r="F209" s="812">
        <v>0.03</v>
      </c>
      <c r="G209" s="812">
        <v>0.4</v>
      </c>
      <c r="H209" s="822">
        <v>0.05</v>
      </c>
      <c r="I209" s="824">
        <f t="shared" si="86"/>
        <v>5.5000000000000007E-2</v>
      </c>
      <c r="J209" s="828">
        <v>0.05</v>
      </c>
      <c r="K209" s="812">
        <v>0.05</v>
      </c>
      <c r="L209" s="965">
        <v>10</v>
      </c>
      <c r="M209" s="800"/>
      <c r="N209" s="800"/>
      <c r="O209" s="966" t="str">
        <f t="shared" si="87"/>
        <v>Jambon blanc</v>
      </c>
      <c r="P209" s="967">
        <f t="shared" ref="P209:U209" si="95">F209*P164</f>
        <v>7.59</v>
      </c>
      <c r="Q209" s="967">
        <f t="shared" si="95"/>
        <v>331.6</v>
      </c>
      <c r="R209" s="968">
        <f t="shared" si="95"/>
        <v>2.4000000000000004</v>
      </c>
      <c r="S209" s="969">
        <f t="shared" si="95"/>
        <v>0.71500000000000008</v>
      </c>
      <c r="T209" s="969">
        <f t="shared" si="95"/>
        <v>1.4500000000000002</v>
      </c>
      <c r="U209" s="967">
        <f t="shared" si="95"/>
        <v>0.85000000000000009</v>
      </c>
      <c r="V209" s="980">
        <f t="shared" si="89"/>
        <v>344.60499999999996</v>
      </c>
    </row>
    <row r="210" spans="1:22" ht="15.75">
      <c r="A210" s="785"/>
      <c r="B210" s="962"/>
      <c r="C210" s="986" t="s">
        <v>750</v>
      </c>
      <c r="D210" s="986"/>
      <c r="E210" s="974"/>
      <c r="F210" s="812">
        <v>0.03</v>
      </c>
      <c r="G210" s="812">
        <v>0.03</v>
      </c>
      <c r="H210" s="822">
        <v>4.4999999999999998E-2</v>
      </c>
      <c r="I210" s="824">
        <f t="shared" si="86"/>
        <v>4.9499999999999995E-2</v>
      </c>
      <c r="J210" s="828">
        <v>0.05</v>
      </c>
      <c r="K210" s="812">
        <v>0.05</v>
      </c>
      <c r="L210" s="965">
        <v>10</v>
      </c>
      <c r="M210" s="800"/>
      <c r="N210" s="800"/>
      <c r="O210" s="966" t="str">
        <f t="shared" si="87"/>
        <v>Pâté, terrine , mousse</v>
      </c>
      <c r="P210" s="967">
        <f t="shared" ref="P210:U210" si="96">F210*P164</f>
        <v>7.59</v>
      </c>
      <c r="Q210" s="967">
        <f t="shared" si="96"/>
        <v>24.869999999999997</v>
      </c>
      <c r="R210" s="968">
        <f t="shared" si="96"/>
        <v>2.16</v>
      </c>
      <c r="S210" s="969">
        <f t="shared" si="96"/>
        <v>0.64349999999999996</v>
      </c>
      <c r="T210" s="969">
        <f t="shared" si="96"/>
        <v>1.4500000000000002</v>
      </c>
      <c r="U210" s="967">
        <f t="shared" si="96"/>
        <v>0.85000000000000009</v>
      </c>
      <c r="V210" s="980">
        <f t="shared" si="89"/>
        <v>37.563499999999998</v>
      </c>
    </row>
    <row r="211" spans="1:22" ht="15.75">
      <c r="A211" s="785"/>
      <c r="B211" s="962"/>
      <c r="C211" s="986" t="s">
        <v>751</v>
      </c>
      <c r="D211" s="986"/>
      <c r="E211" s="974"/>
      <c r="F211" s="812">
        <v>4.4999999999999998E-2</v>
      </c>
      <c r="G211" s="812">
        <v>4.4999999999999998E-2</v>
      </c>
      <c r="H211" s="822">
        <v>6.5000000000000002E-2</v>
      </c>
      <c r="I211" s="824">
        <f t="shared" si="86"/>
        <v>7.1500000000000008E-2</v>
      </c>
      <c r="J211" s="828">
        <v>0.05</v>
      </c>
      <c r="K211" s="812">
        <v>0.05</v>
      </c>
      <c r="L211" s="965">
        <v>10</v>
      </c>
      <c r="M211" s="800"/>
      <c r="N211" s="800"/>
      <c r="O211" s="966" t="str">
        <f t="shared" si="87"/>
        <v>Pâté en croûte</v>
      </c>
      <c r="P211" s="967">
        <f t="shared" ref="P211:U211" si="97">F211*P164</f>
        <v>11.385</v>
      </c>
      <c r="Q211" s="967">
        <f t="shared" si="97"/>
        <v>37.305</v>
      </c>
      <c r="R211" s="968">
        <f t="shared" si="97"/>
        <v>3.12</v>
      </c>
      <c r="S211" s="969">
        <f t="shared" si="97"/>
        <v>0.9295000000000001</v>
      </c>
      <c r="T211" s="969">
        <f t="shared" si="97"/>
        <v>1.4500000000000002</v>
      </c>
      <c r="U211" s="967">
        <f t="shared" si="97"/>
        <v>0.85000000000000009</v>
      </c>
      <c r="V211" s="980">
        <f t="shared" si="89"/>
        <v>55.039499999999997</v>
      </c>
    </row>
    <row r="212" spans="1:22" ht="15.75">
      <c r="A212" s="785"/>
      <c r="B212" s="962"/>
      <c r="C212" s="986" t="s">
        <v>752</v>
      </c>
      <c r="D212" s="986"/>
      <c r="E212" s="974"/>
      <c r="F212" s="812">
        <v>0.03</v>
      </c>
      <c r="G212" s="812">
        <v>0.03</v>
      </c>
      <c r="H212" s="822">
        <v>4.4999999999999998E-2</v>
      </c>
      <c r="I212" s="824">
        <f t="shared" si="86"/>
        <v>4.9499999999999995E-2</v>
      </c>
      <c r="J212" s="828">
        <v>0.05</v>
      </c>
      <c r="K212" s="812">
        <v>0.05</v>
      </c>
      <c r="L212" s="965">
        <v>10</v>
      </c>
      <c r="M212" s="800"/>
      <c r="N212" s="800"/>
      <c r="O212" s="966" t="str">
        <f t="shared" si="87"/>
        <v>Rillettes</v>
      </c>
      <c r="P212" s="967">
        <f t="shared" ref="P212:U212" si="98">F212*P164</f>
        <v>7.59</v>
      </c>
      <c r="Q212" s="967">
        <f t="shared" si="98"/>
        <v>24.869999999999997</v>
      </c>
      <c r="R212" s="968">
        <f t="shared" si="98"/>
        <v>2.16</v>
      </c>
      <c r="S212" s="969">
        <f t="shared" si="98"/>
        <v>0.64349999999999996</v>
      </c>
      <c r="T212" s="969">
        <f t="shared" si="98"/>
        <v>1.4500000000000002</v>
      </c>
      <c r="U212" s="967">
        <f t="shared" si="98"/>
        <v>0.85000000000000009</v>
      </c>
      <c r="V212" s="980">
        <f t="shared" si="89"/>
        <v>37.563499999999998</v>
      </c>
    </row>
    <row r="213" spans="1:22" ht="15.75">
      <c r="A213" s="785"/>
      <c r="B213" s="962"/>
      <c r="C213" s="986" t="s">
        <v>753</v>
      </c>
      <c r="D213" s="986"/>
      <c r="E213" s="974"/>
      <c r="F213" s="812">
        <v>0.03</v>
      </c>
      <c r="G213" s="812">
        <v>0.03</v>
      </c>
      <c r="H213" s="822">
        <v>4.4999999999999998E-2</v>
      </c>
      <c r="I213" s="824">
        <f t="shared" si="86"/>
        <v>4.9499999999999995E-2</v>
      </c>
      <c r="J213" s="828">
        <v>0.05</v>
      </c>
      <c r="K213" s="812">
        <v>0.05</v>
      </c>
      <c r="L213" s="965">
        <v>10</v>
      </c>
      <c r="M213" s="800"/>
      <c r="N213" s="800"/>
      <c r="O213" s="966" t="str">
        <f t="shared" si="87"/>
        <v>Salami – Saucisson – Mortadelle</v>
      </c>
      <c r="P213" s="967">
        <f t="shared" ref="P213:U213" si="99">F213*P164</f>
        <v>7.59</v>
      </c>
      <c r="Q213" s="967">
        <f t="shared" si="99"/>
        <v>24.869999999999997</v>
      </c>
      <c r="R213" s="968">
        <f t="shared" si="99"/>
        <v>2.16</v>
      </c>
      <c r="S213" s="969">
        <f t="shared" si="99"/>
        <v>0.64349999999999996</v>
      </c>
      <c r="T213" s="969">
        <f t="shared" si="99"/>
        <v>1.4500000000000002</v>
      </c>
      <c r="U213" s="967">
        <f t="shared" si="99"/>
        <v>0.85000000000000009</v>
      </c>
      <c r="V213" s="980">
        <f t="shared" si="89"/>
        <v>37.563499999999998</v>
      </c>
    </row>
    <row r="214" spans="1:22">
      <c r="A214" s="785"/>
      <c r="B214" s="971"/>
      <c r="C214" s="633"/>
      <c r="D214" s="1004"/>
      <c r="E214" s="1005"/>
      <c r="F214" s="1006">
        <v>0</v>
      </c>
      <c r="G214" s="1006">
        <v>0</v>
      </c>
      <c r="H214" s="1006">
        <v>0</v>
      </c>
      <c r="I214" s="1006">
        <v>0</v>
      </c>
      <c r="J214" s="1006">
        <v>0</v>
      </c>
      <c r="K214" s="1006">
        <v>0</v>
      </c>
      <c r="L214" s="1007">
        <v>0</v>
      </c>
      <c r="M214" s="951"/>
      <c r="N214" s="951"/>
      <c r="O214" s="966">
        <f t="shared" si="87"/>
        <v>0</v>
      </c>
      <c r="P214" s="967">
        <f t="shared" ref="P214:U214" si="100">F214*P164</f>
        <v>0</v>
      </c>
      <c r="Q214" s="967">
        <f t="shared" si="100"/>
        <v>0</v>
      </c>
      <c r="R214" s="968">
        <f t="shared" si="100"/>
        <v>0</v>
      </c>
      <c r="S214" s="969">
        <f t="shared" si="100"/>
        <v>0</v>
      </c>
      <c r="T214" s="969">
        <f t="shared" si="100"/>
        <v>0</v>
      </c>
      <c r="U214" s="967">
        <f t="shared" si="100"/>
        <v>0</v>
      </c>
      <c r="V214" s="980">
        <f t="shared" si="89"/>
        <v>0</v>
      </c>
    </row>
    <row r="215" spans="1:22" ht="15" customHeight="1">
      <c r="A215" s="785"/>
      <c r="B215" s="971"/>
      <c r="C215" s="2928" t="s">
        <v>897</v>
      </c>
      <c r="D215" s="2928"/>
      <c r="E215" s="2928"/>
      <c r="F215" s="2928"/>
      <c r="G215" s="2928"/>
      <c r="H215" s="2928"/>
      <c r="I215" s="2928"/>
      <c r="J215" s="2928"/>
      <c r="K215" s="2928"/>
      <c r="L215" s="2929"/>
      <c r="M215" s="951"/>
      <c r="N215" s="951"/>
      <c r="O215" s="612"/>
      <c r="P215" s="2932" t="str">
        <f>C215</f>
        <v>*PREPARATIONS PATISSIERES SALEES</v>
      </c>
      <c r="Q215" s="2933"/>
      <c r="R215" s="2933"/>
      <c r="S215" s="2933"/>
      <c r="T215" s="2933"/>
      <c r="U215" s="2933"/>
      <c r="V215" s="2934"/>
    </row>
    <row r="216" spans="1:22" ht="15" customHeight="1">
      <c r="A216" s="785"/>
      <c r="B216" s="971"/>
      <c r="C216" s="2930"/>
      <c r="D216" s="2930"/>
      <c r="E216" s="2930"/>
      <c r="F216" s="2930"/>
      <c r="G216" s="2930"/>
      <c r="H216" s="2930"/>
      <c r="I216" s="2930"/>
      <c r="J216" s="2930"/>
      <c r="K216" s="2930"/>
      <c r="L216" s="2931"/>
      <c r="M216" s="951"/>
      <c r="N216" s="951"/>
      <c r="O216" s="612"/>
      <c r="P216" s="2935"/>
      <c r="Q216" s="2936"/>
      <c r="R216" s="2936"/>
      <c r="S216" s="2936"/>
      <c r="T216" s="2936"/>
      <c r="U216" s="2936"/>
      <c r="V216" s="2937"/>
    </row>
    <row r="217" spans="1:22" ht="15.75">
      <c r="A217" s="785"/>
      <c r="B217" s="962"/>
      <c r="C217" s="986" t="s">
        <v>754</v>
      </c>
      <c r="D217" s="986"/>
      <c r="E217" s="974"/>
      <c r="F217" s="812">
        <v>0.05</v>
      </c>
      <c r="G217" s="812">
        <v>0.05</v>
      </c>
      <c r="H217" s="822">
        <v>0.1</v>
      </c>
      <c r="I217" s="824">
        <f t="shared" ref="I217:I222" si="101">(H217*L217%)+H217</f>
        <v>0.11000000000000001</v>
      </c>
      <c r="J217" s="828">
        <v>0.05</v>
      </c>
      <c r="K217" s="812">
        <v>0.05</v>
      </c>
      <c r="L217" s="965">
        <v>10</v>
      </c>
      <c r="M217" s="800"/>
      <c r="N217" s="800"/>
      <c r="O217" s="966" t="str">
        <f t="shared" ref="O217:O222" si="102">C217</f>
        <v>Nems</v>
      </c>
      <c r="P217" s="967">
        <f t="shared" ref="P217:U217" si="103">F217*P164</f>
        <v>12.65</v>
      </c>
      <c r="Q217" s="967">
        <f t="shared" si="103"/>
        <v>41.45</v>
      </c>
      <c r="R217" s="968">
        <f t="shared" si="103"/>
        <v>4.8000000000000007</v>
      </c>
      <c r="S217" s="969">
        <f t="shared" si="103"/>
        <v>1.4300000000000002</v>
      </c>
      <c r="T217" s="969">
        <f t="shared" si="103"/>
        <v>1.4500000000000002</v>
      </c>
      <c r="U217" s="967">
        <f t="shared" si="103"/>
        <v>0.85000000000000009</v>
      </c>
      <c r="V217" s="980">
        <f t="shared" ref="V217:V222" si="104">SUM(P217:U217)</f>
        <v>62.63000000000001</v>
      </c>
    </row>
    <row r="218" spans="1:22" ht="15.75">
      <c r="A218" s="785"/>
      <c r="B218" s="962"/>
      <c r="C218" s="986" t="s">
        <v>755</v>
      </c>
      <c r="D218" s="986"/>
      <c r="E218" s="974"/>
      <c r="F218" s="812">
        <v>0.05</v>
      </c>
      <c r="G218" s="812">
        <v>0.05</v>
      </c>
      <c r="H218" s="822">
        <v>0.1</v>
      </c>
      <c r="I218" s="824">
        <f t="shared" si="101"/>
        <v>0.11000000000000001</v>
      </c>
      <c r="J218" s="828">
        <v>0.05</v>
      </c>
      <c r="K218" s="812">
        <v>0.05</v>
      </c>
      <c r="L218" s="965">
        <v>10</v>
      </c>
      <c r="M218" s="800"/>
      <c r="N218" s="800"/>
      <c r="O218" s="966" t="str">
        <f t="shared" si="102"/>
        <v>Crêpes</v>
      </c>
      <c r="P218" s="967">
        <f t="shared" ref="P218:U218" si="105">F218*P164</f>
        <v>12.65</v>
      </c>
      <c r="Q218" s="967">
        <f t="shared" si="105"/>
        <v>41.45</v>
      </c>
      <c r="R218" s="968">
        <f t="shared" si="105"/>
        <v>4.8000000000000007</v>
      </c>
      <c r="S218" s="969">
        <f t="shared" si="105"/>
        <v>1.4300000000000002</v>
      </c>
      <c r="T218" s="969">
        <f t="shared" si="105"/>
        <v>1.4500000000000002</v>
      </c>
      <c r="U218" s="967">
        <f t="shared" si="105"/>
        <v>0.85000000000000009</v>
      </c>
      <c r="V218" s="980">
        <f t="shared" si="104"/>
        <v>62.63000000000001</v>
      </c>
    </row>
    <row r="219" spans="1:22" ht="15.75">
      <c r="A219" s="785"/>
      <c r="B219" s="962"/>
      <c r="C219" s="986" t="s">
        <v>756</v>
      </c>
      <c r="D219" s="986"/>
      <c r="E219" s="974"/>
      <c r="F219" s="812">
        <v>6.5000000000000002E-2</v>
      </c>
      <c r="G219" s="812">
        <v>6.5000000000000002E-2</v>
      </c>
      <c r="H219" s="822">
        <v>0.1</v>
      </c>
      <c r="I219" s="824">
        <f t="shared" si="101"/>
        <v>0.11000000000000001</v>
      </c>
      <c r="J219" s="828">
        <v>7.0000000000000007E-2</v>
      </c>
      <c r="K219" s="812">
        <v>7.0000000000000007E-2</v>
      </c>
      <c r="L219" s="965">
        <v>10</v>
      </c>
      <c r="M219" s="800"/>
      <c r="N219" s="800"/>
      <c r="O219" s="966" t="str">
        <f t="shared" si="102"/>
        <v>Friand, feuilleté</v>
      </c>
      <c r="P219" s="967">
        <f t="shared" ref="P219:U219" si="106">F219*P164</f>
        <v>16.445</v>
      </c>
      <c r="Q219" s="967">
        <f t="shared" si="106"/>
        <v>53.885000000000005</v>
      </c>
      <c r="R219" s="968">
        <f t="shared" si="106"/>
        <v>4.8000000000000007</v>
      </c>
      <c r="S219" s="969">
        <f t="shared" si="106"/>
        <v>1.4300000000000002</v>
      </c>
      <c r="T219" s="969">
        <f t="shared" si="106"/>
        <v>2.0300000000000002</v>
      </c>
      <c r="U219" s="967">
        <f t="shared" si="106"/>
        <v>1.1900000000000002</v>
      </c>
      <c r="V219" s="980">
        <f t="shared" si="104"/>
        <v>79.780000000000015</v>
      </c>
    </row>
    <row r="220" spans="1:22" ht="15.75">
      <c r="A220" s="785"/>
      <c r="B220" s="962"/>
      <c r="C220" s="986" t="s">
        <v>757</v>
      </c>
      <c r="D220" s="986"/>
      <c r="E220" s="974"/>
      <c r="F220" s="812">
        <v>7.0000000000000007E-2</v>
      </c>
      <c r="G220" s="812">
        <v>7.0000000000000007E-2</v>
      </c>
      <c r="H220" s="822">
        <v>0.09</v>
      </c>
      <c r="I220" s="824">
        <f t="shared" si="101"/>
        <v>9.8999999999999991E-2</v>
      </c>
      <c r="J220" s="828">
        <v>7.0000000000000007E-2</v>
      </c>
      <c r="K220" s="812">
        <v>7.0000000000000007E-2</v>
      </c>
      <c r="L220" s="965">
        <v>10</v>
      </c>
      <c r="M220" s="800"/>
      <c r="N220" s="800"/>
      <c r="O220" s="966" t="str">
        <f t="shared" si="102"/>
        <v>Pizza</v>
      </c>
      <c r="P220" s="967">
        <f t="shared" ref="P220:U220" si="107">F220*P164</f>
        <v>17.71</v>
      </c>
      <c r="Q220" s="967">
        <f t="shared" si="107"/>
        <v>58.030000000000008</v>
      </c>
      <c r="R220" s="968">
        <f t="shared" si="107"/>
        <v>4.32</v>
      </c>
      <c r="S220" s="969">
        <f t="shared" si="107"/>
        <v>1.2869999999999999</v>
      </c>
      <c r="T220" s="969">
        <f t="shared" si="107"/>
        <v>2.0300000000000002</v>
      </c>
      <c r="U220" s="967">
        <f t="shared" si="107"/>
        <v>1.1900000000000002</v>
      </c>
      <c r="V220" s="980">
        <f t="shared" si="104"/>
        <v>84.567000000000007</v>
      </c>
    </row>
    <row r="221" spans="1:22" ht="15.75">
      <c r="A221" s="785"/>
      <c r="B221" s="962"/>
      <c r="C221" s="986" t="s">
        <v>758</v>
      </c>
      <c r="D221" s="986"/>
      <c r="E221" s="974"/>
      <c r="F221" s="812">
        <v>7.0000000000000007E-2</v>
      </c>
      <c r="G221" s="812">
        <v>7.0000000000000007E-2</v>
      </c>
      <c r="H221" s="822">
        <v>0.09</v>
      </c>
      <c r="I221" s="824">
        <f t="shared" si="101"/>
        <v>9.8999999999999991E-2</v>
      </c>
      <c r="J221" s="828">
        <v>7.0000000000000007E-2</v>
      </c>
      <c r="K221" s="812">
        <v>7.0000000000000007E-2</v>
      </c>
      <c r="L221" s="965">
        <v>10</v>
      </c>
      <c r="M221" s="800"/>
      <c r="N221" s="800"/>
      <c r="O221" s="966" t="str">
        <f t="shared" si="102"/>
        <v>Tarte salée</v>
      </c>
      <c r="P221" s="967">
        <f t="shared" ref="P221:U221" si="108">F221*P164</f>
        <v>17.71</v>
      </c>
      <c r="Q221" s="967">
        <f t="shared" si="108"/>
        <v>58.030000000000008</v>
      </c>
      <c r="R221" s="968">
        <f t="shared" si="108"/>
        <v>4.32</v>
      </c>
      <c r="S221" s="969">
        <f t="shared" si="108"/>
        <v>1.2869999999999999</v>
      </c>
      <c r="T221" s="969">
        <f t="shared" si="108"/>
        <v>2.0300000000000002</v>
      </c>
      <c r="U221" s="967">
        <f t="shared" si="108"/>
        <v>1.1900000000000002</v>
      </c>
      <c r="V221" s="980">
        <f t="shared" si="104"/>
        <v>84.567000000000007</v>
      </c>
    </row>
    <row r="222" spans="1:22" ht="15.75">
      <c r="A222" s="785"/>
      <c r="B222" s="971"/>
      <c r="C222" s="986" t="s">
        <v>759</v>
      </c>
      <c r="D222" s="986"/>
      <c r="E222" s="974"/>
      <c r="F222" s="812">
        <v>5.0000000000000001E-3</v>
      </c>
      <c r="G222" s="812">
        <v>7.0000000000000001E-3</v>
      </c>
      <c r="H222" s="822">
        <v>8.0000000000000002E-3</v>
      </c>
      <c r="I222" s="824">
        <f t="shared" si="101"/>
        <v>8.8000000000000005E-3</v>
      </c>
      <c r="J222" s="828">
        <v>8.0000000000000002E-3</v>
      </c>
      <c r="K222" s="812">
        <v>8.0000000000000002E-3</v>
      </c>
      <c r="L222" s="965">
        <v>10</v>
      </c>
      <c r="M222" s="800"/>
      <c r="N222" s="800"/>
      <c r="O222" s="966" t="str">
        <f t="shared" si="102"/>
        <v>ASSAISONNEMENT HORS D'OEUVRE(poids de la matière grasse)</v>
      </c>
      <c r="P222" s="967">
        <f t="shared" ref="P222:U222" si="109">F222*P164</f>
        <v>1.2650000000000001</v>
      </c>
      <c r="Q222" s="967">
        <f t="shared" si="109"/>
        <v>5.8029999999999999</v>
      </c>
      <c r="R222" s="968">
        <f t="shared" si="109"/>
        <v>0.38400000000000001</v>
      </c>
      <c r="S222" s="969">
        <f t="shared" si="109"/>
        <v>0.1144</v>
      </c>
      <c r="T222" s="969">
        <f t="shared" si="109"/>
        <v>0.23200000000000001</v>
      </c>
      <c r="U222" s="967">
        <f t="shared" si="109"/>
        <v>0.13600000000000001</v>
      </c>
      <c r="V222" s="980">
        <f t="shared" si="104"/>
        <v>7.9344000000000001</v>
      </c>
    </row>
    <row r="223" spans="1:22" ht="15" customHeight="1">
      <c r="A223" s="785"/>
      <c r="B223" s="971"/>
      <c r="C223" s="2928" t="s">
        <v>898</v>
      </c>
      <c r="D223" s="2928"/>
      <c r="E223" s="2928"/>
      <c r="F223" s="2928"/>
      <c r="G223" s="2928"/>
      <c r="H223" s="2928"/>
      <c r="I223" s="2928"/>
      <c r="J223" s="2928"/>
      <c r="K223" s="2928"/>
      <c r="L223" s="2929"/>
      <c r="M223" s="951"/>
      <c r="N223" s="951"/>
      <c r="O223" s="612"/>
      <c r="P223" s="2932" t="str">
        <f>C223</f>
        <v>*VIANDES SANS SAUCE</v>
      </c>
      <c r="Q223" s="2933"/>
      <c r="R223" s="2933"/>
      <c r="S223" s="2933"/>
      <c r="T223" s="2933"/>
      <c r="U223" s="2933"/>
      <c r="V223" s="2934"/>
    </row>
    <row r="224" spans="1:22" ht="15" customHeight="1">
      <c r="A224" s="785"/>
      <c r="B224" s="971"/>
      <c r="C224" s="2930"/>
      <c r="D224" s="2930"/>
      <c r="E224" s="2930"/>
      <c r="F224" s="2930"/>
      <c r="G224" s="2930"/>
      <c r="H224" s="2930"/>
      <c r="I224" s="2930"/>
      <c r="J224" s="2930"/>
      <c r="K224" s="2930"/>
      <c r="L224" s="2931"/>
      <c r="M224" s="951"/>
      <c r="N224" s="951"/>
      <c r="O224" s="612"/>
      <c r="P224" s="2935"/>
      <c r="Q224" s="2936"/>
      <c r="R224" s="2936"/>
      <c r="S224" s="2936"/>
      <c r="T224" s="2936"/>
      <c r="U224" s="2936"/>
      <c r="V224" s="2937"/>
    </row>
    <row r="225" spans="1:22" ht="15" customHeight="1">
      <c r="A225" s="785"/>
      <c r="B225" s="971"/>
      <c r="C225" s="2930" t="s">
        <v>760</v>
      </c>
      <c r="D225" s="2930"/>
      <c r="E225" s="2930"/>
      <c r="F225" s="2930"/>
      <c r="G225" s="2930"/>
      <c r="H225" s="2930"/>
      <c r="I225" s="2930"/>
      <c r="J225" s="2930"/>
      <c r="K225" s="2930"/>
      <c r="L225" s="2931"/>
      <c r="M225" s="951"/>
      <c r="N225" s="951"/>
      <c r="O225" s="612"/>
      <c r="P225" s="2932" t="str">
        <f>C225</f>
        <v>BŒUF</v>
      </c>
      <c r="Q225" s="2933"/>
      <c r="R225" s="2933"/>
      <c r="S225" s="2933"/>
      <c r="T225" s="2933"/>
      <c r="U225" s="2933"/>
      <c r="V225" s="2934"/>
    </row>
    <row r="226" spans="1:22" ht="15" customHeight="1">
      <c r="A226" s="785"/>
      <c r="B226" s="971"/>
      <c r="C226" s="2930"/>
      <c r="D226" s="2930"/>
      <c r="E226" s="2930"/>
      <c r="F226" s="2930"/>
      <c r="G226" s="2930"/>
      <c r="H226" s="2930"/>
      <c r="I226" s="2930"/>
      <c r="J226" s="2930"/>
      <c r="K226" s="2930"/>
      <c r="L226" s="2931"/>
      <c r="M226" s="951"/>
      <c r="N226" s="951"/>
      <c r="O226" s="612"/>
      <c r="P226" s="2935"/>
      <c r="Q226" s="2936"/>
      <c r="R226" s="2936"/>
      <c r="S226" s="2936"/>
      <c r="T226" s="2936"/>
      <c r="U226" s="2936"/>
      <c r="V226" s="2937"/>
    </row>
    <row r="227" spans="1:22" ht="15.75">
      <c r="A227" s="785"/>
      <c r="B227" s="962"/>
      <c r="C227" s="986" t="s">
        <v>761</v>
      </c>
      <c r="D227" s="986"/>
      <c r="E227" s="974"/>
      <c r="F227" s="812">
        <v>0.05</v>
      </c>
      <c r="G227" s="812">
        <v>7.0000000000000007E-2</v>
      </c>
      <c r="H227" s="822">
        <v>0.11</v>
      </c>
      <c r="I227" s="824">
        <f t="shared" ref="I227:I233" si="110">(H227*L227%)+H227</f>
        <v>0.121</v>
      </c>
      <c r="J227" s="828">
        <v>0.1</v>
      </c>
      <c r="K227" s="812">
        <v>7.0000000000000007E-2</v>
      </c>
      <c r="L227" s="965">
        <v>10</v>
      </c>
      <c r="M227" s="800"/>
      <c r="N227" s="800"/>
      <c r="O227" s="966" t="str">
        <f t="shared" ref="O227:O233" si="111">C227</f>
        <v>Bœuf braisé, bœuf sauté, bouilli de bœuf</v>
      </c>
      <c r="P227" s="967">
        <f t="shared" ref="P227:U227" si="112">F227*P164</f>
        <v>12.65</v>
      </c>
      <c r="Q227" s="967">
        <f t="shared" si="112"/>
        <v>58.030000000000008</v>
      </c>
      <c r="R227" s="968">
        <f t="shared" si="112"/>
        <v>5.28</v>
      </c>
      <c r="S227" s="969">
        <f t="shared" si="112"/>
        <v>1.573</v>
      </c>
      <c r="T227" s="969">
        <f t="shared" si="112"/>
        <v>2.9000000000000004</v>
      </c>
      <c r="U227" s="967">
        <f t="shared" si="112"/>
        <v>1.1900000000000002</v>
      </c>
      <c r="V227" s="980">
        <f t="shared" ref="V227:V233" si="113">SUM(P227:U227)</f>
        <v>81.623000000000005</v>
      </c>
    </row>
    <row r="228" spans="1:22" ht="15.75">
      <c r="A228" s="785"/>
      <c r="B228" s="962"/>
      <c r="C228" s="986" t="s">
        <v>762</v>
      </c>
      <c r="D228" s="986"/>
      <c r="E228" s="974"/>
      <c r="F228" s="812">
        <v>0.04</v>
      </c>
      <c r="G228" s="812">
        <v>0.06</v>
      </c>
      <c r="H228" s="822">
        <v>0.09</v>
      </c>
      <c r="I228" s="824">
        <f t="shared" si="110"/>
        <v>9.8999999999999991E-2</v>
      </c>
      <c r="J228" s="828">
        <v>0.08</v>
      </c>
      <c r="K228" s="812">
        <v>0.06</v>
      </c>
      <c r="L228" s="965">
        <v>10</v>
      </c>
      <c r="M228" s="800"/>
      <c r="N228" s="800"/>
      <c r="O228" s="966" t="str">
        <f t="shared" si="111"/>
        <v>Rôti de bœuf, steak</v>
      </c>
      <c r="P228" s="967">
        <f t="shared" ref="P228:U228" si="114">F228*P164</f>
        <v>10.120000000000001</v>
      </c>
      <c r="Q228" s="967">
        <f t="shared" si="114"/>
        <v>49.739999999999995</v>
      </c>
      <c r="R228" s="968">
        <f t="shared" si="114"/>
        <v>4.32</v>
      </c>
      <c r="S228" s="969">
        <f t="shared" si="114"/>
        <v>1.2869999999999999</v>
      </c>
      <c r="T228" s="969">
        <f t="shared" si="114"/>
        <v>2.3199999999999998</v>
      </c>
      <c r="U228" s="967">
        <f t="shared" si="114"/>
        <v>1.02</v>
      </c>
      <c r="V228" s="980">
        <f t="shared" si="113"/>
        <v>68.807000000000002</v>
      </c>
    </row>
    <row r="229" spans="1:22" ht="15.75">
      <c r="A229" s="785"/>
      <c r="B229" s="962"/>
      <c r="C229" s="986" t="s">
        <v>763</v>
      </c>
      <c r="D229" s="986"/>
      <c r="E229" s="974"/>
      <c r="F229" s="812">
        <v>0.05</v>
      </c>
      <c r="G229" s="812">
        <v>7.0000000000000007E-2</v>
      </c>
      <c r="H229" s="822">
        <v>0.1</v>
      </c>
      <c r="I229" s="824">
        <f t="shared" si="110"/>
        <v>0.11000000000000001</v>
      </c>
      <c r="J229" s="828">
        <v>0.1</v>
      </c>
      <c r="K229" s="812">
        <v>7.0000000000000007E-2</v>
      </c>
      <c r="L229" s="965">
        <v>10</v>
      </c>
      <c r="M229" s="800"/>
      <c r="N229" s="800"/>
      <c r="O229" s="966" t="str">
        <f t="shared" si="111"/>
        <v>Steak haché</v>
      </c>
      <c r="P229" s="967">
        <f t="shared" ref="P229:U229" si="115">F229*P164</f>
        <v>12.65</v>
      </c>
      <c r="Q229" s="967">
        <f t="shared" si="115"/>
        <v>58.030000000000008</v>
      </c>
      <c r="R229" s="968">
        <f t="shared" si="115"/>
        <v>4.8000000000000007</v>
      </c>
      <c r="S229" s="969">
        <f t="shared" si="115"/>
        <v>1.4300000000000002</v>
      </c>
      <c r="T229" s="969">
        <f t="shared" si="115"/>
        <v>2.9000000000000004</v>
      </c>
      <c r="U229" s="967">
        <f t="shared" si="115"/>
        <v>1.1900000000000002</v>
      </c>
      <c r="V229" s="980">
        <f t="shared" si="113"/>
        <v>81.000000000000014</v>
      </c>
    </row>
    <row r="230" spans="1:22" ht="15.75">
      <c r="A230" s="785"/>
      <c r="B230" s="962"/>
      <c r="C230" s="986" t="s">
        <v>764</v>
      </c>
      <c r="D230" s="986"/>
      <c r="E230" s="974"/>
      <c r="F230" s="812">
        <v>0.05</v>
      </c>
      <c r="G230" s="812">
        <v>7.0000000000000007E-2</v>
      </c>
      <c r="H230" s="822">
        <v>0.1</v>
      </c>
      <c r="I230" s="824">
        <f t="shared" si="110"/>
        <v>0.11000000000000001</v>
      </c>
      <c r="J230" s="828">
        <v>0.1</v>
      </c>
      <c r="K230" s="812">
        <v>7.0000000000000007E-2</v>
      </c>
      <c r="L230" s="965">
        <v>10</v>
      </c>
      <c r="M230" s="800"/>
      <c r="N230" s="800"/>
      <c r="O230" s="966" t="str">
        <f t="shared" si="111"/>
        <v>Hamburger</v>
      </c>
      <c r="P230" s="967">
        <f t="shared" ref="P230:U230" si="116">F230*P164</f>
        <v>12.65</v>
      </c>
      <c r="Q230" s="967">
        <f t="shared" si="116"/>
        <v>58.030000000000008</v>
      </c>
      <c r="R230" s="968">
        <f t="shared" si="116"/>
        <v>4.8000000000000007</v>
      </c>
      <c r="S230" s="969">
        <f t="shared" si="116"/>
        <v>1.4300000000000002</v>
      </c>
      <c r="T230" s="969">
        <f t="shared" si="116"/>
        <v>2.9000000000000004</v>
      </c>
      <c r="U230" s="967">
        <f t="shared" si="116"/>
        <v>1.1900000000000002</v>
      </c>
      <c r="V230" s="980">
        <f t="shared" si="113"/>
        <v>81.000000000000014</v>
      </c>
    </row>
    <row r="231" spans="1:22" ht="15.75">
      <c r="A231" s="785"/>
      <c r="B231" s="962"/>
      <c r="C231" s="986" t="s">
        <v>765</v>
      </c>
      <c r="D231" s="986"/>
      <c r="E231" s="974"/>
      <c r="F231" s="812">
        <v>2</v>
      </c>
      <c r="G231" s="812">
        <v>3</v>
      </c>
      <c r="H231" s="822">
        <v>4.5</v>
      </c>
      <c r="I231" s="824">
        <f t="shared" si="110"/>
        <v>4.95</v>
      </c>
      <c r="J231" s="828">
        <v>4</v>
      </c>
      <c r="K231" s="812">
        <v>3</v>
      </c>
      <c r="L231" s="965">
        <v>10</v>
      </c>
      <c r="M231" s="800"/>
      <c r="N231" s="800"/>
      <c r="O231" s="976" t="str">
        <f t="shared" si="111"/>
        <v>Boulettes de bœuf de 30g pièce crues (à l'unité)</v>
      </c>
      <c r="P231" s="977">
        <f t="shared" ref="P231:U231" si="117">F231*P164</f>
        <v>506</v>
      </c>
      <c r="Q231" s="977">
        <f t="shared" si="117"/>
        <v>2487</v>
      </c>
      <c r="R231" s="978">
        <f t="shared" si="117"/>
        <v>216</v>
      </c>
      <c r="S231" s="979">
        <f t="shared" si="117"/>
        <v>64.350000000000009</v>
      </c>
      <c r="T231" s="979">
        <f t="shared" si="117"/>
        <v>116</v>
      </c>
      <c r="U231" s="977">
        <f t="shared" si="117"/>
        <v>51</v>
      </c>
      <c r="V231" s="980">
        <f t="shared" si="113"/>
        <v>3440.35</v>
      </c>
    </row>
    <row r="232" spans="1:22" ht="15.75">
      <c r="A232" s="785"/>
      <c r="B232" s="962"/>
      <c r="C232" s="986" t="s">
        <v>766</v>
      </c>
      <c r="D232" s="986"/>
      <c r="E232" s="974"/>
      <c r="F232" s="812">
        <v>0.06</v>
      </c>
      <c r="G232" s="812">
        <v>0.09</v>
      </c>
      <c r="H232" s="822">
        <v>0.13500000000000001</v>
      </c>
      <c r="I232" s="824">
        <f t="shared" si="110"/>
        <v>0.14850000000000002</v>
      </c>
      <c r="J232" s="828">
        <v>0.12</v>
      </c>
      <c r="K232" s="812">
        <v>0.09</v>
      </c>
      <c r="L232" s="965">
        <v>10</v>
      </c>
      <c r="M232" s="800"/>
      <c r="N232" s="800"/>
      <c r="O232" s="966" t="str">
        <f t="shared" si="111"/>
        <v>Boulettes de bœuf de 30g pièce crues (au poids)</v>
      </c>
      <c r="P232" s="967">
        <f t="shared" ref="P232:U232" si="118">F232*P164</f>
        <v>15.18</v>
      </c>
      <c r="Q232" s="967">
        <f t="shared" si="118"/>
        <v>74.61</v>
      </c>
      <c r="R232" s="968">
        <f t="shared" si="118"/>
        <v>6.48</v>
      </c>
      <c r="S232" s="969">
        <f t="shared" si="118"/>
        <v>1.9305000000000003</v>
      </c>
      <c r="T232" s="969">
        <f t="shared" si="118"/>
        <v>3.48</v>
      </c>
      <c r="U232" s="967">
        <f t="shared" si="118"/>
        <v>1.53</v>
      </c>
      <c r="V232" s="980">
        <f t="shared" si="113"/>
        <v>103.2105</v>
      </c>
    </row>
    <row r="233" spans="1:22" ht="15.75">
      <c r="A233" s="785"/>
      <c r="B233" s="962"/>
      <c r="C233" s="988" t="s">
        <v>767</v>
      </c>
      <c r="D233" s="988"/>
      <c r="E233" s="984"/>
      <c r="F233" s="812">
        <v>0.05</v>
      </c>
      <c r="G233" s="812">
        <v>7.0000000000000007E-2</v>
      </c>
      <c r="H233" s="822">
        <v>0.09</v>
      </c>
      <c r="I233" s="824">
        <f t="shared" si="110"/>
        <v>9.8999999999999991E-2</v>
      </c>
      <c r="J233" s="828">
        <v>0.1</v>
      </c>
      <c r="K233" s="812">
        <v>7.0000000000000007E-2</v>
      </c>
      <c r="L233" s="965">
        <v>10</v>
      </c>
      <c r="M233" s="800"/>
      <c r="N233" s="800"/>
      <c r="O233" s="966" t="str">
        <f t="shared" si="111"/>
        <v>Bolognaise viande</v>
      </c>
      <c r="P233" s="967">
        <f t="shared" ref="P233:U233" si="119">F233*P164</f>
        <v>12.65</v>
      </c>
      <c r="Q233" s="967">
        <f t="shared" si="119"/>
        <v>58.030000000000008</v>
      </c>
      <c r="R233" s="968">
        <f t="shared" si="119"/>
        <v>4.32</v>
      </c>
      <c r="S233" s="969">
        <f t="shared" si="119"/>
        <v>1.2869999999999999</v>
      </c>
      <c r="T233" s="969">
        <f t="shared" si="119"/>
        <v>2.9000000000000004</v>
      </c>
      <c r="U233" s="967">
        <f t="shared" si="119"/>
        <v>1.1900000000000002</v>
      </c>
      <c r="V233" s="980">
        <f t="shared" si="113"/>
        <v>80.37700000000001</v>
      </c>
    </row>
    <row r="234" spans="1:22" ht="15" customHeight="1">
      <c r="A234" s="785"/>
      <c r="B234" s="971"/>
      <c r="C234" s="2928" t="s">
        <v>768</v>
      </c>
      <c r="D234" s="2928"/>
      <c r="E234" s="2928"/>
      <c r="F234" s="2928"/>
      <c r="G234" s="2928"/>
      <c r="H234" s="2928"/>
      <c r="I234" s="2928"/>
      <c r="J234" s="2928"/>
      <c r="K234" s="2928"/>
      <c r="L234" s="2929"/>
      <c r="M234" s="951"/>
      <c r="N234" s="951"/>
      <c r="O234" s="612"/>
      <c r="P234" s="2932" t="str">
        <f>C234</f>
        <v>VEAU</v>
      </c>
      <c r="Q234" s="2933"/>
      <c r="R234" s="2933"/>
      <c r="S234" s="2933"/>
      <c r="T234" s="2933"/>
      <c r="U234" s="2933"/>
      <c r="V234" s="2934"/>
    </row>
    <row r="235" spans="1:22" ht="15" customHeight="1">
      <c r="A235" s="785"/>
      <c r="B235" s="971"/>
      <c r="C235" s="2930"/>
      <c r="D235" s="2930"/>
      <c r="E235" s="2930"/>
      <c r="F235" s="2930"/>
      <c r="G235" s="2930"/>
      <c r="H235" s="2930"/>
      <c r="I235" s="2930"/>
      <c r="J235" s="2930"/>
      <c r="K235" s="2930"/>
      <c r="L235" s="2931"/>
      <c r="M235" s="951"/>
      <c r="N235" s="951"/>
      <c r="O235" s="612"/>
      <c r="P235" s="2935"/>
      <c r="Q235" s="2936"/>
      <c r="R235" s="2936"/>
      <c r="S235" s="2936"/>
      <c r="T235" s="2936"/>
      <c r="U235" s="2936"/>
      <c r="V235" s="2937"/>
    </row>
    <row r="236" spans="1:22" ht="15.75">
      <c r="A236" s="785"/>
      <c r="B236" s="962"/>
      <c r="C236" s="986" t="s">
        <v>769</v>
      </c>
      <c r="D236" s="986"/>
      <c r="E236" s="974"/>
      <c r="F236" s="812">
        <v>0.05</v>
      </c>
      <c r="G236" s="812">
        <v>7.0000000000000007E-2</v>
      </c>
      <c r="H236" s="822">
        <v>0.11</v>
      </c>
      <c r="I236" s="824">
        <f>(H236*L236%)+H236</f>
        <v>0.121</v>
      </c>
      <c r="J236" s="828">
        <v>0.1</v>
      </c>
      <c r="K236" s="812">
        <v>7.0000000000000007E-2</v>
      </c>
      <c r="L236" s="965">
        <v>10</v>
      </c>
      <c r="M236" s="800"/>
      <c r="N236" s="800"/>
      <c r="O236" s="966" t="str">
        <f>C236</f>
        <v>Sauté de veau ou blanquette (sans os)</v>
      </c>
      <c r="P236" s="967">
        <f t="shared" ref="P236:U236" si="120">F236*P164</f>
        <v>12.65</v>
      </c>
      <c r="Q236" s="967">
        <f t="shared" si="120"/>
        <v>58.030000000000008</v>
      </c>
      <c r="R236" s="968">
        <f t="shared" si="120"/>
        <v>5.28</v>
      </c>
      <c r="S236" s="969">
        <f t="shared" si="120"/>
        <v>1.573</v>
      </c>
      <c r="T236" s="969">
        <f t="shared" si="120"/>
        <v>2.9000000000000004</v>
      </c>
      <c r="U236" s="967">
        <f t="shared" si="120"/>
        <v>1.1900000000000002</v>
      </c>
      <c r="V236" s="980">
        <f>SUM(P236:U236)</f>
        <v>81.623000000000005</v>
      </c>
    </row>
    <row r="237" spans="1:22" ht="15.75">
      <c r="A237" s="785"/>
      <c r="B237" s="962"/>
      <c r="C237" s="986" t="s">
        <v>770</v>
      </c>
      <c r="D237" s="986"/>
      <c r="E237" s="974"/>
      <c r="F237" s="812">
        <v>0.04</v>
      </c>
      <c r="G237" s="812">
        <v>0.06</v>
      </c>
      <c r="H237" s="822">
        <v>0.09</v>
      </c>
      <c r="I237" s="824">
        <f>(H237*L237%)+H237</f>
        <v>9.8999999999999991E-2</v>
      </c>
      <c r="J237" s="828">
        <v>0.1</v>
      </c>
      <c r="K237" s="812">
        <v>7.0000000000000007E-2</v>
      </c>
      <c r="L237" s="965">
        <v>10</v>
      </c>
      <c r="M237" s="800"/>
      <c r="N237" s="800"/>
      <c r="O237" s="966" t="str">
        <f>C237</f>
        <v>Escalope de veau, rôti de veau</v>
      </c>
      <c r="P237" s="967">
        <f t="shared" ref="P237:U237" si="121">F237*P164</f>
        <v>10.120000000000001</v>
      </c>
      <c r="Q237" s="967">
        <f t="shared" si="121"/>
        <v>49.739999999999995</v>
      </c>
      <c r="R237" s="968">
        <f t="shared" si="121"/>
        <v>4.32</v>
      </c>
      <c r="S237" s="969">
        <f t="shared" si="121"/>
        <v>1.2869999999999999</v>
      </c>
      <c r="T237" s="969">
        <f t="shared" si="121"/>
        <v>2.9000000000000004</v>
      </c>
      <c r="U237" s="967">
        <f t="shared" si="121"/>
        <v>1.1900000000000002</v>
      </c>
      <c r="V237" s="980">
        <f>SUM(P237:U237)</f>
        <v>69.557000000000016</v>
      </c>
    </row>
    <row r="238" spans="1:22" ht="15.75">
      <c r="A238" s="785"/>
      <c r="B238" s="962"/>
      <c r="C238" s="986" t="s">
        <v>771</v>
      </c>
      <c r="D238" s="986"/>
      <c r="E238" s="974"/>
      <c r="F238" s="812">
        <v>0.05</v>
      </c>
      <c r="G238" s="812">
        <v>7.0000000000000007E-2</v>
      </c>
      <c r="H238" s="822">
        <v>0.09</v>
      </c>
      <c r="I238" s="824">
        <f>(H238*L238%)+H238</f>
        <v>9.8999999999999991E-2</v>
      </c>
      <c r="J238" s="828">
        <v>0.1</v>
      </c>
      <c r="K238" s="812">
        <v>7.0000000000000007E-2</v>
      </c>
      <c r="L238" s="965">
        <v>10</v>
      </c>
      <c r="M238" s="800"/>
      <c r="N238" s="800"/>
      <c r="O238" s="966" t="str">
        <f>C238</f>
        <v>Steak haché de veau</v>
      </c>
      <c r="P238" s="967">
        <f t="shared" ref="P238:U238" si="122">F238*P164</f>
        <v>12.65</v>
      </c>
      <c r="Q238" s="967">
        <f t="shared" si="122"/>
        <v>58.030000000000008</v>
      </c>
      <c r="R238" s="968">
        <f t="shared" si="122"/>
        <v>4.32</v>
      </c>
      <c r="S238" s="969">
        <f t="shared" si="122"/>
        <v>1.2869999999999999</v>
      </c>
      <c r="T238" s="969">
        <f t="shared" si="122"/>
        <v>2.9000000000000004</v>
      </c>
      <c r="U238" s="967">
        <f t="shared" si="122"/>
        <v>1.1900000000000002</v>
      </c>
      <c r="V238" s="980">
        <f>SUM(P238:U238)</f>
        <v>80.37700000000001</v>
      </c>
    </row>
    <row r="239" spans="1:22" ht="15.75">
      <c r="A239" s="785"/>
      <c r="B239" s="962"/>
      <c r="C239" s="986" t="s">
        <v>772</v>
      </c>
      <c r="D239" s="986"/>
      <c r="E239" s="974"/>
      <c r="F239" s="812">
        <v>0.05</v>
      </c>
      <c r="G239" s="812">
        <v>7.0000000000000007E-2</v>
      </c>
      <c r="H239" s="822">
        <v>0.09</v>
      </c>
      <c r="I239" s="824">
        <f>(H239*L239%)+H239</f>
        <v>9.8999999999999991E-2</v>
      </c>
      <c r="J239" s="828">
        <v>0.08</v>
      </c>
      <c r="K239" s="812">
        <v>0.06</v>
      </c>
      <c r="L239" s="965">
        <v>10</v>
      </c>
      <c r="M239" s="800"/>
      <c r="N239" s="800"/>
      <c r="O239" s="966" t="str">
        <f>C239</f>
        <v>Hamburger veau, Rissolette veau</v>
      </c>
      <c r="P239" s="967">
        <f t="shared" ref="P239:U239" si="123">F239*P164</f>
        <v>12.65</v>
      </c>
      <c r="Q239" s="967">
        <f t="shared" si="123"/>
        <v>58.030000000000008</v>
      </c>
      <c r="R239" s="968">
        <f t="shared" si="123"/>
        <v>4.32</v>
      </c>
      <c r="S239" s="969">
        <f t="shared" si="123"/>
        <v>1.2869999999999999</v>
      </c>
      <c r="T239" s="969">
        <f t="shared" si="123"/>
        <v>2.3199999999999998</v>
      </c>
      <c r="U239" s="967">
        <f t="shared" si="123"/>
        <v>1.02</v>
      </c>
      <c r="V239" s="980">
        <f>SUM(P239:U239)</f>
        <v>79.626999999999995</v>
      </c>
    </row>
    <row r="240" spans="1:22" ht="15.75">
      <c r="A240" s="785"/>
      <c r="B240" s="962"/>
      <c r="C240" s="988" t="s">
        <v>773</v>
      </c>
      <c r="D240" s="988"/>
      <c r="E240" s="984"/>
      <c r="F240" s="812">
        <v>0.05</v>
      </c>
      <c r="G240" s="812">
        <v>7.0000000000000007E-2</v>
      </c>
      <c r="H240" s="822">
        <v>0.11</v>
      </c>
      <c r="I240" s="824">
        <f>(H240*L240%)+H240</f>
        <v>0.121</v>
      </c>
      <c r="J240" s="828">
        <v>0.1</v>
      </c>
      <c r="K240" s="812">
        <v>7.0000000000000007E-2</v>
      </c>
      <c r="L240" s="965">
        <v>10</v>
      </c>
      <c r="M240" s="800"/>
      <c r="N240" s="800"/>
      <c r="O240" s="966" t="str">
        <f>C240</f>
        <v>Paupiette de veau</v>
      </c>
      <c r="P240" s="967">
        <f t="shared" ref="P240:U240" si="124">F240*P164</f>
        <v>12.65</v>
      </c>
      <c r="Q240" s="967">
        <f t="shared" si="124"/>
        <v>58.030000000000008</v>
      </c>
      <c r="R240" s="968">
        <f t="shared" si="124"/>
        <v>5.28</v>
      </c>
      <c r="S240" s="969">
        <f t="shared" si="124"/>
        <v>1.573</v>
      </c>
      <c r="T240" s="969">
        <f t="shared" si="124"/>
        <v>2.9000000000000004</v>
      </c>
      <c r="U240" s="967">
        <f t="shared" si="124"/>
        <v>1.1900000000000002</v>
      </c>
      <c r="V240" s="980">
        <f>SUM(P240:U240)</f>
        <v>81.623000000000005</v>
      </c>
    </row>
    <row r="241" spans="1:22" ht="15" customHeight="1">
      <c r="A241" s="785"/>
      <c r="B241" s="971"/>
      <c r="C241" s="2928" t="s">
        <v>774</v>
      </c>
      <c r="D241" s="2928"/>
      <c r="E241" s="2928"/>
      <c r="F241" s="2928"/>
      <c r="G241" s="2928"/>
      <c r="H241" s="2928"/>
      <c r="I241" s="2928"/>
      <c r="J241" s="2928"/>
      <c r="K241" s="2928"/>
      <c r="L241" s="2929"/>
      <c r="M241" s="951"/>
      <c r="N241" s="951"/>
      <c r="O241" s="612"/>
      <c r="P241" s="2932" t="str">
        <f>C241</f>
        <v>AGNEAU-MOUTON</v>
      </c>
      <c r="Q241" s="2933"/>
      <c r="R241" s="2933"/>
      <c r="S241" s="2933"/>
      <c r="T241" s="2933"/>
      <c r="U241" s="2933"/>
      <c r="V241" s="2934"/>
    </row>
    <row r="242" spans="1:22" ht="15" customHeight="1">
      <c r="A242" s="785"/>
      <c r="B242" s="971"/>
      <c r="C242" s="2930"/>
      <c r="D242" s="2930"/>
      <c r="E242" s="2930"/>
      <c r="F242" s="2930"/>
      <c r="G242" s="2930"/>
      <c r="H242" s="2930"/>
      <c r="I242" s="2930"/>
      <c r="J242" s="2930"/>
      <c r="K242" s="2930"/>
      <c r="L242" s="2931"/>
      <c r="M242" s="951"/>
      <c r="N242" s="951"/>
      <c r="O242" s="612"/>
      <c r="P242" s="2935"/>
      <c r="Q242" s="2936"/>
      <c r="R242" s="2936"/>
      <c r="S242" s="2936"/>
      <c r="T242" s="2936"/>
      <c r="U242" s="2936"/>
      <c r="V242" s="2937"/>
    </row>
    <row r="243" spans="1:22" ht="15.75">
      <c r="A243" s="785"/>
      <c r="B243" s="962"/>
      <c r="C243" s="986" t="s">
        <v>775</v>
      </c>
      <c r="D243" s="986"/>
      <c r="E243" s="974"/>
      <c r="F243" s="812">
        <v>0.04</v>
      </c>
      <c r="G243" s="812">
        <v>0.06</v>
      </c>
      <c r="H243" s="822">
        <v>0.09</v>
      </c>
      <c r="I243" s="824">
        <f t="shared" ref="I243:I249" si="125">(H243*L243%)+H243</f>
        <v>9.8999999999999991E-2</v>
      </c>
      <c r="J243" s="828">
        <v>0.08</v>
      </c>
      <c r="K243" s="812">
        <v>0.06</v>
      </c>
      <c r="L243" s="965">
        <v>10</v>
      </c>
      <c r="M243" s="800"/>
      <c r="N243" s="800"/>
      <c r="O243" s="966" t="str">
        <f t="shared" ref="O243:O249" si="126">C243</f>
        <v>Gigot</v>
      </c>
      <c r="P243" s="967">
        <f t="shared" ref="P243:U243" si="127">F243*P164</f>
        <v>10.120000000000001</v>
      </c>
      <c r="Q243" s="967">
        <f t="shared" si="127"/>
        <v>49.739999999999995</v>
      </c>
      <c r="R243" s="968">
        <f t="shared" si="127"/>
        <v>4.32</v>
      </c>
      <c r="S243" s="969">
        <f t="shared" si="127"/>
        <v>1.2869999999999999</v>
      </c>
      <c r="T243" s="969">
        <f t="shared" si="127"/>
        <v>2.3199999999999998</v>
      </c>
      <c r="U243" s="967">
        <f t="shared" si="127"/>
        <v>1.02</v>
      </c>
      <c r="V243" s="980">
        <f t="shared" ref="V243:V249" si="128">SUM(P243:U243)</f>
        <v>68.807000000000002</v>
      </c>
    </row>
    <row r="244" spans="1:22" ht="15.75">
      <c r="A244" s="785"/>
      <c r="B244" s="962"/>
      <c r="C244" s="986" t="s">
        <v>776</v>
      </c>
      <c r="D244" s="986"/>
      <c r="E244" s="974"/>
      <c r="F244" s="812">
        <v>0.05</v>
      </c>
      <c r="G244" s="812">
        <v>7.0000000000000007E-2</v>
      </c>
      <c r="H244" s="822">
        <v>0.11</v>
      </c>
      <c r="I244" s="824">
        <f t="shared" si="125"/>
        <v>0.121</v>
      </c>
      <c r="J244" s="828">
        <v>0.1</v>
      </c>
      <c r="K244" s="812">
        <v>7.0000000000000007E-2</v>
      </c>
      <c r="L244" s="965">
        <v>10</v>
      </c>
      <c r="M244" s="800"/>
      <c r="N244" s="800"/>
      <c r="O244" s="966" t="str">
        <f t="shared" si="126"/>
        <v>Sauté (sans os)</v>
      </c>
      <c r="P244" s="967">
        <f t="shared" ref="P244:U244" si="129">F244*P164</f>
        <v>12.65</v>
      </c>
      <c r="Q244" s="967">
        <f t="shared" si="129"/>
        <v>58.030000000000008</v>
      </c>
      <c r="R244" s="968">
        <f t="shared" si="129"/>
        <v>5.28</v>
      </c>
      <c r="S244" s="969">
        <f t="shared" si="129"/>
        <v>1.573</v>
      </c>
      <c r="T244" s="969">
        <f t="shared" si="129"/>
        <v>2.9000000000000004</v>
      </c>
      <c r="U244" s="967">
        <f t="shared" si="129"/>
        <v>1.1900000000000002</v>
      </c>
      <c r="V244" s="980">
        <f t="shared" si="128"/>
        <v>81.623000000000005</v>
      </c>
    </row>
    <row r="245" spans="1:22" ht="15.75">
      <c r="A245" s="785"/>
      <c r="B245" s="962"/>
      <c r="C245" s="986" t="s">
        <v>777</v>
      </c>
      <c r="D245" s="986"/>
      <c r="E245" s="974"/>
      <c r="F245" s="812">
        <v>0</v>
      </c>
      <c r="G245" s="812">
        <v>0.08</v>
      </c>
      <c r="H245" s="822">
        <v>0.11</v>
      </c>
      <c r="I245" s="824">
        <f t="shared" si="125"/>
        <v>0.121</v>
      </c>
      <c r="J245" s="828">
        <v>0.1</v>
      </c>
      <c r="K245" s="812">
        <v>7.0000000000000007E-2</v>
      </c>
      <c r="L245" s="965">
        <v>10</v>
      </c>
      <c r="M245" s="800"/>
      <c r="N245" s="800"/>
      <c r="O245" s="966" t="str">
        <f t="shared" si="126"/>
        <v>Côte d'agneau avec os</v>
      </c>
      <c r="P245" s="967">
        <f t="shared" ref="P245:U245" si="130">F245*P164</f>
        <v>0</v>
      </c>
      <c r="Q245" s="967">
        <f t="shared" si="130"/>
        <v>66.320000000000007</v>
      </c>
      <c r="R245" s="968">
        <f t="shared" si="130"/>
        <v>5.28</v>
      </c>
      <c r="S245" s="969">
        <f t="shared" si="130"/>
        <v>1.573</v>
      </c>
      <c r="T245" s="969">
        <f t="shared" si="130"/>
        <v>2.9000000000000004</v>
      </c>
      <c r="U245" s="967">
        <f t="shared" si="130"/>
        <v>1.1900000000000002</v>
      </c>
      <c r="V245" s="980">
        <f t="shared" si="128"/>
        <v>77.263000000000005</v>
      </c>
    </row>
    <row r="246" spans="1:22" ht="15.75">
      <c r="A246" s="785"/>
      <c r="B246" s="962"/>
      <c r="C246" s="986" t="s">
        <v>778</v>
      </c>
      <c r="D246" s="986"/>
      <c r="E246" s="974"/>
      <c r="F246" s="812">
        <v>2</v>
      </c>
      <c r="G246" s="812">
        <v>3</v>
      </c>
      <c r="H246" s="822">
        <v>4.5</v>
      </c>
      <c r="I246" s="824">
        <f t="shared" si="125"/>
        <v>4.95</v>
      </c>
      <c r="J246" s="828">
        <v>3</v>
      </c>
      <c r="K246" s="812">
        <v>2</v>
      </c>
      <c r="L246" s="965">
        <v>10</v>
      </c>
      <c r="M246" s="800"/>
      <c r="N246" s="800"/>
      <c r="O246" s="976" t="str">
        <f t="shared" si="126"/>
        <v>Boulettes d'agneau-mouton de 30g pièce crues (à l'unité )</v>
      </c>
      <c r="P246" s="977">
        <f t="shared" ref="P246:U246" si="131">F246*P164</f>
        <v>506</v>
      </c>
      <c r="Q246" s="977">
        <f t="shared" si="131"/>
        <v>2487</v>
      </c>
      <c r="R246" s="978">
        <f t="shared" si="131"/>
        <v>216</v>
      </c>
      <c r="S246" s="979">
        <f t="shared" si="131"/>
        <v>64.350000000000009</v>
      </c>
      <c r="T246" s="979">
        <f t="shared" si="131"/>
        <v>87</v>
      </c>
      <c r="U246" s="977">
        <f t="shared" si="131"/>
        <v>34</v>
      </c>
      <c r="V246" s="980">
        <f t="shared" si="128"/>
        <v>3394.35</v>
      </c>
    </row>
    <row r="247" spans="1:22" ht="15.75">
      <c r="A247" s="785"/>
      <c r="B247" s="962"/>
      <c r="C247" s="986" t="s">
        <v>779</v>
      </c>
      <c r="D247" s="986"/>
      <c r="E247" s="974"/>
      <c r="F247" s="812">
        <v>0.06</v>
      </c>
      <c r="G247" s="812">
        <v>0.09</v>
      </c>
      <c r="H247" s="822">
        <v>0.13500000000000001</v>
      </c>
      <c r="I247" s="824">
        <f t="shared" si="125"/>
        <v>0.14850000000000002</v>
      </c>
      <c r="J247" s="828">
        <v>0.09</v>
      </c>
      <c r="K247" s="812">
        <v>0.06</v>
      </c>
      <c r="L247" s="965">
        <v>10</v>
      </c>
      <c r="M247" s="800"/>
      <c r="N247" s="800"/>
      <c r="O247" s="966" t="str">
        <f t="shared" si="126"/>
        <v>Boulettes d'agneau-mouton de 30g pièce crues (au Kg )</v>
      </c>
      <c r="P247" s="967">
        <f t="shared" ref="P247:U247" si="132">F247*P164</f>
        <v>15.18</v>
      </c>
      <c r="Q247" s="967">
        <f t="shared" si="132"/>
        <v>74.61</v>
      </c>
      <c r="R247" s="968">
        <f t="shared" si="132"/>
        <v>6.48</v>
      </c>
      <c r="S247" s="969">
        <f t="shared" si="132"/>
        <v>1.9305000000000003</v>
      </c>
      <c r="T247" s="969">
        <f t="shared" si="132"/>
        <v>2.61</v>
      </c>
      <c r="U247" s="967">
        <f t="shared" si="132"/>
        <v>1.02</v>
      </c>
      <c r="V247" s="980">
        <f t="shared" si="128"/>
        <v>101.83049999999999</v>
      </c>
    </row>
    <row r="248" spans="1:22" ht="15.75">
      <c r="A248" s="785"/>
      <c r="B248" s="962"/>
      <c r="C248" s="986" t="s">
        <v>780</v>
      </c>
      <c r="D248" s="986"/>
      <c r="E248" s="974"/>
      <c r="F248" s="812">
        <v>1</v>
      </c>
      <c r="G248" s="812">
        <v>2</v>
      </c>
      <c r="H248" s="822">
        <v>2.5</v>
      </c>
      <c r="I248" s="824">
        <f t="shared" si="125"/>
        <v>2.75</v>
      </c>
      <c r="J248" s="828">
        <v>2</v>
      </c>
      <c r="K248" s="812">
        <v>1.5</v>
      </c>
      <c r="L248" s="965">
        <v>10</v>
      </c>
      <c r="M248" s="800"/>
      <c r="N248" s="800"/>
      <c r="O248" s="976" t="str">
        <f t="shared" si="126"/>
        <v>Merguez de 50 g pièce crues (à l'unité)</v>
      </c>
      <c r="P248" s="977">
        <f t="shared" ref="P248:U248" si="133">F248*P164</f>
        <v>253</v>
      </c>
      <c r="Q248" s="977">
        <f t="shared" si="133"/>
        <v>1658</v>
      </c>
      <c r="R248" s="978">
        <f t="shared" si="133"/>
        <v>120</v>
      </c>
      <c r="S248" s="979">
        <f t="shared" si="133"/>
        <v>35.75</v>
      </c>
      <c r="T248" s="979">
        <f t="shared" si="133"/>
        <v>58</v>
      </c>
      <c r="U248" s="977">
        <f t="shared" si="133"/>
        <v>25.5</v>
      </c>
      <c r="V248" s="980">
        <f t="shared" si="128"/>
        <v>2150.25</v>
      </c>
    </row>
    <row r="249" spans="1:22" ht="15.75">
      <c r="A249" s="785"/>
      <c r="B249" s="962"/>
      <c r="C249" s="988" t="s">
        <v>781</v>
      </c>
      <c r="D249" s="988"/>
      <c r="E249" s="984"/>
      <c r="F249" s="812">
        <v>0.05</v>
      </c>
      <c r="G249" s="812">
        <v>0.1</v>
      </c>
      <c r="H249" s="822">
        <v>0.125</v>
      </c>
      <c r="I249" s="824">
        <f t="shared" si="125"/>
        <v>0.13750000000000001</v>
      </c>
      <c r="J249" s="828">
        <v>0.1</v>
      </c>
      <c r="K249" s="812">
        <v>0.75</v>
      </c>
      <c r="L249" s="965">
        <v>10</v>
      </c>
      <c r="M249" s="800"/>
      <c r="N249" s="800"/>
      <c r="O249" s="966" t="str">
        <f t="shared" si="126"/>
        <v>Merguez de 50 g pièce crues (au Kg)</v>
      </c>
      <c r="P249" s="967">
        <f t="shared" ref="P249:U249" si="134">F249*P164</f>
        <v>12.65</v>
      </c>
      <c r="Q249" s="967">
        <f t="shared" si="134"/>
        <v>82.9</v>
      </c>
      <c r="R249" s="968">
        <f t="shared" si="134"/>
        <v>6</v>
      </c>
      <c r="S249" s="969">
        <f t="shared" si="134"/>
        <v>1.7875000000000001</v>
      </c>
      <c r="T249" s="969">
        <f t="shared" si="134"/>
        <v>2.9000000000000004</v>
      </c>
      <c r="U249" s="967">
        <f t="shared" si="134"/>
        <v>12.75</v>
      </c>
      <c r="V249" s="980">
        <f t="shared" si="128"/>
        <v>118.98750000000001</v>
      </c>
    </row>
    <row r="250" spans="1:22" ht="15" customHeight="1">
      <c r="A250" s="785"/>
      <c r="B250" s="971"/>
      <c r="C250" s="2928" t="s">
        <v>782</v>
      </c>
      <c r="D250" s="2928"/>
      <c r="E250" s="2928"/>
      <c r="F250" s="2928"/>
      <c r="G250" s="2928"/>
      <c r="H250" s="2928"/>
      <c r="I250" s="2928"/>
      <c r="J250" s="2928"/>
      <c r="K250" s="2928"/>
      <c r="L250" s="2929"/>
      <c r="M250" s="951"/>
      <c r="N250" s="951"/>
      <c r="O250" s="612"/>
      <c r="P250" s="2932" t="str">
        <f>C250</f>
        <v>PORC</v>
      </c>
      <c r="Q250" s="2933"/>
      <c r="R250" s="2933"/>
      <c r="S250" s="2933"/>
      <c r="T250" s="2933"/>
      <c r="U250" s="2933"/>
      <c r="V250" s="2934"/>
    </row>
    <row r="251" spans="1:22" ht="15" customHeight="1">
      <c r="A251" s="785"/>
      <c r="B251" s="971"/>
      <c r="C251" s="2930"/>
      <c r="D251" s="2930"/>
      <c r="E251" s="2930"/>
      <c r="F251" s="2930"/>
      <c r="G251" s="2930"/>
      <c r="H251" s="2930"/>
      <c r="I251" s="2930"/>
      <c r="J251" s="2930"/>
      <c r="K251" s="2930"/>
      <c r="L251" s="2931"/>
      <c r="M251" s="951"/>
      <c r="N251" s="951"/>
      <c r="O251" s="612"/>
      <c r="P251" s="2935"/>
      <c r="Q251" s="2936"/>
      <c r="R251" s="2936"/>
      <c r="S251" s="2936"/>
      <c r="T251" s="2936"/>
      <c r="U251" s="2936"/>
      <c r="V251" s="2937"/>
    </row>
    <row r="252" spans="1:22" ht="15.75">
      <c r="A252" s="785"/>
      <c r="B252" s="962"/>
      <c r="C252" s="986" t="s">
        <v>783</v>
      </c>
      <c r="D252" s="986"/>
      <c r="E252" s="974"/>
      <c r="F252" s="812">
        <v>0.04</v>
      </c>
      <c r="G252" s="812">
        <v>0.06</v>
      </c>
      <c r="H252" s="822">
        <v>0.09</v>
      </c>
      <c r="I252" s="824">
        <f t="shared" ref="I252:I261" si="135">(H252*L252%)+H252</f>
        <v>9.8999999999999991E-2</v>
      </c>
      <c r="J252" s="828">
        <v>0.1</v>
      </c>
      <c r="K252" s="812">
        <v>7.0000000000000007E-2</v>
      </c>
      <c r="L252" s="965">
        <v>10</v>
      </c>
      <c r="M252" s="800"/>
      <c r="N252" s="800"/>
      <c r="O252" s="966" t="str">
        <f t="shared" ref="O252:O261" si="136">C252</f>
        <v>Rôti de porc, grillade (sans os)</v>
      </c>
      <c r="P252" s="967">
        <f t="shared" ref="P252:U252" si="137">F252*P164</f>
        <v>10.120000000000001</v>
      </c>
      <c r="Q252" s="967">
        <f t="shared" si="137"/>
        <v>49.739999999999995</v>
      </c>
      <c r="R252" s="968">
        <f t="shared" si="137"/>
        <v>4.32</v>
      </c>
      <c r="S252" s="969">
        <f t="shared" si="137"/>
        <v>1.2869999999999999</v>
      </c>
      <c r="T252" s="969">
        <f t="shared" si="137"/>
        <v>2.9000000000000004</v>
      </c>
      <c r="U252" s="967">
        <f t="shared" si="137"/>
        <v>1.1900000000000002</v>
      </c>
      <c r="V252" s="980">
        <f t="shared" ref="V252:V261" si="138">SUM(P252:U252)</f>
        <v>69.557000000000016</v>
      </c>
    </row>
    <row r="253" spans="1:22" ht="15.75">
      <c r="A253" s="785"/>
      <c r="B253" s="962"/>
      <c r="C253" s="986" t="s">
        <v>776</v>
      </c>
      <c r="D253" s="986"/>
      <c r="E253" s="974"/>
      <c r="F253" s="812">
        <v>0.05</v>
      </c>
      <c r="G253" s="812">
        <v>7.0000000000000007E-2</v>
      </c>
      <c r="H253" s="822">
        <v>0.11</v>
      </c>
      <c r="I253" s="824">
        <f t="shared" si="135"/>
        <v>0.121</v>
      </c>
      <c r="J253" s="828">
        <v>0.1</v>
      </c>
      <c r="K253" s="812">
        <v>7.0000000000000007E-2</v>
      </c>
      <c r="L253" s="965">
        <v>10</v>
      </c>
      <c r="M253" s="800"/>
      <c r="N253" s="800"/>
      <c r="O253" s="966" t="str">
        <f t="shared" si="136"/>
        <v>Sauté (sans os)</v>
      </c>
      <c r="P253" s="967">
        <f t="shared" ref="P253:U253" si="139">F253*P164</f>
        <v>12.65</v>
      </c>
      <c r="Q253" s="967">
        <f t="shared" si="139"/>
        <v>58.030000000000008</v>
      </c>
      <c r="R253" s="968">
        <f t="shared" si="139"/>
        <v>5.28</v>
      </c>
      <c r="S253" s="969">
        <f t="shared" si="139"/>
        <v>1.573</v>
      </c>
      <c r="T253" s="969">
        <f t="shared" si="139"/>
        <v>2.9000000000000004</v>
      </c>
      <c r="U253" s="967">
        <f t="shared" si="139"/>
        <v>1.1900000000000002</v>
      </c>
      <c r="V253" s="980">
        <f t="shared" si="138"/>
        <v>81.623000000000005</v>
      </c>
    </row>
    <row r="254" spans="1:22" ht="15.75">
      <c r="A254" s="785"/>
      <c r="B254" s="962"/>
      <c r="C254" s="986" t="s">
        <v>784</v>
      </c>
      <c r="D254" s="986"/>
      <c r="E254" s="974"/>
      <c r="F254" s="812">
        <v>0</v>
      </c>
      <c r="G254" s="812">
        <v>0.08</v>
      </c>
      <c r="H254" s="822">
        <v>0.11</v>
      </c>
      <c r="I254" s="824">
        <f t="shared" si="135"/>
        <v>0.121</v>
      </c>
      <c r="J254" s="828">
        <v>0.1</v>
      </c>
      <c r="K254" s="812">
        <v>7.0000000000000007E-2</v>
      </c>
      <c r="L254" s="965">
        <v>10</v>
      </c>
      <c r="M254" s="800"/>
      <c r="N254" s="800"/>
      <c r="O254" s="966" t="str">
        <f t="shared" si="136"/>
        <v>Côte de porc</v>
      </c>
      <c r="P254" s="967">
        <f t="shared" ref="P254:U254" si="140">F254*P164</f>
        <v>0</v>
      </c>
      <c r="Q254" s="967">
        <f t="shared" si="140"/>
        <v>66.320000000000007</v>
      </c>
      <c r="R254" s="968">
        <f t="shared" si="140"/>
        <v>5.28</v>
      </c>
      <c r="S254" s="969">
        <f t="shared" si="140"/>
        <v>1.573</v>
      </c>
      <c r="T254" s="969">
        <f t="shared" si="140"/>
        <v>2.9000000000000004</v>
      </c>
      <c r="U254" s="967">
        <f t="shared" si="140"/>
        <v>1.1900000000000002</v>
      </c>
      <c r="V254" s="980">
        <f t="shared" si="138"/>
        <v>77.263000000000005</v>
      </c>
    </row>
    <row r="255" spans="1:22" ht="15.75">
      <c r="A255" s="785"/>
      <c r="B255" s="962"/>
      <c r="C255" s="986" t="s">
        <v>785</v>
      </c>
      <c r="D255" s="986"/>
      <c r="E255" s="974"/>
      <c r="F255" s="812">
        <v>0.04</v>
      </c>
      <c r="G255" s="812">
        <v>0.06</v>
      </c>
      <c r="H255" s="822">
        <v>0.09</v>
      </c>
      <c r="I255" s="824">
        <f t="shared" si="135"/>
        <v>9.8999999999999991E-2</v>
      </c>
      <c r="J255" s="828">
        <v>0.08</v>
      </c>
      <c r="K255" s="812">
        <v>7.0000000000000007E-2</v>
      </c>
      <c r="L255" s="965">
        <v>10</v>
      </c>
      <c r="M255" s="800"/>
      <c r="N255" s="800"/>
      <c r="O255" s="966" t="str">
        <f t="shared" si="136"/>
        <v>Jambon DD, palette de porc</v>
      </c>
      <c r="P255" s="967">
        <f t="shared" ref="P255:U255" si="141">F255*P164</f>
        <v>10.120000000000001</v>
      </c>
      <c r="Q255" s="967">
        <f t="shared" si="141"/>
        <v>49.739999999999995</v>
      </c>
      <c r="R255" s="968">
        <f t="shared" si="141"/>
        <v>4.32</v>
      </c>
      <c r="S255" s="969">
        <f t="shared" si="141"/>
        <v>1.2869999999999999</v>
      </c>
      <c r="T255" s="969">
        <f t="shared" si="141"/>
        <v>2.3199999999999998</v>
      </c>
      <c r="U255" s="967">
        <f t="shared" si="141"/>
        <v>1.1900000000000002</v>
      </c>
      <c r="V255" s="980">
        <f t="shared" si="138"/>
        <v>68.977000000000004</v>
      </c>
    </row>
    <row r="256" spans="1:22" ht="15.75">
      <c r="A256" s="785"/>
      <c r="B256" s="962"/>
      <c r="C256" s="986" t="s">
        <v>786</v>
      </c>
      <c r="D256" s="986"/>
      <c r="E256" s="974"/>
      <c r="F256" s="812">
        <v>0.05</v>
      </c>
      <c r="G256" s="812">
        <v>7.0000000000000007E-2</v>
      </c>
      <c r="H256" s="822">
        <v>0.11</v>
      </c>
      <c r="I256" s="824">
        <f t="shared" si="135"/>
        <v>0.121</v>
      </c>
      <c r="J256" s="828">
        <v>0.1</v>
      </c>
      <c r="K256" s="812">
        <v>7.0000000000000007E-2</v>
      </c>
      <c r="L256" s="965">
        <v>10</v>
      </c>
      <c r="M256" s="800"/>
      <c r="N256" s="800"/>
      <c r="O256" s="966" t="str">
        <f t="shared" si="136"/>
        <v>Andouillettes</v>
      </c>
      <c r="P256" s="967">
        <f t="shared" ref="P256:U256" si="142">F256*P164</f>
        <v>12.65</v>
      </c>
      <c r="Q256" s="967">
        <f t="shared" si="142"/>
        <v>58.030000000000008</v>
      </c>
      <c r="R256" s="968">
        <f t="shared" si="142"/>
        <v>5.28</v>
      </c>
      <c r="S256" s="969">
        <f t="shared" si="142"/>
        <v>1.573</v>
      </c>
      <c r="T256" s="969">
        <f t="shared" si="142"/>
        <v>2.9000000000000004</v>
      </c>
      <c r="U256" s="967">
        <f t="shared" si="142"/>
        <v>1.1900000000000002</v>
      </c>
      <c r="V256" s="980">
        <f t="shared" si="138"/>
        <v>81.623000000000005</v>
      </c>
    </row>
    <row r="257" spans="1:22" ht="15.75">
      <c r="A257" s="785"/>
      <c r="B257" s="962"/>
      <c r="C257" s="986" t="s">
        <v>787</v>
      </c>
      <c r="D257" s="986"/>
      <c r="E257" s="974"/>
      <c r="F257" s="812">
        <v>1</v>
      </c>
      <c r="G257" s="812">
        <v>2</v>
      </c>
      <c r="H257" s="822">
        <v>2.5</v>
      </c>
      <c r="I257" s="824">
        <f t="shared" si="135"/>
        <v>2.75</v>
      </c>
      <c r="J257" s="828">
        <v>2</v>
      </c>
      <c r="K257" s="812">
        <v>1.5</v>
      </c>
      <c r="L257" s="965">
        <v>10</v>
      </c>
      <c r="M257" s="800"/>
      <c r="N257" s="800"/>
      <c r="O257" s="976" t="str">
        <f t="shared" si="136"/>
        <v>Saucisse chipolatas de 50 g pièce crue ( à l'unité)</v>
      </c>
      <c r="P257" s="977">
        <f t="shared" ref="P257:U257" si="143">F257*P164</f>
        <v>253</v>
      </c>
      <c r="Q257" s="977">
        <f t="shared" si="143"/>
        <v>1658</v>
      </c>
      <c r="R257" s="978">
        <f t="shared" si="143"/>
        <v>120</v>
      </c>
      <c r="S257" s="979">
        <f t="shared" si="143"/>
        <v>35.75</v>
      </c>
      <c r="T257" s="979">
        <f t="shared" si="143"/>
        <v>58</v>
      </c>
      <c r="U257" s="977">
        <f t="shared" si="143"/>
        <v>25.5</v>
      </c>
      <c r="V257" s="980">
        <f t="shared" si="138"/>
        <v>2150.25</v>
      </c>
    </row>
    <row r="258" spans="1:22" ht="15.75">
      <c r="A258" s="785"/>
      <c r="B258" s="962"/>
      <c r="C258" s="986" t="s">
        <v>788</v>
      </c>
      <c r="D258" s="986"/>
      <c r="E258" s="974"/>
      <c r="F258" s="812">
        <v>0.05</v>
      </c>
      <c r="G258" s="812">
        <v>0.1</v>
      </c>
      <c r="H258" s="822">
        <v>0.125</v>
      </c>
      <c r="I258" s="824">
        <f t="shared" si="135"/>
        <v>0.13750000000000001</v>
      </c>
      <c r="J258" s="828">
        <v>0.1</v>
      </c>
      <c r="K258" s="812">
        <v>0.75</v>
      </c>
      <c r="L258" s="965">
        <v>10</v>
      </c>
      <c r="M258" s="800"/>
      <c r="N258" s="800"/>
      <c r="O258" s="966" t="str">
        <f t="shared" si="136"/>
        <v>Saucisse chipolatas de 50 g pièce crue ( au Kg)</v>
      </c>
      <c r="P258" s="977">
        <f t="shared" ref="P258:U258" si="144">F258*P164</f>
        <v>12.65</v>
      </c>
      <c r="Q258" s="977">
        <f t="shared" si="144"/>
        <v>82.9</v>
      </c>
      <c r="R258" s="978">
        <f t="shared" si="144"/>
        <v>6</v>
      </c>
      <c r="S258" s="979">
        <f t="shared" si="144"/>
        <v>1.7875000000000001</v>
      </c>
      <c r="T258" s="979">
        <f t="shared" si="144"/>
        <v>2.9000000000000004</v>
      </c>
      <c r="U258" s="977">
        <f t="shared" si="144"/>
        <v>12.75</v>
      </c>
      <c r="V258" s="980">
        <f t="shared" si="138"/>
        <v>118.98750000000001</v>
      </c>
    </row>
    <row r="259" spans="1:22" ht="15.75">
      <c r="A259" s="785"/>
      <c r="B259" s="962"/>
      <c r="C259" s="986" t="s">
        <v>789</v>
      </c>
      <c r="D259" s="986"/>
      <c r="E259" s="974"/>
      <c r="F259" s="812">
        <v>1</v>
      </c>
      <c r="G259" s="812">
        <v>2</v>
      </c>
      <c r="H259" s="822">
        <v>2.5</v>
      </c>
      <c r="I259" s="824">
        <f t="shared" si="135"/>
        <v>2.75</v>
      </c>
      <c r="J259" s="828">
        <v>2</v>
      </c>
      <c r="K259" s="812">
        <v>1.5</v>
      </c>
      <c r="L259" s="965">
        <v>10</v>
      </c>
      <c r="M259" s="800"/>
      <c r="N259" s="800"/>
      <c r="O259" s="976" t="str">
        <f t="shared" si="136"/>
        <v>Saucisse de Francfort Strasbourg de 50 g pièce crue (à l'unité)</v>
      </c>
      <c r="P259" s="977">
        <f t="shared" ref="P259:U259" si="145">F259*P164</f>
        <v>253</v>
      </c>
      <c r="Q259" s="977">
        <f t="shared" si="145"/>
        <v>1658</v>
      </c>
      <c r="R259" s="978">
        <f t="shared" si="145"/>
        <v>120</v>
      </c>
      <c r="S259" s="979">
        <f t="shared" si="145"/>
        <v>35.75</v>
      </c>
      <c r="T259" s="979">
        <f t="shared" si="145"/>
        <v>58</v>
      </c>
      <c r="U259" s="977">
        <f t="shared" si="145"/>
        <v>25.5</v>
      </c>
      <c r="V259" s="980">
        <f t="shared" si="138"/>
        <v>2150.25</v>
      </c>
    </row>
    <row r="260" spans="1:22" ht="15.75">
      <c r="A260" s="785"/>
      <c r="B260" s="962"/>
      <c r="C260" s="986" t="s">
        <v>789</v>
      </c>
      <c r="D260" s="986"/>
      <c r="E260" s="974"/>
      <c r="F260" s="812">
        <v>0.05</v>
      </c>
      <c r="G260" s="812">
        <v>0.1</v>
      </c>
      <c r="H260" s="822">
        <v>0.125</v>
      </c>
      <c r="I260" s="824">
        <f t="shared" si="135"/>
        <v>0.13750000000000001</v>
      </c>
      <c r="J260" s="828">
        <v>0.1</v>
      </c>
      <c r="K260" s="812">
        <v>0.75</v>
      </c>
      <c r="L260" s="965">
        <v>10</v>
      </c>
      <c r="M260" s="800"/>
      <c r="N260" s="800"/>
      <c r="O260" s="976" t="str">
        <f t="shared" si="136"/>
        <v>Saucisse de Francfort Strasbourg de 50 g pièce crue (à l'unité)</v>
      </c>
      <c r="P260" s="977">
        <f t="shared" ref="P260:U260" si="146">F260*P164</f>
        <v>12.65</v>
      </c>
      <c r="Q260" s="977">
        <f t="shared" si="146"/>
        <v>82.9</v>
      </c>
      <c r="R260" s="978">
        <f t="shared" si="146"/>
        <v>6</v>
      </c>
      <c r="S260" s="979">
        <f t="shared" si="146"/>
        <v>1.7875000000000001</v>
      </c>
      <c r="T260" s="979">
        <f t="shared" si="146"/>
        <v>2.9000000000000004</v>
      </c>
      <c r="U260" s="977">
        <f t="shared" si="146"/>
        <v>12.75</v>
      </c>
      <c r="V260" s="980">
        <f t="shared" si="138"/>
        <v>118.98750000000001</v>
      </c>
    </row>
    <row r="261" spans="1:22" ht="15.75">
      <c r="A261" s="785"/>
      <c r="B261" s="962"/>
      <c r="C261" s="988" t="s">
        <v>790</v>
      </c>
      <c r="D261" s="988"/>
      <c r="E261" s="984"/>
      <c r="F261" s="812">
        <v>0.05</v>
      </c>
      <c r="G261" s="812">
        <v>7.0000000000000007E-2</v>
      </c>
      <c r="H261" s="822">
        <v>0.11</v>
      </c>
      <c r="I261" s="824">
        <f t="shared" si="135"/>
        <v>0.121</v>
      </c>
      <c r="J261" s="828">
        <v>0.1</v>
      </c>
      <c r="K261" s="812">
        <v>7.0000000000000007E-2</v>
      </c>
      <c r="L261" s="965">
        <v>10</v>
      </c>
      <c r="M261" s="800"/>
      <c r="N261" s="800"/>
      <c r="O261" s="966" t="str">
        <f t="shared" si="136"/>
        <v>Saucisse Toulouse, Montbéliard, Morteau</v>
      </c>
      <c r="P261" s="967">
        <f t="shared" ref="P261:U261" si="147">F261*P164</f>
        <v>12.65</v>
      </c>
      <c r="Q261" s="967">
        <f t="shared" si="147"/>
        <v>58.030000000000008</v>
      </c>
      <c r="R261" s="968">
        <f t="shared" si="147"/>
        <v>5.28</v>
      </c>
      <c r="S261" s="969">
        <f t="shared" si="147"/>
        <v>1.573</v>
      </c>
      <c r="T261" s="969">
        <f t="shared" si="147"/>
        <v>2.9000000000000004</v>
      </c>
      <c r="U261" s="967">
        <f t="shared" si="147"/>
        <v>1.1900000000000002</v>
      </c>
      <c r="V261" s="980">
        <f t="shared" si="138"/>
        <v>81.623000000000005</v>
      </c>
    </row>
    <row r="262" spans="1:22" ht="15" customHeight="1">
      <c r="A262" s="785"/>
      <c r="B262" s="971"/>
      <c r="C262" s="2928" t="s">
        <v>791</v>
      </c>
      <c r="D262" s="2928"/>
      <c r="E262" s="2928"/>
      <c r="F262" s="2928"/>
      <c r="G262" s="2928"/>
      <c r="H262" s="2928"/>
      <c r="I262" s="2928"/>
      <c r="J262" s="2928"/>
      <c r="K262" s="2928"/>
      <c r="L262" s="2929"/>
      <c r="M262" s="951"/>
      <c r="N262" s="951"/>
      <c r="O262" s="612"/>
      <c r="P262" s="2932" t="str">
        <f>C262</f>
        <v>VOLAILLE-LAPIN</v>
      </c>
      <c r="Q262" s="2933"/>
      <c r="R262" s="2933"/>
      <c r="S262" s="2933"/>
      <c r="T262" s="2933"/>
      <c r="U262" s="2933"/>
      <c r="V262" s="2934"/>
    </row>
    <row r="263" spans="1:22" ht="15" customHeight="1">
      <c r="A263" s="785"/>
      <c r="B263" s="971"/>
      <c r="C263" s="2930"/>
      <c r="D263" s="2930"/>
      <c r="E263" s="2930"/>
      <c r="F263" s="2930"/>
      <c r="G263" s="2930"/>
      <c r="H263" s="2930"/>
      <c r="I263" s="2930"/>
      <c r="J263" s="2930"/>
      <c r="K263" s="2930"/>
      <c r="L263" s="2931"/>
      <c r="M263" s="951"/>
      <c r="N263" s="951"/>
      <c r="O263" s="612"/>
      <c r="P263" s="2935"/>
      <c r="Q263" s="2936"/>
      <c r="R263" s="2936"/>
      <c r="S263" s="2936"/>
      <c r="T263" s="2936"/>
      <c r="U263" s="2936"/>
      <c r="V263" s="2937"/>
    </row>
    <row r="264" spans="1:22" ht="15.75">
      <c r="A264" s="785"/>
      <c r="B264" s="962"/>
      <c r="C264" s="986" t="s">
        <v>792</v>
      </c>
      <c r="D264" s="986"/>
      <c r="E264" s="974"/>
      <c r="F264" s="812">
        <v>0.04</v>
      </c>
      <c r="G264" s="812">
        <v>0.06</v>
      </c>
      <c r="H264" s="822">
        <v>0.09</v>
      </c>
      <c r="I264" s="824">
        <f t="shared" ref="I264:I278" si="148">(H264*L264%)+H264</f>
        <v>9.8999999999999991E-2</v>
      </c>
      <c r="J264" s="828">
        <v>0.08</v>
      </c>
      <c r="K264" s="812">
        <v>0.06</v>
      </c>
      <c r="L264" s="965">
        <v>10</v>
      </c>
      <c r="M264" s="800"/>
      <c r="N264" s="800"/>
      <c r="O264" s="966" t="str">
        <f t="shared" ref="O264:O278" si="149">C264</f>
        <v>Rôti de volaille, escalope de volaille, blanc de
poulet</v>
      </c>
      <c r="P264" s="967">
        <f t="shared" ref="P264:U264" si="150">F264*P164</f>
        <v>10.120000000000001</v>
      </c>
      <c r="Q264" s="967">
        <f t="shared" si="150"/>
        <v>49.739999999999995</v>
      </c>
      <c r="R264" s="968">
        <f t="shared" si="150"/>
        <v>4.32</v>
      </c>
      <c r="S264" s="969">
        <f t="shared" si="150"/>
        <v>1.2869999999999999</v>
      </c>
      <c r="T264" s="969">
        <f t="shared" si="150"/>
        <v>2.3199999999999998</v>
      </c>
      <c r="U264" s="967">
        <f t="shared" si="150"/>
        <v>1.02</v>
      </c>
      <c r="V264" s="980">
        <f t="shared" ref="V264:V278" si="151">SUM(P264:U264)</f>
        <v>68.807000000000002</v>
      </c>
    </row>
    <row r="265" spans="1:22" ht="15.75">
      <c r="A265" s="785"/>
      <c r="B265" s="962"/>
      <c r="C265" s="986" t="s">
        <v>793</v>
      </c>
      <c r="D265" s="986"/>
      <c r="E265" s="974"/>
      <c r="F265" s="812">
        <v>0.05</v>
      </c>
      <c r="G265" s="812">
        <v>7.0000000000000007E-2</v>
      </c>
      <c r="H265" s="822">
        <v>0.11</v>
      </c>
      <c r="I265" s="824">
        <f t="shared" si="148"/>
        <v>0.121</v>
      </c>
      <c r="J265" s="828">
        <v>0.1</v>
      </c>
      <c r="K265" s="812">
        <v>7.0000000000000007E-2</v>
      </c>
      <c r="L265" s="965">
        <v>10</v>
      </c>
      <c r="M265" s="800"/>
      <c r="N265" s="800"/>
      <c r="O265" s="966" t="str">
        <f t="shared" si="149"/>
        <v>Sauté</v>
      </c>
      <c r="P265" s="967">
        <f t="shared" ref="P265:U265" si="152">F265*P164</f>
        <v>12.65</v>
      </c>
      <c r="Q265" s="967">
        <f t="shared" si="152"/>
        <v>58.030000000000008</v>
      </c>
      <c r="R265" s="968">
        <f t="shared" si="152"/>
        <v>5.28</v>
      </c>
      <c r="S265" s="969">
        <f t="shared" si="152"/>
        <v>1.573</v>
      </c>
      <c r="T265" s="969">
        <f t="shared" si="152"/>
        <v>2.9000000000000004</v>
      </c>
      <c r="U265" s="967">
        <f t="shared" si="152"/>
        <v>1.1900000000000002</v>
      </c>
      <c r="V265" s="980">
        <f t="shared" si="151"/>
        <v>81.623000000000005</v>
      </c>
    </row>
    <row r="266" spans="1:22" ht="15.75">
      <c r="A266" s="785"/>
      <c r="B266" s="962"/>
      <c r="C266" s="986" t="s">
        <v>794</v>
      </c>
      <c r="D266" s="986"/>
      <c r="E266" s="974"/>
      <c r="F266" s="812">
        <v>0.04</v>
      </c>
      <c r="G266" s="812">
        <v>0.06</v>
      </c>
      <c r="H266" s="822">
        <v>0.09</v>
      </c>
      <c r="I266" s="824">
        <f t="shared" si="148"/>
        <v>9.8999999999999991E-2</v>
      </c>
      <c r="J266" s="828">
        <v>0.08</v>
      </c>
      <c r="K266" s="812">
        <v>0.06</v>
      </c>
      <c r="L266" s="965">
        <v>10</v>
      </c>
      <c r="M266" s="800"/>
      <c r="N266" s="800"/>
      <c r="O266" s="966" t="str">
        <f t="shared" si="149"/>
        <v>Jambon de volaille</v>
      </c>
      <c r="P266" s="967">
        <f t="shared" ref="P266:U266" si="153">F266*P164</f>
        <v>10.120000000000001</v>
      </c>
      <c r="Q266" s="967">
        <f t="shared" si="153"/>
        <v>49.739999999999995</v>
      </c>
      <c r="R266" s="968">
        <f t="shared" si="153"/>
        <v>4.32</v>
      </c>
      <c r="S266" s="969">
        <f t="shared" si="153"/>
        <v>1.2869999999999999</v>
      </c>
      <c r="T266" s="969">
        <f t="shared" si="153"/>
        <v>2.3199999999999998</v>
      </c>
      <c r="U266" s="967">
        <f t="shared" si="153"/>
        <v>1.02</v>
      </c>
      <c r="V266" s="980">
        <f t="shared" si="151"/>
        <v>68.807000000000002</v>
      </c>
    </row>
    <row r="267" spans="1:22" ht="15.75">
      <c r="A267" s="785"/>
      <c r="B267" s="962"/>
      <c r="C267" s="986" t="s">
        <v>795</v>
      </c>
      <c r="D267" s="986"/>
      <c r="E267" s="974"/>
      <c r="F267" s="812">
        <v>0.05</v>
      </c>
      <c r="G267" s="812">
        <v>7.0000000000000007E-2</v>
      </c>
      <c r="H267" s="822">
        <v>0.11</v>
      </c>
      <c r="I267" s="824">
        <f t="shared" si="148"/>
        <v>0.121</v>
      </c>
      <c r="J267" s="828">
        <v>0.1</v>
      </c>
      <c r="K267" s="812">
        <v>7.0000000000000007E-2</v>
      </c>
      <c r="L267" s="965">
        <v>10</v>
      </c>
      <c r="M267" s="800"/>
      <c r="N267" s="800"/>
      <c r="O267" s="966" t="str">
        <f t="shared" si="149"/>
        <v>Cordon bleu</v>
      </c>
      <c r="P267" s="967">
        <f t="shared" ref="P267:U267" si="154">F267*P164</f>
        <v>12.65</v>
      </c>
      <c r="Q267" s="967">
        <f t="shared" si="154"/>
        <v>58.030000000000008</v>
      </c>
      <c r="R267" s="968">
        <f t="shared" si="154"/>
        <v>5.28</v>
      </c>
      <c r="S267" s="969">
        <f t="shared" si="154"/>
        <v>1.573</v>
      </c>
      <c r="T267" s="969">
        <f t="shared" si="154"/>
        <v>2.9000000000000004</v>
      </c>
      <c r="U267" s="967">
        <f t="shared" si="154"/>
        <v>1.1900000000000002</v>
      </c>
      <c r="V267" s="980">
        <f t="shared" si="151"/>
        <v>81.623000000000005</v>
      </c>
    </row>
    <row r="268" spans="1:22" ht="15.75">
      <c r="A268" s="785"/>
      <c r="B268" s="962"/>
      <c r="C268" s="986" t="s">
        <v>796</v>
      </c>
      <c r="D268" s="986"/>
      <c r="E268" s="974"/>
      <c r="F268" s="812">
        <v>0.1</v>
      </c>
      <c r="G268" s="812">
        <v>0.14000000000000001</v>
      </c>
      <c r="H268" s="822">
        <v>0.16</v>
      </c>
      <c r="I268" s="824">
        <f t="shared" si="148"/>
        <v>0.17599999999999999</v>
      </c>
      <c r="J268" s="828">
        <v>0.14000000000000001</v>
      </c>
      <c r="K268" s="812">
        <v>0.1</v>
      </c>
      <c r="L268" s="965">
        <v>10</v>
      </c>
      <c r="M268" s="800"/>
      <c r="N268" s="800"/>
      <c r="O268" s="966" t="str">
        <f t="shared" si="149"/>
        <v>Cuisse de poulet, de pintade, de canard</v>
      </c>
      <c r="P268" s="967">
        <f t="shared" ref="P268:U268" si="155">F268*P164</f>
        <v>25.3</v>
      </c>
      <c r="Q268" s="967">
        <f t="shared" si="155"/>
        <v>116.06000000000002</v>
      </c>
      <c r="R268" s="968">
        <f t="shared" si="155"/>
        <v>7.68</v>
      </c>
      <c r="S268" s="969">
        <f t="shared" si="155"/>
        <v>2.2879999999999998</v>
      </c>
      <c r="T268" s="969">
        <f t="shared" si="155"/>
        <v>4.0600000000000005</v>
      </c>
      <c r="U268" s="967">
        <f t="shared" si="155"/>
        <v>1.7000000000000002</v>
      </c>
      <c r="V268" s="980">
        <f t="shared" si="151"/>
        <v>157.08800000000002</v>
      </c>
    </row>
    <row r="269" spans="1:22" ht="15.75">
      <c r="A269" s="785"/>
      <c r="B269" s="962"/>
      <c r="C269" s="986" t="s">
        <v>797</v>
      </c>
      <c r="D269" s="986"/>
      <c r="E269" s="974"/>
      <c r="F269" s="812">
        <v>0.05</v>
      </c>
      <c r="G269" s="812">
        <v>7.0000000000000007E-2</v>
      </c>
      <c r="H269" s="822">
        <v>0.11</v>
      </c>
      <c r="I269" s="824">
        <f t="shared" si="148"/>
        <v>0.121</v>
      </c>
      <c r="J269" s="828">
        <v>0.1</v>
      </c>
      <c r="K269" s="812">
        <v>7.0000000000000007E-2</v>
      </c>
      <c r="L269" s="965">
        <v>10</v>
      </c>
      <c r="M269" s="800"/>
      <c r="N269" s="800"/>
      <c r="O269" s="966" t="str">
        <f t="shared" si="149"/>
        <v>Brochette</v>
      </c>
      <c r="P269" s="967">
        <f t="shared" ref="P269:U269" si="156">F269*P164</f>
        <v>12.65</v>
      </c>
      <c r="Q269" s="967">
        <f t="shared" si="156"/>
        <v>58.030000000000008</v>
      </c>
      <c r="R269" s="968">
        <f t="shared" si="156"/>
        <v>5.28</v>
      </c>
      <c r="S269" s="969">
        <f t="shared" si="156"/>
        <v>1.573</v>
      </c>
      <c r="T269" s="969">
        <f t="shared" si="156"/>
        <v>2.9000000000000004</v>
      </c>
      <c r="U269" s="967">
        <f t="shared" si="156"/>
        <v>1.1900000000000002</v>
      </c>
      <c r="V269" s="980">
        <f t="shared" si="151"/>
        <v>81.623000000000005</v>
      </c>
    </row>
    <row r="270" spans="1:22" ht="15.75">
      <c r="A270" s="785"/>
      <c r="B270" s="962"/>
      <c r="C270" s="986" t="s">
        <v>798</v>
      </c>
      <c r="D270" s="986"/>
      <c r="E270" s="974"/>
      <c r="F270" s="812">
        <v>0.05</v>
      </c>
      <c r="G270" s="812">
        <v>7.0000000000000007E-2</v>
      </c>
      <c r="H270" s="822">
        <v>0.11</v>
      </c>
      <c r="I270" s="824">
        <f t="shared" si="148"/>
        <v>0.121</v>
      </c>
      <c r="J270" s="828">
        <v>0.1</v>
      </c>
      <c r="K270" s="812">
        <v>7.0000000000000007E-2</v>
      </c>
      <c r="L270" s="965">
        <v>10</v>
      </c>
      <c r="M270" s="800"/>
      <c r="N270" s="800"/>
      <c r="O270" s="966" t="str">
        <f t="shared" si="149"/>
        <v>Paupiette de volaille</v>
      </c>
      <c r="P270" s="967">
        <f t="shared" ref="P270:U270" si="157">F270*P164</f>
        <v>12.65</v>
      </c>
      <c r="Q270" s="967">
        <f t="shared" si="157"/>
        <v>58.030000000000008</v>
      </c>
      <c r="R270" s="968">
        <f t="shared" si="157"/>
        <v>5.28</v>
      </c>
      <c r="S270" s="969">
        <f t="shared" si="157"/>
        <v>1.573</v>
      </c>
      <c r="T270" s="969">
        <f t="shared" si="157"/>
        <v>2.9000000000000004</v>
      </c>
      <c r="U270" s="967">
        <f t="shared" si="157"/>
        <v>1.1900000000000002</v>
      </c>
      <c r="V270" s="980">
        <f t="shared" si="151"/>
        <v>81.623000000000005</v>
      </c>
    </row>
    <row r="271" spans="1:22" ht="15.75">
      <c r="A271" s="785"/>
      <c r="B271" s="962"/>
      <c r="C271" s="986" t="s">
        <v>799</v>
      </c>
      <c r="D271" s="986"/>
      <c r="E271" s="974"/>
      <c r="F271" s="812">
        <v>2</v>
      </c>
      <c r="G271" s="812">
        <v>3</v>
      </c>
      <c r="H271" s="822">
        <v>5</v>
      </c>
      <c r="I271" s="824">
        <f t="shared" si="148"/>
        <v>5.5</v>
      </c>
      <c r="J271" s="828">
        <v>5</v>
      </c>
      <c r="K271" s="812">
        <v>3.5</v>
      </c>
      <c r="L271" s="965">
        <v>10</v>
      </c>
      <c r="M271" s="800"/>
      <c r="N271" s="800"/>
      <c r="O271" s="966" t="str">
        <f t="shared" si="149"/>
        <v>Fingers, beignets, nuggets de 20 g pièce crus</v>
      </c>
      <c r="P271" s="967">
        <f t="shared" ref="P271:U271" si="158">F271*P164</f>
        <v>506</v>
      </c>
      <c r="Q271" s="967">
        <f t="shared" si="158"/>
        <v>2487</v>
      </c>
      <c r="R271" s="968">
        <f t="shared" si="158"/>
        <v>240</v>
      </c>
      <c r="S271" s="969">
        <f t="shared" si="158"/>
        <v>71.5</v>
      </c>
      <c r="T271" s="969">
        <f t="shared" si="158"/>
        <v>145</v>
      </c>
      <c r="U271" s="967">
        <f t="shared" si="158"/>
        <v>59.5</v>
      </c>
      <c r="V271" s="980">
        <f t="shared" si="151"/>
        <v>3509</v>
      </c>
    </row>
    <row r="272" spans="1:22" ht="15.75">
      <c r="A272" s="785"/>
      <c r="B272" s="962"/>
      <c r="C272" s="986" t="s">
        <v>800</v>
      </c>
      <c r="D272" s="986"/>
      <c r="E272" s="974"/>
      <c r="F272" s="812">
        <v>0.04</v>
      </c>
      <c r="G272" s="812">
        <v>0.06</v>
      </c>
      <c r="H272" s="822">
        <v>0.1</v>
      </c>
      <c r="I272" s="824">
        <f t="shared" si="148"/>
        <v>0.11000000000000001</v>
      </c>
      <c r="J272" s="828">
        <v>0.1</v>
      </c>
      <c r="K272" s="812">
        <v>7.0000000000000007E-2</v>
      </c>
      <c r="L272" s="965">
        <v>10</v>
      </c>
      <c r="M272" s="800"/>
      <c r="N272" s="800"/>
      <c r="O272" s="966" t="str">
        <f t="shared" si="149"/>
        <v>Fingers, beignets, nuggets de 20 g (Kg) crus</v>
      </c>
      <c r="P272" s="967">
        <f t="shared" ref="P272:U272" si="159">F272*P164</f>
        <v>10.120000000000001</v>
      </c>
      <c r="Q272" s="967">
        <f t="shared" si="159"/>
        <v>49.739999999999995</v>
      </c>
      <c r="R272" s="968">
        <f t="shared" si="159"/>
        <v>4.8000000000000007</v>
      </c>
      <c r="S272" s="969">
        <f t="shared" si="159"/>
        <v>1.4300000000000002</v>
      </c>
      <c r="T272" s="969">
        <f t="shared" si="159"/>
        <v>2.9000000000000004</v>
      </c>
      <c r="U272" s="967">
        <f t="shared" si="159"/>
        <v>1.1900000000000002</v>
      </c>
      <c r="V272" s="980">
        <f t="shared" si="151"/>
        <v>70.180000000000007</v>
      </c>
    </row>
    <row r="273" spans="1:22" ht="15.75">
      <c r="A273" s="785"/>
      <c r="B273" s="962"/>
      <c r="C273" s="986" t="s">
        <v>801</v>
      </c>
      <c r="D273" s="986"/>
      <c r="E273" s="974"/>
      <c r="F273" s="812">
        <v>0.05</v>
      </c>
      <c r="G273" s="812">
        <v>7.0000000000000007E-2</v>
      </c>
      <c r="H273" s="822">
        <v>0.11</v>
      </c>
      <c r="I273" s="824">
        <f t="shared" si="148"/>
        <v>0.121</v>
      </c>
      <c r="J273" s="828">
        <v>0.1</v>
      </c>
      <c r="K273" s="812">
        <v>7.0000000000000007E-2</v>
      </c>
      <c r="L273" s="965">
        <v>10</v>
      </c>
      <c r="M273" s="800"/>
      <c r="N273" s="800"/>
      <c r="O273" s="966" t="str">
        <f t="shared" si="149"/>
        <v>Escalope panée</v>
      </c>
      <c r="P273" s="967">
        <f t="shared" ref="P273:U273" si="160">F273*P164</f>
        <v>12.65</v>
      </c>
      <c r="Q273" s="967">
        <f t="shared" si="160"/>
        <v>58.030000000000008</v>
      </c>
      <c r="R273" s="968">
        <f t="shared" si="160"/>
        <v>5.28</v>
      </c>
      <c r="S273" s="969">
        <f t="shared" si="160"/>
        <v>1.573</v>
      </c>
      <c r="T273" s="969">
        <f t="shared" si="160"/>
        <v>2.9000000000000004</v>
      </c>
      <c r="U273" s="967">
        <f t="shared" si="160"/>
        <v>1.1900000000000002</v>
      </c>
      <c r="V273" s="980">
        <f t="shared" si="151"/>
        <v>81.623000000000005</v>
      </c>
    </row>
    <row r="274" spans="1:22" ht="15.75">
      <c r="A274" s="785"/>
      <c r="B274" s="962"/>
      <c r="C274" s="986" t="s">
        <v>802</v>
      </c>
      <c r="D274" s="986"/>
      <c r="E274" s="974"/>
      <c r="F274" s="812">
        <v>0.1</v>
      </c>
      <c r="G274" s="812">
        <v>0.14000000000000001</v>
      </c>
      <c r="H274" s="822">
        <v>0.16</v>
      </c>
      <c r="I274" s="824">
        <f t="shared" si="148"/>
        <v>0.17599999999999999</v>
      </c>
      <c r="J274" s="828">
        <v>0.14000000000000001</v>
      </c>
      <c r="K274" s="812">
        <v>0.1</v>
      </c>
      <c r="L274" s="965">
        <v>10</v>
      </c>
      <c r="M274" s="800"/>
      <c r="N274" s="800"/>
      <c r="O274" s="966" t="str">
        <f t="shared" si="149"/>
        <v>Cuisse de lapin</v>
      </c>
      <c r="P274" s="967">
        <f t="shared" ref="P274:U274" si="161">F274*P164</f>
        <v>25.3</v>
      </c>
      <c r="Q274" s="967">
        <f t="shared" si="161"/>
        <v>116.06000000000002</v>
      </c>
      <c r="R274" s="968">
        <f t="shared" si="161"/>
        <v>7.68</v>
      </c>
      <c r="S274" s="969">
        <f t="shared" si="161"/>
        <v>2.2879999999999998</v>
      </c>
      <c r="T274" s="969">
        <f t="shared" si="161"/>
        <v>4.0600000000000005</v>
      </c>
      <c r="U274" s="967">
        <f t="shared" si="161"/>
        <v>1.7000000000000002</v>
      </c>
      <c r="V274" s="980">
        <f t="shared" si="151"/>
        <v>157.08800000000002</v>
      </c>
    </row>
    <row r="275" spans="1:22" ht="15.75">
      <c r="A275" s="785"/>
      <c r="B275" s="962"/>
      <c r="C275" s="986" t="s">
        <v>803</v>
      </c>
      <c r="D275" s="986"/>
      <c r="E275" s="974"/>
      <c r="F275" s="812">
        <v>0</v>
      </c>
      <c r="G275" s="812">
        <v>0</v>
      </c>
      <c r="H275" s="822">
        <v>0.16</v>
      </c>
      <c r="I275" s="824">
        <f t="shared" si="148"/>
        <v>0.17599999999999999</v>
      </c>
      <c r="J275" s="828">
        <v>0.14000000000000001</v>
      </c>
      <c r="K275" s="812">
        <v>0.1</v>
      </c>
      <c r="L275" s="965">
        <v>10</v>
      </c>
      <c r="M275" s="800"/>
      <c r="N275" s="800"/>
      <c r="O275" s="966" t="str">
        <f t="shared" si="149"/>
        <v>Lapin sauté</v>
      </c>
      <c r="P275" s="967">
        <f t="shared" ref="P275:U275" si="162">F275*P164</f>
        <v>0</v>
      </c>
      <c r="Q275" s="967">
        <f t="shared" si="162"/>
        <v>0</v>
      </c>
      <c r="R275" s="968">
        <f t="shared" si="162"/>
        <v>7.68</v>
      </c>
      <c r="S275" s="969">
        <f t="shared" si="162"/>
        <v>2.2879999999999998</v>
      </c>
      <c r="T275" s="969">
        <f t="shared" si="162"/>
        <v>4.0600000000000005</v>
      </c>
      <c r="U275" s="967">
        <f t="shared" si="162"/>
        <v>1.7000000000000002</v>
      </c>
      <c r="V275" s="980">
        <f t="shared" si="151"/>
        <v>15.728000000000002</v>
      </c>
    </row>
    <row r="276" spans="1:22" ht="15.75">
      <c r="A276" s="785"/>
      <c r="B276" s="962"/>
      <c r="C276" s="986" t="s">
        <v>804</v>
      </c>
      <c r="D276" s="986"/>
      <c r="E276" s="974"/>
      <c r="F276" s="812">
        <v>0.05</v>
      </c>
      <c r="G276" s="812">
        <v>7.0000000000000007E-2</v>
      </c>
      <c r="H276" s="822">
        <v>0.11</v>
      </c>
      <c r="I276" s="824">
        <f t="shared" si="148"/>
        <v>0.121</v>
      </c>
      <c r="J276" s="828">
        <v>0.1</v>
      </c>
      <c r="K276" s="812">
        <v>7.0000000000000007E-2</v>
      </c>
      <c r="L276" s="965">
        <v>10</v>
      </c>
      <c r="M276" s="800"/>
      <c r="N276" s="800"/>
      <c r="O276" s="966" t="str">
        <f t="shared" si="149"/>
        <v>Paupiette de lapin</v>
      </c>
      <c r="P276" s="967">
        <f t="shared" ref="P276:U276" si="163">F276*P164</f>
        <v>12.65</v>
      </c>
      <c r="Q276" s="967">
        <f t="shared" si="163"/>
        <v>58.030000000000008</v>
      </c>
      <c r="R276" s="968">
        <f t="shared" si="163"/>
        <v>5.28</v>
      </c>
      <c r="S276" s="969">
        <f t="shared" si="163"/>
        <v>1.573</v>
      </c>
      <c r="T276" s="969">
        <f t="shared" si="163"/>
        <v>2.9000000000000004</v>
      </c>
      <c r="U276" s="967">
        <f t="shared" si="163"/>
        <v>1.1900000000000002</v>
      </c>
      <c r="V276" s="980">
        <f t="shared" si="151"/>
        <v>81.623000000000005</v>
      </c>
    </row>
    <row r="277" spans="1:22" ht="15.75">
      <c r="A277" s="785"/>
      <c r="B277" s="962"/>
      <c r="C277" s="986" t="s">
        <v>805</v>
      </c>
      <c r="D277" s="986"/>
      <c r="E277" s="974"/>
      <c r="F277" s="812">
        <v>1</v>
      </c>
      <c r="G277" s="812">
        <v>2</v>
      </c>
      <c r="H277" s="822">
        <v>2.5</v>
      </c>
      <c r="I277" s="824">
        <f t="shared" si="148"/>
        <v>2.75</v>
      </c>
      <c r="J277" s="828">
        <v>2</v>
      </c>
      <c r="K277" s="812">
        <v>1.5</v>
      </c>
      <c r="L277" s="965">
        <v>10</v>
      </c>
      <c r="M277" s="800"/>
      <c r="N277" s="800"/>
      <c r="O277" s="976" t="str">
        <f t="shared" si="149"/>
        <v>Saucisse de volaille de 50g pièce crue (à l’unité)</v>
      </c>
      <c r="P277" s="977">
        <f t="shared" ref="P277:U277" si="164">F277*P164</f>
        <v>253</v>
      </c>
      <c r="Q277" s="977">
        <f t="shared" si="164"/>
        <v>1658</v>
      </c>
      <c r="R277" s="978">
        <f t="shared" si="164"/>
        <v>120</v>
      </c>
      <c r="S277" s="979">
        <f t="shared" si="164"/>
        <v>35.75</v>
      </c>
      <c r="T277" s="979">
        <f t="shared" si="164"/>
        <v>58</v>
      </c>
      <c r="U277" s="977">
        <f t="shared" si="164"/>
        <v>25.5</v>
      </c>
      <c r="V277" s="980">
        <f t="shared" si="151"/>
        <v>2150.25</v>
      </c>
    </row>
    <row r="278" spans="1:22" ht="15.75">
      <c r="A278" s="785"/>
      <c r="B278" s="962"/>
      <c r="C278" s="988" t="s">
        <v>806</v>
      </c>
      <c r="D278" s="988"/>
      <c r="E278" s="984"/>
      <c r="F278" s="812">
        <v>0.05</v>
      </c>
      <c r="G278" s="812">
        <v>0.1</v>
      </c>
      <c r="H278" s="822">
        <v>0.125</v>
      </c>
      <c r="I278" s="824">
        <f t="shared" si="148"/>
        <v>0.13750000000000001</v>
      </c>
      <c r="J278" s="828">
        <v>0.1</v>
      </c>
      <c r="K278" s="812">
        <v>7.4999999999999997E-2</v>
      </c>
      <c r="L278" s="965">
        <v>10</v>
      </c>
      <c r="M278" s="800"/>
      <c r="N278" s="800"/>
      <c r="O278" s="966" t="str">
        <f t="shared" si="149"/>
        <v>Saucisse de volaille de 50g pièce crue (Kg)</v>
      </c>
      <c r="P278" s="967">
        <f t="shared" ref="P278:U278" si="165">F278*P164</f>
        <v>12.65</v>
      </c>
      <c r="Q278" s="967">
        <f t="shared" si="165"/>
        <v>82.9</v>
      </c>
      <c r="R278" s="968">
        <f t="shared" si="165"/>
        <v>6</v>
      </c>
      <c r="S278" s="969">
        <f t="shared" si="165"/>
        <v>1.7875000000000001</v>
      </c>
      <c r="T278" s="969">
        <f t="shared" si="165"/>
        <v>2.9000000000000004</v>
      </c>
      <c r="U278" s="967">
        <f t="shared" si="165"/>
        <v>1.2749999999999999</v>
      </c>
      <c r="V278" s="980">
        <f t="shared" si="151"/>
        <v>107.51250000000002</v>
      </c>
    </row>
    <row r="279" spans="1:22" ht="15" customHeight="1">
      <c r="A279" s="785"/>
      <c r="B279" s="971"/>
      <c r="C279" s="2928" t="s">
        <v>807</v>
      </c>
      <c r="D279" s="2928"/>
      <c r="E279" s="2928"/>
      <c r="F279" s="2928"/>
      <c r="G279" s="2928"/>
      <c r="H279" s="2928"/>
      <c r="I279" s="2928"/>
      <c r="J279" s="2928"/>
      <c r="K279" s="2928"/>
      <c r="L279" s="2929"/>
      <c r="M279" s="951"/>
      <c r="N279" s="951"/>
      <c r="O279" s="612"/>
      <c r="P279" s="2932" t="str">
        <f>C279</f>
        <v>ABATS</v>
      </c>
      <c r="Q279" s="2933"/>
      <c r="R279" s="2933"/>
      <c r="S279" s="2933"/>
      <c r="T279" s="2933"/>
      <c r="U279" s="2933"/>
      <c r="V279" s="2934"/>
    </row>
    <row r="280" spans="1:22" ht="15" customHeight="1">
      <c r="A280" s="785"/>
      <c r="B280" s="971"/>
      <c r="C280" s="2930"/>
      <c r="D280" s="2930"/>
      <c r="E280" s="2930"/>
      <c r="F280" s="2930"/>
      <c r="G280" s="2930"/>
      <c r="H280" s="2930"/>
      <c r="I280" s="2930"/>
      <c r="J280" s="2930"/>
      <c r="K280" s="2930"/>
      <c r="L280" s="2931"/>
      <c r="M280" s="951"/>
      <c r="N280" s="951"/>
      <c r="O280" s="612"/>
      <c r="P280" s="2935"/>
      <c r="Q280" s="2936"/>
      <c r="R280" s="2936"/>
      <c r="S280" s="2936"/>
      <c r="T280" s="2936"/>
      <c r="U280" s="2936"/>
      <c r="V280" s="2937"/>
    </row>
    <row r="281" spans="1:22" ht="15.75">
      <c r="A281" s="785"/>
      <c r="B281" s="962"/>
      <c r="C281" s="986" t="s">
        <v>808</v>
      </c>
      <c r="D281" s="986"/>
      <c r="E281" s="1008"/>
      <c r="F281" s="812">
        <v>0.05</v>
      </c>
      <c r="G281" s="812">
        <v>7.0000000000000007E-2</v>
      </c>
      <c r="H281" s="822">
        <v>0.11</v>
      </c>
      <c r="I281" s="824">
        <f>(H281*L281%)+H281</f>
        <v>0.121</v>
      </c>
      <c r="J281" s="828">
        <v>0.1</v>
      </c>
      <c r="K281" s="812">
        <v>7.0000000000000007E-2</v>
      </c>
      <c r="L281" s="965">
        <v>10</v>
      </c>
      <c r="M281" s="800"/>
      <c r="N281" s="800"/>
      <c r="O281" s="966" t="str">
        <f>C281</f>
        <v>Foie, langue, rognons, boudin</v>
      </c>
      <c r="P281" s="967">
        <f t="shared" ref="P281:U281" si="166">F281*P164</f>
        <v>12.65</v>
      </c>
      <c r="Q281" s="967">
        <f t="shared" si="166"/>
        <v>58.030000000000008</v>
      </c>
      <c r="R281" s="968">
        <f t="shared" si="166"/>
        <v>5.28</v>
      </c>
      <c r="S281" s="969">
        <f t="shared" si="166"/>
        <v>1.573</v>
      </c>
      <c r="T281" s="969">
        <f t="shared" si="166"/>
        <v>2.9000000000000004</v>
      </c>
      <c r="U281" s="967">
        <f t="shared" si="166"/>
        <v>1.1900000000000002</v>
      </c>
      <c r="V281" s="980">
        <f>SUM(P281:U281)</f>
        <v>81.623000000000005</v>
      </c>
    </row>
    <row r="282" spans="1:22" ht="15.75">
      <c r="A282" s="785"/>
      <c r="B282" s="962"/>
      <c r="C282" s="988" t="s">
        <v>809</v>
      </c>
      <c r="D282" s="988"/>
      <c r="E282" s="1009"/>
      <c r="F282" s="812">
        <v>0.05</v>
      </c>
      <c r="G282" s="812">
        <v>7.0000000000000007E-2</v>
      </c>
      <c r="H282" s="822">
        <v>0.15</v>
      </c>
      <c r="I282" s="824">
        <f>(H282*L282%)+H282</f>
        <v>0.16499999999999998</v>
      </c>
      <c r="J282" s="828">
        <v>0.15</v>
      </c>
      <c r="K282" s="812">
        <v>0.14000000000000001</v>
      </c>
      <c r="L282" s="965">
        <v>10</v>
      </c>
      <c r="M282" s="800"/>
      <c r="N282" s="800"/>
      <c r="O282" s="966" t="str">
        <f>C282</f>
        <v>Tripes avec sauce</v>
      </c>
      <c r="P282" s="967">
        <f t="shared" ref="P282:U282" si="167">F282*P164</f>
        <v>12.65</v>
      </c>
      <c r="Q282" s="967">
        <f t="shared" si="167"/>
        <v>58.030000000000008</v>
      </c>
      <c r="R282" s="968">
        <f t="shared" si="167"/>
        <v>7.1999999999999993</v>
      </c>
      <c r="S282" s="969">
        <f t="shared" si="167"/>
        <v>2.1449999999999996</v>
      </c>
      <c r="T282" s="969">
        <f t="shared" si="167"/>
        <v>4.3499999999999996</v>
      </c>
      <c r="U282" s="967">
        <f t="shared" si="167"/>
        <v>2.3800000000000003</v>
      </c>
      <c r="V282" s="980">
        <f>SUM(P282:U282)</f>
        <v>86.754999999999995</v>
      </c>
    </row>
    <row r="283" spans="1:22" ht="15" customHeight="1">
      <c r="A283" s="785"/>
      <c r="B283" s="971"/>
      <c r="C283" s="2928" t="s">
        <v>810</v>
      </c>
      <c r="D283" s="2928"/>
      <c r="E283" s="2928"/>
      <c r="F283" s="2928"/>
      <c r="G283" s="2928"/>
      <c r="H283" s="2928"/>
      <c r="I283" s="2928"/>
      <c r="J283" s="2928"/>
      <c r="K283" s="2928"/>
      <c r="L283" s="2929"/>
      <c r="M283" s="951"/>
      <c r="N283" s="951"/>
      <c r="O283" s="612"/>
      <c r="P283" s="2932" t="str">
        <f>C283</f>
        <v>OEUFS (plat principal)</v>
      </c>
      <c r="Q283" s="2933"/>
      <c r="R283" s="2933"/>
      <c r="S283" s="2933"/>
      <c r="T283" s="2933"/>
      <c r="U283" s="2933"/>
      <c r="V283" s="2934"/>
    </row>
    <row r="284" spans="1:22" ht="15" customHeight="1">
      <c r="A284" s="785"/>
      <c r="B284" s="971"/>
      <c r="C284" s="2930"/>
      <c r="D284" s="2930"/>
      <c r="E284" s="2930"/>
      <c r="F284" s="2930"/>
      <c r="G284" s="2930"/>
      <c r="H284" s="2930"/>
      <c r="I284" s="2930"/>
      <c r="J284" s="2930"/>
      <c r="K284" s="2930"/>
      <c r="L284" s="2931"/>
      <c r="M284" s="951"/>
      <c r="N284" s="951"/>
      <c r="O284" s="612"/>
      <c r="P284" s="2935"/>
      <c r="Q284" s="2936"/>
      <c r="R284" s="2936"/>
      <c r="S284" s="2936"/>
      <c r="T284" s="2936"/>
      <c r="U284" s="2936"/>
      <c r="V284" s="2937"/>
    </row>
    <row r="285" spans="1:22" ht="15.75">
      <c r="A285" s="785"/>
      <c r="B285" s="962"/>
      <c r="C285" s="986" t="s">
        <v>811</v>
      </c>
      <c r="D285" s="986"/>
      <c r="E285" s="1008"/>
      <c r="F285" s="812">
        <v>1</v>
      </c>
      <c r="G285" s="812">
        <v>2</v>
      </c>
      <c r="H285" s="822">
        <v>2.5</v>
      </c>
      <c r="I285" s="824">
        <f>(H285*L285%)+H285</f>
        <v>2.75</v>
      </c>
      <c r="J285" s="828">
        <v>2</v>
      </c>
      <c r="K285" s="812">
        <v>1.5</v>
      </c>
      <c r="L285" s="965">
        <v>10</v>
      </c>
      <c r="M285" s="800"/>
      <c r="N285" s="800"/>
      <c r="O285" s="976" t="str">
        <f>C285</f>
        <v>Œufs durs (à l'unité)</v>
      </c>
      <c r="P285" s="977">
        <f t="shared" ref="P285:U285" si="168">F285*P164</f>
        <v>253</v>
      </c>
      <c r="Q285" s="977">
        <f t="shared" si="168"/>
        <v>1658</v>
      </c>
      <c r="R285" s="978">
        <f t="shared" si="168"/>
        <v>120</v>
      </c>
      <c r="S285" s="979">
        <f t="shared" si="168"/>
        <v>35.75</v>
      </c>
      <c r="T285" s="979">
        <f t="shared" si="168"/>
        <v>58</v>
      </c>
      <c r="U285" s="977">
        <f t="shared" si="168"/>
        <v>25.5</v>
      </c>
      <c r="V285" s="980">
        <f>SUM(P285:U285)</f>
        <v>2150.25</v>
      </c>
    </row>
    <row r="286" spans="1:22" ht="15.75">
      <c r="A286" s="785"/>
      <c r="B286" s="962"/>
      <c r="C286" s="988" t="s">
        <v>812</v>
      </c>
      <c r="D286" s="988"/>
      <c r="E286" s="1009"/>
      <c r="F286" s="812">
        <v>0.06</v>
      </c>
      <c r="G286" s="812">
        <v>0.09</v>
      </c>
      <c r="H286" s="822">
        <v>0.11</v>
      </c>
      <c r="I286" s="824">
        <f>(H286*L286%)+H286</f>
        <v>0.121</v>
      </c>
      <c r="J286" s="828">
        <v>0.09</v>
      </c>
      <c r="K286" s="812">
        <v>0.06</v>
      </c>
      <c r="L286" s="965">
        <v>10</v>
      </c>
      <c r="M286" s="800"/>
      <c r="N286" s="800"/>
      <c r="O286" s="966" t="str">
        <f>C286</f>
        <v>Omelette</v>
      </c>
      <c r="P286" s="967">
        <f t="shared" ref="P286:U286" si="169">F286*P164</f>
        <v>15.18</v>
      </c>
      <c r="Q286" s="967">
        <f t="shared" si="169"/>
        <v>74.61</v>
      </c>
      <c r="R286" s="968">
        <f t="shared" si="169"/>
        <v>5.28</v>
      </c>
      <c r="S286" s="969">
        <f t="shared" si="169"/>
        <v>1.573</v>
      </c>
      <c r="T286" s="969">
        <f t="shared" si="169"/>
        <v>2.61</v>
      </c>
      <c r="U286" s="967">
        <f t="shared" si="169"/>
        <v>1.02</v>
      </c>
      <c r="V286" s="980">
        <f>SUM(P286:U286)</f>
        <v>100.27299999999998</v>
      </c>
    </row>
    <row r="287" spans="1:22" ht="15" customHeight="1">
      <c r="A287" s="785"/>
      <c r="B287" s="971"/>
      <c r="C287" s="2928" t="s">
        <v>813</v>
      </c>
      <c r="D287" s="2928"/>
      <c r="E287" s="2928"/>
      <c r="F287" s="2928"/>
      <c r="G287" s="2928"/>
      <c r="H287" s="2928"/>
      <c r="I287" s="2928"/>
      <c r="J287" s="2928"/>
      <c r="K287" s="2928"/>
      <c r="L287" s="2929"/>
      <c r="M287" s="951"/>
      <c r="N287" s="951"/>
      <c r="O287" s="612"/>
      <c r="P287" s="2932" t="str">
        <f>C287</f>
        <v>POISSONS (Sans sauce)</v>
      </c>
      <c r="Q287" s="2933"/>
      <c r="R287" s="2933"/>
      <c r="S287" s="2933"/>
      <c r="T287" s="2933"/>
      <c r="U287" s="2933"/>
      <c r="V287" s="2934"/>
    </row>
    <row r="288" spans="1:22" ht="15" customHeight="1">
      <c r="A288" s="785"/>
      <c r="B288" s="971"/>
      <c r="C288" s="2930"/>
      <c r="D288" s="2930"/>
      <c r="E288" s="2930"/>
      <c r="F288" s="2930"/>
      <c r="G288" s="2930"/>
      <c r="H288" s="2930"/>
      <c r="I288" s="2930"/>
      <c r="J288" s="2930"/>
      <c r="K288" s="2930"/>
      <c r="L288" s="2931"/>
      <c r="M288" s="951"/>
      <c r="N288" s="951"/>
      <c r="O288" s="612"/>
      <c r="P288" s="2935"/>
      <c r="Q288" s="2936"/>
      <c r="R288" s="2936"/>
      <c r="S288" s="2936"/>
      <c r="T288" s="2936"/>
      <c r="U288" s="2936"/>
      <c r="V288" s="2937"/>
    </row>
    <row r="289" spans="1:22" ht="15.75">
      <c r="A289" s="785"/>
      <c r="B289" s="962"/>
      <c r="C289" s="986" t="s">
        <v>814</v>
      </c>
      <c r="D289" s="986"/>
      <c r="E289" s="1008"/>
      <c r="F289" s="812">
        <v>0.05</v>
      </c>
      <c r="G289" s="812">
        <v>7.0000000000000007E-2</v>
      </c>
      <c r="H289" s="822">
        <v>0.11</v>
      </c>
      <c r="I289" s="824">
        <f>(H289*L289%)+H289</f>
        <v>0.121</v>
      </c>
      <c r="J289" s="828">
        <v>0.1</v>
      </c>
      <c r="K289" s="812">
        <v>7.0000000000000007E-2</v>
      </c>
      <c r="L289" s="965">
        <v>10</v>
      </c>
      <c r="M289" s="800"/>
      <c r="N289" s="800"/>
      <c r="O289" s="966" t="str">
        <f>C289</f>
        <v>Poissons non enrobés sans arêtes (filets, rôtis,
steaks, brochettes, cubes)</v>
      </c>
      <c r="P289" s="967">
        <f t="shared" ref="P289:U289" si="170">F289*P164</f>
        <v>12.65</v>
      </c>
      <c r="Q289" s="967">
        <f t="shared" si="170"/>
        <v>58.030000000000008</v>
      </c>
      <c r="R289" s="968">
        <f t="shared" si="170"/>
        <v>5.28</v>
      </c>
      <c r="S289" s="969">
        <f t="shared" si="170"/>
        <v>1.573</v>
      </c>
      <c r="T289" s="969">
        <f t="shared" si="170"/>
        <v>2.9000000000000004</v>
      </c>
      <c r="U289" s="967">
        <f t="shared" si="170"/>
        <v>1.1900000000000002</v>
      </c>
      <c r="V289" s="980">
        <f>SUM(P289:U289)</f>
        <v>81.623000000000005</v>
      </c>
    </row>
    <row r="290" spans="1:22" ht="15.75">
      <c r="A290" s="785"/>
      <c r="B290" s="962"/>
      <c r="C290" s="986" t="s">
        <v>815</v>
      </c>
      <c r="D290" s="986"/>
      <c r="E290" s="1008"/>
      <c r="F290" s="812">
        <v>0.05</v>
      </c>
      <c r="G290" s="812">
        <v>7.0000000000000007E-2</v>
      </c>
      <c r="H290" s="822">
        <v>0.11</v>
      </c>
      <c r="I290" s="824">
        <f>(H290*L290%)+H290</f>
        <v>0.121</v>
      </c>
      <c r="J290" s="828">
        <v>0.1</v>
      </c>
      <c r="K290" s="812">
        <v>7.0000000000000007E-2</v>
      </c>
      <c r="L290" s="965">
        <v>10</v>
      </c>
      <c r="M290" s="800"/>
      <c r="N290" s="800"/>
      <c r="O290" s="966" t="str">
        <f>C290</f>
        <v>Brochettes de poisson</v>
      </c>
      <c r="P290" s="967">
        <f t="shared" ref="P290:U290" si="171">F290*P164</f>
        <v>12.65</v>
      </c>
      <c r="Q290" s="967">
        <f t="shared" si="171"/>
        <v>58.030000000000008</v>
      </c>
      <c r="R290" s="968">
        <f t="shared" si="171"/>
        <v>5.28</v>
      </c>
      <c r="S290" s="969">
        <f t="shared" si="171"/>
        <v>1.573</v>
      </c>
      <c r="T290" s="969">
        <f t="shared" si="171"/>
        <v>2.9000000000000004</v>
      </c>
      <c r="U290" s="967">
        <f t="shared" si="171"/>
        <v>1.1900000000000002</v>
      </c>
      <c r="V290" s="980">
        <f>SUM(P290:U290)</f>
        <v>81.623000000000005</v>
      </c>
    </row>
    <row r="291" spans="1:22" ht="15.75">
      <c r="A291" s="785"/>
      <c r="B291" s="962"/>
      <c r="C291" s="986" t="s">
        <v>816</v>
      </c>
      <c r="D291" s="986"/>
      <c r="E291" s="1008"/>
      <c r="F291" s="812">
        <v>0</v>
      </c>
      <c r="G291" s="812">
        <v>0</v>
      </c>
      <c r="H291" s="822">
        <v>1.1299999999999999</v>
      </c>
      <c r="I291" s="824">
        <f>(H291*L291%)+H291</f>
        <v>1.2429999999999999</v>
      </c>
      <c r="J291" s="828">
        <v>0.12</v>
      </c>
      <c r="K291" s="812">
        <v>0.08</v>
      </c>
      <c r="L291" s="965">
        <v>10</v>
      </c>
      <c r="M291" s="800"/>
      <c r="N291" s="800"/>
      <c r="O291" s="966" t="str">
        <f>C291</f>
        <v>Darne</v>
      </c>
      <c r="P291" s="967">
        <f t="shared" ref="P291:U291" si="172">F291*P164</f>
        <v>0</v>
      </c>
      <c r="Q291" s="967">
        <f t="shared" si="172"/>
        <v>0</v>
      </c>
      <c r="R291" s="968">
        <f t="shared" si="172"/>
        <v>54.239999999999995</v>
      </c>
      <c r="S291" s="969">
        <f t="shared" si="172"/>
        <v>16.158999999999999</v>
      </c>
      <c r="T291" s="969">
        <f t="shared" si="172"/>
        <v>3.48</v>
      </c>
      <c r="U291" s="967">
        <f t="shared" si="172"/>
        <v>1.36</v>
      </c>
      <c r="V291" s="980">
        <f>SUM(P291:U291)</f>
        <v>75.239000000000004</v>
      </c>
    </row>
    <row r="292" spans="1:22" ht="15.75">
      <c r="A292" s="785"/>
      <c r="B292" s="962"/>
      <c r="C292" s="986" t="s">
        <v>817</v>
      </c>
      <c r="D292" s="986"/>
      <c r="E292" s="1008"/>
      <c r="F292" s="812">
        <v>0.05</v>
      </c>
      <c r="G292" s="812">
        <v>7.0000000000000007E-2</v>
      </c>
      <c r="H292" s="822">
        <v>0.11</v>
      </c>
      <c r="I292" s="824">
        <f>(H292*L292%)+H292</f>
        <v>0.121</v>
      </c>
      <c r="J292" s="828">
        <v>0.1</v>
      </c>
      <c r="K292" s="812">
        <v>7.0000000000000007E-2</v>
      </c>
      <c r="L292" s="965">
        <v>10</v>
      </c>
      <c r="M292" s="800"/>
      <c r="N292" s="800"/>
      <c r="O292" s="966" t="str">
        <f>C292</f>
        <v>Beignets, poissons panés ou enrobés (croquettes,
paupiettes,…)</v>
      </c>
      <c r="P292" s="967">
        <f t="shared" ref="P292:U292" si="173">F292*P164</f>
        <v>12.65</v>
      </c>
      <c r="Q292" s="967">
        <f t="shared" si="173"/>
        <v>58.030000000000008</v>
      </c>
      <c r="R292" s="968">
        <f t="shared" si="173"/>
        <v>5.28</v>
      </c>
      <c r="S292" s="969">
        <f t="shared" si="173"/>
        <v>1.573</v>
      </c>
      <c r="T292" s="969">
        <f t="shared" si="173"/>
        <v>2.9000000000000004</v>
      </c>
      <c r="U292" s="967">
        <f t="shared" si="173"/>
        <v>1.1900000000000002</v>
      </c>
      <c r="V292" s="980">
        <f>SUM(P292:U292)</f>
        <v>81.623000000000005</v>
      </c>
    </row>
    <row r="293" spans="1:22" ht="15.75">
      <c r="A293" s="785"/>
      <c r="B293" s="962"/>
      <c r="C293" s="988" t="s">
        <v>818</v>
      </c>
      <c r="D293" s="988"/>
      <c r="E293" s="1009"/>
      <c r="F293" s="812">
        <v>0</v>
      </c>
      <c r="G293" s="812">
        <v>0</v>
      </c>
      <c r="H293" s="822">
        <v>0.16</v>
      </c>
      <c r="I293" s="824">
        <f>(H293*L293%)+H293</f>
        <v>0.17599999999999999</v>
      </c>
      <c r="J293" s="828">
        <v>0.15</v>
      </c>
      <c r="K293" s="812">
        <v>0.11</v>
      </c>
      <c r="L293" s="965">
        <v>10</v>
      </c>
      <c r="M293" s="630"/>
      <c r="N293" s="630"/>
      <c r="O293" s="966" t="str">
        <f>C293</f>
        <v>Poissons entiers</v>
      </c>
      <c r="P293" s="967">
        <f t="shared" ref="P293:U293" si="174">F293*P164</f>
        <v>0</v>
      </c>
      <c r="Q293" s="967">
        <f t="shared" si="174"/>
        <v>0</v>
      </c>
      <c r="R293" s="968">
        <f t="shared" si="174"/>
        <v>7.68</v>
      </c>
      <c r="S293" s="969">
        <f t="shared" si="174"/>
        <v>2.2879999999999998</v>
      </c>
      <c r="T293" s="969">
        <f t="shared" si="174"/>
        <v>4.3499999999999996</v>
      </c>
      <c r="U293" s="967">
        <f t="shared" si="174"/>
        <v>1.87</v>
      </c>
      <c r="V293" s="980">
        <f>SUM(P293:U293)</f>
        <v>16.187999999999999</v>
      </c>
    </row>
    <row r="294" spans="1:22" ht="15" customHeight="1">
      <c r="A294" s="785"/>
      <c r="B294" s="971"/>
      <c r="C294" s="2928" t="s">
        <v>899</v>
      </c>
      <c r="D294" s="2928"/>
      <c r="E294" s="2928"/>
      <c r="F294" s="2928"/>
      <c r="G294" s="2928"/>
      <c r="H294" s="2928"/>
      <c r="I294" s="2928"/>
      <c r="J294" s="2928"/>
      <c r="K294" s="2928"/>
      <c r="L294" s="2929"/>
      <c r="M294" s="951"/>
      <c r="N294" s="951"/>
      <c r="O294" s="612"/>
      <c r="P294" s="2932" t="str">
        <f>C294</f>
        <v>*PLATS COMPOSES (denrée protidique et garniture)</v>
      </c>
      <c r="Q294" s="2933"/>
      <c r="R294" s="2933"/>
      <c r="S294" s="2933"/>
      <c r="T294" s="2933"/>
      <c r="U294" s="2933"/>
      <c r="V294" s="2934"/>
    </row>
    <row r="295" spans="1:22" ht="15" customHeight="1">
      <c r="A295" s="785"/>
      <c r="B295" s="971"/>
      <c r="C295" s="2930"/>
      <c r="D295" s="2930"/>
      <c r="E295" s="2930"/>
      <c r="F295" s="2930"/>
      <c r="G295" s="2930"/>
      <c r="H295" s="2930"/>
      <c r="I295" s="2930"/>
      <c r="J295" s="2930"/>
      <c r="K295" s="2930"/>
      <c r="L295" s="2931"/>
      <c r="M295" s="951"/>
      <c r="N295" s="951"/>
      <c r="O295" s="612"/>
      <c r="P295" s="2935"/>
      <c r="Q295" s="2936"/>
      <c r="R295" s="2936"/>
      <c r="S295" s="2936"/>
      <c r="T295" s="2936"/>
      <c r="U295" s="2936"/>
      <c r="V295" s="2937"/>
    </row>
    <row r="296" spans="1:22" ht="15.75">
      <c r="A296" s="785"/>
      <c r="B296" s="962"/>
      <c r="C296" s="986" t="s">
        <v>819</v>
      </c>
      <c r="D296" s="986"/>
      <c r="E296" s="1008"/>
      <c r="F296" s="812">
        <v>0.05</v>
      </c>
      <c r="G296" s="812">
        <v>7.0000000000000007E-2</v>
      </c>
      <c r="H296" s="822">
        <v>0.11</v>
      </c>
      <c r="I296" s="824">
        <f t="shared" ref="I296:I303" si="175">(H296*L296%)+H296</f>
        <v>0.121</v>
      </c>
      <c r="J296" s="828">
        <v>0.1</v>
      </c>
      <c r="K296" s="812">
        <v>7.0000000000000007E-2</v>
      </c>
      <c r="L296" s="965">
        <v>10</v>
      </c>
      <c r="M296" s="800"/>
      <c r="N296" s="800"/>
      <c r="O296" s="966" t="str">
        <f t="shared" ref="O296:O303" si="176">C296</f>
        <v>Plat composé, choucroute, paëlla, etc. (poids minimum d’aliment protidique)</v>
      </c>
      <c r="P296" s="967">
        <f t="shared" ref="P296:U296" si="177">F296*P164</f>
        <v>12.65</v>
      </c>
      <c r="Q296" s="967">
        <f t="shared" si="177"/>
        <v>58.030000000000008</v>
      </c>
      <c r="R296" s="968">
        <f t="shared" si="177"/>
        <v>5.28</v>
      </c>
      <c r="S296" s="969">
        <f t="shared" si="177"/>
        <v>1.573</v>
      </c>
      <c r="T296" s="969">
        <f t="shared" si="177"/>
        <v>2.9000000000000004</v>
      </c>
      <c r="U296" s="967">
        <f t="shared" si="177"/>
        <v>1.1900000000000002</v>
      </c>
      <c r="V296" s="980">
        <f t="shared" ref="V296:V303" si="178">SUM(P296:U296)</f>
        <v>81.623000000000005</v>
      </c>
    </row>
    <row r="297" spans="1:22" ht="15.75">
      <c r="A297" s="1010"/>
      <c r="B297" s="962"/>
      <c r="C297" s="986" t="s">
        <v>820</v>
      </c>
      <c r="D297" s="986"/>
      <c r="E297" s="1008"/>
      <c r="F297" s="812">
        <v>0.05</v>
      </c>
      <c r="G297" s="812">
        <v>7.0000000000000007E-2</v>
      </c>
      <c r="H297" s="822">
        <v>0.11</v>
      </c>
      <c r="I297" s="824">
        <f t="shared" si="175"/>
        <v>0.121</v>
      </c>
      <c r="J297" s="828">
        <v>0.1</v>
      </c>
      <c r="K297" s="812">
        <v>7.0000000000000007E-2</v>
      </c>
      <c r="L297" s="965">
        <v>10</v>
      </c>
      <c r="M297" s="630"/>
      <c r="N297" s="630"/>
      <c r="O297" s="966" t="str">
        <f t="shared" si="176"/>
        <v>Hachis Parmentier, Brandade, Légumes farcis (poids minimum d’aliment protidique)</v>
      </c>
      <c r="P297" s="967">
        <f t="shared" ref="P297:U297" si="179">F297*P164</f>
        <v>12.65</v>
      </c>
      <c r="Q297" s="967">
        <f t="shared" si="179"/>
        <v>58.030000000000008</v>
      </c>
      <c r="R297" s="968">
        <f t="shared" si="179"/>
        <v>5.28</v>
      </c>
      <c r="S297" s="969">
        <f t="shared" si="179"/>
        <v>1.573</v>
      </c>
      <c r="T297" s="969">
        <f t="shared" si="179"/>
        <v>2.9000000000000004</v>
      </c>
      <c r="U297" s="967">
        <f t="shared" si="179"/>
        <v>1.1900000000000002</v>
      </c>
      <c r="V297" s="980">
        <f t="shared" si="178"/>
        <v>81.623000000000005</v>
      </c>
    </row>
    <row r="298" spans="1:22" ht="15.75">
      <c r="A298" s="785"/>
      <c r="B298" s="962"/>
      <c r="C298" s="986" t="s">
        <v>821</v>
      </c>
      <c r="D298" s="986"/>
      <c r="E298" s="1008"/>
      <c r="F298" s="812">
        <v>0.18</v>
      </c>
      <c r="G298" s="812">
        <v>0.25</v>
      </c>
      <c r="H298" s="822">
        <v>0.28000000000000003</v>
      </c>
      <c r="I298" s="824">
        <f t="shared" si="175"/>
        <v>0.30800000000000005</v>
      </c>
      <c r="J298" s="828">
        <v>0.25</v>
      </c>
      <c r="K298" s="812">
        <v>0.17</v>
      </c>
      <c r="L298" s="965">
        <v>10</v>
      </c>
      <c r="M298" s="630"/>
      <c r="N298" s="630"/>
      <c r="O298" s="966" t="str">
        <f t="shared" si="176"/>
        <v>Raviolis, Cannellonis, Lasagnes ... (poids ration
avec sauce)</v>
      </c>
      <c r="P298" s="967">
        <f t="shared" ref="P298:U298" si="180">F298*P164</f>
        <v>45.54</v>
      </c>
      <c r="Q298" s="967">
        <f t="shared" si="180"/>
        <v>207.25</v>
      </c>
      <c r="R298" s="968">
        <f t="shared" si="180"/>
        <v>13.440000000000001</v>
      </c>
      <c r="S298" s="969">
        <f t="shared" si="180"/>
        <v>4.0040000000000004</v>
      </c>
      <c r="T298" s="969">
        <f t="shared" si="180"/>
        <v>7.25</v>
      </c>
      <c r="U298" s="967">
        <f t="shared" si="180"/>
        <v>2.89</v>
      </c>
      <c r="V298" s="980">
        <f t="shared" si="178"/>
        <v>280.37400000000002</v>
      </c>
    </row>
    <row r="299" spans="1:22" ht="15.75">
      <c r="A299" s="785"/>
      <c r="B299" s="962"/>
      <c r="C299" s="986" t="s">
        <v>822</v>
      </c>
      <c r="D299" s="986"/>
      <c r="E299" s="1008"/>
      <c r="F299" s="812">
        <v>0.1</v>
      </c>
      <c r="G299" s="812">
        <v>0.15</v>
      </c>
      <c r="H299" s="822">
        <v>0.2</v>
      </c>
      <c r="I299" s="824">
        <f t="shared" si="175"/>
        <v>0.22000000000000003</v>
      </c>
      <c r="J299" s="828">
        <v>0.15</v>
      </c>
      <c r="K299" s="812">
        <v>0.15</v>
      </c>
      <c r="L299" s="965">
        <v>10</v>
      </c>
      <c r="M299" s="630"/>
      <c r="N299" s="630"/>
      <c r="O299" s="966" t="str">
        <f t="shared" si="176"/>
        <v>Préparations pâtissières (crêpes, pizzas, croque-
monsieur, friands, quiches)</v>
      </c>
      <c r="P299" s="967">
        <f t="shared" ref="P299:U299" si="181">F299*P164</f>
        <v>25.3</v>
      </c>
      <c r="Q299" s="967">
        <f t="shared" si="181"/>
        <v>124.35</v>
      </c>
      <c r="R299" s="968">
        <f t="shared" si="181"/>
        <v>9.6000000000000014</v>
      </c>
      <c r="S299" s="969">
        <f t="shared" si="181"/>
        <v>2.8600000000000003</v>
      </c>
      <c r="T299" s="969">
        <f t="shared" si="181"/>
        <v>4.3499999999999996</v>
      </c>
      <c r="U299" s="967">
        <f t="shared" si="181"/>
        <v>2.5499999999999998</v>
      </c>
      <c r="V299" s="980">
        <f t="shared" si="178"/>
        <v>169.01000000000002</v>
      </c>
    </row>
    <row r="300" spans="1:22" ht="15.75">
      <c r="A300" s="785"/>
      <c r="B300" s="962"/>
      <c r="C300" s="986" t="s">
        <v>823</v>
      </c>
      <c r="D300" s="986"/>
      <c r="E300" s="1008"/>
      <c r="F300" s="812">
        <v>0.06</v>
      </c>
      <c r="G300" s="812">
        <v>0.08</v>
      </c>
      <c r="H300" s="822">
        <v>0.14000000000000001</v>
      </c>
      <c r="I300" s="824">
        <f t="shared" si="175"/>
        <v>0.15400000000000003</v>
      </c>
      <c r="J300" s="828">
        <v>0.12</v>
      </c>
      <c r="K300" s="812">
        <v>0.08</v>
      </c>
      <c r="L300" s="965">
        <v>10</v>
      </c>
      <c r="M300" s="630"/>
      <c r="N300" s="630"/>
      <c r="O300" s="966" t="str">
        <f t="shared" si="176"/>
        <v>Quenelle</v>
      </c>
      <c r="P300" s="967">
        <f t="shared" ref="P300:U300" si="182">F300*P164</f>
        <v>15.18</v>
      </c>
      <c r="Q300" s="967">
        <f t="shared" si="182"/>
        <v>66.320000000000007</v>
      </c>
      <c r="R300" s="968">
        <f t="shared" si="182"/>
        <v>6.7200000000000006</v>
      </c>
      <c r="S300" s="969">
        <f t="shared" si="182"/>
        <v>2.0020000000000002</v>
      </c>
      <c r="T300" s="969">
        <f t="shared" si="182"/>
        <v>3.48</v>
      </c>
      <c r="U300" s="967">
        <f t="shared" si="182"/>
        <v>1.36</v>
      </c>
      <c r="V300" s="980">
        <f t="shared" si="178"/>
        <v>95.061999999999998</v>
      </c>
    </row>
    <row r="301" spans="1:22" ht="15.75">
      <c r="A301" s="785"/>
      <c r="B301" s="962"/>
      <c r="C301" s="986"/>
      <c r="D301" s="986"/>
      <c r="E301" s="1008"/>
      <c r="F301" s="812"/>
      <c r="G301" s="812"/>
      <c r="H301" s="822"/>
      <c r="I301" s="824">
        <f t="shared" si="175"/>
        <v>0</v>
      </c>
      <c r="J301" s="828"/>
      <c r="K301" s="812"/>
      <c r="L301" s="965"/>
      <c r="M301" s="630"/>
      <c r="N301" s="630"/>
      <c r="O301" s="966">
        <f t="shared" si="176"/>
        <v>0</v>
      </c>
      <c r="P301" s="967">
        <f t="shared" ref="P301:U301" si="183">F301*P164</f>
        <v>0</v>
      </c>
      <c r="Q301" s="967">
        <f t="shared" si="183"/>
        <v>0</v>
      </c>
      <c r="R301" s="968">
        <f t="shared" si="183"/>
        <v>0</v>
      </c>
      <c r="S301" s="969">
        <f t="shared" si="183"/>
        <v>0</v>
      </c>
      <c r="T301" s="969">
        <f t="shared" si="183"/>
        <v>0</v>
      </c>
      <c r="U301" s="967">
        <f t="shared" si="183"/>
        <v>0</v>
      </c>
      <c r="V301" s="980">
        <f t="shared" si="178"/>
        <v>0</v>
      </c>
    </row>
    <row r="302" spans="1:22" ht="15.75">
      <c r="A302" s="785"/>
      <c r="B302" s="962"/>
      <c r="C302" s="986"/>
      <c r="D302" s="986"/>
      <c r="E302" s="1008"/>
      <c r="F302" s="812"/>
      <c r="G302" s="812"/>
      <c r="H302" s="822"/>
      <c r="I302" s="824">
        <f t="shared" si="175"/>
        <v>0</v>
      </c>
      <c r="J302" s="828"/>
      <c r="K302" s="812"/>
      <c r="L302" s="965"/>
      <c r="M302" s="630"/>
      <c r="N302" s="630"/>
      <c r="O302" s="966">
        <f t="shared" si="176"/>
        <v>0</v>
      </c>
      <c r="P302" s="967">
        <f t="shared" ref="P302:U302" si="184">F302*P164</f>
        <v>0</v>
      </c>
      <c r="Q302" s="967">
        <f t="shared" si="184"/>
        <v>0</v>
      </c>
      <c r="R302" s="968">
        <f t="shared" si="184"/>
        <v>0</v>
      </c>
      <c r="S302" s="969">
        <f t="shared" si="184"/>
        <v>0</v>
      </c>
      <c r="T302" s="969">
        <f t="shared" si="184"/>
        <v>0</v>
      </c>
      <c r="U302" s="967">
        <f t="shared" si="184"/>
        <v>0</v>
      </c>
      <c r="V302" s="980">
        <f t="shared" si="178"/>
        <v>0</v>
      </c>
    </row>
    <row r="303" spans="1:22" ht="15.75">
      <c r="A303" s="785"/>
      <c r="B303" s="962"/>
      <c r="C303" s="988" t="s">
        <v>824</v>
      </c>
      <c r="D303" s="988"/>
      <c r="E303" s="1009"/>
      <c r="F303" s="812">
        <v>0.1</v>
      </c>
      <c r="G303" s="812">
        <v>0.1</v>
      </c>
      <c r="H303" s="822">
        <v>0.15</v>
      </c>
      <c r="I303" s="824">
        <f t="shared" si="175"/>
        <v>0.16499999999999998</v>
      </c>
      <c r="J303" s="828">
        <v>0.15</v>
      </c>
      <c r="K303" s="812">
        <v>0.15</v>
      </c>
      <c r="L303" s="965">
        <v>10</v>
      </c>
      <c r="M303" s="800"/>
      <c r="N303" s="800"/>
      <c r="O303" s="966" t="str">
        <f t="shared" si="176"/>
        <v>LEGUMES CUITS</v>
      </c>
      <c r="P303" s="967">
        <f t="shared" ref="P303:U303" si="185">F303*P164</f>
        <v>25.3</v>
      </c>
      <c r="Q303" s="967">
        <f t="shared" si="185"/>
        <v>82.9</v>
      </c>
      <c r="R303" s="968">
        <f t="shared" si="185"/>
        <v>7.1999999999999993</v>
      </c>
      <c r="S303" s="969">
        <f t="shared" si="185"/>
        <v>2.1449999999999996</v>
      </c>
      <c r="T303" s="969">
        <f t="shared" si="185"/>
        <v>4.3499999999999996</v>
      </c>
      <c r="U303" s="967">
        <f t="shared" si="185"/>
        <v>2.5499999999999998</v>
      </c>
      <c r="V303" s="980">
        <f t="shared" si="178"/>
        <v>124.44499999999999</v>
      </c>
    </row>
    <row r="304" spans="1:22" ht="15" customHeight="1">
      <c r="A304" s="785"/>
      <c r="B304" s="971"/>
      <c r="C304" s="2930" t="s">
        <v>900</v>
      </c>
      <c r="D304" s="2930"/>
      <c r="E304" s="2930"/>
      <c r="F304" s="2928"/>
      <c r="G304" s="2928"/>
      <c r="H304" s="2928"/>
      <c r="I304" s="2928"/>
      <c r="J304" s="2928"/>
      <c r="K304" s="2928"/>
      <c r="L304" s="2929"/>
      <c r="M304" s="951"/>
      <c r="N304" s="951"/>
      <c r="O304" s="612"/>
      <c r="P304" s="2932" t="str">
        <f>C304</f>
        <v>*FÉCULENTS CUITS</v>
      </c>
      <c r="Q304" s="2933"/>
      <c r="R304" s="2933"/>
      <c r="S304" s="2933"/>
      <c r="T304" s="2933"/>
      <c r="U304" s="2933"/>
      <c r="V304" s="2934"/>
    </row>
    <row r="305" spans="1:22" ht="15" customHeight="1">
      <c r="A305" s="785"/>
      <c r="B305" s="971"/>
      <c r="C305" s="2930"/>
      <c r="D305" s="2930"/>
      <c r="E305" s="2930"/>
      <c r="F305" s="2930"/>
      <c r="G305" s="2930"/>
      <c r="H305" s="2930"/>
      <c r="I305" s="2930"/>
      <c r="J305" s="2930"/>
      <c r="K305" s="2930"/>
      <c r="L305" s="2931"/>
      <c r="M305" s="951"/>
      <c r="N305" s="951"/>
      <c r="O305" s="612"/>
      <c r="P305" s="2935"/>
      <c r="Q305" s="2936"/>
      <c r="R305" s="2936"/>
      <c r="S305" s="2936"/>
      <c r="T305" s="2936"/>
      <c r="U305" s="2936"/>
      <c r="V305" s="2937"/>
    </row>
    <row r="306" spans="1:22" ht="15.75">
      <c r="A306" s="785"/>
      <c r="B306" s="962"/>
      <c r="C306" s="986" t="s">
        <v>825</v>
      </c>
      <c r="D306" s="986"/>
      <c r="E306" s="1008"/>
      <c r="F306" s="812">
        <v>0.12</v>
      </c>
      <c r="G306" s="812">
        <v>0.17499999999999999</v>
      </c>
      <c r="H306" s="822">
        <v>0.22</v>
      </c>
      <c r="I306" s="824">
        <f t="shared" ref="I306:I315" si="186">(H306*L306%)+H306</f>
        <v>0.24199999999999999</v>
      </c>
      <c r="J306" s="828">
        <v>0.2</v>
      </c>
      <c r="K306" s="812">
        <v>0.2</v>
      </c>
      <c r="L306" s="965">
        <v>10</v>
      </c>
      <c r="M306" s="800"/>
      <c r="N306" s="800"/>
      <c r="O306" s="966" t="str">
        <f t="shared" ref="O306:O315" si="187">C306</f>
        <v>Riz – Pâtes – Pommes de terre</v>
      </c>
      <c r="P306" s="967">
        <f t="shared" ref="P306:U306" si="188">F306*P164</f>
        <v>30.36</v>
      </c>
      <c r="Q306" s="967">
        <f t="shared" si="188"/>
        <v>145.07499999999999</v>
      </c>
      <c r="R306" s="968">
        <f t="shared" si="188"/>
        <v>10.56</v>
      </c>
      <c r="S306" s="969">
        <f t="shared" si="188"/>
        <v>3.1459999999999999</v>
      </c>
      <c r="T306" s="969">
        <f t="shared" si="188"/>
        <v>5.8000000000000007</v>
      </c>
      <c r="U306" s="967">
        <f t="shared" si="188"/>
        <v>3.4000000000000004</v>
      </c>
      <c r="V306" s="980">
        <f t="shared" ref="V306:V315" si="189">SUM(P306:U306)</f>
        <v>198.34100000000001</v>
      </c>
    </row>
    <row r="307" spans="1:22" ht="15.75">
      <c r="A307" s="785"/>
      <c r="B307" s="962"/>
      <c r="C307" s="986" t="s">
        <v>826</v>
      </c>
      <c r="D307" s="986"/>
      <c r="E307" s="1008"/>
      <c r="F307" s="812">
        <v>0.15</v>
      </c>
      <c r="G307" s="812">
        <v>1.18</v>
      </c>
      <c r="H307" s="822">
        <v>0.25</v>
      </c>
      <c r="I307" s="824">
        <f t="shared" si="186"/>
        <v>0.27500000000000002</v>
      </c>
      <c r="J307" s="828">
        <v>0.23</v>
      </c>
      <c r="K307" s="812">
        <v>0.23</v>
      </c>
      <c r="L307" s="965">
        <v>10</v>
      </c>
      <c r="M307" s="800"/>
      <c r="N307" s="800"/>
      <c r="O307" s="966" t="str">
        <f t="shared" si="187"/>
        <v>Purée de pomme de terre, fraiche ou reconstituée</v>
      </c>
      <c r="P307" s="967">
        <f t="shared" ref="P307:U307" si="190">F307*P164</f>
        <v>37.949999999999996</v>
      </c>
      <c r="Q307" s="967">
        <f t="shared" si="190"/>
        <v>978.21999999999991</v>
      </c>
      <c r="R307" s="968">
        <f t="shared" si="190"/>
        <v>12</v>
      </c>
      <c r="S307" s="969">
        <f t="shared" si="190"/>
        <v>3.5750000000000002</v>
      </c>
      <c r="T307" s="969">
        <f t="shared" si="190"/>
        <v>6.67</v>
      </c>
      <c r="U307" s="967">
        <f t="shared" si="190"/>
        <v>3.91</v>
      </c>
      <c r="V307" s="980">
        <f t="shared" si="189"/>
        <v>1042.3250000000003</v>
      </c>
    </row>
    <row r="308" spans="1:22" ht="15.75">
      <c r="A308" s="785"/>
      <c r="B308" s="962"/>
      <c r="C308" s="986" t="s">
        <v>827</v>
      </c>
      <c r="D308" s="986"/>
      <c r="E308" s="1008"/>
      <c r="F308" s="812">
        <v>0.12</v>
      </c>
      <c r="G308" s="812">
        <v>0.17</v>
      </c>
      <c r="H308" s="822">
        <v>0.22</v>
      </c>
      <c r="I308" s="824">
        <f t="shared" si="186"/>
        <v>0.24199999999999999</v>
      </c>
      <c r="J308" s="828">
        <v>0.2</v>
      </c>
      <c r="K308" s="812">
        <v>0.2</v>
      </c>
      <c r="L308" s="965">
        <v>10</v>
      </c>
      <c r="M308" s="800"/>
      <c r="N308" s="800"/>
      <c r="O308" s="966" t="str">
        <f t="shared" si="187"/>
        <v>Frites</v>
      </c>
      <c r="P308" s="967">
        <f t="shared" ref="P308:U308" si="191">F308*P164</f>
        <v>30.36</v>
      </c>
      <c r="Q308" s="967">
        <f t="shared" si="191"/>
        <v>140.93</v>
      </c>
      <c r="R308" s="968">
        <f t="shared" si="191"/>
        <v>10.56</v>
      </c>
      <c r="S308" s="969">
        <f t="shared" si="191"/>
        <v>3.1459999999999999</v>
      </c>
      <c r="T308" s="969">
        <f t="shared" si="191"/>
        <v>5.8000000000000007</v>
      </c>
      <c r="U308" s="967">
        <f t="shared" si="191"/>
        <v>3.4000000000000004</v>
      </c>
      <c r="V308" s="980">
        <f t="shared" si="189"/>
        <v>194.19600000000003</v>
      </c>
    </row>
    <row r="309" spans="1:22" ht="15.75">
      <c r="A309" s="785"/>
      <c r="B309" s="962"/>
      <c r="C309" s="986" t="s">
        <v>828</v>
      </c>
      <c r="D309" s="986"/>
      <c r="E309" s="1008"/>
      <c r="F309" s="812">
        <v>0.12</v>
      </c>
      <c r="G309" s="812">
        <v>0.17</v>
      </c>
      <c r="H309" s="822">
        <v>0.22</v>
      </c>
      <c r="I309" s="824">
        <f t="shared" si="186"/>
        <v>0.24199999999999999</v>
      </c>
      <c r="J309" s="828">
        <v>0.2</v>
      </c>
      <c r="K309" s="812">
        <v>0.2</v>
      </c>
      <c r="L309" s="965">
        <v>10</v>
      </c>
      <c r="M309" s="800"/>
      <c r="N309" s="800"/>
      <c r="O309" s="966" t="str">
        <f t="shared" si="187"/>
        <v>Légumes secs</v>
      </c>
      <c r="P309" s="967">
        <f t="shared" ref="P309:U309" si="192">F309*P164</f>
        <v>30.36</v>
      </c>
      <c r="Q309" s="967">
        <f t="shared" si="192"/>
        <v>140.93</v>
      </c>
      <c r="R309" s="968">
        <f t="shared" si="192"/>
        <v>10.56</v>
      </c>
      <c r="S309" s="969">
        <f t="shared" si="192"/>
        <v>3.1459999999999999</v>
      </c>
      <c r="T309" s="969">
        <f t="shared" si="192"/>
        <v>5.8000000000000007</v>
      </c>
      <c r="U309" s="967">
        <f t="shared" si="192"/>
        <v>3.4000000000000004</v>
      </c>
      <c r="V309" s="980">
        <f t="shared" si="189"/>
        <v>194.19600000000003</v>
      </c>
    </row>
    <row r="310" spans="1:22" ht="15.75">
      <c r="A310" s="785"/>
      <c r="B310" s="971"/>
      <c r="C310" s="986" t="s">
        <v>829</v>
      </c>
      <c r="D310" s="986"/>
      <c r="E310" s="1008"/>
      <c r="F310" s="812">
        <v>0.05</v>
      </c>
      <c r="G310" s="812">
        <v>7.0000000000000007E-2</v>
      </c>
      <c r="H310" s="822">
        <v>0.08</v>
      </c>
      <c r="I310" s="824">
        <f t="shared" si="186"/>
        <v>8.7999999999999995E-2</v>
      </c>
      <c r="J310" s="828">
        <v>8.0000000000000002E-3</v>
      </c>
      <c r="K310" s="812">
        <v>8.0000000000000002E-3</v>
      </c>
      <c r="L310" s="965">
        <v>10</v>
      </c>
      <c r="M310" s="800"/>
      <c r="N310" s="800"/>
      <c r="O310" s="966" t="str">
        <f t="shared" si="187"/>
        <v xml:space="preserve">SAUCES POUR PLATS </v>
      </c>
      <c r="P310" s="967">
        <f t="shared" ref="P310:U310" si="193">F310*P164</f>
        <v>12.65</v>
      </c>
      <c r="Q310" s="967">
        <f t="shared" si="193"/>
        <v>58.030000000000008</v>
      </c>
      <c r="R310" s="968">
        <f t="shared" si="193"/>
        <v>3.84</v>
      </c>
      <c r="S310" s="969">
        <f t="shared" si="193"/>
        <v>1.1439999999999999</v>
      </c>
      <c r="T310" s="969">
        <f t="shared" si="193"/>
        <v>0.23200000000000001</v>
      </c>
      <c r="U310" s="967">
        <f t="shared" si="193"/>
        <v>0.13600000000000001</v>
      </c>
      <c r="V310" s="980">
        <f t="shared" si="189"/>
        <v>76.032000000000011</v>
      </c>
    </row>
    <row r="311" spans="1:22" ht="15.75">
      <c r="A311" s="785"/>
      <c r="B311" s="962"/>
      <c r="C311" s="986" t="s">
        <v>830</v>
      </c>
      <c r="D311" s="986"/>
      <c r="E311" s="1008"/>
      <c r="F311" s="812">
        <v>5.0000000000000001E-3</v>
      </c>
      <c r="G311" s="812">
        <v>7.0000000000000001E-3</v>
      </c>
      <c r="H311" s="822">
        <v>8.0000000000000002E-3</v>
      </c>
      <c r="I311" s="824">
        <f t="shared" si="186"/>
        <v>8.8000000000000005E-3</v>
      </c>
      <c r="J311" s="828">
        <v>8.0000000000000002E-3</v>
      </c>
      <c r="K311" s="812">
        <v>8.0000000000000002E-3</v>
      </c>
      <c r="L311" s="965">
        <v>10</v>
      </c>
      <c r="M311" s="800"/>
      <c r="N311" s="800"/>
      <c r="O311" s="966" t="str">
        <f t="shared" si="187"/>
        <v>SAUCES POUR PLATS (mayonnaise, ketchup, etc.) Poids de la matière grasse</v>
      </c>
      <c r="P311" s="967">
        <f t="shared" ref="P311:U311" si="194">F311*P164</f>
        <v>1.2650000000000001</v>
      </c>
      <c r="Q311" s="967">
        <f t="shared" si="194"/>
        <v>5.8029999999999999</v>
      </c>
      <c r="R311" s="968">
        <f t="shared" si="194"/>
        <v>0.38400000000000001</v>
      </c>
      <c r="S311" s="969">
        <f t="shared" si="194"/>
        <v>0.1144</v>
      </c>
      <c r="T311" s="969">
        <f t="shared" si="194"/>
        <v>0.23200000000000001</v>
      </c>
      <c r="U311" s="967">
        <f t="shared" si="194"/>
        <v>0.13600000000000001</v>
      </c>
      <c r="V311" s="980">
        <f t="shared" si="189"/>
        <v>7.9344000000000001</v>
      </c>
    </row>
    <row r="312" spans="1:22" ht="15.75">
      <c r="A312" s="785"/>
      <c r="B312" s="962"/>
      <c r="C312" s="986" t="s">
        <v>831</v>
      </c>
      <c r="D312" s="986"/>
      <c r="E312" s="1008"/>
      <c r="F312" s="812">
        <v>0.05</v>
      </c>
      <c r="G312" s="812">
        <v>7.0000000000000007E-2</v>
      </c>
      <c r="H312" s="822">
        <v>0.08</v>
      </c>
      <c r="I312" s="824">
        <f t="shared" si="186"/>
        <v>8.7999999999999995E-2</v>
      </c>
      <c r="J312" s="828">
        <v>8.0000000000000002E-3</v>
      </c>
      <c r="K312" s="812">
        <v>8.0000000000000002E-3</v>
      </c>
      <c r="L312" s="965">
        <v>10</v>
      </c>
      <c r="M312" s="800"/>
      <c r="N312" s="800"/>
      <c r="O312" s="966" t="str">
        <f t="shared" si="187"/>
        <v>SAUCES POUR PLATS (sauce tomate, béchamel)</v>
      </c>
      <c r="P312" s="967">
        <f t="shared" ref="P312:U312" si="195">F312*P164</f>
        <v>12.65</v>
      </c>
      <c r="Q312" s="967">
        <f t="shared" si="195"/>
        <v>58.030000000000008</v>
      </c>
      <c r="R312" s="968">
        <f t="shared" si="195"/>
        <v>3.84</v>
      </c>
      <c r="S312" s="969">
        <f t="shared" si="195"/>
        <v>1.1439999999999999</v>
      </c>
      <c r="T312" s="969">
        <f t="shared" si="195"/>
        <v>0.23200000000000001</v>
      </c>
      <c r="U312" s="967">
        <f t="shared" si="195"/>
        <v>0.13600000000000001</v>
      </c>
      <c r="V312" s="980">
        <f t="shared" si="189"/>
        <v>76.032000000000011</v>
      </c>
    </row>
    <row r="313" spans="1:22" ht="15.75">
      <c r="A313" s="785"/>
      <c r="B313" s="962"/>
      <c r="C313" s="986" t="s">
        <v>832</v>
      </c>
      <c r="D313" s="986"/>
      <c r="E313" s="1008"/>
      <c r="F313" s="812">
        <v>2.5000000000000001E-2</v>
      </c>
      <c r="G313" s="812">
        <v>0.03</v>
      </c>
      <c r="H313" s="822">
        <v>0.04</v>
      </c>
      <c r="I313" s="824">
        <f t="shared" si="186"/>
        <v>4.3999999999999997E-2</v>
      </c>
      <c r="J313" s="828">
        <v>0.04</v>
      </c>
      <c r="K313" s="812">
        <v>3.5000000000000003E-2</v>
      </c>
      <c r="L313" s="965">
        <v>10</v>
      </c>
      <c r="M313" s="800"/>
      <c r="N313" s="800"/>
      <c r="O313" s="966" t="str">
        <f t="shared" si="187"/>
        <v>SAUCES POUR PLATS (jus de viande)</v>
      </c>
      <c r="P313" s="967">
        <f t="shared" ref="P313:U313" si="196">F313*P164</f>
        <v>6.3250000000000002</v>
      </c>
      <c r="Q313" s="967">
        <f t="shared" si="196"/>
        <v>24.869999999999997</v>
      </c>
      <c r="R313" s="968">
        <f t="shared" si="196"/>
        <v>1.92</v>
      </c>
      <c r="S313" s="969">
        <f t="shared" si="196"/>
        <v>0.57199999999999995</v>
      </c>
      <c r="T313" s="969">
        <f t="shared" si="196"/>
        <v>1.1599999999999999</v>
      </c>
      <c r="U313" s="967">
        <f t="shared" si="196"/>
        <v>0.59500000000000008</v>
      </c>
      <c r="V313" s="980">
        <f t="shared" si="189"/>
        <v>35.441999999999993</v>
      </c>
    </row>
    <row r="314" spans="1:22" ht="15.75">
      <c r="A314" s="785"/>
      <c r="B314" s="962"/>
      <c r="C314" s="986" t="s">
        <v>833</v>
      </c>
      <c r="D314" s="986"/>
      <c r="E314" s="1008"/>
      <c r="F314" s="812">
        <v>0.03</v>
      </c>
      <c r="G314" s="812">
        <v>0.04</v>
      </c>
      <c r="H314" s="822">
        <v>0.06</v>
      </c>
      <c r="I314" s="824">
        <f t="shared" si="186"/>
        <v>6.6000000000000003E-2</v>
      </c>
      <c r="J314" s="828">
        <v>0.06</v>
      </c>
      <c r="K314" s="812">
        <v>0.04</v>
      </c>
      <c r="L314" s="965">
        <v>10</v>
      </c>
      <c r="M314" s="800"/>
      <c r="N314" s="800"/>
      <c r="O314" s="966" t="str">
        <f t="shared" si="187"/>
        <v>SAUCES POUR PLATS (beurre blanc, sauce crème,sauce forestière)</v>
      </c>
      <c r="P314" s="967">
        <f t="shared" ref="P314:U314" si="197">F314*P164</f>
        <v>7.59</v>
      </c>
      <c r="Q314" s="967">
        <f t="shared" si="197"/>
        <v>33.160000000000004</v>
      </c>
      <c r="R314" s="968">
        <f t="shared" si="197"/>
        <v>2.88</v>
      </c>
      <c r="S314" s="969">
        <f t="shared" si="197"/>
        <v>0.8580000000000001</v>
      </c>
      <c r="T314" s="969">
        <f t="shared" si="197"/>
        <v>1.74</v>
      </c>
      <c r="U314" s="967">
        <f t="shared" si="197"/>
        <v>0.68</v>
      </c>
      <c r="V314" s="980">
        <f t="shared" si="189"/>
        <v>46.908000000000001</v>
      </c>
    </row>
    <row r="315" spans="1:22" ht="15.75">
      <c r="A315" s="785"/>
      <c r="B315" s="962"/>
      <c r="C315" s="988" t="s">
        <v>834</v>
      </c>
      <c r="D315" s="988"/>
      <c r="E315" s="1009"/>
      <c r="F315" s="812">
        <v>0.02</v>
      </c>
      <c r="G315" s="812">
        <v>0.03</v>
      </c>
      <c r="H315" s="822">
        <v>3.5000000000000003E-2</v>
      </c>
      <c r="I315" s="824">
        <f t="shared" si="186"/>
        <v>3.8500000000000006E-2</v>
      </c>
      <c r="J315" s="828">
        <v>0.04</v>
      </c>
      <c r="K315" s="812">
        <v>0.04</v>
      </c>
      <c r="L315" s="965">
        <v>10</v>
      </c>
      <c r="M315" s="800"/>
      <c r="N315" s="800"/>
      <c r="O315" s="966" t="str">
        <f t="shared" si="187"/>
        <v>FROMAGES</v>
      </c>
      <c r="P315" s="967">
        <f t="shared" ref="P315:U315" si="198">F315*P164</f>
        <v>5.0600000000000005</v>
      </c>
      <c r="Q315" s="967">
        <f t="shared" si="198"/>
        <v>24.869999999999997</v>
      </c>
      <c r="R315" s="968">
        <f t="shared" si="198"/>
        <v>1.6800000000000002</v>
      </c>
      <c r="S315" s="969">
        <f t="shared" si="198"/>
        <v>0.50050000000000006</v>
      </c>
      <c r="T315" s="969">
        <f t="shared" si="198"/>
        <v>1.1599999999999999</v>
      </c>
      <c r="U315" s="967">
        <f t="shared" si="198"/>
        <v>0.68</v>
      </c>
      <c r="V315" s="980">
        <f t="shared" si="189"/>
        <v>33.950499999999998</v>
      </c>
    </row>
    <row r="316" spans="1:22" ht="15" customHeight="1">
      <c r="A316" s="785"/>
      <c r="B316" s="971"/>
      <c r="C316" s="2928" t="s">
        <v>901</v>
      </c>
      <c r="D316" s="2928"/>
      <c r="E316" s="2928"/>
      <c r="F316" s="2928"/>
      <c r="G316" s="2928"/>
      <c r="H316" s="2928"/>
      <c r="I316" s="2928"/>
      <c r="J316" s="2928"/>
      <c r="K316" s="2928"/>
      <c r="L316" s="2929"/>
      <c r="M316" s="951"/>
      <c r="N316" s="951"/>
      <c r="O316" s="612"/>
      <c r="P316" s="2932" t="str">
        <f>C316</f>
        <v>*PRODUITS LAITIERS FRAIS</v>
      </c>
      <c r="Q316" s="2933"/>
      <c r="R316" s="2933"/>
      <c r="S316" s="2933"/>
      <c r="T316" s="2933"/>
      <c r="U316" s="2933"/>
      <c r="V316" s="2934"/>
    </row>
    <row r="317" spans="1:22" ht="15" customHeight="1">
      <c r="A317" s="785"/>
      <c r="B317" s="971"/>
      <c r="C317" s="2930"/>
      <c r="D317" s="2930"/>
      <c r="E317" s="2930"/>
      <c r="F317" s="2930"/>
      <c r="G317" s="2930"/>
      <c r="H317" s="2930"/>
      <c r="I317" s="2930"/>
      <c r="J317" s="2930"/>
      <c r="K317" s="2930"/>
      <c r="L317" s="2931"/>
      <c r="M317" s="951"/>
      <c r="N317" s="951"/>
      <c r="O317" s="612"/>
      <c r="P317" s="2935"/>
      <c r="Q317" s="2936"/>
      <c r="R317" s="2936"/>
      <c r="S317" s="2936"/>
      <c r="T317" s="2936"/>
      <c r="U317" s="2936"/>
      <c r="V317" s="2937"/>
    </row>
    <row r="318" spans="1:22" ht="15.75">
      <c r="A318" s="785"/>
      <c r="B318" s="962"/>
      <c r="C318" s="986" t="s">
        <v>835</v>
      </c>
      <c r="D318" s="986"/>
      <c r="E318" s="1008"/>
      <c r="F318" s="812">
        <v>0.11</v>
      </c>
      <c r="G318" s="812">
        <v>0.11</v>
      </c>
      <c r="H318" s="822">
        <v>0.111</v>
      </c>
      <c r="I318" s="824">
        <f>(H318*L318%)+H318</f>
        <v>0.1221</v>
      </c>
      <c r="J318" s="828">
        <v>0.1</v>
      </c>
      <c r="K318" s="812">
        <v>0.1</v>
      </c>
      <c r="L318" s="965">
        <v>10</v>
      </c>
      <c r="M318" s="800"/>
      <c r="N318" s="800"/>
      <c r="O318" s="966" t="str">
        <f>C318</f>
        <v>Fromage blanc, fromages frais</v>
      </c>
      <c r="P318" s="967">
        <f t="shared" ref="P318:U318" si="199">F318*P164</f>
        <v>27.830000000000002</v>
      </c>
      <c r="Q318" s="967">
        <f t="shared" si="199"/>
        <v>91.19</v>
      </c>
      <c r="R318" s="968">
        <f t="shared" si="199"/>
        <v>5.3280000000000003</v>
      </c>
      <c r="S318" s="969">
        <f t="shared" si="199"/>
        <v>1.5872999999999999</v>
      </c>
      <c r="T318" s="969">
        <f t="shared" si="199"/>
        <v>2.9000000000000004</v>
      </c>
      <c r="U318" s="967">
        <f t="shared" si="199"/>
        <v>1.7000000000000002</v>
      </c>
      <c r="V318" s="980">
        <f>SUM(P318:U318)</f>
        <v>130.53529999999998</v>
      </c>
    </row>
    <row r="319" spans="1:22" ht="15.75">
      <c r="A319" s="785"/>
      <c r="B319" s="962"/>
      <c r="C319" s="986" t="s">
        <v>836</v>
      </c>
      <c r="D319" s="986"/>
      <c r="E319" s="1008"/>
      <c r="F319" s="812">
        <v>0.115</v>
      </c>
      <c r="G319" s="812">
        <v>0.115</v>
      </c>
      <c r="H319" s="822">
        <v>0.11600000000000001</v>
      </c>
      <c r="I319" s="824">
        <f>(H319*L319%)+H319</f>
        <v>0.12760000000000002</v>
      </c>
      <c r="J319" s="828">
        <v>0.115</v>
      </c>
      <c r="K319" s="812">
        <v>0.115</v>
      </c>
      <c r="L319" s="965">
        <v>10</v>
      </c>
      <c r="M319" s="800"/>
      <c r="N319" s="800"/>
      <c r="O319" s="966" t="str">
        <f>C319</f>
        <v>Yaourt</v>
      </c>
      <c r="P319" s="967">
        <f t="shared" ref="P319:U319" si="200">F319*P164</f>
        <v>29.095000000000002</v>
      </c>
      <c r="Q319" s="967">
        <f t="shared" si="200"/>
        <v>95.335000000000008</v>
      </c>
      <c r="R319" s="968">
        <f t="shared" si="200"/>
        <v>5.5680000000000005</v>
      </c>
      <c r="S319" s="969">
        <f t="shared" si="200"/>
        <v>1.6588000000000003</v>
      </c>
      <c r="T319" s="969">
        <f t="shared" si="200"/>
        <v>3.335</v>
      </c>
      <c r="U319" s="967">
        <f t="shared" si="200"/>
        <v>1.9550000000000001</v>
      </c>
      <c r="V319" s="980">
        <f>SUM(P319:U319)</f>
        <v>136.94680000000005</v>
      </c>
    </row>
    <row r="320" spans="1:22" ht="15.75">
      <c r="A320" s="785"/>
      <c r="B320" s="962"/>
      <c r="C320" s="986" t="s">
        <v>837</v>
      </c>
      <c r="D320" s="986"/>
      <c r="E320" s="1008"/>
      <c r="F320" s="812">
        <v>0.06</v>
      </c>
      <c r="G320" s="812">
        <v>0.06</v>
      </c>
      <c r="H320" s="822">
        <v>0.12</v>
      </c>
      <c r="I320" s="824">
        <f>(H320*L320%)+H320</f>
        <v>0.13200000000000001</v>
      </c>
      <c r="J320" s="828">
        <v>0.12</v>
      </c>
      <c r="K320" s="812">
        <v>0.12</v>
      </c>
      <c r="L320" s="965">
        <v>10</v>
      </c>
      <c r="M320" s="800"/>
      <c r="N320" s="800"/>
      <c r="O320" s="966" t="str">
        <f>C320</f>
        <v>Petit suisse</v>
      </c>
      <c r="P320" s="967">
        <f t="shared" ref="P320:U320" si="201">F320*P164</f>
        <v>15.18</v>
      </c>
      <c r="Q320" s="967">
        <f t="shared" si="201"/>
        <v>49.739999999999995</v>
      </c>
      <c r="R320" s="968">
        <f t="shared" si="201"/>
        <v>5.76</v>
      </c>
      <c r="S320" s="969">
        <f t="shared" si="201"/>
        <v>1.7160000000000002</v>
      </c>
      <c r="T320" s="969">
        <f t="shared" si="201"/>
        <v>3.48</v>
      </c>
      <c r="U320" s="967">
        <f t="shared" si="201"/>
        <v>2.04</v>
      </c>
      <c r="V320" s="980">
        <f>SUM(P320:U320)</f>
        <v>77.915999999999997</v>
      </c>
    </row>
    <row r="321" spans="1:22" ht="15.75">
      <c r="A321" s="785"/>
      <c r="B321" s="962"/>
      <c r="C321" s="988" t="s">
        <v>838</v>
      </c>
      <c r="D321" s="988"/>
      <c r="E321" s="1009"/>
      <c r="F321" s="812">
        <v>0.125</v>
      </c>
      <c r="G321" s="812">
        <v>0.125</v>
      </c>
      <c r="H321" s="822">
        <v>0.125</v>
      </c>
      <c r="I321" s="824">
        <f>(H321*L321%)+H321</f>
        <v>0.13750000000000001</v>
      </c>
      <c r="J321" s="828">
        <v>0</v>
      </c>
      <c r="K321" s="812">
        <v>0</v>
      </c>
      <c r="L321" s="965">
        <v>10</v>
      </c>
      <c r="M321" s="800"/>
      <c r="N321" s="800"/>
      <c r="O321" s="966" t="str">
        <f>C321</f>
        <v>Lait demi-écrémé en ml des menus 4 composantes</v>
      </c>
      <c r="P321" s="967">
        <f t="shared" ref="P321:U321" si="202">F321*P164</f>
        <v>31.625</v>
      </c>
      <c r="Q321" s="967">
        <f t="shared" si="202"/>
        <v>103.625</v>
      </c>
      <c r="R321" s="968">
        <f t="shared" si="202"/>
        <v>6</v>
      </c>
      <c r="S321" s="969">
        <f t="shared" si="202"/>
        <v>1.7875000000000001</v>
      </c>
      <c r="T321" s="969">
        <f t="shared" si="202"/>
        <v>0</v>
      </c>
      <c r="U321" s="967">
        <f t="shared" si="202"/>
        <v>0</v>
      </c>
      <c r="V321" s="980">
        <f>SUM(P321:U321)</f>
        <v>143.03749999999999</v>
      </c>
    </row>
    <row r="322" spans="1:22" ht="15" customHeight="1">
      <c r="A322" s="785"/>
      <c r="B322" s="971"/>
      <c r="C322" s="2928" t="s">
        <v>902</v>
      </c>
      <c r="D322" s="2928"/>
      <c r="E322" s="2928"/>
      <c r="F322" s="2928"/>
      <c r="G322" s="2928"/>
      <c r="H322" s="2928"/>
      <c r="I322" s="2928"/>
      <c r="J322" s="2928"/>
      <c r="K322" s="2928"/>
      <c r="L322" s="2929"/>
      <c r="M322" s="951"/>
      <c r="N322" s="951"/>
      <c r="O322" s="612"/>
      <c r="P322" s="2932" t="str">
        <f>C322</f>
        <v>*DESSERTS</v>
      </c>
      <c r="Q322" s="2933"/>
      <c r="R322" s="2933"/>
      <c r="S322" s="2933"/>
      <c r="T322" s="2933"/>
      <c r="U322" s="2933"/>
      <c r="V322" s="2934"/>
    </row>
    <row r="323" spans="1:22" ht="15" customHeight="1">
      <c r="A323" s="785"/>
      <c r="B323" s="971"/>
      <c r="C323" s="2930"/>
      <c r="D323" s="2930"/>
      <c r="E323" s="2930"/>
      <c r="F323" s="2930"/>
      <c r="G323" s="2930"/>
      <c r="H323" s="2930"/>
      <c r="I323" s="2930"/>
      <c r="J323" s="2930"/>
      <c r="K323" s="2930"/>
      <c r="L323" s="2931"/>
      <c r="M323" s="951"/>
      <c r="N323" s="951"/>
      <c r="O323" s="612"/>
      <c r="P323" s="2935"/>
      <c r="Q323" s="2936"/>
      <c r="R323" s="2936"/>
      <c r="S323" s="2936"/>
      <c r="T323" s="2936"/>
      <c r="U323" s="2936"/>
      <c r="V323" s="2937"/>
    </row>
    <row r="324" spans="1:22" ht="15.75">
      <c r="A324" s="785"/>
      <c r="B324" s="962"/>
      <c r="C324" s="986" t="s">
        <v>839</v>
      </c>
      <c r="D324" s="986"/>
      <c r="E324" s="1008"/>
      <c r="F324" s="812">
        <v>0.1</v>
      </c>
      <c r="G324" s="812">
        <v>0.1</v>
      </c>
      <c r="H324" s="822">
        <v>0.1</v>
      </c>
      <c r="I324" s="824">
        <f t="shared" ref="I324:I331" si="203">(H324*L324%)+H324</f>
        <v>0.11000000000000001</v>
      </c>
      <c r="J324" s="828">
        <v>0.1</v>
      </c>
      <c r="K324" s="812">
        <v>0.1</v>
      </c>
      <c r="L324" s="965">
        <v>10</v>
      </c>
      <c r="M324" s="800"/>
      <c r="N324" s="800"/>
      <c r="O324" s="966" t="str">
        <f t="shared" ref="O324:O331" si="204">C324</f>
        <v>Desserts lactés</v>
      </c>
      <c r="P324" s="967">
        <f t="shared" ref="P324:U324" si="205">F324*P164</f>
        <v>25.3</v>
      </c>
      <c r="Q324" s="967">
        <f t="shared" si="205"/>
        <v>82.9</v>
      </c>
      <c r="R324" s="968">
        <f t="shared" si="205"/>
        <v>4.8000000000000007</v>
      </c>
      <c r="S324" s="969">
        <f t="shared" si="205"/>
        <v>1.4300000000000002</v>
      </c>
      <c r="T324" s="969">
        <f t="shared" si="205"/>
        <v>2.9000000000000004</v>
      </c>
      <c r="U324" s="967">
        <f t="shared" si="205"/>
        <v>1.7000000000000002</v>
      </c>
      <c r="V324" s="980">
        <f t="shared" ref="V324:V331" si="206">SUM(P324:U324)</f>
        <v>119.03000000000002</v>
      </c>
    </row>
    <row r="325" spans="1:22" ht="15.75">
      <c r="A325" s="785"/>
      <c r="B325" s="962"/>
      <c r="C325" s="986" t="s">
        <v>840</v>
      </c>
      <c r="D325" s="986"/>
      <c r="E325" s="1008"/>
      <c r="F325" s="812">
        <v>0.12</v>
      </c>
      <c r="G325" s="812">
        <v>0.12</v>
      </c>
      <c r="H325" s="822">
        <v>0.12</v>
      </c>
      <c r="I325" s="824">
        <f t="shared" si="203"/>
        <v>0.13200000000000001</v>
      </c>
      <c r="J325" s="828">
        <v>0.12</v>
      </c>
      <c r="K325" s="812">
        <v>0.12</v>
      </c>
      <c r="L325" s="965">
        <v>10</v>
      </c>
      <c r="M325" s="800"/>
      <c r="N325" s="800"/>
      <c r="O325" s="966" t="str">
        <f t="shared" si="204"/>
        <v>Mousse (en Litre)</v>
      </c>
      <c r="P325" s="967">
        <f t="shared" ref="P325:U325" si="207">F325*P164</f>
        <v>30.36</v>
      </c>
      <c r="Q325" s="967">
        <f t="shared" si="207"/>
        <v>99.47999999999999</v>
      </c>
      <c r="R325" s="968">
        <f t="shared" si="207"/>
        <v>5.76</v>
      </c>
      <c r="S325" s="969">
        <f t="shared" si="207"/>
        <v>1.7160000000000002</v>
      </c>
      <c r="T325" s="969">
        <f t="shared" si="207"/>
        <v>3.48</v>
      </c>
      <c r="U325" s="967">
        <f t="shared" si="207"/>
        <v>2.04</v>
      </c>
      <c r="V325" s="980">
        <f t="shared" si="206"/>
        <v>142.83599999999996</v>
      </c>
    </row>
    <row r="326" spans="1:22" ht="15.75">
      <c r="A326" s="785"/>
      <c r="B326" s="962"/>
      <c r="C326" s="986" t="s">
        <v>841</v>
      </c>
      <c r="D326" s="986"/>
      <c r="E326" s="1008"/>
      <c r="F326" s="812">
        <v>0.11</v>
      </c>
      <c r="G326" s="812">
        <v>0.1</v>
      </c>
      <c r="H326" s="822">
        <v>0.13</v>
      </c>
      <c r="I326" s="824">
        <f t="shared" si="203"/>
        <v>0.14300000000000002</v>
      </c>
      <c r="J326" s="828">
        <v>0.13</v>
      </c>
      <c r="K326" s="812">
        <v>0.13</v>
      </c>
      <c r="L326" s="965">
        <v>10</v>
      </c>
      <c r="M326" s="800"/>
      <c r="N326" s="800"/>
      <c r="O326" s="966" t="str">
        <f t="shared" si="204"/>
        <v>Fruits crus</v>
      </c>
      <c r="P326" s="967">
        <f t="shared" ref="P326:U326" si="208">F326*P164</f>
        <v>27.830000000000002</v>
      </c>
      <c r="Q326" s="967">
        <f t="shared" si="208"/>
        <v>82.9</v>
      </c>
      <c r="R326" s="968">
        <f t="shared" si="208"/>
        <v>6.24</v>
      </c>
      <c r="S326" s="969">
        <f t="shared" si="208"/>
        <v>1.8590000000000002</v>
      </c>
      <c r="T326" s="969">
        <f t="shared" si="208"/>
        <v>3.77</v>
      </c>
      <c r="U326" s="967">
        <f t="shared" si="208"/>
        <v>2.21</v>
      </c>
      <c r="V326" s="980">
        <f t="shared" si="206"/>
        <v>124.80899999999998</v>
      </c>
    </row>
    <row r="327" spans="1:22" ht="15.75">
      <c r="A327" s="785"/>
      <c r="B327" s="962"/>
      <c r="C327" s="986" t="s">
        <v>842</v>
      </c>
      <c r="D327" s="986"/>
      <c r="E327" s="1008"/>
      <c r="F327" s="812">
        <v>0.1</v>
      </c>
      <c r="G327" s="812">
        <v>0.1</v>
      </c>
      <c r="H327" s="822">
        <v>0.13</v>
      </c>
      <c r="I327" s="824">
        <f t="shared" si="203"/>
        <v>0.14300000000000002</v>
      </c>
      <c r="J327" s="828">
        <v>0.13</v>
      </c>
      <c r="K327" s="812">
        <v>0.13</v>
      </c>
      <c r="L327" s="965">
        <v>10</v>
      </c>
      <c r="M327" s="800"/>
      <c r="N327" s="800"/>
      <c r="O327" s="966" t="str">
        <f t="shared" si="204"/>
        <v>Fruits cuits</v>
      </c>
      <c r="P327" s="967">
        <f t="shared" ref="P327:U327" si="209">F327*P164</f>
        <v>25.3</v>
      </c>
      <c r="Q327" s="967">
        <f t="shared" si="209"/>
        <v>82.9</v>
      </c>
      <c r="R327" s="968">
        <f t="shared" si="209"/>
        <v>6.24</v>
      </c>
      <c r="S327" s="969">
        <f t="shared" si="209"/>
        <v>1.8590000000000002</v>
      </c>
      <c r="T327" s="969">
        <f t="shared" si="209"/>
        <v>3.77</v>
      </c>
      <c r="U327" s="967">
        <f t="shared" si="209"/>
        <v>2.21</v>
      </c>
      <c r="V327" s="980">
        <f t="shared" si="206"/>
        <v>122.27899999999998</v>
      </c>
    </row>
    <row r="328" spans="1:22" ht="15.75">
      <c r="A328" s="785"/>
      <c r="B328" s="962"/>
      <c r="C328" s="986" t="s">
        <v>843</v>
      </c>
      <c r="D328" s="986"/>
      <c r="E328" s="1008"/>
      <c r="F328" s="812">
        <v>0.04</v>
      </c>
      <c r="G328" s="812">
        <v>0.04</v>
      </c>
      <c r="H328" s="822">
        <v>0.06</v>
      </c>
      <c r="I328" s="824">
        <f t="shared" si="203"/>
        <v>6.6000000000000003E-2</v>
      </c>
      <c r="J328" s="828">
        <v>0.06</v>
      </c>
      <c r="K328" s="812">
        <v>0.06</v>
      </c>
      <c r="L328" s="965">
        <v>10</v>
      </c>
      <c r="M328" s="800"/>
      <c r="N328" s="800"/>
      <c r="O328" s="966" t="str">
        <f t="shared" si="204"/>
        <v>Pâtisseries fraiches ou surgelées en portions</v>
      </c>
      <c r="P328" s="967">
        <f t="shared" ref="P328:U328" si="210">F328*P164</f>
        <v>10.120000000000001</v>
      </c>
      <c r="Q328" s="967">
        <f t="shared" si="210"/>
        <v>33.160000000000004</v>
      </c>
      <c r="R328" s="968">
        <f t="shared" si="210"/>
        <v>2.88</v>
      </c>
      <c r="S328" s="969">
        <f t="shared" si="210"/>
        <v>0.8580000000000001</v>
      </c>
      <c r="T328" s="969">
        <f t="shared" si="210"/>
        <v>1.74</v>
      </c>
      <c r="U328" s="967">
        <f t="shared" si="210"/>
        <v>1.02</v>
      </c>
      <c r="V328" s="980">
        <f t="shared" si="206"/>
        <v>49.778000000000006</v>
      </c>
    </row>
    <row r="329" spans="1:22" ht="15.75">
      <c r="A329" s="785"/>
      <c r="B329" s="962"/>
      <c r="C329" s="986" t="s">
        <v>844</v>
      </c>
      <c r="D329" s="986"/>
      <c r="E329" s="1008"/>
      <c r="F329" s="812">
        <v>0.06</v>
      </c>
      <c r="G329" s="812">
        <v>0.06</v>
      </c>
      <c r="H329" s="822">
        <v>0.08</v>
      </c>
      <c r="I329" s="824">
        <f t="shared" si="203"/>
        <v>8.7999999999999995E-2</v>
      </c>
      <c r="J329" s="828">
        <v>0.08</v>
      </c>
      <c r="K329" s="812">
        <v>0.08</v>
      </c>
      <c r="L329" s="965">
        <v>10</v>
      </c>
      <c r="M329" s="800"/>
      <c r="N329" s="800"/>
      <c r="O329" s="966" t="str">
        <f t="shared" si="204"/>
        <v>Pâtisseries fraiches ou surgelées à portionner</v>
      </c>
      <c r="P329" s="967">
        <f t="shared" ref="P329:U329" si="211">F329*P164</f>
        <v>15.18</v>
      </c>
      <c r="Q329" s="967">
        <f t="shared" si="211"/>
        <v>49.739999999999995</v>
      </c>
      <c r="R329" s="968">
        <f t="shared" si="211"/>
        <v>3.84</v>
      </c>
      <c r="S329" s="969">
        <f t="shared" si="211"/>
        <v>1.1439999999999999</v>
      </c>
      <c r="T329" s="969">
        <f t="shared" si="211"/>
        <v>2.3199999999999998</v>
      </c>
      <c r="U329" s="967">
        <f t="shared" si="211"/>
        <v>1.36</v>
      </c>
      <c r="V329" s="980">
        <f t="shared" si="206"/>
        <v>73.583999999999989</v>
      </c>
    </row>
    <row r="330" spans="1:22" ht="15.75">
      <c r="A330" s="785"/>
      <c r="B330" s="962"/>
      <c r="C330" s="986" t="s">
        <v>845</v>
      </c>
      <c r="D330" s="986"/>
      <c r="E330" s="1008"/>
      <c r="F330" s="812">
        <v>0.03</v>
      </c>
      <c r="G330" s="812">
        <v>0.03</v>
      </c>
      <c r="H330" s="822">
        <v>0.05</v>
      </c>
      <c r="I330" s="824">
        <f t="shared" si="203"/>
        <v>5.5000000000000007E-2</v>
      </c>
      <c r="J330" s="828">
        <v>0.05</v>
      </c>
      <c r="K330" s="812">
        <v>0.05</v>
      </c>
      <c r="L330" s="965">
        <v>10</v>
      </c>
      <c r="M330" s="800"/>
      <c r="N330" s="800"/>
      <c r="O330" s="966" t="str">
        <f t="shared" si="204"/>
        <v>Pâtisserie sèche emballée</v>
      </c>
      <c r="P330" s="967">
        <f t="shared" ref="P330:U330" si="212">F330*P164</f>
        <v>7.59</v>
      </c>
      <c r="Q330" s="967">
        <f t="shared" si="212"/>
        <v>24.869999999999997</v>
      </c>
      <c r="R330" s="968">
        <f t="shared" si="212"/>
        <v>2.4000000000000004</v>
      </c>
      <c r="S330" s="969">
        <f t="shared" si="212"/>
        <v>0.71500000000000008</v>
      </c>
      <c r="T330" s="969">
        <f t="shared" si="212"/>
        <v>1.4500000000000002</v>
      </c>
      <c r="U330" s="967">
        <f t="shared" si="212"/>
        <v>0.85000000000000009</v>
      </c>
      <c r="V330" s="980">
        <f t="shared" si="206"/>
        <v>37.875</v>
      </c>
    </row>
    <row r="331" spans="1:22" ht="15.75">
      <c r="A331" s="785"/>
      <c r="B331" s="962"/>
      <c r="C331" s="988" t="s">
        <v>846</v>
      </c>
      <c r="D331" s="988"/>
      <c r="E331" s="1009"/>
      <c r="F331" s="812">
        <v>1.4999999999999999E-2</v>
      </c>
      <c r="G331" s="812">
        <v>1.4999999999999999E-2</v>
      </c>
      <c r="H331" s="822">
        <v>2.1000000000000001E-2</v>
      </c>
      <c r="I331" s="824">
        <f t="shared" si="203"/>
        <v>2.3100000000000002E-2</v>
      </c>
      <c r="J331" s="828">
        <v>2E-3</v>
      </c>
      <c r="K331" s="812">
        <v>2E-3</v>
      </c>
      <c r="L331" s="965">
        <v>10</v>
      </c>
      <c r="M331" s="800"/>
      <c r="N331" s="800"/>
      <c r="O331" s="966" t="str">
        <f t="shared" si="204"/>
        <v>Biscuits d'accompagnement</v>
      </c>
      <c r="P331" s="967">
        <f t="shared" ref="P331:U331" si="213">F331*P164</f>
        <v>3.7949999999999999</v>
      </c>
      <c r="Q331" s="967">
        <f t="shared" si="213"/>
        <v>12.434999999999999</v>
      </c>
      <c r="R331" s="968">
        <f t="shared" si="213"/>
        <v>1.008</v>
      </c>
      <c r="S331" s="969">
        <f t="shared" si="213"/>
        <v>0.30030000000000001</v>
      </c>
      <c r="T331" s="969">
        <f t="shared" si="213"/>
        <v>5.8000000000000003E-2</v>
      </c>
      <c r="U331" s="967">
        <f t="shared" si="213"/>
        <v>3.4000000000000002E-2</v>
      </c>
      <c r="V331" s="980">
        <f t="shared" si="206"/>
        <v>17.630299999999995</v>
      </c>
    </row>
    <row r="332" spans="1:22" ht="15" customHeight="1">
      <c r="A332" s="785"/>
      <c r="B332" s="971"/>
      <c r="C332" s="2928" t="s">
        <v>847</v>
      </c>
      <c r="D332" s="2928"/>
      <c r="E332" s="2928"/>
      <c r="F332" s="2928"/>
      <c r="G332" s="2928"/>
      <c r="H332" s="2928"/>
      <c r="I332" s="2928"/>
      <c r="J332" s="2928"/>
      <c r="K332" s="2928"/>
      <c r="L332" s="2929"/>
      <c r="M332" s="951"/>
      <c r="N332" s="951"/>
      <c r="O332" s="612"/>
      <c r="P332" s="2932" t="str">
        <f>C332</f>
        <v>GOUTER, COLLATION (enfants, adolescents et personnes âgées en institution)</v>
      </c>
      <c r="Q332" s="2933"/>
      <c r="R332" s="2933"/>
      <c r="S332" s="2933"/>
      <c r="T332" s="2933"/>
      <c r="U332" s="2933"/>
      <c r="V332" s="2934"/>
    </row>
    <row r="333" spans="1:22" ht="15" customHeight="1">
      <c r="A333" s="785"/>
      <c r="B333" s="971"/>
      <c r="C333" s="2930"/>
      <c r="D333" s="2930"/>
      <c r="E333" s="2930"/>
      <c r="F333" s="2930"/>
      <c r="G333" s="2930"/>
      <c r="H333" s="2930"/>
      <c r="I333" s="2930"/>
      <c r="J333" s="2930"/>
      <c r="K333" s="2930"/>
      <c r="L333" s="2931"/>
      <c r="M333" s="951"/>
      <c r="N333" s="951"/>
      <c r="O333" s="612"/>
      <c r="P333" s="2935"/>
      <c r="Q333" s="2936"/>
      <c r="R333" s="2936"/>
      <c r="S333" s="2936"/>
      <c r="T333" s="2936"/>
      <c r="U333" s="2936"/>
      <c r="V333" s="2937"/>
    </row>
    <row r="334" spans="1:22" ht="15.75">
      <c r="A334" s="785"/>
      <c r="B334" s="962"/>
      <c r="C334" s="988" t="s">
        <v>848</v>
      </c>
      <c r="D334" s="988"/>
      <c r="E334" s="1009"/>
      <c r="F334" s="812">
        <v>0.04</v>
      </c>
      <c r="G334" s="812">
        <v>0.05</v>
      </c>
      <c r="H334" s="822">
        <v>0.08</v>
      </c>
      <c r="I334" s="824">
        <f>(H334*L334%)+H334</f>
        <v>8.7999999999999995E-2</v>
      </c>
      <c r="J334" s="828">
        <v>0.04</v>
      </c>
      <c r="K334" s="812"/>
      <c r="L334" s="965">
        <v>10</v>
      </c>
      <c r="M334" s="800"/>
      <c r="N334" s="800"/>
      <c r="O334" s="966" t="str">
        <f>C334</f>
        <v>Pain</v>
      </c>
      <c r="P334" s="967">
        <f t="shared" ref="P334:U334" si="214">F334*P164</f>
        <v>10.120000000000001</v>
      </c>
      <c r="Q334" s="967">
        <f t="shared" si="214"/>
        <v>41.45</v>
      </c>
      <c r="R334" s="968">
        <f t="shared" si="214"/>
        <v>3.84</v>
      </c>
      <c r="S334" s="969">
        <f t="shared" si="214"/>
        <v>1.1439999999999999</v>
      </c>
      <c r="T334" s="969">
        <f t="shared" si="214"/>
        <v>1.1599999999999999</v>
      </c>
      <c r="U334" s="967">
        <f t="shared" si="214"/>
        <v>0</v>
      </c>
      <c r="V334" s="980">
        <f>SUM(P334:U334)</f>
        <v>57.714000000000006</v>
      </c>
    </row>
    <row r="335" spans="1:22" ht="15" customHeight="1">
      <c r="A335" s="785"/>
      <c r="B335" s="971"/>
      <c r="C335" s="2928" t="s">
        <v>849</v>
      </c>
      <c r="D335" s="2928"/>
      <c r="E335" s="2928"/>
      <c r="F335" s="2928"/>
      <c r="G335" s="2928"/>
      <c r="H335" s="2928"/>
      <c r="I335" s="2928"/>
      <c r="J335" s="2928"/>
      <c r="K335" s="2928"/>
      <c r="L335" s="2929"/>
      <c r="M335" s="951"/>
      <c r="N335" s="951"/>
      <c r="O335" s="612"/>
      <c r="P335" s="2932" t="str">
        <f>C335</f>
        <v>Biscuits secs</v>
      </c>
      <c r="Q335" s="2933"/>
      <c r="R335" s="2933"/>
      <c r="S335" s="2933"/>
      <c r="T335" s="2933"/>
      <c r="U335" s="2933"/>
      <c r="V335" s="2934"/>
    </row>
    <row r="336" spans="1:22" ht="15" customHeight="1">
      <c r="A336" s="785"/>
      <c r="B336" s="971"/>
      <c r="C336" s="2930"/>
      <c r="D336" s="2930"/>
      <c r="E336" s="2930"/>
      <c r="F336" s="2930"/>
      <c r="G336" s="2930"/>
      <c r="H336" s="2930"/>
      <c r="I336" s="2930"/>
      <c r="J336" s="2930"/>
      <c r="K336" s="2930"/>
      <c r="L336" s="2931"/>
      <c r="M336" s="951"/>
      <c r="N336" s="951"/>
      <c r="O336" s="612"/>
      <c r="P336" s="2935"/>
      <c r="Q336" s="2936"/>
      <c r="R336" s="2936"/>
      <c r="S336" s="2936"/>
      <c r="T336" s="2936"/>
      <c r="U336" s="2936"/>
      <c r="V336" s="2937"/>
    </row>
    <row r="337" spans="1:22" ht="15.75">
      <c r="A337" s="785"/>
      <c r="B337" s="962"/>
      <c r="C337" s="986" t="s">
        <v>850</v>
      </c>
      <c r="D337" s="986"/>
      <c r="E337" s="1008"/>
      <c r="F337" s="812">
        <v>3.5000000000000003E-2</v>
      </c>
      <c r="G337" s="812">
        <v>5.5E-2</v>
      </c>
      <c r="H337" s="822">
        <v>0.08</v>
      </c>
      <c r="I337" s="824">
        <f t="shared" ref="I337:I346" si="215">(H337*L337%)+H337</f>
        <v>8.7999999999999995E-2</v>
      </c>
      <c r="J337" s="828"/>
      <c r="K337" s="812"/>
      <c r="L337" s="965">
        <v>10</v>
      </c>
      <c r="M337" s="800"/>
      <c r="N337" s="800"/>
      <c r="O337" s="966" t="str">
        <f t="shared" ref="O337:O346" si="216">C337</f>
        <v>Céréales (enfants et adolescents uniquement)</v>
      </c>
      <c r="P337" s="967">
        <f t="shared" ref="P337:U337" si="217">F337*P164</f>
        <v>8.8550000000000004</v>
      </c>
      <c r="Q337" s="967">
        <f t="shared" si="217"/>
        <v>45.594999999999999</v>
      </c>
      <c r="R337" s="968">
        <f t="shared" si="217"/>
        <v>3.84</v>
      </c>
      <c r="S337" s="969">
        <f t="shared" si="217"/>
        <v>1.1439999999999999</v>
      </c>
      <c r="T337" s="969">
        <f t="shared" si="217"/>
        <v>0</v>
      </c>
      <c r="U337" s="967">
        <f t="shared" si="217"/>
        <v>0</v>
      </c>
      <c r="V337" s="980">
        <f t="shared" ref="V337:V346" si="218">SUM(P337:U337)</f>
        <v>59.434000000000005</v>
      </c>
    </row>
    <row r="338" spans="1:22" ht="15.75">
      <c r="A338" s="785"/>
      <c r="B338" s="962"/>
      <c r="C338" s="986" t="s">
        <v>851</v>
      </c>
      <c r="D338" s="986"/>
      <c r="E338" s="1008"/>
      <c r="F338" s="812">
        <v>0.03</v>
      </c>
      <c r="G338" s="812">
        <v>0.03</v>
      </c>
      <c r="H338" s="822">
        <v>0.05</v>
      </c>
      <c r="I338" s="824">
        <f t="shared" si="215"/>
        <v>5.5000000000000007E-2</v>
      </c>
      <c r="J338" s="828">
        <v>0.05</v>
      </c>
      <c r="K338" s="812"/>
      <c r="L338" s="965">
        <v>10</v>
      </c>
      <c r="M338" s="800"/>
      <c r="N338" s="800"/>
      <c r="O338" s="966" t="str">
        <f t="shared" si="216"/>
        <v>Pâtisseries sèches emballées</v>
      </c>
      <c r="P338" s="967">
        <f t="shared" ref="P338:U338" si="219">F338*P164</f>
        <v>7.59</v>
      </c>
      <c r="Q338" s="967">
        <f t="shared" si="219"/>
        <v>24.869999999999997</v>
      </c>
      <c r="R338" s="968">
        <f t="shared" si="219"/>
        <v>2.4000000000000004</v>
      </c>
      <c r="S338" s="969">
        <f t="shared" si="219"/>
        <v>0.71500000000000008</v>
      </c>
      <c r="T338" s="969">
        <f t="shared" si="219"/>
        <v>1.4500000000000002</v>
      </c>
      <c r="U338" s="967">
        <f t="shared" si="219"/>
        <v>0</v>
      </c>
      <c r="V338" s="980">
        <f t="shared" si="218"/>
        <v>37.024999999999999</v>
      </c>
    </row>
    <row r="339" spans="1:22" ht="15.75">
      <c r="A339" s="785"/>
      <c r="B339" s="962"/>
      <c r="C339" s="986" t="s">
        <v>852</v>
      </c>
      <c r="D339" s="986"/>
      <c r="E339" s="1008"/>
      <c r="F339" s="812">
        <v>0.02</v>
      </c>
      <c r="G339" s="812">
        <v>0.02</v>
      </c>
      <c r="H339" s="822">
        <v>0.03</v>
      </c>
      <c r="I339" s="824">
        <f t="shared" si="215"/>
        <v>3.3000000000000002E-2</v>
      </c>
      <c r="J339" s="828">
        <v>0.03</v>
      </c>
      <c r="K339" s="812"/>
      <c r="L339" s="965">
        <v>10</v>
      </c>
      <c r="M339" s="800"/>
      <c r="N339" s="800"/>
      <c r="O339" s="966" t="str">
        <f t="shared" si="216"/>
        <v>Confiture, chocolat, miel</v>
      </c>
      <c r="P339" s="967">
        <f t="shared" ref="P339:U339" si="220">F339*P164</f>
        <v>5.0600000000000005</v>
      </c>
      <c r="Q339" s="967">
        <f t="shared" si="220"/>
        <v>16.580000000000002</v>
      </c>
      <c r="R339" s="968">
        <f t="shared" si="220"/>
        <v>1.44</v>
      </c>
      <c r="S339" s="969">
        <f t="shared" si="220"/>
        <v>0.42900000000000005</v>
      </c>
      <c r="T339" s="969">
        <f t="shared" si="220"/>
        <v>0.87</v>
      </c>
      <c r="U339" s="967">
        <f t="shared" si="220"/>
        <v>0</v>
      </c>
      <c r="V339" s="980">
        <f t="shared" si="218"/>
        <v>24.379000000000001</v>
      </c>
    </row>
    <row r="340" spans="1:22" ht="15.75">
      <c r="A340" s="785"/>
      <c r="B340" s="962"/>
      <c r="C340" s="986" t="s">
        <v>853</v>
      </c>
      <c r="D340" s="986"/>
      <c r="E340" s="1008"/>
      <c r="F340" s="812">
        <v>0.1</v>
      </c>
      <c r="G340" s="812">
        <v>0.2</v>
      </c>
      <c r="H340" s="822">
        <v>0.13</v>
      </c>
      <c r="I340" s="824">
        <f t="shared" si="215"/>
        <v>0.14300000000000002</v>
      </c>
      <c r="J340" s="828">
        <v>0.13</v>
      </c>
      <c r="K340" s="812"/>
      <c r="L340" s="965">
        <v>10</v>
      </c>
      <c r="M340" s="800"/>
      <c r="N340" s="800"/>
      <c r="O340" s="966" t="str">
        <f t="shared" si="216"/>
        <v>Fruit cru</v>
      </c>
      <c r="P340" s="967">
        <f t="shared" ref="P340:U340" si="221">F340*P164</f>
        <v>25.3</v>
      </c>
      <c r="Q340" s="967">
        <f t="shared" si="221"/>
        <v>165.8</v>
      </c>
      <c r="R340" s="968">
        <f t="shared" si="221"/>
        <v>6.24</v>
      </c>
      <c r="S340" s="969">
        <f t="shared" si="221"/>
        <v>1.8590000000000002</v>
      </c>
      <c r="T340" s="969">
        <f t="shared" si="221"/>
        <v>3.77</v>
      </c>
      <c r="U340" s="967">
        <f t="shared" si="221"/>
        <v>0</v>
      </c>
      <c r="V340" s="980">
        <f t="shared" si="218"/>
        <v>202.96900000000005</v>
      </c>
    </row>
    <row r="341" spans="1:22" ht="15.75">
      <c r="A341" s="785"/>
      <c r="B341" s="962"/>
      <c r="C341" s="986" t="s">
        <v>854</v>
      </c>
      <c r="D341" s="986"/>
      <c r="E341" s="1008"/>
      <c r="F341" s="812">
        <v>0.1</v>
      </c>
      <c r="G341" s="812">
        <v>0.1</v>
      </c>
      <c r="H341" s="822">
        <v>0.13</v>
      </c>
      <c r="I341" s="824">
        <f t="shared" si="215"/>
        <v>0.14300000000000002</v>
      </c>
      <c r="J341" s="828">
        <v>0.13</v>
      </c>
      <c r="K341" s="812"/>
      <c r="L341" s="965">
        <v>10</v>
      </c>
      <c r="M341" s="800"/>
      <c r="N341" s="800"/>
      <c r="O341" s="966" t="str">
        <f t="shared" si="216"/>
        <v>Fruit cuit</v>
      </c>
      <c r="P341" s="967">
        <f t="shared" ref="P341:U341" si="222">F341*P164</f>
        <v>25.3</v>
      </c>
      <c r="Q341" s="967">
        <f t="shared" si="222"/>
        <v>82.9</v>
      </c>
      <c r="R341" s="968">
        <f t="shared" si="222"/>
        <v>6.24</v>
      </c>
      <c r="S341" s="969">
        <f t="shared" si="222"/>
        <v>1.8590000000000002</v>
      </c>
      <c r="T341" s="969">
        <f t="shared" si="222"/>
        <v>3.77</v>
      </c>
      <c r="U341" s="967">
        <f t="shared" si="222"/>
        <v>0</v>
      </c>
      <c r="V341" s="980">
        <f t="shared" si="218"/>
        <v>120.06899999999999</v>
      </c>
    </row>
    <row r="342" spans="1:22" ht="15.75">
      <c r="A342" s="785"/>
      <c r="B342" s="962"/>
      <c r="C342" s="986" t="s">
        <v>855</v>
      </c>
      <c r="D342" s="986"/>
      <c r="E342" s="1008"/>
      <c r="F342" s="812">
        <v>0.125</v>
      </c>
      <c r="G342" s="812">
        <v>0.125</v>
      </c>
      <c r="H342" s="822">
        <v>0.25</v>
      </c>
      <c r="I342" s="824">
        <f t="shared" si="215"/>
        <v>0.27500000000000002</v>
      </c>
      <c r="J342" s="828">
        <v>0.15</v>
      </c>
      <c r="K342" s="812"/>
      <c r="L342" s="965">
        <v>10</v>
      </c>
      <c r="M342" s="800"/>
      <c r="N342" s="800"/>
      <c r="O342" s="966" t="str">
        <f t="shared" si="216"/>
        <v>Lait 1/2 écrémé (en Litre)</v>
      </c>
      <c r="P342" s="967">
        <f t="shared" ref="P342:U342" si="223">F342*P164</f>
        <v>31.625</v>
      </c>
      <c r="Q342" s="967">
        <f t="shared" si="223"/>
        <v>103.625</v>
      </c>
      <c r="R342" s="968">
        <f t="shared" si="223"/>
        <v>12</v>
      </c>
      <c r="S342" s="969">
        <f t="shared" si="223"/>
        <v>3.5750000000000002</v>
      </c>
      <c r="T342" s="969">
        <f t="shared" si="223"/>
        <v>4.3499999999999996</v>
      </c>
      <c r="U342" s="967">
        <f t="shared" si="223"/>
        <v>0</v>
      </c>
      <c r="V342" s="980">
        <f t="shared" si="218"/>
        <v>155.17499999999998</v>
      </c>
    </row>
    <row r="343" spans="1:22" ht="15.75">
      <c r="A343" s="785"/>
      <c r="B343" s="962"/>
      <c r="C343" s="986" t="s">
        <v>836</v>
      </c>
      <c r="D343" s="986"/>
      <c r="E343" s="1008"/>
      <c r="F343" s="812">
        <v>0.115</v>
      </c>
      <c r="G343" s="812">
        <v>0.115</v>
      </c>
      <c r="H343" s="822">
        <v>0.11</v>
      </c>
      <c r="I343" s="824">
        <f t="shared" si="215"/>
        <v>0.121</v>
      </c>
      <c r="J343" s="828">
        <v>0.115</v>
      </c>
      <c r="K343" s="812"/>
      <c r="L343" s="965">
        <v>10</v>
      </c>
      <c r="M343" s="800"/>
      <c r="N343" s="800"/>
      <c r="O343" s="966" t="str">
        <f t="shared" si="216"/>
        <v>Yaourt</v>
      </c>
      <c r="P343" s="967">
        <f t="shared" ref="P343:U343" si="224">F343*P164</f>
        <v>29.095000000000002</v>
      </c>
      <c r="Q343" s="967">
        <f t="shared" si="224"/>
        <v>95.335000000000008</v>
      </c>
      <c r="R343" s="968">
        <f t="shared" si="224"/>
        <v>5.28</v>
      </c>
      <c r="S343" s="969">
        <f t="shared" si="224"/>
        <v>1.573</v>
      </c>
      <c r="T343" s="969">
        <f t="shared" si="224"/>
        <v>3.335</v>
      </c>
      <c r="U343" s="967">
        <f t="shared" si="224"/>
        <v>0</v>
      </c>
      <c r="V343" s="980">
        <f t="shared" si="218"/>
        <v>134.61800000000002</v>
      </c>
    </row>
    <row r="344" spans="1:22" ht="15.75">
      <c r="A344" s="785"/>
      <c r="B344" s="962"/>
      <c r="C344" s="986" t="s">
        <v>856</v>
      </c>
      <c r="D344" s="986"/>
      <c r="E344" s="1008"/>
      <c r="F344" s="812">
        <v>0.11</v>
      </c>
      <c r="G344" s="812">
        <v>0.11</v>
      </c>
      <c r="H344" s="822">
        <v>0.11</v>
      </c>
      <c r="I344" s="824">
        <f t="shared" si="215"/>
        <v>0.121</v>
      </c>
      <c r="J344" s="828">
        <v>0.1</v>
      </c>
      <c r="K344" s="812"/>
      <c r="L344" s="965">
        <v>10</v>
      </c>
      <c r="M344" s="800"/>
      <c r="N344" s="800"/>
      <c r="O344" s="966" t="str">
        <f t="shared" si="216"/>
        <v>Fromage blanc</v>
      </c>
      <c r="P344" s="967">
        <f t="shared" ref="P344:U344" si="225">F344*P164</f>
        <v>27.830000000000002</v>
      </c>
      <c r="Q344" s="967">
        <f t="shared" si="225"/>
        <v>91.19</v>
      </c>
      <c r="R344" s="968">
        <f t="shared" si="225"/>
        <v>5.28</v>
      </c>
      <c r="S344" s="969">
        <f t="shared" si="225"/>
        <v>1.573</v>
      </c>
      <c r="T344" s="969">
        <f t="shared" si="225"/>
        <v>2.9000000000000004</v>
      </c>
      <c r="U344" s="967">
        <f t="shared" si="225"/>
        <v>0</v>
      </c>
      <c r="V344" s="980">
        <f t="shared" si="218"/>
        <v>128.773</v>
      </c>
    </row>
    <row r="345" spans="1:22" ht="15.75">
      <c r="A345" s="785"/>
      <c r="B345" s="962"/>
      <c r="C345" s="986" t="s">
        <v>857</v>
      </c>
      <c r="D345" s="986"/>
      <c r="E345" s="1008"/>
      <c r="F345" s="812">
        <v>0.02</v>
      </c>
      <c r="G345" s="812">
        <v>0.03</v>
      </c>
      <c r="H345" s="822">
        <v>3.5000000000000003E-2</v>
      </c>
      <c r="I345" s="824">
        <f t="shared" si="215"/>
        <v>3.8500000000000006E-2</v>
      </c>
      <c r="J345" s="828">
        <v>0.04</v>
      </c>
      <c r="K345" s="812"/>
      <c r="L345" s="965">
        <v>10</v>
      </c>
      <c r="M345" s="800"/>
      <c r="N345" s="800"/>
      <c r="O345" s="966" t="str">
        <f t="shared" si="216"/>
        <v>Fromage</v>
      </c>
      <c r="P345" s="967">
        <f t="shared" ref="P345:U345" si="226">F345*P164</f>
        <v>5.0600000000000005</v>
      </c>
      <c r="Q345" s="967">
        <f t="shared" si="226"/>
        <v>24.869999999999997</v>
      </c>
      <c r="R345" s="968">
        <f t="shared" si="226"/>
        <v>1.6800000000000002</v>
      </c>
      <c r="S345" s="969">
        <f t="shared" si="226"/>
        <v>0.50050000000000006</v>
      </c>
      <c r="T345" s="969">
        <f t="shared" si="226"/>
        <v>1.1599999999999999</v>
      </c>
      <c r="U345" s="967">
        <f t="shared" si="226"/>
        <v>0</v>
      </c>
      <c r="V345" s="980">
        <f t="shared" si="218"/>
        <v>33.270499999999998</v>
      </c>
    </row>
    <row r="346" spans="1:22" ht="16.5" thickBot="1">
      <c r="A346" s="785"/>
      <c r="B346" s="1011"/>
      <c r="C346" s="1012" t="s">
        <v>837</v>
      </c>
      <c r="D346" s="1012"/>
      <c r="E346" s="1013"/>
      <c r="F346" s="1014">
        <v>0.06</v>
      </c>
      <c r="G346" s="1014">
        <v>0.06</v>
      </c>
      <c r="H346" s="1015">
        <v>0.12</v>
      </c>
      <c r="I346" s="1016">
        <f t="shared" si="215"/>
        <v>0.13200000000000001</v>
      </c>
      <c r="J346" s="1017">
        <v>0.12</v>
      </c>
      <c r="K346" s="1014"/>
      <c r="L346" s="1018">
        <v>10</v>
      </c>
      <c r="M346" s="1019"/>
      <c r="N346" s="1020"/>
      <c r="O346" s="1021" t="str">
        <f t="shared" si="216"/>
        <v>Petit suisse</v>
      </c>
      <c r="P346" s="1022">
        <f t="shared" ref="P346:U346" si="227">F346*P164</f>
        <v>15.18</v>
      </c>
      <c r="Q346" s="1023">
        <f t="shared" si="227"/>
        <v>49.739999999999995</v>
      </c>
      <c r="R346" s="1024">
        <f t="shared" si="227"/>
        <v>5.76</v>
      </c>
      <c r="S346" s="1022">
        <f t="shared" si="227"/>
        <v>1.7160000000000002</v>
      </c>
      <c r="T346" s="1022">
        <f t="shared" si="227"/>
        <v>3.48</v>
      </c>
      <c r="U346" s="1023">
        <f t="shared" si="227"/>
        <v>0</v>
      </c>
      <c r="V346" s="980">
        <f t="shared" si="218"/>
        <v>75.875999999999991</v>
      </c>
    </row>
    <row r="347" spans="1:22">
      <c r="A347" s="785"/>
      <c r="B347" s="785"/>
      <c r="C347" s="785"/>
      <c r="D347" s="785"/>
      <c r="E347" s="785"/>
      <c r="F347" s="785"/>
      <c r="G347" s="785"/>
      <c r="H347" s="785"/>
      <c r="I347" s="801"/>
      <c r="J347" s="785"/>
      <c r="K347" s="785"/>
      <c r="L347" s="785"/>
      <c r="M347" s="800"/>
      <c r="N347" s="800"/>
      <c r="O347" s="612"/>
      <c r="P347" s="612"/>
      <c r="Q347" s="612"/>
      <c r="R347" s="612"/>
      <c r="S347" s="612"/>
      <c r="T347" s="612"/>
      <c r="U347" s="612"/>
      <c r="V347" s="612"/>
    </row>
  </sheetData>
  <mergeCells count="244">
    <mergeCell ref="C332:L333"/>
    <mergeCell ref="P332:V333"/>
    <mergeCell ref="C335:L336"/>
    <mergeCell ref="P335:V336"/>
    <mergeCell ref="C304:L305"/>
    <mergeCell ref="P304:V305"/>
    <mergeCell ref="C316:L317"/>
    <mergeCell ref="P316:V317"/>
    <mergeCell ref="C322:L323"/>
    <mergeCell ref="P322:V323"/>
    <mergeCell ref="C283:L284"/>
    <mergeCell ref="P283:V284"/>
    <mergeCell ref="C287:L288"/>
    <mergeCell ref="P287:V288"/>
    <mergeCell ref="C294:L295"/>
    <mergeCell ref="P294:V295"/>
    <mergeCell ref="C250:L251"/>
    <mergeCell ref="P250:V251"/>
    <mergeCell ref="C262:L263"/>
    <mergeCell ref="P262:V263"/>
    <mergeCell ref="C279:L280"/>
    <mergeCell ref="P279:V280"/>
    <mergeCell ref="C225:L226"/>
    <mergeCell ref="P225:V226"/>
    <mergeCell ref="C234:L235"/>
    <mergeCell ref="P234:V235"/>
    <mergeCell ref="C241:L242"/>
    <mergeCell ref="P241:V242"/>
    <mergeCell ref="C201:L202"/>
    <mergeCell ref="P201:V202"/>
    <mergeCell ref="C215:L216"/>
    <mergeCell ref="P215:V216"/>
    <mergeCell ref="C223:L224"/>
    <mergeCell ref="P223:V22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B152:L154"/>
    <mergeCell ref="P156:P162"/>
    <mergeCell ref="Q156:Q162"/>
    <mergeCell ref="R156:R162"/>
    <mergeCell ref="K157:K163"/>
    <mergeCell ref="L157:L163"/>
    <mergeCell ref="L137:L138"/>
    <mergeCell ref="M137:M138"/>
    <mergeCell ref="N137:N138"/>
    <mergeCell ref="O137:O138"/>
    <mergeCell ref="B142:O142"/>
    <mergeCell ref="B144:N144"/>
    <mergeCell ref="R132:V132"/>
    <mergeCell ref="B137:B138"/>
    <mergeCell ref="C137:C138"/>
    <mergeCell ref="G137:G138"/>
    <mergeCell ref="H137:H138"/>
    <mergeCell ref="I137:I138"/>
    <mergeCell ref="J137:J138"/>
    <mergeCell ref="B147:O147"/>
    <mergeCell ref="D150:I150"/>
    <mergeCell ref="B125:O126"/>
    <mergeCell ref="B127:B130"/>
    <mergeCell ref="C127:C130"/>
    <mergeCell ref="D127:D130"/>
    <mergeCell ref="E127:E130"/>
    <mergeCell ref="F127:F130"/>
    <mergeCell ref="G127:G130"/>
    <mergeCell ref="H127:J130"/>
    <mergeCell ref="K127:K130"/>
    <mergeCell ref="L127:L130"/>
    <mergeCell ref="M127:O130"/>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L72:L78"/>
    <mergeCell ref="M65:O66"/>
    <mergeCell ref="B67:O67"/>
    <mergeCell ref="B68:B69"/>
    <mergeCell ref="C68:C69"/>
    <mergeCell ref="I68:I69"/>
    <mergeCell ref="J68:J69"/>
    <mergeCell ref="K68:K69"/>
    <mergeCell ref="L68:L69"/>
    <mergeCell ref="B70:O71"/>
    <mergeCell ref="B54:O55"/>
    <mergeCell ref="R55:V55"/>
    <mergeCell ref="B56:O57"/>
    <mergeCell ref="B58:B60"/>
    <mergeCell ref="C58:C60"/>
    <mergeCell ref="D58:D60"/>
    <mergeCell ref="E58:E60"/>
    <mergeCell ref="F58:F60"/>
    <mergeCell ref="G58:H60"/>
    <mergeCell ref="I58:J60"/>
    <mergeCell ref="K58:L60"/>
    <mergeCell ref="M60:O63"/>
    <mergeCell ref="B44:E44"/>
    <mergeCell ref="H44:I44"/>
    <mergeCell ref="K44:L44"/>
    <mergeCell ref="B48:O50"/>
    <mergeCell ref="B52:B53"/>
    <mergeCell ref="C52:D53"/>
    <mergeCell ref="E52:L53"/>
    <mergeCell ref="M52:M53"/>
    <mergeCell ref="N52:N53"/>
    <mergeCell ref="O52:O53"/>
    <mergeCell ref="B42:J42"/>
    <mergeCell ref="K42:T42"/>
    <mergeCell ref="B43:E43"/>
    <mergeCell ref="H43:I43"/>
    <mergeCell ref="K43:L43"/>
    <mergeCell ref="M43:N43"/>
    <mergeCell ref="B36:E36"/>
    <mergeCell ref="G36:H36"/>
    <mergeCell ref="L36:N36"/>
    <mergeCell ref="B37:E37"/>
    <mergeCell ref="G37:H37"/>
    <mergeCell ref="M37:N37"/>
    <mergeCell ref="B24:D24"/>
    <mergeCell ref="M24:N24"/>
    <mergeCell ref="B25:D25"/>
    <mergeCell ref="M25:N25"/>
    <mergeCell ref="B27:L27"/>
    <mergeCell ref="B35:J35"/>
    <mergeCell ref="K35:T35"/>
    <mergeCell ref="B20:D20"/>
    <mergeCell ref="M20:N20"/>
    <mergeCell ref="B21:D21"/>
    <mergeCell ref="M21:N21"/>
    <mergeCell ref="B23:D23"/>
    <mergeCell ref="M23:N23"/>
    <mergeCell ref="B17:D17"/>
    <mergeCell ref="M17:N17"/>
    <mergeCell ref="B18:D18"/>
    <mergeCell ref="M18:N18"/>
    <mergeCell ref="B19:D19"/>
    <mergeCell ref="M19:N19"/>
    <mergeCell ref="L12:M12"/>
    <mergeCell ref="B14:D14"/>
    <mergeCell ref="M14:N14"/>
    <mergeCell ref="B15:D15"/>
    <mergeCell ref="M15:N15"/>
    <mergeCell ref="B16:D16"/>
    <mergeCell ref="M16:N16"/>
    <mergeCell ref="B8:K8"/>
    <mergeCell ref="L8:T8"/>
    <mergeCell ref="B9:D12"/>
    <mergeCell ref="E9:E12"/>
    <mergeCell ref="F9:F12"/>
    <mergeCell ref="G9:K9"/>
    <mergeCell ref="L9:M10"/>
    <mergeCell ref="N9:T12"/>
    <mergeCell ref="L11:M11"/>
    <mergeCell ref="G12:K12"/>
  </mergeCells>
  <pageMargins left="0.25" right="0.25"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7109-E118-4877-8B67-96CC6FD73671}">
  <dimension ref="A1:AR227"/>
  <sheetViews>
    <sheetView zoomScale="75" zoomScaleNormal="75" workbookViewId="0">
      <selection activeCell="T12" sqref="T12"/>
    </sheetView>
  </sheetViews>
  <sheetFormatPr baseColWidth="10" defaultRowHeight="12.75"/>
  <cols>
    <col min="1" max="27" width="15.7109375" style="1510" customWidth="1"/>
    <col min="28" max="16384" width="11.42578125" style="1510"/>
  </cols>
  <sheetData>
    <row r="1" spans="1:33" ht="30" customHeight="1">
      <c r="A1" s="1581">
        <f t="shared" ref="A1:AA1" ca="1" si="0">CELL("largeur",A1)</f>
        <v>15</v>
      </c>
      <c r="B1" s="1581">
        <f t="shared" ca="1" si="0"/>
        <v>15</v>
      </c>
      <c r="C1" s="1581">
        <f t="shared" ca="1" si="0"/>
        <v>15</v>
      </c>
      <c r="D1" s="1581">
        <f t="shared" ca="1" si="0"/>
        <v>15</v>
      </c>
      <c r="E1" s="1581">
        <f t="shared" ca="1" si="0"/>
        <v>15</v>
      </c>
      <c r="F1" s="1581">
        <f t="shared" ca="1" si="0"/>
        <v>15</v>
      </c>
      <c r="G1" s="1581">
        <f t="shared" ca="1" si="0"/>
        <v>15</v>
      </c>
      <c r="H1" s="1581">
        <f t="shared" ca="1" si="0"/>
        <v>15</v>
      </c>
      <c r="I1" s="1581">
        <f t="shared" ca="1" si="0"/>
        <v>15</v>
      </c>
      <c r="J1" s="1581">
        <f t="shared" ca="1" si="0"/>
        <v>15</v>
      </c>
      <c r="K1" s="1581">
        <f t="shared" ca="1" si="0"/>
        <v>15</v>
      </c>
      <c r="L1" s="1581">
        <f t="shared" ca="1" si="0"/>
        <v>15</v>
      </c>
      <c r="M1" s="1581">
        <f t="shared" ca="1" si="0"/>
        <v>15</v>
      </c>
      <c r="N1" s="1581">
        <f t="shared" ca="1" si="0"/>
        <v>15</v>
      </c>
      <c r="O1" s="1581">
        <f t="shared" ca="1" si="0"/>
        <v>15</v>
      </c>
      <c r="P1" s="1581">
        <f t="shared" ca="1" si="0"/>
        <v>15</v>
      </c>
      <c r="Q1" s="1581">
        <f t="shared" ca="1" si="0"/>
        <v>15</v>
      </c>
      <c r="R1" s="1581">
        <f t="shared" ca="1" si="0"/>
        <v>15</v>
      </c>
      <c r="S1" s="1581">
        <f t="shared" ca="1" si="0"/>
        <v>15</v>
      </c>
      <c r="T1" s="1581">
        <f t="shared" ca="1" si="0"/>
        <v>15</v>
      </c>
      <c r="U1" s="1581">
        <f t="shared" ca="1" si="0"/>
        <v>15</v>
      </c>
      <c r="V1" s="1581">
        <f t="shared" ca="1" si="0"/>
        <v>15</v>
      </c>
      <c r="W1" s="1581">
        <f t="shared" ca="1" si="0"/>
        <v>15</v>
      </c>
      <c r="X1" s="1581">
        <f t="shared" ca="1" si="0"/>
        <v>15</v>
      </c>
      <c r="Y1" s="1581">
        <f t="shared" ca="1" si="0"/>
        <v>15</v>
      </c>
      <c r="Z1" s="1581">
        <f t="shared" ca="1" si="0"/>
        <v>15</v>
      </c>
      <c r="AA1" s="1581">
        <f t="shared" ca="1" si="0"/>
        <v>15</v>
      </c>
    </row>
    <row r="2" spans="1:33" ht="30" customHeight="1">
      <c r="A2" s="1507"/>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row>
    <row r="3" spans="1:33" ht="30" customHeight="1">
      <c r="A3" s="1507"/>
      <c r="B3" s="1511" t="s">
        <v>2338</v>
      </c>
      <c r="C3" s="1507"/>
      <c r="D3" s="1507"/>
      <c r="E3" s="1507"/>
      <c r="F3" s="1507"/>
      <c r="G3" s="1507"/>
      <c r="H3" s="1507"/>
      <c r="I3" s="1508"/>
      <c r="J3" s="1507"/>
      <c r="K3" s="1507"/>
      <c r="L3" s="1508"/>
      <c r="M3" s="1508"/>
      <c r="N3" s="1508"/>
      <c r="O3" s="1508"/>
      <c r="P3" s="1823" t="s">
        <v>2448</v>
      </c>
      <c r="Q3" s="1509"/>
      <c r="R3" s="1509"/>
      <c r="S3" s="1509"/>
      <c r="T3" s="1509"/>
      <c r="U3" s="1823"/>
      <c r="V3" s="1509"/>
      <c r="W3" s="1509"/>
      <c r="X3" s="1509"/>
      <c r="Y3" s="1509"/>
      <c r="Z3" s="1509"/>
      <c r="AA3" s="1509"/>
    </row>
    <row r="4" spans="1:33" ht="30" customHeight="1">
      <c r="A4" s="1507"/>
      <c r="B4" s="1511" t="s">
        <v>2339</v>
      </c>
      <c r="C4" s="1509"/>
      <c r="D4" s="1509"/>
      <c r="E4" s="1509"/>
      <c r="F4" s="1509"/>
      <c r="G4" s="1509"/>
      <c r="H4" s="1509"/>
      <c r="I4" s="1509"/>
      <c r="J4" s="1509"/>
      <c r="K4" s="1509"/>
      <c r="L4" s="1509"/>
      <c r="M4" s="1509"/>
      <c r="N4" s="1509"/>
      <c r="O4" s="1509"/>
      <c r="P4" s="1823" t="s">
        <v>2227</v>
      </c>
      <c r="Q4" s="1509"/>
      <c r="R4" s="1509"/>
      <c r="S4" s="1509"/>
      <c r="T4" s="1509"/>
      <c r="U4" s="1823"/>
      <c r="V4" s="1509"/>
      <c r="W4" s="1509"/>
      <c r="X4" s="1509"/>
      <c r="Y4" s="1509"/>
      <c r="Z4" s="1509"/>
      <c r="AA4" s="1509"/>
    </row>
    <row r="5" spans="1:33" ht="30" customHeight="1">
      <c r="A5" s="1507"/>
      <c r="B5" s="1509"/>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c r="AA5" s="1509"/>
    </row>
    <row r="6" spans="1:33" s="1538" customFormat="1" ht="40.5" customHeight="1">
      <c r="A6" s="1535"/>
      <c r="B6" s="1539"/>
      <c r="C6" s="1824" t="s">
        <v>2111</v>
      </c>
      <c r="D6" s="1536"/>
      <c r="E6" s="1536"/>
      <c r="F6" s="1536"/>
      <c r="G6" s="1536"/>
      <c r="H6" s="1536"/>
      <c r="I6" s="1536"/>
      <c r="J6" s="1536"/>
      <c r="K6" s="1536"/>
      <c r="L6" s="1536"/>
      <c r="M6" s="1508"/>
      <c r="N6" s="1536"/>
      <c r="O6" s="1536"/>
      <c r="P6" s="1536"/>
      <c r="Q6" s="1536"/>
      <c r="R6" s="1536"/>
      <c r="S6" s="1536"/>
      <c r="T6" s="1536"/>
      <c r="U6" s="1536"/>
      <c r="V6" s="1536"/>
      <c r="W6" s="1536"/>
      <c r="X6" s="1536"/>
      <c r="Y6" s="1536"/>
      <c r="Z6" s="1536"/>
      <c r="AA6" s="1536"/>
      <c r="AG6" s="1510"/>
    </row>
    <row r="7" spans="1:33" s="1538" customFormat="1" ht="40.5" customHeight="1">
      <c r="A7" s="1535"/>
      <c r="B7" s="1539"/>
      <c r="C7" s="1516"/>
      <c r="D7" s="1536"/>
      <c r="E7" s="1825" t="s">
        <v>2340</v>
      </c>
      <c r="F7" s="1536"/>
      <c r="G7" s="1826" t="s">
        <v>2341</v>
      </c>
      <c r="H7" s="1536"/>
      <c r="I7" s="1536"/>
      <c r="J7" s="1536"/>
      <c r="K7" s="1536"/>
      <c r="L7" s="1825" t="s">
        <v>2340</v>
      </c>
      <c r="M7" s="1536"/>
      <c r="N7" s="1826" t="s">
        <v>2341</v>
      </c>
      <c r="O7" s="1536"/>
      <c r="P7" s="1536"/>
      <c r="Q7" s="1536"/>
      <c r="R7" s="1536"/>
      <c r="S7" s="1536"/>
      <c r="T7" s="1536"/>
      <c r="U7" s="1536"/>
      <c r="V7" s="1536"/>
      <c r="W7" s="1536"/>
      <c r="X7" s="1536"/>
      <c r="Y7" s="1536"/>
      <c r="Z7" s="1536"/>
      <c r="AA7" s="1536"/>
      <c r="AG7" s="1510"/>
    </row>
    <row r="8" spans="1:33" s="1538" customFormat="1" ht="40.5" customHeight="1">
      <c r="A8" s="1535"/>
      <c r="B8" s="1539"/>
      <c r="C8" s="1566"/>
      <c r="D8" s="1568" t="s">
        <v>2114</v>
      </c>
      <c r="E8" s="1569">
        <f>COLUMN()</f>
        <v>5</v>
      </c>
      <c r="F8" s="1536"/>
      <c r="G8" s="1827" t="str">
        <f ca="1">_xlfn.FORMULATEXT(E8)</f>
        <v>=COLONNE()</v>
      </c>
      <c r="H8" s="1828"/>
      <c r="I8" s="1536"/>
      <c r="J8" s="1568"/>
      <c r="K8" s="1568" t="s">
        <v>2115</v>
      </c>
      <c r="L8" s="1570" t="str">
        <f>ADDRESS(ROW(),COLUMN(),4)</f>
        <v>L8</v>
      </c>
      <c r="M8" s="1536"/>
      <c r="N8" s="1827" t="str">
        <f ca="1">_xlfn.FORMULATEXT(L8)</f>
        <v>=ADRESSE(LIGNE();COLONNE();4)</v>
      </c>
      <c r="O8" s="1536"/>
      <c r="P8" s="1536"/>
      <c r="Q8" s="1536"/>
      <c r="R8" s="1828"/>
      <c r="S8" s="1828"/>
      <c r="T8" s="1828"/>
      <c r="U8" s="1536"/>
      <c r="V8" s="1536"/>
      <c r="W8" s="1536"/>
      <c r="X8" s="1536"/>
      <c r="Y8" s="1536"/>
      <c r="Z8" s="1536"/>
      <c r="AA8" s="1536"/>
      <c r="AG8" s="1510"/>
    </row>
    <row r="9" spans="1:33" s="1538" customFormat="1" ht="40.5" customHeight="1">
      <c r="A9" s="1535"/>
      <c r="B9" s="1539"/>
      <c r="C9" s="1536"/>
      <c r="D9" s="1536"/>
      <c r="E9" s="1825" t="s">
        <v>2340</v>
      </c>
      <c r="F9" s="1536"/>
      <c r="G9" s="1826" t="s">
        <v>2341</v>
      </c>
      <c r="H9" s="1536"/>
      <c r="I9" s="1536"/>
      <c r="J9" s="1508"/>
      <c r="K9" s="1536"/>
      <c r="L9" s="1825" t="s">
        <v>2340</v>
      </c>
      <c r="M9" s="1536"/>
      <c r="N9" s="1826" t="s">
        <v>2341</v>
      </c>
      <c r="O9" s="1536"/>
      <c r="P9" s="1536"/>
      <c r="Q9" s="1536"/>
      <c r="R9" s="1536"/>
      <c r="S9" s="1536"/>
      <c r="T9" s="1536"/>
      <c r="U9" s="1536"/>
      <c r="V9" s="1536"/>
      <c r="W9" s="1536"/>
      <c r="X9" s="1536"/>
      <c r="Y9" s="1536"/>
      <c r="Z9" s="1536"/>
      <c r="AA9" s="1536"/>
      <c r="AG9" s="1510"/>
    </row>
    <row r="10" spans="1:33" s="1538" customFormat="1" ht="40.5" customHeight="1">
      <c r="A10" s="1535"/>
      <c r="B10" s="1539"/>
      <c r="C10" s="1566"/>
      <c r="D10" s="1568" t="s">
        <v>2126</v>
      </c>
      <c r="E10" s="1578">
        <f>ROW()</f>
        <v>10</v>
      </c>
      <c r="F10" s="1536"/>
      <c r="G10" s="1827" t="str">
        <f ca="1">_xlfn.FORMULATEXT(E10)</f>
        <v>=LIGNE()</v>
      </c>
      <c r="H10" s="1828"/>
      <c r="I10" s="1536"/>
      <c r="J10" s="1566"/>
      <c r="K10" s="1568" t="s">
        <v>2134</v>
      </c>
      <c r="L10" s="1581">
        <f t="shared" ref="L10" ca="1" si="1">CELL("largeur",L10)</f>
        <v>15</v>
      </c>
      <c r="M10" s="1536"/>
      <c r="N10" s="1827" t="str">
        <f ca="1">_xlfn.FORMULATEXT(L10)</f>
        <v>=CELLULE("largeur";L10)</v>
      </c>
      <c r="O10" s="1536"/>
      <c r="P10" s="1536"/>
      <c r="Q10" s="1536"/>
      <c r="R10" s="1828"/>
      <c r="S10" s="1828"/>
      <c r="T10" s="1828"/>
      <c r="U10" s="1536"/>
      <c r="V10" s="1536"/>
      <c r="W10" s="1536"/>
      <c r="X10" s="1536"/>
      <c r="Y10" s="1536"/>
      <c r="Z10" s="1536"/>
      <c r="AA10" s="1536"/>
      <c r="AG10" s="1510"/>
    </row>
    <row r="11" spans="1:33" s="1538" customFormat="1" ht="40.5" customHeight="1">
      <c r="A11" s="1535"/>
      <c r="B11" s="1539"/>
      <c r="C11" s="1536"/>
      <c r="D11" s="1536"/>
      <c r="E11" s="1825" t="s">
        <v>2340</v>
      </c>
      <c r="F11" s="1536"/>
      <c r="G11" s="1826" t="s">
        <v>2341</v>
      </c>
      <c r="H11" s="1536"/>
      <c r="I11" s="1536"/>
      <c r="J11" s="1536"/>
      <c r="K11" s="1536"/>
      <c r="L11" s="1536"/>
      <c r="M11" s="1508"/>
      <c r="N11" s="1536"/>
      <c r="O11" s="1536"/>
      <c r="P11" s="1536"/>
      <c r="Q11" s="1536"/>
      <c r="R11" s="1536"/>
      <c r="S11" s="1536"/>
      <c r="T11" s="1536"/>
      <c r="U11" s="1536"/>
      <c r="V11" s="1536"/>
      <c r="W11" s="1536"/>
      <c r="X11" s="1536"/>
      <c r="Y11" s="1536"/>
      <c r="Z11" s="1536"/>
      <c r="AA11" s="1536"/>
      <c r="AG11" s="1510"/>
    </row>
    <row r="12" spans="1:33" s="1538" customFormat="1" ht="40.5" customHeight="1">
      <c r="A12" s="1535"/>
      <c r="B12" s="1539"/>
      <c r="C12" s="1568"/>
      <c r="D12" s="1568" t="s">
        <v>2127</v>
      </c>
      <c r="E12" s="1579" t="str">
        <f>LEFT(ADDRESS(1,COLUMN(),4),LEN(ADDRESS(1,COLUMN(),4))-1)</f>
        <v>E</v>
      </c>
      <c r="F12" s="1536"/>
      <c r="G12" s="1827" t="str">
        <f ca="1">_xlfn.FORMULATEXT(E12)</f>
        <v>=GAUCHE(ADRESSE(1;COLONNE();4);NBCAR(ADRESSE(1;COLONNE();4))-1)</v>
      </c>
      <c r="H12" s="1827"/>
      <c r="I12" s="1827"/>
      <c r="J12" s="1827"/>
      <c r="K12" s="1827"/>
      <c r="L12" s="1827"/>
      <c r="M12" s="1827"/>
      <c r="N12" s="1827"/>
      <c r="O12" s="1827"/>
      <c r="P12" s="1536"/>
      <c r="Q12" s="1536"/>
      <c r="R12" s="1536"/>
      <c r="S12" s="1536"/>
      <c r="T12" s="1536"/>
      <c r="U12" s="1536"/>
      <c r="V12" s="1536"/>
      <c r="W12" s="1536"/>
      <c r="X12" s="1536"/>
      <c r="Y12" s="1536"/>
      <c r="Z12" s="1536"/>
      <c r="AA12" s="1536"/>
      <c r="AG12" s="1510"/>
    </row>
    <row r="13" spans="1:33" s="1833" customFormat="1" ht="40.5" customHeight="1">
      <c r="A13" s="1829"/>
      <c r="B13" s="1830"/>
      <c r="C13" s="1831"/>
      <c r="D13" s="1829"/>
      <c r="E13" s="1831"/>
      <c r="F13" s="1829"/>
      <c r="G13" s="1829"/>
      <c r="H13" s="1508"/>
      <c r="I13" s="1508"/>
      <c r="J13" s="1508"/>
      <c r="K13" s="2990"/>
      <c r="L13" s="2988" t="str">
        <f ca="1">"Page "&amp;_xlfn.SHEET()&amp;" sur "&amp;_xlfn.SHEETS()</f>
        <v>Page 11 sur 17</v>
      </c>
      <c r="M13" s="1508"/>
      <c r="N13" s="1827" t="s">
        <v>2449</v>
      </c>
      <c r="O13" s="1832"/>
      <c r="P13" s="1832"/>
      <c r="Q13" s="1832"/>
      <c r="R13" s="1832"/>
      <c r="S13" s="1832"/>
      <c r="T13" s="1832"/>
      <c r="U13" s="1832"/>
      <c r="V13" s="1832"/>
      <c r="W13" s="1832"/>
      <c r="X13" s="1832"/>
      <c r="Y13" s="1582"/>
      <c r="Z13" s="1832"/>
      <c r="AA13" s="1582"/>
      <c r="AG13" s="1510"/>
    </row>
    <row r="14" spans="1:33" s="1538" customFormat="1" ht="40.5" customHeight="1">
      <c r="A14" s="1535"/>
      <c r="B14" s="1539"/>
      <c r="C14" s="1575"/>
      <c r="D14" s="1535"/>
      <c r="E14" s="1575"/>
      <c r="F14" s="1825" t="s">
        <v>2340</v>
      </c>
      <c r="G14" s="1535"/>
      <c r="H14" s="1535"/>
      <c r="I14" s="1535"/>
      <c r="J14" s="1535"/>
      <c r="K14" s="1535"/>
      <c r="L14" s="1508"/>
      <c r="M14" s="1508"/>
      <c r="N14" s="1536"/>
      <c r="O14" s="1536"/>
      <c r="P14" s="1536"/>
      <c r="Q14" s="1536"/>
      <c r="R14" s="1536"/>
      <c r="S14" s="1536"/>
      <c r="T14" s="1536"/>
      <c r="U14" s="1536"/>
      <c r="V14" s="1536"/>
      <c r="W14" s="1536"/>
      <c r="X14" s="1536"/>
      <c r="Y14" s="1536"/>
      <c r="Z14" s="1562"/>
      <c r="AA14" s="1562"/>
      <c r="AG14" s="1510"/>
    </row>
    <row r="15" spans="1:33" s="1538" customFormat="1" ht="40.5" customHeight="1">
      <c r="A15" s="1535"/>
      <c r="B15" s="1539"/>
      <c r="C15" s="1834" t="s">
        <v>2342</v>
      </c>
      <c r="D15" s="1828"/>
      <c r="E15" s="1828"/>
      <c r="F15" s="1835" t="str">
        <f ca="1">CELL("nomfichier")</f>
        <v>E:\0-UPRT\1-UPRT.FR-SITE-WEB\ff-fiches-fabrications\ff-fiches-fabrication-maj-08-2020\[ff-21-restauration-beignets.accacia.xlsx]Formats-Formules-Fonctions</v>
      </c>
      <c r="G15" s="1836"/>
      <c r="H15" s="1836"/>
      <c r="I15" s="1836"/>
      <c r="J15" s="1836"/>
      <c r="K15" s="1836"/>
      <c r="L15" s="453"/>
      <c r="M15" s="453"/>
      <c r="N15" s="1583"/>
      <c r="O15" s="1583"/>
      <c r="P15" s="1583"/>
      <c r="Q15" s="1583"/>
      <c r="R15" s="1583"/>
      <c r="S15" s="1583"/>
      <c r="T15" s="1583"/>
      <c r="U15" s="1583"/>
      <c r="V15" s="1583"/>
      <c r="W15" s="1583"/>
      <c r="X15" s="1583"/>
      <c r="Y15" s="1536"/>
      <c r="Z15" s="1536"/>
      <c r="AA15" s="1536"/>
      <c r="AG15" s="1510"/>
    </row>
    <row r="16" spans="1:33" s="1538" customFormat="1" ht="40.5" customHeight="1">
      <c r="A16" s="1535"/>
      <c r="B16" s="1539"/>
      <c r="C16" s="1535"/>
      <c r="D16" s="1535"/>
      <c r="E16" s="1535"/>
      <c r="F16" s="1827" t="str">
        <f ca="1">_xlfn.FORMULATEXT(F15)</f>
        <v>=CELLULE("nomfichier")</v>
      </c>
      <c r="G16" s="1827"/>
      <c r="H16" s="1827"/>
      <c r="I16" s="1827"/>
      <c r="J16" s="1535"/>
      <c r="K16" s="1535"/>
      <c r="L16" s="1508"/>
      <c r="M16" s="1508"/>
      <c r="N16" s="1536"/>
      <c r="O16" s="1536"/>
      <c r="P16" s="1536"/>
      <c r="Q16" s="1536"/>
      <c r="R16" s="1536"/>
      <c r="S16" s="1536"/>
      <c r="T16" s="1536"/>
      <c r="U16" s="1536"/>
      <c r="V16" s="1536"/>
      <c r="W16" s="1536"/>
      <c r="X16" s="1536"/>
      <c r="Y16" s="1536"/>
      <c r="Z16" s="1536"/>
      <c r="AA16" s="1536"/>
      <c r="AG16" s="1510"/>
    </row>
    <row r="17" spans="1:44" s="1833" customFormat="1" ht="40.5" customHeight="1">
      <c r="A17" s="1829"/>
      <c r="B17" s="1830"/>
      <c r="C17" s="1831"/>
      <c r="D17" s="1829"/>
      <c r="E17" s="1831"/>
      <c r="F17" s="1837" t="s">
        <v>2341</v>
      </c>
      <c r="G17" s="1829"/>
      <c r="H17" s="1508"/>
      <c r="I17" s="1508"/>
      <c r="J17" s="1508"/>
      <c r="K17" s="1508"/>
      <c r="L17" s="1508"/>
      <c r="M17" s="1508"/>
      <c r="N17" s="1832"/>
      <c r="O17" s="1832"/>
      <c r="P17" s="1832"/>
      <c r="Q17" s="1832"/>
      <c r="R17" s="1832"/>
      <c r="S17" s="1832"/>
      <c r="T17" s="1832"/>
      <c r="U17" s="1832"/>
      <c r="V17" s="1832"/>
      <c r="W17" s="1832"/>
      <c r="X17" s="1832"/>
      <c r="Y17" s="1582"/>
      <c r="Z17" s="1832"/>
      <c r="AA17" s="1582"/>
      <c r="AG17" s="1510"/>
    </row>
    <row r="18" spans="1:44" s="1833" customFormat="1" ht="40.5" customHeight="1">
      <c r="A18" s="1829"/>
      <c r="B18" s="1830"/>
      <c r="C18" s="1831"/>
      <c r="D18" s="1829"/>
      <c r="E18" s="1831"/>
      <c r="F18" s="1829"/>
      <c r="G18" s="1829"/>
      <c r="H18" s="1508"/>
      <c r="I18" s="1508"/>
      <c r="J18" s="1508"/>
      <c r="K18" s="1508"/>
      <c r="L18" s="1508"/>
      <c r="M18" s="1508"/>
      <c r="N18" s="1832"/>
      <c r="O18" s="1832"/>
      <c r="P18" s="1832"/>
      <c r="Q18" s="1832"/>
      <c r="R18" s="1832"/>
      <c r="S18" s="1832"/>
      <c r="T18" s="1832"/>
      <c r="U18" s="1832"/>
      <c r="V18" s="1832"/>
      <c r="W18" s="1832"/>
      <c r="X18" s="1832"/>
      <c r="Y18" s="1582"/>
      <c r="Z18" s="1832"/>
      <c r="AA18" s="1582"/>
      <c r="AG18" s="1510"/>
    </row>
    <row r="19" spans="1:44" s="1537" customFormat="1" ht="53.25" customHeight="1">
      <c r="A19" s="1839"/>
      <c r="B19" s="1840"/>
      <c r="C19" s="1841"/>
      <c r="D19" s="1842"/>
      <c r="E19" s="1842"/>
      <c r="F19" s="1843"/>
      <c r="G19" s="1843"/>
      <c r="H19" s="1843"/>
      <c r="I19" s="1843"/>
      <c r="J19" s="1844"/>
      <c r="K19" s="1841"/>
      <c r="L19" s="1841"/>
      <c r="M19" s="1841"/>
      <c r="N19" s="1841"/>
      <c r="O19" s="1841"/>
      <c r="P19" s="1841"/>
      <c r="Q19" s="1841"/>
      <c r="R19" s="1841"/>
      <c r="S19" s="1841"/>
      <c r="T19" s="1841"/>
      <c r="U19" s="1841"/>
      <c r="V19" s="1841"/>
      <c r="W19" s="1841"/>
      <c r="X19" s="1841"/>
      <c r="Y19" s="1841"/>
      <c r="Z19" s="1841"/>
      <c r="AA19" s="1841"/>
    </row>
    <row r="20" spans="1:44" s="1537" customFormat="1" ht="24.95" customHeight="1">
      <c r="A20" s="1535"/>
      <c r="B20" s="2116" t="s">
        <v>2343</v>
      </c>
      <c r="C20" s="2116"/>
      <c r="D20" s="2116"/>
      <c r="E20" s="2116"/>
      <c r="F20" s="2116"/>
      <c r="G20" s="2116"/>
      <c r="H20" s="2116"/>
      <c r="I20" s="2116"/>
      <c r="J20" s="2116"/>
      <c r="K20" s="2116"/>
      <c r="L20" s="2116"/>
      <c r="M20" s="2116"/>
      <c r="N20" s="2116"/>
      <c r="O20" s="2116"/>
      <c r="P20" s="1845"/>
      <c r="Q20" s="1536"/>
      <c r="R20" s="1536"/>
      <c r="S20" s="1536"/>
      <c r="T20" s="1536"/>
      <c r="U20" s="1536"/>
      <c r="V20" s="1536"/>
      <c r="W20" s="1536"/>
      <c r="X20" s="1536"/>
      <c r="Y20" s="1536"/>
      <c r="Z20" s="1536"/>
      <c r="AA20" s="1536"/>
    </row>
    <row r="21" spans="1:44" s="1538" customFormat="1" ht="24.95" customHeight="1">
      <c r="A21" s="1535"/>
      <c r="B21" s="2116"/>
      <c r="C21" s="2116"/>
      <c r="D21" s="2116"/>
      <c r="E21" s="2116"/>
      <c r="F21" s="2116"/>
      <c r="G21" s="2116"/>
      <c r="H21" s="2116"/>
      <c r="I21" s="2116"/>
      <c r="J21" s="2116"/>
      <c r="K21" s="2116"/>
      <c r="L21" s="2116"/>
      <c r="M21" s="2116"/>
      <c r="N21" s="2116"/>
      <c r="O21" s="2116"/>
      <c r="P21" s="1845"/>
      <c r="Q21" s="1536"/>
      <c r="R21" s="1536"/>
      <c r="S21" s="1536"/>
      <c r="T21" s="1536"/>
      <c r="U21" s="1536"/>
      <c r="V21" s="1536"/>
      <c r="W21" s="1536"/>
      <c r="X21" s="1536"/>
      <c r="Y21" s="1536"/>
      <c r="Z21" s="1536"/>
      <c r="AA21" s="1536"/>
      <c r="AB21" s="1537"/>
      <c r="AC21" s="1537"/>
      <c r="AD21" s="1537"/>
      <c r="AE21" s="1537"/>
      <c r="AF21" s="1537"/>
      <c r="AG21" s="1537"/>
      <c r="AH21" s="1537"/>
      <c r="AI21" s="1537"/>
      <c r="AJ21" s="1537"/>
      <c r="AK21" s="1537"/>
      <c r="AL21" s="1537"/>
      <c r="AM21" s="1537"/>
      <c r="AN21" s="1537"/>
      <c r="AO21" s="1537"/>
      <c r="AP21" s="1537"/>
      <c r="AQ21" s="1537"/>
      <c r="AR21" s="1537"/>
    </row>
    <row r="22" spans="1:44" s="1537" customFormat="1" ht="24.95" customHeight="1">
      <c r="A22" s="1846"/>
      <c r="B22" s="2116"/>
      <c r="C22" s="2116"/>
      <c r="D22" s="2116"/>
      <c r="E22" s="2116"/>
      <c r="F22" s="2116"/>
      <c r="G22" s="2116"/>
      <c r="H22" s="2116"/>
      <c r="I22" s="2116"/>
      <c r="J22" s="2116"/>
      <c r="K22" s="2116"/>
      <c r="L22" s="2116"/>
      <c r="M22" s="2116"/>
      <c r="N22" s="2116"/>
      <c r="O22" s="2116"/>
      <c r="P22" s="1847"/>
      <c r="Q22" s="1536"/>
      <c r="R22" s="1536"/>
      <c r="S22" s="1536"/>
      <c r="T22" s="1536"/>
      <c r="U22" s="1536"/>
      <c r="V22" s="1536"/>
      <c r="W22" s="1536"/>
      <c r="X22" s="1536"/>
      <c r="Y22" s="1536"/>
      <c r="Z22" s="1536"/>
      <c r="AA22" s="1536"/>
    </row>
    <row r="23" spans="1:44" s="1537" customFormat="1" ht="24.95" customHeight="1">
      <c r="A23" s="1846"/>
      <c r="B23" s="2116"/>
      <c r="C23" s="2116"/>
      <c r="D23" s="2116"/>
      <c r="E23" s="2116"/>
      <c r="F23" s="2116"/>
      <c r="G23" s="2116"/>
      <c r="H23" s="2116"/>
      <c r="I23" s="2116"/>
      <c r="J23" s="2116"/>
      <c r="K23" s="2116"/>
      <c r="L23" s="2116"/>
      <c r="M23" s="2116"/>
      <c r="N23" s="2116"/>
      <c r="O23" s="2116"/>
      <c r="P23" s="1847"/>
      <c r="Q23" s="1536"/>
      <c r="R23" s="1536"/>
      <c r="S23" s="1536"/>
      <c r="T23" s="1536"/>
      <c r="U23" s="1536"/>
      <c r="V23" s="1536"/>
      <c r="W23" s="1536"/>
      <c r="X23" s="1536"/>
      <c r="Y23" s="1536"/>
      <c r="Z23" s="1536"/>
      <c r="AA23" s="1536"/>
    </row>
    <row r="24" spans="1:44" s="1537" customFormat="1" ht="24.95" customHeight="1">
      <c r="A24" s="1846"/>
      <c r="B24" s="1847"/>
      <c r="C24" s="1847"/>
      <c r="D24" s="1848"/>
      <c r="E24" s="1849"/>
      <c r="F24" s="1848"/>
      <c r="G24" s="1848"/>
      <c r="H24" s="1848"/>
      <c r="I24" s="1848"/>
      <c r="J24" s="1850"/>
      <c r="K24" s="1847"/>
      <c r="L24" s="1847"/>
      <c r="M24" s="1847"/>
      <c r="N24" s="1847"/>
      <c r="O24" s="1847"/>
      <c r="P24" s="1847"/>
      <c r="Q24" s="1536"/>
      <c r="R24" s="1536"/>
      <c r="S24" s="1536"/>
      <c r="T24" s="1536"/>
      <c r="U24" s="1536"/>
      <c r="V24" s="1536"/>
      <c r="W24" s="1536"/>
      <c r="X24" s="1536"/>
      <c r="Y24" s="1536"/>
      <c r="Z24" s="1536"/>
      <c r="AA24" s="1536"/>
    </row>
    <row r="25" spans="1:44" s="1537" customFormat="1" ht="24.95" customHeight="1">
      <c r="A25" s="1846"/>
      <c r="B25" s="1847"/>
      <c r="C25" s="1851" t="s">
        <v>2344</v>
      </c>
      <c r="D25" s="1848"/>
      <c r="E25" s="1849"/>
      <c r="F25" s="1848"/>
      <c r="G25" s="1848"/>
      <c r="H25" s="1848"/>
      <c r="I25" s="1848"/>
      <c r="J25" s="1850"/>
      <c r="K25" s="1847"/>
      <c r="L25" s="1847"/>
      <c r="M25" s="1847"/>
      <c r="N25" s="1847"/>
      <c r="O25" s="1847"/>
      <c r="P25" s="1847"/>
      <c r="Q25" s="1536"/>
      <c r="R25" s="1536"/>
      <c r="S25" s="1536"/>
      <c r="T25" s="1536"/>
      <c r="U25" s="1536"/>
      <c r="V25" s="1536"/>
      <c r="W25" s="1536"/>
      <c r="X25" s="1536"/>
      <c r="Y25" s="1536"/>
      <c r="Z25" s="1536"/>
      <c r="AA25" s="1536"/>
    </row>
    <row r="26" spans="1:44" s="1537" customFormat="1" ht="24.95" customHeight="1">
      <c r="A26" s="1846"/>
      <c r="B26" s="1847"/>
      <c r="C26" s="1852" t="s">
        <v>2345</v>
      </c>
      <c r="D26" s="1848"/>
      <c r="E26" s="1849"/>
      <c r="F26" s="1848"/>
      <c r="G26" s="1848"/>
      <c r="H26" s="1848"/>
      <c r="I26" s="1848"/>
      <c r="J26" s="1850"/>
      <c r="K26" s="1847"/>
      <c r="L26" s="1847"/>
      <c r="M26" s="1847"/>
      <c r="N26" s="1847"/>
      <c r="O26" s="1847"/>
      <c r="P26" s="1847"/>
      <c r="Q26" s="1536"/>
      <c r="R26" s="1536"/>
      <c r="S26" s="1536"/>
      <c r="T26" s="1536"/>
      <c r="U26" s="1536"/>
      <c r="V26" s="1536"/>
      <c r="W26" s="1536"/>
      <c r="X26" s="1536"/>
      <c r="Y26" s="1536"/>
      <c r="Z26" s="1536"/>
      <c r="AA26" s="1536"/>
    </row>
    <row r="27" spans="1:44" s="1537" customFormat="1" ht="24.95" customHeight="1">
      <c r="A27" s="1846"/>
      <c r="B27" s="1847"/>
      <c r="C27" s="1847"/>
      <c r="D27" s="1848"/>
      <c r="E27" s="1849"/>
      <c r="F27" s="1848"/>
      <c r="G27" s="1848"/>
      <c r="H27" s="1848"/>
      <c r="I27" s="1848"/>
      <c r="J27" s="1850"/>
      <c r="K27" s="1847"/>
      <c r="L27" s="1847"/>
      <c r="M27" s="1847"/>
      <c r="N27" s="1847"/>
      <c r="O27" s="1847"/>
      <c r="P27" s="1847"/>
      <c r="Q27" s="1536"/>
      <c r="R27" s="1536"/>
      <c r="S27" s="1536"/>
      <c r="T27" s="1536"/>
      <c r="U27" s="1536"/>
      <c r="V27" s="1536"/>
      <c r="W27" s="1536"/>
      <c r="X27" s="1536"/>
      <c r="Y27" s="1536"/>
      <c r="Z27" s="1536"/>
      <c r="AA27" s="1536"/>
    </row>
    <row r="28" spans="1:44" s="1537" customFormat="1" ht="24.95" customHeight="1">
      <c r="A28" s="1846"/>
      <c r="B28" s="1847"/>
      <c r="C28" s="1853" t="s">
        <v>2346</v>
      </c>
      <c r="D28" s="1854" t="s">
        <v>2040</v>
      </c>
      <c r="E28" s="2991" t="s">
        <v>2347</v>
      </c>
      <c r="F28" s="1856"/>
      <c r="G28" s="1856"/>
      <c r="H28" s="1856"/>
      <c r="I28" s="1856"/>
      <c r="J28" s="1856"/>
      <c r="K28" s="1856"/>
      <c r="L28" s="1847"/>
      <c r="M28" s="1847"/>
      <c r="N28" s="1847"/>
      <c r="O28" s="1847"/>
      <c r="P28" s="1847"/>
      <c r="Q28" s="1536"/>
      <c r="R28" s="1857"/>
      <c r="S28" s="1536"/>
      <c r="T28" s="1536"/>
      <c r="U28" s="1536"/>
      <c r="V28" s="1536"/>
      <c r="W28" s="1536"/>
      <c r="X28" s="1536"/>
      <c r="Y28" s="1536"/>
      <c r="Z28" s="1536"/>
      <c r="AA28" s="1536"/>
    </row>
    <row r="29" spans="1:44" s="1537" customFormat="1" ht="24.95" customHeight="1">
      <c r="A29" s="1846"/>
      <c r="B29" s="1847"/>
      <c r="C29" s="1846"/>
      <c r="D29" s="1846"/>
      <c r="E29" s="1846"/>
      <c r="F29" s="1846"/>
      <c r="G29" s="1846"/>
      <c r="H29" s="1846"/>
      <c r="I29" s="1846"/>
      <c r="J29" s="1846"/>
      <c r="K29" s="1846"/>
      <c r="L29" s="1846"/>
      <c r="M29" s="1846"/>
      <c r="N29" s="1846"/>
      <c r="O29" s="1847"/>
      <c r="P29" s="1847"/>
      <c r="Q29" s="1536"/>
      <c r="R29" s="1857"/>
      <c r="S29" s="1536"/>
      <c r="T29" s="1536"/>
      <c r="U29" s="1536"/>
      <c r="V29" s="1536"/>
      <c r="W29" s="1536"/>
      <c r="X29" s="1536"/>
      <c r="Y29" s="1536"/>
      <c r="Z29" s="1536"/>
      <c r="AA29" s="1536"/>
    </row>
    <row r="30" spans="1:44" s="1537" customFormat="1" ht="24.95" customHeight="1" thickBot="1">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row>
    <row r="31" spans="1:44" s="1537" customFormat="1" ht="24.95" customHeight="1">
      <c r="A31" s="1846"/>
      <c r="B31" s="1859"/>
      <c r="C31" s="1860"/>
      <c r="D31" s="1861"/>
      <c r="E31" s="1861"/>
      <c r="F31" s="1861"/>
      <c r="G31" s="1861"/>
      <c r="H31" s="1861"/>
      <c r="I31" s="1861"/>
      <c r="J31" s="1862"/>
      <c r="K31" s="1860"/>
      <c r="L31" s="1860"/>
      <c r="M31" s="1860"/>
      <c r="N31" s="1863"/>
      <c r="O31" s="1858"/>
      <c r="P31" s="1858"/>
      <c r="Q31" s="2992" t="s">
        <v>2450</v>
      </c>
      <c r="R31" s="2992"/>
      <c r="S31" s="2992"/>
      <c r="T31" s="2992"/>
      <c r="U31" s="2992"/>
      <c r="V31" s="2992"/>
      <c r="W31" s="2992"/>
      <c r="X31" s="2992"/>
      <c r="Y31" s="2992"/>
      <c r="Z31" s="2992"/>
      <c r="AA31" s="2992"/>
    </row>
    <row r="32" spans="1:44" s="1537" customFormat="1" ht="24.95" customHeight="1">
      <c r="A32" s="1846"/>
      <c r="B32" s="1864" t="s">
        <v>2348</v>
      </c>
      <c r="C32" s="1865" t="s">
        <v>2349</v>
      </c>
      <c r="D32" s="1866"/>
      <c r="E32" s="1866"/>
      <c r="F32" s="1866"/>
      <c r="G32" s="1866"/>
      <c r="H32" s="1866"/>
      <c r="I32" s="1866"/>
      <c r="J32" s="1867"/>
      <c r="K32" s="1868"/>
      <c r="L32" s="1868"/>
      <c r="M32" s="1868"/>
      <c r="N32" s="1869"/>
      <c r="O32" s="1858"/>
      <c r="P32" s="1858"/>
      <c r="Q32" s="2993"/>
      <c r="R32" s="2993"/>
      <c r="S32" s="2993"/>
      <c r="T32" s="2993"/>
      <c r="U32" s="2993"/>
      <c r="V32" s="2993"/>
      <c r="W32" s="2993"/>
      <c r="X32" s="2993"/>
      <c r="Y32" s="2993"/>
      <c r="Z32" s="2993"/>
      <c r="AA32" s="2993"/>
    </row>
    <row r="33" spans="1:27" s="1537" customFormat="1" ht="24.95" customHeight="1" thickBot="1">
      <c r="A33" s="1846"/>
      <c r="B33" s="1864"/>
      <c r="C33" s="1870" t="str">
        <f ca="1">MID(LEFT(CELL("filename",A1),FIND("[",CELL("filename",A1))-2),SEARCH("µ",SUBSTITUTE(LEFT(CELL("filename",A1),FIND("[",CELL("filename",A1))-2),"\","µ",LEN(LEFT(CELL("filename",A1),FIND("[",CELL("filename",A1))-2))-LEN(SUBSTITUTE(LEFT(CELL("filename",A1),FIND("[",CELL("filename",A1))-2),"\",""))))+1,100)</f>
        <v>ff-fiches-fabrication-maj-08-2020</v>
      </c>
      <c r="D33" s="1871"/>
      <c r="E33" s="1871"/>
      <c r="F33" s="1871"/>
      <c r="G33" s="1871"/>
      <c r="H33" s="1871"/>
      <c r="I33" s="1871"/>
      <c r="J33" s="1872"/>
      <c r="K33" s="1872"/>
      <c r="L33" s="1873"/>
      <c r="M33" s="1873"/>
      <c r="N33" s="1874"/>
      <c r="O33" s="1873"/>
      <c r="P33" s="1858"/>
      <c r="Q33" s="2994" t="s">
        <v>363</v>
      </c>
      <c r="R33" s="2995"/>
      <c r="S33" s="2995"/>
      <c r="T33" s="2995"/>
      <c r="U33" s="2996"/>
      <c r="V33" s="2997"/>
      <c r="W33" s="2997"/>
      <c r="X33" s="2998" t="s">
        <v>9</v>
      </c>
      <c r="Y33" s="2999" t="s">
        <v>368</v>
      </c>
      <c r="Z33" s="2999" t="s">
        <v>369</v>
      </c>
      <c r="AA33" s="3000" t="s">
        <v>370</v>
      </c>
    </row>
    <row r="34" spans="1:27" s="1537" customFormat="1" ht="24.95" customHeight="1">
      <c r="A34" s="1846"/>
      <c r="B34" s="1864">
        <f>ROW()</f>
        <v>34</v>
      </c>
      <c r="C34" s="187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875"/>
      <c r="E34" s="1875"/>
      <c r="F34" s="1875"/>
      <c r="G34" s="1875"/>
      <c r="H34" s="1875"/>
      <c r="I34" s="1875"/>
      <c r="J34" s="1875"/>
      <c r="K34" s="1875"/>
      <c r="L34" s="1875"/>
      <c r="M34" s="1875"/>
      <c r="N34" s="1876"/>
      <c r="O34" s="1875" t="s">
        <v>159</v>
      </c>
      <c r="P34" s="1858"/>
      <c r="Q34" s="3001" t="s">
        <v>364</v>
      </c>
      <c r="R34" s="3002" t="s">
        <v>365</v>
      </c>
      <c r="S34" s="3002" t="s">
        <v>366</v>
      </c>
      <c r="T34" s="3002" t="s">
        <v>367</v>
      </c>
      <c r="U34" s="3003"/>
      <c r="V34" s="3004"/>
      <c r="W34" s="3004"/>
      <c r="X34" s="3005"/>
      <c r="Y34" s="3006"/>
      <c r="Z34" s="3006"/>
      <c r="AA34" s="3007"/>
    </row>
    <row r="35" spans="1:27" s="1537" customFormat="1" ht="24.95" customHeight="1" thickBot="1">
      <c r="A35" s="1846"/>
      <c r="B35" s="1877"/>
      <c r="C35" s="1878" t="s">
        <v>2350</v>
      </c>
      <c r="D35" s="1879"/>
      <c r="E35" s="1879"/>
      <c r="F35" s="1879"/>
      <c r="G35" s="1879"/>
      <c r="H35" s="1879"/>
      <c r="I35" s="1879"/>
      <c r="J35" s="1880"/>
      <c r="K35" s="1881"/>
      <c r="L35" s="1881"/>
      <c r="M35" s="1881"/>
      <c r="N35" s="1882"/>
      <c r="O35" s="1858"/>
      <c r="P35" s="1858"/>
      <c r="Q35" s="3008"/>
      <c r="R35" s="3009"/>
      <c r="S35" s="3009"/>
      <c r="T35" s="3009"/>
      <c r="U35" s="3010" t="s">
        <v>9</v>
      </c>
      <c r="V35" s="3011" t="s">
        <v>372</v>
      </c>
      <c r="W35" s="3011" t="s">
        <v>373</v>
      </c>
      <c r="X35" s="3012" t="s">
        <v>294</v>
      </c>
      <c r="Y35" s="3013" t="s">
        <v>371</v>
      </c>
      <c r="Z35" s="3013" t="s">
        <v>372</v>
      </c>
      <c r="AA35" s="3014" t="s">
        <v>373</v>
      </c>
    </row>
    <row r="36" spans="1:27" s="1537" customFormat="1" ht="24.95" customHeight="1" thickBot="1">
      <c r="A36" s="1846"/>
      <c r="B36" s="1847"/>
      <c r="C36" s="1858"/>
      <c r="D36" s="1883"/>
      <c r="E36" s="1883"/>
      <c r="F36" s="1884"/>
      <c r="G36" s="1884"/>
      <c r="H36" s="1884"/>
      <c r="I36" s="1884"/>
      <c r="J36" s="1885"/>
      <c r="K36" s="1858"/>
      <c r="L36" s="1858"/>
      <c r="M36" s="1858"/>
      <c r="N36" s="1858"/>
      <c r="O36" s="1858"/>
      <c r="P36" s="1858"/>
      <c r="Q36" s="3008"/>
      <c r="R36" s="3009"/>
      <c r="S36" s="3009"/>
      <c r="T36" s="3009"/>
      <c r="U36" s="3010"/>
      <c r="V36" s="3011"/>
      <c r="W36" s="3011"/>
      <c r="X36" s="3012"/>
      <c r="Y36" s="3013"/>
      <c r="Z36" s="3013"/>
      <c r="AA36" s="3014"/>
    </row>
    <row r="37" spans="1:27" s="1537" customFormat="1" ht="24.95" customHeight="1">
      <c r="A37" s="1846"/>
      <c r="B37" s="1886"/>
      <c r="C37" s="1887"/>
      <c r="D37" s="1888"/>
      <c r="E37" s="1888"/>
      <c r="F37" s="1889"/>
      <c r="G37" s="1889"/>
      <c r="H37" s="1889"/>
      <c r="I37" s="1889"/>
      <c r="J37" s="1890"/>
      <c r="K37" s="1887"/>
      <c r="L37" s="1891"/>
      <c r="M37" s="1858"/>
      <c r="N37" s="1858"/>
      <c r="O37" s="1858"/>
      <c r="P37" s="1858"/>
      <c r="Q37" s="3015" t="s">
        <v>374</v>
      </c>
      <c r="R37" s="3016" t="s">
        <v>375</v>
      </c>
      <c r="S37" s="3016" t="s">
        <v>376</v>
      </c>
      <c r="T37" s="3016" t="s">
        <v>377</v>
      </c>
      <c r="U37" s="3017" t="s">
        <v>2451</v>
      </c>
      <c r="V37" s="3016" t="s">
        <v>375</v>
      </c>
      <c r="W37" s="3016" t="s">
        <v>2452</v>
      </c>
      <c r="X37" s="3018">
        <v>1</v>
      </c>
      <c r="Y37" s="3019" t="s">
        <v>2076</v>
      </c>
      <c r="Z37" s="3019" t="s">
        <v>378</v>
      </c>
      <c r="AA37" s="3020" t="s">
        <v>378</v>
      </c>
    </row>
    <row r="38" spans="1:27" s="1537" customFormat="1" ht="24.95" customHeight="1">
      <c r="A38" s="1846"/>
      <c r="B38" s="1864" t="s">
        <v>2348</v>
      </c>
      <c r="C38" s="1892" t="s">
        <v>2351</v>
      </c>
      <c r="D38" s="1866"/>
      <c r="E38" s="1866"/>
      <c r="F38" s="1866"/>
      <c r="G38" s="1866"/>
      <c r="H38" s="1866"/>
      <c r="I38" s="1866"/>
      <c r="J38" s="1867"/>
      <c r="K38" s="1868"/>
      <c r="L38" s="1869"/>
      <c r="M38" s="1858"/>
      <c r="N38" s="1858"/>
      <c r="O38" s="1858"/>
      <c r="P38" s="1858"/>
      <c r="Q38" s="3021"/>
      <c r="R38" s="3022"/>
      <c r="S38" s="3022"/>
      <c r="T38" s="3022"/>
      <c r="U38" s="3023"/>
      <c r="V38" s="3022"/>
      <c r="W38" s="3022"/>
      <c r="X38" s="3024"/>
      <c r="Y38" s="3025"/>
      <c r="Z38" s="3025"/>
      <c r="AA38" s="3026"/>
    </row>
    <row r="39" spans="1:27" s="1537" customFormat="1" ht="24.95" customHeight="1">
      <c r="A39" s="1846"/>
      <c r="B39" s="1864"/>
      <c r="C39" s="1870" t="str">
        <f ca="1">RIGHT(CELL("filename",A1),LEN(CELL("filename",A1))-SEARCH("]",CELL("filename",A1)))</f>
        <v>Formats-Formules-Fonctions</v>
      </c>
      <c r="D39" s="1893"/>
      <c r="E39" s="1893"/>
      <c r="F39" s="1871"/>
      <c r="G39" s="1871"/>
      <c r="H39" s="1871"/>
      <c r="I39" s="1871"/>
      <c r="J39" s="1872"/>
      <c r="K39" s="1872"/>
      <c r="L39" s="1869"/>
      <c r="M39" s="1858"/>
      <c r="N39" s="1873"/>
      <c r="O39" s="1873"/>
      <c r="P39" s="1858"/>
      <c r="Q39" s="3015" t="s">
        <v>379</v>
      </c>
      <c r="R39" s="3016" t="s">
        <v>380</v>
      </c>
      <c r="S39" s="3016" t="s">
        <v>381</v>
      </c>
      <c r="T39" s="3016" t="s">
        <v>382</v>
      </c>
      <c r="U39" s="3027" t="s">
        <v>2453</v>
      </c>
      <c r="V39" s="3028" t="s">
        <v>2454</v>
      </c>
      <c r="W39" s="3028" t="s">
        <v>2455</v>
      </c>
      <c r="X39" s="3029" t="s">
        <v>2456</v>
      </c>
      <c r="Y39" s="3030" t="s">
        <v>2076</v>
      </c>
      <c r="Z39" s="3030" t="s">
        <v>378</v>
      </c>
      <c r="AA39" s="3031" t="s">
        <v>378</v>
      </c>
    </row>
    <row r="40" spans="1:27" s="1537" customFormat="1" ht="24.95" customHeight="1">
      <c r="A40" s="1846"/>
      <c r="B40" s="1864">
        <f>ROW()</f>
        <v>40</v>
      </c>
      <c r="C40" s="1875" t="str">
        <f ca="1">_xlfn.FORMULATEXT(C39)</f>
        <v>=DROITE(CELLULE("filename";A1);NBCAR(CELLULE("filename";A1))-CHERCHE("]";CELLULE("filename";A1)))</v>
      </c>
      <c r="D40" s="1875"/>
      <c r="E40" s="1875"/>
      <c r="F40" s="1875"/>
      <c r="G40" s="1875"/>
      <c r="H40" s="1875"/>
      <c r="I40" s="1875"/>
      <c r="J40" s="1875"/>
      <c r="K40" s="1875"/>
      <c r="L40" s="1869"/>
      <c r="M40" s="1858"/>
      <c r="N40" s="1875"/>
      <c r="O40" s="1875"/>
      <c r="P40" s="1858"/>
      <c r="Q40" s="3032"/>
      <c r="R40" s="3033"/>
      <c r="S40" s="3033"/>
      <c r="T40" s="3033"/>
      <c r="U40" s="3034"/>
      <c r="V40" s="3035"/>
      <c r="W40" s="3035"/>
      <c r="X40" s="3036"/>
      <c r="Y40" s="3037"/>
      <c r="Z40" s="3037"/>
      <c r="AA40" s="3038"/>
    </row>
    <row r="41" spans="1:27" s="1537" customFormat="1" ht="24.95" customHeight="1" thickBot="1">
      <c r="A41" s="1846"/>
      <c r="B41" s="1894"/>
      <c r="C41" s="1878" t="s">
        <v>2350</v>
      </c>
      <c r="D41" s="1879"/>
      <c r="E41" s="1879"/>
      <c r="F41" s="1879"/>
      <c r="G41" s="1879"/>
      <c r="H41" s="1879"/>
      <c r="I41" s="1879"/>
      <c r="J41" s="1880"/>
      <c r="K41" s="1881"/>
      <c r="L41" s="1882"/>
      <c r="M41" s="1858"/>
      <c r="N41" s="1858"/>
      <c r="O41" s="1858"/>
      <c r="P41" s="1858"/>
      <c r="Q41" s="3015" t="s">
        <v>383</v>
      </c>
      <c r="R41" s="3016" t="s">
        <v>384</v>
      </c>
      <c r="S41" s="3016" t="s">
        <v>385</v>
      </c>
      <c r="T41" s="3016" t="s">
        <v>386</v>
      </c>
      <c r="U41" s="3027" t="s">
        <v>2457</v>
      </c>
      <c r="V41" s="3028" t="s">
        <v>2458</v>
      </c>
      <c r="W41" s="3028" t="s">
        <v>2459</v>
      </c>
      <c r="X41" s="3029" t="s">
        <v>378</v>
      </c>
      <c r="Y41" s="3039" t="s">
        <v>378</v>
      </c>
      <c r="Z41" s="3030">
        <v>5</v>
      </c>
      <c r="AA41" s="3031" t="s">
        <v>378</v>
      </c>
    </row>
    <row r="42" spans="1:27" s="1537" customFormat="1" ht="24.95" customHeight="1" thickBot="1">
      <c r="A42" s="1846"/>
      <c r="B42" s="1847"/>
      <c r="C42" s="1858"/>
      <c r="D42" s="1883"/>
      <c r="E42" s="1883"/>
      <c r="F42" s="1884"/>
      <c r="G42" s="1884"/>
      <c r="H42" s="1884"/>
      <c r="I42" s="1884"/>
      <c r="J42" s="1885"/>
      <c r="K42" s="1858"/>
      <c r="L42" s="1858"/>
      <c r="M42" s="1858"/>
      <c r="N42" s="1858"/>
      <c r="O42" s="1858"/>
      <c r="P42" s="1858"/>
      <c r="Q42" s="3032"/>
      <c r="R42" s="3033"/>
      <c r="S42" s="3033"/>
      <c r="T42" s="3033"/>
      <c r="U42" s="3034"/>
      <c r="V42" s="3035"/>
      <c r="W42" s="3035"/>
      <c r="X42" s="3036"/>
      <c r="Y42" s="3040"/>
      <c r="Z42" s="3037"/>
      <c r="AA42" s="3038"/>
    </row>
    <row r="43" spans="1:27" s="1537" customFormat="1" ht="24.95" customHeight="1">
      <c r="A43" s="1846"/>
      <c r="B43" s="1859"/>
      <c r="C43" s="1860"/>
      <c r="D43" s="1861"/>
      <c r="E43" s="1861"/>
      <c r="F43" s="1861"/>
      <c r="G43" s="1861"/>
      <c r="H43" s="1861"/>
      <c r="I43" s="1861"/>
      <c r="J43" s="1862"/>
      <c r="K43" s="1860"/>
      <c r="L43" s="1860"/>
      <c r="M43" s="1860"/>
      <c r="N43" s="1863"/>
      <c r="O43" s="1858"/>
      <c r="P43" s="1858"/>
      <c r="Q43" s="3015" t="s">
        <v>387</v>
      </c>
      <c r="R43" s="3016" t="s">
        <v>388</v>
      </c>
      <c r="S43" s="3016" t="s">
        <v>389</v>
      </c>
      <c r="T43" s="3016" t="s">
        <v>390</v>
      </c>
      <c r="U43" s="3027" t="s">
        <v>2460</v>
      </c>
      <c r="V43" s="3028" t="s">
        <v>2461</v>
      </c>
      <c r="W43" s="3028" t="s">
        <v>2462</v>
      </c>
      <c r="X43" s="3029" t="s">
        <v>378</v>
      </c>
      <c r="Y43" s="3039" t="s">
        <v>378</v>
      </c>
      <c r="Z43" s="3039" t="s">
        <v>378</v>
      </c>
      <c r="AA43" s="3031">
        <v>5</v>
      </c>
    </row>
    <row r="44" spans="1:27" s="1537" customFormat="1" ht="24.95" customHeight="1">
      <c r="A44" s="1846"/>
      <c r="B44" s="1864" t="s">
        <v>2348</v>
      </c>
      <c r="C44" s="1892" t="s">
        <v>2352</v>
      </c>
      <c r="D44" s="1866"/>
      <c r="E44" s="1866"/>
      <c r="F44" s="1866"/>
      <c r="G44" s="1866"/>
      <c r="H44" s="1866"/>
      <c r="I44" s="1866"/>
      <c r="J44" s="1867"/>
      <c r="K44" s="1868"/>
      <c r="L44" s="1868"/>
      <c r="M44" s="1868"/>
      <c r="N44" s="1869"/>
      <c r="O44" s="1858"/>
      <c r="P44" s="1858"/>
      <c r="Q44" s="3032"/>
      <c r="R44" s="3033"/>
      <c r="S44" s="3033"/>
      <c r="T44" s="3033"/>
      <c r="U44" s="3034"/>
      <c r="V44" s="3035"/>
      <c r="W44" s="3035"/>
      <c r="X44" s="3036"/>
      <c r="Y44" s="3040"/>
      <c r="Z44" s="3040"/>
      <c r="AA44" s="3038"/>
    </row>
    <row r="45" spans="1:27" s="1537" customFormat="1" ht="24.95" customHeight="1">
      <c r="A45" s="1846"/>
      <c r="B45" s="1864"/>
      <c r="C45" s="1870" t="str">
        <f t="array" aca="1" ref="C45" ca="1">MID(CELL("filename",A1),SEARCH("[",CELL("filename",A1))+1,SEARCH("]",CELL("filename",A1))-SEARCH("[",CELL("filename",A1))-1)</f>
        <v>ff-21-restauration-beignets.accacia.xlsx</v>
      </c>
      <c r="D45" s="1893"/>
      <c r="E45" s="1893"/>
      <c r="F45" s="1893"/>
      <c r="G45" s="1893"/>
      <c r="H45" s="1871"/>
      <c r="I45" s="1871"/>
      <c r="J45" s="1872"/>
      <c r="K45" s="1872"/>
      <c r="L45" s="1873"/>
      <c r="M45" s="1873"/>
      <c r="N45" s="1869"/>
      <c r="O45" s="1858"/>
      <c r="P45" s="1858"/>
      <c r="Q45" s="3041" t="s">
        <v>2411</v>
      </c>
      <c r="R45" s="3042" t="s">
        <v>391</v>
      </c>
      <c r="S45" s="3042"/>
      <c r="T45" s="3042"/>
      <c r="U45" s="3042"/>
      <c r="V45" s="3042"/>
      <c r="W45" s="3042"/>
      <c r="X45" s="3042"/>
      <c r="Y45" s="3042"/>
      <c r="Z45" s="3042"/>
      <c r="AA45" s="3043"/>
    </row>
    <row r="46" spans="1:27" s="1537" customFormat="1" ht="24.95" customHeight="1">
      <c r="A46" s="1846"/>
      <c r="B46" s="1864">
        <f>ROW()</f>
        <v>46</v>
      </c>
      <c r="C46" s="1875" t="str">
        <f ca="1">_xlfn.FORMULATEXT(C45)</f>
        <v>{=STXT(CELLULE("filename";A1);CHERCHE("[";CELLULE("filename";A1))+1;CHERCHE("]";CELLULE("filename";A1))-CHERCHE("[";CELLULE("filename";A1))-1)}</v>
      </c>
      <c r="D46" s="1875"/>
      <c r="E46" s="1875"/>
      <c r="F46" s="1875"/>
      <c r="G46" s="1875"/>
      <c r="H46" s="1875"/>
      <c r="I46" s="1875"/>
      <c r="J46" s="1875"/>
      <c r="K46" s="1875"/>
      <c r="L46" s="1875"/>
      <c r="M46" s="1875"/>
      <c r="N46" s="1869"/>
      <c r="O46" s="1858" t="s">
        <v>159</v>
      </c>
      <c r="P46" s="1858"/>
      <c r="Q46" s="3044"/>
      <c r="R46" s="3045"/>
      <c r="S46" s="3045"/>
      <c r="T46" s="3045"/>
      <c r="U46" s="3045"/>
      <c r="V46" s="3045"/>
      <c r="W46" s="3045"/>
      <c r="X46" s="3045"/>
      <c r="Y46" s="3045"/>
      <c r="Z46" s="3045"/>
      <c r="AA46" s="3046"/>
    </row>
    <row r="47" spans="1:27" s="1537" customFormat="1" ht="24.95" customHeight="1" thickBot="1">
      <c r="A47" s="1846"/>
      <c r="B47" s="1877"/>
      <c r="C47" s="1878" t="s">
        <v>2350</v>
      </c>
      <c r="D47" s="1895"/>
      <c r="E47" s="1895"/>
      <c r="F47" s="1895"/>
      <c r="G47" s="1895"/>
      <c r="H47" s="1895"/>
      <c r="I47" s="1895"/>
      <c r="J47" s="1895"/>
      <c r="K47" s="1895"/>
      <c r="L47" s="1895"/>
      <c r="M47" s="1895"/>
      <c r="N47" s="1896"/>
      <c r="O47" s="1858"/>
      <c r="P47" s="1858"/>
      <c r="Q47" s="3047"/>
      <c r="R47" s="3048" t="s">
        <v>2463</v>
      </c>
      <c r="S47" s="3048"/>
      <c r="T47" s="3048"/>
      <c r="U47" s="3048"/>
      <c r="V47" s="3048"/>
      <c r="W47" s="3048"/>
      <c r="X47" s="3048"/>
      <c r="Y47" s="3048"/>
      <c r="Z47" s="3048"/>
      <c r="AA47" s="3049"/>
    </row>
    <row r="48" spans="1:27" s="1537" customFormat="1" ht="24.95" customHeight="1" thickBot="1">
      <c r="A48" s="1846"/>
      <c r="B48" s="1847"/>
      <c r="C48" s="1858"/>
      <c r="D48" s="1883"/>
      <c r="E48" s="1883"/>
      <c r="F48" s="1884"/>
      <c r="G48" s="1884"/>
      <c r="H48" s="1884"/>
      <c r="I48" s="1884"/>
      <c r="J48" s="1885"/>
      <c r="K48" s="1858"/>
      <c r="L48" s="1858"/>
      <c r="M48" s="1858"/>
      <c r="N48" s="1858"/>
      <c r="O48" s="1858"/>
      <c r="P48" s="1858"/>
      <c r="Q48" s="1858"/>
      <c r="R48" s="1858"/>
      <c r="S48" s="1858"/>
      <c r="T48" s="1858"/>
      <c r="U48" s="1858"/>
      <c r="V48" s="1858"/>
      <c r="W48" s="1858"/>
      <c r="X48" s="1858"/>
      <c r="Y48" s="1858"/>
      <c r="Z48" s="1858"/>
      <c r="AA48" s="1858"/>
    </row>
    <row r="49" spans="1:27" s="1537" customFormat="1" ht="24.95" customHeight="1">
      <c r="A49" s="1846"/>
      <c r="B49" s="1886"/>
      <c r="C49" s="1887"/>
      <c r="D49" s="1888"/>
      <c r="E49" s="1888"/>
      <c r="F49" s="1889"/>
      <c r="G49" s="1889"/>
      <c r="H49" s="1889"/>
      <c r="I49" s="1889"/>
      <c r="J49" s="1890"/>
      <c r="K49" s="1887"/>
      <c r="L49" s="1891"/>
      <c r="M49" s="1858"/>
      <c r="N49" s="1858"/>
      <c r="O49" s="1858"/>
      <c r="P49" s="1858"/>
      <c r="Q49" s="1858"/>
      <c r="R49" s="1858"/>
      <c r="S49" s="1858"/>
      <c r="T49" s="1858"/>
      <c r="U49" s="1858"/>
      <c r="V49" s="1858"/>
      <c r="W49" s="1858"/>
      <c r="X49" s="1858"/>
      <c r="Y49" s="1858"/>
      <c r="Z49" s="1858"/>
      <c r="AA49" s="1858"/>
    </row>
    <row r="50" spans="1:27" s="1537" customFormat="1" ht="24.95" customHeight="1">
      <c r="A50" s="1846"/>
      <c r="B50" s="1864" t="s">
        <v>2348</v>
      </c>
      <c r="C50" s="1892" t="s">
        <v>2353</v>
      </c>
      <c r="D50" s="1866"/>
      <c r="E50" s="1866"/>
      <c r="F50" s="1866"/>
      <c r="G50" s="1866"/>
      <c r="H50" s="1866"/>
      <c r="I50" s="1866"/>
      <c r="J50" s="1867"/>
      <c r="K50" s="1868"/>
      <c r="L50" s="1869"/>
      <c r="M50" s="1858"/>
      <c r="N50" s="1858"/>
      <c r="O50" s="1858"/>
      <c r="P50" s="1858"/>
      <c r="Q50" s="1858"/>
      <c r="R50" s="1858"/>
      <c r="S50" s="1858"/>
      <c r="T50" s="1858"/>
      <c r="U50" s="1858"/>
      <c r="V50" s="1858"/>
      <c r="W50" s="1858"/>
      <c r="X50" s="1858"/>
      <c r="Y50" s="1858"/>
      <c r="Z50" s="1858"/>
      <c r="AA50" s="1858"/>
    </row>
    <row r="51" spans="1:27" s="1537" customFormat="1" ht="24.95" customHeight="1">
      <c r="A51" s="1846"/>
      <c r="B51" s="1864"/>
      <c r="C51" s="1870" t="str">
        <f ca="1">RIGHT(CELL("filename",A1),LEN(CELL("filename",A1))-SEARCH("[",CELL("filename",A1))+1)</f>
        <v>[ff-21-restauration-beignets.accacia.xlsx]Formats-Formules-Fonctions</v>
      </c>
      <c r="D51" s="1893"/>
      <c r="E51" s="1893"/>
      <c r="F51" s="1893"/>
      <c r="G51" s="1893"/>
      <c r="H51" s="1893"/>
      <c r="I51" s="1893"/>
      <c r="J51" s="1872"/>
      <c r="K51" s="1872"/>
      <c r="L51" s="1869"/>
      <c r="M51" s="1858"/>
      <c r="N51" s="1873"/>
      <c r="O51" s="1873"/>
      <c r="P51" s="1858"/>
      <c r="Q51" s="1858"/>
      <c r="R51" s="1858"/>
      <c r="S51" s="1858"/>
      <c r="T51" s="1858"/>
      <c r="U51" s="1858"/>
      <c r="V51" s="1858"/>
      <c r="W51" s="1858"/>
      <c r="X51" s="1858"/>
      <c r="Y51" s="1858"/>
      <c r="Z51" s="1858"/>
      <c r="AA51" s="1858"/>
    </row>
    <row r="52" spans="1:27" s="1537" customFormat="1" ht="24.95" customHeight="1">
      <c r="A52" s="1846"/>
      <c r="B52" s="1864">
        <f>ROW()</f>
        <v>52</v>
      </c>
      <c r="C52" s="1875" t="str">
        <f ca="1">_xlfn.FORMULATEXT(C51)</f>
        <v>=DROITE(CELLULE("filename";A1);NBCAR(CELLULE("filename";A1))-CHERCHE("[";CELLULE("filename";A1))+1)</v>
      </c>
      <c r="D52" s="1875"/>
      <c r="E52" s="1875"/>
      <c r="F52" s="1875"/>
      <c r="G52" s="1875"/>
      <c r="H52" s="1875"/>
      <c r="I52" s="1875"/>
      <c r="J52" s="1875"/>
      <c r="K52" s="1875"/>
      <c r="L52" s="1869"/>
      <c r="M52" s="1858"/>
      <c r="N52" s="1875"/>
      <c r="O52" s="1875"/>
      <c r="P52" s="1858"/>
      <c r="Q52" s="1858"/>
      <c r="R52" s="1858"/>
      <c r="S52" s="1858"/>
      <c r="T52" s="1858"/>
      <c r="U52" s="1858"/>
      <c r="V52" s="1858"/>
      <c r="W52" s="1858"/>
      <c r="X52" s="1858"/>
      <c r="Y52" s="1858"/>
      <c r="Z52" s="1858"/>
      <c r="AA52" s="1858"/>
    </row>
    <row r="53" spans="1:27" s="1537" customFormat="1" ht="24.95" customHeight="1" thickBot="1">
      <c r="A53" s="1846"/>
      <c r="B53" s="1894"/>
      <c r="C53" s="1878" t="s">
        <v>2350</v>
      </c>
      <c r="D53" s="1879"/>
      <c r="E53" s="1879"/>
      <c r="F53" s="1879"/>
      <c r="G53" s="1879"/>
      <c r="H53" s="1879"/>
      <c r="I53" s="1879"/>
      <c r="J53" s="1880"/>
      <c r="K53" s="1881"/>
      <c r="L53" s="1882"/>
      <c r="M53" s="1858"/>
      <c r="N53" s="1858"/>
      <c r="O53" s="1858"/>
      <c r="P53" s="1858"/>
      <c r="Q53" s="1858"/>
      <c r="R53" s="1858"/>
      <c r="S53" s="1858"/>
      <c r="T53" s="1858"/>
      <c r="U53" s="1858"/>
      <c r="V53" s="1858"/>
      <c r="W53" s="1858"/>
      <c r="X53" s="1858"/>
      <c r="Y53" s="1858"/>
      <c r="Z53" s="1858"/>
      <c r="AA53" s="1858"/>
    </row>
    <row r="54" spans="1:27" s="1537" customFormat="1" ht="24.95" customHeight="1" thickBot="1">
      <c r="A54" s="1846"/>
      <c r="B54" s="1858"/>
      <c r="C54" s="1858"/>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row>
    <row r="55" spans="1:27" s="1537" customFormat="1" ht="24.95" customHeight="1">
      <c r="A55" s="1846"/>
      <c r="B55" s="1886"/>
      <c r="C55" s="1860"/>
      <c r="D55" s="1861"/>
      <c r="E55" s="1861"/>
      <c r="F55" s="1861"/>
      <c r="G55" s="1861"/>
      <c r="H55" s="1861"/>
      <c r="I55" s="1861"/>
      <c r="J55" s="1897"/>
      <c r="K55" s="1858"/>
      <c r="L55" s="1858"/>
      <c r="M55" s="1858"/>
      <c r="N55" s="1858"/>
      <c r="O55" s="1858"/>
      <c r="P55" s="1858"/>
      <c r="Q55" s="1858"/>
      <c r="R55" s="1858"/>
      <c r="S55" s="1858"/>
      <c r="T55" s="1858"/>
      <c r="U55" s="1858"/>
      <c r="V55" s="1858"/>
      <c r="W55" s="1858"/>
      <c r="X55" s="1858"/>
      <c r="Y55" s="1858"/>
      <c r="Z55" s="1858"/>
      <c r="AA55" s="1858"/>
    </row>
    <row r="56" spans="1:27" s="1537" customFormat="1" ht="24.95" customHeight="1">
      <c r="A56" s="1846"/>
      <c r="B56" s="1864" t="s">
        <v>2348</v>
      </c>
      <c r="C56" s="1892" t="s">
        <v>2354</v>
      </c>
      <c r="D56" s="1898"/>
      <c r="E56" s="1868"/>
      <c r="F56" s="1868"/>
      <c r="G56" s="1875"/>
      <c r="H56" s="1875"/>
      <c r="I56" s="1899"/>
      <c r="J56" s="1869"/>
      <c r="K56" s="1858"/>
      <c r="L56" s="1858"/>
      <c r="M56" s="1858"/>
      <c r="N56" s="1858"/>
      <c r="O56" s="1858"/>
      <c r="P56" s="1858"/>
      <c r="Q56" s="1858"/>
      <c r="R56" s="1858"/>
      <c r="S56" s="1858"/>
      <c r="T56" s="1858"/>
      <c r="U56" s="1858"/>
      <c r="V56" s="1858"/>
      <c r="W56" s="1858"/>
      <c r="X56" s="1858"/>
      <c r="Y56" s="1858"/>
      <c r="Z56" s="1858"/>
      <c r="AA56" s="1858"/>
    </row>
    <row r="57" spans="1:27" s="1537" customFormat="1" ht="24.95" customHeight="1">
      <c r="A57" s="1846"/>
      <c r="B57" s="1864"/>
      <c r="C57" s="1870" t="str">
        <f t="array" aca="1" ref="C57" ca="1">LEFT(CELL("filename",A1),SEARCH("[",CELL("filename",A1))-1)</f>
        <v>E:\0-UPRT\1-UPRT.FR-SITE-WEB\ff-fiches-fabrications\ff-fiches-fabrication-maj-08-2020\</v>
      </c>
      <c r="D57" s="1893"/>
      <c r="E57" s="1893"/>
      <c r="F57" s="1893"/>
      <c r="G57" s="1893"/>
      <c r="H57" s="1893"/>
      <c r="I57" s="1871"/>
      <c r="J57" s="1869"/>
      <c r="K57" s="1858"/>
      <c r="L57" s="1873"/>
      <c r="M57" s="1873"/>
      <c r="N57" s="1873"/>
      <c r="O57" s="1873"/>
      <c r="P57" s="1858"/>
      <c r="Q57" s="1858"/>
      <c r="R57" s="1858"/>
      <c r="S57" s="1858"/>
      <c r="T57" s="1858"/>
      <c r="U57" s="1858"/>
      <c r="V57" s="1858"/>
      <c r="W57" s="1858"/>
      <c r="X57" s="1858"/>
      <c r="Y57" s="1858"/>
      <c r="Z57" s="1858"/>
      <c r="AA57" s="1858"/>
    </row>
    <row r="58" spans="1:27" s="1537" customFormat="1" ht="24.95" customHeight="1">
      <c r="A58" s="1846"/>
      <c r="B58" s="1864">
        <f>ROW()</f>
        <v>58</v>
      </c>
      <c r="C58" s="1875" t="str">
        <f ca="1">_xlfn.FORMULATEXT(C57)</f>
        <v>{=GAUCHE(CELLULE("filename";A1);CHERCHE("[";CELLULE("filename";A1))-1)}</v>
      </c>
      <c r="D58" s="1875"/>
      <c r="E58" s="1875"/>
      <c r="F58" s="1875"/>
      <c r="G58" s="1875"/>
      <c r="H58" s="1875"/>
      <c r="I58" s="1875"/>
      <c r="J58" s="1869"/>
      <c r="K58" s="1858"/>
      <c r="L58" s="1875"/>
      <c r="M58" s="1875"/>
      <c r="N58" s="1875"/>
      <c r="O58" s="1873"/>
      <c r="P58" s="1858"/>
      <c r="Q58" s="1858"/>
      <c r="R58" s="1858"/>
      <c r="S58" s="1858"/>
      <c r="T58" s="1858"/>
      <c r="U58" s="1858"/>
      <c r="V58" s="1858"/>
      <c r="W58" s="1858"/>
      <c r="X58" s="1858"/>
      <c r="Y58" s="1858"/>
      <c r="Z58" s="1858"/>
      <c r="AA58" s="1858"/>
    </row>
    <row r="59" spans="1:27" s="1537" customFormat="1" ht="24.95" customHeight="1" thickBot="1">
      <c r="A59" s="1846"/>
      <c r="B59" s="1894"/>
      <c r="C59" s="1878" t="s">
        <v>2350</v>
      </c>
      <c r="D59" s="1881"/>
      <c r="E59" s="1881"/>
      <c r="F59" s="1881"/>
      <c r="G59" s="1881"/>
      <c r="H59" s="1881"/>
      <c r="I59" s="1881"/>
      <c r="J59" s="1882"/>
      <c r="K59" s="1858"/>
      <c r="L59" s="1858"/>
      <c r="M59" s="1858"/>
      <c r="N59" s="1858"/>
      <c r="O59" s="1858"/>
      <c r="P59" s="1858"/>
      <c r="Q59" s="1858"/>
      <c r="R59" s="1858"/>
      <c r="S59" s="1858"/>
      <c r="T59" s="1858"/>
      <c r="U59" s="1858"/>
      <c r="V59" s="1858"/>
      <c r="W59" s="1858"/>
      <c r="X59" s="1858"/>
      <c r="Y59" s="1858"/>
      <c r="Z59" s="1858"/>
      <c r="AA59" s="1858"/>
    </row>
    <row r="60" spans="1:27" s="1537" customFormat="1" ht="24.95" customHeight="1" thickBot="1">
      <c r="A60" s="1846"/>
      <c r="B60" s="1847"/>
      <c r="C60" s="1858"/>
      <c r="D60" s="1883"/>
      <c r="E60" s="1883"/>
      <c r="F60" s="1884"/>
      <c r="G60" s="1884"/>
      <c r="H60" s="1884"/>
      <c r="I60" s="1884"/>
      <c r="J60" s="1885"/>
      <c r="K60" s="1858"/>
      <c r="L60" s="1858"/>
      <c r="M60" s="1858"/>
      <c r="N60" s="1858"/>
      <c r="O60" s="1858"/>
      <c r="P60" s="1858"/>
      <c r="Q60" s="1858"/>
      <c r="R60" s="1858"/>
      <c r="S60" s="1858"/>
      <c r="T60" s="1858"/>
      <c r="U60" s="1858"/>
      <c r="V60" s="1858"/>
      <c r="W60" s="1858"/>
      <c r="X60" s="1858"/>
      <c r="Y60" s="1858"/>
      <c r="Z60" s="1858"/>
      <c r="AA60" s="1858"/>
    </row>
    <row r="61" spans="1:27" s="1537" customFormat="1" ht="24.95" customHeight="1">
      <c r="A61" s="1846"/>
      <c r="B61" s="1859"/>
      <c r="C61" s="1860"/>
      <c r="D61" s="1861"/>
      <c r="E61" s="1861"/>
      <c r="F61" s="1861"/>
      <c r="G61" s="1861"/>
      <c r="H61" s="1861"/>
      <c r="I61" s="1861"/>
      <c r="J61" s="1862"/>
      <c r="K61" s="1860"/>
      <c r="L61" s="1863"/>
      <c r="M61" s="1858"/>
      <c r="N61" s="1858"/>
      <c r="O61" s="1858"/>
      <c r="P61" s="1858"/>
      <c r="Q61" s="1858"/>
      <c r="R61" s="1858"/>
      <c r="S61" s="1858"/>
      <c r="T61" s="1858"/>
      <c r="U61" s="1858"/>
      <c r="V61" s="1858"/>
      <c r="W61" s="1858"/>
      <c r="X61" s="1858"/>
      <c r="Y61" s="1858"/>
      <c r="Z61" s="1858"/>
      <c r="AA61" s="1858"/>
    </row>
    <row r="62" spans="1:27" s="1537" customFormat="1" ht="24.95" customHeight="1">
      <c r="A62" s="1846"/>
      <c r="B62" s="1864" t="s">
        <v>2348</v>
      </c>
      <c r="C62" s="1892" t="s">
        <v>2355</v>
      </c>
      <c r="D62" s="1898"/>
      <c r="E62" s="1868"/>
      <c r="F62" s="1868"/>
      <c r="G62" s="1868"/>
      <c r="H62" s="1868"/>
      <c r="I62" s="1868"/>
      <c r="J62" s="1868"/>
      <c r="K62" s="1868"/>
      <c r="L62" s="1869"/>
      <c r="M62" s="1858"/>
      <c r="N62" s="1858"/>
      <c r="O62" s="1858"/>
      <c r="P62" s="1858"/>
      <c r="Q62" s="1858"/>
      <c r="R62" s="1858"/>
      <c r="S62" s="1858"/>
      <c r="T62" s="1858"/>
      <c r="U62" s="1858"/>
      <c r="V62" s="1858"/>
      <c r="W62" s="1858"/>
      <c r="X62" s="1858"/>
      <c r="Y62" s="1858"/>
      <c r="Z62" s="1858"/>
      <c r="AA62" s="1858"/>
    </row>
    <row r="63" spans="1:27" s="1537" customFormat="1" ht="24.95" customHeight="1">
      <c r="A63" s="1846"/>
      <c r="B63" s="1864"/>
      <c r="C63" s="1870" t="str">
        <f t="array" aca="1" ref="C63" ca="1">LEFT(CELL("filename",A1),SEARCH("]",CELL("filename",A1)))</f>
        <v>E:\0-UPRT\1-UPRT.FR-SITE-WEB\ff-fiches-fabrications\ff-fiches-fabrication-maj-08-2020\[ff-21-restauration-beignets.accacia.xlsx]</v>
      </c>
      <c r="D63" s="1893"/>
      <c r="E63" s="1900"/>
      <c r="F63" s="1900"/>
      <c r="G63" s="1900"/>
      <c r="H63" s="1900"/>
      <c r="I63" s="1900"/>
      <c r="J63" s="1901"/>
      <c r="K63" s="1901"/>
      <c r="L63" s="1902"/>
      <c r="M63" s="1858"/>
      <c r="N63" s="1873"/>
      <c r="O63" s="1873"/>
      <c r="P63" s="1858"/>
      <c r="Q63" s="1858"/>
      <c r="R63" s="1858"/>
      <c r="S63" s="1858"/>
      <c r="T63" s="1858"/>
      <c r="U63" s="1858"/>
      <c r="V63" s="1858"/>
      <c r="W63" s="1858"/>
      <c r="X63" s="1858"/>
      <c r="Y63" s="1858"/>
      <c r="Z63" s="1858"/>
      <c r="AA63" s="1858"/>
    </row>
    <row r="64" spans="1:27" s="1537" customFormat="1" ht="24.95" customHeight="1">
      <c r="A64" s="1846"/>
      <c r="B64" s="1864">
        <f>ROW()</f>
        <v>64</v>
      </c>
      <c r="C64" s="1875" t="str">
        <f ca="1">_xlfn.FORMULATEXT(C63)</f>
        <v>{=GAUCHE(CELLULE("filename";A1);CHERCHE("]";CELLULE("filename";A1)))}</v>
      </c>
      <c r="D64" s="1875"/>
      <c r="E64" s="1875"/>
      <c r="F64" s="1875"/>
      <c r="G64" s="1875"/>
      <c r="H64" s="1875"/>
      <c r="I64" s="1875"/>
      <c r="J64" s="1875"/>
      <c r="K64" s="1875"/>
      <c r="L64" s="1869"/>
      <c r="M64" s="1858"/>
      <c r="N64" s="1875"/>
      <c r="O64" s="1875"/>
      <c r="P64" s="1858"/>
      <c r="Q64" s="1858"/>
      <c r="R64" s="1858"/>
      <c r="S64" s="1858"/>
      <c r="T64" s="1858"/>
      <c r="U64" s="1858"/>
      <c r="V64" s="1858"/>
      <c r="W64" s="1858"/>
      <c r="X64" s="1858"/>
      <c r="Y64" s="1858"/>
      <c r="Z64" s="1858"/>
      <c r="AA64" s="1858"/>
    </row>
    <row r="65" spans="1:27" s="1537" customFormat="1" ht="24.95" customHeight="1" thickBot="1">
      <c r="A65" s="1846"/>
      <c r="B65" s="1877"/>
      <c r="C65" s="1878" t="s">
        <v>2350</v>
      </c>
      <c r="D65" s="1881"/>
      <c r="E65" s="1881"/>
      <c r="F65" s="1881"/>
      <c r="G65" s="1881"/>
      <c r="H65" s="1881"/>
      <c r="I65" s="1881"/>
      <c r="J65" s="1881"/>
      <c r="K65" s="1881"/>
      <c r="L65" s="1882"/>
      <c r="M65" s="1858"/>
      <c r="N65" s="1858"/>
      <c r="O65" s="1858"/>
      <c r="P65" s="1858"/>
      <c r="Q65" s="1858"/>
      <c r="R65" s="1858"/>
      <c r="S65" s="1858"/>
      <c r="T65" s="1858"/>
      <c r="U65" s="1858"/>
      <c r="V65" s="1858"/>
      <c r="W65" s="1858"/>
      <c r="X65" s="1858"/>
      <c r="Y65" s="1858"/>
      <c r="Z65" s="1858"/>
      <c r="AA65" s="1858"/>
    </row>
    <row r="66" spans="1:27" s="1537" customFormat="1" ht="24.95" customHeight="1" thickBot="1">
      <c r="A66" s="1846"/>
      <c r="B66" s="1847"/>
      <c r="C66" s="1858"/>
      <c r="D66" s="1883"/>
      <c r="E66" s="1883"/>
      <c r="F66" s="1884"/>
      <c r="G66" s="1884"/>
      <c r="H66" s="1884"/>
      <c r="I66" s="1884"/>
      <c r="J66" s="1885"/>
      <c r="K66" s="1858"/>
      <c r="L66" s="1858"/>
      <c r="M66" s="1858"/>
      <c r="N66" s="1858"/>
      <c r="O66" s="1858"/>
      <c r="P66" s="1858"/>
      <c r="Q66" s="1858"/>
      <c r="R66" s="1858"/>
      <c r="S66" s="1858"/>
      <c r="T66" s="1858"/>
      <c r="U66" s="1858"/>
      <c r="V66" s="1858"/>
      <c r="W66" s="1858"/>
      <c r="X66" s="1858"/>
      <c r="Y66" s="1858"/>
      <c r="Z66" s="1858"/>
      <c r="AA66" s="1858"/>
    </row>
    <row r="67" spans="1:27" s="1537" customFormat="1" ht="24.95" customHeight="1">
      <c r="A67" s="1846"/>
      <c r="B67" s="1886"/>
      <c r="C67" s="1887"/>
      <c r="D67" s="1888"/>
      <c r="E67" s="1888"/>
      <c r="F67" s="1889"/>
      <c r="G67" s="1889"/>
      <c r="H67" s="1889"/>
      <c r="I67" s="1903"/>
      <c r="J67" s="1885"/>
      <c r="K67" s="1858"/>
      <c r="L67" s="1858"/>
      <c r="M67" s="1858"/>
      <c r="N67" s="1858"/>
      <c r="O67" s="1858"/>
      <c r="P67" s="1858"/>
      <c r="Q67" s="1858"/>
      <c r="R67" s="1858"/>
      <c r="S67" s="1858"/>
      <c r="T67" s="1858"/>
      <c r="U67" s="1858"/>
      <c r="V67" s="1858"/>
      <c r="W67" s="1858"/>
      <c r="X67" s="1858"/>
      <c r="Y67" s="1858"/>
      <c r="Z67" s="1858"/>
      <c r="AA67" s="1858"/>
    </row>
    <row r="68" spans="1:27" s="1537" customFormat="1" ht="24.95" customHeight="1">
      <c r="A68" s="1846"/>
      <c r="B68" s="1864" t="s">
        <v>2348</v>
      </c>
      <c r="C68" s="1892" t="s">
        <v>2356</v>
      </c>
      <c r="D68" s="1858"/>
      <c r="E68" s="1883"/>
      <c r="F68" s="1884"/>
      <c r="G68" s="1884"/>
      <c r="H68" s="1884"/>
      <c r="I68" s="1904"/>
      <c r="J68" s="1885"/>
      <c r="K68" s="1858"/>
      <c r="L68" s="1858"/>
      <c r="M68" s="1858"/>
      <c r="N68" s="1858"/>
      <c r="O68" s="1858"/>
      <c r="P68" s="1858"/>
      <c r="Q68" s="1858"/>
      <c r="R68" s="1858"/>
      <c r="S68" s="1858"/>
      <c r="T68" s="1858"/>
      <c r="U68" s="1858"/>
      <c r="V68" s="1858"/>
      <c r="W68" s="1858"/>
      <c r="X68" s="1858"/>
      <c r="Y68" s="1858"/>
      <c r="Z68" s="1858"/>
      <c r="AA68" s="1858"/>
    </row>
    <row r="69" spans="1:27" s="1537" customFormat="1" ht="24.95" customHeight="1">
      <c r="A69" s="1846"/>
      <c r="B69" s="1864">
        <f>ROW()</f>
        <v>69</v>
      </c>
      <c r="C69" s="1905" t="s">
        <v>2357</v>
      </c>
      <c r="D69" s="1906"/>
      <c r="E69" s="1883"/>
      <c r="F69" s="1884"/>
      <c r="G69" s="1884"/>
      <c r="H69" s="1884"/>
      <c r="I69" s="1904"/>
      <c r="J69" s="1885"/>
      <c r="K69" s="1858"/>
      <c r="L69" s="1858"/>
      <c r="M69" s="1858"/>
      <c r="N69" s="1858"/>
      <c r="O69" s="1858"/>
      <c r="P69" s="1858"/>
      <c r="Q69" s="1858"/>
      <c r="R69" s="1858"/>
      <c r="S69" s="1858"/>
      <c r="T69" s="1858"/>
      <c r="U69" s="1858"/>
      <c r="V69" s="1858"/>
      <c r="W69" s="1858"/>
      <c r="X69" s="1858"/>
      <c r="Y69" s="1858"/>
      <c r="Z69" s="1858"/>
      <c r="AA69" s="1858"/>
    </row>
    <row r="70" spans="1:27" s="1537" customFormat="1" ht="24.95" customHeight="1" thickBot="1">
      <c r="A70" s="1846"/>
      <c r="B70" s="1894"/>
      <c r="C70" s="1878" t="s">
        <v>2358</v>
      </c>
      <c r="D70" s="1907"/>
      <c r="E70" s="1908"/>
      <c r="F70" s="1909"/>
      <c r="G70" s="1909"/>
      <c r="H70" s="1909"/>
      <c r="I70" s="1910"/>
      <c r="J70" s="1885"/>
      <c r="K70" s="1858"/>
      <c r="L70" s="1858"/>
      <c r="M70" s="1858"/>
      <c r="N70" s="1858"/>
      <c r="O70" s="1858"/>
      <c r="P70" s="1858"/>
      <c r="Q70" s="1858"/>
      <c r="R70" s="1858"/>
      <c r="S70" s="1858"/>
      <c r="T70" s="1858"/>
      <c r="U70" s="1858"/>
      <c r="V70" s="1858"/>
      <c r="W70" s="1858"/>
      <c r="X70" s="1858"/>
      <c r="Y70" s="1858"/>
      <c r="Z70" s="1858"/>
      <c r="AA70" s="1858"/>
    </row>
    <row r="71" spans="1:27" s="1537" customFormat="1" ht="24.95" customHeight="1">
      <c r="A71" s="1846"/>
      <c r="B71" s="1847"/>
      <c r="C71" s="1858"/>
      <c r="D71" s="1883"/>
      <c r="E71" s="1883"/>
      <c r="F71" s="1884"/>
      <c r="G71" s="1884"/>
      <c r="H71" s="1884"/>
      <c r="I71" s="1884"/>
      <c r="J71" s="1885"/>
      <c r="K71" s="1858"/>
      <c r="L71" s="1858"/>
      <c r="M71" s="1858"/>
      <c r="N71" s="1858"/>
      <c r="O71" s="1858"/>
      <c r="P71" s="1858"/>
      <c r="Q71" s="1858"/>
      <c r="R71" s="1858"/>
      <c r="S71" s="1858"/>
      <c r="T71" s="1858"/>
      <c r="U71" s="1858"/>
      <c r="V71" s="1858"/>
      <c r="W71" s="1858"/>
      <c r="X71" s="1858"/>
      <c r="Y71" s="1858"/>
      <c r="Z71" s="1858"/>
      <c r="AA71" s="1858"/>
    </row>
    <row r="72" spans="1:27" s="1537" customFormat="1" ht="24.95" customHeight="1">
      <c r="A72" s="1839"/>
      <c r="B72" s="1840"/>
      <c r="C72" s="1841"/>
      <c r="D72" s="1842"/>
      <c r="E72" s="1842"/>
      <c r="F72" s="1843"/>
      <c r="G72" s="1843"/>
      <c r="H72" s="1843"/>
      <c r="I72" s="1843"/>
      <c r="J72" s="1844"/>
      <c r="K72" s="1841"/>
      <c r="L72" s="1841"/>
      <c r="M72" s="1841"/>
      <c r="N72" s="1841"/>
      <c r="O72" s="1841"/>
      <c r="P72" s="1841"/>
      <c r="Q72" s="1841"/>
      <c r="R72" s="1841"/>
      <c r="S72" s="1841"/>
      <c r="T72" s="1841"/>
      <c r="U72" s="1841"/>
      <c r="V72" s="1841"/>
      <c r="W72" s="1841"/>
      <c r="X72" s="1841"/>
      <c r="Y72" s="1841"/>
      <c r="Z72" s="1841"/>
      <c r="AA72" s="1841"/>
    </row>
    <row r="73" spans="1:27" s="1537" customFormat="1" ht="24.95" customHeight="1">
      <c r="A73" s="1846"/>
      <c r="B73" s="1847"/>
      <c r="C73" s="1858"/>
      <c r="D73" s="1883"/>
      <c r="E73" s="1883"/>
      <c r="F73" s="1884"/>
      <c r="G73" s="1884"/>
      <c r="H73" s="1884"/>
      <c r="I73" s="1884"/>
      <c r="J73" s="1885"/>
      <c r="K73" s="1858"/>
      <c r="L73" s="1858"/>
      <c r="M73" s="1858"/>
      <c r="N73" s="1858"/>
      <c r="O73" s="1858"/>
      <c r="P73" s="1858"/>
      <c r="Q73" s="1858"/>
      <c r="R73" s="1858"/>
      <c r="S73" s="1858"/>
      <c r="T73" s="1858"/>
      <c r="U73" s="1858"/>
      <c r="V73" s="1858"/>
      <c r="W73" s="1858"/>
      <c r="X73" s="1858"/>
      <c r="Y73" s="1858"/>
      <c r="Z73" s="1858"/>
      <c r="AA73" s="1858"/>
    </row>
    <row r="74" spans="1:27" s="1537" customFormat="1" ht="24.95" customHeight="1" thickBot="1">
      <c r="A74" s="1846"/>
      <c r="B74" s="1847"/>
      <c r="C74" s="1858"/>
      <c r="D74" s="1883"/>
      <c r="E74" s="1883"/>
      <c r="F74" s="1884"/>
      <c r="G74" s="1884"/>
      <c r="H74" s="1884"/>
      <c r="I74" s="1884"/>
      <c r="J74" s="1885"/>
      <c r="K74" s="1858"/>
      <c r="L74" s="1858"/>
      <c r="M74" s="1858"/>
      <c r="N74" s="1858"/>
      <c r="O74" s="1858"/>
      <c r="P74" s="1858"/>
      <c r="Q74" s="1858"/>
      <c r="R74" s="1858"/>
      <c r="S74" s="1858"/>
      <c r="T74" s="1858"/>
      <c r="U74" s="1858"/>
      <c r="V74" s="1858"/>
      <c r="W74" s="1858"/>
      <c r="X74" s="1858"/>
      <c r="Y74" s="1858"/>
      <c r="Z74" s="1858"/>
      <c r="AA74" s="1858"/>
    </row>
    <row r="75" spans="1:27" s="1537" customFormat="1" ht="24.95" customHeight="1">
      <c r="A75" s="1846"/>
      <c r="B75" s="1859"/>
      <c r="C75" s="1860"/>
      <c r="D75" s="1861"/>
      <c r="E75" s="1861"/>
      <c r="F75" s="1861"/>
      <c r="G75" s="1861"/>
      <c r="H75" s="1861"/>
      <c r="I75" s="1861"/>
      <c r="J75" s="1862"/>
      <c r="K75" s="1860"/>
      <c r="L75" s="1860"/>
      <c r="M75" s="1863"/>
      <c r="N75" s="1858"/>
      <c r="O75" s="1858"/>
      <c r="P75" s="1858"/>
      <c r="Q75" s="1858"/>
      <c r="R75" s="1858"/>
      <c r="S75" s="1858"/>
      <c r="T75" s="1858"/>
      <c r="U75" s="1858"/>
      <c r="V75" s="1858"/>
      <c r="W75" s="1858"/>
      <c r="X75" s="1858"/>
      <c r="Y75" s="1858"/>
      <c r="Z75" s="1858"/>
      <c r="AA75" s="1858"/>
    </row>
    <row r="76" spans="1:27" s="1537" customFormat="1" ht="24.95" customHeight="1">
      <c r="A76" s="1846"/>
      <c r="B76" s="1864" t="s">
        <v>2348</v>
      </c>
      <c r="C76" s="1892" t="s">
        <v>2359</v>
      </c>
      <c r="D76" s="1866"/>
      <c r="E76" s="1866"/>
      <c r="F76" s="1866"/>
      <c r="G76" s="1866"/>
      <c r="H76" s="1866"/>
      <c r="I76" s="1866"/>
      <c r="J76" s="1867"/>
      <c r="K76" s="1868"/>
      <c r="L76" s="1868"/>
      <c r="M76" s="1869"/>
      <c r="N76" s="1858"/>
      <c r="O76" s="1858"/>
      <c r="P76" s="1858"/>
      <c r="Q76" s="1858"/>
      <c r="R76" s="1858"/>
      <c r="S76" s="1858"/>
      <c r="T76" s="1858"/>
      <c r="U76" s="1858"/>
      <c r="V76" s="1858"/>
      <c r="W76" s="1858"/>
      <c r="X76" s="1858"/>
      <c r="Y76" s="1858"/>
      <c r="Z76" s="1858"/>
      <c r="AA76" s="1858"/>
    </row>
    <row r="77" spans="1:27" s="1537" customFormat="1" ht="24.95" customHeight="1">
      <c r="A77" s="1846"/>
      <c r="B77" s="1864">
        <f>ROW()</f>
        <v>77</v>
      </c>
      <c r="C77" s="1870" t="str">
        <f ca="1">CELL("nomfichier")</f>
        <v>E:\0-UPRT\1-UPRT.FR-SITE-WEB\ff-fiches-fabrications\ff-fiches-fabrication-maj-08-2020\[ff-21-restauration-beignets.accacia.xlsx]Formats-Formules-Fonctions</v>
      </c>
      <c r="D77" s="1893"/>
      <c r="E77" s="1893"/>
      <c r="F77" s="1893"/>
      <c r="G77" s="1893"/>
      <c r="H77" s="1893"/>
      <c r="I77" s="1893"/>
      <c r="J77" s="1911"/>
      <c r="K77" s="1911"/>
      <c r="L77" s="1912"/>
      <c r="M77" s="1913"/>
      <c r="N77" s="1858" t="s">
        <v>159</v>
      </c>
      <c r="O77" s="1873"/>
      <c r="P77" s="1858"/>
      <c r="Q77" s="1858"/>
      <c r="R77" s="1858"/>
      <c r="S77" s="1858"/>
      <c r="T77" s="1858"/>
      <c r="U77" s="1858"/>
      <c r="V77" s="1858"/>
      <c r="W77" s="1858"/>
      <c r="X77" s="1858"/>
      <c r="Y77" s="1858"/>
      <c r="Z77" s="1858"/>
      <c r="AA77" s="1858"/>
    </row>
    <row r="78" spans="1:27" s="1537" customFormat="1" ht="24.95" customHeight="1">
      <c r="A78" s="1846"/>
      <c r="B78" s="1914"/>
      <c r="C78" s="1875" t="str">
        <f ca="1">_xlfn.FORMULATEXT(C77)</f>
        <v>=CELLULE("nomfichier")</v>
      </c>
      <c r="D78" s="1875"/>
      <c r="E78" s="1875"/>
      <c r="F78" s="1875"/>
      <c r="G78" s="1875"/>
      <c r="H78" s="1875"/>
      <c r="I78" s="1875"/>
      <c r="J78" s="1875"/>
      <c r="K78" s="1875"/>
      <c r="L78" s="1875"/>
      <c r="M78" s="1869"/>
      <c r="N78" s="1858"/>
      <c r="O78" s="1875"/>
      <c r="P78" s="1858"/>
      <c r="Q78" s="1858"/>
      <c r="R78" s="1858"/>
      <c r="S78" s="1858"/>
      <c r="T78" s="1858"/>
      <c r="U78" s="1858"/>
      <c r="V78" s="1858"/>
      <c r="W78" s="1858"/>
      <c r="X78" s="1858"/>
      <c r="Y78" s="1858"/>
      <c r="Z78" s="1858"/>
      <c r="AA78" s="1858"/>
    </row>
    <row r="79" spans="1:27" s="1537" customFormat="1" ht="24.95" customHeight="1" thickBot="1">
      <c r="A79" s="1846"/>
      <c r="B79" s="1877"/>
      <c r="C79" s="1915" t="s">
        <v>2360</v>
      </c>
      <c r="D79" s="1879"/>
      <c r="E79" s="1879"/>
      <c r="F79" s="1879"/>
      <c r="G79" s="1879"/>
      <c r="H79" s="1879"/>
      <c r="I79" s="1879"/>
      <c r="J79" s="1880"/>
      <c r="K79" s="1881"/>
      <c r="L79" s="1881"/>
      <c r="M79" s="1882"/>
      <c r="N79" s="1858"/>
      <c r="O79" s="1858"/>
      <c r="P79" s="1858"/>
      <c r="Q79" s="1858"/>
      <c r="R79" s="1858"/>
      <c r="S79" s="1858"/>
      <c r="T79" s="1858"/>
      <c r="U79" s="1858"/>
      <c r="V79" s="1858"/>
      <c r="W79" s="1858"/>
      <c r="X79" s="1858"/>
      <c r="Y79" s="1858"/>
      <c r="Z79" s="1858"/>
      <c r="AA79" s="1858"/>
    </row>
    <row r="80" spans="1:27" s="1537" customFormat="1" ht="24.95" customHeight="1" thickBot="1">
      <c r="A80" s="1846"/>
      <c r="B80" s="1847"/>
      <c r="C80" s="1858"/>
      <c r="D80" s="1883"/>
      <c r="E80" s="1883"/>
      <c r="F80" s="1884"/>
      <c r="G80" s="1884"/>
      <c r="H80" s="1884"/>
      <c r="I80" s="1884"/>
      <c r="J80" s="1885"/>
      <c r="K80" s="1858"/>
      <c r="L80" s="1858"/>
      <c r="M80" s="1858"/>
      <c r="N80" s="1858"/>
      <c r="O80" s="1858"/>
      <c r="P80" s="1858"/>
      <c r="Q80" s="1858"/>
      <c r="R80" s="1858"/>
      <c r="S80" s="1858"/>
      <c r="T80" s="1858"/>
      <c r="U80" s="1858"/>
      <c r="V80" s="1858"/>
      <c r="W80" s="1858"/>
      <c r="X80" s="1858"/>
      <c r="Y80" s="1858"/>
      <c r="Z80" s="1858"/>
      <c r="AA80" s="1858"/>
    </row>
    <row r="81" spans="1:27" s="1537" customFormat="1" ht="24.95" customHeight="1">
      <c r="A81" s="1846"/>
      <c r="B81" s="1859"/>
      <c r="C81" s="1860"/>
      <c r="D81" s="1861"/>
      <c r="E81" s="1861"/>
      <c r="F81" s="1861"/>
      <c r="G81" s="1861"/>
      <c r="H81" s="1861"/>
      <c r="I81" s="1861"/>
      <c r="J81" s="1862"/>
      <c r="K81" s="1863"/>
      <c r="L81" s="1858"/>
      <c r="M81" s="1858"/>
      <c r="N81" s="1858"/>
      <c r="O81" s="1858"/>
      <c r="P81" s="1858"/>
      <c r="Q81" s="1858"/>
      <c r="R81" s="1858"/>
      <c r="S81" s="1858"/>
      <c r="T81" s="1858"/>
      <c r="U81" s="1858"/>
      <c r="V81" s="1858"/>
      <c r="W81" s="1858"/>
      <c r="X81" s="1858"/>
      <c r="Y81" s="1858"/>
      <c r="Z81" s="1858"/>
      <c r="AA81" s="1858"/>
    </row>
    <row r="82" spans="1:27" s="1537" customFormat="1" ht="24.95" customHeight="1">
      <c r="A82" s="1846"/>
      <c r="B82" s="1864" t="s">
        <v>2348</v>
      </c>
      <c r="C82" s="1892" t="s">
        <v>2361</v>
      </c>
      <c r="D82" s="1866"/>
      <c r="E82" s="1866"/>
      <c r="F82" s="1866"/>
      <c r="G82" s="1866"/>
      <c r="H82" s="1866"/>
      <c r="I82" s="1866"/>
      <c r="J82" s="1867"/>
      <c r="K82" s="1869"/>
      <c r="L82" s="1858"/>
      <c r="M82" s="1858"/>
      <c r="N82" s="1858"/>
      <c r="O82" s="1858"/>
      <c r="P82" s="1858"/>
      <c r="Q82" s="1858"/>
      <c r="R82" s="1858"/>
      <c r="S82" s="1858"/>
      <c r="T82" s="1858"/>
      <c r="U82" s="1858"/>
      <c r="V82" s="1858"/>
      <c r="W82" s="1858"/>
      <c r="X82" s="1858"/>
      <c r="Y82" s="1858"/>
      <c r="Z82" s="1858"/>
      <c r="AA82" s="1858"/>
    </row>
    <row r="83" spans="1:27" s="1537" customFormat="1" ht="24.95" customHeight="1">
      <c r="A83" s="1846"/>
      <c r="B83" s="1864">
        <f>ROW()</f>
        <v>83</v>
      </c>
      <c r="C83" s="1916" t="s">
        <v>2362</v>
      </c>
      <c r="D83" s="1917"/>
      <c r="E83" s="1917"/>
      <c r="F83" s="1917"/>
      <c r="G83" s="1917"/>
      <c r="H83" s="1917"/>
      <c r="I83" s="1917"/>
      <c r="J83" s="1917"/>
      <c r="K83" s="1869"/>
      <c r="L83" s="1858"/>
      <c r="M83" s="1858"/>
      <c r="N83" s="1858"/>
      <c r="O83" s="1858"/>
      <c r="P83" s="1858"/>
      <c r="Q83" s="1858"/>
      <c r="R83" s="1858"/>
      <c r="S83" s="1858"/>
      <c r="T83" s="1858"/>
      <c r="U83" s="1858"/>
      <c r="V83" s="1858"/>
      <c r="W83" s="1858"/>
      <c r="X83" s="1858"/>
      <c r="Y83" s="1858"/>
      <c r="Z83" s="1858"/>
      <c r="AA83" s="1858"/>
    </row>
    <row r="84" spans="1:27" s="1537" customFormat="1" ht="24.95" customHeight="1" thickBot="1">
      <c r="A84" s="1846"/>
      <c r="B84" s="1877"/>
      <c r="C84" s="1915" t="s">
        <v>2363</v>
      </c>
      <c r="D84" s="1879"/>
      <c r="E84" s="1879"/>
      <c r="F84" s="1879"/>
      <c r="G84" s="1879"/>
      <c r="H84" s="1879"/>
      <c r="I84" s="1879"/>
      <c r="J84" s="1880"/>
      <c r="K84" s="1882"/>
      <c r="L84" s="1858"/>
      <c r="M84" s="1858"/>
      <c r="N84" s="1858"/>
      <c r="O84" s="1858"/>
      <c r="P84" s="1858"/>
      <c r="Q84" s="1858"/>
      <c r="R84" s="1858"/>
      <c r="S84" s="1858"/>
      <c r="T84" s="1858"/>
      <c r="U84" s="1858"/>
      <c r="V84" s="1858"/>
      <c r="W84" s="1858"/>
      <c r="X84" s="1858"/>
      <c r="Y84" s="1858"/>
      <c r="Z84" s="1858"/>
      <c r="AA84" s="1858"/>
    </row>
    <row r="85" spans="1:27" s="1537" customFormat="1" ht="24.95" customHeight="1" thickBot="1">
      <c r="A85" s="1846"/>
      <c r="B85" s="1847"/>
      <c r="C85" s="1858"/>
      <c r="D85" s="1883"/>
      <c r="E85" s="1883"/>
      <c r="F85" s="1884"/>
      <c r="G85" s="1884"/>
      <c r="H85" s="1884"/>
      <c r="I85" s="1884"/>
      <c r="J85" s="1885"/>
      <c r="K85" s="1858"/>
      <c r="L85" s="1858"/>
      <c r="M85" s="1858"/>
      <c r="N85" s="1858"/>
      <c r="O85" s="1858"/>
      <c r="P85" s="1858"/>
      <c r="Q85" s="1858"/>
      <c r="R85" s="1858"/>
      <c r="S85" s="1858"/>
      <c r="T85" s="1858"/>
      <c r="U85" s="1858"/>
      <c r="V85" s="1858"/>
      <c r="W85" s="1858"/>
      <c r="X85" s="1858"/>
      <c r="Y85" s="1858"/>
      <c r="Z85" s="1858"/>
      <c r="AA85" s="1858"/>
    </row>
    <row r="86" spans="1:27" s="1537" customFormat="1" ht="24.95" customHeight="1">
      <c r="A86" s="1846"/>
      <c r="B86" s="1859"/>
      <c r="C86" s="1860"/>
      <c r="D86" s="1861"/>
      <c r="E86" s="1861"/>
      <c r="F86" s="1861"/>
      <c r="G86" s="1861"/>
      <c r="H86" s="1861"/>
      <c r="I86" s="1861"/>
      <c r="J86" s="1862"/>
      <c r="K86" s="1860"/>
      <c r="L86" s="1860"/>
      <c r="M86" s="1860"/>
      <c r="N86" s="1860"/>
      <c r="O86" s="1860"/>
      <c r="P86" s="1863"/>
      <c r="Q86" s="1858"/>
      <c r="R86" s="1858"/>
      <c r="S86" s="1858"/>
      <c r="T86" s="1858"/>
      <c r="U86" s="1858"/>
      <c r="V86" s="1858"/>
      <c r="W86" s="1858"/>
      <c r="X86" s="1858"/>
      <c r="Y86" s="1858"/>
      <c r="Z86" s="1858"/>
      <c r="AA86" s="1858"/>
    </row>
    <row r="87" spans="1:27" s="1537" customFormat="1" ht="24.95" customHeight="1">
      <c r="A87" s="1846"/>
      <c r="B87" s="1864" t="s">
        <v>2348</v>
      </c>
      <c r="C87" s="1892" t="s">
        <v>2364</v>
      </c>
      <c r="D87" s="1898"/>
      <c r="E87" s="1868"/>
      <c r="F87" s="1868"/>
      <c r="G87" s="1868"/>
      <c r="H87" s="1868"/>
      <c r="I87" s="1868"/>
      <c r="J87" s="1868"/>
      <c r="K87" s="1868"/>
      <c r="L87" s="1868"/>
      <c r="M87" s="1868"/>
      <c r="N87" s="1868"/>
      <c r="O87" s="1868"/>
      <c r="P87" s="1869"/>
      <c r="Q87" s="1918"/>
      <c r="R87" s="1858"/>
      <c r="S87" s="1858"/>
      <c r="T87" s="1858"/>
      <c r="U87" s="1858"/>
      <c r="V87" s="1858"/>
      <c r="W87" s="1858"/>
      <c r="X87" s="1858"/>
      <c r="Y87" s="1858"/>
      <c r="Z87" s="1858"/>
      <c r="AA87" s="1858"/>
    </row>
    <row r="88" spans="1:27" s="1537" customFormat="1" ht="24.95" customHeight="1">
      <c r="A88" s="1846"/>
      <c r="B88" s="1864"/>
      <c r="C88" s="1870" t="str">
        <f ca="1">SUBSTITUTE(SUBSTITUTE(RIGHT(CELL("filename",A1),LEN(CELL("filename",A1))-SEARCH("[",CELL("filename",A1))+1),"[",""),"]"," ")</f>
        <v>ff-21-restauration-beignets.accacia.xlsx Formats-Formules-Fonctions</v>
      </c>
      <c r="D88" s="1893"/>
      <c r="E88" s="1893"/>
      <c r="F88" s="1893"/>
      <c r="G88" s="1893"/>
      <c r="H88" s="1893"/>
      <c r="I88" s="1893"/>
      <c r="J88" s="1872"/>
      <c r="K88" s="1872"/>
      <c r="L88" s="1873"/>
      <c r="M88" s="1873"/>
      <c r="N88" s="1873"/>
      <c r="O88" s="1873"/>
      <c r="P88" s="1919"/>
      <c r="Q88" s="1918"/>
      <c r="R88" s="1858"/>
      <c r="S88" s="1858"/>
      <c r="T88" s="1858"/>
      <c r="U88" s="1858"/>
      <c r="V88" s="1858"/>
      <c r="W88" s="1858"/>
      <c r="X88" s="1858"/>
      <c r="Y88" s="1858"/>
      <c r="Z88" s="1858"/>
      <c r="AA88" s="1858"/>
    </row>
    <row r="89" spans="1:27" s="1537" customFormat="1" ht="24.95" customHeight="1">
      <c r="A89" s="1846"/>
      <c r="B89" s="1864">
        <f>ROW()</f>
        <v>89</v>
      </c>
      <c r="C89" s="1875" t="str">
        <f ca="1">_xlfn.FORMULATEXT(C88)</f>
        <v>=SUBSTITUE(SUBSTITUE(DROITE(CELLULE("filename";A1);NBCAR(CELLULE("filename";A1))-CHERCHE("[";CELLULE("filename";A1))+1);"[";"");"]";" ")</v>
      </c>
      <c r="D89" s="1875"/>
      <c r="E89" s="1875"/>
      <c r="F89" s="1875"/>
      <c r="G89" s="1875"/>
      <c r="H89" s="1875"/>
      <c r="I89" s="1875"/>
      <c r="J89" s="1875"/>
      <c r="K89" s="1875"/>
      <c r="L89" s="1875"/>
      <c r="M89" s="1875"/>
      <c r="N89" s="1875"/>
      <c r="O89" s="1875"/>
      <c r="P89" s="1920"/>
      <c r="Q89" s="1918"/>
      <c r="R89" s="1858"/>
      <c r="S89" s="1858"/>
      <c r="T89" s="1858"/>
      <c r="U89" s="1858"/>
      <c r="V89" s="1858"/>
      <c r="W89" s="1858"/>
      <c r="X89" s="1858"/>
      <c r="Y89" s="1858"/>
      <c r="Z89" s="1858"/>
      <c r="AA89" s="1858"/>
    </row>
    <row r="90" spans="1:27" s="1537" customFormat="1" ht="24.95" customHeight="1" thickBot="1">
      <c r="A90" s="1846"/>
      <c r="B90" s="1877"/>
      <c r="C90" s="1878" t="s">
        <v>2350</v>
      </c>
      <c r="D90" s="1921"/>
      <c r="E90" s="1879"/>
      <c r="F90" s="1879"/>
      <c r="G90" s="1879"/>
      <c r="H90" s="1879"/>
      <c r="I90" s="1879"/>
      <c r="J90" s="1881"/>
      <c r="K90" s="1881"/>
      <c r="L90" s="1881"/>
      <c r="M90" s="1881"/>
      <c r="N90" s="1881"/>
      <c r="O90" s="1881"/>
      <c r="P90" s="1882"/>
      <c r="Q90" s="1918"/>
      <c r="R90" s="1858"/>
      <c r="S90" s="1858"/>
      <c r="T90" s="1858"/>
      <c r="U90" s="1858"/>
      <c r="V90" s="1858"/>
      <c r="W90" s="1858"/>
      <c r="X90" s="1858"/>
      <c r="Y90" s="1858"/>
      <c r="Z90" s="1858"/>
      <c r="AA90" s="1858"/>
    </row>
    <row r="91" spans="1:27" s="1537" customFormat="1" ht="24.95" customHeight="1" thickBot="1">
      <c r="A91" s="1846"/>
      <c r="B91" s="1847"/>
      <c r="C91" s="1858"/>
      <c r="D91" s="1883"/>
      <c r="E91" s="1883"/>
      <c r="F91" s="1884"/>
      <c r="G91" s="1884"/>
      <c r="H91" s="1884"/>
      <c r="I91" s="1884"/>
      <c r="J91" s="1885"/>
      <c r="K91" s="1858"/>
      <c r="L91" s="1858"/>
      <c r="M91" s="1858"/>
      <c r="N91" s="1858"/>
      <c r="O91" s="1858"/>
      <c r="P91" s="1858"/>
      <c r="Q91" s="1858"/>
      <c r="R91" s="1858"/>
      <c r="S91" s="1858"/>
      <c r="T91" s="1858"/>
      <c r="U91" s="1858"/>
      <c r="V91" s="1858"/>
      <c r="W91" s="1858"/>
      <c r="X91" s="1858"/>
      <c r="Y91" s="1858"/>
      <c r="Z91" s="1858"/>
      <c r="AA91" s="1858"/>
    </row>
    <row r="92" spans="1:27" s="1537" customFormat="1" ht="24.95" customHeight="1">
      <c r="A92" s="1846"/>
      <c r="B92" s="1886"/>
      <c r="C92" s="1887"/>
      <c r="D92" s="1888"/>
      <c r="E92" s="1888"/>
      <c r="F92" s="1889"/>
      <c r="G92" s="1889"/>
      <c r="H92" s="1889"/>
      <c r="I92" s="1889"/>
      <c r="J92" s="1890"/>
      <c r="K92" s="1887"/>
      <c r="L92" s="1887"/>
      <c r="M92" s="1891"/>
      <c r="N92" s="1858"/>
      <c r="O92" s="1858"/>
      <c r="P92" s="1858"/>
      <c r="Q92" s="1858"/>
      <c r="R92" s="1858"/>
      <c r="S92" s="1858"/>
      <c r="T92" s="1858"/>
      <c r="U92" s="1858"/>
      <c r="V92" s="1858"/>
      <c r="W92" s="1858"/>
      <c r="X92" s="1858"/>
      <c r="Y92" s="1858"/>
      <c r="Z92" s="1858"/>
      <c r="AA92" s="1858"/>
    </row>
    <row r="93" spans="1:27" s="1537" customFormat="1" ht="24.95" customHeight="1">
      <c r="A93" s="1846"/>
      <c r="B93" s="1864" t="s">
        <v>2348</v>
      </c>
      <c r="C93" s="1892" t="s">
        <v>2365</v>
      </c>
      <c r="D93" s="1922"/>
      <c r="E93" s="1858"/>
      <c r="F93" s="1858"/>
      <c r="G93" s="1858"/>
      <c r="H93" s="1858"/>
      <c r="I93" s="1858"/>
      <c r="J93" s="1858"/>
      <c r="K93" s="1858"/>
      <c r="L93" s="1858"/>
      <c r="M93" s="1869"/>
      <c r="N93" s="1858"/>
      <c r="O93" s="1858"/>
      <c r="P93" s="1858"/>
      <c r="Q93" s="1858"/>
      <c r="R93" s="1858"/>
      <c r="S93" s="1858"/>
      <c r="T93" s="1858"/>
      <c r="U93" s="1858"/>
      <c r="V93" s="1858"/>
      <c r="W93" s="1858"/>
      <c r="X93" s="1858"/>
      <c r="Y93" s="1858"/>
      <c r="Z93" s="1858"/>
      <c r="AA93" s="1858"/>
    </row>
    <row r="94" spans="1:27" s="1537" customFormat="1" ht="24.95" customHeight="1">
      <c r="A94" s="1846"/>
      <c r="B94" s="1864"/>
      <c r="C94" s="1870" t="str">
        <f ca="1">SUBSTITUTE(SUBSTITUTE(LEFT(CELL("filename",A1),SEARCH("]",CELL("filename",A1))),"[",""),"]","")</f>
        <v>E:\0-UPRT\1-UPRT.FR-SITE-WEB\ff-fiches-fabrications\ff-fiches-fabrication-maj-08-2020\ff-21-restauration-beignets.accacia.xlsx</v>
      </c>
      <c r="D94" s="1893"/>
      <c r="E94" s="1893"/>
      <c r="F94" s="1893"/>
      <c r="G94" s="1893"/>
      <c r="H94" s="1893"/>
      <c r="I94" s="1893"/>
      <c r="J94" s="1893"/>
      <c r="K94" s="1893"/>
      <c r="L94" s="1893"/>
      <c r="M94" s="1869"/>
      <c r="N94" s="1858"/>
      <c r="O94" s="1873"/>
      <c r="P94" s="1858"/>
      <c r="Q94" s="1858"/>
      <c r="R94" s="1858"/>
      <c r="S94" s="1858"/>
      <c r="T94" s="1858"/>
      <c r="U94" s="1858"/>
      <c r="V94" s="1858"/>
      <c r="W94" s="1858"/>
      <c r="X94" s="1858"/>
      <c r="Y94" s="1858"/>
      <c r="Z94" s="1858"/>
      <c r="AA94" s="1858"/>
    </row>
    <row r="95" spans="1:27" s="1537" customFormat="1" ht="24.95" customHeight="1">
      <c r="A95" s="1846"/>
      <c r="B95" s="1864">
        <f>ROW()</f>
        <v>95</v>
      </c>
      <c r="C95" s="1875" t="str">
        <f ca="1">_xlfn.FORMULATEXT(C94)</f>
        <v>=SUBSTITUE(SUBSTITUE(GAUCHE(CELLULE("filename";A1);CHERCHE("]";CELLULE("filename";A1)));"[";"");"]";"")</v>
      </c>
      <c r="D95" s="1875"/>
      <c r="E95" s="1875"/>
      <c r="F95" s="1875"/>
      <c r="G95" s="1875"/>
      <c r="H95" s="1875"/>
      <c r="I95" s="1875"/>
      <c r="J95" s="1875"/>
      <c r="K95" s="1875"/>
      <c r="L95" s="1875"/>
      <c r="M95" s="1869"/>
      <c r="N95" s="1858"/>
      <c r="O95" s="1875"/>
      <c r="P95" s="1858"/>
      <c r="Q95" s="1858"/>
      <c r="R95" s="1858"/>
      <c r="S95" s="1858"/>
      <c r="T95" s="1858"/>
      <c r="U95" s="1858"/>
      <c r="V95" s="1858"/>
      <c r="W95" s="1858"/>
      <c r="X95" s="1858"/>
      <c r="Y95" s="1858"/>
      <c r="Z95" s="1858"/>
      <c r="AA95" s="1858"/>
    </row>
    <row r="96" spans="1:27" s="1537" customFormat="1" ht="24.95" customHeight="1" thickBot="1">
      <c r="A96" s="1846"/>
      <c r="B96" s="1894"/>
      <c r="C96" s="1878" t="s">
        <v>2350</v>
      </c>
      <c r="D96" s="1921"/>
      <c r="E96" s="1879"/>
      <c r="F96" s="1879"/>
      <c r="G96" s="1879"/>
      <c r="H96" s="1879"/>
      <c r="I96" s="1879"/>
      <c r="J96" s="1923"/>
      <c r="K96" s="1907"/>
      <c r="L96" s="1907"/>
      <c r="M96" s="1924"/>
      <c r="N96" s="1858"/>
      <c r="O96" s="1858"/>
      <c r="P96" s="1858"/>
      <c r="Q96" s="1858"/>
      <c r="R96" s="1858"/>
      <c r="S96" s="1858"/>
      <c r="T96" s="1858"/>
      <c r="U96" s="1858"/>
      <c r="V96" s="1858"/>
      <c r="W96" s="1858"/>
      <c r="X96" s="1858"/>
      <c r="Y96" s="1858"/>
      <c r="Z96" s="1858"/>
      <c r="AA96" s="1858"/>
    </row>
    <row r="97" spans="1:27" s="1537" customFormat="1" ht="24.95" customHeight="1" thickBot="1">
      <c r="A97" s="1846"/>
      <c r="B97" s="1847"/>
      <c r="C97" s="1858"/>
      <c r="D97" s="1883"/>
      <c r="E97" s="1883"/>
      <c r="F97" s="1884"/>
      <c r="G97" s="1884"/>
      <c r="H97" s="1884"/>
      <c r="I97" s="1884"/>
      <c r="J97" s="1885"/>
      <c r="K97" s="1858"/>
      <c r="L97" s="1858"/>
      <c r="M97" s="1858"/>
      <c r="N97" s="1858"/>
      <c r="O97" s="1858"/>
      <c r="P97" s="1858"/>
      <c r="Q97" s="1858"/>
      <c r="R97" s="1858"/>
      <c r="S97" s="1858"/>
      <c r="T97" s="1858"/>
      <c r="U97" s="1858"/>
      <c r="V97" s="1858"/>
      <c r="W97" s="1858"/>
      <c r="X97" s="1858"/>
      <c r="Y97" s="1858"/>
      <c r="Z97" s="1858"/>
      <c r="AA97" s="1858"/>
    </row>
    <row r="98" spans="1:27" s="1537" customFormat="1" ht="24.95" customHeight="1">
      <c r="A98" s="1846"/>
      <c r="B98" s="1925"/>
      <c r="C98" s="1926"/>
      <c r="D98" s="1927"/>
      <c r="E98" s="1927"/>
      <c r="F98" s="1928"/>
      <c r="G98" s="1928"/>
      <c r="H98" s="1928"/>
      <c r="I98" s="1928"/>
      <c r="J98" s="1929"/>
      <c r="K98" s="1926"/>
      <c r="L98" s="1926"/>
      <c r="M98" s="1926"/>
      <c r="N98" s="1926"/>
      <c r="O98" s="1926"/>
      <c r="P98" s="1930"/>
      <c r="Q98" s="1858"/>
      <c r="R98" s="1858"/>
      <c r="S98" s="1858"/>
      <c r="T98" s="1858"/>
      <c r="U98" s="1858"/>
      <c r="V98" s="1858"/>
      <c r="W98" s="1858"/>
      <c r="X98" s="1858"/>
      <c r="Y98" s="1858"/>
      <c r="Z98" s="1858"/>
      <c r="AA98" s="1858"/>
    </row>
    <row r="99" spans="1:27" s="1537" customFormat="1" ht="24.95" customHeight="1">
      <c r="A99" s="1846"/>
      <c r="B99" s="1864" t="s">
        <v>2348</v>
      </c>
      <c r="C99" s="1892" t="s">
        <v>2366</v>
      </c>
      <c r="D99" s="1866"/>
      <c r="E99" s="1866"/>
      <c r="F99" s="1931"/>
      <c r="G99" s="1931"/>
      <c r="H99" s="1931"/>
      <c r="I99" s="1931"/>
      <c r="J99" s="1932"/>
      <c r="K99" s="1873"/>
      <c r="L99" s="1873"/>
      <c r="M99" s="1873"/>
      <c r="N99" s="1873"/>
      <c r="O99" s="1873"/>
      <c r="P99" s="1919"/>
      <c r="Q99" s="1858"/>
      <c r="R99" s="1858"/>
      <c r="S99" s="1858"/>
      <c r="T99" s="1858"/>
      <c r="U99" s="1858"/>
      <c r="V99" s="1858"/>
      <c r="W99" s="1858"/>
      <c r="X99" s="1858"/>
      <c r="Y99" s="1858"/>
      <c r="Z99" s="1858"/>
      <c r="AA99" s="1858"/>
    </row>
    <row r="100" spans="1:27" s="1537" customFormat="1" ht="24.95" customHeight="1">
      <c r="A100" s="1846"/>
      <c r="B100" s="1864"/>
      <c r="C100" s="1870" t="str">
        <f ca="1">IF(CELL("nomfichier",C55)="\\rcg006bur\usei_cartographie\[ff-29-formats-formules-pourcentages.xlsx]sites","","ff-29-formats-formules-pourcentages COPIE")</f>
        <v>ff-29-formats-formules-pourcentages COPIE</v>
      </c>
      <c r="D100" s="1893"/>
      <c r="E100" s="1893"/>
      <c r="F100" s="1893"/>
      <c r="G100" s="1871"/>
      <c r="H100" s="1871"/>
      <c r="I100" s="1871"/>
      <c r="J100" s="1872"/>
      <c r="K100" s="1872"/>
      <c r="L100" s="1873"/>
      <c r="M100" s="1873"/>
      <c r="N100" s="1873"/>
      <c r="O100" s="1873"/>
      <c r="P100" s="1919"/>
      <c r="Q100" s="1858"/>
      <c r="R100" s="1858"/>
      <c r="S100" s="1858"/>
      <c r="T100" s="1858"/>
      <c r="U100" s="1858"/>
      <c r="V100" s="1858"/>
      <c r="W100" s="1858"/>
      <c r="X100" s="1858"/>
      <c r="Y100" s="1858"/>
      <c r="Z100" s="1858"/>
      <c r="AA100" s="1858"/>
    </row>
    <row r="101" spans="1:27" s="1537" customFormat="1" ht="24.95" customHeight="1">
      <c r="A101" s="1846"/>
      <c r="B101" s="1864">
        <f>ROW()</f>
        <v>101</v>
      </c>
      <c r="C101" s="1875" t="str">
        <f ca="1">_xlfn.FORMULATEXT(C100)</f>
        <v>=SI(CELLULE("nomfichier";C55)="\\rcg006bur\usei_cartographie\[ff-29-formats-formules-pourcentages.xlsx]sites";"";"ff-29-formats-formules-pourcentages COPIE")</v>
      </c>
      <c r="D101" s="1875"/>
      <c r="E101" s="1875"/>
      <c r="F101" s="1875"/>
      <c r="G101" s="1875"/>
      <c r="H101" s="1875"/>
      <c r="I101" s="1875"/>
      <c r="J101" s="1875"/>
      <c r="K101" s="1875"/>
      <c r="L101" s="1875"/>
      <c r="M101" s="1875"/>
      <c r="N101" s="1875"/>
      <c r="O101" s="1875"/>
      <c r="P101" s="1920"/>
      <c r="Q101" s="1858"/>
      <c r="R101" s="1858"/>
      <c r="S101" s="1858"/>
      <c r="T101" s="1858"/>
      <c r="U101" s="1858"/>
      <c r="V101" s="1858"/>
      <c r="W101" s="1858"/>
      <c r="X101" s="1858"/>
      <c r="Y101" s="1858"/>
      <c r="Z101" s="1858"/>
      <c r="AA101" s="1858"/>
    </row>
    <row r="102" spans="1:27" s="1537" customFormat="1" ht="24.95" customHeight="1" thickBot="1">
      <c r="A102" s="1846"/>
      <c r="B102" s="1933"/>
      <c r="C102" s="1934" t="s">
        <v>2367</v>
      </c>
      <c r="D102" s="1935"/>
      <c r="E102" s="1935"/>
      <c r="F102" s="1936"/>
      <c r="G102" s="1936"/>
      <c r="H102" s="1936"/>
      <c r="I102" s="1936"/>
      <c r="J102" s="1937"/>
      <c r="K102" s="1937"/>
      <c r="L102" s="1937"/>
      <c r="M102" s="1937"/>
      <c r="N102" s="1937"/>
      <c r="O102" s="1937"/>
      <c r="P102" s="1938"/>
      <c r="Q102" s="1858"/>
      <c r="R102" s="1858"/>
      <c r="S102" s="1858"/>
      <c r="T102" s="1858"/>
      <c r="U102" s="1858"/>
      <c r="V102" s="1858"/>
      <c r="W102" s="1858"/>
      <c r="X102" s="1858"/>
      <c r="Y102" s="1858"/>
      <c r="Z102" s="1858"/>
      <c r="AA102" s="1858"/>
    </row>
    <row r="103" spans="1:27" s="1537" customFormat="1" ht="24.95" customHeight="1" thickBot="1">
      <c r="A103" s="1846"/>
      <c r="B103" s="1847"/>
      <c r="C103" s="1858"/>
      <c r="D103" s="1883"/>
      <c r="E103" s="1883"/>
      <c r="F103" s="1884"/>
      <c r="G103" s="1884"/>
      <c r="H103" s="1884"/>
      <c r="I103" s="1884"/>
      <c r="J103" s="1885"/>
      <c r="K103" s="1858"/>
      <c r="L103" s="1858"/>
      <c r="M103" s="1858"/>
      <c r="N103" s="1858"/>
      <c r="O103" s="1858"/>
      <c r="P103" s="1858"/>
      <c r="Q103" s="1858"/>
      <c r="R103" s="1858"/>
      <c r="S103" s="1858"/>
      <c r="T103" s="1858"/>
      <c r="U103" s="1858"/>
      <c r="V103" s="1858"/>
      <c r="W103" s="1858"/>
      <c r="X103" s="1858"/>
      <c r="Y103" s="1858"/>
      <c r="Z103" s="1858"/>
      <c r="AA103" s="1858"/>
    </row>
    <row r="104" spans="1:27" s="1537" customFormat="1" ht="24.95" customHeight="1">
      <c r="A104" s="1846"/>
      <c r="B104" s="1859"/>
      <c r="C104" s="1860"/>
      <c r="D104" s="1861"/>
      <c r="E104" s="1861"/>
      <c r="F104" s="1861"/>
      <c r="G104" s="1861"/>
      <c r="H104" s="1861"/>
      <c r="I104" s="1861"/>
      <c r="J104" s="1862"/>
      <c r="K104" s="1860"/>
      <c r="L104" s="1863"/>
      <c r="M104" s="1858"/>
      <c r="N104" s="1858"/>
      <c r="O104" s="1858"/>
      <c r="P104" s="1858"/>
      <c r="Q104" s="1858"/>
      <c r="R104" s="1858"/>
      <c r="S104" s="1858"/>
      <c r="T104" s="1858"/>
      <c r="U104" s="1858"/>
      <c r="V104" s="1858"/>
      <c r="W104" s="1858"/>
      <c r="X104" s="1858"/>
      <c r="Y104" s="1858"/>
      <c r="Z104" s="1858"/>
      <c r="AA104" s="1858"/>
    </row>
    <row r="105" spans="1:27" s="1537" customFormat="1" ht="24.95" customHeight="1">
      <c r="A105" s="1846"/>
      <c r="B105" s="1914"/>
      <c r="C105" s="1892" t="s">
        <v>2368</v>
      </c>
      <c r="D105" s="1939"/>
      <c r="E105" s="1940"/>
      <c r="F105" s="1866"/>
      <c r="G105" s="1866"/>
      <c r="H105" s="1866"/>
      <c r="I105" s="1866"/>
      <c r="J105" s="1867"/>
      <c r="K105" s="1868"/>
      <c r="L105" s="1869"/>
      <c r="M105" s="1858"/>
      <c r="N105" s="1858"/>
      <c r="O105" s="1858"/>
      <c r="P105" s="1858"/>
      <c r="Q105" s="1858"/>
      <c r="R105" s="1858"/>
      <c r="S105" s="1858"/>
      <c r="T105" s="1858"/>
      <c r="U105" s="1858"/>
      <c r="V105" s="1858"/>
      <c r="W105" s="1858"/>
      <c r="X105" s="1858"/>
      <c r="Y105" s="1858"/>
      <c r="Z105" s="1858"/>
      <c r="AA105" s="1858"/>
    </row>
    <row r="106" spans="1:27" s="1537" customFormat="1" ht="24.95" customHeight="1" thickBot="1">
      <c r="A106" s="1846"/>
      <c r="B106" s="1864" t="s">
        <v>2348</v>
      </c>
      <c r="C106" s="1941" t="s">
        <v>2369</v>
      </c>
      <c r="D106" s="1939"/>
      <c r="E106" s="1940"/>
      <c r="F106" s="1866"/>
      <c r="G106" s="1866"/>
      <c r="H106" s="1866"/>
      <c r="I106" s="1866"/>
      <c r="J106" s="1867"/>
      <c r="K106" s="1868"/>
      <c r="L106" s="1869"/>
      <c r="M106" s="1858"/>
      <c r="N106" s="1858"/>
      <c r="O106" s="1858"/>
      <c r="P106" s="1858"/>
      <c r="Q106" s="1858"/>
      <c r="R106" s="1858"/>
      <c r="S106" s="1858"/>
      <c r="T106" s="1858"/>
      <c r="U106" s="1858"/>
      <c r="V106" s="1858"/>
      <c r="W106" s="1858"/>
      <c r="X106" s="1858"/>
      <c r="Y106" s="1858"/>
      <c r="Z106" s="1858"/>
      <c r="AA106" s="1858"/>
    </row>
    <row r="107" spans="1:27" s="1537" customFormat="1" ht="24.95" customHeight="1" thickBot="1">
      <c r="A107" s="1846"/>
      <c r="B107" s="1864">
        <f>ROW()</f>
        <v>107</v>
      </c>
      <c r="C107" s="1942" t="s">
        <v>2370</v>
      </c>
      <c r="D107" s="1943"/>
      <c r="E107" s="1944" t="str">
        <f>RIGHT(C107,LEN(C107)-SEARCH(" ",C107))&amp;" "&amp;LEFT(C107,SEARCH(" ",C107))</f>
        <v xml:space="preserve">paul  legendre </v>
      </c>
      <c r="F107" s="1945"/>
      <c r="G107" s="1871"/>
      <c r="H107" s="1871"/>
      <c r="I107" s="1871"/>
      <c r="J107" s="1871"/>
      <c r="K107" s="1871"/>
      <c r="L107" s="1869"/>
      <c r="M107" s="1858"/>
      <c r="N107" s="1873"/>
      <c r="O107" s="1873"/>
      <c r="P107" s="1873"/>
      <c r="Q107" s="1873"/>
      <c r="R107" s="1858"/>
      <c r="S107" s="1858"/>
      <c r="T107" s="1858"/>
      <c r="U107" s="1858"/>
      <c r="V107" s="1858"/>
      <c r="W107" s="1858"/>
      <c r="X107" s="1858"/>
      <c r="Y107" s="1858"/>
      <c r="Z107" s="1858"/>
      <c r="AA107" s="1858"/>
    </row>
    <row r="108" spans="1:27" s="1537" customFormat="1" ht="24.95" customHeight="1">
      <c r="A108" s="1846"/>
      <c r="B108" s="1914"/>
      <c r="C108" s="1868"/>
      <c r="D108" s="1866"/>
      <c r="E108" s="1875" t="str">
        <f ca="1">_xlfn.FORMULATEXT(E107)</f>
        <v>=DROITE(C107;NBCAR(C107)-CHERCHE(" ";C107))&amp;" "&amp;GAUCHE(C107;CHERCHE(" ";C107))</v>
      </c>
      <c r="F108" s="1875"/>
      <c r="G108" s="1875"/>
      <c r="H108" s="1875"/>
      <c r="I108" s="1875"/>
      <c r="J108" s="1875"/>
      <c r="K108" s="1875"/>
      <c r="L108" s="1869"/>
      <c r="M108" s="1858"/>
      <c r="N108" s="1875"/>
      <c r="O108" s="1875"/>
      <c r="P108" s="1875"/>
      <c r="Q108" s="1875"/>
      <c r="R108" s="1858"/>
      <c r="S108" s="1858"/>
      <c r="T108" s="1858"/>
      <c r="U108" s="1858"/>
      <c r="V108" s="1858"/>
      <c r="W108" s="1858"/>
      <c r="X108" s="1858"/>
      <c r="Y108" s="1858"/>
      <c r="Z108" s="1858"/>
      <c r="AA108" s="1858"/>
    </row>
    <row r="109" spans="1:27" s="1537" customFormat="1" ht="24.95" customHeight="1" thickBot="1">
      <c r="A109" s="1846"/>
      <c r="B109" s="1877"/>
      <c r="C109" s="1881"/>
      <c r="D109" s="1879"/>
      <c r="E109" s="1878" t="s">
        <v>2371</v>
      </c>
      <c r="F109" s="1879"/>
      <c r="G109" s="1879"/>
      <c r="H109" s="1879"/>
      <c r="I109" s="1879"/>
      <c r="J109" s="1880"/>
      <c r="K109" s="1881"/>
      <c r="L109" s="1882"/>
      <c r="M109" s="1858"/>
      <c r="N109" s="1858"/>
      <c r="O109" s="1858"/>
      <c r="P109" s="1858"/>
      <c r="Q109" s="1858"/>
      <c r="R109" s="1858"/>
      <c r="S109" s="1858"/>
      <c r="T109" s="1858"/>
      <c r="U109" s="1858"/>
      <c r="V109" s="1858"/>
      <c r="W109" s="1858"/>
      <c r="X109" s="1858"/>
      <c r="Y109" s="1858"/>
      <c r="Z109" s="1858"/>
      <c r="AA109" s="1858"/>
    </row>
    <row r="110" spans="1:27" s="1537" customFormat="1" ht="24.95" customHeight="1" thickBot="1">
      <c r="A110" s="1846"/>
      <c r="B110" s="1847"/>
      <c r="C110" s="1858"/>
      <c r="D110" s="1883"/>
      <c r="E110" s="1883"/>
      <c r="F110" s="1884"/>
      <c r="G110" s="1884"/>
      <c r="H110" s="1884"/>
      <c r="I110" s="1884"/>
      <c r="J110" s="1885"/>
      <c r="K110" s="1858"/>
      <c r="L110" s="1858"/>
      <c r="M110" s="1858"/>
      <c r="N110" s="1858"/>
      <c r="O110" s="1858"/>
      <c r="P110" s="1858"/>
      <c r="Q110" s="1858"/>
      <c r="R110" s="1858"/>
      <c r="S110" s="1858"/>
      <c r="T110" s="1858"/>
      <c r="U110" s="1858"/>
      <c r="V110" s="1858"/>
      <c r="W110" s="1858"/>
      <c r="X110" s="1858"/>
      <c r="Y110" s="1858"/>
      <c r="Z110" s="1858"/>
      <c r="AA110" s="1858"/>
    </row>
    <row r="111" spans="1:27" s="1537" customFormat="1" ht="24.95" customHeight="1">
      <c r="A111" s="1846"/>
      <c r="B111" s="1859"/>
      <c r="C111" s="1860"/>
      <c r="D111" s="1861"/>
      <c r="E111" s="1861"/>
      <c r="F111" s="1861"/>
      <c r="G111" s="1861"/>
      <c r="H111" s="1861"/>
      <c r="I111" s="1861"/>
      <c r="J111" s="1890"/>
      <c r="K111" s="1891"/>
      <c r="L111" s="1858"/>
      <c r="M111" s="1858"/>
      <c r="N111" s="1858"/>
      <c r="O111" s="1858"/>
      <c r="P111" s="1858"/>
      <c r="Q111" s="1858"/>
      <c r="R111" s="1858"/>
      <c r="S111" s="1858"/>
      <c r="T111" s="1858"/>
      <c r="U111" s="1858"/>
      <c r="V111" s="1858"/>
      <c r="W111" s="1858"/>
      <c r="X111" s="1858"/>
      <c r="Y111" s="1858"/>
      <c r="Z111" s="1858"/>
      <c r="AA111" s="1858"/>
    </row>
    <row r="112" spans="1:27" s="1537" customFormat="1" ht="24.95" customHeight="1">
      <c r="A112" s="1846"/>
      <c r="B112" s="1914"/>
      <c r="C112" s="1892" t="s">
        <v>2372</v>
      </c>
      <c r="D112" s="1866"/>
      <c r="E112" s="1866"/>
      <c r="F112" s="1866"/>
      <c r="G112" s="1866"/>
      <c r="H112" s="1866"/>
      <c r="I112" s="1866"/>
      <c r="J112" s="1885"/>
      <c r="K112" s="1946"/>
      <c r="L112" s="1858"/>
      <c r="M112" s="1858"/>
      <c r="N112" s="1858"/>
      <c r="O112" s="1858"/>
      <c r="P112" s="1858"/>
      <c r="Q112" s="1858"/>
      <c r="R112" s="1858"/>
      <c r="S112" s="1858"/>
      <c r="T112" s="1858"/>
      <c r="U112" s="1858"/>
      <c r="V112" s="1858"/>
      <c r="W112" s="1858"/>
      <c r="X112" s="1858"/>
      <c r="Y112" s="1858"/>
      <c r="Z112" s="1858"/>
      <c r="AA112" s="1858"/>
    </row>
    <row r="113" spans="1:27" s="1537" customFormat="1" ht="24.95" customHeight="1">
      <c r="A113" s="1846"/>
      <c r="B113" s="1864" t="s">
        <v>2348</v>
      </c>
      <c r="C113" s="1866"/>
      <c r="D113" s="1866"/>
      <c r="E113" s="1866"/>
      <c r="F113" s="1866"/>
      <c r="G113" s="1866"/>
      <c r="H113" s="1866"/>
      <c r="I113" s="1866"/>
      <c r="J113" s="1885"/>
      <c r="K113" s="1946"/>
      <c r="L113" s="1858"/>
      <c r="M113" s="1858"/>
      <c r="N113" s="1858"/>
      <c r="O113" s="1858"/>
      <c r="P113" s="1858"/>
      <c r="Q113" s="1858"/>
      <c r="R113" s="1858"/>
      <c r="S113" s="1858"/>
      <c r="T113" s="1858"/>
      <c r="U113" s="1858"/>
      <c r="V113" s="1858"/>
      <c r="W113" s="1858"/>
      <c r="X113" s="1858"/>
      <c r="Y113" s="1858"/>
      <c r="Z113" s="1858"/>
      <c r="AA113" s="1858"/>
    </row>
    <row r="114" spans="1:27" s="1537" customFormat="1" ht="24.95" customHeight="1">
      <c r="A114" s="1846"/>
      <c r="B114" s="1864">
        <f>ROW()</f>
        <v>114</v>
      </c>
      <c r="C114" s="1947">
        <v>5</v>
      </c>
      <c r="D114" s="1948">
        <f>RANK(C114,C114:C118,0)</f>
        <v>3</v>
      </c>
      <c r="E114" s="1875" t="str">
        <f ca="1">_xlfn.FORMULATEXT(D114)</f>
        <v>=RANG(C114;C114:C118;0)</v>
      </c>
      <c r="F114" s="1940"/>
      <c r="G114" s="1866"/>
      <c r="H114" s="1883"/>
      <c r="I114" s="1866"/>
      <c r="J114" s="1885"/>
      <c r="K114" s="1946"/>
      <c r="L114" s="1858"/>
      <c r="M114" s="1858"/>
      <c r="N114" s="1858"/>
      <c r="O114" s="1858"/>
      <c r="P114" s="1858"/>
      <c r="Q114" s="1858"/>
      <c r="R114" s="1858"/>
      <c r="S114" s="1858"/>
      <c r="T114" s="1858"/>
      <c r="U114" s="1858"/>
      <c r="V114" s="1858"/>
      <c r="W114" s="1858"/>
      <c r="X114" s="1858"/>
      <c r="Y114" s="1858"/>
      <c r="Z114" s="1858"/>
      <c r="AA114" s="1858"/>
    </row>
    <row r="115" spans="1:27" s="1537" customFormat="1" ht="24.95" customHeight="1">
      <c r="A115" s="1846"/>
      <c r="B115" s="1914"/>
      <c r="C115" s="1947">
        <v>8</v>
      </c>
      <c r="D115" s="1948">
        <f>RANK(C115,C114:C118,0)</f>
        <v>1</v>
      </c>
      <c r="E115" s="1949" t="s">
        <v>2373</v>
      </c>
      <c r="F115" s="1940"/>
      <c r="G115" s="1866"/>
      <c r="H115" s="1866"/>
      <c r="I115" s="1866"/>
      <c r="J115" s="1885"/>
      <c r="K115" s="1946"/>
      <c r="L115" s="1858"/>
      <c r="M115" s="1858"/>
      <c r="N115" s="1858"/>
      <c r="O115" s="1858"/>
      <c r="P115" s="1858"/>
      <c r="Q115" s="1858"/>
      <c r="R115" s="1858"/>
      <c r="S115" s="1858"/>
      <c r="T115" s="1858"/>
      <c r="U115" s="1858"/>
      <c r="V115" s="1858"/>
      <c r="W115" s="1858"/>
      <c r="X115" s="1858"/>
      <c r="Y115" s="1858"/>
      <c r="Z115" s="1858"/>
      <c r="AA115" s="1858"/>
    </row>
    <row r="116" spans="1:27" s="1537" customFormat="1" ht="24.95" customHeight="1">
      <c r="A116" s="1846"/>
      <c r="B116" s="1914"/>
      <c r="C116" s="1947">
        <v>4</v>
      </c>
      <c r="D116" s="1948">
        <f>RANK(C116,C114:C118,0)</f>
        <v>4</v>
      </c>
      <c r="E116" s="1939"/>
      <c r="F116" s="1940"/>
      <c r="G116" s="1866"/>
      <c r="H116" s="1866"/>
      <c r="I116" s="1866"/>
      <c r="J116" s="1885"/>
      <c r="K116" s="1946"/>
      <c r="L116" s="1858"/>
      <c r="M116" s="1858"/>
      <c r="N116" s="1858"/>
      <c r="O116" s="1858"/>
      <c r="P116" s="1858"/>
      <c r="Q116" s="1858"/>
      <c r="R116" s="1858"/>
      <c r="S116" s="1858"/>
      <c r="T116" s="1858"/>
      <c r="U116" s="1858"/>
      <c r="V116" s="1858"/>
      <c r="W116" s="1858"/>
      <c r="X116" s="1858"/>
      <c r="Y116" s="1858"/>
      <c r="Z116" s="1858"/>
      <c r="AA116" s="1858"/>
    </row>
    <row r="117" spans="1:27" s="1537" customFormat="1" ht="24.95" customHeight="1">
      <c r="A117" s="1846"/>
      <c r="B117" s="1914"/>
      <c r="C117" s="1947">
        <v>1</v>
      </c>
      <c r="D117" s="1948">
        <f>RANK(C117,C114:C118,0)</f>
        <v>5</v>
      </c>
      <c r="E117" s="1939"/>
      <c r="F117" s="1940"/>
      <c r="G117" s="1866"/>
      <c r="H117" s="1866"/>
      <c r="I117" s="1866"/>
      <c r="J117" s="1885"/>
      <c r="K117" s="1946"/>
      <c r="L117" s="1858"/>
      <c r="M117" s="1858"/>
      <c r="N117" s="1858"/>
      <c r="O117" s="1858"/>
      <c r="P117" s="1858"/>
      <c r="Q117" s="1858"/>
      <c r="R117" s="1858"/>
      <c r="S117" s="1858"/>
      <c r="T117" s="1858"/>
      <c r="U117" s="1858"/>
      <c r="V117" s="1858"/>
      <c r="W117" s="1858"/>
      <c r="X117" s="1858"/>
      <c r="Y117" s="1858"/>
      <c r="Z117" s="1858"/>
      <c r="AA117" s="1858"/>
    </row>
    <row r="118" spans="1:27" s="1537" customFormat="1" ht="24.95" customHeight="1">
      <c r="A118" s="1846"/>
      <c r="B118" s="1914"/>
      <c r="C118" s="1947">
        <v>7</v>
      </c>
      <c r="D118" s="1948">
        <f>RANK(C118,C114:C118,0)</f>
        <v>2</v>
      </c>
      <c r="E118" s="1939"/>
      <c r="F118" s="1940"/>
      <c r="G118" s="1866"/>
      <c r="H118" s="1866"/>
      <c r="I118" s="1866"/>
      <c r="J118" s="1885"/>
      <c r="K118" s="1946"/>
      <c r="L118" s="1858"/>
      <c r="M118" s="1858"/>
      <c r="N118" s="1858"/>
      <c r="O118" s="1858"/>
      <c r="P118" s="1858"/>
      <c r="Q118" s="1858"/>
      <c r="R118" s="1858"/>
      <c r="S118" s="1858"/>
      <c r="T118" s="1858"/>
      <c r="U118" s="1858"/>
      <c r="V118" s="1858"/>
      <c r="W118" s="1858"/>
      <c r="X118" s="1858"/>
      <c r="Y118" s="1858"/>
      <c r="Z118" s="1858"/>
      <c r="AA118" s="1858"/>
    </row>
    <row r="119" spans="1:27" s="1537" customFormat="1" ht="24.95" customHeight="1" thickBot="1">
      <c r="A119" s="1846"/>
      <c r="B119" s="1950" t="s">
        <v>2464</v>
      </c>
      <c r="C119" s="1881"/>
      <c r="D119" s="1879"/>
      <c r="E119" s="1879"/>
      <c r="F119" s="1879"/>
      <c r="G119" s="1879"/>
      <c r="H119" s="1879"/>
      <c r="I119" s="1879"/>
      <c r="J119" s="1923"/>
      <c r="K119" s="1924"/>
      <c r="L119" s="1858"/>
      <c r="M119" s="1858"/>
      <c r="N119" s="1858"/>
      <c r="O119" s="1858"/>
      <c r="P119" s="1858"/>
      <c r="Q119" s="1858"/>
      <c r="R119" s="1858"/>
      <c r="S119" s="1858"/>
      <c r="T119" s="1858"/>
      <c r="U119" s="1858"/>
      <c r="V119" s="1858"/>
      <c r="W119" s="1858"/>
      <c r="X119" s="1858"/>
      <c r="Y119" s="1858"/>
      <c r="Z119" s="1858"/>
      <c r="AA119" s="1858"/>
    </row>
    <row r="120" spans="1:27" s="1537" customFormat="1" ht="24.95" customHeight="1" thickBot="1">
      <c r="A120" s="1846"/>
      <c r="B120" s="1847"/>
      <c r="C120" s="1858"/>
      <c r="D120" s="1883"/>
      <c r="E120" s="1883"/>
      <c r="F120" s="1884"/>
      <c r="G120" s="1884"/>
      <c r="H120" s="1884"/>
      <c r="I120" s="1884"/>
      <c r="J120" s="1885"/>
      <c r="K120" s="1858"/>
      <c r="L120" s="1858"/>
      <c r="M120" s="1858"/>
      <c r="N120" s="1858"/>
      <c r="O120" s="1858"/>
      <c r="P120" s="1858"/>
      <c r="Q120" s="1858"/>
      <c r="R120" s="1858"/>
      <c r="S120" s="1858"/>
      <c r="T120" s="1858"/>
      <c r="U120" s="1858"/>
      <c r="V120" s="1858"/>
      <c r="W120" s="1858"/>
      <c r="X120" s="1858"/>
      <c r="Y120" s="1858"/>
      <c r="Z120" s="1858"/>
      <c r="AA120" s="1858"/>
    </row>
    <row r="121" spans="1:27" s="1537" customFormat="1" ht="24.95" customHeight="1">
      <c r="A121" s="1846"/>
      <c r="B121" s="1859"/>
      <c r="C121" s="1860"/>
      <c r="D121" s="1861"/>
      <c r="E121" s="1861"/>
      <c r="F121" s="1861"/>
      <c r="G121" s="1861"/>
      <c r="H121" s="1861"/>
      <c r="I121" s="1861"/>
      <c r="J121" s="1862"/>
      <c r="K121" s="1863"/>
      <c r="L121" s="1858"/>
      <c r="M121" s="1858"/>
      <c r="N121" s="1858"/>
      <c r="O121" s="1858"/>
      <c r="P121" s="1858"/>
      <c r="Q121" s="1858"/>
      <c r="R121" s="1858"/>
      <c r="S121" s="1858"/>
      <c r="T121" s="1858"/>
      <c r="U121" s="1858"/>
      <c r="V121" s="1858"/>
      <c r="W121" s="1858"/>
      <c r="X121" s="1858"/>
      <c r="Y121" s="1858"/>
      <c r="Z121" s="1858"/>
      <c r="AA121" s="1858"/>
    </row>
    <row r="122" spans="1:27" s="1537" customFormat="1" ht="24.95" customHeight="1">
      <c r="A122" s="1846"/>
      <c r="B122" s="1914"/>
      <c r="C122" s="1892" t="s">
        <v>2374</v>
      </c>
      <c r="D122" s="1951"/>
      <c r="E122" s="1939"/>
      <c r="F122" s="1940"/>
      <c r="G122" s="1866"/>
      <c r="H122" s="1866"/>
      <c r="I122" s="1866"/>
      <c r="J122" s="1867"/>
      <c r="K122" s="1869"/>
      <c r="L122" s="1858"/>
      <c r="M122" s="1858"/>
      <c r="N122" s="1858"/>
      <c r="O122" s="1858"/>
      <c r="P122" s="1858"/>
      <c r="Q122" s="1858"/>
      <c r="R122" s="1858"/>
      <c r="S122" s="1858"/>
      <c r="T122" s="1858"/>
      <c r="U122" s="1858"/>
      <c r="V122" s="1858"/>
      <c r="W122" s="1858"/>
      <c r="X122" s="1858"/>
      <c r="Y122" s="1858"/>
      <c r="Z122" s="1858"/>
      <c r="AA122" s="1858"/>
    </row>
    <row r="123" spans="1:27" s="1537" customFormat="1" ht="24.95" customHeight="1">
      <c r="A123" s="1846"/>
      <c r="B123" s="1914"/>
      <c r="C123" s="1941" t="s">
        <v>2375</v>
      </c>
      <c r="D123" s="1868"/>
      <c r="E123" s="1939"/>
      <c r="F123" s="1940"/>
      <c r="G123" s="1866"/>
      <c r="H123" s="1866"/>
      <c r="I123" s="1866"/>
      <c r="J123" s="1867"/>
      <c r="K123" s="1869"/>
      <c r="L123" s="1858"/>
      <c r="M123" s="1858"/>
      <c r="N123" s="1858"/>
      <c r="O123" s="1858"/>
      <c r="P123" s="1858"/>
      <c r="Q123" s="1858"/>
      <c r="R123" s="1858"/>
      <c r="S123" s="1858"/>
      <c r="T123" s="1858"/>
      <c r="U123" s="1858"/>
      <c r="V123" s="1858"/>
      <c r="W123" s="1858"/>
      <c r="X123" s="1858"/>
      <c r="Y123" s="1858"/>
      <c r="Z123" s="1858"/>
      <c r="AA123" s="1858"/>
    </row>
    <row r="124" spans="1:27" s="1537" customFormat="1" ht="24.95" customHeight="1">
      <c r="A124" s="1846"/>
      <c r="B124" s="1914"/>
      <c r="C124" s="1941" t="s">
        <v>2376</v>
      </c>
      <c r="D124" s="1868"/>
      <c r="E124" s="1939"/>
      <c r="F124" s="1940"/>
      <c r="G124" s="1866"/>
      <c r="H124" s="1866"/>
      <c r="I124" s="1866"/>
      <c r="J124" s="1867"/>
      <c r="K124" s="1869"/>
      <c r="L124" s="1858"/>
      <c r="M124" s="1858"/>
      <c r="N124" s="1858"/>
      <c r="O124" s="1858"/>
      <c r="P124" s="1858"/>
      <c r="Q124" s="1858"/>
      <c r="R124" s="1858"/>
      <c r="S124" s="1858"/>
      <c r="T124" s="1858"/>
      <c r="U124" s="1858"/>
      <c r="V124" s="1858"/>
      <c r="W124" s="1858"/>
      <c r="X124" s="1858"/>
      <c r="Y124" s="1858"/>
      <c r="Z124" s="1858"/>
      <c r="AA124" s="1858"/>
    </row>
    <row r="125" spans="1:27" s="1537" customFormat="1" ht="24.95" customHeight="1">
      <c r="A125" s="1846"/>
      <c r="B125" s="1914"/>
      <c r="C125" s="1951" t="s">
        <v>2377</v>
      </c>
      <c r="D125" s="1868"/>
      <c r="E125" s="1939"/>
      <c r="F125" s="1940"/>
      <c r="G125" s="1866"/>
      <c r="H125" s="1866"/>
      <c r="I125" s="1866"/>
      <c r="J125" s="1867"/>
      <c r="K125" s="1869"/>
      <c r="L125" s="1858"/>
      <c r="M125" s="1858"/>
      <c r="N125" s="1858"/>
      <c r="O125" s="1858"/>
      <c r="P125" s="1858"/>
      <c r="Q125" s="1858"/>
      <c r="R125" s="1858"/>
      <c r="S125" s="1858"/>
      <c r="T125" s="1858"/>
      <c r="U125" s="1858"/>
      <c r="V125" s="1858"/>
      <c r="W125" s="1858"/>
      <c r="X125" s="1858"/>
      <c r="Y125" s="1858"/>
      <c r="Z125" s="1858"/>
      <c r="AA125" s="1858"/>
    </row>
    <row r="126" spans="1:27" s="1537" customFormat="1" ht="24.95" customHeight="1">
      <c r="A126" s="1846"/>
      <c r="B126" s="1864" t="s">
        <v>2348</v>
      </c>
      <c r="C126" s="1866"/>
      <c r="D126" s="1866"/>
      <c r="E126" s="1866"/>
      <c r="F126" s="1866"/>
      <c r="G126" s="1866"/>
      <c r="H126" s="1866"/>
      <c r="I126" s="1866"/>
      <c r="J126" s="1867"/>
      <c r="K126" s="1869"/>
      <c r="L126" s="1858"/>
      <c r="M126" s="1858"/>
      <c r="N126" s="1858"/>
      <c r="O126" s="1858"/>
      <c r="P126" s="1858"/>
      <c r="Q126" s="1858"/>
      <c r="R126" s="1858"/>
      <c r="S126" s="1858"/>
      <c r="T126" s="1858"/>
      <c r="U126" s="1858"/>
      <c r="V126" s="1858"/>
      <c r="W126" s="1858"/>
      <c r="X126" s="1858"/>
      <c r="Y126" s="1858"/>
      <c r="Z126" s="1858"/>
      <c r="AA126" s="1858"/>
    </row>
    <row r="127" spans="1:27" s="1537" customFormat="1" ht="24.95" customHeight="1">
      <c r="A127" s="1846"/>
      <c r="B127" s="1864">
        <f>ROW()</f>
        <v>127</v>
      </c>
      <c r="C127" s="1947">
        <v>5</v>
      </c>
      <c r="D127" s="1952" t="str">
        <f>REPT(CHAR(7),RANK(C127,C127:C131,1))</f>
        <v>_x0007__x0007__x0007_</v>
      </c>
      <c r="E127" s="1875" t="str">
        <f ca="1">_xlfn.FORMULATEXT(D127)</f>
        <v>=REPT(CAR(7);RANG(C127;C127:C131;1))</v>
      </c>
      <c r="F127" s="1940"/>
      <c r="G127" s="1940"/>
      <c r="H127" s="1940"/>
      <c r="I127" s="1866"/>
      <c r="J127" s="1867"/>
      <c r="K127" s="1869"/>
      <c r="L127" s="1858"/>
      <c r="M127" s="1858"/>
      <c r="N127" s="1858"/>
      <c r="O127" s="1858"/>
      <c r="P127" s="1858"/>
      <c r="Q127" s="1858"/>
      <c r="R127" s="1858"/>
      <c r="S127" s="1858"/>
      <c r="T127" s="1858"/>
      <c r="U127" s="1858"/>
      <c r="V127" s="1858"/>
      <c r="W127" s="1858"/>
      <c r="X127" s="1858"/>
      <c r="Y127" s="1858"/>
      <c r="Z127" s="1858"/>
      <c r="AA127" s="1858"/>
    </row>
    <row r="128" spans="1:27" s="1537" customFormat="1" ht="24.95" customHeight="1">
      <c r="A128" s="1846"/>
      <c r="B128" s="1914"/>
      <c r="C128" s="1947">
        <v>8</v>
      </c>
      <c r="D128" s="1952" t="str">
        <f>REPT(CHAR(7),RANK(C128,C127:C131,1))</f>
        <v>_x0007__x0007__x0007__x0007__x0007_</v>
      </c>
      <c r="E128" s="1939"/>
      <c r="F128" s="1940"/>
      <c r="G128" s="1866"/>
      <c r="H128" s="1866"/>
      <c r="I128" s="1866"/>
      <c r="J128" s="1867"/>
      <c r="K128" s="1869"/>
      <c r="L128" s="1858"/>
      <c r="M128" s="1858"/>
      <c r="N128" s="1858"/>
      <c r="O128" s="1858"/>
      <c r="P128" s="1858"/>
      <c r="Q128" s="1858"/>
      <c r="R128" s="1858"/>
      <c r="S128" s="1858"/>
      <c r="T128" s="1858"/>
      <c r="U128" s="1858"/>
      <c r="V128" s="1858"/>
      <c r="W128" s="1858"/>
      <c r="X128" s="1858"/>
      <c r="Y128" s="1858"/>
      <c r="Z128" s="1858"/>
      <c r="AA128" s="1858"/>
    </row>
    <row r="129" spans="1:27" s="1537" customFormat="1" ht="24.95" customHeight="1">
      <c r="A129" s="1846"/>
      <c r="B129" s="1914"/>
      <c r="C129" s="1947">
        <v>4</v>
      </c>
      <c r="D129" s="1952" t="str">
        <f>REPT(CHAR(7),RANK(C129,C127:C131,1))</f>
        <v>_x0007__x0007_</v>
      </c>
      <c r="E129" s="1939"/>
      <c r="F129" s="1940"/>
      <c r="G129" s="1866"/>
      <c r="H129" s="1866"/>
      <c r="I129" s="1866"/>
      <c r="J129" s="1867"/>
      <c r="K129" s="1869"/>
      <c r="L129" s="1858"/>
      <c r="M129" s="1858"/>
      <c r="N129" s="1858"/>
      <c r="O129" s="1858"/>
      <c r="P129" s="1858"/>
      <c r="Q129" s="1858"/>
      <c r="R129" s="1858"/>
      <c r="S129" s="1858"/>
      <c r="T129" s="1858"/>
      <c r="U129" s="1858"/>
      <c r="V129" s="1858"/>
      <c r="W129" s="1858"/>
      <c r="X129" s="1858"/>
      <c r="Y129" s="1858"/>
      <c r="Z129" s="1858"/>
      <c r="AA129" s="1858"/>
    </row>
    <row r="130" spans="1:27" s="1537" customFormat="1" ht="24.95" customHeight="1">
      <c r="A130" s="1846"/>
      <c r="B130" s="1914"/>
      <c r="C130" s="1947">
        <v>1</v>
      </c>
      <c r="D130" s="1952" t="str">
        <f>REPT(CHAR(7),RANK(C130,C127:C131,1))</f>
        <v>_x0007_</v>
      </c>
      <c r="E130" s="1939"/>
      <c r="F130" s="1940"/>
      <c r="G130" s="1866"/>
      <c r="H130" s="1866"/>
      <c r="I130" s="1866"/>
      <c r="J130" s="1867"/>
      <c r="K130" s="1869"/>
      <c r="L130" s="1858"/>
      <c r="M130" s="1858"/>
      <c r="N130" s="1858"/>
      <c r="O130" s="1858"/>
      <c r="P130" s="1858"/>
      <c r="Q130" s="1858"/>
      <c r="R130" s="1858"/>
      <c r="S130" s="1858"/>
      <c r="T130" s="1858"/>
      <c r="U130" s="1858"/>
      <c r="V130" s="1858"/>
      <c r="W130" s="1858"/>
      <c r="X130" s="1858"/>
      <c r="Y130" s="1858"/>
      <c r="Z130" s="1858"/>
      <c r="AA130" s="1858"/>
    </row>
    <row r="131" spans="1:27" s="1537" customFormat="1" ht="24.95" customHeight="1">
      <c r="A131" s="1846"/>
      <c r="B131" s="1914"/>
      <c r="C131" s="1947">
        <v>7</v>
      </c>
      <c r="D131" s="1952" t="str">
        <f>REPT(CHAR(7),RANK(C131,C127:C131,1))</f>
        <v>_x0007__x0007__x0007__x0007_</v>
      </c>
      <c r="E131" s="1939"/>
      <c r="F131" s="1940"/>
      <c r="G131" s="1866"/>
      <c r="H131" s="1866"/>
      <c r="I131" s="1866"/>
      <c r="J131" s="1867"/>
      <c r="K131" s="1869"/>
      <c r="L131" s="1858"/>
      <c r="M131" s="1858"/>
      <c r="N131" s="1858"/>
      <c r="O131" s="1858"/>
      <c r="P131" s="1858"/>
      <c r="Q131" s="1858"/>
      <c r="R131" s="1858"/>
      <c r="S131" s="1858"/>
      <c r="T131" s="1858"/>
      <c r="U131" s="1858"/>
      <c r="V131" s="1858"/>
      <c r="W131" s="1858"/>
      <c r="X131" s="1858"/>
      <c r="Y131" s="1858"/>
      <c r="Z131" s="1858"/>
      <c r="AA131" s="1858"/>
    </row>
    <row r="132" spans="1:27" s="1537" customFormat="1" ht="24.95" customHeight="1" thickBot="1">
      <c r="A132" s="1846"/>
      <c r="B132" s="1950" t="s">
        <v>2464</v>
      </c>
      <c r="C132" s="1881"/>
      <c r="D132" s="1953"/>
      <c r="E132" s="1953"/>
      <c r="F132" s="1953"/>
      <c r="G132" s="1879"/>
      <c r="H132" s="1879"/>
      <c r="I132" s="1879"/>
      <c r="J132" s="1880"/>
      <c r="K132" s="1882"/>
      <c r="L132" s="1858"/>
      <c r="M132" s="1858"/>
      <c r="N132" s="1858"/>
      <c r="O132" s="1858"/>
      <c r="P132" s="1858"/>
      <c r="Q132" s="1858"/>
      <c r="R132" s="1858"/>
      <c r="S132" s="1858"/>
      <c r="T132" s="1858"/>
      <c r="U132" s="1858"/>
      <c r="V132" s="1858"/>
      <c r="W132" s="1858"/>
      <c r="X132" s="1858"/>
      <c r="Y132" s="1858"/>
      <c r="Z132" s="1858"/>
      <c r="AA132" s="1858"/>
    </row>
    <row r="133" spans="1:27" s="1537" customFormat="1" ht="24.95" customHeight="1" thickBot="1">
      <c r="A133" s="1846"/>
      <c r="B133" s="1847"/>
      <c r="C133" s="1858"/>
      <c r="D133" s="1883"/>
      <c r="E133" s="1883"/>
      <c r="F133" s="1884"/>
      <c r="G133" s="1884"/>
      <c r="H133" s="1884"/>
      <c r="I133" s="1884"/>
      <c r="J133" s="1885"/>
      <c r="K133" s="1858"/>
      <c r="L133" s="1858"/>
      <c r="M133" s="1858"/>
      <c r="N133" s="1858"/>
      <c r="O133" s="1858"/>
      <c r="P133" s="1858"/>
      <c r="Q133" s="1858"/>
      <c r="R133" s="1858"/>
      <c r="S133" s="1858"/>
      <c r="T133" s="1858"/>
      <c r="U133" s="1858"/>
      <c r="V133" s="1858"/>
      <c r="W133" s="1858"/>
      <c r="X133" s="1858"/>
      <c r="Y133" s="1858"/>
      <c r="Z133" s="1858"/>
      <c r="AA133" s="1858"/>
    </row>
    <row r="134" spans="1:27" s="1537" customFormat="1" ht="24.95" customHeight="1">
      <c r="A134" s="1954"/>
      <c r="B134" s="1955"/>
      <c r="C134" s="1956"/>
      <c r="D134" s="1927"/>
      <c r="E134" s="1927"/>
      <c r="F134" s="1927"/>
      <c r="G134" s="1927"/>
      <c r="H134" s="1927"/>
      <c r="I134" s="1957"/>
      <c r="J134" s="1867"/>
      <c r="K134" s="1868"/>
      <c r="L134" s="1868"/>
      <c r="M134" s="1858"/>
      <c r="N134" s="1858"/>
      <c r="O134" s="1858"/>
      <c r="P134" s="1858"/>
      <c r="Q134" s="1858"/>
      <c r="R134" s="1858"/>
      <c r="S134" s="1858"/>
      <c r="T134" s="1858"/>
      <c r="U134" s="1858"/>
      <c r="V134" s="1858"/>
      <c r="W134" s="1858"/>
      <c r="X134" s="1858"/>
      <c r="Y134" s="1858"/>
      <c r="Z134" s="1858"/>
      <c r="AA134" s="1858"/>
    </row>
    <row r="135" spans="1:27" s="1537" customFormat="1" ht="24.95" customHeight="1">
      <c r="A135" s="1954"/>
      <c r="B135" s="1958"/>
      <c r="C135" s="1892" t="s">
        <v>2378</v>
      </c>
      <c r="D135" s="1866"/>
      <c r="E135" s="1866"/>
      <c r="F135" s="1866"/>
      <c r="G135" s="1866"/>
      <c r="H135" s="1866"/>
      <c r="I135" s="1959"/>
      <c r="J135" s="1867"/>
      <c r="K135" s="1868"/>
      <c r="L135" s="1868"/>
      <c r="M135" s="1858"/>
      <c r="N135" s="1858"/>
      <c r="O135" s="1858"/>
      <c r="P135" s="1858"/>
      <c r="Q135" s="1858"/>
      <c r="R135" s="1858"/>
      <c r="S135" s="1858"/>
      <c r="T135" s="1858"/>
      <c r="U135" s="1858"/>
      <c r="V135" s="1858"/>
      <c r="W135" s="1858"/>
      <c r="X135" s="1858"/>
      <c r="Y135" s="1858"/>
      <c r="Z135" s="1858"/>
      <c r="AA135" s="1858"/>
    </row>
    <row r="136" spans="1:27" s="1537" customFormat="1" ht="24.95" customHeight="1">
      <c r="A136" s="1954"/>
      <c r="B136" s="1864" t="s">
        <v>2379</v>
      </c>
      <c r="C136" s="1868"/>
      <c r="D136" s="1868"/>
      <c r="E136" s="1866"/>
      <c r="F136" s="1866"/>
      <c r="G136" s="1960"/>
      <c r="H136" s="1868"/>
      <c r="I136" s="1961"/>
      <c r="J136" s="1868"/>
      <c r="K136" s="1868"/>
      <c r="L136" s="1868"/>
      <c r="M136" s="1858"/>
      <c r="N136" s="1858"/>
      <c r="O136" s="1858"/>
      <c r="P136" s="1858"/>
      <c r="Q136" s="1858"/>
      <c r="R136" s="1858"/>
      <c r="S136" s="1858"/>
      <c r="T136" s="1858"/>
      <c r="U136" s="1858"/>
      <c r="V136" s="1858"/>
      <c r="W136" s="1858"/>
      <c r="X136" s="1858"/>
      <c r="Y136" s="1858"/>
      <c r="Z136" s="1858"/>
      <c r="AA136" s="1858"/>
    </row>
    <row r="137" spans="1:27" s="1537" customFormat="1" ht="24.95" customHeight="1">
      <c r="A137" s="1954"/>
      <c r="B137" s="1962">
        <f>ROW()</f>
        <v>137</v>
      </c>
      <c r="C137" s="2117">
        <f ca="1">TODAY()</f>
        <v>44545</v>
      </c>
      <c r="D137" s="2117"/>
      <c r="E137" s="2117"/>
      <c r="F137" s="1949"/>
      <c r="G137" s="1875" t="str">
        <f ca="1">_xlfn.FORMULATEXT(C137)</f>
        <v>=AUJOURDHUI()</v>
      </c>
      <c r="H137" s="1868"/>
      <c r="I137" s="1961"/>
      <c r="J137" s="1868"/>
      <c r="K137" s="1868"/>
      <c r="L137" s="1868"/>
      <c r="M137" s="1858"/>
      <c r="N137" s="1858"/>
      <c r="O137" s="1858"/>
      <c r="P137" s="1858"/>
      <c r="Q137" s="1858"/>
      <c r="R137" s="1858"/>
      <c r="S137" s="1858"/>
      <c r="T137" s="1858"/>
      <c r="U137" s="1858"/>
      <c r="V137" s="1858"/>
      <c r="W137" s="1858"/>
      <c r="X137" s="1858"/>
      <c r="Y137" s="1858"/>
      <c r="Z137" s="1858"/>
      <c r="AA137" s="1858"/>
    </row>
    <row r="138" spans="1:27" s="1537" customFormat="1" ht="24.95" customHeight="1">
      <c r="A138" s="1954"/>
      <c r="B138" s="1958"/>
      <c r="C138" s="1949" t="s">
        <v>2380</v>
      </c>
      <c r="D138" s="1940"/>
      <c r="E138" s="1940"/>
      <c r="F138" s="1940"/>
      <c r="G138" s="1940"/>
      <c r="H138" s="1868"/>
      <c r="I138" s="1961"/>
      <c r="J138" s="1868"/>
      <c r="K138" s="1868"/>
      <c r="L138" s="1868"/>
      <c r="M138" s="1858"/>
      <c r="N138" s="1858"/>
      <c r="O138" s="1858"/>
      <c r="P138" s="1858"/>
      <c r="Q138" s="1858"/>
      <c r="R138" s="1858"/>
      <c r="S138" s="1858"/>
      <c r="T138" s="1858"/>
      <c r="U138" s="1858"/>
      <c r="V138" s="1858"/>
      <c r="W138" s="1858"/>
      <c r="X138" s="1858"/>
      <c r="Y138" s="1858"/>
      <c r="Z138" s="1858"/>
      <c r="AA138" s="1858"/>
    </row>
    <row r="139" spans="1:27" s="1537" customFormat="1" ht="24.95" customHeight="1">
      <c r="A139" s="1954"/>
      <c r="B139" s="1958"/>
      <c r="C139" s="1949"/>
      <c r="D139" s="1940"/>
      <c r="E139" s="1940"/>
      <c r="F139" s="1940"/>
      <c r="G139" s="1940"/>
      <c r="H139" s="1868"/>
      <c r="I139" s="1961"/>
      <c r="J139" s="1868"/>
      <c r="K139" s="1868"/>
      <c r="L139" s="1868"/>
      <c r="M139" s="1858"/>
      <c r="N139" s="1858"/>
      <c r="O139" s="1858"/>
      <c r="P139" s="1858"/>
      <c r="Q139" s="1858"/>
      <c r="R139" s="1858"/>
      <c r="S139" s="1858"/>
      <c r="T139" s="1858"/>
      <c r="U139" s="1858"/>
      <c r="V139" s="1858"/>
      <c r="W139" s="1858"/>
      <c r="X139" s="1858"/>
      <c r="Y139" s="1858"/>
      <c r="Z139" s="1858"/>
      <c r="AA139" s="1858"/>
    </row>
    <row r="140" spans="1:27" s="1537" customFormat="1" ht="24.95" customHeight="1">
      <c r="A140" s="1954"/>
      <c r="B140" s="1962">
        <f>ROW()</f>
        <v>140</v>
      </c>
      <c r="C140" s="2117">
        <f ca="1">NOW()</f>
        <v>44545.469873263886</v>
      </c>
      <c r="D140" s="2117"/>
      <c r="E140" s="2117"/>
      <c r="F140" s="1949"/>
      <c r="G140" s="1875" t="str">
        <f ca="1">_xlfn.FORMULATEXT(C140)</f>
        <v>=MAINTENANT()</v>
      </c>
      <c r="H140" s="1868"/>
      <c r="I140" s="1961"/>
      <c r="J140" s="1868"/>
      <c r="K140" s="1868"/>
      <c r="L140" s="1868"/>
      <c r="M140" s="1858"/>
      <c r="N140" s="1858"/>
      <c r="O140" s="1858"/>
      <c r="P140" s="1858"/>
      <c r="Q140" s="1858"/>
      <c r="R140" s="1858"/>
      <c r="S140" s="1858"/>
      <c r="T140" s="1858"/>
      <c r="U140" s="1858"/>
      <c r="V140" s="1858"/>
      <c r="W140" s="1858"/>
      <c r="X140" s="1858"/>
      <c r="Y140" s="1858"/>
      <c r="Z140" s="1858"/>
      <c r="AA140" s="1858"/>
    </row>
    <row r="141" spans="1:27" s="1537" customFormat="1" ht="24.95" customHeight="1">
      <c r="A141" s="1954"/>
      <c r="B141" s="1958"/>
      <c r="C141" s="1949" t="s">
        <v>2380</v>
      </c>
      <c r="D141" s="1940"/>
      <c r="E141" s="1940"/>
      <c r="F141" s="1940"/>
      <c r="G141" s="1940"/>
      <c r="H141" s="1868"/>
      <c r="I141" s="1961"/>
      <c r="J141" s="1868"/>
      <c r="K141" s="1868"/>
      <c r="L141" s="1868"/>
      <c r="M141" s="1858"/>
      <c r="N141" s="1858"/>
      <c r="O141" s="1858"/>
      <c r="P141" s="1858"/>
      <c r="Q141" s="1858"/>
      <c r="R141" s="1858"/>
      <c r="S141" s="1858"/>
      <c r="T141" s="1858"/>
      <c r="U141" s="1858"/>
      <c r="V141" s="1858"/>
      <c r="W141" s="1858"/>
      <c r="X141" s="1858"/>
      <c r="Y141" s="1858"/>
      <c r="Z141" s="1858"/>
      <c r="AA141" s="1858"/>
    </row>
    <row r="142" spans="1:27" s="1537" customFormat="1" ht="24.95" customHeight="1">
      <c r="A142" s="1954"/>
      <c r="B142" s="1958"/>
      <c r="C142" s="1940"/>
      <c r="D142" s="1940"/>
      <c r="E142" s="1940"/>
      <c r="F142" s="1940"/>
      <c r="G142" s="1940"/>
      <c r="H142" s="1868"/>
      <c r="I142" s="1961"/>
      <c r="J142" s="1868"/>
      <c r="K142" s="1868"/>
      <c r="L142" s="1868"/>
      <c r="M142" s="1858"/>
      <c r="N142" s="1858"/>
      <c r="O142" s="1858"/>
      <c r="P142" s="1858"/>
      <c r="Q142" s="1858"/>
      <c r="R142" s="1858"/>
      <c r="S142" s="1858"/>
      <c r="T142" s="1858"/>
      <c r="U142" s="1858"/>
      <c r="V142" s="1858"/>
      <c r="W142" s="1858"/>
      <c r="X142" s="1858"/>
      <c r="Y142" s="1858"/>
      <c r="Z142" s="1858"/>
      <c r="AA142" s="1858"/>
    </row>
    <row r="143" spans="1:27" s="1537" customFormat="1" ht="24.95" customHeight="1">
      <c r="A143" s="1954"/>
      <c r="B143" s="1962">
        <f>ROW()</f>
        <v>143</v>
      </c>
      <c r="C143" s="2118">
        <f ca="1">NOW()</f>
        <v>44545.469873263886</v>
      </c>
      <c r="D143" s="2118"/>
      <c r="E143" s="2118"/>
      <c r="F143" s="1949"/>
      <c r="G143" s="1875" t="str">
        <f ca="1">_xlfn.FORMULATEXT(C143)</f>
        <v>=MAINTENANT()</v>
      </c>
      <c r="H143" s="1868"/>
      <c r="I143" s="1961"/>
      <c r="J143" s="1868"/>
      <c r="K143" s="1868"/>
      <c r="L143" s="1868"/>
      <c r="M143" s="1858"/>
      <c r="N143" s="1858"/>
      <c r="O143" s="1858"/>
      <c r="P143" s="1858"/>
      <c r="Q143" s="1858"/>
      <c r="R143" s="1858"/>
      <c r="S143" s="1858"/>
      <c r="T143" s="1858"/>
      <c r="U143" s="1858"/>
      <c r="V143" s="1858"/>
      <c r="W143" s="1858"/>
      <c r="X143" s="1858"/>
      <c r="Y143" s="1858"/>
      <c r="Z143" s="1858"/>
      <c r="AA143" s="1858"/>
    </row>
    <row r="144" spans="1:27" s="1537" customFormat="1" ht="24.95" customHeight="1">
      <c r="A144" s="1954"/>
      <c r="B144" s="1958"/>
      <c r="C144" s="1949"/>
      <c r="D144" s="1963" t="s">
        <v>2381</v>
      </c>
      <c r="E144" s="1964" t="s">
        <v>2382</v>
      </c>
      <c r="F144" s="1940"/>
      <c r="G144" s="1940"/>
      <c r="H144" s="1868"/>
      <c r="I144" s="1961"/>
      <c r="J144" s="1868"/>
      <c r="K144" s="1868"/>
      <c r="L144" s="1868"/>
      <c r="M144" s="1858"/>
      <c r="N144" s="1858"/>
      <c r="O144" s="1858"/>
      <c r="P144" s="1858"/>
      <c r="Q144" s="1858"/>
      <c r="R144" s="1858"/>
      <c r="S144" s="1858"/>
      <c r="T144" s="1858"/>
      <c r="U144" s="1858"/>
      <c r="V144" s="1858"/>
      <c r="W144" s="1858"/>
      <c r="X144" s="1858"/>
      <c r="Y144" s="1858"/>
      <c r="Z144" s="1858"/>
      <c r="AA144" s="1858"/>
    </row>
    <row r="145" spans="1:27" s="1537" customFormat="1" ht="24.95" customHeight="1">
      <c r="A145" s="1954"/>
      <c r="B145" s="1958"/>
      <c r="C145" s="1949"/>
      <c r="D145" s="1940"/>
      <c r="E145" s="1940"/>
      <c r="F145" s="1940"/>
      <c r="G145" s="1940"/>
      <c r="H145" s="1868"/>
      <c r="I145" s="1961"/>
      <c r="J145" s="1868"/>
      <c r="K145" s="1868"/>
      <c r="L145" s="1868"/>
      <c r="M145" s="1858"/>
      <c r="N145" s="1858"/>
      <c r="O145" s="1858"/>
      <c r="P145" s="1858"/>
      <c r="Q145" s="1858"/>
      <c r="R145" s="1858"/>
      <c r="S145" s="1858"/>
      <c r="T145" s="1858"/>
      <c r="U145" s="1858"/>
      <c r="V145" s="1858"/>
      <c r="W145" s="1858"/>
      <c r="X145" s="1858"/>
      <c r="Y145" s="1858"/>
      <c r="Z145" s="1858"/>
      <c r="AA145" s="1858"/>
    </row>
    <row r="146" spans="1:27" s="1537" customFormat="1" ht="24.95" customHeight="1">
      <c r="A146" s="1954"/>
      <c r="B146" s="1962">
        <f>ROW()</f>
        <v>146</v>
      </c>
      <c r="C146" s="1965">
        <f ca="1">NOW()</f>
        <v>44545.469873263886</v>
      </c>
      <c r="D146" s="1939"/>
      <c r="E146" s="1868"/>
      <c r="F146" s="1949"/>
      <c r="G146" s="1875" t="str">
        <f ca="1">_xlfn.FORMULATEXT(C146)</f>
        <v>=MAINTENANT()</v>
      </c>
      <c r="H146" s="1868"/>
      <c r="I146" s="1961"/>
      <c r="J146" s="1868"/>
      <c r="K146" s="1868"/>
      <c r="L146" s="1868"/>
      <c r="M146" s="1858"/>
      <c r="N146" s="1858"/>
      <c r="O146" s="1858"/>
      <c r="P146" s="1858"/>
      <c r="Q146" s="1858"/>
      <c r="R146" s="1858"/>
      <c r="S146" s="1858"/>
      <c r="T146" s="1858"/>
      <c r="U146" s="1858"/>
      <c r="V146" s="1858"/>
      <c r="W146" s="1858"/>
      <c r="X146" s="1858"/>
      <c r="Y146" s="1858"/>
      <c r="Z146" s="1858"/>
      <c r="AA146" s="1858"/>
    </row>
    <row r="147" spans="1:27" s="1537" customFormat="1" ht="24.95" customHeight="1">
      <c r="A147" s="1954"/>
      <c r="B147" s="1958"/>
      <c r="C147" s="1949" t="s">
        <v>2383</v>
      </c>
      <c r="D147" s="1939"/>
      <c r="E147" s="1940"/>
      <c r="F147" s="1966"/>
      <c r="G147" s="1966"/>
      <c r="H147" s="1868"/>
      <c r="I147" s="1961"/>
      <c r="J147" s="1868"/>
      <c r="K147" s="1868"/>
      <c r="L147" s="1868"/>
      <c r="M147" s="1858"/>
      <c r="N147" s="1858"/>
      <c r="O147" s="1858"/>
      <c r="P147" s="1858"/>
      <c r="Q147" s="1858"/>
      <c r="R147" s="1858"/>
      <c r="S147" s="1858"/>
      <c r="T147" s="1858"/>
      <c r="U147" s="1858"/>
      <c r="V147" s="1858"/>
      <c r="W147" s="1858"/>
      <c r="X147" s="1858"/>
      <c r="Y147" s="1858"/>
      <c r="Z147" s="1858"/>
      <c r="AA147" s="1858"/>
    </row>
    <row r="148" spans="1:27" s="1537" customFormat="1" ht="24.95" customHeight="1">
      <c r="A148" s="1954"/>
      <c r="B148" s="1958"/>
      <c r="C148" s="1954"/>
      <c r="D148" s="1954"/>
      <c r="E148" s="1954"/>
      <c r="F148" s="1954"/>
      <c r="G148" s="1954"/>
      <c r="H148" s="1954"/>
      <c r="I148" s="1967"/>
      <c r="J148" s="1954"/>
      <c r="K148" s="1954"/>
      <c r="L148" s="1954"/>
      <c r="M148" s="1846"/>
      <c r="N148" s="1846"/>
      <c r="O148" s="1846"/>
      <c r="P148" s="1846"/>
      <c r="Q148" s="1846"/>
      <c r="R148" s="1858"/>
      <c r="S148" s="1858"/>
      <c r="T148" s="1858"/>
      <c r="U148" s="1858"/>
      <c r="V148" s="1858"/>
      <c r="W148" s="1858"/>
      <c r="X148" s="1858"/>
      <c r="Y148" s="1858"/>
      <c r="Z148" s="1858"/>
      <c r="AA148" s="1858"/>
    </row>
    <row r="149" spans="1:27" s="1537" customFormat="1" ht="24.95" customHeight="1">
      <c r="A149" s="1954"/>
      <c r="B149" s="1962">
        <f>ROW()</f>
        <v>149</v>
      </c>
      <c r="C149" s="2119">
        <f ca="1">TODAY()</f>
        <v>44545</v>
      </c>
      <c r="D149" s="2119"/>
      <c r="E149" s="1954"/>
      <c r="F149" s="1954"/>
      <c r="G149" s="1875" t="str">
        <f ca="1">_xlfn.FORMULATEXT(C149)</f>
        <v>=AUJOURDHUI()</v>
      </c>
      <c r="H149" s="1868"/>
      <c r="I149" s="1961"/>
      <c r="J149" s="1868"/>
      <c r="K149" s="1868"/>
      <c r="L149" s="1868"/>
      <c r="M149" s="1858"/>
      <c r="N149" s="1918"/>
      <c r="O149" s="1918"/>
      <c r="P149" s="1918"/>
      <c r="Q149" s="1918"/>
      <c r="R149" s="1858"/>
      <c r="S149" s="1858"/>
      <c r="T149" s="1858"/>
      <c r="U149" s="1858"/>
      <c r="V149" s="1858"/>
      <c r="W149" s="1858"/>
      <c r="X149" s="1858"/>
      <c r="Y149" s="1858"/>
      <c r="Z149" s="1858"/>
      <c r="AA149" s="1858"/>
    </row>
    <row r="150" spans="1:27" s="1537" customFormat="1" ht="24.95" customHeight="1">
      <c r="A150" s="1954"/>
      <c r="B150" s="1958"/>
      <c r="C150" s="1949" t="s">
        <v>2380</v>
      </c>
      <c r="D150" s="1867"/>
      <c r="E150" s="1949"/>
      <c r="F150" s="1867"/>
      <c r="G150" s="1867"/>
      <c r="H150" s="1867"/>
      <c r="I150" s="1968"/>
      <c r="J150" s="1868"/>
      <c r="K150" s="1868"/>
      <c r="L150" s="1868"/>
      <c r="M150" s="1858"/>
      <c r="N150" s="1918"/>
      <c r="O150" s="1918"/>
      <c r="P150" s="1918"/>
      <c r="Q150" s="1918"/>
      <c r="R150" s="1858"/>
      <c r="S150" s="1858"/>
      <c r="T150" s="1858"/>
      <c r="U150" s="1858"/>
      <c r="V150" s="1858"/>
      <c r="W150" s="1858"/>
      <c r="X150" s="1858"/>
      <c r="Y150" s="1858"/>
      <c r="Z150" s="1858"/>
      <c r="AA150" s="1858"/>
    </row>
    <row r="151" spans="1:27" s="1537" customFormat="1" ht="24.95" customHeight="1" thickBot="1">
      <c r="A151" s="1954"/>
      <c r="B151" s="1969"/>
      <c r="C151" s="1970"/>
      <c r="D151" s="1971"/>
      <c r="E151" s="1970"/>
      <c r="F151" s="1971"/>
      <c r="G151" s="1971"/>
      <c r="H151" s="1971"/>
      <c r="I151" s="1972"/>
      <c r="J151" s="1868"/>
      <c r="K151" s="1868"/>
      <c r="L151" s="1868"/>
      <c r="M151" s="1858"/>
      <c r="N151" s="1918"/>
      <c r="O151" s="1918"/>
      <c r="P151" s="1918"/>
      <c r="Q151" s="1918"/>
      <c r="R151" s="1858"/>
      <c r="S151" s="1858"/>
      <c r="T151" s="1858"/>
      <c r="U151" s="1858"/>
      <c r="V151" s="1858"/>
      <c r="W151" s="1858"/>
      <c r="X151" s="1858"/>
      <c r="Y151" s="1858"/>
      <c r="Z151" s="1858"/>
      <c r="AA151" s="1858"/>
    </row>
    <row r="152" spans="1:27" s="1537" customFormat="1" ht="24.95" customHeight="1" thickBot="1">
      <c r="A152" s="1954"/>
      <c r="B152" s="1954"/>
      <c r="C152" s="1949"/>
      <c r="D152" s="1867"/>
      <c r="E152" s="1949"/>
      <c r="F152" s="1867"/>
      <c r="G152" s="1867"/>
      <c r="H152" s="1867"/>
      <c r="I152" s="1867"/>
      <c r="J152" s="1868"/>
      <c r="K152" s="1868"/>
      <c r="L152" s="1868"/>
      <c r="M152" s="1858"/>
      <c r="N152" s="1918"/>
      <c r="O152" s="1918"/>
      <c r="P152" s="1918"/>
      <c r="Q152" s="1918"/>
      <c r="R152" s="1858"/>
      <c r="S152" s="1858"/>
      <c r="T152" s="1858"/>
      <c r="U152" s="1858"/>
      <c r="V152" s="1858"/>
      <c r="W152" s="1858"/>
      <c r="X152" s="1858"/>
      <c r="Y152" s="1858"/>
      <c r="Z152" s="1858"/>
      <c r="AA152" s="1858"/>
    </row>
    <row r="153" spans="1:27" s="1537" customFormat="1" ht="24.95" customHeight="1">
      <c r="A153" s="1954"/>
      <c r="B153" s="1859"/>
      <c r="C153" s="1860"/>
      <c r="D153" s="1862"/>
      <c r="E153" s="1862"/>
      <c r="F153" s="1862"/>
      <c r="G153" s="1862"/>
      <c r="H153" s="1862"/>
      <c r="I153" s="1862"/>
      <c r="J153" s="1860"/>
      <c r="K153" s="1860"/>
      <c r="L153" s="1863"/>
      <c r="M153" s="1858"/>
      <c r="N153" s="1918"/>
      <c r="O153" s="1918"/>
      <c r="P153" s="1918"/>
      <c r="Q153" s="1918"/>
      <c r="R153" s="1858"/>
      <c r="S153" s="1858"/>
      <c r="T153" s="1858"/>
      <c r="U153" s="1858"/>
      <c r="V153" s="1858"/>
      <c r="W153" s="1858"/>
      <c r="X153" s="1858"/>
      <c r="Y153" s="1858"/>
      <c r="Z153" s="1858"/>
      <c r="AA153" s="1858"/>
    </row>
    <row r="154" spans="1:27" s="1537" customFormat="1" ht="24.95" customHeight="1">
      <c r="A154" s="1954"/>
      <c r="B154" s="1914"/>
      <c r="C154" s="1892" t="s">
        <v>2384</v>
      </c>
      <c r="D154" s="1973"/>
      <c r="E154" s="1866"/>
      <c r="F154" s="1866"/>
      <c r="G154" s="1866"/>
      <c r="H154" s="1866"/>
      <c r="I154" s="1866"/>
      <c r="J154" s="1868"/>
      <c r="K154" s="1868"/>
      <c r="L154" s="1869"/>
      <c r="M154" s="1858"/>
      <c r="N154" s="1918"/>
      <c r="O154" s="1918"/>
      <c r="P154" s="1918"/>
      <c r="Q154" s="1918"/>
      <c r="R154" s="1858"/>
      <c r="S154" s="1858"/>
      <c r="T154" s="1858"/>
      <c r="U154" s="1858"/>
      <c r="V154" s="1858"/>
      <c r="W154" s="1858"/>
      <c r="X154" s="1858"/>
      <c r="Y154" s="1858"/>
      <c r="Z154" s="1858"/>
      <c r="AA154" s="1858"/>
    </row>
    <row r="155" spans="1:27" s="1537" customFormat="1" ht="24.95" customHeight="1">
      <c r="A155" s="1954"/>
      <c r="B155" s="1864" t="s">
        <v>2379</v>
      </c>
      <c r="C155" s="1974" t="s">
        <v>2385</v>
      </c>
      <c r="D155" s="1973"/>
      <c r="E155" s="1866"/>
      <c r="F155" s="1866"/>
      <c r="G155" s="1866"/>
      <c r="H155" s="1866"/>
      <c r="I155" s="1866"/>
      <c r="J155" s="1868"/>
      <c r="K155" s="1868"/>
      <c r="L155" s="1869"/>
      <c r="M155" s="1858"/>
      <c r="N155" s="1918"/>
      <c r="O155" s="1918"/>
      <c r="P155" s="1918"/>
      <c r="Q155" s="1918"/>
      <c r="R155" s="1858"/>
      <c r="S155" s="1858"/>
      <c r="T155" s="1858"/>
      <c r="U155" s="1858"/>
      <c r="V155" s="1858"/>
      <c r="W155" s="1858"/>
      <c r="X155" s="1858"/>
      <c r="Y155" s="1858"/>
      <c r="Z155" s="1858"/>
      <c r="AA155" s="1858"/>
    </row>
    <row r="156" spans="1:27" s="1537" customFormat="1" ht="24.95" customHeight="1">
      <c r="A156" s="1954"/>
      <c r="B156" s="1864">
        <f>ROW()</f>
        <v>156</v>
      </c>
      <c r="C156" s="1975">
        <f ca="1">INT((C149-(DATE(YEAR(C149-WEEKDAY(C149-1)+4),1,3)-WEEKDAY(DATE(YEAR(C149 -WEEKDAY(C149-1)+4),1,3)))+5)/7)</f>
        <v>50</v>
      </c>
      <c r="D156" s="1976"/>
      <c r="E156" s="1866"/>
      <c r="F156" s="1866"/>
      <c r="G156" s="1866"/>
      <c r="H156" s="1866"/>
      <c r="I156" s="1866"/>
      <c r="J156" s="1868"/>
      <c r="K156" s="1868"/>
      <c r="L156" s="1869"/>
      <c r="M156" s="1858"/>
      <c r="N156" s="1918"/>
      <c r="O156" s="1918"/>
      <c r="P156" s="1918"/>
      <c r="Q156" s="1918"/>
      <c r="R156" s="1858"/>
      <c r="S156" s="1858"/>
      <c r="T156" s="1858"/>
      <c r="U156" s="1858"/>
      <c r="V156" s="1858"/>
      <c r="W156" s="1858"/>
      <c r="X156" s="1858"/>
      <c r="Y156" s="1858"/>
      <c r="Z156" s="1858"/>
      <c r="AA156" s="1858"/>
    </row>
    <row r="157" spans="1:27" s="1537" customFormat="1" ht="24.95" customHeight="1">
      <c r="A157" s="1954"/>
      <c r="B157" s="1914"/>
      <c r="C157" s="1875" t="str">
        <f ca="1">_xlfn.FORMULATEXT(C156)</f>
        <v>=ENT((C149-(DATE(ANNEE(C149-JOURSEM(C149-1)+4);1;3)-JOURSEM(DATE(ANNEE(C149 -JOURSEM(C149-1)+4);1;3)))+5)/7)</v>
      </c>
      <c r="D157" s="1866"/>
      <c r="E157" s="1866"/>
      <c r="F157" s="1866"/>
      <c r="G157" s="1866"/>
      <c r="H157" s="1866"/>
      <c r="I157" s="1866"/>
      <c r="J157" s="1868"/>
      <c r="K157" s="1868"/>
      <c r="L157" s="1869"/>
      <c r="M157" s="1858"/>
      <c r="N157" s="1918"/>
      <c r="O157" s="1918"/>
      <c r="P157" s="1918"/>
      <c r="Q157" s="1918"/>
      <c r="R157" s="1858"/>
      <c r="S157" s="1858"/>
      <c r="T157" s="1858"/>
      <c r="U157" s="1858"/>
      <c r="V157" s="1858"/>
      <c r="W157" s="1858"/>
      <c r="X157" s="1858"/>
      <c r="Y157" s="1858"/>
      <c r="Z157" s="1858"/>
      <c r="AA157" s="1858"/>
    </row>
    <row r="158" spans="1:27" s="1537" customFormat="1" ht="24.95" customHeight="1">
      <c r="A158" s="1954"/>
      <c r="B158" s="1914"/>
      <c r="C158" s="1954"/>
      <c r="D158" s="1954"/>
      <c r="E158" s="1866"/>
      <c r="F158" s="1866"/>
      <c r="G158" s="1866"/>
      <c r="H158" s="1866"/>
      <c r="I158" s="1866"/>
      <c r="J158" s="1868"/>
      <c r="K158" s="1868"/>
      <c r="L158" s="1869"/>
      <c r="M158" s="1858"/>
      <c r="N158" s="1858"/>
      <c r="O158" s="1858"/>
      <c r="P158" s="1858"/>
      <c r="Q158" s="1858"/>
      <c r="R158" s="1858"/>
      <c r="S158" s="1858"/>
      <c r="T158" s="1858"/>
      <c r="U158" s="1858"/>
      <c r="V158" s="1858"/>
      <c r="W158" s="1858"/>
      <c r="X158" s="1858"/>
      <c r="Y158" s="1858"/>
      <c r="Z158" s="1858"/>
      <c r="AA158" s="1858"/>
    </row>
    <row r="159" spans="1:27" s="1537" customFormat="1" ht="24.95" customHeight="1">
      <c r="A159" s="1954"/>
      <c r="B159" s="1864">
        <f>ROW()</f>
        <v>159</v>
      </c>
      <c r="C159" s="2120">
        <f ca="1">C156</f>
        <v>50</v>
      </c>
      <c r="D159" s="2120"/>
      <c r="E159" s="1866"/>
      <c r="F159" s="1866"/>
      <c r="G159" s="1866"/>
      <c r="H159" s="1866"/>
      <c r="I159" s="1866"/>
      <c r="J159" s="1867"/>
      <c r="K159" s="1868"/>
      <c r="L159" s="1869"/>
      <c r="M159" s="1858"/>
      <c r="N159" s="1858"/>
      <c r="O159" s="1858"/>
      <c r="P159" s="1858"/>
      <c r="Q159" s="1858"/>
      <c r="R159" s="1858"/>
      <c r="S159" s="1858"/>
      <c r="T159" s="1858"/>
      <c r="U159" s="1858"/>
      <c r="V159" s="1858"/>
      <c r="W159" s="1858"/>
      <c r="X159" s="1858"/>
      <c r="Y159" s="1858"/>
      <c r="Z159" s="1858"/>
      <c r="AA159" s="1858"/>
    </row>
    <row r="160" spans="1:27" s="1537" customFormat="1" ht="24.95" customHeight="1">
      <c r="A160" s="1954"/>
      <c r="B160" s="1914"/>
      <c r="C160" s="1875" t="str">
        <f ca="1">_xlfn.FORMULATEXT(C159)</f>
        <v>=C156</v>
      </c>
      <c r="D160" s="1949" t="s">
        <v>2386</v>
      </c>
      <c r="E160" s="1866"/>
      <c r="F160" s="1866"/>
      <c r="G160" s="1866"/>
      <c r="H160" s="1866"/>
      <c r="I160" s="1866"/>
      <c r="J160" s="1867"/>
      <c r="K160" s="1868"/>
      <c r="L160" s="1869"/>
      <c r="M160" s="1858"/>
      <c r="N160" s="1858"/>
      <c r="O160" s="1858"/>
      <c r="P160" s="1858"/>
      <c r="Q160" s="1858"/>
      <c r="R160" s="1858"/>
      <c r="S160" s="1858"/>
      <c r="T160" s="1858"/>
      <c r="U160" s="1858"/>
      <c r="V160" s="1858"/>
      <c r="W160" s="1858"/>
      <c r="X160" s="1858"/>
      <c r="Y160" s="1858"/>
      <c r="Z160" s="1858"/>
      <c r="AA160" s="1858"/>
    </row>
    <row r="161" spans="1:27" s="1537" customFormat="1" ht="24.95" customHeight="1" thickBot="1">
      <c r="A161" s="1954"/>
      <c r="B161" s="1877"/>
      <c r="C161" s="1881"/>
      <c r="D161" s="1879"/>
      <c r="E161" s="1879"/>
      <c r="F161" s="1879"/>
      <c r="G161" s="1879"/>
      <c r="H161" s="1879"/>
      <c r="I161" s="1879"/>
      <c r="J161" s="1880"/>
      <c r="K161" s="1881"/>
      <c r="L161" s="1882"/>
      <c r="M161" s="1858"/>
      <c r="N161" s="1858"/>
      <c r="O161" s="1858"/>
      <c r="P161" s="1858"/>
      <c r="Q161" s="1858"/>
      <c r="R161" s="1858"/>
      <c r="S161" s="1858"/>
      <c r="T161" s="1858"/>
      <c r="U161" s="1858"/>
      <c r="V161" s="1858"/>
      <c r="W161" s="1858"/>
      <c r="X161" s="1858"/>
      <c r="Y161" s="1858"/>
      <c r="Z161" s="1858"/>
      <c r="AA161" s="1858"/>
    </row>
    <row r="162" spans="1:27" s="1537" customFormat="1" ht="24.95" customHeight="1" thickBot="1">
      <c r="A162" s="1954"/>
      <c r="B162" s="1954"/>
      <c r="C162" s="1868"/>
      <c r="D162" s="1866"/>
      <c r="E162" s="1866"/>
      <c r="F162" s="1866"/>
      <c r="G162" s="1866"/>
      <c r="H162" s="1866"/>
      <c r="I162" s="1866"/>
      <c r="J162" s="1867"/>
      <c r="K162" s="1868"/>
      <c r="L162" s="1868"/>
      <c r="M162" s="1858"/>
      <c r="N162" s="1858"/>
      <c r="O162" s="1858"/>
      <c r="P162" s="1858"/>
      <c r="Q162" s="1858"/>
      <c r="R162" s="1858"/>
      <c r="S162" s="1858"/>
      <c r="T162" s="1858"/>
      <c r="U162" s="1858"/>
      <c r="V162" s="1858"/>
      <c r="W162" s="1858"/>
      <c r="X162" s="1858"/>
      <c r="Y162" s="1858"/>
      <c r="Z162" s="1858"/>
      <c r="AA162" s="1858"/>
    </row>
    <row r="163" spans="1:27" s="1537" customFormat="1" ht="24.95" customHeight="1">
      <c r="A163" s="1954"/>
      <c r="B163" s="1859"/>
      <c r="C163" s="1860"/>
      <c r="D163" s="1861"/>
      <c r="E163" s="1861"/>
      <c r="F163" s="1861"/>
      <c r="G163" s="1861"/>
      <c r="H163" s="1861"/>
      <c r="I163" s="1861"/>
      <c r="J163" s="1897"/>
      <c r="K163" s="1868"/>
      <c r="L163" s="1868"/>
      <c r="M163" s="1858"/>
      <c r="N163" s="1858"/>
      <c r="O163" s="1858"/>
      <c r="P163" s="1858"/>
      <c r="Q163" s="1858"/>
      <c r="R163" s="1858"/>
      <c r="S163" s="1858"/>
      <c r="T163" s="1858"/>
      <c r="U163" s="1858"/>
      <c r="V163" s="1858"/>
      <c r="W163" s="1858"/>
      <c r="X163" s="1858"/>
      <c r="Y163" s="1858"/>
      <c r="Z163" s="1858"/>
      <c r="AA163" s="1858"/>
    </row>
    <row r="164" spans="1:27" s="1537" customFormat="1" ht="24.95" customHeight="1">
      <c r="A164" s="1954"/>
      <c r="B164" s="1914"/>
      <c r="C164" s="1892" t="s">
        <v>2387</v>
      </c>
      <c r="D164" s="1868"/>
      <c r="E164" s="1868"/>
      <c r="F164" s="1868"/>
      <c r="G164" s="1868"/>
      <c r="H164" s="1868"/>
      <c r="I164" s="1868"/>
      <c r="J164" s="1869"/>
      <c r="K164" s="1868"/>
      <c r="L164" s="1868"/>
      <c r="M164" s="1858"/>
      <c r="N164" s="1858"/>
      <c r="O164" s="1858"/>
      <c r="P164" s="1858"/>
      <c r="Q164" s="1858"/>
      <c r="R164" s="1858"/>
      <c r="S164" s="1858"/>
      <c r="T164" s="1858"/>
      <c r="U164" s="1858"/>
      <c r="V164" s="1858"/>
      <c r="W164" s="1858"/>
      <c r="X164" s="1858"/>
      <c r="Y164" s="1858"/>
      <c r="Z164" s="1858"/>
      <c r="AA164" s="1858"/>
    </row>
    <row r="165" spans="1:27" s="1537" customFormat="1" ht="24.95" customHeight="1">
      <c r="A165" s="1954"/>
      <c r="B165" s="1864" t="s">
        <v>2379</v>
      </c>
      <c r="C165" s="1974" t="s">
        <v>2385</v>
      </c>
      <c r="D165" s="1866"/>
      <c r="E165" s="1868"/>
      <c r="F165" s="1868"/>
      <c r="G165" s="1868"/>
      <c r="H165" s="1868"/>
      <c r="I165" s="1868"/>
      <c r="J165" s="1869"/>
      <c r="K165" s="1868"/>
      <c r="L165" s="1868"/>
      <c r="M165" s="1858"/>
      <c r="N165" s="1858"/>
      <c r="O165" s="1858"/>
      <c r="P165" s="1858"/>
      <c r="Q165" s="1858"/>
      <c r="R165" s="1858"/>
      <c r="S165" s="1858"/>
      <c r="T165" s="1858"/>
      <c r="U165" s="1858"/>
      <c r="V165" s="1858"/>
      <c r="W165" s="1858"/>
      <c r="X165" s="1858"/>
      <c r="Y165" s="1858"/>
      <c r="Z165" s="1858"/>
      <c r="AA165" s="1858"/>
    </row>
    <row r="166" spans="1:27" s="1537" customFormat="1" ht="24.95" customHeight="1">
      <c r="A166" s="1954"/>
      <c r="B166" s="1864">
        <f>ROW()</f>
        <v>166</v>
      </c>
      <c r="C166" s="2121">
        <v>44140</v>
      </c>
      <c r="D166" s="2121"/>
      <c r="E166" s="1868"/>
      <c r="F166" s="1868"/>
      <c r="G166" s="1868"/>
      <c r="H166" s="1868"/>
      <c r="I166" s="1868"/>
      <c r="J166" s="1869"/>
      <c r="K166" s="1868"/>
      <c r="L166" s="1868"/>
      <c r="M166" s="1858"/>
      <c r="N166" s="1858"/>
      <c r="O166" s="1858"/>
      <c r="P166" s="1858"/>
      <c r="Q166" s="1858"/>
      <c r="R166" s="1858"/>
      <c r="S166" s="1858"/>
      <c r="T166" s="1858"/>
      <c r="U166" s="1858"/>
      <c r="V166" s="1858"/>
      <c r="W166" s="1858"/>
      <c r="X166" s="1858"/>
      <c r="Y166" s="1858"/>
      <c r="Z166" s="1858"/>
      <c r="AA166" s="1858"/>
    </row>
    <row r="167" spans="1:27" s="1537" customFormat="1" ht="24.95" customHeight="1">
      <c r="A167" s="1954"/>
      <c r="B167" s="1864">
        <f>ROW()</f>
        <v>167</v>
      </c>
      <c r="C167" s="2122">
        <f>DATE(YEAR(C166),MONTH(C166)+1,1)-WEEKDAY(DATE(YEAR(C166),MONTH(C166)+1,2))</f>
        <v>44162</v>
      </c>
      <c r="D167" s="2122"/>
      <c r="E167" s="1868"/>
      <c r="F167" s="1868"/>
      <c r="G167" s="1868"/>
      <c r="H167" s="1868"/>
      <c r="I167" s="1868"/>
      <c r="J167" s="1869"/>
      <c r="K167" s="1868"/>
      <c r="L167" s="1868"/>
      <c r="M167" s="1858"/>
      <c r="N167" s="1858"/>
      <c r="O167" s="1858"/>
      <c r="P167" s="1858"/>
      <c r="Q167" s="1858"/>
      <c r="R167" s="1858"/>
      <c r="S167" s="1858"/>
      <c r="T167" s="1858"/>
      <c r="U167" s="1858"/>
      <c r="V167" s="1858"/>
      <c r="W167" s="1858"/>
      <c r="X167" s="1858"/>
      <c r="Y167" s="1858"/>
      <c r="Z167" s="1858"/>
      <c r="AA167" s="1858"/>
    </row>
    <row r="168" spans="1:27" s="1537" customFormat="1" ht="24.95" customHeight="1">
      <c r="A168" s="1954"/>
      <c r="B168" s="1914"/>
      <c r="C168" s="1875" t="str">
        <f ca="1">_xlfn.FORMULATEXT(C167)</f>
        <v>=DATE(ANNEE(C166);MOIS(C166)+1;1)-JOURSEM(DATE(ANNEE(C166);MOIS(C166)+1;2))</v>
      </c>
      <c r="D168" s="1977"/>
      <c r="E168" s="1866"/>
      <c r="F168" s="1866"/>
      <c r="G168" s="1875"/>
      <c r="H168" s="1866"/>
      <c r="I168" s="1866"/>
      <c r="J168" s="1978"/>
      <c r="K168" s="1868"/>
      <c r="L168" s="1868"/>
      <c r="M168" s="1858"/>
      <c r="N168" s="1858"/>
      <c r="O168" s="1858"/>
      <c r="P168" s="1858"/>
      <c r="Q168" s="1858"/>
      <c r="R168" s="1858"/>
      <c r="S168" s="1858"/>
      <c r="T168" s="1858"/>
      <c r="U168" s="1858"/>
      <c r="V168" s="1858"/>
      <c r="W168" s="1858"/>
      <c r="X168" s="1858"/>
      <c r="Y168" s="1858"/>
      <c r="Z168" s="1858"/>
      <c r="AA168" s="1858"/>
    </row>
    <row r="169" spans="1:27" s="1537" customFormat="1" ht="24.95" customHeight="1">
      <c r="A169" s="1954"/>
      <c r="B169" s="1914"/>
      <c r="C169" s="1868"/>
      <c r="D169" s="1868"/>
      <c r="E169" s="1868"/>
      <c r="F169" s="1868"/>
      <c r="G169" s="1868"/>
      <c r="H169" s="1868"/>
      <c r="I169" s="1868"/>
      <c r="J169" s="1869"/>
      <c r="K169" s="1868"/>
      <c r="L169" s="1868"/>
      <c r="M169" s="1858"/>
      <c r="N169" s="1858"/>
      <c r="O169" s="1858"/>
      <c r="P169" s="1858"/>
      <c r="Q169" s="1858"/>
      <c r="R169" s="1858"/>
      <c r="S169" s="1858"/>
      <c r="T169" s="1858"/>
      <c r="U169" s="1858"/>
      <c r="V169" s="1858"/>
      <c r="W169" s="1858"/>
      <c r="X169" s="1858"/>
      <c r="Y169" s="1858"/>
      <c r="Z169" s="1858"/>
      <c r="AA169" s="1858"/>
    </row>
    <row r="170" spans="1:27" s="1537" customFormat="1" ht="24.95" customHeight="1">
      <c r="A170" s="1954"/>
      <c r="B170" s="1864">
        <f>ROW()</f>
        <v>170</v>
      </c>
      <c r="C170" s="2123">
        <f>DATE(YEAR(C166),MONTH(C166)+1,1)-WEEKDAY(DATE(YEAR(C166),MONTH(C166)+1,2))</f>
        <v>44162</v>
      </c>
      <c r="D170" s="2123"/>
      <c r="E170" s="2123"/>
      <c r="F170" s="2123"/>
      <c r="G170" s="1868"/>
      <c r="H170" s="1868"/>
      <c r="I170" s="1868"/>
      <c r="J170" s="1869"/>
      <c r="K170" s="1868"/>
      <c r="L170" s="1868"/>
      <c r="M170" s="1858"/>
      <c r="N170" s="1858"/>
      <c r="O170" s="1858"/>
      <c r="P170" s="1858"/>
      <c r="Q170" s="1858"/>
      <c r="R170" s="1858"/>
      <c r="S170" s="1858"/>
      <c r="T170" s="1858"/>
      <c r="U170" s="1858"/>
      <c r="V170" s="1858"/>
      <c r="W170" s="1858"/>
      <c r="X170" s="1858"/>
      <c r="Y170" s="1858"/>
      <c r="Z170" s="1858"/>
      <c r="AA170" s="1858"/>
    </row>
    <row r="171" spans="1:27" s="1537" customFormat="1" ht="24.95" customHeight="1">
      <c r="A171" s="1954"/>
      <c r="B171" s="1914"/>
      <c r="C171" s="1875" t="str">
        <f ca="1">_xlfn.FORMULATEXT(C170)</f>
        <v>=DATE(ANNEE(C166);MOIS(C166)+1;1)-JOURSEM(DATE(ANNEE(C166);MOIS(C166)+1;2))</v>
      </c>
      <c r="D171" s="1866"/>
      <c r="E171" s="1866"/>
      <c r="F171" s="1866"/>
      <c r="G171" s="1875"/>
      <c r="H171" s="1866"/>
      <c r="I171" s="1866"/>
      <c r="J171" s="1978"/>
      <c r="K171" s="1868"/>
      <c r="L171" s="1868"/>
      <c r="M171" s="1858"/>
      <c r="N171" s="1858"/>
      <c r="O171" s="1858"/>
      <c r="P171" s="1858"/>
      <c r="Q171" s="1858"/>
      <c r="R171" s="1858"/>
      <c r="S171" s="1858"/>
      <c r="T171" s="1858"/>
      <c r="U171" s="1858"/>
      <c r="V171" s="1858"/>
      <c r="W171" s="1858"/>
      <c r="X171" s="1858"/>
      <c r="Y171" s="1858"/>
      <c r="Z171" s="1858"/>
      <c r="AA171" s="1858"/>
    </row>
    <row r="172" spans="1:27" s="1537" customFormat="1" ht="24.95" customHeight="1">
      <c r="A172" s="1954"/>
      <c r="B172" s="1914"/>
      <c r="C172" s="1966" t="s">
        <v>2388</v>
      </c>
      <c r="D172" s="1966"/>
      <c r="E172" s="1966" t="s">
        <v>2389</v>
      </c>
      <c r="F172" s="1966"/>
      <c r="G172" s="1866"/>
      <c r="H172" s="1866"/>
      <c r="I172" s="1866"/>
      <c r="J172" s="1978"/>
      <c r="K172" s="1868"/>
      <c r="L172" s="1868"/>
      <c r="M172" s="1858"/>
      <c r="N172" s="1858"/>
      <c r="O172" s="1858"/>
      <c r="P172" s="1858"/>
      <c r="Q172" s="1858"/>
      <c r="R172" s="1858"/>
      <c r="S172" s="1858"/>
      <c r="T172" s="1858"/>
      <c r="U172" s="1858"/>
      <c r="V172" s="1858"/>
      <c r="W172" s="1858"/>
      <c r="X172" s="1858"/>
      <c r="Y172" s="1858"/>
      <c r="Z172" s="1858"/>
      <c r="AA172" s="1858"/>
    </row>
    <row r="173" spans="1:27" s="1537" customFormat="1" ht="24.95" customHeight="1">
      <c r="A173" s="1954"/>
      <c r="B173" s="1914"/>
      <c r="C173" s="1966" t="s">
        <v>2390</v>
      </c>
      <c r="D173" s="1966"/>
      <c r="E173" s="1966" t="s">
        <v>2391</v>
      </c>
      <c r="F173" s="1966"/>
      <c r="G173" s="1868"/>
      <c r="H173" s="1868"/>
      <c r="I173" s="1868"/>
      <c r="J173" s="1869"/>
      <c r="K173" s="1868"/>
      <c r="L173" s="1868"/>
      <c r="M173" s="1858"/>
      <c r="N173" s="1858"/>
      <c r="O173" s="1858"/>
      <c r="P173" s="1858"/>
      <c r="Q173" s="1858"/>
      <c r="R173" s="1858"/>
      <c r="S173" s="1858"/>
      <c r="T173" s="1858"/>
      <c r="U173" s="1858"/>
      <c r="V173" s="1858"/>
      <c r="W173" s="1858"/>
      <c r="X173" s="1858"/>
      <c r="Y173" s="1858"/>
      <c r="Z173" s="1858"/>
      <c r="AA173" s="1858"/>
    </row>
    <row r="174" spans="1:27" s="1537" customFormat="1" ht="24.95" customHeight="1">
      <c r="A174" s="1954"/>
      <c r="B174" s="1914"/>
      <c r="C174" s="1966" t="s">
        <v>2392</v>
      </c>
      <c r="D174" s="1966"/>
      <c r="E174" s="1966" t="s">
        <v>2393</v>
      </c>
      <c r="F174" s="1966"/>
      <c r="G174" s="1868"/>
      <c r="H174" s="1868"/>
      <c r="I174" s="1868"/>
      <c r="J174" s="1869"/>
      <c r="K174" s="1868"/>
      <c r="L174" s="1868"/>
      <c r="M174" s="1858"/>
      <c r="N174" s="1858"/>
      <c r="O174" s="1858"/>
      <c r="P174" s="1858"/>
      <c r="Q174" s="1858"/>
      <c r="R174" s="1858"/>
      <c r="S174" s="1858"/>
      <c r="T174" s="1858"/>
      <c r="U174" s="1858"/>
      <c r="V174" s="1858"/>
      <c r="W174" s="1858"/>
      <c r="X174" s="1858"/>
      <c r="Y174" s="1858"/>
      <c r="Z174" s="1858"/>
      <c r="AA174" s="1858"/>
    </row>
    <row r="175" spans="1:27" s="1537" customFormat="1" ht="24.95" customHeight="1">
      <c r="A175" s="1954"/>
      <c r="B175" s="1914"/>
      <c r="C175" s="1966" t="s">
        <v>2394</v>
      </c>
      <c r="D175" s="1966"/>
      <c r="E175" s="1966"/>
      <c r="F175" s="1966"/>
      <c r="G175" s="1868"/>
      <c r="H175" s="1868"/>
      <c r="I175" s="1868"/>
      <c r="J175" s="1869"/>
      <c r="K175" s="1868"/>
      <c r="L175" s="1868"/>
      <c r="M175" s="1858"/>
      <c r="N175" s="1858"/>
      <c r="O175" s="1858"/>
      <c r="P175" s="1858"/>
      <c r="Q175" s="1858"/>
      <c r="R175" s="1858"/>
      <c r="S175" s="1858"/>
      <c r="T175" s="1858"/>
      <c r="U175" s="1858"/>
      <c r="V175" s="1858"/>
      <c r="W175" s="1858"/>
      <c r="X175" s="1858"/>
      <c r="Y175" s="1858"/>
      <c r="Z175" s="1858"/>
      <c r="AA175" s="1858"/>
    </row>
    <row r="176" spans="1:27" s="1537" customFormat="1" ht="24.95" customHeight="1" thickBot="1">
      <c r="A176" s="1954"/>
      <c r="B176" s="1877"/>
      <c r="C176" s="1881"/>
      <c r="D176" s="1881"/>
      <c r="E176" s="1881"/>
      <c r="F176" s="1881"/>
      <c r="G176" s="1881"/>
      <c r="H176" s="1881"/>
      <c r="I176" s="1881"/>
      <c r="J176" s="1882"/>
      <c r="K176" s="1868"/>
      <c r="L176" s="1868"/>
      <c r="M176" s="1858"/>
      <c r="N176" s="1858"/>
      <c r="O176" s="1858"/>
      <c r="P176" s="1858"/>
      <c r="Q176" s="1858"/>
      <c r="R176" s="1858"/>
      <c r="S176" s="1858"/>
      <c r="T176" s="1858"/>
      <c r="U176" s="1858"/>
      <c r="V176" s="1858"/>
      <c r="W176" s="1858"/>
      <c r="X176" s="1858"/>
      <c r="Y176" s="1858"/>
      <c r="Z176" s="1858"/>
      <c r="AA176" s="1858"/>
    </row>
    <row r="177" spans="1:27" s="1537" customFormat="1" ht="24.95" customHeight="1" thickBot="1">
      <c r="A177" s="1954"/>
      <c r="B177" s="1954"/>
      <c r="C177" s="1868"/>
      <c r="D177" s="1868"/>
      <c r="E177" s="1868"/>
      <c r="F177" s="1868"/>
      <c r="G177" s="1868"/>
      <c r="H177" s="1868"/>
      <c r="I177" s="1868"/>
      <c r="J177" s="1868"/>
      <c r="K177" s="1868"/>
      <c r="L177" s="1868"/>
      <c r="M177" s="1858"/>
      <c r="N177" s="1858"/>
      <c r="O177" s="1858"/>
      <c r="P177" s="1858"/>
      <c r="Q177" s="1858"/>
      <c r="R177" s="1858"/>
      <c r="S177" s="1858"/>
      <c r="T177" s="1858"/>
      <c r="U177" s="1858"/>
      <c r="V177" s="1858"/>
      <c r="W177" s="1858"/>
      <c r="X177" s="1858"/>
      <c r="Y177" s="1858"/>
      <c r="Z177" s="1858"/>
      <c r="AA177" s="1858"/>
    </row>
    <row r="178" spans="1:27" s="1537" customFormat="1" ht="24.95" customHeight="1">
      <c r="A178" s="1954"/>
      <c r="B178" s="1859"/>
      <c r="C178" s="1860"/>
      <c r="D178" s="1860"/>
      <c r="E178" s="1860"/>
      <c r="F178" s="1860"/>
      <c r="G178" s="1860"/>
      <c r="H178" s="1860"/>
      <c r="I178" s="1860"/>
      <c r="J178" s="1860"/>
      <c r="K178" s="1860"/>
      <c r="L178" s="1860"/>
      <c r="M178" s="1887"/>
      <c r="N178" s="1891"/>
      <c r="O178" s="1858"/>
      <c r="P178" s="1858"/>
      <c r="Q178" s="1858"/>
      <c r="R178" s="1858"/>
      <c r="S178" s="1858"/>
      <c r="T178" s="1858"/>
      <c r="U178" s="1858"/>
      <c r="V178" s="1858"/>
      <c r="W178" s="1858"/>
      <c r="X178" s="1858"/>
      <c r="Y178" s="1858"/>
      <c r="Z178" s="1858"/>
      <c r="AA178" s="1858"/>
    </row>
    <row r="179" spans="1:27" s="1537" customFormat="1" ht="24.95" customHeight="1">
      <c r="A179" s="1954"/>
      <c r="B179" s="1864" t="s">
        <v>2379</v>
      </c>
      <c r="C179" s="1892" t="s">
        <v>2395</v>
      </c>
      <c r="D179" s="1858"/>
      <c r="E179" s="1858"/>
      <c r="F179" s="1858"/>
      <c r="G179" s="1858"/>
      <c r="H179" s="1858"/>
      <c r="I179" s="1858"/>
      <c r="J179" s="1858"/>
      <c r="K179" s="1858"/>
      <c r="L179" s="1868"/>
      <c r="M179" s="1858"/>
      <c r="N179" s="1979"/>
      <c r="O179" s="1832"/>
      <c r="P179" s="1832"/>
      <c r="Q179" s="1832"/>
      <c r="R179" s="1832"/>
      <c r="S179" s="1832"/>
      <c r="T179" s="1832"/>
      <c r="U179" s="1582"/>
      <c r="V179" s="1832"/>
      <c r="W179" s="1858"/>
      <c r="X179" s="1858"/>
      <c r="Y179" s="1858"/>
      <c r="Z179" s="1858"/>
      <c r="AA179" s="1858"/>
    </row>
    <row r="180" spans="1:27" s="1537" customFormat="1" ht="24.95" customHeight="1">
      <c r="A180" s="1846"/>
      <c r="B180" s="1864">
        <f>ROW()</f>
        <v>180</v>
      </c>
      <c r="C180" s="2124">
        <v>44190</v>
      </c>
      <c r="D180" s="2124"/>
      <c r="E180" s="1883"/>
      <c r="F180" s="1884"/>
      <c r="G180" s="1884"/>
      <c r="H180" s="1884"/>
      <c r="I180" s="1884"/>
      <c r="J180" s="1885"/>
      <c r="K180" s="1858"/>
      <c r="L180" s="1858"/>
      <c r="M180" s="1858"/>
      <c r="N180" s="1946"/>
      <c r="O180" s="1858"/>
      <c r="P180" s="1858"/>
      <c r="Q180" s="1858"/>
      <c r="R180" s="1858"/>
      <c r="S180" s="1858"/>
      <c r="T180" s="1858"/>
      <c r="U180" s="1858"/>
      <c r="V180" s="1858"/>
      <c r="W180" s="1858"/>
      <c r="X180" s="1858"/>
      <c r="Y180" s="1858"/>
      <c r="Z180" s="1858"/>
      <c r="AA180" s="1858"/>
    </row>
    <row r="181" spans="1:27" s="1537" customFormat="1" ht="24.95" customHeight="1">
      <c r="A181" s="1846"/>
      <c r="B181" s="1864">
        <f>ROW()</f>
        <v>181</v>
      </c>
      <c r="C181" s="2125">
        <f>DATE(YEAR(C180),MONTH(C180)+1,1)-MOD(DATE(YEAR(C180),MONTH(C180)+1,1)+5,7)-3</f>
        <v>44190</v>
      </c>
      <c r="D181" s="2125"/>
      <c r="E181" s="1883"/>
      <c r="F181" s="1884"/>
      <c r="G181" s="1875" t="str">
        <f t="shared" ref="G181:G182" ca="1" si="2">_xlfn.FORMULATEXT(C181)</f>
        <v>=DATE(ANNEE(C180);MOIS(C180)+1;1)-MOD(DATE(ANNEE(C180);MOIS(C180)+1;1)+5;7)-3</v>
      </c>
      <c r="H181" s="1884"/>
      <c r="I181" s="1884"/>
      <c r="J181" s="1885"/>
      <c r="K181" s="1858"/>
      <c r="L181" s="1858"/>
      <c r="M181" s="1858"/>
      <c r="N181" s="1946"/>
      <c r="O181" s="1858"/>
      <c r="P181" s="1858"/>
      <c r="Q181" s="1858"/>
      <c r="R181" s="1858"/>
      <c r="S181" s="1858"/>
      <c r="T181" s="1858"/>
      <c r="U181" s="1858"/>
      <c r="V181" s="1858"/>
      <c r="W181" s="1858"/>
      <c r="X181" s="1858"/>
      <c r="Y181" s="1858"/>
      <c r="Z181" s="1858"/>
      <c r="AA181" s="1858"/>
    </row>
    <row r="182" spans="1:27" s="1537" customFormat="1" ht="24.95" customHeight="1">
      <c r="A182" s="1846"/>
      <c r="B182" s="1864">
        <f>ROW()</f>
        <v>182</v>
      </c>
      <c r="C182" s="2115">
        <f>DATE(YEAR(C180),MONTH(C180)+1,1)-MOD(DATE(YEAR(C180),MONTH(C180)+1,1)+5,7)-3</f>
        <v>44190</v>
      </c>
      <c r="D182" s="2115"/>
      <c r="E182" s="2115"/>
      <c r="F182" s="1884"/>
      <c r="G182" s="1875" t="str">
        <f t="shared" ca="1" si="2"/>
        <v>=DATE(ANNEE(C180);MOIS(C180)+1;1)-MOD(DATE(ANNEE(C180);MOIS(C180)+1;1)+5;7)-3</v>
      </c>
      <c r="H182" s="1884"/>
      <c r="I182" s="1884"/>
      <c r="J182" s="1885"/>
      <c r="K182" s="1858"/>
      <c r="L182" s="1858"/>
      <c r="M182" s="1858"/>
      <c r="N182" s="1946"/>
      <c r="O182" s="1858"/>
      <c r="P182" s="1858"/>
      <c r="Q182" s="1858"/>
      <c r="R182" s="1858"/>
      <c r="S182" s="1858"/>
      <c r="T182" s="1858"/>
      <c r="U182" s="1858"/>
      <c r="V182" s="1858"/>
      <c r="W182" s="1858"/>
      <c r="X182" s="1858"/>
      <c r="Y182" s="1858"/>
      <c r="Z182" s="1858"/>
      <c r="AA182" s="1858"/>
    </row>
    <row r="183" spans="1:27" s="1537" customFormat="1" ht="24.95" customHeight="1" thickBot="1">
      <c r="A183" s="1846"/>
      <c r="B183" s="1894"/>
      <c r="C183" s="1980" t="s">
        <v>2385</v>
      </c>
      <c r="D183" s="1908"/>
      <c r="E183" s="1908"/>
      <c r="F183" s="1909"/>
      <c r="G183" s="1909"/>
      <c r="H183" s="1909"/>
      <c r="I183" s="1909"/>
      <c r="J183" s="1923"/>
      <c r="K183" s="1907"/>
      <c r="L183" s="1907"/>
      <c r="M183" s="1907"/>
      <c r="N183" s="1924"/>
      <c r="O183" s="1858"/>
      <c r="P183" s="1858"/>
      <c r="Q183" s="1858"/>
      <c r="R183" s="1858"/>
      <c r="S183" s="1858"/>
      <c r="T183" s="1858"/>
      <c r="U183" s="1858"/>
      <c r="V183" s="1858"/>
      <c r="W183" s="1858"/>
      <c r="X183" s="1858"/>
      <c r="Y183" s="1858"/>
      <c r="Z183" s="1858"/>
      <c r="AA183" s="1858"/>
    </row>
    <row r="184" spans="1:27" s="1537" customFormat="1" ht="24.95" customHeight="1">
      <c r="A184" s="1846"/>
      <c r="B184" s="1847"/>
      <c r="C184" s="1858"/>
      <c r="D184" s="1883"/>
      <c r="E184" s="1883"/>
      <c r="F184" s="1884"/>
      <c r="G184" s="1884"/>
      <c r="H184" s="1884"/>
      <c r="I184" s="1884"/>
      <c r="J184" s="1885"/>
      <c r="K184" s="1858"/>
      <c r="L184" s="1858"/>
      <c r="M184" s="1858"/>
      <c r="N184" s="1858"/>
      <c r="O184" s="1858"/>
      <c r="P184" s="1858"/>
      <c r="Q184" s="1858"/>
      <c r="R184" s="1858"/>
      <c r="S184" s="1858"/>
      <c r="T184" s="1858"/>
      <c r="U184" s="1858"/>
      <c r="V184" s="1858"/>
      <c r="W184" s="1858"/>
      <c r="X184" s="1858"/>
      <c r="Y184" s="1858"/>
      <c r="Z184" s="1858"/>
      <c r="AA184" s="1858"/>
    </row>
    <row r="185" spans="1:27" s="1537" customFormat="1" ht="24.95" customHeight="1">
      <c r="A185" s="1846"/>
      <c r="B185" s="1847"/>
      <c r="C185" s="1858"/>
      <c r="D185" s="1883"/>
      <c r="E185" s="1883"/>
      <c r="F185" s="1884"/>
      <c r="G185" s="1884"/>
      <c r="H185" s="1884"/>
      <c r="I185" s="1884"/>
      <c r="J185" s="1885"/>
      <c r="K185" s="1858"/>
      <c r="L185" s="1858"/>
      <c r="M185" s="1858"/>
      <c r="N185" s="1858"/>
      <c r="O185" s="1858"/>
      <c r="P185" s="1858"/>
      <c r="Q185" s="1858"/>
      <c r="R185" s="1858"/>
      <c r="S185" s="1858"/>
      <c r="T185" s="1858"/>
      <c r="U185" s="1858"/>
      <c r="V185" s="1858"/>
      <c r="W185" s="1858"/>
      <c r="X185" s="1858"/>
      <c r="Y185" s="1858"/>
      <c r="Z185" s="1858"/>
      <c r="AA185" s="1858"/>
    </row>
    <row r="186" spans="1:27" s="1537" customFormat="1" ht="24.95" customHeight="1">
      <c r="A186" s="1846"/>
      <c r="B186" s="1847"/>
      <c r="C186" s="1858"/>
      <c r="D186" s="1883"/>
      <c r="E186" s="1883"/>
      <c r="F186" s="1884"/>
      <c r="G186" s="1884"/>
      <c r="H186" s="1884"/>
      <c r="I186" s="1884"/>
      <c r="J186" s="1885"/>
      <c r="K186" s="1858"/>
      <c r="L186" s="1858"/>
      <c r="M186" s="1858"/>
      <c r="N186" s="1858"/>
      <c r="O186" s="1858"/>
      <c r="P186" s="1858"/>
      <c r="Q186" s="1858"/>
      <c r="R186" s="1858"/>
      <c r="S186" s="1858"/>
      <c r="T186" s="1858"/>
      <c r="U186" s="1858"/>
      <c r="V186" s="1858"/>
      <c r="W186" s="1858"/>
      <c r="X186" s="1858"/>
      <c r="Y186" s="1858"/>
      <c r="Z186" s="1858"/>
      <c r="AA186" s="1858"/>
    </row>
    <row r="187" spans="1:27" s="1537" customFormat="1" ht="24.95" customHeight="1">
      <c r="A187" s="1839"/>
      <c r="B187" s="1840"/>
      <c r="C187" s="1841"/>
      <c r="D187" s="1842"/>
      <c r="E187" s="1842"/>
      <c r="F187" s="1843"/>
      <c r="G187" s="1843"/>
      <c r="H187" s="1843"/>
      <c r="I187" s="1843"/>
      <c r="J187" s="1844"/>
      <c r="K187" s="1841"/>
      <c r="L187" s="1841"/>
      <c r="M187" s="1841"/>
      <c r="N187" s="1841"/>
      <c r="O187" s="1841"/>
      <c r="P187" s="1841"/>
      <c r="Q187" s="1841"/>
      <c r="R187" s="1841"/>
      <c r="S187" s="1841"/>
      <c r="T187" s="1841"/>
      <c r="U187" s="1841"/>
      <c r="V187" s="1841"/>
      <c r="W187" s="1841"/>
      <c r="X187" s="1841"/>
      <c r="Y187" s="1841"/>
      <c r="Z187" s="1841"/>
      <c r="AA187" s="1841"/>
    </row>
    <row r="188" spans="1:27" s="1537" customFormat="1" ht="24.95" customHeight="1">
      <c r="A188" s="1846"/>
      <c r="B188" s="1847"/>
      <c r="C188" s="1858"/>
      <c r="D188" s="1883"/>
      <c r="E188" s="1883"/>
      <c r="F188" s="1884"/>
      <c r="G188" s="1884"/>
      <c r="H188" s="1884"/>
      <c r="I188" s="1884"/>
      <c r="J188" s="1885"/>
      <c r="K188" s="1858"/>
      <c r="L188" s="1858"/>
      <c r="M188" s="1858"/>
      <c r="N188" s="1858"/>
      <c r="O188" s="1858"/>
      <c r="P188" s="1858"/>
      <c r="Q188" s="1858"/>
      <c r="R188" s="1832"/>
      <c r="S188" s="1832"/>
      <c r="T188" s="1832"/>
      <c r="U188" s="1832"/>
      <c r="V188" s="1832"/>
      <c r="W188" s="1832"/>
      <c r="X188" s="1832"/>
      <c r="Y188" s="1582"/>
      <c r="Z188" s="1832"/>
      <c r="AA188" s="1582"/>
    </row>
    <row r="189" spans="1:27" s="1833" customFormat="1" ht="24.95" customHeight="1">
      <c r="A189" s="1829"/>
      <c r="B189" s="1830"/>
      <c r="C189" s="1831"/>
      <c r="D189" s="1829"/>
      <c r="E189" s="1831"/>
      <c r="F189" s="1829"/>
      <c r="G189" s="1829"/>
      <c r="H189" s="1845"/>
      <c r="I189" s="1845"/>
      <c r="J189" s="1845"/>
      <c r="K189" s="1845"/>
      <c r="L189" s="1845"/>
      <c r="M189" s="1845"/>
      <c r="N189" s="1832"/>
      <c r="O189" s="1832"/>
      <c r="P189" s="1832"/>
      <c r="Q189" s="1832"/>
      <c r="R189" s="1832"/>
      <c r="S189" s="1832"/>
      <c r="T189" s="1832"/>
      <c r="U189" s="1832"/>
      <c r="V189" s="1832"/>
      <c r="W189" s="1832"/>
      <c r="X189" s="1832"/>
      <c r="Y189" s="1582"/>
      <c r="Z189" s="1832"/>
      <c r="AA189" s="1582"/>
    </row>
    <row r="190" spans="1:27" s="1833" customFormat="1" ht="24.95" customHeight="1">
      <c r="A190" s="1829"/>
      <c r="B190" s="1830"/>
      <c r="C190" s="1831"/>
      <c r="D190" s="1829"/>
      <c r="E190" s="1831"/>
      <c r="F190" s="1829"/>
      <c r="G190" s="1829"/>
      <c r="H190" s="1845"/>
      <c r="I190" s="1845"/>
      <c r="J190" s="1845"/>
      <c r="K190" s="1845"/>
      <c r="L190" s="1845"/>
      <c r="M190" s="1845"/>
      <c r="N190" s="1832"/>
      <c r="O190" s="1832"/>
      <c r="P190" s="1832"/>
      <c r="Q190" s="1832"/>
      <c r="R190" s="1832"/>
      <c r="S190" s="1832"/>
      <c r="T190" s="1832"/>
      <c r="U190" s="1832"/>
      <c r="V190" s="1832"/>
      <c r="W190" s="1832"/>
      <c r="X190" s="1832"/>
      <c r="Y190" s="1582"/>
      <c r="Z190" s="1832"/>
      <c r="AA190" s="1582"/>
    </row>
    <row r="191" spans="1:27" s="1833" customFormat="1" ht="24.95" customHeight="1">
      <c r="A191" s="1829"/>
      <c r="B191" s="1830"/>
      <c r="C191" s="1831"/>
      <c r="D191" s="1829"/>
      <c r="E191" s="1831"/>
      <c r="F191" s="1829"/>
      <c r="G191" s="1829"/>
      <c r="H191" s="1845"/>
      <c r="I191" s="1845"/>
      <c r="J191" s="1845"/>
      <c r="K191" s="1845"/>
      <c r="L191" s="1845"/>
      <c r="M191" s="1845"/>
      <c r="N191" s="1832"/>
      <c r="O191" s="1832"/>
      <c r="P191" s="1832"/>
      <c r="Q191" s="1832"/>
      <c r="R191" s="1832"/>
      <c r="S191" s="1832"/>
      <c r="T191" s="1832"/>
      <c r="U191" s="1832"/>
      <c r="V191" s="1832"/>
      <c r="W191" s="1832"/>
      <c r="X191" s="1832"/>
      <c r="Y191" s="1582"/>
      <c r="Z191" s="1832"/>
      <c r="AA191" s="1582"/>
    </row>
    <row r="192" spans="1:27" s="1833" customFormat="1" ht="24.95" customHeight="1">
      <c r="A192" s="1829"/>
      <c r="B192" s="1830"/>
      <c r="C192" s="1831"/>
      <c r="D192" s="1829"/>
      <c r="E192" s="1831"/>
      <c r="F192" s="1829"/>
      <c r="G192" s="1829"/>
      <c r="H192" s="1845"/>
      <c r="I192" s="1845"/>
      <c r="J192" s="1845"/>
      <c r="K192" s="1845"/>
      <c r="L192" s="1845"/>
      <c r="M192" s="1845"/>
      <c r="N192" s="1832"/>
      <c r="O192" s="1832"/>
      <c r="P192" s="1832"/>
      <c r="Q192" s="1832"/>
      <c r="R192" s="1832"/>
      <c r="S192" s="1832"/>
      <c r="T192" s="1832"/>
      <c r="U192" s="1832"/>
      <c r="V192" s="1832"/>
      <c r="W192" s="1832"/>
      <c r="X192" s="1832"/>
      <c r="Y192" s="1582"/>
      <c r="Z192" s="1832"/>
      <c r="AA192" s="1582"/>
    </row>
    <row r="193" spans="1:27" s="1833" customFormat="1" ht="24.95" customHeight="1">
      <c r="A193" s="1829"/>
      <c r="B193" s="1830"/>
      <c r="C193" s="1831"/>
      <c r="D193" s="1829"/>
      <c r="E193" s="1831"/>
      <c r="F193" s="1829"/>
      <c r="G193" s="1829"/>
      <c r="H193" s="1845"/>
      <c r="I193" s="1845"/>
      <c r="J193" s="1845"/>
      <c r="K193" s="1845"/>
      <c r="L193" s="1845"/>
      <c r="M193" s="1845"/>
      <c r="N193" s="1832"/>
      <c r="O193" s="1832"/>
      <c r="P193" s="1832"/>
      <c r="Q193" s="1832"/>
      <c r="R193" s="1832"/>
      <c r="S193" s="1832"/>
      <c r="T193" s="1832"/>
      <c r="U193" s="1832"/>
      <c r="V193" s="1832"/>
      <c r="W193" s="1832"/>
      <c r="X193" s="1832"/>
      <c r="Y193" s="1582"/>
      <c r="Z193" s="1832"/>
      <c r="AA193" s="1582"/>
    </row>
    <row r="194" spans="1:27" s="1833" customFormat="1" ht="24.95" customHeight="1">
      <c r="A194" s="1829"/>
      <c r="B194" s="1830"/>
      <c r="C194" s="1831"/>
      <c r="D194" s="1829"/>
      <c r="E194" s="1831"/>
      <c r="F194" s="1829"/>
      <c r="G194" s="1829"/>
      <c r="H194" s="1845"/>
      <c r="I194" s="1845"/>
      <c r="J194" s="1845"/>
      <c r="K194" s="1845"/>
      <c r="L194" s="1845"/>
      <c r="M194" s="1845"/>
      <c r="N194" s="1832"/>
      <c r="O194" s="1832"/>
      <c r="P194" s="1832"/>
      <c r="Q194" s="1832"/>
      <c r="R194" s="1832"/>
      <c r="S194" s="1832"/>
      <c r="T194" s="1832"/>
      <c r="U194" s="1832"/>
      <c r="V194" s="1832"/>
      <c r="W194" s="1832"/>
      <c r="X194" s="1832"/>
      <c r="Y194" s="1582"/>
      <c r="Z194" s="1832"/>
      <c r="AA194" s="1582"/>
    </row>
    <row r="195" spans="1:27" s="1833" customFormat="1" ht="24.95" customHeight="1">
      <c r="A195" s="1829"/>
      <c r="B195" s="1830"/>
      <c r="C195" s="1831" t="s">
        <v>2396</v>
      </c>
      <c r="D195" s="1829"/>
      <c r="E195" s="1831"/>
      <c r="F195" s="1829"/>
      <c r="G195" s="1829"/>
      <c r="H195" s="1845"/>
      <c r="I195" s="1845"/>
      <c r="J195" s="1845"/>
      <c r="K195" s="1845"/>
      <c r="L195" s="1845"/>
      <c r="M195" s="1845"/>
      <c r="N195" s="1832"/>
      <c r="O195" s="1832"/>
      <c r="P195" s="1832"/>
      <c r="Q195" s="1832"/>
      <c r="R195" s="1832"/>
      <c r="S195" s="1832"/>
      <c r="T195" s="1832"/>
      <c r="U195" s="1832"/>
      <c r="V195" s="1832"/>
      <c r="W195" s="1832"/>
      <c r="X195" s="1832"/>
      <c r="Y195" s="1582"/>
      <c r="Z195" s="1832"/>
      <c r="AA195" s="1582"/>
    </row>
    <row r="196" spans="1:27" s="1833" customFormat="1" ht="24.95" customHeight="1">
      <c r="A196" s="1829"/>
      <c r="B196" s="1830"/>
      <c r="C196" s="1831" t="s">
        <v>2397</v>
      </c>
      <c r="D196" s="1829"/>
      <c r="E196" s="1831"/>
      <c r="F196" s="1829"/>
      <c r="G196" s="1829"/>
      <c r="H196" s="1845"/>
      <c r="I196" s="1845"/>
      <c r="J196" s="1845"/>
      <c r="K196" s="1845"/>
      <c r="L196" s="1845"/>
      <c r="M196" s="1845"/>
      <c r="N196" s="1832"/>
      <c r="O196" s="1832"/>
      <c r="P196" s="1832"/>
      <c r="Q196" s="1832"/>
      <c r="R196" s="1832"/>
      <c r="S196" s="1832"/>
      <c r="T196" s="1832"/>
      <c r="U196" s="1832"/>
      <c r="V196" s="1832"/>
      <c r="W196" s="1832"/>
      <c r="X196" s="1832"/>
      <c r="Y196" s="1582"/>
      <c r="Z196" s="1832"/>
      <c r="AA196" s="1582"/>
    </row>
    <row r="197" spans="1:27" s="1833" customFormat="1" ht="24.95" customHeight="1">
      <c r="A197" s="1829"/>
      <c r="B197" s="1830"/>
      <c r="C197" s="1831" t="s">
        <v>2398</v>
      </c>
      <c r="D197" s="1829"/>
      <c r="E197" s="1831"/>
      <c r="F197" s="1829"/>
      <c r="G197" s="1829"/>
      <c r="H197" s="1845"/>
      <c r="I197" s="1845"/>
      <c r="J197" s="1845"/>
      <c r="K197" s="1845"/>
      <c r="L197" s="1845"/>
      <c r="M197" s="1845"/>
      <c r="N197" s="1832"/>
      <c r="O197" s="1832"/>
      <c r="P197" s="1832"/>
      <c r="Q197" s="1832"/>
      <c r="R197" s="1832"/>
      <c r="S197" s="1832"/>
      <c r="T197" s="1832"/>
      <c r="U197" s="1832"/>
      <c r="V197" s="1832"/>
      <c r="W197" s="1832"/>
      <c r="X197" s="1832"/>
      <c r="Y197" s="1582"/>
      <c r="Z197" s="1832"/>
      <c r="AA197" s="1582"/>
    </row>
    <row r="198" spans="1:27" s="1833" customFormat="1" ht="24.95" customHeight="1">
      <c r="A198" s="1829"/>
      <c r="B198" s="1830"/>
      <c r="C198" s="1831" t="s">
        <v>2399</v>
      </c>
      <c r="D198" s="1829"/>
      <c r="E198" s="1831"/>
      <c r="F198" s="1829"/>
      <c r="G198" s="1829"/>
      <c r="H198" s="1845"/>
      <c r="I198" s="1845"/>
      <c r="J198" s="1845"/>
      <c r="K198" s="1845"/>
      <c r="L198" s="1845"/>
      <c r="M198" s="1845"/>
      <c r="N198" s="1832"/>
      <c r="O198" s="1832"/>
      <c r="P198" s="1832"/>
      <c r="Q198" s="1832"/>
      <c r="R198" s="1832"/>
      <c r="S198" s="1832"/>
      <c r="T198" s="1832"/>
      <c r="U198" s="1832"/>
      <c r="V198" s="1832"/>
      <c r="W198" s="1832"/>
      <c r="X198" s="1832"/>
      <c r="Y198" s="1582"/>
      <c r="Z198" s="1832"/>
      <c r="AA198" s="1582"/>
    </row>
    <row r="199" spans="1:27" s="1537" customFormat="1" ht="24.95" customHeight="1">
      <c r="A199" s="1846"/>
      <c r="B199" s="1847"/>
      <c r="C199" s="1981"/>
      <c r="D199" s="1982"/>
      <c r="E199" s="1983"/>
      <c r="F199" s="1984"/>
      <c r="G199" s="1985"/>
      <c r="H199" s="1985"/>
      <c r="I199" s="1985"/>
      <c r="J199" s="1986"/>
      <c r="K199" s="1987"/>
      <c r="L199" s="1918"/>
      <c r="M199" s="1918"/>
      <c r="N199" s="1918"/>
      <c r="O199" s="1918"/>
      <c r="P199" s="1918"/>
      <c r="Q199" s="1988"/>
      <c r="R199" s="1989"/>
      <c r="S199" s="1990"/>
      <c r="T199" s="1991"/>
      <c r="U199" s="1989"/>
      <c r="V199" s="1845"/>
      <c r="W199" s="1845"/>
      <c r="X199" s="1846"/>
      <c r="Y199" s="1846"/>
      <c r="Z199" s="1846"/>
      <c r="AA199" s="1846"/>
    </row>
    <row r="200" spans="1:27" s="1537" customFormat="1" ht="24.95" customHeight="1">
      <c r="A200" s="1846"/>
      <c r="B200" s="1847"/>
      <c r="C200" s="1981"/>
      <c r="D200" s="1982"/>
      <c r="E200" s="1983"/>
      <c r="F200" s="1984"/>
      <c r="G200" s="1985"/>
      <c r="H200" s="1985"/>
      <c r="I200" s="1985"/>
      <c r="J200" s="1986"/>
      <c r="K200" s="1987"/>
      <c r="L200" s="1918"/>
      <c r="M200" s="1918"/>
      <c r="N200" s="1918"/>
      <c r="O200" s="1918"/>
      <c r="P200" s="1918"/>
      <c r="Q200" s="1988"/>
      <c r="R200" s="1989"/>
      <c r="S200" s="1990"/>
      <c r="T200" s="1991"/>
      <c r="U200" s="1989"/>
      <c r="V200" s="1845"/>
      <c r="W200" s="1845"/>
      <c r="X200" s="1846"/>
      <c r="Y200" s="1846"/>
      <c r="Z200" s="1846"/>
      <c r="AA200" s="1846"/>
    </row>
    <row r="201" spans="1:27" s="1537" customFormat="1" ht="24.95" customHeight="1">
      <c r="A201" s="1846"/>
      <c r="B201" s="1847"/>
      <c r="C201" s="1981"/>
      <c r="D201" s="1982"/>
      <c r="E201" s="1983"/>
      <c r="F201" s="1984"/>
      <c r="G201" s="1985"/>
      <c r="H201" s="1985"/>
      <c r="I201" s="1985"/>
      <c r="J201" s="1986"/>
      <c r="K201" s="1987"/>
      <c r="L201" s="1918"/>
      <c r="M201" s="1918"/>
      <c r="N201" s="1918"/>
      <c r="O201" s="1918"/>
      <c r="P201" s="1918"/>
      <c r="Q201" s="1988"/>
      <c r="R201" s="1989"/>
      <c r="S201" s="1990"/>
      <c r="T201" s="1991"/>
      <c r="U201" s="1989"/>
      <c r="V201" s="1845"/>
      <c r="W201" s="1845"/>
      <c r="X201" s="1846"/>
      <c r="Y201" s="1846"/>
      <c r="Z201" s="1846"/>
      <c r="AA201" s="1846"/>
    </row>
    <row r="202" spans="1:27" s="1537" customFormat="1" ht="24.95" customHeight="1">
      <c r="A202" s="1846"/>
      <c r="B202" s="1847"/>
      <c r="C202" s="1981"/>
      <c r="D202" s="1982"/>
      <c r="E202" s="1983"/>
      <c r="F202" s="1984"/>
      <c r="G202" s="1985"/>
      <c r="H202" s="1985"/>
      <c r="I202" s="1985"/>
      <c r="J202" s="1986"/>
      <c r="K202" s="1987"/>
      <c r="L202" s="1918"/>
      <c r="M202" s="1918"/>
      <c r="N202" s="1918"/>
      <c r="O202" s="1918"/>
      <c r="P202" s="1918"/>
      <c r="Q202" s="1988"/>
      <c r="R202" s="1989"/>
      <c r="S202" s="1990"/>
      <c r="T202" s="1991"/>
      <c r="U202" s="1989"/>
      <c r="V202" s="1845"/>
      <c r="W202" s="1845"/>
      <c r="X202" s="1846"/>
      <c r="Y202" s="1846"/>
      <c r="Z202" s="1846"/>
      <c r="AA202" s="1846"/>
    </row>
    <row r="203" spans="1:27" s="1537" customFormat="1" ht="24.95" customHeight="1">
      <c r="A203" s="1846"/>
      <c r="B203" s="1847"/>
      <c r="C203" s="1981"/>
      <c r="D203" s="1982"/>
      <c r="E203" s="1983"/>
      <c r="F203" s="1984"/>
      <c r="G203" s="1985"/>
      <c r="H203" s="1985"/>
      <c r="I203" s="1985"/>
      <c r="J203" s="1986"/>
      <c r="K203" s="1987"/>
      <c r="L203" s="1918"/>
      <c r="M203" s="1918"/>
      <c r="N203" s="1918"/>
      <c r="O203" s="1918"/>
      <c r="P203" s="1918"/>
      <c r="Q203" s="1988"/>
      <c r="R203" s="1989"/>
      <c r="S203" s="1990"/>
      <c r="T203" s="1991"/>
      <c r="U203" s="1989"/>
      <c r="V203" s="1845"/>
      <c r="W203" s="1845"/>
      <c r="X203" s="1846"/>
      <c r="Y203" s="1846"/>
      <c r="Z203" s="1846"/>
      <c r="AA203" s="1846"/>
    </row>
    <row r="204" spans="1:27" s="1537" customFormat="1" ht="24.95" customHeight="1">
      <c r="A204" s="1846"/>
      <c r="B204" s="1847"/>
      <c r="C204" s="1981"/>
      <c r="D204" s="1982"/>
      <c r="E204" s="1983"/>
      <c r="F204" s="1984"/>
      <c r="G204" s="1985"/>
      <c r="H204" s="1985"/>
      <c r="I204" s="1985"/>
      <c r="J204" s="1986"/>
      <c r="K204" s="1987"/>
      <c r="L204" s="1918"/>
      <c r="M204" s="1918"/>
      <c r="N204" s="1918"/>
      <c r="O204" s="1918"/>
      <c r="P204" s="1918"/>
      <c r="Q204" s="1988"/>
      <c r="R204" s="1989"/>
      <c r="S204" s="1990"/>
      <c r="T204" s="1991"/>
      <c r="U204" s="1989"/>
      <c r="V204" s="1845"/>
      <c r="W204" s="1845"/>
      <c r="X204" s="1846"/>
      <c r="Y204" s="1846"/>
      <c r="Z204" s="1846"/>
      <c r="AA204" s="1846"/>
    </row>
    <row r="205" spans="1:27" s="1537" customFormat="1" ht="24.95" customHeight="1">
      <c r="A205" s="1846"/>
      <c r="B205" s="1847"/>
      <c r="C205" s="1981"/>
      <c r="D205" s="1982"/>
      <c r="E205" s="1983"/>
      <c r="F205" s="1984"/>
      <c r="G205" s="1985"/>
      <c r="H205" s="1985"/>
      <c r="I205" s="1985"/>
      <c r="J205" s="1986"/>
      <c r="K205" s="1987"/>
      <c r="L205" s="1918"/>
      <c r="M205" s="1918"/>
      <c r="N205" s="1918"/>
      <c r="O205" s="1918"/>
      <c r="P205" s="1918"/>
      <c r="Q205" s="1988"/>
      <c r="R205" s="1989"/>
      <c r="S205" s="1990"/>
      <c r="T205" s="1991"/>
      <c r="U205" s="1989"/>
      <c r="V205" s="1845"/>
      <c r="W205" s="1845"/>
      <c r="X205" s="1846"/>
      <c r="Y205" s="1846"/>
      <c r="Z205" s="1846"/>
      <c r="AA205" s="1846"/>
    </row>
    <row r="206" spans="1:27" s="1537" customFormat="1" ht="24.95" customHeight="1">
      <c r="A206" s="1846"/>
      <c r="B206" s="1847"/>
      <c r="C206" s="1981"/>
      <c r="D206" s="1982"/>
      <c r="E206" s="1983"/>
      <c r="F206" s="1984"/>
      <c r="G206" s="1985"/>
      <c r="H206" s="1985"/>
      <c r="I206" s="1985"/>
      <c r="J206" s="1986"/>
      <c r="K206" s="1992" t="s">
        <v>2400</v>
      </c>
      <c r="L206" s="1993"/>
      <c r="M206" s="1994"/>
      <c r="N206" s="1918"/>
      <c r="O206" s="1918"/>
      <c r="P206" s="1918"/>
      <c r="Q206" s="1988"/>
      <c r="R206" s="1989"/>
      <c r="S206" s="1990"/>
      <c r="T206" s="1991"/>
      <c r="U206" s="1989"/>
      <c r="V206" s="1845"/>
      <c r="W206" s="1845"/>
      <c r="X206" s="1846"/>
      <c r="Y206" s="1846"/>
      <c r="Z206" s="1846"/>
      <c r="AA206" s="1846"/>
    </row>
    <row r="207" spans="1:27" s="1537" customFormat="1" ht="24.95" customHeight="1">
      <c r="A207" s="1846"/>
      <c r="B207" s="1847"/>
      <c r="C207" s="1981"/>
      <c r="D207" s="1982"/>
      <c r="E207" s="1983"/>
      <c r="F207" s="1984"/>
      <c r="G207" s="1985"/>
      <c r="H207" s="1985"/>
      <c r="I207" s="1985"/>
      <c r="J207" s="1986"/>
      <c r="K207" s="1918"/>
      <c r="L207" s="1918"/>
      <c r="M207" s="1918"/>
      <c r="N207" s="1918"/>
      <c r="O207" s="1918"/>
      <c r="P207" s="1918"/>
      <c r="Q207" s="1988"/>
      <c r="R207" s="1989"/>
      <c r="S207" s="1990"/>
      <c r="T207" s="1991"/>
      <c r="U207" s="1989"/>
      <c r="V207" s="1845"/>
      <c r="W207" s="1845"/>
      <c r="X207" s="1846"/>
      <c r="Y207" s="1846"/>
      <c r="Z207" s="1846"/>
      <c r="AA207" s="1846"/>
    </row>
    <row r="208" spans="1:27" s="1537" customFormat="1" ht="24.95" customHeight="1">
      <c r="A208" s="1846"/>
      <c r="B208" s="1847"/>
      <c r="C208" s="1981"/>
      <c r="D208" s="1982"/>
      <c r="E208" s="1983"/>
      <c r="F208" s="1984"/>
      <c r="G208" s="1985"/>
      <c r="H208" s="1985"/>
      <c r="I208" s="1985"/>
      <c r="J208" s="1986"/>
      <c r="K208" s="1995" t="s">
        <v>2040</v>
      </c>
      <c r="L208" s="1996" t="s">
        <v>2401</v>
      </c>
      <c r="M208" s="1994"/>
      <c r="N208" s="1994"/>
      <c r="O208" s="1994"/>
      <c r="P208" s="1994"/>
      <c r="Q208" s="1997"/>
      <c r="R208" s="1989"/>
      <c r="S208" s="1990"/>
      <c r="T208" s="1991"/>
      <c r="U208" s="1989"/>
      <c r="V208" s="1845"/>
      <c r="W208" s="1845"/>
      <c r="X208" s="1846"/>
      <c r="Y208" s="1846"/>
      <c r="Z208" s="1846"/>
      <c r="AA208" s="1846"/>
    </row>
    <row r="209" spans="1:27" s="1537" customFormat="1" ht="24.95" customHeight="1">
      <c r="A209" s="1846"/>
      <c r="B209" s="1847"/>
      <c r="C209" s="1981"/>
      <c r="D209" s="1982"/>
      <c r="E209" s="1983"/>
      <c r="F209" s="1984"/>
      <c r="G209" s="1985"/>
      <c r="H209" s="1985"/>
      <c r="I209" s="1985"/>
      <c r="J209" s="1986"/>
      <c r="K209" s="1987"/>
      <c r="L209" s="1918"/>
      <c r="M209" s="1989"/>
      <c r="N209" s="1989"/>
      <c r="O209" s="1989"/>
      <c r="P209" s="1989"/>
      <c r="Q209" s="1989"/>
      <c r="R209" s="1989"/>
      <c r="S209" s="1989"/>
      <c r="T209" s="1989"/>
      <c r="U209" s="1989"/>
      <c r="V209" s="1845"/>
      <c r="W209" s="1845"/>
      <c r="X209" s="1846"/>
      <c r="Y209" s="1846"/>
      <c r="Z209" s="1846"/>
      <c r="AA209" s="1846"/>
    </row>
    <row r="210" spans="1:27" s="1537" customFormat="1" ht="24.95" customHeight="1">
      <c r="A210" s="1846"/>
      <c r="B210" s="1847"/>
      <c r="C210" s="1981"/>
      <c r="D210" s="1982"/>
      <c r="E210" s="1983"/>
      <c r="F210" s="1984"/>
      <c r="G210" s="1985"/>
      <c r="H210" s="1985"/>
      <c r="I210" s="1985"/>
      <c r="J210" s="1986"/>
      <c r="K210" s="1987"/>
      <c r="L210" s="1918"/>
      <c r="M210" s="1989"/>
      <c r="N210" s="1989"/>
      <c r="O210" s="1989"/>
      <c r="P210" s="1989"/>
      <c r="Q210" s="1989"/>
      <c r="R210" s="1989"/>
      <c r="S210" s="1989"/>
      <c r="T210" s="1989"/>
      <c r="U210" s="1989"/>
      <c r="V210" s="1845"/>
      <c r="W210" s="1845"/>
      <c r="X210" s="1846"/>
      <c r="Y210" s="1846"/>
      <c r="Z210" s="1846"/>
      <c r="AA210" s="1846"/>
    </row>
    <row r="211" spans="1:27" s="1537" customFormat="1" ht="24.95" customHeight="1">
      <c r="A211" s="1846"/>
      <c r="B211" s="1847"/>
      <c r="C211" s="1981"/>
      <c r="D211" s="1982"/>
      <c r="E211" s="1983"/>
      <c r="F211" s="1984"/>
      <c r="G211" s="1985"/>
      <c r="H211" s="1985"/>
      <c r="I211" s="1985"/>
      <c r="J211" s="1986"/>
      <c r="K211" s="1987"/>
      <c r="L211" s="1918"/>
      <c r="M211" s="1989"/>
      <c r="N211" s="1989"/>
      <c r="O211" s="1989"/>
      <c r="P211" s="1989"/>
      <c r="Q211" s="1989"/>
      <c r="R211" s="1989"/>
      <c r="S211" s="1989"/>
      <c r="T211" s="1989"/>
      <c r="U211" s="1989"/>
      <c r="V211" s="1845"/>
      <c r="W211" s="1845"/>
      <c r="X211" s="1846"/>
      <c r="Y211" s="1846"/>
      <c r="Z211" s="1846"/>
      <c r="AA211" s="1846"/>
    </row>
    <row r="212" spans="1:27" s="1537" customFormat="1" ht="24.95" customHeight="1">
      <c r="A212" s="1846"/>
      <c r="B212" s="1847"/>
      <c r="C212" s="1981"/>
      <c r="D212" s="1982"/>
      <c r="E212" s="1983"/>
      <c r="F212" s="1984"/>
      <c r="G212" s="1985"/>
      <c r="H212" s="1985"/>
      <c r="I212" s="1985"/>
      <c r="J212" s="1986"/>
      <c r="K212" s="1987"/>
      <c r="L212" s="1918"/>
      <c r="M212" s="1989"/>
      <c r="N212" s="1989"/>
      <c r="O212" s="1989"/>
      <c r="P212" s="1989"/>
      <c r="Q212" s="1989"/>
      <c r="R212" s="1989"/>
      <c r="S212" s="1989"/>
      <c r="T212" s="1989"/>
      <c r="U212" s="1989"/>
      <c r="V212" s="1845"/>
      <c r="W212" s="1845"/>
      <c r="X212" s="1846"/>
      <c r="Y212" s="1846"/>
      <c r="Z212" s="1846"/>
      <c r="AA212" s="1846"/>
    </row>
    <row r="213" spans="1:27" s="1537" customFormat="1" ht="24.95" customHeight="1">
      <c r="A213" s="1846"/>
      <c r="B213" s="1847"/>
      <c r="C213" s="1981"/>
      <c r="D213" s="1982"/>
      <c r="E213" s="1983"/>
      <c r="F213" s="1984"/>
      <c r="G213" s="1985"/>
      <c r="H213" s="1985"/>
      <c r="I213" s="1985"/>
      <c r="J213" s="1986"/>
      <c r="K213" s="1987"/>
      <c r="L213" s="1918"/>
      <c r="M213" s="1989"/>
      <c r="N213" s="1989"/>
      <c r="O213" s="1989"/>
      <c r="P213" s="1989"/>
      <c r="Q213" s="1989"/>
      <c r="R213" s="1989"/>
      <c r="S213" s="1989"/>
      <c r="T213" s="1989"/>
      <c r="U213" s="1989"/>
      <c r="V213" s="1845"/>
      <c r="W213" s="1845"/>
      <c r="X213" s="1846"/>
      <c r="Y213" s="1846"/>
      <c r="Z213" s="1846"/>
      <c r="AA213" s="1846"/>
    </row>
    <row r="214" spans="1:27" s="1537" customFormat="1" ht="24.95" customHeight="1">
      <c r="A214" s="1846"/>
      <c r="B214" s="1847"/>
      <c r="C214" s="1981"/>
      <c r="D214" s="1982"/>
      <c r="E214" s="1983"/>
      <c r="F214" s="1984"/>
      <c r="G214" s="1985"/>
      <c r="H214" s="1985"/>
      <c r="I214" s="1985"/>
      <c r="J214" s="1986"/>
      <c r="K214" s="1987"/>
      <c r="L214" s="1918"/>
      <c r="M214" s="1918"/>
      <c r="N214" s="1918"/>
      <c r="O214" s="1918"/>
      <c r="P214" s="1918"/>
      <c r="Q214" s="1988"/>
      <c r="R214" s="1989"/>
      <c r="S214" s="1990"/>
      <c r="T214" s="1991"/>
      <c r="U214" s="1989"/>
      <c r="V214" s="1845"/>
      <c r="W214" s="1845"/>
      <c r="X214" s="1846"/>
      <c r="Y214" s="1846"/>
      <c r="Z214" s="1846"/>
      <c r="AA214" s="1846"/>
    </row>
    <row r="215" spans="1:27" s="1537" customFormat="1" ht="24.95" customHeight="1">
      <c r="A215" s="1846"/>
      <c r="B215" s="1847"/>
      <c r="C215" s="1981"/>
      <c r="D215" s="1982"/>
      <c r="E215" s="1983"/>
      <c r="F215" s="1984"/>
      <c r="G215" s="1985"/>
      <c r="H215" s="1985"/>
      <c r="I215" s="1985"/>
      <c r="J215" s="1986"/>
      <c r="K215" s="1987"/>
      <c r="L215" s="1918"/>
      <c r="M215" s="1918"/>
      <c r="N215" s="1918"/>
      <c r="O215" s="1918"/>
      <c r="P215" s="1918"/>
      <c r="Q215" s="1988"/>
      <c r="R215" s="1989"/>
      <c r="S215" s="1990"/>
      <c r="T215" s="1991"/>
      <c r="U215" s="1989"/>
      <c r="V215" s="1845"/>
      <c r="W215" s="1845"/>
      <c r="X215" s="1846"/>
      <c r="Y215" s="1846"/>
      <c r="Z215" s="1846"/>
      <c r="AA215" s="1846"/>
    </row>
    <row r="216" spans="1:27" s="1537" customFormat="1" ht="24.95" customHeight="1">
      <c r="A216" s="1846"/>
      <c r="B216" s="1847"/>
      <c r="C216" s="1981"/>
      <c r="D216" s="1982"/>
      <c r="E216" s="1983"/>
      <c r="F216" s="1984"/>
      <c r="G216" s="1985"/>
      <c r="H216" s="1985"/>
      <c r="I216" s="1985"/>
      <c r="J216" s="1986"/>
      <c r="K216" s="1987"/>
      <c r="L216" s="1918"/>
      <c r="M216" s="1918"/>
      <c r="N216" s="1918"/>
      <c r="O216" s="1918"/>
      <c r="P216" s="1918"/>
      <c r="Q216" s="1988"/>
      <c r="R216" s="1989"/>
      <c r="S216" s="1990"/>
      <c r="T216" s="1991"/>
      <c r="U216" s="1989"/>
      <c r="V216" s="1845"/>
      <c r="W216" s="1845"/>
      <c r="X216" s="1846"/>
      <c r="Y216" s="1846"/>
      <c r="Z216" s="1846"/>
      <c r="AA216" s="1846"/>
    </row>
    <row r="217" spans="1:27" s="1537" customFormat="1" ht="24.95" customHeight="1">
      <c r="A217" s="1846"/>
      <c r="B217" s="1847"/>
      <c r="C217" s="1981"/>
      <c r="D217" s="1982"/>
      <c r="E217" s="1983"/>
      <c r="F217" s="1984"/>
      <c r="G217" s="1985"/>
      <c r="H217" s="1985"/>
      <c r="I217" s="1985"/>
      <c r="J217" s="1986"/>
      <c r="K217" s="1987"/>
      <c r="L217" s="1918"/>
      <c r="M217" s="1918"/>
      <c r="N217" s="1918"/>
      <c r="O217" s="1918"/>
      <c r="P217" s="1918"/>
      <c r="Q217" s="1988"/>
      <c r="R217" s="1989"/>
      <c r="S217" s="1990"/>
      <c r="T217" s="1991"/>
      <c r="U217" s="1989"/>
      <c r="V217" s="1845"/>
      <c r="W217" s="1845"/>
      <c r="X217" s="1846"/>
      <c r="Y217" s="1846"/>
      <c r="Z217" s="1846"/>
      <c r="AA217" s="1846"/>
    </row>
    <row r="218" spans="1:27" s="1537" customFormat="1" ht="24.95" customHeight="1">
      <c r="A218" s="1846"/>
      <c r="B218" s="1847"/>
      <c r="C218" s="1981"/>
      <c r="D218" s="1982"/>
      <c r="E218" s="1983"/>
      <c r="F218" s="1984"/>
      <c r="G218" s="1985"/>
      <c r="H218" s="1985"/>
      <c r="I218" s="1985"/>
      <c r="J218" s="1986"/>
      <c r="K218" s="1987"/>
      <c r="L218" s="1918"/>
      <c r="M218" s="1918"/>
      <c r="N218" s="1918"/>
      <c r="O218" s="1918"/>
      <c r="P218" s="1918"/>
      <c r="Q218" s="1988"/>
      <c r="R218" s="1989"/>
      <c r="S218" s="1990"/>
      <c r="T218" s="1991"/>
      <c r="U218" s="1989"/>
      <c r="V218" s="1845"/>
      <c r="W218" s="1845"/>
      <c r="X218" s="1846"/>
      <c r="Y218" s="1846"/>
      <c r="Z218" s="1846"/>
      <c r="AA218" s="1846"/>
    </row>
    <row r="219" spans="1:27" s="1537" customFormat="1" ht="24.95" customHeight="1">
      <c r="A219" s="1846"/>
      <c r="B219" s="1847"/>
      <c r="C219" s="1981"/>
      <c r="D219" s="1982"/>
      <c r="E219" s="1983"/>
      <c r="F219" s="1984"/>
      <c r="G219" s="1985"/>
      <c r="H219" s="1985"/>
      <c r="I219" s="1985"/>
      <c r="J219" s="1986"/>
      <c r="K219" s="1987"/>
      <c r="L219" s="1918"/>
      <c r="M219" s="1918"/>
      <c r="N219" s="1918"/>
      <c r="O219" s="1918"/>
      <c r="P219" s="1918"/>
      <c r="Q219" s="1988"/>
      <c r="R219" s="1989"/>
      <c r="S219" s="1990"/>
      <c r="T219" s="1991"/>
      <c r="U219" s="1989"/>
      <c r="V219" s="1845"/>
      <c r="W219" s="1845"/>
      <c r="X219" s="1846"/>
      <c r="Y219" s="1846"/>
      <c r="Z219" s="1846"/>
      <c r="AA219" s="1846"/>
    </row>
    <row r="220" spans="1:27" s="1537" customFormat="1" ht="24.95" customHeight="1">
      <c r="A220" s="1846"/>
      <c r="B220" s="1847"/>
      <c r="C220" s="1981"/>
      <c r="D220" s="1982"/>
      <c r="E220" s="1983"/>
      <c r="F220" s="1984"/>
      <c r="G220" s="1985"/>
      <c r="H220" s="1985"/>
      <c r="I220" s="1985"/>
      <c r="J220" s="1986"/>
      <c r="K220" s="1987"/>
      <c r="L220" s="1918"/>
      <c r="M220" s="1918"/>
      <c r="N220" s="1918"/>
      <c r="O220" s="1918"/>
      <c r="P220" s="1918"/>
      <c r="Q220" s="1988"/>
      <c r="R220" s="1989"/>
      <c r="S220" s="1990"/>
      <c r="T220" s="1991"/>
      <c r="U220" s="1989"/>
      <c r="V220" s="1845"/>
      <c r="W220" s="1845"/>
      <c r="X220" s="1846"/>
      <c r="Y220" s="1846"/>
      <c r="Z220" s="1846"/>
      <c r="AA220" s="1846"/>
    </row>
    <row r="221" spans="1:27" s="1537" customFormat="1" ht="24.95" customHeight="1">
      <c r="A221" s="1846"/>
      <c r="B221" s="1847"/>
      <c r="C221" s="1981"/>
      <c r="D221" s="1982"/>
      <c r="E221" s="1983"/>
      <c r="F221" s="1984"/>
      <c r="G221" s="1985"/>
      <c r="H221" s="1985"/>
      <c r="I221" s="1985"/>
      <c r="J221" s="1986"/>
      <c r="K221" s="1987"/>
      <c r="L221" s="1918"/>
      <c r="M221" s="1918"/>
      <c r="N221" s="1918"/>
      <c r="O221" s="1918"/>
      <c r="P221" s="1918"/>
      <c r="Q221" s="1988"/>
      <c r="R221" s="1989"/>
      <c r="S221" s="1990"/>
      <c r="T221" s="1991"/>
      <c r="U221" s="1989"/>
      <c r="V221" s="1845"/>
      <c r="W221" s="1845"/>
      <c r="X221" s="1846"/>
      <c r="Y221" s="1846"/>
      <c r="Z221" s="1846"/>
      <c r="AA221" s="1846"/>
    </row>
    <row r="222" spans="1:27" s="1538" customFormat="1" ht="24.95" customHeight="1">
      <c r="A222" s="1535"/>
      <c r="B222" s="1998"/>
      <c r="C222" s="1584"/>
      <c r="D222" s="1587"/>
      <c r="E222" s="1587"/>
      <c r="F222" s="1587"/>
      <c r="G222" s="1587"/>
      <c r="H222" s="1587"/>
      <c r="I222" s="1587"/>
      <c r="J222" s="1587"/>
      <c r="K222" s="1587"/>
      <c r="L222" s="1845"/>
      <c r="M222" s="1845"/>
      <c r="N222" s="1845"/>
      <c r="O222" s="1845"/>
      <c r="P222" s="1845"/>
      <c r="Q222" s="1536"/>
      <c r="R222" s="1536"/>
      <c r="S222" s="1536"/>
      <c r="T222" s="1536"/>
      <c r="U222" s="1536"/>
      <c r="V222" s="1536"/>
      <c r="W222" s="1536"/>
      <c r="X222" s="1536"/>
      <c r="Y222" s="1536"/>
      <c r="Z222" s="1536"/>
      <c r="AA222" s="1536"/>
    </row>
    <row r="223" spans="1:27" s="1537" customFormat="1" ht="24.95" customHeight="1">
      <c r="A223" s="1535"/>
      <c r="B223" s="1999" t="s">
        <v>2043</v>
      </c>
      <c r="C223" s="1535"/>
      <c r="D223" s="1535"/>
      <c r="E223" s="1535"/>
      <c r="F223" s="1535"/>
      <c r="G223" s="1535"/>
      <c r="H223" s="1535"/>
      <c r="I223" s="1535"/>
      <c r="J223" s="1535"/>
      <c r="K223" s="1535"/>
      <c r="L223" s="1535"/>
      <c r="M223" s="1535"/>
      <c r="N223" s="1535"/>
      <c r="O223" s="1535"/>
      <c r="P223" s="1535"/>
      <c r="Q223" s="1535"/>
      <c r="R223" s="1535"/>
      <c r="S223" s="1536"/>
      <c r="T223" s="1536"/>
      <c r="U223" s="1536"/>
      <c r="V223" s="1536"/>
      <c r="W223" s="1536"/>
      <c r="X223" s="1536"/>
      <c r="Y223" s="1536"/>
      <c r="Z223" s="1536"/>
      <c r="AA223" s="1536"/>
    </row>
    <row r="224" spans="1:27" s="1537" customFormat="1" ht="24.95" customHeight="1">
      <c r="A224" s="1535"/>
      <c r="B224" s="2000" t="s">
        <v>2044</v>
      </c>
      <c r="C224" s="1535"/>
      <c r="D224" s="1535"/>
      <c r="E224" s="1535"/>
      <c r="F224" s="1535"/>
      <c r="G224" s="1535"/>
      <c r="H224" s="1535"/>
      <c r="I224" s="1535"/>
      <c r="J224" s="1535"/>
      <c r="K224" s="1535"/>
      <c r="L224" s="1535"/>
      <c r="M224" s="1535"/>
      <c r="N224" s="1535"/>
      <c r="O224" s="1535"/>
      <c r="P224" s="1535"/>
      <c r="Q224" s="1535"/>
      <c r="R224" s="1535"/>
      <c r="S224" s="1536"/>
      <c r="T224" s="1536"/>
      <c r="U224" s="1536"/>
      <c r="V224" s="1536"/>
      <c r="W224" s="1536"/>
      <c r="X224" s="1536"/>
      <c r="Y224" s="1536"/>
      <c r="Z224" s="1536"/>
      <c r="AA224" s="1536"/>
    </row>
    <row r="225" spans="1:44" s="1537" customFormat="1" ht="24.95" customHeight="1">
      <c r="A225" s="1535"/>
      <c r="B225" s="2000"/>
      <c r="C225" s="1535"/>
      <c r="D225" s="1535"/>
      <c r="E225" s="1535"/>
      <c r="F225" s="1535"/>
      <c r="G225" s="1535"/>
      <c r="H225" s="1535"/>
      <c r="I225" s="1535"/>
      <c r="J225" s="1535"/>
      <c r="K225" s="1535"/>
      <c r="L225" s="1535"/>
      <c r="M225" s="1535"/>
      <c r="N225" s="1535"/>
      <c r="O225" s="1535"/>
      <c r="P225" s="1535"/>
      <c r="Q225" s="1535"/>
      <c r="R225" s="1535"/>
      <c r="S225" s="1536"/>
      <c r="T225" s="1536"/>
      <c r="U225" s="1536"/>
      <c r="V225" s="1536"/>
      <c r="W225" s="1536"/>
      <c r="X225" s="1536"/>
      <c r="Y225" s="1536"/>
      <c r="Z225" s="1536"/>
      <c r="AA225" s="1536"/>
    </row>
    <row r="226" spans="1:44" s="1538" customFormat="1" ht="24.95" customHeight="1">
      <c r="A226" s="1535"/>
      <c r="B226" s="2001" t="s">
        <v>2045</v>
      </c>
      <c r="C226" s="2002"/>
      <c r="D226" s="1535"/>
      <c r="E226" s="1535"/>
      <c r="F226" s="1535"/>
      <c r="G226" s="1535"/>
      <c r="H226" s="1535"/>
      <c r="I226" s="1845"/>
      <c r="J226" s="1535"/>
      <c r="K226" s="1535"/>
      <c r="L226" s="1845"/>
      <c r="M226" s="1845"/>
      <c r="N226" s="1845"/>
      <c r="O226" s="1845"/>
      <c r="P226" s="1845"/>
      <c r="Q226" s="1536"/>
      <c r="R226" s="1536"/>
      <c r="S226" s="1536"/>
      <c r="T226" s="1536"/>
      <c r="U226" s="1536"/>
      <c r="V226" s="1536"/>
      <c r="W226" s="1885"/>
      <c r="X226" s="1536"/>
      <c r="Y226" s="2003"/>
      <c r="Z226" s="1536"/>
      <c r="AA226" s="1536"/>
      <c r="AB226" s="1537"/>
      <c r="AC226" s="1537"/>
      <c r="AD226" s="1537"/>
      <c r="AE226" s="1537"/>
      <c r="AF226" s="1537"/>
      <c r="AG226" s="1537"/>
      <c r="AH226" s="1537"/>
      <c r="AI226" s="1537"/>
      <c r="AJ226" s="1537"/>
      <c r="AK226" s="1537"/>
      <c r="AL226" s="1537"/>
      <c r="AM226" s="1537"/>
      <c r="AN226" s="1537"/>
      <c r="AO226" s="1537"/>
      <c r="AP226" s="1537"/>
      <c r="AQ226" s="1537"/>
      <c r="AR226" s="1537"/>
    </row>
    <row r="227" spans="1:44" s="1538" customFormat="1" ht="24.95" customHeight="1">
      <c r="A227" s="1535"/>
      <c r="B227" s="1539"/>
      <c r="C227" s="1535"/>
      <c r="D227" s="1535"/>
      <c r="E227" s="1535"/>
      <c r="F227" s="1535"/>
      <c r="G227" s="1535"/>
      <c r="H227" s="1535"/>
      <c r="I227" s="1845"/>
      <c r="J227" s="1535"/>
      <c r="K227" s="1535"/>
      <c r="L227" s="1845"/>
      <c r="M227" s="1845"/>
      <c r="N227" s="1845"/>
      <c r="O227" s="1845"/>
      <c r="P227" s="1845"/>
      <c r="Q227" s="1536"/>
      <c r="R227" s="1536"/>
      <c r="S227" s="1536"/>
      <c r="T227" s="1536"/>
      <c r="U227" s="1536"/>
      <c r="V227" s="1536"/>
      <c r="W227" s="1536"/>
      <c r="X227" s="1536"/>
      <c r="Y227" s="1536"/>
      <c r="Z227" s="1536"/>
      <c r="AA227" s="1536"/>
      <c r="AB227" s="1537"/>
      <c r="AC227" s="1537"/>
      <c r="AD227" s="1537"/>
      <c r="AE227" s="1537"/>
      <c r="AF227" s="1537"/>
      <c r="AG227" s="1537"/>
      <c r="AH227" s="1537"/>
      <c r="AI227" s="1537"/>
      <c r="AJ227" s="1537"/>
      <c r="AK227" s="1537"/>
      <c r="AL227" s="1537"/>
      <c r="AM227" s="1537"/>
      <c r="AN227" s="1537"/>
      <c r="AO227" s="1537"/>
      <c r="AP227" s="1537"/>
      <c r="AQ227" s="1537"/>
      <c r="AR227" s="1537"/>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FE9EA8A3-C319-494E-B963-67A2B2B087B6}"/>
    <hyperlink ref="L208" r:id="rId2" xr:uid="{E87C8027-4C0F-4256-A573-9CC0125B01E6}"/>
    <hyperlink ref="R45" r:id="rId3" xr:uid="{23427687-7BFA-49B6-BD2A-C7EDCC6C9B07}"/>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1781B-E89C-48FF-B57B-DC52D38C656F}">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3050">
        <f t="shared" ref="A1:Q1" ca="1" si="0">CELL("largeur",A1)</f>
        <v>3</v>
      </c>
      <c r="B1" s="3050">
        <f t="shared" ca="1" si="0"/>
        <v>15</v>
      </c>
      <c r="C1" s="3050">
        <f t="shared" ca="1" si="0"/>
        <v>15</v>
      </c>
      <c r="D1" s="3050">
        <f t="shared" ca="1" si="0"/>
        <v>15</v>
      </c>
      <c r="E1" s="3050">
        <f t="shared" ca="1" si="0"/>
        <v>15</v>
      </c>
      <c r="F1" s="3050">
        <f t="shared" ca="1" si="0"/>
        <v>15</v>
      </c>
      <c r="G1" s="3050">
        <f t="shared" ca="1" si="0"/>
        <v>15</v>
      </c>
      <c r="H1" s="3050">
        <f t="shared" ca="1" si="0"/>
        <v>15</v>
      </c>
      <c r="I1" s="3050">
        <f t="shared" ca="1" si="0"/>
        <v>15</v>
      </c>
      <c r="J1" s="3050">
        <f t="shared" ca="1" si="0"/>
        <v>15</v>
      </c>
      <c r="K1" s="3050">
        <f t="shared" ca="1" si="0"/>
        <v>15</v>
      </c>
      <c r="L1" s="3050">
        <f t="shared" ca="1" si="0"/>
        <v>15</v>
      </c>
      <c r="M1" s="3050">
        <f t="shared" ca="1" si="0"/>
        <v>15</v>
      </c>
      <c r="N1" s="3050">
        <f t="shared" ca="1" si="0"/>
        <v>15</v>
      </c>
      <c r="O1" s="3050">
        <f t="shared" ca="1" si="0"/>
        <v>11</v>
      </c>
      <c r="P1" s="3050">
        <f t="shared" ca="1" si="0"/>
        <v>16</v>
      </c>
      <c r="Q1" s="3050">
        <f t="shared" ca="1" si="0"/>
        <v>11</v>
      </c>
    </row>
    <row r="2" spans="1:17" ht="26.25">
      <c r="A2" s="611"/>
      <c r="B2" s="3051" t="s">
        <v>342</v>
      </c>
      <c r="C2" s="3052"/>
      <c r="D2" s="3052"/>
      <c r="E2" s="3052"/>
      <c r="F2" s="3052"/>
      <c r="G2" s="3052"/>
      <c r="H2" s="3052"/>
      <c r="I2" s="3052"/>
      <c r="J2" s="3052"/>
      <c r="K2" s="3052"/>
      <c r="L2" s="3052"/>
      <c r="M2" s="3052"/>
      <c r="N2" s="3052"/>
      <c r="O2" s="3052"/>
      <c r="P2" s="3052"/>
      <c r="Q2" s="3053"/>
    </row>
    <row r="3" spans="1:17" ht="20.100000000000001" customHeight="1">
      <c r="A3" s="611"/>
      <c r="B3" s="2675" t="s">
        <v>343</v>
      </c>
      <c r="C3" s="3054"/>
      <c r="D3" s="3054"/>
      <c r="E3" s="3054"/>
      <c r="F3" s="3054"/>
      <c r="G3" s="3054"/>
      <c r="H3" s="3054"/>
      <c r="I3" s="3054"/>
      <c r="J3" s="3054"/>
      <c r="K3" s="3054"/>
      <c r="L3" s="3054"/>
      <c r="M3" s="3054"/>
      <c r="N3" s="3054"/>
      <c r="O3" s="3054"/>
      <c r="P3" s="3054"/>
      <c r="Q3" s="3055"/>
    </row>
    <row r="4" spans="1:17" ht="20.100000000000001" customHeight="1">
      <c r="A4" s="611"/>
      <c r="B4" s="2675" t="s">
        <v>344</v>
      </c>
      <c r="C4" s="3054"/>
      <c r="D4" s="3054"/>
      <c r="E4" s="3054"/>
      <c r="F4" s="3054"/>
      <c r="G4" s="3054"/>
      <c r="H4" s="3054"/>
      <c r="I4" s="3054"/>
      <c r="J4" s="3054"/>
      <c r="K4" s="3054"/>
      <c r="L4" s="3054"/>
      <c r="M4" s="3054"/>
      <c r="N4" s="3054"/>
      <c r="O4" s="3054"/>
      <c r="P4" s="3054"/>
      <c r="Q4" s="3055"/>
    </row>
    <row r="5" spans="1:17" ht="20.100000000000001" customHeight="1">
      <c r="A5" s="611"/>
      <c r="B5" s="2675" t="s">
        <v>345</v>
      </c>
      <c r="C5" s="3054"/>
      <c r="D5" s="3054"/>
      <c r="E5" s="3054"/>
      <c r="F5" s="3054"/>
      <c r="G5" s="3054"/>
      <c r="H5" s="3054"/>
      <c r="I5" s="3054"/>
      <c r="J5" s="3054"/>
      <c r="K5" s="3054"/>
      <c r="L5" s="3054"/>
      <c r="M5" s="3054"/>
      <c r="N5" s="3054"/>
      <c r="O5" s="3054"/>
      <c r="P5" s="3054"/>
      <c r="Q5" s="3055"/>
    </row>
    <row r="6" spans="1:17" ht="27" thickBot="1">
      <c r="A6" s="611"/>
      <c r="B6" s="3056" t="s">
        <v>2040</v>
      </c>
      <c r="C6" s="3057" t="s">
        <v>2042</v>
      </c>
      <c r="D6" s="3057"/>
      <c r="E6" s="3057"/>
      <c r="F6" s="3057"/>
      <c r="G6" s="3057"/>
      <c r="H6" s="3057"/>
      <c r="I6" s="3057"/>
      <c r="J6" s="3057"/>
      <c r="K6" s="3057"/>
      <c r="L6" s="3057"/>
      <c r="M6" s="3057"/>
      <c r="N6" s="3057"/>
      <c r="O6" s="3057"/>
      <c r="P6" s="3057"/>
      <c r="Q6" s="3058"/>
    </row>
    <row r="7" spans="1:17" ht="15.75">
      <c r="A7" s="612"/>
      <c r="B7" s="611"/>
      <c r="C7" s="613"/>
      <c r="D7" s="611"/>
      <c r="E7" s="611"/>
      <c r="F7" s="611"/>
      <c r="G7" s="611"/>
      <c r="H7" s="611"/>
      <c r="I7" s="611"/>
      <c r="J7" s="611"/>
      <c r="K7" s="611"/>
      <c r="L7" s="611"/>
      <c r="M7" s="612"/>
      <c r="N7" s="612"/>
      <c r="O7" s="612"/>
      <c r="P7" s="612"/>
      <c r="Q7" s="612"/>
    </row>
    <row r="8" spans="1:17" ht="15.75" customHeight="1">
      <c r="A8" s="612"/>
      <c r="B8" s="3059" t="s">
        <v>2465</v>
      </c>
      <c r="C8" s="3059"/>
      <c r="D8" s="3059"/>
      <c r="E8" s="3059"/>
      <c r="F8" s="3059"/>
      <c r="G8" s="3059"/>
      <c r="H8" s="3059"/>
      <c r="I8" s="3059"/>
      <c r="J8" s="3059"/>
      <c r="K8" s="3059"/>
      <c r="L8" s="3059"/>
      <c r="M8" s="3059"/>
      <c r="N8" s="3059"/>
      <c r="O8" s="3059"/>
      <c r="P8" s="3059"/>
      <c r="Q8" s="3059"/>
    </row>
    <row r="9" spans="1:17" ht="15.75" customHeight="1">
      <c r="A9" s="612"/>
      <c r="B9" s="3059"/>
      <c r="C9" s="3059"/>
      <c r="D9" s="3059"/>
      <c r="E9" s="3059"/>
      <c r="F9" s="3059"/>
      <c r="G9" s="3059"/>
      <c r="H9" s="3059"/>
      <c r="I9" s="3059"/>
      <c r="J9" s="3059"/>
      <c r="K9" s="3059"/>
      <c r="L9" s="3059"/>
      <c r="M9" s="3059"/>
      <c r="N9" s="3059"/>
      <c r="O9" s="3059"/>
      <c r="P9" s="3059"/>
      <c r="Q9" s="3059"/>
    </row>
    <row r="10" spans="1:17" ht="30.75" customHeight="1">
      <c r="A10" s="612"/>
      <c r="B10" s="3059"/>
      <c r="C10" s="3059"/>
      <c r="D10" s="3059"/>
      <c r="E10" s="3059"/>
      <c r="F10" s="3059"/>
      <c r="G10" s="3059"/>
      <c r="H10" s="3059"/>
      <c r="I10" s="3059"/>
      <c r="J10" s="3059"/>
      <c r="K10" s="3059"/>
      <c r="L10" s="3059"/>
      <c r="M10" s="3059"/>
      <c r="N10" s="3059"/>
      <c r="O10" s="3059"/>
      <c r="P10" s="3059"/>
      <c r="Q10" s="3059"/>
    </row>
    <row r="11" spans="1:17" ht="15.75" thickBot="1">
      <c r="A11" s="612"/>
      <c r="B11" s="611"/>
      <c r="C11" s="614"/>
      <c r="D11" s="611"/>
      <c r="E11" s="611"/>
      <c r="F11" s="611"/>
      <c r="G11" s="611"/>
      <c r="H11" s="611"/>
      <c r="I11" s="611"/>
      <c r="J11" s="611"/>
      <c r="K11" s="611"/>
      <c r="L11" s="611"/>
      <c r="M11" s="612"/>
      <c r="N11" s="612"/>
      <c r="O11" s="612"/>
      <c r="P11" s="612"/>
      <c r="Q11" s="612"/>
    </row>
    <row r="12" spans="1:17" ht="31.5" customHeight="1" thickBot="1">
      <c r="A12" s="612"/>
      <c r="B12" s="2676" t="s">
        <v>2466</v>
      </c>
      <c r="C12" s="2677"/>
      <c r="D12" s="2677"/>
      <c r="E12" s="2677"/>
      <c r="F12" s="2677"/>
      <c r="G12" s="2677"/>
      <c r="H12" s="2677"/>
      <c r="I12" s="2677"/>
      <c r="J12" s="2677"/>
      <c r="K12" s="2677"/>
      <c r="L12" s="2677"/>
      <c r="M12" s="2677"/>
      <c r="N12" s="2677"/>
      <c r="O12" s="2677"/>
      <c r="P12" s="2677"/>
      <c r="Q12" s="2678"/>
    </row>
    <row r="13" spans="1:17">
      <c r="A13" s="612"/>
      <c r="B13" s="615"/>
      <c r="C13" s="611"/>
      <c r="D13" s="611"/>
      <c r="E13" s="611"/>
      <c r="F13" s="611"/>
      <c r="G13" s="611"/>
      <c r="H13" s="611"/>
      <c r="I13" s="611"/>
      <c r="J13" s="611"/>
      <c r="K13" s="611"/>
      <c r="L13" s="611"/>
      <c r="M13" s="612"/>
      <c r="N13" s="612"/>
      <c r="O13" s="612"/>
      <c r="P13" s="612"/>
      <c r="Q13" s="612"/>
    </row>
    <row r="14" spans="1:17">
      <c r="A14" s="612"/>
      <c r="B14" s="615"/>
      <c r="C14" s="616" t="s">
        <v>2467</v>
      </c>
      <c r="D14" s="611"/>
      <c r="E14" s="611"/>
      <c r="F14" s="611"/>
      <c r="G14" s="611"/>
      <c r="H14" s="611"/>
      <c r="I14" s="611"/>
      <c r="J14" s="611"/>
      <c r="K14" s="611"/>
      <c r="L14" s="611"/>
      <c r="M14" s="612"/>
      <c r="N14" s="612"/>
      <c r="O14" s="612"/>
      <c r="P14" s="612"/>
      <c r="Q14" s="612"/>
    </row>
    <row r="15" spans="1:17">
      <c r="A15" s="612"/>
      <c r="B15" s="615"/>
      <c r="C15" s="611"/>
      <c r="D15" s="611"/>
      <c r="E15" s="611"/>
      <c r="F15" s="611"/>
      <c r="G15" s="611"/>
      <c r="H15" s="611"/>
      <c r="I15" s="611"/>
      <c r="J15" s="611"/>
      <c r="K15" s="611"/>
      <c r="L15" s="611"/>
      <c r="M15" s="612"/>
      <c r="N15" s="612"/>
      <c r="O15" s="612"/>
      <c r="P15" s="612"/>
      <c r="Q15" s="612"/>
    </row>
    <row r="16" spans="1:17">
      <c r="A16" s="612"/>
      <c r="B16" s="615"/>
      <c r="C16" s="3060" t="s">
        <v>171</v>
      </c>
      <c r="D16" s="3061" t="s">
        <v>175</v>
      </c>
      <c r="E16" s="3062" t="s">
        <v>173</v>
      </c>
      <c r="F16" s="3062" t="s">
        <v>2468</v>
      </c>
      <c r="G16" s="611"/>
      <c r="H16" s="611"/>
      <c r="I16" s="611"/>
      <c r="J16" s="611"/>
      <c r="K16" s="611"/>
      <c r="L16" s="611"/>
      <c r="M16" s="612"/>
      <c r="N16" s="3063" t="s">
        <v>2469</v>
      </c>
      <c r="O16" s="612"/>
      <c r="P16" s="612"/>
      <c r="Q16" s="612"/>
    </row>
    <row r="17" spans="1:17">
      <c r="A17" s="612"/>
      <c r="B17" s="615"/>
      <c r="C17" s="611"/>
      <c r="D17" s="611"/>
      <c r="E17" s="611"/>
      <c r="F17" s="611"/>
      <c r="G17" s="611"/>
      <c r="H17" s="611"/>
      <c r="I17" s="611"/>
      <c r="J17" s="611"/>
      <c r="K17" s="611"/>
      <c r="L17" s="611"/>
      <c r="M17" s="612"/>
      <c r="N17" s="612"/>
      <c r="O17" s="612"/>
      <c r="P17" s="612"/>
      <c r="Q17" s="612"/>
    </row>
    <row r="18" spans="1:17" ht="15.75">
      <c r="A18" s="612"/>
      <c r="B18" s="611"/>
      <c r="C18" s="3064" t="s">
        <v>2470</v>
      </c>
      <c r="D18" s="617"/>
      <c r="E18" s="617"/>
      <c r="F18" s="611"/>
      <c r="G18" s="611"/>
      <c r="H18" s="611"/>
      <c r="I18" s="611"/>
      <c r="J18" s="611"/>
      <c r="K18" s="611"/>
      <c r="L18" s="611"/>
      <c r="M18" s="612"/>
      <c r="N18" s="3065" t="s">
        <v>161</v>
      </c>
      <c r="O18" s="612"/>
      <c r="P18" s="612"/>
      <c r="Q18" s="612"/>
    </row>
    <row r="19" spans="1:17" ht="15.75">
      <c r="A19" s="612"/>
      <c r="B19" s="611"/>
      <c r="C19" s="3066"/>
      <c r="D19" s="3067"/>
      <c r="E19" s="3068">
        <v>1050</v>
      </c>
      <c r="F19" s="3069" t="s">
        <v>2471</v>
      </c>
      <c r="G19" s="152"/>
      <c r="H19" s="611"/>
      <c r="I19" s="611"/>
      <c r="J19" s="611"/>
      <c r="K19" s="611"/>
      <c r="L19" s="611"/>
      <c r="M19" s="612"/>
      <c r="N19" s="3065" t="s">
        <v>162</v>
      </c>
      <c r="O19" s="3070" t="s">
        <v>2472</v>
      </c>
      <c r="P19" s="612"/>
      <c r="Q19" s="612"/>
    </row>
    <row r="20" spans="1:17" ht="15.75">
      <c r="A20" s="612"/>
      <c r="B20" s="611"/>
      <c r="C20" s="3066"/>
      <c r="D20" s="3067"/>
      <c r="E20" s="3068">
        <v>400</v>
      </c>
      <c r="F20" s="3069" t="s">
        <v>2473</v>
      </c>
      <c r="G20" s="152"/>
      <c r="H20" s="611"/>
      <c r="I20" s="611"/>
      <c r="J20" s="611"/>
      <c r="K20" s="611"/>
      <c r="L20" s="611"/>
      <c r="M20" s="612"/>
      <c r="N20" s="3065" t="s">
        <v>163</v>
      </c>
      <c r="O20" s="612"/>
      <c r="P20" s="612"/>
      <c r="Q20" s="612"/>
    </row>
    <row r="21" spans="1:17" ht="15.75">
      <c r="A21" s="612"/>
      <c r="B21" s="611"/>
      <c r="C21" s="620"/>
      <c r="D21" s="620"/>
      <c r="E21" s="620"/>
      <c r="F21" s="611"/>
      <c r="G21" s="611"/>
      <c r="H21" s="611"/>
      <c r="I21" s="611"/>
      <c r="J21" s="611"/>
      <c r="K21" s="611"/>
      <c r="L21" s="611"/>
      <c r="M21" s="612"/>
      <c r="N21" s="3065" t="s">
        <v>164</v>
      </c>
      <c r="O21" s="612"/>
      <c r="P21" s="612"/>
      <c r="Q21" s="612"/>
    </row>
    <row r="22" spans="1:17" ht="20.25">
      <c r="A22" s="612"/>
      <c r="B22" s="611"/>
      <c r="C22" s="3071" t="s">
        <v>2474</v>
      </c>
      <c r="D22" s="618"/>
      <c r="E22" s="618"/>
      <c r="F22" s="619"/>
      <c r="G22" s="619"/>
      <c r="H22" s="619"/>
      <c r="I22" s="619"/>
      <c r="J22" s="611"/>
      <c r="K22" s="611"/>
      <c r="L22" s="611"/>
      <c r="M22" s="612"/>
      <c r="N22" s="3065" t="s">
        <v>165</v>
      </c>
      <c r="O22" s="612"/>
      <c r="P22" s="612"/>
      <c r="Q22" s="612"/>
    </row>
    <row r="23" spans="1:17" ht="15.75">
      <c r="A23" s="612"/>
      <c r="B23" s="611"/>
      <c r="C23" s="618" t="s">
        <v>2475</v>
      </c>
      <c r="D23" s="617"/>
      <c r="E23" s="617"/>
      <c r="F23" s="611"/>
      <c r="G23" s="611"/>
      <c r="H23" s="611"/>
      <c r="I23" s="611"/>
      <c r="J23" s="611"/>
      <c r="K23" s="611"/>
      <c r="L23" s="611"/>
      <c r="M23" s="612"/>
      <c r="N23" s="3065" t="s">
        <v>178</v>
      </c>
      <c r="O23" s="612"/>
      <c r="P23" s="612"/>
      <c r="Q23" s="612"/>
    </row>
    <row r="24" spans="1:17" ht="15.75">
      <c r="A24" s="612"/>
      <c r="B24" s="611"/>
      <c r="C24" s="618"/>
      <c r="D24" s="617"/>
      <c r="E24" s="617"/>
      <c r="F24" s="611"/>
      <c r="G24" s="611"/>
      <c r="H24" s="618"/>
      <c r="I24" s="611"/>
      <c r="J24" s="611"/>
      <c r="K24" s="611"/>
      <c r="L24" s="611"/>
      <c r="M24" s="612"/>
      <c r="N24" s="3065" t="s">
        <v>1792</v>
      </c>
      <c r="O24" s="612"/>
      <c r="P24" s="612"/>
      <c r="Q24" s="612"/>
    </row>
    <row r="25" spans="1:17" ht="15.75">
      <c r="A25" s="612"/>
      <c r="B25" s="611"/>
      <c r="C25" s="3060" t="s">
        <v>171</v>
      </c>
      <c r="D25" s="3061" t="s">
        <v>175</v>
      </c>
      <c r="E25" s="3062" t="s">
        <v>173</v>
      </c>
      <c r="F25" s="3062" t="s">
        <v>2468</v>
      </c>
      <c r="G25" s="611"/>
      <c r="H25" s="611"/>
      <c r="I25" s="611"/>
      <c r="J25" s="611"/>
      <c r="K25" s="611"/>
      <c r="L25" s="611"/>
      <c r="M25" s="612"/>
      <c r="N25" s="3065" t="s">
        <v>1807</v>
      </c>
      <c r="O25" s="612"/>
      <c r="P25" s="612"/>
      <c r="Q25" s="612"/>
    </row>
    <row r="26" spans="1:17" ht="15.75">
      <c r="A26" s="612"/>
      <c r="B26" s="611"/>
      <c r="C26" s="3066">
        <v>2</v>
      </c>
      <c r="D26" s="3072" t="s">
        <v>62</v>
      </c>
      <c r="E26" s="3068">
        <v>50</v>
      </c>
      <c r="F26" s="3073" t="s">
        <v>350</v>
      </c>
      <c r="G26" s="611"/>
      <c r="H26" s="611"/>
      <c r="I26" s="611"/>
      <c r="J26" s="611"/>
      <c r="K26" s="611"/>
      <c r="L26" s="611"/>
      <c r="M26" s="612"/>
      <c r="N26" s="3065" t="s">
        <v>1904</v>
      </c>
      <c r="O26" s="612"/>
      <c r="P26" s="612"/>
      <c r="Q26" s="612"/>
    </row>
    <row r="27" spans="1:17" ht="15.75">
      <c r="A27" s="612"/>
      <c r="B27" s="611"/>
      <c r="C27" s="621" t="s">
        <v>2476</v>
      </c>
      <c r="D27" s="618"/>
      <c r="E27" s="3073"/>
      <c r="F27" s="3073"/>
      <c r="G27" s="611"/>
      <c r="H27" s="611"/>
      <c r="I27" s="611"/>
      <c r="J27" s="611"/>
      <c r="K27" s="611"/>
      <c r="L27" s="611"/>
      <c r="M27" s="612"/>
      <c r="N27" s="3065" t="s">
        <v>1912</v>
      </c>
      <c r="O27" s="612"/>
      <c r="P27" s="612"/>
      <c r="Q27" s="612"/>
    </row>
    <row r="28" spans="1:17" ht="15.75">
      <c r="A28" s="612"/>
      <c r="B28" s="611"/>
      <c r="C28" s="618" t="s">
        <v>2477</v>
      </c>
      <c r="D28" s="152"/>
      <c r="E28" s="3069"/>
      <c r="F28" s="3073"/>
      <c r="G28" s="611"/>
      <c r="H28" s="611"/>
      <c r="I28" s="611"/>
      <c r="J28" s="611"/>
      <c r="K28" s="611"/>
      <c r="L28" s="611"/>
      <c r="M28" s="612"/>
      <c r="N28" s="3065" t="s">
        <v>1919</v>
      </c>
      <c r="O28" s="612"/>
      <c r="P28" s="612"/>
      <c r="Q28" s="612"/>
    </row>
    <row r="29" spans="1:17" ht="15.75">
      <c r="A29" s="612"/>
      <c r="B29" s="611"/>
      <c r="C29" s="618"/>
      <c r="D29" s="3073"/>
      <c r="E29" s="3073"/>
      <c r="F29" s="3073"/>
      <c r="G29" s="611"/>
      <c r="H29" s="611"/>
      <c r="I29" s="611"/>
      <c r="J29" s="611"/>
      <c r="K29" s="611"/>
      <c r="L29" s="611"/>
      <c r="M29" s="612"/>
      <c r="N29" s="3065" t="s">
        <v>1941</v>
      </c>
      <c r="O29" s="612"/>
      <c r="P29" s="612"/>
      <c r="Q29" s="612"/>
    </row>
    <row r="30" spans="1:17" ht="20.25">
      <c r="A30" s="612"/>
      <c r="B30" s="611"/>
      <c r="C30" s="3071" t="s">
        <v>2478</v>
      </c>
      <c r="E30" s="3073"/>
      <c r="F30" s="3073"/>
      <c r="G30" s="611"/>
      <c r="H30" s="611"/>
      <c r="I30" s="611"/>
      <c r="J30" s="611"/>
      <c r="K30" s="611"/>
      <c r="L30" s="611"/>
      <c r="M30" s="612"/>
      <c r="N30" s="3065" t="s">
        <v>1956</v>
      </c>
      <c r="O30" s="612"/>
      <c r="P30" s="612"/>
      <c r="Q30" s="612"/>
    </row>
    <row r="31" spans="1:17" ht="15.75">
      <c r="A31" s="612"/>
      <c r="B31" s="611"/>
      <c r="C31" s="618" t="s">
        <v>2479</v>
      </c>
      <c r="D31" s="152"/>
      <c r="E31" s="3069"/>
      <c r="F31" s="3073"/>
      <c r="G31" s="611"/>
      <c r="H31" s="611"/>
      <c r="I31" s="611"/>
      <c r="J31" s="611"/>
      <c r="K31" s="611"/>
      <c r="L31" s="611"/>
      <c r="M31" s="612"/>
      <c r="N31" s="3065" t="s">
        <v>1963</v>
      </c>
      <c r="O31" s="612"/>
      <c r="P31" s="612"/>
      <c r="Q31" s="612"/>
    </row>
    <row r="32" spans="1:17" ht="15.75">
      <c r="A32" s="612"/>
      <c r="B32" s="611"/>
      <c r="C32" s="618" t="s">
        <v>347</v>
      </c>
      <c r="D32" s="152"/>
      <c r="E32" s="3069"/>
      <c r="F32" s="3073"/>
      <c r="G32" s="611"/>
      <c r="H32" s="611"/>
      <c r="I32" s="611"/>
      <c r="J32" s="611"/>
      <c r="K32" s="611"/>
      <c r="L32" s="611"/>
      <c r="M32" s="612"/>
      <c r="N32" s="3065" t="s">
        <v>1968</v>
      </c>
      <c r="O32" s="612"/>
      <c r="P32" s="612"/>
      <c r="Q32" s="612"/>
    </row>
    <row r="33" spans="1:17" ht="15.75">
      <c r="A33" s="612"/>
      <c r="B33" s="611"/>
      <c r="C33" s="617" t="s">
        <v>348</v>
      </c>
      <c r="D33" s="152"/>
      <c r="E33" s="3069"/>
      <c r="F33" s="3073"/>
      <c r="G33" s="611"/>
      <c r="H33" s="611"/>
      <c r="I33" s="611"/>
      <c r="J33" s="611"/>
      <c r="K33" s="611"/>
      <c r="L33" s="611"/>
      <c r="M33" s="612"/>
      <c r="N33" s="3065" t="s">
        <v>1973</v>
      </c>
      <c r="O33" s="612"/>
      <c r="P33" s="612"/>
      <c r="Q33" s="612"/>
    </row>
    <row r="34" spans="1:17" ht="15.75">
      <c r="A34" s="612"/>
      <c r="B34" s="611"/>
      <c r="C34" s="617" t="s">
        <v>349</v>
      </c>
      <c r="D34" s="152"/>
      <c r="E34" s="3069"/>
      <c r="F34" s="3073"/>
      <c r="G34" s="611"/>
      <c r="H34" s="152"/>
      <c r="I34" s="152"/>
      <c r="J34" s="152"/>
      <c r="K34" s="611"/>
      <c r="L34" s="611"/>
      <c r="M34" s="612"/>
      <c r="N34" s="3065" t="s">
        <v>1981</v>
      </c>
      <c r="O34" s="612"/>
      <c r="P34" s="612"/>
      <c r="Q34" s="612"/>
    </row>
    <row r="35" spans="1:17" ht="15.75">
      <c r="A35" s="612"/>
      <c r="B35" s="611"/>
      <c r="C35" s="618"/>
      <c r="E35" s="3073"/>
      <c r="F35" s="3073"/>
      <c r="G35" s="611"/>
      <c r="H35" s="611"/>
      <c r="I35" s="611"/>
      <c r="J35" s="611"/>
      <c r="K35" s="611"/>
      <c r="L35" s="611"/>
      <c r="M35" s="612"/>
      <c r="N35" s="3065" t="s">
        <v>1985</v>
      </c>
      <c r="O35" s="612"/>
      <c r="P35" s="612"/>
      <c r="Q35" s="612"/>
    </row>
    <row r="36" spans="1:17" ht="18.75">
      <c r="A36" s="612"/>
      <c r="B36" s="611"/>
      <c r="C36" s="3060" t="s">
        <v>171</v>
      </c>
      <c r="D36" s="3061" t="s">
        <v>175</v>
      </c>
      <c r="E36" s="3062" t="s">
        <v>173</v>
      </c>
      <c r="F36" s="3062" t="s">
        <v>2468</v>
      </c>
      <c r="G36" s="611"/>
      <c r="H36" s="3074" t="s">
        <v>2480</v>
      </c>
      <c r="I36" s="611"/>
      <c r="J36" s="611"/>
      <c r="K36" s="616" t="s">
        <v>346</v>
      </c>
      <c r="L36" s="611"/>
      <c r="M36" s="612"/>
      <c r="N36" s="3065" t="s">
        <v>1988</v>
      </c>
      <c r="O36" s="612"/>
      <c r="P36" s="612"/>
      <c r="Q36" s="612"/>
    </row>
    <row r="37" spans="1:17" ht="15.75">
      <c r="A37" s="612"/>
      <c r="B37" s="611"/>
      <c r="C37" s="3066">
        <v>2</v>
      </c>
      <c r="D37" s="3072" t="s">
        <v>62</v>
      </c>
      <c r="E37" s="3068"/>
      <c r="F37" s="3073" t="s">
        <v>350</v>
      </c>
      <c r="G37" s="3075">
        <v>2</v>
      </c>
      <c r="H37" s="3076" t="s">
        <v>62</v>
      </c>
      <c r="I37" s="3077">
        <v>0.05</v>
      </c>
      <c r="J37" s="3078">
        <v>2</v>
      </c>
      <c r="K37" s="3079" t="s">
        <v>62</v>
      </c>
      <c r="L37" s="3080">
        <v>0.05</v>
      </c>
      <c r="M37" s="3081" t="s">
        <v>350</v>
      </c>
      <c r="N37" s="3065" t="s">
        <v>1992</v>
      </c>
      <c r="O37" s="612"/>
      <c r="P37" s="612"/>
      <c r="Q37" s="612"/>
    </row>
    <row r="38" spans="1:17" ht="15.75">
      <c r="A38" s="612"/>
      <c r="B38" s="611"/>
      <c r="C38" s="3066">
        <v>5</v>
      </c>
      <c r="D38" s="3067" t="s">
        <v>2481</v>
      </c>
      <c r="E38" s="3068"/>
      <c r="F38" s="3073" t="s">
        <v>2482</v>
      </c>
      <c r="G38" s="3075">
        <v>5</v>
      </c>
      <c r="H38" s="3076" t="s">
        <v>2481</v>
      </c>
      <c r="I38" s="3077"/>
      <c r="J38" s="3078">
        <v>5</v>
      </c>
      <c r="K38" s="3079" t="s">
        <v>2481</v>
      </c>
      <c r="L38" s="3080"/>
      <c r="M38" s="3081" t="s">
        <v>2482</v>
      </c>
      <c r="N38" s="612"/>
      <c r="O38" s="612"/>
      <c r="P38" s="612"/>
      <c r="Q38" s="612"/>
    </row>
    <row r="39" spans="1:17" ht="18.75">
      <c r="A39" s="612"/>
      <c r="B39" s="611"/>
      <c r="C39" s="3082">
        <v>1</v>
      </c>
      <c r="D39" s="3083" t="s">
        <v>65</v>
      </c>
      <c r="E39" s="3084"/>
      <c r="F39" s="3073" t="s">
        <v>2483</v>
      </c>
      <c r="G39" s="3075">
        <v>1</v>
      </c>
      <c r="H39" s="3076" t="s">
        <v>65</v>
      </c>
      <c r="I39" s="3077"/>
      <c r="J39" s="3078">
        <v>1</v>
      </c>
      <c r="K39" s="3079" t="s">
        <v>65</v>
      </c>
      <c r="L39" s="3080"/>
      <c r="M39" s="3081" t="s">
        <v>2483</v>
      </c>
      <c r="N39" s="612"/>
      <c r="O39" s="3085" t="s">
        <v>2484</v>
      </c>
      <c r="P39" s="612"/>
      <c r="Q39" s="612"/>
    </row>
    <row r="40" spans="1:17" ht="18.75">
      <c r="A40" s="612"/>
      <c r="B40" s="611"/>
      <c r="C40" s="3066">
        <v>1</v>
      </c>
      <c r="D40" s="3067" t="s">
        <v>2485</v>
      </c>
      <c r="E40" s="3068"/>
      <c r="F40" s="3073" t="s">
        <v>2486</v>
      </c>
      <c r="G40" s="3075">
        <v>1</v>
      </c>
      <c r="H40" s="3076" t="s">
        <v>2485</v>
      </c>
      <c r="I40" s="3077"/>
      <c r="J40" s="3078">
        <v>1</v>
      </c>
      <c r="K40" s="3079" t="s">
        <v>2485</v>
      </c>
      <c r="L40" s="3080"/>
      <c r="M40" s="3081" t="s">
        <v>2486</v>
      </c>
      <c r="O40" s="3086" t="s">
        <v>2487</v>
      </c>
      <c r="P40" s="612"/>
      <c r="Q40" s="612"/>
    </row>
    <row r="41" spans="1:17" ht="18.75">
      <c r="A41" s="612"/>
      <c r="B41" s="611"/>
      <c r="C41" s="3066">
        <v>1</v>
      </c>
      <c r="D41" s="3067" t="s">
        <v>2488</v>
      </c>
      <c r="E41" s="3068"/>
      <c r="F41" s="3073" t="s">
        <v>2489</v>
      </c>
      <c r="G41" s="3075">
        <v>1</v>
      </c>
      <c r="H41" s="3076" t="s">
        <v>2488</v>
      </c>
      <c r="I41" s="3077"/>
      <c r="J41" s="3078">
        <v>1</v>
      </c>
      <c r="K41" s="3079" t="s">
        <v>2488</v>
      </c>
      <c r="L41" s="3080"/>
      <c r="M41" s="3081" t="s">
        <v>2489</v>
      </c>
      <c r="N41" s="611"/>
      <c r="O41" s="3087" t="s">
        <v>1015</v>
      </c>
      <c r="P41" s="612"/>
      <c r="Q41" s="612"/>
    </row>
    <row r="42" spans="1:17" ht="18.75">
      <c r="A42" s="612"/>
      <c r="B42" s="611"/>
      <c r="C42" s="617"/>
      <c r="D42" s="3073"/>
      <c r="E42" s="3073"/>
      <c r="F42" s="3073"/>
      <c r="G42" s="611"/>
      <c r="H42" s="611"/>
      <c r="I42" s="611"/>
      <c r="J42" s="611"/>
      <c r="K42" s="611"/>
      <c r="L42" s="611"/>
      <c r="M42" s="612"/>
      <c r="N42" s="3088" t="s">
        <v>2490</v>
      </c>
      <c r="O42" s="3088" t="s">
        <v>2491</v>
      </c>
      <c r="P42" s="612"/>
      <c r="Q42" s="612"/>
    </row>
    <row r="43" spans="1:17">
      <c r="A43" s="612"/>
      <c r="B43" s="611"/>
      <c r="C43" s="616" t="s">
        <v>881</v>
      </c>
      <c r="D43" s="3073"/>
      <c r="E43" s="3073"/>
      <c r="F43" s="3073"/>
      <c r="G43" s="611"/>
      <c r="H43" s="611"/>
      <c r="I43" s="611"/>
      <c r="J43" s="611"/>
      <c r="K43" s="611"/>
      <c r="L43" s="611"/>
      <c r="M43" s="611"/>
      <c r="N43" s="611"/>
      <c r="O43" s="612"/>
      <c r="P43" s="612"/>
      <c r="Q43" s="612"/>
    </row>
    <row r="44" spans="1:17">
      <c r="A44" s="612"/>
      <c r="B44" s="611"/>
      <c r="C44" s="617" t="s">
        <v>880</v>
      </c>
      <c r="D44" s="3073"/>
      <c r="E44" s="3073"/>
      <c r="F44" s="3073"/>
      <c r="G44" s="611"/>
      <c r="H44" s="611"/>
      <c r="I44" s="611"/>
      <c r="J44" s="611"/>
      <c r="K44" s="611"/>
      <c r="L44" s="611"/>
      <c r="M44" s="3089" t="s">
        <v>876</v>
      </c>
      <c r="N44" s="3090"/>
      <c r="O44" s="3090"/>
      <c r="P44" s="3091"/>
      <c r="Q44" s="612"/>
    </row>
    <row r="45" spans="1:17" ht="15.75">
      <c r="A45" s="612"/>
      <c r="B45" s="611"/>
      <c r="C45" s="3066">
        <v>0.5</v>
      </c>
      <c r="D45" s="3067" t="s">
        <v>2492</v>
      </c>
      <c r="E45" s="3068"/>
      <c r="F45" s="3073" t="s">
        <v>2493</v>
      </c>
      <c r="G45" s="611"/>
      <c r="H45" s="3067" t="s">
        <v>2481</v>
      </c>
      <c r="I45" s="3073" t="s">
        <v>2494</v>
      </c>
      <c r="J45" s="611"/>
      <c r="K45" s="611"/>
      <c r="L45" s="611"/>
      <c r="M45" s="3092"/>
      <c r="N45" s="3093"/>
      <c r="O45" s="3093"/>
      <c r="P45" s="3094"/>
      <c r="Q45" s="612"/>
    </row>
    <row r="46" spans="1:17" ht="15.75">
      <c r="A46" s="612"/>
      <c r="B46" s="611"/>
      <c r="C46" s="3066">
        <v>0.25</v>
      </c>
      <c r="D46" s="3067" t="s">
        <v>2495</v>
      </c>
      <c r="E46" s="3068"/>
      <c r="F46" s="3073" t="s">
        <v>2496</v>
      </c>
      <c r="G46" s="611"/>
      <c r="H46" s="3067" t="s">
        <v>2497</v>
      </c>
      <c r="I46" s="3073" t="s">
        <v>2498</v>
      </c>
      <c r="J46" s="611"/>
      <c r="K46" s="611"/>
      <c r="L46" s="611"/>
      <c r="M46" s="3092"/>
      <c r="N46" s="3093"/>
      <c r="O46" s="3093"/>
      <c r="P46" s="3094"/>
      <c r="Q46" s="612"/>
    </row>
    <row r="47" spans="1:17" ht="15" customHeight="1">
      <c r="A47" s="612"/>
      <c r="B47" s="611"/>
      <c r="C47" s="617"/>
      <c r="D47" s="617"/>
      <c r="E47" s="617"/>
      <c r="F47" s="611"/>
      <c r="G47" s="611"/>
      <c r="H47" s="611"/>
      <c r="I47" s="611"/>
      <c r="J47" s="611"/>
      <c r="K47" s="611"/>
      <c r="L47" s="611"/>
      <c r="M47" s="3092"/>
      <c r="N47" s="3093"/>
      <c r="O47" s="3093"/>
      <c r="P47" s="3094"/>
      <c r="Q47" s="612"/>
    </row>
    <row r="48" spans="1:17" ht="15" customHeight="1">
      <c r="A48" s="612"/>
      <c r="B48" s="611"/>
      <c r="C48" s="616" t="s">
        <v>351</v>
      </c>
      <c r="D48" s="617"/>
      <c r="E48" s="617"/>
      <c r="F48" s="611"/>
      <c r="G48" s="611"/>
      <c r="H48" s="611"/>
      <c r="I48" s="611"/>
      <c r="J48" s="611"/>
      <c r="K48" s="611"/>
      <c r="L48" s="611"/>
      <c r="M48" s="3092"/>
      <c r="N48" s="3093"/>
      <c r="O48" s="3093"/>
      <c r="P48" s="3094"/>
      <c r="Q48" s="612"/>
    </row>
    <row r="49" spans="1:17" ht="15" customHeight="1">
      <c r="A49" s="612"/>
      <c r="B49" s="611"/>
      <c r="C49" s="616" t="s">
        <v>2499</v>
      </c>
      <c r="D49" s="617"/>
      <c r="E49" s="617"/>
      <c r="F49" s="611"/>
      <c r="G49" s="611"/>
      <c r="H49" s="611"/>
      <c r="I49" s="611"/>
      <c r="J49" s="611"/>
      <c r="K49" s="611"/>
      <c r="L49" s="611"/>
      <c r="M49" s="3095"/>
      <c r="N49" s="3096"/>
      <c r="O49" s="3096"/>
      <c r="P49" s="3097"/>
      <c r="Q49" s="612"/>
    </row>
    <row r="50" spans="1:17" ht="15" customHeight="1">
      <c r="A50" s="612"/>
      <c r="B50" s="611"/>
      <c r="C50" s="618" t="s">
        <v>352</v>
      </c>
      <c r="D50" s="618"/>
      <c r="E50" s="618"/>
      <c r="F50" s="618"/>
      <c r="G50" s="618"/>
      <c r="H50" s="618"/>
      <c r="I50" s="618"/>
      <c r="J50" s="611"/>
      <c r="K50" s="611"/>
      <c r="L50" s="611"/>
      <c r="M50" s="152"/>
      <c r="N50" s="152"/>
      <c r="O50" s="152"/>
      <c r="P50" s="152"/>
      <c r="Q50" s="612"/>
    </row>
    <row r="51" spans="1:17" ht="15" customHeight="1">
      <c r="A51" s="612"/>
      <c r="B51" s="611"/>
      <c r="C51" s="618"/>
      <c r="D51" s="618" t="s">
        <v>2500</v>
      </c>
      <c r="E51" s="618"/>
      <c r="F51" s="618"/>
      <c r="G51" s="618"/>
      <c r="H51" s="618"/>
      <c r="I51" s="618"/>
      <c r="J51" s="611"/>
      <c r="K51" s="611"/>
      <c r="L51" s="611"/>
      <c r="M51" s="3098" t="s">
        <v>2501</v>
      </c>
      <c r="N51" s="3099"/>
      <c r="O51" s="3099"/>
      <c r="P51" s="3100"/>
      <c r="Q51" s="612"/>
    </row>
    <row r="52" spans="1:17" ht="15" customHeight="1">
      <c r="A52" s="612"/>
      <c r="B52" s="611"/>
      <c r="C52" s="618"/>
      <c r="D52" s="618" t="s">
        <v>2502</v>
      </c>
      <c r="E52" s="618"/>
      <c r="F52" s="618"/>
      <c r="G52" s="618"/>
      <c r="H52" s="618"/>
      <c r="I52" s="618"/>
      <c r="J52" s="611"/>
      <c r="K52" s="611"/>
      <c r="L52" s="611"/>
      <c r="M52" s="3101"/>
      <c r="N52" s="3102"/>
      <c r="O52" s="3102"/>
      <c r="P52" s="3103"/>
      <c r="Q52" s="612"/>
    </row>
    <row r="53" spans="1:17" ht="15" customHeight="1">
      <c r="A53" s="612"/>
      <c r="B53" s="611"/>
      <c r="C53" s="618"/>
      <c r="D53" s="618" t="s">
        <v>2503</v>
      </c>
      <c r="E53" s="618"/>
      <c r="F53" s="618"/>
      <c r="G53" s="618"/>
      <c r="H53" s="618"/>
      <c r="I53" s="618"/>
      <c r="J53" s="611"/>
      <c r="K53" s="611"/>
      <c r="L53" s="612"/>
      <c r="M53" s="3101"/>
      <c r="N53" s="3102"/>
      <c r="O53" s="3102"/>
      <c r="P53" s="3103"/>
      <c r="Q53" s="612"/>
    </row>
    <row r="54" spans="1:17" ht="15" customHeight="1">
      <c r="A54" s="612"/>
      <c r="B54" s="611"/>
      <c r="C54" s="618"/>
      <c r="D54" s="618" t="s">
        <v>353</v>
      </c>
      <c r="E54" s="618"/>
      <c r="F54" s="618"/>
      <c r="G54" s="618"/>
      <c r="H54" s="618"/>
      <c r="I54" s="618"/>
      <c r="J54" s="611"/>
      <c r="K54" s="611"/>
      <c r="L54" s="612"/>
      <c r="M54" s="3104"/>
      <c r="N54" s="3105"/>
      <c r="O54" s="3105"/>
      <c r="P54" s="3106"/>
      <c r="Q54" s="612"/>
    </row>
    <row r="55" spans="1:17" ht="15" customHeight="1">
      <c r="A55" s="612"/>
      <c r="B55" s="611"/>
      <c r="C55" s="618"/>
      <c r="D55" s="618"/>
      <c r="E55" s="618"/>
      <c r="F55" s="618"/>
      <c r="G55" s="618"/>
      <c r="H55" s="618"/>
      <c r="I55" s="618"/>
      <c r="J55" s="611"/>
      <c r="K55" s="611"/>
      <c r="L55" s="612"/>
      <c r="M55" s="612"/>
      <c r="N55" s="612"/>
      <c r="O55" s="612"/>
      <c r="P55" s="612"/>
      <c r="Q55" s="612"/>
    </row>
    <row r="56" spans="1:17">
      <c r="A56" s="433"/>
      <c r="B56" s="3107"/>
      <c r="C56" s="3108"/>
      <c r="D56" s="3108"/>
      <c r="E56" s="3108"/>
      <c r="F56" s="3108"/>
      <c r="G56" s="3108"/>
      <c r="H56" s="3108"/>
      <c r="I56" s="3108"/>
      <c r="J56" s="3107"/>
      <c r="K56" s="3107"/>
      <c r="L56" s="3107"/>
      <c r="M56" s="433"/>
      <c r="N56" s="433"/>
      <c r="O56" s="433"/>
      <c r="P56" s="433"/>
      <c r="Q56" s="433"/>
    </row>
    <row r="57" spans="1:17" ht="15" customHeight="1">
      <c r="B57" s="152"/>
      <c r="C57" s="152"/>
      <c r="D57" s="152"/>
      <c r="E57" s="3109"/>
      <c r="F57" s="3109"/>
      <c r="G57" s="152"/>
      <c r="H57" s="152"/>
      <c r="I57" s="152"/>
      <c r="J57" s="152"/>
      <c r="K57" s="152"/>
      <c r="L57" s="612"/>
      <c r="M57" s="612"/>
      <c r="N57" s="612"/>
      <c r="O57" s="612"/>
      <c r="P57" s="612"/>
      <c r="Q57" s="612"/>
    </row>
    <row r="58" spans="1:17" ht="15" customHeight="1">
      <c r="A58" s="612"/>
      <c r="B58" s="3109"/>
      <c r="C58" s="3110" t="s">
        <v>358</v>
      </c>
      <c r="D58" s="152"/>
      <c r="E58" s="3109"/>
      <c r="F58" s="3109"/>
      <c r="G58" s="152"/>
      <c r="H58" s="152"/>
      <c r="I58" s="152"/>
      <c r="J58" s="152"/>
      <c r="K58" s="152"/>
      <c r="L58" s="152"/>
      <c r="M58" s="612"/>
      <c r="N58" s="612"/>
      <c r="O58" s="612"/>
      <c r="P58" s="612"/>
      <c r="Q58" s="612"/>
    </row>
    <row r="59" spans="1:17" ht="15" customHeight="1">
      <c r="A59" s="612"/>
      <c r="B59" s="3111" t="s">
        <v>2040</v>
      </c>
      <c r="C59" s="3112" t="s">
        <v>359</v>
      </c>
      <c r="D59" s="152"/>
      <c r="E59" s="3112"/>
      <c r="F59" s="3112"/>
      <c r="G59" s="618"/>
      <c r="H59" s="152"/>
      <c r="I59" s="152"/>
      <c r="J59" s="152"/>
      <c r="K59" s="152"/>
      <c r="L59" s="152"/>
      <c r="M59" s="3113" t="s">
        <v>2504</v>
      </c>
      <c r="N59" s="3114"/>
      <c r="O59" s="3114"/>
      <c r="P59" s="3115"/>
      <c r="Q59" s="612"/>
    </row>
    <row r="60" spans="1:17" ht="21">
      <c r="A60" s="612"/>
      <c r="B60" s="3116"/>
      <c r="C60" s="3116"/>
      <c r="D60" s="152"/>
      <c r="E60" s="3112"/>
      <c r="F60" s="3112"/>
      <c r="G60" s="618"/>
      <c r="H60" s="152"/>
      <c r="I60" s="152"/>
      <c r="J60" s="152"/>
      <c r="K60" s="152"/>
      <c r="L60" s="152"/>
      <c r="M60" s="3117"/>
      <c r="N60" s="3118"/>
      <c r="O60" s="3118"/>
      <c r="P60" s="3119"/>
      <c r="Q60" s="612"/>
    </row>
    <row r="61" spans="1:17" ht="15" customHeight="1">
      <c r="A61" s="612"/>
      <c r="B61" s="3111" t="s">
        <v>2040</v>
      </c>
      <c r="C61" s="3120" t="s">
        <v>360</v>
      </c>
      <c r="D61" s="3120"/>
      <c r="E61" s="3120"/>
      <c r="F61" s="3120"/>
      <c r="G61" s="3120"/>
      <c r="H61" s="3120"/>
      <c r="I61" s="618"/>
      <c r="J61" s="611"/>
      <c r="K61" s="152"/>
      <c r="L61" s="152"/>
      <c r="M61" s="3117"/>
      <c r="N61" s="3118"/>
      <c r="O61" s="3118"/>
      <c r="P61" s="3119"/>
      <c r="Q61" s="612"/>
    </row>
    <row r="62" spans="1:17" ht="21">
      <c r="A62" s="612"/>
      <c r="B62" s="3116"/>
      <c r="C62" s="3109"/>
      <c r="D62" s="152"/>
      <c r="E62" s="3109"/>
      <c r="F62" s="3109"/>
      <c r="G62" s="618"/>
      <c r="H62" s="618"/>
      <c r="I62" s="618"/>
      <c r="J62" s="611"/>
      <c r="K62" s="152"/>
      <c r="L62" s="152"/>
      <c r="M62" s="3117"/>
      <c r="N62" s="3118"/>
      <c r="O62" s="3118"/>
      <c r="P62" s="3119"/>
      <c r="Q62" s="612"/>
    </row>
    <row r="63" spans="1:17" ht="21">
      <c r="A63" s="612"/>
      <c r="B63" s="3109"/>
      <c r="C63" s="3110" t="s">
        <v>361</v>
      </c>
      <c r="D63" s="152"/>
      <c r="E63" s="3109"/>
      <c r="F63" s="3109"/>
      <c r="G63" s="618"/>
      <c r="H63" s="618"/>
      <c r="I63" s="618"/>
      <c r="J63" s="611"/>
      <c r="K63" s="152"/>
      <c r="L63" s="611"/>
      <c r="M63" s="3121" t="s">
        <v>2505</v>
      </c>
      <c r="N63" s="3122"/>
      <c r="O63" s="3122"/>
      <c r="P63" s="3123"/>
      <c r="Q63" s="612"/>
    </row>
    <row r="64" spans="1:17" ht="21">
      <c r="A64" s="612"/>
      <c r="B64" s="3111" t="s">
        <v>2040</v>
      </c>
      <c r="C64" s="3124" t="s">
        <v>362</v>
      </c>
      <c r="D64" s="3124"/>
      <c r="E64" s="3124"/>
      <c r="F64" s="3124"/>
      <c r="G64" s="3124"/>
      <c r="H64" s="3124"/>
      <c r="I64" s="3124"/>
      <c r="J64" s="3124"/>
      <c r="K64" s="152"/>
      <c r="L64" s="611"/>
      <c r="M64" s="3121"/>
      <c r="N64" s="3122"/>
      <c r="O64" s="3122"/>
      <c r="P64" s="3123"/>
      <c r="Q64" s="612"/>
    </row>
    <row r="65" spans="1:17" ht="21">
      <c r="A65" s="612"/>
      <c r="B65" s="3112"/>
      <c r="C65" s="3112"/>
      <c r="D65" s="152"/>
      <c r="E65" s="3112"/>
      <c r="F65" s="3112"/>
      <c r="G65" s="618"/>
      <c r="H65" s="3125"/>
      <c r="I65" s="618"/>
      <c r="J65" s="611"/>
      <c r="K65" s="611"/>
      <c r="L65" s="611"/>
      <c r="M65" s="3126"/>
      <c r="N65" s="3127"/>
      <c r="O65" s="3127"/>
      <c r="P65" s="3128"/>
      <c r="Q65" s="612"/>
    </row>
    <row r="66" spans="1:17" ht="21">
      <c r="A66" s="612"/>
      <c r="B66" s="3111" t="s">
        <v>2040</v>
      </c>
      <c r="C66" s="3129" t="s">
        <v>2506</v>
      </c>
      <c r="D66" s="3129"/>
      <c r="E66" s="3129"/>
      <c r="F66" s="3129"/>
      <c r="G66" s="618"/>
      <c r="H66" s="3125"/>
      <c r="I66" s="618"/>
      <c r="J66" s="611"/>
      <c r="K66" s="611"/>
      <c r="L66" s="611"/>
      <c r="M66" s="612"/>
      <c r="N66" s="612"/>
      <c r="O66" s="612"/>
      <c r="P66" s="612"/>
      <c r="Q66" s="612"/>
    </row>
    <row r="67" spans="1:17" ht="21" customHeight="1">
      <c r="A67" s="612"/>
      <c r="B67" s="3125"/>
      <c r="C67" s="3125"/>
      <c r="D67" s="152"/>
      <c r="E67" s="3112"/>
      <c r="F67" s="3112"/>
      <c r="G67" s="618"/>
      <c r="H67" s="3125"/>
      <c r="I67" s="618"/>
      <c r="J67" s="611"/>
      <c r="K67" s="611"/>
      <c r="L67" s="611"/>
      <c r="M67" s="611"/>
      <c r="N67" s="611"/>
      <c r="O67" s="611"/>
      <c r="P67" s="611"/>
      <c r="Q67" s="612"/>
    </row>
    <row r="68" spans="1:17" ht="21">
      <c r="A68" s="612"/>
      <c r="B68" s="3111" t="s">
        <v>2040</v>
      </c>
      <c r="C68" s="3130" t="s">
        <v>2507</v>
      </c>
      <c r="D68" s="3130"/>
      <c r="E68" s="3125"/>
      <c r="F68" s="3125"/>
      <c r="G68" s="618"/>
      <c r="H68" s="3125"/>
      <c r="I68" s="618"/>
      <c r="J68" s="611"/>
      <c r="K68" s="611"/>
      <c r="L68" s="611"/>
      <c r="M68" s="3131" t="s">
        <v>2508</v>
      </c>
      <c r="N68" s="3132"/>
      <c r="O68" s="3132"/>
      <c r="P68" s="3133"/>
      <c r="Q68" s="612"/>
    </row>
    <row r="69" spans="1:17" ht="21">
      <c r="A69" s="612"/>
      <c r="B69" s="3112"/>
      <c r="C69" s="3134"/>
      <c r="D69" s="3112"/>
      <c r="E69" s="3125"/>
      <c r="F69" s="618"/>
      <c r="G69" s="618"/>
      <c r="H69" s="3125"/>
      <c r="I69" s="618"/>
      <c r="J69" s="611"/>
      <c r="K69" s="611"/>
      <c r="L69" s="611"/>
      <c r="M69" s="3135" t="s">
        <v>2509</v>
      </c>
      <c r="N69" s="3136"/>
      <c r="O69" s="3136"/>
      <c r="P69" s="3137"/>
      <c r="Q69" s="612"/>
    </row>
    <row r="70" spans="1:17" ht="21">
      <c r="A70" s="612"/>
      <c r="B70" s="3111" t="s">
        <v>2040</v>
      </c>
      <c r="C70" s="3130" t="s">
        <v>2510</v>
      </c>
      <c r="D70" s="3130"/>
      <c r="E70" s="3130"/>
      <c r="F70" s="618"/>
      <c r="I70" s="618"/>
      <c r="J70" s="611"/>
      <c r="K70" s="152"/>
      <c r="L70" s="152"/>
      <c r="M70" s="3135"/>
      <c r="N70" s="3136"/>
      <c r="O70" s="3136"/>
      <c r="P70" s="3137"/>
      <c r="Q70" s="612"/>
    </row>
    <row r="71" spans="1:17">
      <c r="A71" s="612"/>
      <c r="B71" s="3125"/>
      <c r="C71" s="3125"/>
      <c r="D71" s="3125"/>
      <c r="E71" s="3125"/>
      <c r="F71" s="618"/>
      <c r="G71" s="618"/>
      <c r="H71" s="3125"/>
      <c r="I71" s="618"/>
      <c r="J71" s="611"/>
      <c r="K71" s="152"/>
      <c r="L71" s="152"/>
      <c r="M71" s="3135"/>
      <c r="N71" s="3136"/>
      <c r="O71" s="3136"/>
      <c r="P71" s="3137"/>
      <c r="Q71" s="612"/>
    </row>
    <row r="72" spans="1:17" ht="21">
      <c r="A72" s="612"/>
      <c r="B72" s="3111" t="s">
        <v>2040</v>
      </c>
      <c r="C72" s="3130" t="s">
        <v>2511</v>
      </c>
      <c r="D72" s="3130"/>
      <c r="E72" s="3130"/>
      <c r="F72" s="3125"/>
      <c r="G72" s="618"/>
      <c r="H72" s="3125"/>
      <c r="I72" s="618"/>
      <c r="J72" s="611"/>
      <c r="K72" s="152"/>
      <c r="L72" s="152"/>
      <c r="M72" s="3135"/>
      <c r="N72" s="3136"/>
      <c r="O72" s="3136"/>
      <c r="P72" s="3137"/>
      <c r="Q72" s="612"/>
    </row>
    <row r="73" spans="1:17" ht="21">
      <c r="A73" s="612"/>
      <c r="B73" s="3112"/>
      <c r="C73" s="3112"/>
      <c r="D73" s="3125"/>
      <c r="E73" s="3125"/>
      <c r="F73" s="3125"/>
      <c r="G73" s="618"/>
      <c r="H73" s="3125"/>
      <c r="I73" s="618"/>
      <c r="J73" s="611"/>
      <c r="K73" s="152"/>
      <c r="L73" s="152"/>
      <c r="M73" s="3138" t="s">
        <v>2512</v>
      </c>
      <c r="N73" s="3139"/>
      <c r="O73" s="3139"/>
      <c r="P73" s="3140"/>
      <c r="Q73" s="612"/>
    </row>
    <row r="74" spans="1:17" ht="21">
      <c r="A74" s="612"/>
      <c r="B74" s="3111" t="s">
        <v>2040</v>
      </c>
      <c r="C74" s="3141" t="s">
        <v>2513</v>
      </c>
      <c r="D74" s="3141"/>
      <c r="E74" s="3141"/>
      <c r="G74" s="618"/>
      <c r="H74" s="3125"/>
      <c r="I74" s="618"/>
      <c r="J74" s="611"/>
      <c r="K74" s="152"/>
      <c r="L74" s="152"/>
      <c r="M74" s="3138"/>
      <c r="N74" s="3139"/>
      <c r="O74" s="3139"/>
      <c r="P74" s="3140"/>
      <c r="Q74" s="612"/>
    </row>
    <row r="75" spans="1:17" ht="15" customHeight="1">
      <c r="A75" s="612"/>
      <c r="B75" s="611"/>
      <c r="C75" s="618"/>
      <c r="D75" s="618"/>
      <c r="E75" s="618"/>
      <c r="F75" s="618"/>
      <c r="G75" s="618"/>
      <c r="H75" s="618"/>
      <c r="I75" s="618"/>
      <c r="J75" s="611"/>
      <c r="K75" s="152"/>
      <c r="L75" s="152"/>
      <c r="M75" s="3138"/>
      <c r="N75" s="3139"/>
      <c r="O75" s="3139"/>
      <c r="P75" s="3140"/>
      <c r="Q75" s="612"/>
    </row>
    <row r="76" spans="1:17" ht="21">
      <c r="A76" s="612"/>
      <c r="B76" s="3111" t="s">
        <v>2040</v>
      </c>
      <c r="C76" s="3142" t="s">
        <v>2514</v>
      </c>
      <c r="D76" s="3142"/>
      <c r="E76" s="3142"/>
      <c r="F76" s="3142"/>
      <c r="G76" s="618"/>
      <c r="H76" s="618"/>
      <c r="I76" s="618"/>
      <c r="J76" s="611"/>
      <c r="K76" s="152"/>
      <c r="L76" s="152"/>
      <c r="M76" s="3143" t="s">
        <v>2515</v>
      </c>
      <c r="N76" s="3144"/>
      <c r="O76" s="3144"/>
      <c r="P76" s="3145"/>
      <c r="Q76" s="612"/>
    </row>
    <row r="77" spans="1:17">
      <c r="A77" s="152"/>
      <c r="B77" s="152"/>
      <c r="C77" s="152"/>
      <c r="D77" s="152"/>
      <c r="E77" s="152"/>
      <c r="F77" s="152"/>
      <c r="G77" s="152"/>
      <c r="H77" s="152"/>
      <c r="I77" s="152"/>
      <c r="J77" s="152"/>
      <c r="K77" s="611"/>
      <c r="L77" s="611"/>
      <c r="M77" s="3143"/>
      <c r="N77" s="3144"/>
      <c r="O77" s="3144"/>
      <c r="P77" s="3145"/>
      <c r="Q77" s="612"/>
    </row>
    <row r="78" spans="1:17">
      <c r="A78" s="152"/>
      <c r="B78" s="152"/>
      <c r="C78" s="152"/>
      <c r="D78" s="152"/>
      <c r="E78" s="152"/>
      <c r="F78" s="152"/>
      <c r="G78" s="152"/>
      <c r="H78" s="152"/>
      <c r="I78" s="152"/>
      <c r="J78" s="152"/>
      <c r="K78" s="611"/>
      <c r="L78" s="611"/>
      <c r="M78" s="3146"/>
      <c r="N78" s="3147"/>
      <c r="O78" s="3147"/>
      <c r="P78" s="3148"/>
      <c r="Q78" s="612"/>
    </row>
    <row r="79" spans="1:17">
      <c r="A79" s="612"/>
      <c r="B79" s="611"/>
      <c r="C79" s="618"/>
      <c r="D79" s="618"/>
      <c r="E79" s="618"/>
      <c r="F79" s="618"/>
      <c r="G79" s="618"/>
      <c r="H79" s="618"/>
      <c r="I79" s="618"/>
      <c r="J79" s="611"/>
      <c r="K79" s="611"/>
      <c r="L79" s="611"/>
      <c r="M79" s="612"/>
      <c r="N79" s="612"/>
      <c r="O79" s="612"/>
      <c r="P79" s="612"/>
      <c r="Q79" s="612"/>
    </row>
    <row r="80" spans="1:17">
      <c r="A80" s="433"/>
      <c r="B80" s="3107"/>
      <c r="C80" s="3108"/>
      <c r="D80" s="3108"/>
      <c r="E80" s="3108"/>
      <c r="F80" s="3108"/>
      <c r="G80" s="3108"/>
      <c r="H80" s="3108"/>
      <c r="I80" s="3108"/>
      <c r="J80" s="3107"/>
      <c r="K80" s="3107"/>
      <c r="L80" s="3107"/>
      <c r="M80" s="433"/>
      <c r="N80" s="433"/>
      <c r="O80" s="433"/>
      <c r="P80" s="433"/>
      <c r="Q80" s="433"/>
    </row>
    <row r="81" spans="2:17" ht="15" customHeight="1">
      <c r="B81" s="152"/>
      <c r="C81" s="152"/>
      <c r="D81" s="152"/>
      <c r="E81" s="3109"/>
      <c r="F81" s="3109"/>
      <c r="G81" s="152"/>
      <c r="H81" s="152"/>
      <c r="I81" s="152"/>
      <c r="J81" s="152"/>
      <c r="K81" s="152"/>
      <c r="L81" s="612"/>
      <c r="M81" s="612"/>
      <c r="N81" s="612"/>
      <c r="O81" s="612"/>
      <c r="P81" s="612"/>
      <c r="Q81" s="612"/>
    </row>
    <row r="82" spans="2:17" ht="15" customHeight="1">
      <c r="B82" s="152"/>
      <c r="C82" s="3149" t="s">
        <v>2516</v>
      </c>
      <c r="D82" s="3150"/>
      <c r="E82" s="3150"/>
      <c r="F82" s="3150"/>
      <c r="G82" s="3150"/>
      <c r="H82" s="3150"/>
      <c r="I82" s="3150"/>
      <c r="J82" s="3150"/>
      <c r="K82" s="3150"/>
      <c r="L82" s="3150"/>
      <c r="M82" s="3151"/>
      <c r="N82" s="612"/>
      <c r="O82" s="612"/>
      <c r="P82" s="612"/>
      <c r="Q82" s="612"/>
    </row>
    <row r="83" spans="2:17" ht="45" customHeight="1">
      <c r="B83" s="152"/>
      <c r="C83" s="3152"/>
      <c r="D83" s="3152"/>
      <c r="E83" s="3152"/>
      <c r="F83" s="3152"/>
      <c r="G83" s="3152"/>
      <c r="H83" s="3152"/>
      <c r="I83" s="3152"/>
      <c r="J83" s="3152"/>
      <c r="K83" s="3152"/>
      <c r="L83" s="612"/>
      <c r="M83" s="612"/>
      <c r="N83" s="612"/>
      <c r="O83" s="612"/>
      <c r="P83" s="612"/>
      <c r="Q83" s="612"/>
    </row>
    <row r="84" spans="2:17" ht="15" customHeight="1">
      <c r="B84" s="152"/>
      <c r="C84" s="152"/>
      <c r="D84" s="152"/>
      <c r="E84" s="3109"/>
      <c r="F84" s="3109"/>
      <c r="G84" s="152"/>
      <c r="H84" s="152"/>
      <c r="I84" s="152"/>
      <c r="J84" s="152"/>
      <c r="K84" s="152"/>
      <c r="L84" s="612"/>
      <c r="M84" s="612"/>
      <c r="N84" s="612"/>
      <c r="O84" s="612"/>
      <c r="P84" s="612"/>
      <c r="Q84" s="612"/>
    </row>
    <row r="85" spans="2:17" ht="15" customHeight="1" thickBot="1">
      <c r="B85" s="152"/>
      <c r="C85" s="152"/>
      <c r="D85" s="152"/>
      <c r="E85" s="3109"/>
      <c r="F85" s="3109"/>
      <c r="G85" s="152"/>
      <c r="H85" s="152"/>
      <c r="I85" s="152"/>
      <c r="J85" s="152"/>
      <c r="K85" s="152"/>
      <c r="L85" s="612"/>
      <c r="M85" s="612"/>
      <c r="N85" s="612"/>
      <c r="O85" s="612"/>
      <c r="P85" s="612"/>
      <c r="Q85" s="612"/>
    </row>
    <row r="86" spans="2:17" ht="20.100000000000001" customHeight="1">
      <c r="B86" s="3153" t="s">
        <v>2517</v>
      </c>
      <c r="C86" s="3154"/>
      <c r="D86" s="3154"/>
      <c r="E86" s="3154"/>
      <c r="F86" s="3154"/>
      <c r="G86" s="3154"/>
      <c r="H86" s="3154"/>
      <c r="I86" s="3154"/>
      <c r="J86" s="3154"/>
      <c r="K86" s="3154"/>
      <c r="L86" s="3155"/>
      <c r="M86" s="152"/>
      <c r="N86" s="612"/>
      <c r="O86" s="612"/>
      <c r="P86" s="612"/>
      <c r="Q86" s="612"/>
    </row>
    <row r="87" spans="2:17" ht="20.100000000000001" customHeight="1">
      <c r="B87" s="3156"/>
      <c r="C87" s="3157"/>
      <c r="D87" s="3157"/>
      <c r="E87" s="3157"/>
      <c r="F87" s="3157"/>
      <c r="G87" s="3157"/>
      <c r="H87" s="3157"/>
      <c r="I87" s="3157"/>
      <c r="J87" s="3157"/>
      <c r="K87" s="3157"/>
      <c r="L87" s="3158"/>
      <c r="M87" s="152"/>
      <c r="N87" s="612"/>
      <c r="O87" s="612"/>
      <c r="P87" s="612"/>
      <c r="Q87" s="612"/>
    </row>
    <row r="88" spans="2:17" ht="20.100000000000001" customHeight="1">
      <c r="B88" s="3159" t="s">
        <v>2112</v>
      </c>
      <c r="C88" s="3160">
        <v>3</v>
      </c>
      <c r="D88" s="622"/>
      <c r="E88" s="3161" t="s">
        <v>2518</v>
      </c>
      <c r="F88" s="3161"/>
      <c r="G88" s="3161"/>
      <c r="H88" s="3161"/>
      <c r="I88" s="3161"/>
      <c r="J88" s="3161"/>
      <c r="K88" s="3161"/>
      <c r="L88" s="3162"/>
      <c r="M88" s="152"/>
      <c r="N88" s="612"/>
      <c r="O88" s="612"/>
      <c r="P88" s="612"/>
      <c r="Q88" s="612"/>
    </row>
    <row r="89" spans="2:17" ht="20.100000000000001" customHeight="1">
      <c r="B89" s="3159"/>
      <c r="C89" s="3163"/>
      <c r="D89" s="622"/>
      <c r="E89" s="3161"/>
      <c r="F89" s="3161"/>
      <c r="G89" s="3161"/>
      <c r="H89" s="3161"/>
      <c r="I89" s="3161"/>
      <c r="J89" s="3161"/>
      <c r="K89" s="3161"/>
      <c r="L89" s="3162"/>
      <c r="M89" s="152"/>
      <c r="N89" s="612"/>
      <c r="O89" s="612"/>
      <c r="P89" s="612"/>
      <c r="Q89" s="612"/>
    </row>
    <row r="90" spans="2:17" ht="20.100000000000001" customHeight="1">
      <c r="B90" s="3159" t="s">
        <v>2128</v>
      </c>
      <c r="C90" s="3164"/>
      <c r="D90" s="622"/>
      <c r="E90" s="3161"/>
      <c r="F90" s="3161"/>
      <c r="G90" s="3161"/>
      <c r="H90" s="3161"/>
      <c r="I90" s="3161"/>
      <c r="J90" s="3161"/>
      <c r="K90" s="3161"/>
      <c r="L90" s="3162"/>
      <c r="M90" s="612"/>
      <c r="N90" s="612"/>
      <c r="O90" s="612"/>
      <c r="P90" s="612"/>
      <c r="Q90" s="612"/>
    </row>
    <row r="91" spans="2:17" ht="20.100000000000001" customHeight="1">
      <c r="B91" s="3159"/>
      <c r="C91" s="3164"/>
      <c r="D91" s="622"/>
      <c r="E91" s="3161"/>
      <c r="F91" s="3161"/>
      <c r="G91" s="3161"/>
      <c r="H91" s="3161"/>
      <c r="I91" s="3161"/>
      <c r="J91" s="3161"/>
      <c r="K91" s="3161"/>
      <c r="L91" s="3162"/>
      <c r="M91" s="612"/>
      <c r="N91" s="612"/>
      <c r="O91" s="612"/>
      <c r="P91" s="612"/>
      <c r="Q91" s="612"/>
    </row>
    <row r="92" spans="2:17" ht="20.100000000000001" customHeight="1">
      <c r="B92" s="3159" t="s">
        <v>2120</v>
      </c>
      <c r="C92" s="3164"/>
      <c r="D92" s="622"/>
      <c r="E92" s="3161"/>
      <c r="F92" s="3161"/>
      <c r="G92" s="3161"/>
      <c r="H92" s="3161"/>
      <c r="I92" s="3161"/>
      <c r="J92" s="3161"/>
      <c r="K92" s="3161"/>
      <c r="L92" s="3162"/>
      <c r="M92" s="612"/>
      <c r="N92" s="612"/>
      <c r="O92" s="612"/>
      <c r="P92" s="612"/>
      <c r="Q92" s="612"/>
    </row>
    <row r="93" spans="2:17" ht="20.100000000000001" customHeight="1">
      <c r="B93" s="3159"/>
      <c r="C93" s="3164"/>
      <c r="D93" s="622"/>
      <c r="E93" s="3165"/>
      <c r="F93" s="3165"/>
      <c r="G93" s="3165"/>
      <c r="H93" s="3165"/>
      <c r="I93" s="3165"/>
      <c r="J93" s="3165"/>
      <c r="K93" s="3165"/>
      <c r="L93" s="3166"/>
      <c r="M93" s="612"/>
      <c r="N93" s="612"/>
      <c r="O93" s="612"/>
      <c r="P93" s="612"/>
      <c r="Q93" s="612"/>
    </row>
    <row r="94" spans="2:17" ht="20.100000000000001" customHeight="1">
      <c r="B94" s="3167"/>
      <c r="C94" s="622"/>
      <c r="D94" s="622"/>
      <c r="E94" s="3168"/>
      <c r="F94" s="3169" t="s">
        <v>2519</v>
      </c>
      <c r="G94" s="3170" t="s">
        <v>2121</v>
      </c>
      <c r="H94" s="3170" t="s">
        <v>2122</v>
      </c>
      <c r="I94" s="3170" t="s">
        <v>2129</v>
      </c>
      <c r="J94" s="3170" t="s">
        <v>2130</v>
      </c>
      <c r="K94" s="3170" t="s">
        <v>2123</v>
      </c>
      <c r="L94" s="3171" t="s">
        <v>2131</v>
      </c>
      <c r="M94" s="612"/>
      <c r="N94" s="612"/>
      <c r="O94" s="612"/>
      <c r="P94" s="612"/>
      <c r="Q94" s="612"/>
    </row>
    <row r="95" spans="2:17" ht="20.100000000000001" customHeight="1">
      <c r="B95" s="3167"/>
      <c r="C95" s="622"/>
      <c r="D95" s="622"/>
      <c r="E95" s="3168"/>
      <c r="F95" s="3169"/>
      <c r="G95" s="3170"/>
      <c r="H95" s="3170"/>
      <c r="I95" s="3170"/>
      <c r="J95" s="3170"/>
      <c r="K95" s="3170"/>
      <c r="L95" s="3171"/>
      <c r="M95" s="612"/>
      <c r="N95" s="612"/>
      <c r="O95" s="612"/>
      <c r="P95" s="612"/>
      <c r="Q95" s="612"/>
    </row>
    <row r="96" spans="2:17" ht="20.100000000000001" customHeight="1">
      <c r="B96" s="3167" t="s">
        <v>2520</v>
      </c>
      <c r="C96" s="622"/>
      <c r="D96" s="622"/>
      <c r="E96" s="1510"/>
      <c r="F96" s="3172" t="s">
        <v>161</v>
      </c>
      <c r="G96" s="3172" t="s">
        <v>162</v>
      </c>
      <c r="H96" s="3172" t="s">
        <v>163</v>
      </c>
      <c r="I96" s="3172" t="s">
        <v>164</v>
      </c>
      <c r="J96" s="3172" t="s">
        <v>165</v>
      </c>
      <c r="K96" s="3173" t="s">
        <v>2117</v>
      </c>
      <c r="L96" s="3174" t="s">
        <v>2118</v>
      </c>
      <c r="M96" s="612"/>
      <c r="N96" s="612"/>
      <c r="O96" s="612"/>
      <c r="P96" s="612"/>
      <c r="Q96" s="612"/>
    </row>
    <row r="97" spans="2:17" ht="20.100000000000001" customHeight="1">
      <c r="B97" s="3167"/>
      <c r="C97" s="622"/>
      <c r="D97" s="622"/>
      <c r="E97" s="622"/>
      <c r="F97" s="3175"/>
      <c r="G97" s="3175"/>
      <c r="H97" s="3175"/>
      <c r="I97" s="3175"/>
      <c r="J97" s="3175"/>
      <c r="K97" s="3176"/>
      <c r="L97" s="3177"/>
      <c r="M97" s="612"/>
      <c r="N97" s="612"/>
      <c r="O97" s="612"/>
      <c r="P97" s="612"/>
      <c r="Q97" s="612"/>
    </row>
    <row r="98" spans="2:17" ht="20.100000000000001" customHeight="1">
      <c r="B98" s="3178" t="s">
        <v>178</v>
      </c>
      <c r="C98" s="3172" t="s">
        <v>1792</v>
      </c>
      <c r="D98" s="3172" t="s">
        <v>1807</v>
      </c>
      <c r="E98" s="3172" t="s">
        <v>1904</v>
      </c>
      <c r="F98" s="3172" t="s">
        <v>1912</v>
      </c>
      <c r="G98" s="3172" t="s">
        <v>1919</v>
      </c>
      <c r="H98" s="3172" t="s">
        <v>1941</v>
      </c>
      <c r="I98" s="3172" t="s">
        <v>1956</v>
      </c>
      <c r="J98" s="3172" t="s">
        <v>1963</v>
      </c>
      <c r="K98" s="3173" t="s">
        <v>1972</v>
      </c>
      <c r="L98" s="3174" t="s">
        <v>179</v>
      </c>
      <c r="M98" s="612"/>
      <c r="N98" s="612"/>
      <c r="O98" s="612"/>
      <c r="P98" s="612"/>
      <c r="Q98" s="612"/>
    </row>
    <row r="99" spans="2:17" ht="20.100000000000001" customHeight="1">
      <c r="B99" s="3179"/>
      <c r="C99" s="3175"/>
      <c r="D99" s="3175"/>
      <c r="E99" s="3175"/>
      <c r="F99" s="3175"/>
      <c r="G99" s="3175"/>
      <c r="H99" s="3175"/>
      <c r="I99" s="3175"/>
      <c r="J99" s="3175"/>
      <c r="K99" s="3176"/>
      <c r="L99" s="3177"/>
      <c r="M99" s="612"/>
      <c r="N99" s="612"/>
      <c r="O99" s="612"/>
      <c r="P99" s="612"/>
      <c r="Q99" s="612"/>
    </row>
    <row r="100" spans="2:17" ht="20.100000000000001" customHeight="1">
      <c r="B100" s="3180"/>
      <c r="C100" s="3181"/>
      <c r="D100" s="3182" t="s">
        <v>2114</v>
      </c>
      <c r="E100" s="3183">
        <f>COLUMN()</f>
        <v>5</v>
      </c>
      <c r="F100" s="3181"/>
      <c r="G100" s="3182" t="s">
        <v>2115</v>
      </c>
      <c r="H100" s="3184" t="str">
        <f>ADDRESS(ROW(),COLUMN(),4)</f>
        <v>H100</v>
      </c>
      <c r="I100" s="3181"/>
      <c r="J100" s="3181"/>
      <c r="K100" s="3185" t="s">
        <v>2119</v>
      </c>
      <c r="L100" s="3174" t="s">
        <v>2133</v>
      </c>
      <c r="M100" s="612"/>
      <c r="N100" s="612"/>
      <c r="O100" s="612"/>
      <c r="P100" s="612"/>
      <c r="Q100" s="612"/>
    </row>
    <row r="101" spans="2:17" ht="20.100000000000001" customHeight="1">
      <c r="B101" s="3180"/>
      <c r="C101" s="3181"/>
      <c r="D101" s="3182"/>
      <c r="E101" s="3186"/>
      <c r="F101" s="3181"/>
      <c r="G101" s="3181"/>
      <c r="H101" s="3181"/>
      <c r="I101" s="3181"/>
      <c r="J101" s="3181"/>
      <c r="K101" s="3187"/>
      <c r="L101" s="3177"/>
      <c r="M101" s="612"/>
      <c r="N101" s="612"/>
      <c r="O101" s="612"/>
      <c r="P101" s="612"/>
      <c r="Q101" s="612"/>
    </row>
    <row r="102" spans="2:17" ht="20.100000000000001" customHeight="1">
      <c r="B102" s="3180"/>
      <c r="C102" s="3181"/>
      <c r="D102" s="3182" t="s">
        <v>2521</v>
      </c>
      <c r="E102" s="3188" t="str">
        <f>LEFT(ADDRESS(1,COLUMN(),4),LEN(ADDRESS(1,COLUMN(),4))-1)</f>
        <v>E</v>
      </c>
      <c r="F102" s="3181"/>
      <c r="G102" s="3182" t="s">
        <v>2126</v>
      </c>
      <c r="H102" s="3189">
        <f>ROW()</f>
        <v>102</v>
      </c>
      <c r="I102" s="3181"/>
      <c r="J102" s="3190" t="s">
        <v>2128</v>
      </c>
      <c r="K102" s="3181"/>
      <c r="L102" s="3191"/>
      <c r="M102" s="612"/>
      <c r="N102" s="612"/>
      <c r="O102" s="612"/>
      <c r="P102" s="612"/>
      <c r="Q102" s="612"/>
    </row>
    <row r="103" spans="2:17" ht="20.100000000000001" customHeight="1">
      <c r="B103" s="3180"/>
      <c r="C103" s="3181"/>
      <c r="D103" s="3182"/>
      <c r="E103" s="3182"/>
      <c r="F103" s="3182"/>
      <c r="G103" s="3182"/>
      <c r="H103" s="3182"/>
      <c r="I103" s="3182"/>
      <c r="J103" s="3190"/>
      <c r="K103" s="3181"/>
      <c r="L103" s="3191"/>
      <c r="M103" s="612"/>
      <c r="N103" s="612"/>
      <c r="O103" s="612"/>
      <c r="P103" s="612"/>
      <c r="Q103" s="612"/>
    </row>
    <row r="104" spans="2:17" ht="20.100000000000001" customHeight="1">
      <c r="B104" s="3180"/>
      <c r="C104" s="3192" t="s">
        <v>587</v>
      </c>
      <c r="D104" s="3193" t="str">
        <f ca="1">CELL("nomfichier")</f>
        <v>E:\0-UPRT\1-UPRT.FR-SITE-WEB\ff-fiches-fabrications\ff-fiches-fabrication-maj-08-2020\[ff-21-restauration-beignets.accacia.xlsx]Formats-Formules-Fonctions</v>
      </c>
      <c r="E104" s="611"/>
      <c r="F104" s="3182"/>
      <c r="G104" s="3182"/>
      <c r="H104" s="3182"/>
      <c r="I104" s="3182"/>
      <c r="J104" s="3190"/>
      <c r="K104" s="3181"/>
      <c r="L104" s="3191"/>
      <c r="M104" s="612"/>
      <c r="N104" s="612"/>
      <c r="O104" s="612"/>
      <c r="P104" s="612"/>
      <c r="Q104" s="612"/>
    </row>
    <row r="105" spans="2:17" ht="20.100000000000001" customHeight="1" thickBot="1">
      <c r="B105" s="3194"/>
      <c r="C105" s="3195"/>
      <c r="D105" s="3195"/>
      <c r="E105" s="3195"/>
      <c r="F105" s="3195"/>
      <c r="G105" s="3195"/>
      <c r="H105" s="3195"/>
      <c r="I105" s="3195"/>
      <c r="J105" s="3195"/>
      <c r="K105" s="3195"/>
      <c r="L105" s="3196"/>
      <c r="M105" s="612"/>
      <c r="N105" s="612"/>
      <c r="O105" s="612"/>
      <c r="P105" s="612"/>
      <c r="Q105" s="612"/>
    </row>
    <row r="106" spans="2:17" ht="15" customHeight="1" thickBot="1">
      <c r="B106" s="152"/>
      <c r="C106" s="152"/>
      <c r="D106" s="152"/>
      <c r="E106" s="3109"/>
      <c r="F106" s="3109"/>
      <c r="G106" s="152"/>
      <c r="H106" s="152"/>
      <c r="I106" s="152"/>
      <c r="J106" s="152"/>
      <c r="K106" s="152"/>
      <c r="L106" s="612"/>
      <c r="M106" s="612"/>
      <c r="N106" s="612"/>
      <c r="O106" s="612"/>
      <c r="P106" s="612"/>
      <c r="Q106" s="612"/>
    </row>
    <row r="107" spans="2:17" ht="24.95" customHeight="1">
      <c r="B107" s="3197" t="s">
        <v>186</v>
      </c>
      <c r="C107" s="3198" t="s">
        <v>2522</v>
      </c>
      <c r="D107" s="3198"/>
      <c r="E107" s="3198"/>
      <c r="F107" s="3198"/>
      <c r="G107" s="3198"/>
      <c r="H107" s="3198"/>
      <c r="I107" s="3198"/>
      <c r="J107" s="3198"/>
      <c r="K107" s="3199"/>
      <c r="L107" s="612"/>
      <c r="M107" s="612"/>
      <c r="N107" s="612"/>
      <c r="O107" s="612"/>
      <c r="P107" s="612"/>
      <c r="Q107" s="612"/>
    </row>
    <row r="108" spans="2:17" ht="24.95" customHeight="1">
      <c r="B108" s="3200" t="s">
        <v>187</v>
      </c>
      <c r="C108" s="3201" t="s">
        <v>2523</v>
      </c>
      <c r="D108" s="3201"/>
      <c r="E108" s="3201"/>
      <c r="F108" s="3201"/>
      <c r="G108" s="3201"/>
      <c r="H108" s="3201"/>
      <c r="I108" s="3201"/>
      <c r="J108" s="3201"/>
      <c r="K108" s="3202"/>
      <c r="L108" s="612"/>
      <c r="M108" s="612"/>
      <c r="N108" s="612"/>
      <c r="O108" s="612"/>
      <c r="P108" s="612"/>
      <c r="Q108" s="612"/>
    </row>
    <row r="109" spans="2:17" ht="24.95" customHeight="1">
      <c r="B109" s="3203" t="s">
        <v>268</v>
      </c>
      <c r="C109" s="3204" t="s">
        <v>2524</v>
      </c>
      <c r="D109" s="3204"/>
      <c r="E109" s="3204"/>
      <c r="F109" s="3204"/>
      <c r="G109" s="3204"/>
      <c r="H109" s="3204"/>
      <c r="I109" s="3204"/>
      <c r="J109" s="3204"/>
      <c r="K109" s="3205"/>
      <c r="L109" s="612"/>
      <c r="M109" s="612"/>
      <c r="N109" s="612"/>
      <c r="O109" s="612"/>
      <c r="P109" s="612"/>
      <c r="Q109" s="612"/>
    </row>
    <row r="110" spans="2:17" ht="24.95" customHeight="1">
      <c r="B110" s="3206"/>
      <c r="C110" s="3207" t="s">
        <v>2525</v>
      </c>
      <c r="D110" s="3207"/>
      <c r="E110" s="3207"/>
      <c r="F110" s="3207"/>
      <c r="G110" s="3207"/>
      <c r="H110" s="3207"/>
      <c r="I110" s="3207"/>
      <c r="J110" s="3207"/>
      <c r="K110" s="3208"/>
      <c r="L110" s="612"/>
      <c r="M110" s="612"/>
      <c r="N110" s="612"/>
      <c r="O110" s="612"/>
      <c r="P110" s="612"/>
      <c r="Q110" s="612"/>
    </row>
    <row r="111" spans="2:17" ht="24.95" customHeight="1">
      <c r="B111" s="3209" t="s">
        <v>268</v>
      </c>
      <c r="C111" s="3210" t="str">
        <f>C109</f>
        <v>Saisir ICI</v>
      </c>
      <c r="D111" s="3210"/>
      <c r="E111" s="3210"/>
      <c r="F111" s="3210"/>
      <c r="G111" s="3210"/>
      <c r="H111" s="3210"/>
      <c r="I111" s="3210"/>
      <c r="J111" s="3210"/>
      <c r="K111" s="3211"/>
      <c r="L111" s="612"/>
      <c r="M111" s="612"/>
      <c r="N111" s="612"/>
      <c r="O111" s="612"/>
      <c r="P111" s="612"/>
      <c r="Q111" s="612"/>
    </row>
    <row r="112" spans="2:17" ht="24.95" customHeight="1">
      <c r="B112" s="3209"/>
      <c r="C112" s="3210"/>
      <c r="D112" s="3210"/>
      <c r="E112" s="3210"/>
      <c r="F112" s="3210"/>
      <c r="G112" s="3210"/>
      <c r="H112" s="3210"/>
      <c r="I112" s="3210"/>
      <c r="J112" s="3210"/>
      <c r="K112" s="3211"/>
      <c r="L112" s="612"/>
      <c r="M112" s="612"/>
      <c r="N112" s="612"/>
      <c r="O112" s="612"/>
      <c r="P112" s="612"/>
      <c r="Q112" s="612"/>
    </row>
    <row r="113" spans="2:17" ht="24.95" customHeight="1">
      <c r="B113" s="3209"/>
      <c r="C113" s="3210"/>
      <c r="D113" s="3210"/>
      <c r="E113" s="3210"/>
      <c r="F113" s="3210"/>
      <c r="G113" s="3210"/>
      <c r="H113" s="3210"/>
      <c r="I113" s="3210"/>
      <c r="J113" s="3210"/>
      <c r="K113" s="3211"/>
      <c r="L113" s="612"/>
      <c r="M113" s="612"/>
      <c r="N113" s="612"/>
      <c r="O113" s="612"/>
      <c r="P113" s="612"/>
      <c r="Q113" s="612"/>
    </row>
    <row r="114" spans="2:17" ht="24.95" customHeight="1">
      <c r="B114" s="3212" t="s">
        <v>186</v>
      </c>
      <c r="C114" s="3213" t="str">
        <f>+C107</f>
        <v>TEST POLICE DE CARACTERES</v>
      </c>
      <c r="D114" s="3213"/>
      <c r="E114" s="3213"/>
      <c r="F114" s="3213"/>
      <c r="G114" s="3213"/>
      <c r="H114" s="3213"/>
      <c r="I114" s="3213"/>
      <c r="J114" s="3213"/>
      <c r="K114" s="3214"/>
      <c r="L114" s="612"/>
      <c r="M114" s="612"/>
      <c r="N114" s="612"/>
      <c r="O114" s="612"/>
      <c r="P114" s="612"/>
      <c r="Q114" s="612"/>
    </row>
    <row r="115" spans="2:17" ht="24.95" customHeight="1">
      <c r="B115" s="3215"/>
      <c r="C115" s="3216"/>
      <c r="D115" s="3216"/>
      <c r="E115" s="3216"/>
      <c r="F115" s="3216"/>
      <c r="G115" s="3216"/>
      <c r="H115" s="3216"/>
      <c r="I115" s="3216"/>
      <c r="J115" s="3216"/>
      <c r="K115" s="3217"/>
      <c r="L115" s="612"/>
      <c r="M115" s="612"/>
      <c r="N115" s="612"/>
      <c r="O115" s="612"/>
      <c r="P115" s="612"/>
      <c r="Q115" s="612"/>
    </row>
    <row r="116" spans="2:17" ht="24.95" customHeight="1">
      <c r="B116" s="3218"/>
      <c r="C116" s="3219"/>
      <c r="D116" s="3219"/>
      <c r="E116" s="3219"/>
      <c r="F116" s="3219"/>
      <c r="G116" s="3219"/>
      <c r="H116" s="3219"/>
      <c r="I116" s="3219"/>
      <c r="J116" s="3219"/>
      <c r="K116" s="3220"/>
      <c r="L116" s="612"/>
      <c r="M116" s="612"/>
      <c r="N116" s="612"/>
      <c r="O116" s="612"/>
      <c r="P116" s="612"/>
      <c r="Q116" s="612"/>
    </row>
    <row r="117" spans="2:17" ht="24.95" customHeight="1">
      <c r="B117" s="3215" t="s">
        <v>187</v>
      </c>
      <c r="C117" s="3221" t="str">
        <f>+C108</f>
        <v>Saisir une ou des lettres / nombres ou une phrase cellule C jaune</v>
      </c>
      <c r="D117" s="3221"/>
      <c r="E117" s="3221"/>
      <c r="F117" s="3221"/>
      <c r="G117" s="3221"/>
      <c r="H117" s="3221"/>
      <c r="I117" s="3221"/>
      <c r="J117" s="3221"/>
      <c r="K117" s="3222"/>
      <c r="L117" s="612"/>
      <c r="M117" s="612"/>
      <c r="N117" s="612"/>
      <c r="O117" s="612"/>
      <c r="P117" s="612"/>
      <c r="Q117" s="612"/>
    </row>
    <row r="118" spans="2:17" ht="24.95" customHeight="1">
      <c r="B118" s="3215"/>
      <c r="C118" s="3221"/>
      <c r="D118" s="3221"/>
      <c r="E118" s="3221"/>
      <c r="F118" s="3221"/>
      <c r="G118" s="3221"/>
      <c r="H118" s="3221"/>
      <c r="I118" s="3221"/>
      <c r="J118" s="3221"/>
      <c r="K118" s="3222"/>
      <c r="L118" s="612"/>
      <c r="M118" s="612"/>
      <c r="N118" s="612"/>
      <c r="O118" s="612"/>
      <c r="P118" s="612"/>
      <c r="Q118" s="612"/>
    </row>
    <row r="119" spans="2:17" ht="24.95" customHeight="1">
      <c r="B119" s="3215"/>
      <c r="C119" s="3221"/>
      <c r="D119" s="3221"/>
      <c r="E119" s="3221"/>
      <c r="F119" s="3221"/>
      <c r="G119" s="3221"/>
      <c r="H119" s="3221"/>
      <c r="I119" s="3221"/>
      <c r="J119" s="3221"/>
      <c r="K119" s="3222"/>
      <c r="L119" s="612"/>
      <c r="M119" s="612"/>
      <c r="N119" s="612"/>
      <c r="O119" s="612"/>
      <c r="P119" s="612"/>
      <c r="Q119" s="612"/>
    </row>
    <row r="120" spans="2:17" ht="24.95" customHeight="1">
      <c r="B120" s="3215"/>
      <c r="C120" s="3221"/>
      <c r="D120" s="3221"/>
      <c r="E120" s="3221"/>
      <c r="F120" s="3221"/>
      <c r="G120" s="3221"/>
      <c r="H120" s="3221"/>
      <c r="I120" s="3221"/>
      <c r="J120" s="3221"/>
      <c r="K120" s="3222"/>
      <c r="L120" s="612"/>
      <c r="M120" s="612"/>
      <c r="N120" s="612"/>
      <c r="O120" s="612"/>
      <c r="P120" s="612"/>
      <c r="Q120" s="612"/>
    </row>
    <row r="121" spans="2:17" ht="24.95" customHeight="1" thickBot="1">
      <c r="B121" s="3223"/>
      <c r="C121" s="3224"/>
      <c r="D121" s="3224"/>
      <c r="E121" s="3224"/>
      <c r="F121" s="3224"/>
      <c r="G121" s="3224"/>
      <c r="H121" s="3224"/>
      <c r="I121" s="3224"/>
      <c r="J121" s="3224"/>
      <c r="K121" s="3225"/>
      <c r="L121" s="612"/>
      <c r="M121" s="612"/>
      <c r="N121" s="612"/>
      <c r="O121" s="612"/>
      <c r="P121" s="612"/>
      <c r="Q121" s="612"/>
    </row>
    <row r="122" spans="2:17" ht="15" customHeight="1">
      <c r="B122" s="612"/>
      <c r="C122" s="612"/>
      <c r="D122" s="612"/>
      <c r="E122" s="612"/>
      <c r="F122" s="612"/>
      <c r="G122" s="612"/>
      <c r="H122" s="612"/>
      <c r="I122" s="612"/>
      <c r="J122" s="612"/>
      <c r="K122" s="612"/>
      <c r="L122" s="612"/>
      <c r="M122" s="612"/>
      <c r="N122" s="612"/>
      <c r="O122" s="612"/>
      <c r="P122" s="612"/>
      <c r="Q122" s="612"/>
    </row>
    <row r="123" spans="2:17" ht="15" customHeight="1">
      <c r="B123" s="152"/>
      <c r="C123" s="152"/>
      <c r="D123" s="152"/>
      <c r="E123" s="3109"/>
      <c r="F123" s="3109"/>
      <c r="G123" s="152"/>
      <c r="H123" s="152"/>
      <c r="I123" s="152"/>
      <c r="J123" s="152"/>
      <c r="K123" s="152"/>
      <c r="L123" s="612"/>
      <c r="M123" s="612"/>
      <c r="N123" s="612"/>
      <c r="O123" s="612"/>
      <c r="P123" s="612"/>
      <c r="Q123" s="612"/>
    </row>
    <row r="124" spans="2:17" ht="20.100000000000001" customHeight="1">
      <c r="B124" s="152"/>
      <c r="C124" s="3164" t="s">
        <v>2526</v>
      </c>
      <c r="D124" s="3226"/>
      <c r="E124" s="3226"/>
      <c r="F124" s="3226"/>
      <c r="G124" s="152"/>
      <c r="H124" s="152"/>
      <c r="I124" s="152"/>
      <c r="J124" s="152"/>
      <c r="K124" s="152"/>
      <c r="L124" s="612"/>
      <c r="M124" s="612"/>
      <c r="N124" s="612"/>
      <c r="O124" s="612"/>
      <c r="P124" s="612"/>
      <c r="Q124" s="612"/>
    </row>
    <row r="125" spans="2:17" ht="20.100000000000001" customHeight="1">
      <c r="B125" s="3111" t="s">
        <v>2040</v>
      </c>
      <c r="C125" s="3227" t="s">
        <v>2527</v>
      </c>
      <c r="D125" s="3227"/>
      <c r="E125" s="3227"/>
      <c r="F125" s="3227"/>
      <c r="G125" s="3227"/>
      <c r="H125" s="3227"/>
      <c r="I125" s="152"/>
      <c r="J125" s="152"/>
      <c r="K125" s="152"/>
      <c r="L125" s="612"/>
      <c r="M125" s="612"/>
      <c r="N125" s="612"/>
      <c r="O125" s="612"/>
      <c r="P125" s="612"/>
      <c r="Q125" s="612"/>
    </row>
    <row r="126" spans="2:17" ht="20.100000000000001" customHeight="1">
      <c r="B126" s="152"/>
      <c r="C126" s="3164"/>
      <c r="D126" s="3226"/>
      <c r="E126" s="3226"/>
      <c r="F126" s="3226"/>
      <c r="G126" s="152"/>
      <c r="H126" s="152"/>
      <c r="I126" s="152"/>
      <c r="J126" s="152"/>
      <c r="K126" s="152"/>
      <c r="L126" s="612"/>
      <c r="M126" s="612"/>
      <c r="N126" s="612"/>
      <c r="O126" s="612"/>
      <c r="P126" s="612"/>
      <c r="Q126" s="612"/>
    </row>
    <row r="127" spans="2:17" ht="20.100000000000001" customHeight="1">
      <c r="B127" s="3111" t="s">
        <v>2040</v>
      </c>
      <c r="C127" s="3227" t="s">
        <v>2528</v>
      </c>
      <c r="D127" s="3228"/>
      <c r="E127" s="3228"/>
      <c r="F127" s="3228"/>
      <c r="G127" s="152"/>
      <c r="H127" s="152"/>
      <c r="I127" s="152"/>
      <c r="J127" s="152"/>
      <c r="K127" s="152"/>
      <c r="L127" s="612"/>
      <c r="M127" s="612"/>
      <c r="N127" s="612"/>
      <c r="O127" s="612"/>
      <c r="P127" s="612"/>
      <c r="Q127" s="612"/>
    </row>
    <row r="128" spans="2:17" ht="20.100000000000001" customHeight="1">
      <c r="B128" s="152"/>
      <c r="C128" s="3226"/>
      <c r="D128" s="3226"/>
      <c r="E128" s="3226"/>
      <c r="F128" s="3226"/>
      <c r="G128" s="152"/>
      <c r="H128" s="152"/>
      <c r="I128" s="152"/>
      <c r="J128" s="152"/>
      <c r="K128" s="152"/>
      <c r="L128" s="612"/>
      <c r="M128" s="612"/>
      <c r="N128" s="612"/>
      <c r="O128" s="612"/>
      <c r="P128" s="612"/>
      <c r="Q128" s="612"/>
    </row>
    <row r="129" spans="2:17" ht="20.100000000000001" customHeight="1">
      <c r="B129" s="3111" t="s">
        <v>2040</v>
      </c>
      <c r="C129" s="3229" t="s">
        <v>2529</v>
      </c>
      <c r="D129" s="3229"/>
      <c r="E129" s="3229"/>
      <c r="F129" s="3229"/>
      <c r="G129" s="152"/>
      <c r="H129" s="152"/>
      <c r="I129" s="152"/>
      <c r="J129" s="152"/>
      <c r="K129" s="152"/>
      <c r="L129" s="612"/>
      <c r="M129" s="612"/>
      <c r="N129" s="612"/>
      <c r="O129" s="612"/>
      <c r="P129" s="612"/>
      <c r="Q129" s="612"/>
    </row>
    <row r="130" spans="2:17" ht="20.100000000000001" customHeight="1">
      <c r="B130" s="152"/>
      <c r="C130" s="3226"/>
      <c r="D130" s="3226"/>
      <c r="E130" s="3226"/>
      <c r="F130" s="3226"/>
      <c r="G130" s="152"/>
      <c r="H130" s="152"/>
      <c r="I130" s="152"/>
      <c r="J130" s="152"/>
      <c r="K130" s="152"/>
      <c r="L130" s="612"/>
      <c r="M130" s="612"/>
      <c r="N130" s="612"/>
      <c r="O130" s="612"/>
      <c r="P130" s="612"/>
      <c r="Q130" s="612"/>
    </row>
    <row r="131" spans="2:17" ht="20.100000000000001" customHeight="1">
      <c r="B131" s="152"/>
      <c r="C131" s="3230" t="s">
        <v>2530</v>
      </c>
      <c r="D131" s="3226"/>
      <c r="E131" s="3226"/>
      <c r="F131" s="3231"/>
      <c r="G131" s="152"/>
      <c r="H131" s="152"/>
      <c r="I131" s="152"/>
      <c r="J131" s="152"/>
      <c r="K131" s="152"/>
      <c r="L131" s="612"/>
      <c r="M131" s="612"/>
      <c r="N131" s="612"/>
      <c r="O131" s="612"/>
      <c r="P131" s="612"/>
      <c r="Q131" s="612"/>
    </row>
    <row r="132" spans="2:17" ht="20.100000000000001" customHeight="1">
      <c r="B132" s="3111" t="s">
        <v>2040</v>
      </c>
      <c r="C132" s="3232" t="s">
        <v>2531</v>
      </c>
      <c r="D132" s="3232"/>
      <c r="E132" s="3232"/>
      <c r="F132" s="3232"/>
      <c r="G132" s="3232"/>
      <c r="H132" s="3232"/>
      <c r="I132" s="3232"/>
      <c r="J132" s="152"/>
      <c r="K132" s="152"/>
      <c r="L132" s="612"/>
      <c r="M132" s="612"/>
      <c r="N132" s="612"/>
      <c r="O132" s="612"/>
      <c r="P132" s="612"/>
      <c r="Q132" s="612"/>
    </row>
    <row r="133" spans="2:17" ht="20.100000000000001" customHeight="1">
      <c r="B133" s="3233"/>
      <c r="C133" s="3233"/>
      <c r="D133" s="3233"/>
      <c r="E133" s="3233"/>
      <c r="F133" s="3233"/>
      <c r="G133" s="3233"/>
      <c r="H133" s="3233"/>
      <c r="I133" s="3233"/>
      <c r="J133" s="152"/>
      <c r="K133" s="152"/>
      <c r="L133" s="612"/>
      <c r="M133" s="612"/>
      <c r="N133" s="612"/>
      <c r="O133" s="612"/>
      <c r="P133" s="612"/>
      <c r="Q133" s="612"/>
    </row>
    <row r="134" spans="2:17" ht="20.100000000000001" customHeight="1">
      <c r="B134" s="3111" t="s">
        <v>2040</v>
      </c>
      <c r="C134" s="3232" t="s">
        <v>2532</v>
      </c>
      <c r="D134" s="3232"/>
      <c r="E134" s="3226"/>
      <c r="F134" s="3226"/>
      <c r="G134" s="152"/>
      <c r="H134" s="152"/>
      <c r="I134" s="152"/>
      <c r="J134" s="152"/>
      <c r="K134" s="152"/>
      <c r="L134" s="612"/>
      <c r="M134" s="612"/>
      <c r="N134" s="612"/>
      <c r="O134" s="612"/>
      <c r="P134" s="612"/>
      <c r="Q134" s="612"/>
    </row>
    <row r="135" spans="2:17" ht="20.100000000000001" customHeight="1">
      <c r="B135" s="152"/>
      <c r="C135" s="3226"/>
      <c r="D135" s="3226"/>
      <c r="E135" s="3226"/>
      <c r="F135" s="3231"/>
      <c r="G135" s="152"/>
      <c r="H135" s="152"/>
      <c r="I135" s="152"/>
      <c r="J135" s="152"/>
      <c r="K135" s="152"/>
      <c r="L135" s="612"/>
      <c r="M135" s="612"/>
      <c r="N135" s="612"/>
      <c r="O135" s="612"/>
      <c r="P135" s="612"/>
      <c r="Q135" s="612"/>
    </row>
    <row r="136" spans="2:17" ht="20.100000000000001" customHeight="1">
      <c r="B136" s="152"/>
      <c r="C136" s="3230" t="s">
        <v>2533</v>
      </c>
      <c r="D136" s="3226"/>
      <c r="E136" s="3226"/>
      <c r="F136" s="3226"/>
      <c r="G136" s="152"/>
      <c r="H136" s="152"/>
      <c r="I136" s="152"/>
      <c r="J136" s="152"/>
      <c r="K136" s="152"/>
      <c r="L136" s="612"/>
      <c r="M136" s="612"/>
      <c r="N136" s="612"/>
      <c r="O136" s="612"/>
      <c r="P136" s="612"/>
      <c r="Q136" s="612"/>
    </row>
    <row r="137" spans="2:17" ht="20.100000000000001" customHeight="1">
      <c r="B137" s="3111" t="s">
        <v>2040</v>
      </c>
      <c r="C137" s="3232" t="s">
        <v>2534</v>
      </c>
      <c r="D137" s="3232"/>
      <c r="E137" s="3232"/>
      <c r="F137" s="3232"/>
      <c r="G137" s="152"/>
      <c r="H137" s="152"/>
      <c r="I137" s="152"/>
      <c r="J137" s="152"/>
      <c r="K137" s="152"/>
      <c r="L137" s="612"/>
      <c r="M137" s="612"/>
      <c r="N137" s="612"/>
      <c r="O137" s="612"/>
      <c r="P137" s="612"/>
      <c r="Q137" s="612"/>
    </row>
    <row r="138" spans="2:17" ht="20.100000000000001" customHeight="1">
      <c r="B138" s="152"/>
      <c r="C138" s="3226"/>
      <c r="D138" s="3226"/>
      <c r="E138" s="3226"/>
      <c r="F138" s="3226"/>
      <c r="G138" s="152"/>
      <c r="H138" s="152"/>
      <c r="I138" s="152"/>
      <c r="J138" s="152"/>
      <c r="K138" s="152"/>
      <c r="L138" s="612"/>
      <c r="M138" s="612"/>
      <c r="N138" s="612"/>
      <c r="O138" s="612"/>
      <c r="P138" s="612"/>
      <c r="Q138" s="612"/>
    </row>
    <row r="139" spans="2:17" ht="20.100000000000001" customHeight="1">
      <c r="B139" s="152"/>
      <c r="C139" s="3230" t="s">
        <v>2535</v>
      </c>
      <c r="D139" s="3226"/>
      <c r="E139" s="3226"/>
      <c r="F139" s="3226"/>
      <c r="G139" s="152"/>
      <c r="H139" s="152"/>
      <c r="I139" s="152"/>
      <c r="J139" s="152"/>
      <c r="K139" s="152"/>
      <c r="L139" s="612"/>
      <c r="M139" s="612"/>
      <c r="N139" s="612"/>
      <c r="O139" s="612"/>
      <c r="P139" s="612"/>
      <c r="Q139" s="612"/>
    </row>
    <row r="140" spans="2:17" ht="20.100000000000001" customHeight="1">
      <c r="B140" s="3111" t="s">
        <v>2040</v>
      </c>
      <c r="C140" s="3232" t="s">
        <v>2536</v>
      </c>
      <c r="D140" s="3232"/>
      <c r="E140" s="3232"/>
      <c r="F140" s="3232"/>
      <c r="G140" s="152"/>
      <c r="H140" s="152"/>
      <c r="I140" s="152"/>
      <c r="J140" s="152"/>
      <c r="K140" s="152"/>
      <c r="L140" s="612"/>
      <c r="M140" s="612"/>
      <c r="N140" s="612"/>
      <c r="O140" s="612"/>
      <c r="P140" s="612"/>
      <c r="Q140" s="612"/>
    </row>
    <row r="141" spans="2:17" ht="20.100000000000001" customHeight="1">
      <c r="B141" s="152"/>
      <c r="C141" s="3226"/>
      <c r="D141" s="3226"/>
      <c r="E141" s="3226"/>
      <c r="F141" s="3226"/>
      <c r="G141" s="152"/>
      <c r="H141" s="152"/>
      <c r="I141" s="152"/>
      <c r="J141" s="152"/>
      <c r="K141" s="152"/>
      <c r="L141" s="612"/>
      <c r="M141" s="612"/>
      <c r="N141" s="612"/>
      <c r="O141" s="612"/>
      <c r="P141" s="612"/>
      <c r="Q141" s="612"/>
    </row>
    <row r="142" spans="2:17" ht="20.100000000000001" customHeight="1">
      <c r="B142" s="152"/>
      <c r="C142" s="3230" t="s">
        <v>2537</v>
      </c>
      <c r="D142" s="3226"/>
      <c r="E142" s="3226"/>
      <c r="F142" s="3226"/>
      <c r="G142" s="152"/>
      <c r="H142" s="152"/>
      <c r="I142" s="152"/>
      <c r="J142" s="152"/>
      <c r="K142" s="152"/>
      <c r="L142" s="612"/>
      <c r="M142" s="612"/>
      <c r="N142" s="612"/>
      <c r="O142" s="612"/>
      <c r="P142" s="612"/>
      <c r="Q142" s="612"/>
    </row>
    <row r="143" spans="2:17" ht="20.100000000000001" customHeight="1">
      <c r="B143" s="3111" t="s">
        <v>2040</v>
      </c>
      <c r="C143" s="3232" t="s">
        <v>2538</v>
      </c>
      <c r="D143" s="3232"/>
      <c r="E143" s="3226"/>
      <c r="F143" s="3226"/>
      <c r="G143" s="152"/>
      <c r="H143" s="152"/>
      <c r="I143" s="152"/>
      <c r="J143" s="152"/>
      <c r="K143" s="152"/>
      <c r="L143" s="612"/>
      <c r="M143" s="612"/>
      <c r="N143" s="612"/>
      <c r="O143" s="612"/>
      <c r="P143" s="612"/>
      <c r="Q143" s="612"/>
    </row>
    <row r="144" spans="2:17" ht="20.100000000000001" customHeight="1">
      <c r="B144" s="3233"/>
      <c r="C144" s="3233"/>
      <c r="D144" s="3233"/>
      <c r="E144" s="3226"/>
      <c r="F144" s="3226"/>
      <c r="G144" s="152"/>
      <c r="H144" s="152"/>
      <c r="I144" s="152"/>
      <c r="J144" s="152"/>
      <c r="K144" s="152"/>
      <c r="L144" s="612"/>
      <c r="M144" s="612"/>
      <c r="N144" s="612"/>
      <c r="O144" s="612"/>
      <c r="P144" s="612"/>
      <c r="Q144" s="612"/>
    </row>
    <row r="145" spans="1:17" ht="20.100000000000001" customHeight="1">
      <c r="B145" s="3234" t="s">
        <v>2040</v>
      </c>
      <c r="C145" s="3227" t="s">
        <v>2539</v>
      </c>
      <c r="D145" s="3228"/>
      <c r="E145" s="3228"/>
      <c r="F145" s="3228"/>
      <c r="G145" s="152"/>
      <c r="H145" s="152"/>
      <c r="I145" s="152"/>
      <c r="J145" s="152"/>
      <c r="K145" s="152"/>
      <c r="L145" s="612"/>
      <c r="M145" s="612"/>
      <c r="N145" s="612"/>
      <c r="O145" s="612"/>
      <c r="P145" s="612"/>
      <c r="Q145" s="612"/>
    </row>
    <row r="146" spans="1:17" ht="20.100000000000001" customHeight="1">
      <c r="B146" s="152"/>
      <c r="C146" s="3226"/>
      <c r="D146" s="3235"/>
      <c r="E146" s="3226"/>
      <c r="F146" s="2096"/>
      <c r="G146" s="152"/>
      <c r="H146" s="152"/>
      <c r="I146" s="152"/>
      <c r="J146" s="152"/>
      <c r="K146" s="152"/>
      <c r="L146" s="612"/>
      <c r="M146" s="612"/>
      <c r="N146" s="612"/>
      <c r="O146" s="612"/>
      <c r="P146" s="612"/>
      <c r="Q146" s="612"/>
    </row>
    <row r="147" spans="1:17" ht="20.100000000000001" customHeight="1">
      <c r="B147" s="152"/>
      <c r="C147" s="3230" t="s">
        <v>2540</v>
      </c>
      <c r="D147" s="3235"/>
      <c r="E147" s="3226"/>
      <c r="F147" s="2096"/>
      <c r="G147" s="152"/>
      <c r="H147" s="152"/>
      <c r="I147" s="152"/>
      <c r="J147" s="152"/>
      <c r="K147" s="152"/>
      <c r="L147" s="612"/>
      <c r="M147" s="612"/>
      <c r="N147" s="612"/>
      <c r="O147" s="612"/>
      <c r="P147" s="612"/>
      <c r="Q147" s="612"/>
    </row>
    <row r="148" spans="1:17" ht="20.100000000000001" customHeight="1">
      <c r="B148" s="3111" t="s">
        <v>2040</v>
      </c>
      <c r="C148" s="3232" t="s">
        <v>2541</v>
      </c>
      <c r="D148" s="3232"/>
      <c r="E148" s="3232"/>
      <c r="F148" s="3232"/>
      <c r="G148" s="3232"/>
      <c r="H148" s="152"/>
      <c r="I148" s="152"/>
      <c r="J148" s="152"/>
      <c r="K148" s="152"/>
      <c r="L148" s="612"/>
      <c r="M148" s="612"/>
      <c r="N148" s="612"/>
      <c r="O148" s="612"/>
      <c r="P148" s="612"/>
      <c r="Q148" s="612"/>
    </row>
    <row r="149" spans="1:17" ht="20.100000000000001" customHeight="1">
      <c r="B149" s="152"/>
      <c r="C149" s="152"/>
      <c r="D149" s="152"/>
      <c r="E149" s="3109"/>
      <c r="F149" s="3109"/>
      <c r="G149" s="152"/>
      <c r="H149" s="152"/>
      <c r="I149" s="152"/>
      <c r="J149" s="152"/>
      <c r="K149" s="152"/>
      <c r="L149" s="612"/>
      <c r="M149" s="612"/>
      <c r="N149" s="612"/>
      <c r="O149" s="612"/>
      <c r="P149" s="612"/>
      <c r="Q149" s="612"/>
    </row>
    <row r="150" spans="1:17">
      <c r="A150" s="433"/>
      <c r="B150" s="3107"/>
      <c r="C150" s="3108"/>
      <c r="D150" s="3108"/>
      <c r="E150" s="3108"/>
      <c r="F150" s="3108"/>
      <c r="G150" s="3108"/>
      <c r="H150" s="3108"/>
      <c r="I150" s="3108"/>
      <c r="J150" s="3107"/>
      <c r="K150" s="3107"/>
      <c r="L150" s="3107"/>
      <c r="M150" s="433"/>
      <c r="N150" s="433"/>
      <c r="O150" s="433"/>
      <c r="P150" s="433"/>
      <c r="Q150" s="433"/>
    </row>
    <row r="151" spans="1:17" ht="18.75">
      <c r="A151" s="612"/>
      <c r="B151" s="3236" t="s">
        <v>2542</v>
      </c>
      <c r="C151" s="152"/>
      <c r="D151" s="152"/>
      <c r="E151" s="152"/>
      <c r="F151" s="3237"/>
      <c r="G151" s="3237"/>
      <c r="H151" s="611"/>
      <c r="I151" s="3238"/>
      <c r="J151" s="3239"/>
      <c r="K151" s="3239"/>
      <c r="L151" s="3240"/>
      <c r="M151" s="3238"/>
      <c r="N151" s="3238"/>
      <c r="O151" s="612"/>
      <c r="P151" s="612"/>
      <c r="Q151" s="611"/>
    </row>
    <row r="152" spans="1:17" ht="18.75">
      <c r="A152" s="612"/>
      <c r="B152" s="3236"/>
      <c r="C152" s="3241" t="s">
        <v>2543</v>
      </c>
      <c r="D152" s="3241"/>
      <c r="E152" s="3241"/>
      <c r="F152" s="3241"/>
      <c r="G152" s="3241"/>
      <c r="H152" s="3241"/>
      <c r="I152" s="3238"/>
      <c r="J152" s="3238"/>
      <c r="K152" s="3240"/>
      <c r="L152" s="3240"/>
      <c r="M152" s="3238"/>
      <c r="N152" s="3238"/>
      <c r="O152" s="612"/>
      <c r="P152" s="612"/>
      <c r="Q152" s="611"/>
    </row>
    <row r="153" spans="1:17" ht="18.75">
      <c r="A153" s="612"/>
      <c r="B153" s="3236"/>
      <c r="C153" s="3242"/>
      <c r="D153" s="3237"/>
      <c r="E153" s="3237"/>
      <c r="F153" s="3237"/>
      <c r="G153" s="3237"/>
      <c r="H153" s="611"/>
      <c r="I153" s="3238"/>
      <c r="J153" s="3238"/>
      <c r="K153" s="3240"/>
      <c r="L153" s="3240"/>
      <c r="M153" s="3238"/>
      <c r="N153" s="3238"/>
      <c r="O153" s="612"/>
      <c r="P153" s="612"/>
      <c r="Q153" s="611"/>
    </row>
    <row r="154" spans="1:17" ht="18.75">
      <c r="A154" s="612"/>
      <c r="B154" s="3243"/>
      <c r="C154" s="3244" t="s">
        <v>2544</v>
      </c>
      <c r="D154" s="3244"/>
      <c r="E154" s="3244"/>
      <c r="F154" s="3244"/>
      <c r="G154" s="611"/>
      <c r="H154" s="611"/>
      <c r="I154" s="611"/>
      <c r="J154" s="611"/>
      <c r="K154" s="611"/>
      <c r="L154" s="3240"/>
      <c r="M154" s="3238"/>
      <c r="N154" s="3238"/>
      <c r="O154" s="612"/>
      <c r="P154" s="612"/>
      <c r="Q154" s="611"/>
    </row>
    <row r="155" spans="1:17" ht="18.75">
      <c r="A155" s="612"/>
      <c r="B155" s="3243"/>
      <c r="C155" s="3245"/>
      <c r="D155" s="3237"/>
      <c r="E155" s="3237"/>
      <c r="F155" s="3237"/>
      <c r="G155" s="611"/>
      <c r="H155" s="611"/>
      <c r="I155" s="611"/>
      <c r="J155" s="611"/>
      <c r="K155" s="3240"/>
      <c r="L155" s="3240"/>
      <c r="M155" s="3238"/>
      <c r="N155" s="3238"/>
      <c r="O155" s="612"/>
      <c r="P155" s="612"/>
      <c r="Q155" s="611"/>
    </row>
    <row r="156" spans="1:17" ht="18.75">
      <c r="A156" s="612"/>
      <c r="B156" s="3236"/>
      <c r="C156" s="3241" t="s">
        <v>2545</v>
      </c>
      <c r="D156" s="3241"/>
      <c r="E156" s="3241"/>
      <c r="F156" s="3241"/>
      <c r="G156" s="611"/>
      <c r="H156" s="611"/>
      <c r="I156" s="611"/>
      <c r="J156" s="611"/>
      <c r="K156" s="611"/>
      <c r="L156" s="3240"/>
      <c r="M156" s="3238"/>
      <c r="N156" s="3238"/>
      <c r="O156" s="612"/>
      <c r="P156" s="612"/>
      <c r="Q156" s="611"/>
    </row>
    <row r="157" spans="1:17" ht="18.75">
      <c r="A157" s="612"/>
      <c r="B157" s="3236"/>
      <c r="C157" s="3236"/>
      <c r="D157" s="3236"/>
      <c r="E157" s="3236"/>
      <c r="F157" s="3236"/>
      <c r="G157" s="611"/>
      <c r="H157" s="611"/>
      <c r="I157" s="611"/>
      <c r="J157" s="611"/>
      <c r="K157" s="611"/>
      <c r="L157" s="3240"/>
      <c r="M157" s="3238"/>
      <c r="N157" s="3238"/>
      <c r="O157" s="612"/>
      <c r="P157" s="612"/>
      <c r="Q157" s="611"/>
    </row>
    <row r="158" spans="1:17" ht="18.75">
      <c r="A158" s="612"/>
      <c r="B158" s="3236"/>
      <c r="C158" s="3241" t="s">
        <v>2546</v>
      </c>
      <c r="D158" s="3241"/>
      <c r="E158" s="3241"/>
      <c r="F158" s="3241"/>
      <c r="G158" s="611"/>
      <c r="H158" s="611"/>
      <c r="I158" s="611"/>
      <c r="J158" s="611"/>
      <c r="K158" s="611"/>
      <c r="L158" s="3240"/>
      <c r="M158" s="3238"/>
      <c r="N158" s="3238"/>
      <c r="O158" s="612"/>
      <c r="P158" s="612"/>
      <c r="Q158" s="611"/>
    </row>
    <row r="159" spans="1:17" ht="18.75">
      <c r="A159" s="612"/>
      <c r="B159" s="3236"/>
      <c r="C159" s="3242"/>
      <c r="D159" s="3237"/>
      <c r="E159" s="3237"/>
      <c r="F159" s="3237"/>
      <c r="G159" s="611"/>
      <c r="H159" s="611"/>
      <c r="I159" s="611"/>
      <c r="J159" s="611"/>
      <c r="K159" s="611"/>
      <c r="L159" s="3240"/>
      <c r="M159" s="3238"/>
      <c r="N159" s="3238"/>
      <c r="O159" s="612"/>
      <c r="P159" s="612"/>
      <c r="Q159" s="611"/>
    </row>
    <row r="160" spans="1:17" ht="16.5" customHeight="1">
      <c r="A160" s="612"/>
      <c r="B160" s="3246" t="s">
        <v>858</v>
      </c>
      <c r="C160" s="1025"/>
      <c r="D160" s="1026"/>
      <c r="E160" s="1025"/>
      <c r="F160" s="1025"/>
      <c r="G160" s="1025"/>
      <c r="H160" s="1025"/>
      <c r="I160" s="1025"/>
      <c r="J160" s="1025"/>
      <c r="K160" s="1025"/>
      <c r="L160" s="612"/>
      <c r="M160" s="612"/>
      <c r="N160" s="612"/>
      <c r="O160" s="612"/>
      <c r="P160" s="612"/>
      <c r="Q160" s="612"/>
    </row>
    <row r="161" spans="1:17" ht="16.5" customHeight="1">
      <c r="A161" s="612"/>
      <c r="B161" s="3247"/>
      <c r="C161" s="1025"/>
      <c r="D161" s="3248" t="s">
        <v>2547</v>
      </c>
      <c r="E161" s="3249"/>
      <c r="F161" s="3249"/>
      <c r="G161" s="1025"/>
      <c r="H161" s="1025"/>
      <c r="I161" s="1025"/>
      <c r="J161" s="1025"/>
      <c r="K161" s="1025"/>
      <c r="L161" s="612"/>
      <c r="M161" s="612"/>
      <c r="N161" s="612"/>
      <c r="O161" s="612"/>
      <c r="P161" s="612"/>
      <c r="Q161" s="612"/>
    </row>
    <row r="162" spans="1:17" ht="20.100000000000001" customHeight="1">
      <c r="A162" s="612"/>
      <c r="B162" s="3250"/>
      <c r="C162" s="1025"/>
      <c r="D162" s="3249" t="s">
        <v>859</v>
      </c>
      <c r="E162" s="1025"/>
      <c r="F162" s="1025"/>
      <c r="G162" s="1025"/>
      <c r="H162" s="1025"/>
      <c r="I162" s="1025"/>
      <c r="J162" s="1025"/>
      <c r="K162" s="1025"/>
      <c r="L162" s="612"/>
      <c r="M162" s="612"/>
      <c r="N162" s="612"/>
      <c r="O162" s="612"/>
      <c r="P162" s="612"/>
      <c r="Q162" s="612"/>
    </row>
    <row r="163" spans="1:17" ht="20.100000000000001" customHeight="1">
      <c r="A163" s="612"/>
      <c r="B163" s="3250"/>
      <c r="C163" s="1025"/>
      <c r="D163" s="3249" t="s">
        <v>2548</v>
      </c>
      <c r="E163" s="1025"/>
      <c r="F163" s="1025"/>
      <c r="G163" s="1025"/>
      <c r="H163" s="1025"/>
      <c r="I163" s="3248" t="s">
        <v>2549</v>
      </c>
      <c r="J163" s="1025"/>
      <c r="K163" s="1025"/>
      <c r="L163" s="612"/>
      <c r="M163" s="612"/>
      <c r="N163" s="612"/>
      <c r="O163" s="612"/>
      <c r="P163" s="612"/>
      <c r="Q163" s="612"/>
    </row>
    <row r="164" spans="1:17" ht="20.100000000000001" customHeight="1" thickBot="1">
      <c r="A164" s="612"/>
      <c r="B164" s="3251" t="s">
        <v>2550</v>
      </c>
      <c r="C164" s="1028"/>
      <c r="D164" s="1029"/>
      <c r="E164" s="1028"/>
      <c r="F164" s="3252"/>
      <c r="G164" s="1028"/>
      <c r="H164" s="1028"/>
      <c r="I164" s="1028"/>
      <c r="J164" s="1028"/>
      <c r="K164" s="1028"/>
      <c r="L164" s="612"/>
      <c r="M164" s="612"/>
      <c r="N164" s="612"/>
      <c r="O164" s="612"/>
      <c r="P164" s="612"/>
      <c r="Q164" s="612"/>
    </row>
    <row r="165" spans="1:17" ht="20.100000000000001" customHeight="1" thickTop="1" thickBot="1">
      <c r="A165" s="612"/>
      <c r="B165" s="3251"/>
      <c r="C165" s="3253"/>
      <c r="D165" s="3254">
        <f>LEN(F165)</f>
        <v>58</v>
      </c>
      <c r="E165" s="3255" t="s">
        <v>860</v>
      </c>
      <c r="F165" s="3256" t="s">
        <v>858</v>
      </c>
      <c r="G165" s="1028"/>
      <c r="H165" s="1028"/>
      <c r="I165" s="1028"/>
      <c r="J165" s="1028"/>
      <c r="K165" s="1028"/>
      <c r="L165" s="612"/>
      <c r="M165" s="612"/>
      <c r="N165" s="612"/>
      <c r="O165" s="612"/>
      <c r="P165" s="612"/>
      <c r="Q165" s="612"/>
    </row>
    <row r="166" spans="1:17" ht="20.100000000000001" customHeight="1" thickTop="1">
      <c r="A166" s="612"/>
      <c r="B166" s="3251"/>
      <c r="C166" s="1028"/>
      <c r="D166" s="1028"/>
      <c r="E166" s="1028"/>
      <c r="F166" s="3257"/>
      <c r="G166" s="1028"/>
      <c r="H166" s="1028"/>
      <c r="I166" s="1028"/>
      <c r="J166" s="1028"/>
      <c r="K166" s="1028"/>
      <c r="L166" s="612"/>
      <c r="M166" s="612"/>
      <c r="N166" s="612"/>
      <c r="O166" s="612"/>
      <c r="P166" s="612"/>
      <c r="Q166" s="612"/>
    </row>
    <row r="167" spans="1:17" ht="20.100000000000001" customHeight="1">
      <c r="A167" s="612"/>
      <c r="B167" s="3251" t="s">
        <v>2551</v>
      </c>
      <c r="C167" s="3258"/>
      <c r="D167" s="3258"/>
      <c r="E167" s="3258"/>
      <c r="F167" s="3258"/>
      <c r="G167" s="3258"/>
      <c r="H167" s="3258"/>
      <c r="I167" s="3258"/>
      <c r="J167" s="3258"/>
      <c r="K167" s="3258"/>
      <c r="L167" s="612"/>
      <c r="M167" s="612"/>
      <c r="N167" s="612"/>
      <c r="O167" s="612"/>
      <c r="P167" s="612"/>
      <c r="Q167" s="612"/>
    </row>
    <row r="168" spans="1:17" ht="20.100000000000001" customHeight="1">
      <c r="A168" s="612"/>
      <c r="B168" s="3251"/>
      <c r="C168" s="3253"/>
      <c r="D168" s="3254">
        <f>LEN(F168)</f>
        <v>50</v>
      </c>
      <c r="E168" s="3255" t="s">
        <v>860</v>
      </c>
      <c r="F168" s="3259" t="str">
        <f>SUBSTITUTE(F165," ","")</f>
        <v>Utilitairepoursupprimerlesespacevidesdansunephrase</v>
      </c>
      <c r="G168" s="1028"/>
      <c r="H168" s="1028"/>
      <c r="I168" s="1028"/>
      <c r="J168" s="1028"/>
      <c r="K168" s="1028"/>
      <c r="L168" s="612"/>
      <c r="M168" s="612"/>
      <c r="N168" s="612"/>
      <c r="O168" s="612"/>
      <c r="P168" s="612"/>
      <c r="Q168" s="612"/>
    </row>
    <row r="169" spans="1:17" ht="18">
      <c r="A169" s="612"/>
      <c r="B169" s="3251"/>
      <c r="C169" s="3251" t="s">
        <v>2552</v>
      </c>
      <c r="D169" s="3258"/>
      <c r="E169" s="3258"/>
      <c r="F169" s="3258"/>
      <c r="G169" s="3258"/>
      <c r="H169" s="3258"/>
      <c r="I169" s="3258"/>
      <c r="J169" s="3258"/>
      <c r="K169" s="3258"/>
      <c r="L169" s="612"/>
      <c r="M169" s="612"/>
      <c r="N169" s="612"/>
      <c r="O169" s="612"/>
      <c r="P169" s="612"/>
      <c r="Q169" s="612"/>
    </row>
    <row r="170" spans="1:17" ht="18">
      <c r="A170" s="612"/>
      <c r="B170" s="3260"/>
      <c r="C170" s="3251" t="s">
        <v>2553</v>
      </c>
      <c r="D170" s="3251"/>
      <c r="E170" s="3260"/>
      <c r="F170" s="3260"/>
      <c r="G170" s="3260"/>
      <c r="H170" s="3260"/>
      <c r="I170" s="3260"/>
      <c r="J170" s="3260"/>
      <c r="K170" s="3260"/>
      <c r="L170" s="612"/>
      <c r="M170" s="612"/>
      <c r="N170" s="612"/>
      <c r="O170" s="612"/>
      <c r="P170" s="612"/>
      <c r="Q170" s="612"/>
    </row>
    <row r="171" spans="1:17" ht="18">
      <c r="A171" s="612"/>
      <c r="B171" s="3260"/>
      <c r="C171" s="3251" t="s">
        <v>2554</v>
      </c>
      <c r="D171" s="3251"/>
      <c r="E171" s="3260"/>
      <c r="F171" s="3260"/>
      <c r="G171" s="3260"/>
      <c r="H171" s="3260"/>
      <c r="I171" s="3260"/>
      <c r="J171" s="3260"/>
      <c r="K171" s="3260"/>
      <c r="L171" s="612"/>
      <c r="M171" s="612"/>
      <c r="N171" s="612"/>
      <c r="O171" s="612"/>
      <c r="P171" s="612"/>
      <c r="Q171" s="612"/>
    </row>
    <row r="172" spans="1:17" ht="18">
      <c r="A172" s="612"/>
      <c r="B172" s="3260"/>
      <c r="C172" s="3251"/>
      <c r="D172" s="3251"/>
      <c r="E172" s="3260"/>
      <c r="F172" s="3260"/>
      <c r="G172" s="3260"/>
      <c r="H172" s="3260"/>
      <c r="I172" s="3260"/>
      <c r="J172" s="3260"/>
      <c r="K172" s="3260"/>
      <c r="L172" s="612"/>
      <c r="M172" s="612"/>
      <c r="N172" s="612"/>
      <c r="O172" s="612"/>
      <c r="P172" s="612"/>
      <c r="Q172" s="612"/>
    </row>
    <row r="173" spans="1:17" ht="15.75">
      <c r="A173" s="612"/>
      <c r="B173" s="3260"/>
      <c r="C173" s="3261" t="s">
        <v>2555</v>
      </c>
      <c r="D173" s="3262" t="s">
        <v>2556</v>
      </c>
      <c r="E173" s="3260"/>
      <c r="F173" s="3260"/>
      <c r="G173" s="3260"/>
      <c r="H173" s="3260"/>
      <c r="I173" s="3260"/>
      <c r="J173" s="3260"/>
      <c r="K173" s="3260"/>
      <c r="L173" s="612"/>
      <c r="M173" s="612"/>
      <c r="N173" s="612"/>
      <c r="O173" s="612"/>
      <c r="P173" s="612"/>
      <c r="Q173" s="612"/>
    </row>
    <row r="174" spans="1:17" ht="15" customHeight="1">
      <c r="B174" s="3260"/>
      <c r="C174" s="3260"/>
      <c r="D174" s="3260"/>
      <c r="E174" s="3260"/>
      <c r="F174" s="3260"/>
      <c r="G174" s="3260"/>
      <c r="H174" s="3260"/>
      <c r="I174" s="3260"/>
      <c r="J174" s="3260"/>
      <c r="K174" s="3260"/>
      <c r="L174" s="612"/>
      <c r="M174" s="612"/>
      <c r="N174" s="612"/>
      <c r="O174" s="612"/>
      <c r="P174" s="612"/>
      <c r="Q174" s="612"/>
    </row>
    <row r="175" spans="1:17">
      <c r="A175" s="612"/>
      <c r="B175" s="611"/>
      <c r="C175" s="611"/>
      <c r="D175" s="611"/>
      <c r="E175" s="611"/>
      <c r="F175" s="611"/>
      <c r="G175" s="611"/>
      <c r="H175" s="611"/>
      <c r="I175" s="611"/>
      <c r="J175" s="611"/>
      <c r="K175" s="611"/>
      <c r="L175" s="611"/>
      <c r="M175" s="612"/>
      <c r="N175" s="612"/>
      <c r="O175" s="612"/>
      <c r="P175" s="612"/>
      <c r="Q175" s="612"/>
    </row>
    <row r="176" spans="1:17" ht="18.75">
      <c r="A176" s="612"/>
      <c r="B176" s="611"/>
      <c r="C176" s="3263"/>
      <c r="D176" s="3242" t="s">
        <v>2545</v>
      </c>
      <c r="E176" s="3264"/>
      <c r="F176" s="3264"/>
      <c r="G176" s="612"/>
      <c r="H176" s="612"/>
      <c r="I176" s="612"/>
      <c r="J176" s="612"/>
      <c r="K176" s="612"/>
      <c r="L176" s="612"/>
      <c r="M176" s="612"/>
      <c r="N176" s="612"/>
      <c r="O176" s="612"/>
      <c r="P176" s="612"/>
      <c r="Q176" s="612"/>
    </row>
    <row r="177" spans="1:17">
      <c r="A177" s="612"/>
      <c r="B177" s="611"/>
      <c r="C177" s="152"/>
      <c r="D177" s="3265"/>
      <c r="E177" s="612"/>
      <c r="F177" s="612"/>
      <c r="G177" s="612"/>
      <c r="H177" s="612"/>
      <c r="I177" s="612"/>
      <c r="J177" s="612"/>
      <c r="K177" s="612"/>
      <c r="L177" s="612"/>
      <c r="M177" s="612"/>
      <c r="N177" s="612"/>
      <c r="O177" s="612"/>
      <c r="P177" s="612"/>
      <c r="Q177" s="612"/>
    </row>
    <row r="178" spans="1:17">
      <c r="A178" s="612"/>
      <c r="B178" s="611"/>
      <c r="C178" s="3266" t="s">
        <v>2557</v>
      </c>
      <c r="D178" s="152"/>
      <c r="E178" s="152"/>
      <c r="F178" s="612"/>
      <c r="G178" s="612"/>
      <c r="H178" s="612"/>
      <c r="I178" s="3267" t="s">
        <v>2558</v>
      </c>
      <c r="J178" s="3267" t="s">
        <v>2559</v>
      </c>
      <c r="K178" s="612"/>
      <c r="L178" s="612"/>
      <c r="M178" s="612"/>
      <c r="N178" s="612"/>
      <c r="O178" s="612"/>
      <c r="P178" s="612"/>
      <c r="Q178" s="612"/>
    </row>
    <row r="179" spans="1:17">
      <c r="A179" s="612"/>
      <c r="B179" s="611"/>
      <c r="C179" s="3268" t="s">
        <v>2560</v>
      </c>
      <c r="D179" s="152"/>
      <c r="E179" s="152"/>
      <c r="F179" s="612"/>
      <c r="G179" s="612"/>
      <c r="H179" s="612"/>
      <c r="I179" s="3269">
        <v>41422</v>
      </c>
      <c r="J179" s="3270">
        <v>4416</v>
      </c>
      <c r="K179" s="612"/>
      <c r="L179" s="612"/>
      <c r="M179" s="612"/>
      <c r="N179" s="612"/>
      <c r="O179" s="612"/>
      <c r="P179" s="612"/>
      <c r="Q179" s="612"/>
    </row>
    <row r="180" spans="1:17">
      <c r="A180" s="612"/>
      <c r="B180" s="611"/>
      <c r="C180" s="3268" t="s">
        <v>2561</v>
      </c>
      <c r="D180" s="152"/>
      <c r="E180" s="152"/>
      <c r="F180" s="612"/>
      <c r="G180" s="612"/>
      <c r="H180" s="612"/>
      <c r="I180" s="3269">
        <v>41092</v>
      </c>
      <c r="J180" s="3270">
        <v>14900</v>
      </c>
      <c r="K180" s="612"/>
      <c r="L180" s="612"/>
      <c r="M180" s="612"/>
      <c r="N180" s="612"/>
      <c r="O180" s="612"/>
      <c r="P180" s="612"/>
      <c r="Q180" s="612"/>
    </row>
    <row r="181" spans="1:17">
      <c r="A181" s="612"/>
      <c r="B181" s="611"/>
      <c r="C181" s="3268" t="s">
        <v>2562</v>
      </c>
      <c r="D181" s="152"/>
      <c r="E181" s="152"/>
      <c r="F181" s="612"/>
      <c r="G181" s="612"/>
      <c r="H181" s="612"/>
      <c r="I181" s="3269">
        <v>41062</v>
      </c>
      <c r="J181" s="3270">
        <v>36257</v>
      </c>
      <c r="K181" s="612"/>
      <c r="L181" s="612"/>
      <c r="M181" s="612"/>
      <c r="N181" s="612"/>
      <c r="O181" s="612"/>
      <c r="P181" s="612"/>
      <c r="Q181" s="612"/>
    </row>
    <row r="182" spans="1:17">
      <c r="A182" s="612"/>
      <c r="B182" s="611"/>
      <c r="C182" s="3268" t="s">
        <v>2563</v>
      </c>
      <c r="D182" s="152"/>
      <c r="E182" s="152"/>
      <c r="F182" s="612"/>
      <c r="G182" s="612"/>
      <c r="H182" s="612"/>
      <c r="I182" s="3269">
        <v>41062</v>
      </c>
      <c r="J182" s="3270">
        <v>14390</v>
      </c>
      <c r="K182" s="612"/>
      <c r="L182" s="612"/>
      <c r="M182" s="612"/>
      <c r="N182" s="612"/>
      <c r="O182" s="612"/>
      <c r="P182" s="612"/>
      <c r="Q182" s="612"/>
    </row>
    <row r="183" spans="1:17">
      <c r="A183" s="612"/>
      <c r="B183" s="611"/>
      <c r="C183" s="3271" t="s">
        <v>2564</v>
      </c>
      <c r="D183" s="152"/>
      <c r="E183" s="152"/>
      <c r="F183" s="612"/>
      <c r="G183" s="612"/>
      <c r="H183" s="612"/>
      <c r="I183" s="3269">
        <v>41052</v>
      </c>
      <c r="J183" s="3270">
        <v>48910</v>
      </c>
      <c r="K183" s="612"/>
      <c r="L183" s="612"/>
      <c r="M183" s="612"/>
      <c r="N183" s="612"/>
      <c r="O183" s="612"/>
      <c r="P183" s="612"/>
      <c r="Q183" s="612"/>
    </row>
    <row r="184" spans="1:17">
      <c r="A184" s="612"/>
      <c r="B184" s="611"/>
      <c r="C184" s="3268" t="s">
        <v>2565</v>
      </c>
      <c r="D184" s="152"/>
      <c r="E184" s="152"/>
      <c r="F184" s="612"/>
      <c r="G184" s="612"/>
      <c r="H184" s="612"/>
      <c r="I184" s="3269">
        <v>41025</v>
      </c>
      <c r="J184" s="3270">
        <v>14751</v>
      </c>
      <c r="K184" s="612"/>
      <c r="L184" s="612"/>
      <c r="M184" s="612"/>
      <c r="N184" s="612"/>
      <c r="O184" s="612"/>
      <c r="P184" s="612"/>
      <c r="Q184" s="612"/>
    </row>
    <row r="185" spans="1:17">
      <c r="A185" s="612"/>
      <c r="B185" s="611"/>
      <c r="C185" s="3268" t="s">
        <v>2566</v>
      </c>
      <c r="D185" s="152"/>
      <c r="E185" s="152"/>
      <c r="F185" s="612"/>
      <c r="G185" s="612"/>
      <c r="H185" s="612"/>
      <c r="I185" s="3269">
        <v>40848</v>
      </c>
      <c r="J185" s="3270">
        <v>10084</v>
      </c>
      <c r="K185" s="612"/>
      <c r="L185" s="612"/>
      <c r="M185" s="612"/>
      <c r="N185" s="612"/>
      <c r="O185" s="612"/>
      <c r="P185" s="612"/>
      <c r="Q185" s="612"/>
    </row>
    <row r="186" spans="1:17">
      <c r="A186" s="612"/>
      <c r="B186" s="611"/>
      <c r="C186" s="3268" t="s">
        <v>2567</v>
      </c>
      <c r="D186" s="152"/>
      <c r="E186" s="152"/>
      <c r="F186" s="612"/>
      <c r="G186" s="612"/>
      <c r="H186" s="612"/>
      <c r="I186" s="3269">
        <v>40454</v>
      </c>
      <c r="J186" s="3270">
        <v>45222</v>
      </c>
      <c r="K186" s="612"/>
      <c r="L186" s="612"/>
      <c r="M186" s="612"/>
      <c r="N186" s="612"/>
      <c r="O186" s="612"/>
      <c r="P186" s="612"/>
      <c r="Q186" s="612"/>
    </row>
    <row r="187" spans="1:17">
      <c r="A187" s="612"/>
      <c r="B187" s="611"/>
      <c r="C187" s="3268" t="s">
        <v>2568</v>
      </c>
      <c r="D187" s="152"/>
      <c r="E187" s="152"/>
      <c r="F187" s="612"/>
      <c r="G187" s="612"/>
      <c r="H187" s="612"/>
      <c r="I187" s="3269">
        <v>40294</v>
      </c>
      <c r="J187" s="3270">
        <v>65784</v>
      </c>
      <c r="K187" s="612"/>
      <c r="L187" s="612"/>
      <c r="M187" s="612"/>
      <c r="N187" s="612"/>
      <c r="O187" s="612"/>
      <c r="P187" s="612"/>
      <c r="Q187" s="612"/>
    </row>
    <row r="188" spans="1:17">
      <c r="A188" s="612"/>
      <c r="B188" s="611"/>
      <c r="C188" s="3268" t="s">
        <v>2569</v>
      </c>
      <c r="D188" s="152"/>
      <c r="E188" s="152"/>
      <c r="F188" s="612"/>
      <c r="G188" s="612"/>
      <c r="H188" s="612"/>
      <c r="I188" s="3269">
        <v>40273</v>
      </c>
      <c r="J188" s="3270">
        <v>96965</v>
      </c>
      <c r="K188" s="612"/>
      <c r="L188" s="612"/>
      <c r="M188" s="612"/>
      <c r="N188" s="612"/>
      <c r="O188" s="612"/>
      <c r="P188" s="612"/>
      <c r="Q188" s="612"/>
    </row>
    <row r="189" spans="1:17">
      <c r="A189" s="612"/>
      <c r="B189" s="611"/>
      <c r="C189" s="3268" t="s">
        <v>2570</v>
      </c>
      <c r="D189" s="152"/>
      <c r="E189" s="152"/>
      <c r="F189" s="612"/>
      <c r="G189" s="612"/>
      <c r="H189" s="612"/>
      <c r="I189" s="3269">
        <v>40273</v>
      </c>
      <c r="J189" s="3270">
        <v>45902</v>
      </c>
      <c r="K189" s="612"/>
      <c r="L189" s="612"/>
      <c r="M189" s="612"/>
      <c r="N189" s="612"/>
      <c r="O189" s="612"/>
      <c r="P189" s="612"/>
      <c r="Q189" s="612"/>
    </row>
    <row r="190" spans="1:17">
      <c r="A190" s="612"/>
      <c r="B190" s="611"/>
      <c r="C190" s="3268" t="s">
        <v>2571</v>
      </c>
      <c r="D190" s="152"/>
      <c r="E190" s="152"/>
      <c r="F190" s="612"/>
      <c r="G190" s="612"/>
      <c r="H190" s="612"/>
      <c r="I190" s="3269">
        <v>40250</v>
      </c>
      <c r="J190" s="3270">
        <v>122444</v>
      </c>
      <c r="K190" s="612"/>
      <c r="L190" s="612"/>
      <c r="M190" s="612"/>
      <c r="N190" s="612"/>
      <c r="O190" s="612"/>
      <c r="P190" s="612"/>
      <c r="Q190" s="612"/>
    </row>
    <row r="191" spans="1:17">
      <c r="A191" s="612"/>
      <c r="B191" s="611"/>
      <c r="C191" s="3268" t="s">
        <v>2572</v>
      </c>
      <c r="D191" s="152"/>
      <c r="E191" s="152"/>
      <c r="F191" s="612"/>
      <c r="G191" s="612"/>
      <c r="H191" s="612"/>
      <c r="I191" s="3269">
        <v>40182</v>
      </c>
      <c r="J191" s="3270">
        <v>100241</v>
      </c>
      <c r="K191" s="612"/>
      <c r="L191" s="612"/>
      <c r="M191" s="612"/>
      <c r="N191" s="612"/>
      <c r="O191" s="612"/>
      <c r="P191" s="612"/>
      <c r="Q191" s="612"/>
    </row>
    <row r="192" spans="1:17">
      <c r="A192" s="612"/>
      <c r="B192" s="611"/>
      <c r="C192" s="3268" t="s">
        <v>2573</v>
      </c>
      <c r="D192" s="152"/>
      <c r="E192" s="152"/>
      <c r="F192" s="612"/>
      <c r="G192" s="612"/>
      <c r="H192" s="612"/>
      <c r="I192" s="3269">
        <v>40138</v>
      </c>
      <c r="J192" s="3270">
        <v>23956</v>
      </c>
      <c r="K192" s="612"/>
      <c r="L192" s="612"/>
      <c r="M192" s="612"/>
      <c r="N192" s="612"/>
      <c r="O192" s="612"/>
      <c r="P192" s="612"/>
      <c r="Q192" s="612"/>
    </row>
    <row r="193" spans="1:17">
      <c r="A193" s="612"/>
      <c r="B193" s="611"/>
      <c r="C193" s="3268" t="s">
        <v>2574</v>
      </c>
      <c r="D193" s="152"/>
      <c r="E193" s="152"/>
      <c r="F193" s="612"/>
      <c r="G193" s="612"/>
      <c r="H193" s="612"/>
      <c r="I193" s="3269">
        <v>40125</v>
      </c>
      <c r="J193" s="3270">
        <v>113684</v>
      </c>
      <c r="K193" s="612"/>
      <c r="L193" s="612"/>
      <c r="M193" s="612"/>
      <c r="N193" s="612"/>
      <c r="O193" s="612"/>
      <c r="P193" s="612"/>
      <c r="Q193" s="612"/>
    </row>
    <row r="194" spans="1:17">
      <c r="A194" s="612"/>
      <c r="B194" s="611"/>
      <c r="C194" s="3268" t="s">
        <v>2575</v>
      </c>
      <c r="D194" s="152"/>
      <c r="E194" s="152"/>
      <c r="F194" s="612"/>
      <c r="G194" s="612"/>
      <c r="H194" s="612"/>
      <c r="I194" s="3269">
        <v>40111</v>
      </c>
      <c r="J194" s="3270">
        <v>27154</v>
      </c>
      <c r="K194" s="612"/>
      <c r="L194" s="612"/>
      <c r="M194" s="612"/>
      <c r="N194" s="612"/>
      <c r="O194" s="612"/>
      <c r="P194" s="612"/>
      <c r="Q194" s="612"/>
    </row>
    <row r="195" spans="1:17">
      <c r="A195" s="612"/>
      <c r="B195" s="611"/>
      <c r="C195" s="3268" t="s">
        <v>2576</v>
      </c>
      <c r="D195" s="152"/>
      <c r="E195" s="152"/>
      <c r="F195" s="612"/>
      <c r="G195" s="612"/>
      <c r="H195" s="612"/>
      <c r="I195" s="3269">
        <v>40096</v>
      </c>
      <c r="J195" s="3270">
        <v>25774</v>
      </c>
      <c r="K195" s="612"/>
      <c r="L195" s="612"/>
      <c r="M195" s="612"/>
      <c r="N195" s="612"/>
      <c r="O195" s="612"/>
      <c r="P195" s="612"/>
      <c r="Q195" s="612"/>
    </row>
    <row r="196" spans="1:17">
      <c r="A196" s="612"/>
      <c r="B196" s="611"/>
      <c r="C196" s="3268" t="s">
        <v>2577</v>
      </c>
      <c r="D196" s="152"/>
      <c r="E196" s="152"/>
      <c r="F196" s="612"/>
      <c r="G196" s="612"/>
      <c r="H196" s="612"/>
      <c r="I196" s="3269">
        <v>40085</v>
      </c>
      <c r="J196" s="3270">
        <v>79344</v>
      </c>
      <c r="K196" s="612"/>
      <c r="L196" s="612"/>
      <c r="M196" s="612"/>
      <c r="N196" s="612"/>
      <c r="O196" s="612"/>
      <c r="P196" s="612"/>
      <c r="Q196" s="612"/>
    </row>
    <row r="197" spans="1:17">
      <c r="A197" s="612"/>
      <c r="B197" s="611"/>
      <c r="C197" s="3268" t="s">
        <v>2578</v>
      </c>
      <c r="D197" s="152"/>
      <c r="E197" s="152"/>
      <c r="F197" s="612"/>
      <c r="G197" s="612"/>
      <c r="H197" s="612"/>
      <c r="I197" s="3269">
        <v>40068</v>
      </c>
      <c r="J197" s="3270">
        <v>145176</v>
      </c>
      <c r="K197" s="612"/>
      <c r="L197" s="612"/>
      <c r="M197" s="612"/>
      <c r="N197" s="612"/>
      <c r="O197" s="612"/>
      <c r="P197" s="612"/>
      <c r="Q197" s="612"/>
    </row>
    <row r="198" spans="1:17">
      <c r="A198" s="612"/>
      <c r="B198" s="611"/>
      <c r="C198" s="3268" t="s">
        <v>2579</v>
      </c>
      <c r="D198" s="152"/>
      <c r="E198" s="152"/>
      <c r="F198" s="612"/>
      <c r="G198" s="612"/>
      <c r="H198" s="612"/>
      <c r="I198" s="3269">
        <v>40048</v>
      </c>
      <c r="J198" s="3270">
        <v>7657</v>
      </c>
      <c r="K198" s="612"/>
      <c r="L198" s="612"/>
      <c r="M198" s="612"/>
      <c r="N198" s="612"/>
      <c r="O198" s="612"/>
      <c r="P198" s="612"/>
      <c r="Q198" s="612"/>
    </row>
    <row r="199" spans="1:17">
      <c r="A199" s="612"/>
      <c r="B199" s="611"/>
      <c r="C199" s="3268" t="s">
        <v>2580</v>
      </c>
      <c r="D199" s="152"/>
      <c r="E199" s="152"/>
      <c r="F199" s="612"/>
      <c r="G199" s="612"/>
      <c r="H199" s="612"/>
      <c r="I199" s="3269">
        <v>40044</v>
      </c>
      <c r="J199" s="3270">
        <v>45164</v>
      </c>
      <c r="K199" s="612"/>
      <c r="L199" s="612"/>
      <c r="M199" s="612"/>
      <c r="N199" s="612"/>
      <c r="O199" s="612"/>
      <c r="P199" s="612"/>
      <c r="Q199" s="612"/>
    </row>
    <row r="200" spans="1:17">
      <c r="A200" s="612"/>
      <c r="B200" s="611"/>
      <c r="C200" s="3268" t="s">
        <v>2581</v>
      </c>
      <c r="D200" s="152"/>
      <c r="E200" s="152"/>
      <c r="F200" s="612"/>
      <c r="G200" s="612"/>
      <c r="H200" s="612"/>
      <c r="I200" s="3269">
        <v>40020</v>
      </c>
      <c r="J200" s="3270">
        <v>105218</v>
      </c>
      <c r="K200" s="612"/>
      <c r="L200" s="612"/>
      <c r="M200" s="612"/>
      <c r="N200" s="612"/>
      <c r="O200" s="612"/>
      <c r="P200" s="612"/>
      <c r="Q200" s="612"/>
    </row>
    <row r="201" spans="1:17">
      <c r="A201" s="612"/>
      <c r="B201" s="611"/>
      <c r="C201" s="3268" t="s">
        <v>2582</v>
      </c>
      <c r="D201" s="152"/>
      <c r="E201" s="152"/>
      <c r="F201" s="612"/>
      <c r="G201" s="612"/>
      <c r="H201" s="612"/>
      <c r="I201" s="3269">
        <v>39788</v>
      </c>
      <c r="J201" s="3270">
        <v>59780</v>
      </c>
      <c r="K201" s="612"/>
      <c r="L201" s="612"/>
      <c r="M201" s="612"/>
      <c r="N201" s="612"/>
      <c r="O201" s="612"/>
      <c r="P201" s="612"/>
      <c r="Q201" s="612"/>
    </row>
    <row r="202" spans="1:17">
      <c r="A202" s="612"/>
      <c r="B202" s="611"/>
      <c r="C202" s="3268" t="s">
        <v>2583</v>
      </c>
      <c r="D202" s="152"/>
      <c r="E202" s="152"/>
      <c r="F202" s="612"/>
      <c r="G202" s="612"/>
      <c r="H202" s="612"/>
      <c r="I202" s="3269">
        <v>39787</v>
      </c>
      <c r="J202" s="3270">
        <v>75563</v>
      </c>
      <c r="K202" s="612"/>
      <c r="L202" s="612"/>
      <c r="M202" s="612"/>
      <c r="N202" s="612"/>
      <c r="O202" s="612"/>
      <c r="P202" s="612"/>
      <c r="Q202" s="612"/>
    </row>
    <row r="203" spans="1:17">
      <c r="A203" s="612"/>
      <c r="B203" s="611"/>
      <c r="C203" s="3268" t="s">
        <v>2584</v>
      </c>
      <c r="D203" s="152"/>
      <c r="E203" s="152"/>
      <c r="F203" s="612"/>
      <c r="G203" s="612"/>
      <c r="H203" s="612"/>
      <c r="I203" s="3269">
        <v>39787</v>
      </c>
      <c r="J203" s="3270">
        <v>15781</v>
      </c>
      <c r="K203" s="612"/>
      <c r="L203" s="612"/>
      <c r="M203" s="612"/>
      <c r="N203" s="612"/>
      <c r="O203" s="612"/>
      <c r="P203" s="612"/>
      <c r="Q203" s="612"/>
    </row>
    <row r="204" spans="1:17">
      <c r="A204" s="612"/>
      <c r="B204" s="611"/>
      <c r="C204" s="3268" t="s">
        <v>2585</v>
      </c>
      <c r="D204" s="152"/>
      <c r="E204" s="152"/>
      <c r="F204" s="612"/>
      <c r="G204" s="612"/>
      <c r="H204" s="612"/>
      <c r="I204" s="612"/>
      <c r="J204" s="612"/>
      <c r="K204" s="612"/>
      <c r="L204" s="612"/>
      <c r="M204" s="612"/>
      <c r="N204" s="612"/>
      <c r="O204" s="612"/>
      <c r="P204" s="612"/>
      <c r="Q204" s="612"/>
    </row>
    <row r="205" spans="1:17" ht="20.100000000000001" customHeight="1">
      <c r="B205" s="152"/>
      <c r="C205" s="152"/>
      <c r="D205" s="152"/>
      <c r="E205" s="3109"/>
      <c r="F205" s="3109"/>
      <c r="G205" s="152"/>
      <c r="H205" s="152"/>
      <c r="I205" s="152"/>
      <c r="J205" s="152"/>
      <c r="K205" s="152"/>
      <c r="L205" s="612"/>
      <c r="M205" s="612"/>
      <c r="N205" s="612"/>
      <c r="O205" s="612"/>
      <c r="P205" s="612"/>
      <c r="Q205" s="612"/>
    </row>
    <row r="206" spans="1:17" ht="20.100000000000001" customHeight="1">
      <c r="B206" s="152"/>
      <c r="C206" s="3272" t="s">
        <v>2586</v>
      </c>
      <c r="D206" s="152"/>
      <c r="E206" s="3109"/>
      <c r="F206" s="3109"/>
      <c r="G206" s="152"/>
      <c r="H206" s="152"/>
      <c r="I206" s="152"/>
      <c r="J206" s="152"/>
      <c r="K206" s="152"/>
      <c r="L206" s="612"/>
      <c r="M206" s="612"/>
      <c r="N206" s="612"/>
      <c r="O206" s="612"/>
      <c r="P206" s="612"/>
      <c r="Q206" s="612"/>
    </row>
    <row r="207" spans="1:17" ht="20.100000000000001" customHeight="1">
      <c r="B207" s="152"/>
      <c r="C207" s="152"/>
      <c r="D207" s="152"/>
      <c r="E207" s="3109"/>
      <c r="F207" s="3109"/>
      <c r="G207" s="152"/>
      <c r="H207" s="152"/>
      <c r="I207" s="152"/>
      <c r="J207" s="152"/>
      <c r="K207" s="152"/>
      <c r="L207" s="612"/>
      <c r="M207" s="612"/>
      <c r="N207" s="612"/>
      <c r="O207" s="612"/>
      <c r="P207" s="612"/>
      <c r="Q207" s="612"/>
    </row>
    <row r="208" spans="1:17" ht="20.100000000000001" customHeight="1">
      <c r="B208" s="152"/>
      <c r="C208" s="152"/>
      <c r="D208" s="152"/>
      <c r="E208" s="3109"/>
      <c r="F208" s="3109"/>
      <c r="G208" s="152"/>
      <c r="H208" s="152"/>
      <c r="I208" s="152"/>
      <c r="J208" s="152"/>
      <c r="K208" s="152"/>
      <c r="L208" s="612"/>
      <c r="M208" s="612"/>
      <c r="N208" s="612"/>
      <c r="O208" s="612"/>
      <c r="P208" s="612"/>
      <c r="Q208" s="612"/>
    </row>
    <row r="209" spans="1:1310" ht="20.100000000000001" customHeight="1">
      <c r="B209" s="152"/>
      <c r="C209" s="152"/>
      <c r="D209" s="152"/>
      <c r="E209" s="3109"/>
      <c r="F209" s="3109"/>
      <c r="G209" s="152"/>
      <c r="H209" s="152"/>
      <c r="I209" s="152"/>
      <c r="J209" s="152"/>
      <c r="K209" s="152"/>
      <c r="L209" s="612"/>
      <c r="M209" s="612"/>
      <c r="N209" s="612"/>
      <c r="O209" s="612"/>
      <c r="P209" s="612"/>
      <c r="Q209" s="612"/>
    </row>
    <row r="210" spans="1:1310" ht="20.100000000000001" customHeight="1">
      <c r="B210" s="152"/>
      <c r="C210" s="152"/>
      <c r="D210" s="152"/>
      <c r="E210" s="3109"/>
      <c r="F210" s="3109"/>
      <c r="G210" s="152"/>
      <c r="H210" s="152"/>
      <c r="I210" s="152"/>
      <c r="J210" s="152"/>
      <c r="K210" s="152"/>
      <c r="L210" s="612"/>
      <c r="M210" s="612"/>
      <c r="N210" s="612"/>
      <c r="O210" s="612"/>
      <c r="P210" s="612"/>
      <c r="Q210" s="612"/>
    </row>
    <row r="211" spans="1:1310" ht="20.100000000000001" customHeight="1">
      <c r="B211" s="152"/>
      <c r="C211" s="152"/>
      <c r="D211" s="152"/>
      <c r="E211" s="3109"/>
      <c r="F211" s="3109"/>
      <c r="G211" s="152"/>
      <c r="H211" s="152"/>
      <c r="I211" s="152"/>
      <c r="J211" s="152"/>
      <c r="K211" s="152"/>
      <c r="L211" s="612"/>
      <c r="M211" s="612"/>
      <c r="N211" s="612"/>
      <c r="O211" s="612"/>
      <c r="P211" s="612"/>
      <c r="Q211" s="612"/>
    </row>
    <row r="212" spans="1:1310" ht="20.100000000000001" customHeight="1">
      <c r="B212" s="152"/>
      <c r="C212" s="152"/>
      <c r="D212" s="152"/>
      <c r="E212" s="3109"/>
      <c r="F212" s="3109"/>
      <c r="G212" s="152"/>
      <c r="H212" s="152"/>
      <c r="I212" s="152"/>
      <c r="J212" s="152"/>
      <c r="K212" s="152"/>
      <c r="L212" s="612"/>
      <c r="M212" s="612"/>
      <c r="N212" s="612"/>
      <c r="O212" s="612"/>
      <c r="P212" s="612"/>
      <c r="Q212" s="612"/>
    </row>
    <row r="213" spans="1:1310" ht="20.100000000000001" customHeight="1">
      <c r="B213" s="152"/>
      <c r="C213" s="152"/>
      <c r="D213" s="152"/>
      <c r="E213" s="3109"/>
      <c r="F213" s="3109"/>
      <c r="G213" s="152"/>
      <c r="H213" s="152"/>
      <c r="I213" s="152"/>
      <c r="J213" s="152"/>
      <c r="K213" s="152"/>
      <c r="L213" s="612"/>
      <c r="M213" s="612"/>
      <c r="N213" s="612"/>
      <c r="O213" s="612"/>
      <c r="P213" s="612"/>
      <c r="Q213" s="612"/>
    </row>
    <row r="214" spans="1:1310" ht="20.100000000000001" customHeight="1">
      <c r="B214" s="152"/>
      <c r="C214" s="152"/>
      <c r="D214" s="152"/>
      <c r="E214" s="3109"/>
      <c r="F214" s="3109"/>
      <c r="G214" s="152"/>
      <c r="H214" s="152"/>
      <c r="I214" s="152"/>
      <c r="J214" s="152"/>
      <c r="K214" s="152"/>
      <c r="L214" s="612"/>
      <c r="M214" s="612"/>
      <c r="N214" s="612"/>
      <c r="O214" s="612"/>
      <c r="P214" s="612"/>
      <c r="Q214" s="612"/>
    </row>
    <row r="215" spans="1:1310" ht="20.100000000000001" customHeight="1">
      <c r="B215" s="152"/>
      <c r="C215" s="152"/>
      <c r="D215" s="152"/>
      <c r="E215" s="3109"/>
      <c r="F215" s="3109"/>
      <c r="G215" s="152"/>
      <c r="H215" s="152"/>
      <c r="I215" s="152"/>
      <c r="J215" s="152"/>
      <c r="K215" s="152"/>
      <c r="L215" s="612"/>
      <c r="M215" s="612"/>
      <c r="N215" s="612"/>
      <c r="O215" s="612"/>
      <c r="P215" s="612"/>
      <c r="Q215" s="612"/>
    </row>
    <row r="216" spans="1:1310" ht="20.100000000000001" customHeight="1">
      <c r="B216" s="152"/>
      <c r="C216" s="152"/>
      <c r="D216" s="152"/>
      <c r="E216" s="3109"/>
      <c r="F216" s="3109"/>
      <c r="G216" s="152"/>
      <c r="H216" s="152"/>
      <c r="I216" s="152"/>
      <c r="J216" s="152"/>
      <c r="K216" s="152"/>
      <c r="L216" s="612"/>
      <c r="M216" s="612"/>
      <c r="N216" s="612"/>
      <c r="O216" s="612"/>
      <c r="P216" s="612"/>
      <c r="Q216" s="612"/>
    </row>
    <row r="217" spans="1:1310" ht="20.100000000000001" customHeight="1">
      <c r="B217" s="152"/>
      <c r="C217" s="152"/>
      <c r="D217" s="152"/>
      <c r="E217" s="3109"/>
      <c r="F217" s="3109"/>
      <c r="G217" s="152"/>
      <c r="H217" s="152"/>
      <c r="I217" s="152"/>
      <c r="J217" s="152"/>
      <c r="K217" s="152"/>
      <c r="L217" s="612"/>
      <c r="M217" s="612"/>
      <c r="N217" s="612"/>
      <c r="O217" s="612"/>
      <c r="P217" s="612"/>
      <c r="Q217" s="612"/>
    </row>
    <row r="218" spans="1:1310" ht="20.100000000000001" customHeight="1">
      <c r="B218" s="152"/>
      <c r="C218" s="152"/>
      <c r="D218" s="152"/>
      <c r="E218" s="3109"/>
      <c r="F218" s="3109"/>
      <c r="G218" s="152"/>
      <c r="H218" s="152"/>
      <c r="I218" s="152"/>
      <c r="J218" s="152"/>
      <c r="K218" s="152"/>
      <c r="L218" s="612"/>
      <c r="M218" s="612"/>
      <c r="N218" s="612"/>
      <c r="O218" s="612"/>
      <c r="P218" s="612"/>
      <c r="Q218" s="612"/>
    </row>
    <row r="219" spans="1:1310" s="3276" customFormat="1" ht="23.25" customHeight="1">
      <c r="A219" s="3273">
        <v>1</v>
      </c>
      <c r="B219" s="3274" t="s">
        <v>2587</v>
      </c>
      <c r="C219" s="3274"/>
      <c r="D219" s="3274"/>
      <c r="E219" s="3274"/>
      <c r="F219" s="3274"/>
      <c r="G219" s="3274"/>
      <c r="H219" s="3274"/>
      <c r="I219" s="3274"/>
      <c r="J219" s="3274"/>
      <c r="K219" s="3274"/>
      <c r="L219" s="3274"/>
      <c r="M219" s="3274"/>
      <c r="N219" s="3274"/>
      <c r="O219" s="3274"/>
      <c r="P219" s="3274"/>
      <c r="Q219" s="3274"/>
      <c r="R219" s="1510"/>
      <c r="S219" s="1510"/>
      <c r="T219" s="1510"/>
      <c r="U219" s="1510"/>
      <c r="V219" s="1510"/>
      <c r="W219" s="1510"/>
      <c r="X219" s="1510"/>
      <c r="Y219" s="1510"/>
      <c r="Z219" s="1510"/>
      <c r="AA219" s="1510"/>
      <c r="AB219" s="1510"/>
      <c r="AC219" s="1510"/>
      <c r="AD219" s="3275"/>
      <c r="AE219" s="3275"/>
      <c r="AF219" s="3275"/>
      <c r="AG219" s="3275"/>
      <c r="AH219" s="3275"/>
      <c r="AI219" s="3275"/>
      <c r="AJ219" s="3275"/>
      <c r="AK219" s="3275"/>
      <c r="AL219" s="3275"/>
      <c r="AM219" s="3275"/>
      <c r="AN219" s="3275"/>
      <c r="AO219" s="3275"/>
      <c r="AP219" s="3275"/>
      <c r="AQ219" s="3275"/>
      <c r="AR219" s="3275"/>
      <c r="AS219" s="3275"/>
      <c r="AT219" s="3275"/>
      <c r="AU219" s="3275"/>
      <c r="AV219" s="3275"/>
      <c r="AW219" s="3275"/>
      <c r="AX219" s="3275"/>
      <c r="AY219" s="3275"/>
      <c r="AZ219" s="3275"/>
      <c r="BA219" s="3275"/>
      <c r="BB219" s="3275"/>
      <c r="BC219" s="3275"/>
      <c r="BD219" s="3275"/>
      <c r="BE219" s="3275"/>
      <c r="BF219" s="3275"/>
      <c r="BG219" s="3275"/>
      <c r="BH219" s="3275"/>
      <c r="BI219" s="3275"/>
      <c r="BJ219" s="3275"/>
      <c r="BK219" s="3275"/>
      <c r="BL219" s="3275"/>
      <c r="BM219" s="3275"/>
      <c r="BN219" s="3275"/>
      <c r="BO219" s="3275"/>
      <c r="BP219" s="3275"/>
      <c r="BQ219" s="3275"/>
      <c r="BR219" s="3275"/>
      <c r="BS219" s="3275"/>
      <c r="BT219" s="3275"/>
      <c r="BU219" s="3275"/>
      <c r="BV219" s="3275"/>
      <c r="BW219" s="3275"/>
      <c r="BX219" s="3275"/>
      <c r="BY219" s="3275"/>
      <c r="BZ219" s="3275"/>
      <c r="CA219" s="3275"/>
      <c r="CB219" s="3275"/>
      <c r="CC219" s="3275"/>
      <c r="CD219" s="3275"/>
      <c r="CE219" s="3275"/>
      <c r="CF219" s="3275"/>
      <c r="CG219" s="3275"/>
      <c r="CH219" s="3275"/>
      <c r="CI219" s="3275"/>
      <c r="CJ219" s="3275"/>
      <c r="CK219" s="3275"/>
      <c r="CL219" s="3275"/>
      <c r="CM219" s="3275"/>
      <c r="CN219" s="3275"/>
      <c r="CO219" s="3275"/>
      <c r="CP219" s="3275"/>
      <c r="CQ219" s="3275"/>
      <c r="CR219" s="3275"/>
      <c r="CS219" s="3275"/>
      <c r="CT219" s="3275"/>
      <c r="CU219" s="3275"/>
      <c r="CV219" s="3275"/>
      <c r="CW219" s="3275"/>
      <c r="CX219" s="3275"/>
      <c r="CY219" s="3275"/>
      <c r="CZ219" s="3275"/>
      <c r="DA219" s="3275"/>
      <c r="DB219" s="3275"/>
      <c r="DC219" s="3275"/>
      <c r="DD219" s="3275"/>
      <c r="DE219" s="3275"/>
      <c r="DF219" s="3275"/>
      <c r="DG219" s="3275"/>
      <c r="DH219" s="3275"/>
      <c r="DI219" s="3275"/>
      <c r="DJ219" s="3275"/>
      <c r="DK219" s="3275"/>
      <c r="DL219" s="3275"/>
      <c r="DM219" s="3275"/>
      <c r="DN219" s="3275"/>
      <c r="DO219" s="3275"/>
      <c r="DP219" s="3275"/>
      <c r="DQ219" s="3275"/>
      <c r="DR219" s="3275"/>
      <c r="DS219" s="3275"/>
      <c r="DT219" s="3275"/>
      <c r="DU219" s="3275"/>
      <c r="DV219" s="3275"/>
      <c r="DW219" s="3275"/>
      <c r="DX219" s="3275"/>
      <c r="DY219" s="3275"/>
      <c r="DZ219" s="3275"/>
      <c r="EA219" s="3275"/>
      <c r="EB219" s="3275"/>
      <c r="EC219" s="3275"/>
      <c r="ED219" s="3275"/>
      <c r="EE219" s="3275"/>
      <c r="EF219" s="3275"/>
      <c r="EG219" s="3275"/>
      <c r="EH219" s="3275"/>
      <c r="EI219" s="3275"/>
      <c r="EJ219" s="3275"/>
      <c r="EK219" s="3275"/>
      <c r="EL219" s="3275"/>
      <c r="EM219" s="3275"/>
      <c r="EN219" s="3275"/>
      <c r="EO219" s="3275"/>
      <c r="EP219" s="3275"/>
      <c r="EQ219" s="3275"/>
      <c r="ER219" s="3275"/>
      <c r="ES219" s="3275"/>
      <c r="ET219" s="3275"/>
      <c r="EU219" s="3275"/>
      <c r="EV219" s="3275"/>
      <c r="EW219" s="3275"/>
      <c r="EX219" s="3275"/>
      <c r="EY219" s="3275"/>
      <c r="EZ219" s="3275"/>
      <c r="FA219" s="3275"/>
      <c r="FB219" s="3275"/>
      <c r="FC219" s="3275"/>
      <c r="FD219" s="3275"/>
      <c r="FE219" s="3275"/>
      <c r="FF219" s="3275"/>
      <c r="FG219" s="3275"/>
      <c r="FH219" s="3275"/>
      <c r="FI219" s="3275"/>
      <c r="FJ219" s="3275"/>
      <c r="FK219" s="3275"/>
      <c r="FL219" s="3275"/>
      <c r="FM219" s="3275"/>
      <c r="FN219" s="3275"/>
      <c r="FO219" s="3275"/>
      <c r="FP219" s="3275"/>
      <c r="FQ219" s="3275"/>
      <c r="FR219" s="3275"/>
      <c r="FS219" s="3275"/>
      <c r="FT219" s="3275"/>
      <c r="FU219" s="3275"/>
      <c r="FV219" s="3275"/>
      <c r="FW219" s="3275"/>
      <c r="FX219" s="3275"/>
      <c r="FY219" s="3275"/>
      <c r="FZ219" s="3275"/>
      <c r="GA219" s="3275"/>
      <c r="GB219" s="3275"/>
      <c r="GC219" s="3275"/>
      <c r="GD219" s="3275"/>
      <c r="GE219" s="3275"/>
      <c r="GF219" s="3275"/>
      <c r="GG219" s="3275"/>
      <c r="GH219" s="3275"/>
      <c r="GI219" s="3275"/>
      <c r="GJ219" s="3275"/>
      <c r="GK219" s="3275"/>
      <c r="GL219" s="3275"/>
      <c r="GM219" s="3275"/>
      <c r="GN219" s="3275"/>
      <c r="GO219" s="3275"/>
      <c r="GP219" s="3275"/>
      <c r="GQ219" s="3275"/>
      <c r="GR219" s="3275"/>
      <c r="GS219" s="3275"/>
      <c r="GT219" s="3275"/>
      <c r="GU219" s="3275"/>
      <c r="GV219" s="3275"/>
      <c r="GW219" s="3275"/>
      <c r="GX219" s="3275"/>
      <c r="GY219" s="3275"/>
      <c r="GZ219" s="3275"/>
      <c r="HA219" s="3275"/>
      <c r="HB219" s="3275"/>
      <c r="HC219" s="3275"/>
      <c r="HD219" s="3275"/>
      <c r="HE219" s="3275"/>
      <c r="HF219" s="3275"/>
      <c r="HG219" s="3275"/>
      <c r="HH219" s="3275"/>
      <c r="HI219" s="3275"/>
      <c r="HJ219" s="3275"/>
      <c r="HK219" s="3275"/>
      <c r="HL219" s="3275"/>
      <c r="HM219" s="3275"/>
      <c r="HN219" s="3275"/>
      <c r="HO219" s="3275"/>
      <c r="HP219" s="3275"/>
      <c r="HQ219" s="3275"/>
      <c r="HR219" s="3275"/>
      <c r="HS219" s="3275"/>
      <c r="HT219" s="3275"/>
      <c r="HU219" s="3275"/>
      <c r="HV219" s="3275"/>
      <c r="HW219" s="3275"/>
      <c r="HX219" s="3275"/>
      <c r="HY219" s="3275"/>
      <c r="HZ219" s="3275"/>
      <c r="IA219" s="3275"/>
      <c r="IB219" s="3275"/>
      <c r="IC219" s="3275"/>
      <c r="ID219" s="3275"/>
      <c r="IE219" s="3275"/>
      <c r="IF219" s="3275"/>
      <c r="IG219" s="3275"/>
      <c r="IH219" s="3275"/>
      <c r="II219" s="3275"/>
      <c r="IJ219" s="3275"/>
      <c r="IK219" s="3275"/>
      <c r="IL219" s="3275"/>
      <c r="IM219" s="3275"/>
      <c r="IN219" s="3275"/>
      <c r="IO219" s="3275"/>
      <c r="IP219" s="3275"/>
      <c r="IQ219" s="3275"/>
      <c r="IR219" s="3275"/>
      <c r="IS219" s="3275"/>
      <c r="IT219" s="3275"/>
      <c r="IU219" s="3275"/>
      <c r="IV219" s="3275"/>
      <c r="IW219" s="3275"/>
      <c r="IX219" s="3275"/>
      <c r="IY219" s="3275"/>
      <c r="IZ219" s="3275"/>
      <c r="JA219" s="3275"/>
      <c r="JB219" s="3275"/>
      <c r="JC219" s="3275"/>
      <c r="JD219" s="3275"/>
      <c r="JE219" s="3275"/>
      <c r="JF219" s="3275"/>
      <c r="JG219" s="3275"/>
      <c r="JH219" s="3275"/>
      <c r="JI219" s="3275"/>
      <c r="JJ219" s="3275"/>
      <c r="JK219" s="3275"/>
      <c r="JL219" s="3275"/>
      <c r="JM219" s="3275"/>
      <c r="JN219" s="3275"/>
      <c r="JO219" s="3275"/>
      <c r="JP219" s="3275"/>
      <c r="JQ219" s="3275"/>
      <c r="JR219" s="3275"/>
      <c r="JS219" s="3275"/>
      <c r="JT219" s="3275"/>
      <c r="JU219" s="3275"/>
      <c r="JV219" s="3275"/>
      <c r="JW219" s="3275"/>
      <c r="JX219" s="3275"/>
      <c r="JY219" s="3275"/>
      <c r="JZ219" s="3275"/>
      <c r="KA219" s="3275"/>
      <c r="KB219" s="3275"/>
      <c r="KC219" s="3275"/>
      <c r="KD219" s="3275"/>
      <c r="KE219" s="3275"/>
      <c r="KF219" s="3275"/>
      <c r="KG219" s="3275"/>
      <c r="KH219" s="3275"/>
      <c r="KI219" s="3275"/>
      <c r="KJ219" s="3275"/>
      <c r="KK219" s="3275"/>
      <c r="KL219" s="3275"/>
      <c r="KM219" s="3275"/>
      <c r="KN219" s="3275"/>
      <c r="KO219" s="3275"/>
      <c r="KP219" s="3275"/>
      <c r="KQ219" s="3275"/>
      <c r="KR219" s="3275"/>
      <c r="KS219" s="3275"/>
      <c r="KT219" s="3275"/>
      <c r="KU219" s="3275"/>
      <c r="KV219" s="3275"/>
      <c r="KW219" s="3275"/>
      <c r="KX219" s="3275"/>
      <c r="KY219" s="3275"/>
      <c r="KZ219" s="3275"/>
      <c r="LA219" s="3275"/>
      <c r="LB219" s="3275"/>
      <c r="LC219" s="3275"/>
      <c r="LD219" s="3275"/>
      <c r="LE219" s="3275"/>
      <c r="LF219" s="3275"/>
      <c r="LG219" s="3275"/>
      <c r="LH219" s="3275"/>
      <c r="LI219" s="3275"/>
      <c r="LJ219" s="3275"/>
      <c r="LK219" s="3275"/>
      <c r="LL219" s="3275"/>
      <c r="LM219" s="3275"/>
      <c r="LN219" s="3275"/>
      <c r="LO219" s="3275"/>
      <c r="LP219" s="3275"/>
      <c r="LQ219" s="3275"/>
      <c r="LR219" s="3275"/>
      <c r="LS219" s="3275"/>
      <c r="LT219" s="3275"/>
      <c r="LU219" s="3275"/>
      <c r="LV219" s="3275"/>
      <c r="LW219" s="3275"/>
      <c r="LX219" s="3275"/>
      <c r="LY219" s="3275"/>
      <c r="LZ219" s="3275"/>
      <c r="MA219" s="3275"/>
      <c r="MB219" s="3275"/>
      <c r="MC219" s="3275"/>
      <c r="MD219" s="3275"/>
      <c r="ME219" s="3275"/>
      <c r="MF219" s="3275"/>
      <c r="MG219" s="3275"/>
      <c r="MH219" s="3275"/>
      <c r="MI219" s="3275"/>
      <c r="MJ219" s="3275"/>
      <c r="MK219" s="3275"/>
      <c r="ML219" s="3275"/>
      <c r="MM219" s="3275"/>
      <c r="MN219" s="3275"/>
      <c r="MO219" s="3275"/>
      <c r="MP219" s="3275"/>
      <c r="MQ219" s="3275"/>
      <c r="MR219" s="3275"/>
      <c r="MS219" s="3275"/>
      <c r="MT219" s="3275"/>
      <c r="MU219" s="3275"/>
      <c r="MV219" s="3275"/>
      <c r="MW219" s="3275"/>
      <c r="MX219" s="3275"/>
      <c r="MY219" s="3275"/>
      <c r="MZ219" s="3275"/>
      <c r="NA219" s="3275"/>
      <c r="NB219" s="3275"/>
      <c r="NC219" s="3275"/>
      <c r="ND219" s="3275"/>
      <c r="NE219" s="3275"/>
      <c r="NF219" s="3275"/>
      <c r="NG219" s="3275"/>
      <c r="NH219" s="3275"/>
      <c r="NI219" s="3275"/>
      <c r="NJ219" s="3275"/>
      <c r="NK219" s="3275"/>
      <c r="NL219" s="3275"/>
      <c r="NM219" s="3275"/>
      <c r="NN219" s="3275"/>
      <c r="NO219" s="3275"/>
      <c r="NP219" s="3275"/>
      <c r="NQ219" s="3275"/>
      <c r="NR219" s="3275"/>
      <c r="NS219" s="3275"/>
      <c r="NT219" s="3275"/>
      <c r="NU219" s="3275"/>
      <c r="NV219" s="3275"/>
      <c r="NW219" s="3275"/>
      <c r="NX219" s="3275"/>
      <c r="NY219" s="3275"/>
      <c r="NZ219" s="3275"/>
      <c r="OA219" s="3275"/>
      <c r="OB219" s="3275"/>
      <c r="OC219" s="3275"/>
      <c r="OD219" s="3275"/>
      <c r="OE219" s="3275"/>
      <c r="OF219" s="3275"/>
      <c r="OG219" s="3275"/>
      <c r="OH219" s="3275"/>
      <c r="OI219" s="3275"/>
      <c r="OJ219" s="3275"/>
      <c r="OK219" s="3275"/>
      <c r="OL219" s="3275"/>
      <c r="OM219" s="3275"/>
      <c r="ON219" s="3275"/>
      <c r="OO219" s="3275"/>
      <c r="OP219" s="3275"/>
      <c r="OQ219" s="3275"/>
      <c r="OR219" s="3275"/>
      <c r="OS219" s="3275"/>
      <c r="OT219" s="3275"/>
      <c r="OU219" s="3275"/>
      <c r="OV219" s="3275"/>
      <c r="OW219" s="3275"/>
      <c r="OX219" s="3275"/>
      <c r="OY219" s="3275"/>
      <c r="OZ219" s="3275"/>
      <c r="PA219" s="3275"/>
      <c r="PB219" s="3275"/>
      <c r="PC219" s="3275"/>
      <c r="PD219" s="3275"/>
      <c r="PE219" s="3275"/>
      <c r="PF219" s="3275"/>
      <c r="PG219" s="3275"/>
      <c r="PH219" s="3275"/>
      <c r="PI219" s="3275"/>
      <c r="PJ219" s="3275"/>
      <c r="PK219" s="3275"/>
      <c r="PL219" s="3275"/>
      <c r="PM219" s="3275"/>
      <c r="PN219" s="3275"/>
      <c r="PO219" s="3275"/>
      <c r="PP219" s="3275"/>
      <c r="PQ219" s="3275"/>
      <c r="PR219" s="3275"/>
      <c r="PS219" s="3275"/>
      <c r="PT219" s="3275"/>
      <c r="PU219" s="3275"/>
      <c r="PV219" s="3275"/>
      <c r="PW219" s="3275"/>
      <c r="PX219" s="3275"/>
      <c r="PY219" s="3275"/>
      <c r="PZ219" s="3275"/>
      <c r="QA219" s="3275"/>
      <c r="QB219" s="3275"/>
      <c r="QC219" s="3275"/>
      <c r="QD219" s="3275"/>
      <c r="QE219" s="3275"/>
      <c r="QF219" s="3275"/>
      <c r="QG219" s="3275"/>
      <c r="QH219" s="3275"/>
      <c r="QI219" s="3275"/>
      <c r="QJ219" s="3275"/>
      <c r="QK219" s="3275"/>
      <c r="QL219" s="3275"/>
      <c r="QM219" s="3275"/>
      <c r="QN219" s="3275"/>
      <c r="QO219" s="3275"/>
      <c r="QP219" s="3275"/>
      <c r="QQ219" s="3275"/>
      <c r="QR219" s="3275"/>
      <c r="QS219" s="3275"/>
      <c r="QT219" s="3275"/>
      <c r="QU219" s="3275"/>
      <c r="QV219" s="3275"/>
      <c r="QW219" s="3275"/>
      <c r="QX219" s="3275"/>
      <c r="QY219" s="3275"/>
      <c r="QZ219" s="3275"/>
      <c r="RA219" s="3275"/>
      <c r="RB219" s="3275"/>
      <c r="RC219" s="3275"/>
      <c r="RD219" s="3275"/>
      <c r="RE219" s="3275"/>
      <c r="RF219" s="3275"/>
      <c r="RG219" s="3275"/>
      <c r="RH219" s="3275"/>
      <c r="RI219" s="3275"/>
      <c r="RJ219" s="3275"/>
      <c r="RK219" s="3275"/>
      <c r="RL219" s="3275"/>
      <c r="RM219" s="3275"/>
      <c r="RN219" s="3275"/>
      <c r="RO219" s="3275"/>
      <c r="RP219" s="3275"/>
      <c r="RQ219" s="3275"/>
      <c r="RR219" s="3275"/>
      <c r="RS219" s="3275"/>
      <c r="RT219" s="3275"/>
      <c r="RU219" s="3275"/>
      <c r="RV219" s="3275"/>
      <c r="RW219" s="3275"/>
      <c r="RX219" s="3275"/>
      <c r="RY219" s="3275"/>
      <c r="RZ219" s="3275"/>
      <c r="SA219" s="3275"/>
      <c r="SB219" s="3275"/>
      <c r="SC219" s="3275"/>
      <c r="SD219" s="3275"/>
      <c r="SE219" s="3275"/>
      <c r="SF219" s="3275"/>
      <c r="SG219" s="3275"/>
      <c r="SH219" s="3275"/>
      <c r="SI219" s="3275"/>
      <c r="SJ219" s="3275"/>
      <c r="SK219" s="3275"/>
      <c r="SL219" s="3275"/>
      <c r="SM219" s="3275"/>
      <c r="SN219" s="3275"/>
      <c r="SO219" s="3275"/>
      <c r="SP219" s="3275"/>
      <c r="SQ219" s="3275"/>
      <c r="SR219" s="3275"/>
      <c r="SS219" s="3275"/>
      <c r="ST219" s="3275"/>
      <c r="SU219" s="3275"/>
      <c r="SV219" s="3275"/>
      <c r="SW219" s="3275"/>
      <c r="SX219" s="3275"/>
      <c r="SY219" s="3275"/>
      <c r="SZ219" s="3275"/>
      <c r="TA219" s="3275"/>
      <c r="TB219" s="3275"/>
      <c r="TC219" s="3275"/>
      <c r="TD219" s="3275"/>
      <c r="TE219" s="3275"/>
      <c r="TF219" s="3275"/>
      <c r="TG219" s="3275"/>
      <c r="TH219" s="3275"/>
      <c r="TI219" s="3275"/>
      <c r="TJ219" s="3275"/>
      <c r="TK219" s="3275"/>
      <c r="TL219" s="3275"/>
      <c r="TM219" s="3275"/>
      <c r="TN219" s="3275"/>
      <c r="TO219" s="3275"/>
      <c r="TP219" s="3275"/>
      <c r="TQ219" s="3275"/>
      <c r="TR219" s="3275"/>
      <c r="TS219" s="3275"/>
      <c r="TT219" s="3275"/>
      <c r="TU219" s="3275"/>
      <c r="TV219" s="3275"/>
      <c r="TW219" s="3275"/>
      <c r="TX219" s="3275"/>
      <c r="TY219" s="3275"/>
      <c r="TZ219" s="3275"/>
      <c r="UA219" s="3275"/>
      <c r="UB219" s="3275"/>
      <c r="UC219" s="3275"/>
      <c r="UD219" s="3275"/>
      <c r="UE219" s="3275"/>
      <c r="UF219" s="3275"/>
      <c r="UG219" s="3275"/>
      <c r="UH219" s="3275"/>
      <c r="UI219" s="3275"/>
      <c r="UJ219" s="3275"/>
      <c r="UK219" s="3275"/>
      <c r="UL219" s="3275"/>
      <c r="UM219" s="3275"/>
      <c r="UN219" s="3275"/>
      <c r="UO219" s="3275"/>
      <c r="UP219" s="3275"/>
      <c r="UQ219" s="3275"/>
      <c r="UR219" s="3275"/>
      <c r="US219" s="3275"/>
      <c r="UT219" s="3275"/>
      <c r="UU219" s="3275"/>
      <c r="UV219" s="3275"/>
      <c r="UW219" s="3275"/>
      <c r="UX219" s="3275"/>
      <c r="UY219" s="3275"/>
      <c r="UZ219" s="3275"/>
      <c r="VA219" s="3275"/>
      <c r="VB219" s="3275"/>
      <c r="VC219" s="3275"/>
      <c r="VD219" s="3275"/>
      <c r="VE219" s="3275"/>
      <c r="VF219" s="3275"/>
      <c r="VG219" s="3275"/>
      <c r="VH219" s="3275"/>
      <c r="VI219" s="3275"/>
      <c r="VJ219" s="3275"/>
      <c r="VK219" s="3275"/>
      <c r="VL219" s="3275"/>
      <c r="VM219" s="3275"/>
      <c r="VN219" s="3275"/>
      <c r="VO219" s="3275"/>
      <c r="VP219" s="3275"/>
      <c r="VQ219" s="3275"/>
      <c r="VR219" s="3275"/>
      <c r="VS219" s="3275"/>
      <c r="VT219" s="3275"/>
      <c r="VU219" s="3275"/>
      <c r="VV219" s="3275"/>
      <c r="VW219" s="3275"/>
      <c r="VX219" s="3275"/>
      <c r="VY219" s="3275"/>
      <c r="VZ219" s="3275"/>
      <c r="WA219" s="3275"/>
      <c r="WB219" s="3275"/>
      <c r="WC219" s="3275"/>
      <c r="WD219" s="3275"/>
      <c r="WE219" s="3275"/>
      <c r="WF219" s="3275"/>
      <c r="WG219" s="3275"/>
      <c r="WH219" s="3275"/>
      <c r="WI219" s="3275"/>
      <c r="WJ219" s="3275"/>
      <c r="WK219" s="3275"/>
      <c r="WL219" s="3275"/>
      <c r="WM219" s="3275"/>
      <c r="WN219" s="3275"/>
      <c r="WO219" s="3275"/>
      <c r="WP219" s="3275"/>
      <c r="WQ219" s="3275"/>
      <c r="WR219" s="3275"/>
      <c r="WS219" s="3275"/>
      <c r="WT219" s="3275"/>
      <c r="WU219" s="3275"/>
      <c r="WV219" s="3275"/>
      <c r="WW219" s="3275"/>
      <c r="WX219" s="3275"/>
      <c r="WY219" s="3275"/>
      <c r="WZ219" s="3275"/>
      <c r="XA219" s="3275"/>
      <c r="XB219" s="3275"/>
      <c r="XC219" s="3275"/>
      <c r="XD219" s="3275"/>
      <c r="XE219" s="3275"/>
      <c r="XF219" s="3275"/>
      <c r="XG219" s="3275"/>
      <c r="XH219" s="3275"/>
      <c r="XI219" s="3275"/>
      <c r="XJ219" s="3275"/>
      <c r="XK219" s="3275"/>
      <c r="XL219" s="3275"/>
      <c r="XM219" s="3275"/>
      <c r="XN219" s="3275"/>
      <c r="XO219" s="3275"/>
      <c r="XP219" s="3275"/>
      <c r="XQ219" s="3275"/>
      <c r="XR219" s="3275"/>
      <c r="XS219" s="3275"/>
      <c r="XT219" s="3275"/>
      <c r="XU219" s="3275"/>
      <c r="XV219" s="3275"/>
      <c r="XW219" s="3275"/>
      <c r="XX219" s="3275"/>
      <c r="XY219" s="3275"/>
      <c r="XZ219" s="3275"/>
      <c r="YA219" s="3275"/>
      <c r="YB219" s="3275"/>
      <c r="YC219" s="3275"/>
      <c r="YD219" s="3275"/>
      <c r="YE219" s="3275"/>
      <c r="YF219" s="3275"/>
      <c r="YG219" s="3275"/>
      <c r="YH219" s="3275"/>
      <c r="YI219" s="3275"/>
      <c r="YJ219" s="3275"/>
      <c r="YK219" s="3275"/>
      <c r="YL219" s="3275"/>
      <c r="YM219" s="3275"/>
      <c r="YN219" s="3275"/>
      <c r="YO219" s="3275"/>
      <c r="YP219" s="3275"/>
      <c r="YQ219" s="3275"/>
      <c r="YR219" s="3275"/>
      <c r="YS219" s="3275"/>
      <c r="YT219" s="3275"/>
      <c r="YU219" s="3275"/>
      <c r="YV219" s="3275"/>
      <c r="YW219" s="3275"/>
      <c r="YX219" s="3275"/>
      <c r="YY219" s="3275"/>
      <c r="YZ219" s="3275"/>
      <c r="ZA219" s="3275"/>
      <c r="ZB219" s="3275"/>
      <c r="ZC219" s="3275"/>
      <c r="ZD219" s="3275"/>
      <c r="ZE219" s="3275"/>
      <c r="ZF219" s="3275"/>
      <c r="ZG219" s="3275"/>
      <c r="ZH219" s="3275"/>
      <c r="ZI219" s="3275"/>
      <c r="ZJ219" s="3275"/>
      <c r="ZK219" s="3275"/>
      <c r="ZL219" s="3275"/>
      <c r="ZM219" s="3275"/>
      <c r="ZN219" s="3275"/>
      <c r="ZO219" s="3275"/>
      <c r="ZP219" s="3275"/>
      <c r="ZQ219" s="3275"/>
      <c r="ZR219" s="3275"/>
      <c r="ZS219" s="3275"/>
      <c r="ZT219" s="3275"/>
      <c r="ZU219" s="3275"/>
      <c r="ZV219" s="3275"/>
      <c r="ZW219" s="3275"/>
      <c r="ZX219" s="3275"/>
      <c r="ZY219" s="3275"/>
      <c r="ZZ219" s="3275"/>
      <c r="AAA219" s="3275"/>
      <c r="AAB219" s="3275"/>
      <c r="AAC219" s="3275"/>
      <c r="AAD219" s="3275"/>
      <c r="AAE219" s="3275"/>
      <c r="AAF219" s="3275"/>
      <c r="AAG219" s="3275"/>
      <c r="AAH219" s="3275"/>
      <c r="AAI219" s="3275"/>
      <c r="AAJ219" s="3275"/>
      <c r="AAK219" s="3275"/>
      <c r="AAL219" s="3275"/>
      <c r="AAM219" s="3275"/>
      <c r="AAN219" s="3275"/>
      <c r="AAO219" s="3275"/>
      <c r="AAP219" s="3275"/>
      <c r="AAQ219" s="3275"/>
      <c r="AAR219" s="3275"/>
      <c r="AAS219" s="3275"/>
      <c r="AAT219" s="3275"/>
      <c r="AAU219" s="3275"/>
      <c r="AAV219" s="3275"/>
      <c r="AAW219" s="3275"/>
      <c r="AAX219" s="3275"/>
      <c r="AAY219" s="3275"/>
      <c r="AAZ219" s="3275"/>
      <c r="ABA219" s="3275"/>
      <c r="ABB219" s="3275"/>
      <c r="ABC219" s="3275"/>
      <c r="ABD219" s="3275"/>
      <c r="ABE219" s="3275"/>
      <c r="ABF219" s="3275"/>
      <c r="ABG219" s="3275"/>
      <c r="ABH219" s="3275"/>
      <c r="ABI219" s="3275"/>
      <c r="ABJ219" s="3275"/>
      <c r="ABK219" s="3275"/>
      <c r="ABL219" s="3275"/>
      <c r="ABM219" s="3275"/>
      <c r="ABN219" s="3275"/>
      <c r="ABO219" s="3275"/>
      <c r="ABP219" s="3275"/>
      <c r="ABQ219" s="3275"/>
      <c r="ABR219" s="3275"/>
      <c r="ABS219" s="3275"/>
      <c r="ABT219" s="3275"/>
      <c r="ABU219" s="3275"/>
      <c r="ABV219" s="3275"/>
      <c r="ABW219" s="3275"/>
      <c r="ABX219" s="3275"/>
      <c r="ABY219" s="3275"/>
      <c r="ABZ219" s="3275"/>
      <c r="ACA219" s="3275"/>
      <c r="ACB219" s="3275"/>
      <c r="ACC219" s="3275"/>
      <c r="ACD219" s="3275"/>
      <c r="ACE219" s="3275"/>
      <c r="ACF219" s="3275"/>
      <c r="ACG219" s="3275"/>
      <c r="ACH219" s="3275"/>
      <c r="ACI219" s="3275"/>
      <c r="ACJ219" s="3275"/>
      <c r="ACK219" s="3275"/>
      <c r="ACL219" s="3275"/>
      <c r="ACM219" s="3275"/>
      <c r="ACN219" s="3275"/>
      <c r="ACO219" s="3275"/>
      <c r="ACP219" s="3275"/>
      <c r="ACQ219" s="3275"/>
      <c r="ACR219" s="3275"/>
      <c r="ACS219" s="3275"/>
      <c r="ACT219" s="3275"/>
      <c r="ACU219" s="3275"/>
      <c r="ACV219" s="3275"/>
      <c r="ACW219" s="3275"/>
      <c r="ACX219" s="3275"/>
      <c r="ACY219" s="3275"/>
      <c r="ACZ219" s="3275"/>
      <c r="ADA219" s="3275"/>
      <c r="ADB219" s="3275"/>
      <c r="ADC219" s="3275"/>
      <c r="ADD219" s="3275"/>
      <c r="ADE219" s="3275"/>
      <c r="ADF219" s="3275"/>
      <c r="ADG219" s="3275"/>
      <c r="ADH219" s="3275"/>
      <c r="ADI219" s="3275"/>
      <c r="ADJ219" s="3275"/>
      <c r="ADK219" s="3275"/>
      <c r="ADL219" s="3275"/>
      <c r="ADM219" s="3275"/>
      <c r="ADN219" s="3275"/>
      <c r="ADO219" s="3275"/>
      <c r="ADP219" s="3275"/>
      <c r="ADQ219" s="3275"/>
      <c r="ADR219" s="3275"/>
      <c r="ADS219" s="3275"/>
      <c r="ADT219" s="3275"/>
      <c r="ADU219" s="3275"/>
      <c r="ADV219" s="3275"/>
      <c r="ADW219" s="3275"/>
      <c r="ADX219" s="3275"/>
      <c r="ADY219" s="3275"/>
      <c r="ADZ219" s="3275"/>
      <c r="AEA219" s="3275"/>
      <c r="AEB219" s="3275"/>
      <c r="AEC219" s="3275"/>
      <c r="AED219" s="3275"/>
      <c r="AEE219" s="3275"/>
      <c r="AEF219" s="3275"/>
      <c r="AEG219" s="3275"/>
      <c r="AEH219" s="3275"/>
      <c r="AEI219" s="3275"/>
      <c r="AEJ219" s="3275"/>
      <c r="AEK219" s="3275"/>
      <c r="AEL219" s="3275"/>
      <c r="AEM219" s="3275"/>
      <c r="AEN219" s="3275"/>
      <c r="AEO219" s="3275"/>
      <c r="AEP219" s="3275"/>
      <c r="AEQ219" s="3275"/>
      <c r="AER219" s="3275"/>
      <c r="AES219" s="3275"/>
      <c r="AET219" s="3275"/>
      <c r="AEU219" s="3275"/>
      <c r="AEV219" s="3275"/>
      <c r="AEW219" s="3275"/>
      <c r="AEX219" s="3275"/>
      <c r="AEY219" s="3275"/>
      <c r="AEZ219" s="3275"/>
      <c r="AFA219" s="3275"/>
      <c r="AFB219" s="3275"/>
      <c r="AFC219" s="3275"/>
      <c r="AFD219" s="3275"/>
      <c r="AFE219" s="3275"/>
      <c r="AFF219" s="3275"/>
      <c r="AFG219" s="3275"/>
      <c r="AFH219" s="3275"/>
      <c r="AFI219" s="3275"/>
      <c r="AFJ219" s="3275"/>
      <c r="AFK219" s="3275"/>
      <c r="AFL219" s="3275"/>
      <c r="AFM219" s="3275"/>
      <c r="AFN219" s="3275"/>
      <c r="AFO219" s="3275"/>
      <c r="AFP219" s="3275"/>
      <c r="AFQ219" s="3275"/>
      <c r="AFR219" s="3275"/>
      <c r="AFS219" s="3275"/>
      <c r="AFT219" s="3275"/>
      <c r="AFU219" s="3275"/>
      <c r="AFV219" s="3275"/>
      <c r="AFW219" s="3275"/>
      <c r="AFX219" s="3275"/>
      <c r="AFY219" s="3275"/>
      <c r="AFZ219" s="3275"/>
      <c r="AGA219" s="3275"/>
      <c r="AGB219" s="3275"/>
      <c r="AGC219" s="3275"/>
      <c r="AGD219" s="3275"/>
      <c r="AGE219" s="3275"/>
      <c r="AGF219" s="3275"/>
      <c r="AGG219" s="3275"/>
      <c r="AGH219" s="3275"/>
      <c r="AGI219" s="3275"/>
      <c r="AGJ219" s="3275"/>
      <c r="AGK219" s="3275"/>
      <c r="AGL219" s="3275"/>
      <c r="AGM219" s="3275"/>
      <c r="AGN219" s="3275"/>
      <c r="AGO219" s="3275"/>
      <c r="AGP219" s="3275"/>
      <c r="AGQ219" s="3275"/>
      <c r="AGR219" s="3275"/>
      <c r="AGS219" s="3275"/>
      <c r="AGT219" s="3275"/>
      <c r="AGU219" s="3275"/>
      <c r="AGV219" s="3275"/>
      <c r="AGW219" s="3275"/>
      <c r="AGX219" s="3275"/>
      <c r="AGY219" s="3275"/>
      <c r="AGZ219" s="3275"/>
      <c r="AHA219" s="3275"/>
      <c r="AHB219" s="3275"/>
      <c r="AHC219" s="3275"/>
      <c r="AHD219" s="3275"/>
      <c r="AHE219" s="3275"/>
      <c r="AHF219" s="3275"/>
      <c r="AHG219" s="3275"/>
      <c r="AHH219" s="3275"/>
      <c r="AHI219" s="3275"/>
      <c r="AHJ219" s="3275"/>
      <c r="AHK219" s="3275"/>
      <c r="AHL219" s="3275"/>
      <c r="AHM219" s="3275"/>
      <c r="AHN219" s="3275"/>
      <c r="AHO219" s="3275"/>
      <c r="AHP219" s="3275"/>
      <c r="AHQ219" s="3275"/>
      <c r="AHR219" s="3275"/>
      <c r="AHS219" s="3275"/>
      <c r="AHT219" s="3275"/>
      <c r="AHU219" s="3275"/>
      <c r="AHV219" s="3275"/>
      <c r="AHW219" s="3275"/>
      <c r="AHX219" s="3275"/>
      <c r="AHY219" s="3275"/>
      <c r="AHZ219" s="3275"/>
      <c r="AIA219" s="3275"/>
      <c r="AIB219" s="3275"/>
      <c r="AIC219" s="3275"/>
      <c r="AID219" s="3275"/>
      <c r="AIE219" s="3275"/>
      <c r="AIF219" s="3275"/>
      <c r="AIG219" s="3275"/>
      <c r="AIH219" s="3275"/>
      <c r="AII219" s="3275"/>
      <c r="AIJ219" s="3275"/>
      <c r="AIK219" s="3275"/>
      <c r="AIL219" s="3275"/>
      <c r="AIM219" s="3275"/>
      <c r="AIN219" s="3275"/>
      <c r="AIO219" s="3275"/>
      <c r="AIP219" s="3275"/>
      <c r="AIQ219" s="3275"/>
      <c r="AIR219" s="3275"/>
      <c r="AIS219" s="3275"/>
      <c r="AIT219" s="3275"/>
      <c r="AIU219" s="3275"/>
      <c r="AIV219" s="3275"/>
      <c r="AIW219" s="3275"/>
      <c r="AIX219" s="3275"/>
      <c r="AIY219" s="3275"/>
      <c r="AIZ219" s="3275"/>
      <c r="AJA219" s="3275"/>
      <c r="AJB219" s="3275"/>
      <c r="AJC219" s="3275"/>
      <c r="AJD219" s="3275"/>
      <c r="AJE219" s="3275"/>
      <c r="AJF219" s="3275"/>
      <c r="AJG219" s="3275"/>
      <c r="AJH219" s="3275"/>
      <c r="AJI219" s="3275"/>
      <c r="AJJ219" s="3275"/>
      <c r="AJK219" s="3275"/>
      <c r="AJL219" s="3275"/>
      <c r="AJM219" s="3275"/>
      <c r="AJN219" s="3275"/>
      <c r="AJO219" s="3275"/>
      <c r="AJP219" s="3275"/>
      <c r="AJQ219" s="3275"/>
      <c r="AJR219" s="3275"/>
      <c r="AJS219" s="3275"/>
      <c r="AJT219" s="3275"/>
      <c r="AJU219" s="3275"/>
      <c r="AJV219" s="3275"/>
      <c r="AJW219" s="3275"/>
      <c r="AJX219" s="3275"/>
      <c r="AJY219" s="3275"/>
      <c r="AJZ219" s="3275"/>
      <c r="AKA219" s="3275"/>
      <c r="AKB219" s="3275"/>
      <c r="AKC219" s="3275"/>
      <c r="AKD219" s="3275"/>
      <c r="AKE219" s="3275"/>
      <c r="AKF219" s="3275"/>
      <c r="AKG219" s="3275"/>
      <c r="AKH219" s="3275"/>
      <c r="AKI219" s="3275"/>
      <c r="AKJ219" s="3275"/>
      <c r="AKK219" s="3275"/>
      <c r="AKL219" s="3275"/>
      <c r="AKM219" s="3275"/>
      <c r="AKN219" s="3275"/>
      <c r="AKO219" s="3275"/>
      <c r="AKP219" s="3275"/>
      <c r="AKQ219" s="3275"/>
      <c r="AKR219" s="3275"/>
      <c r="AKS219" s="3275"/>
      <c r="AKT219" s="3275"/>
      <c r="AKU219" s="3275"/>
      <c r="AKV219" s="3275"/>
      <c r="AKW219" s="3275"/>
      <c r="AKX219" s="3275"/>
      <c r="AKY219" s="3275"/>
      <c r="AKZ219" s="3275"/>
      <c r="ALA219" s="3275"/>
      <c r="ALB219" s="3275"/>
      <c r="ALC219" s="3275"/>
      <c r="ALD219" s="3275"/>
      <c r="ALE219" s="3275"/>
      <c r="ALF219" s="3275"/>
      <c r="ALG219" s="3275"/>
      <c r="ALH219" s="3275"/>
      <c r="ALI219" s="3275"/>
      <c r="ALJ219" s="3275"/>
      <c r="ALK219" s="3275"/>
      <c r="ALL219" s="3275"/>
      <c r="ALM219" s="3275"/>
      <c r="ALN219" s="3275"/>
      <c r="ALO219" s="3275"/>
      <c r="ALP219" s="3275"/>
      <c r="ALQ219" s="3275"/>
      <c r="ALR219" s="3275"/>
      <c r="ALS219" s="3275"/>
      <c r="ALT219" s="3275"/>
      <c r="ALU219" s="3275"/>
      <c r="ALV219" s="3275"/>
      <c r="ALW219" s="3275"/>
      <c r="ALX219" s="3275"/>
      <c r="ALY219" s="3275"/>
      <c r="ALZ219" s="3275"/>
      <c r="AMA219" s="3275"/>
      <c r="AMB219" s="3275"/>
      <c r="AMC219" s="3275"/>
      <c r="AMD219" s="3275"/>
      <c r="AME219" s="3275"/>
      <c r="AMF219" s="3275"/>
      <c r="AMG219" s="3275"/>
      <c r="AMH219" s="3275"/>
      <c r="AMI219" s="3275"/>
      <c r="AMJ219" s="3275"/>
      <c r="AMK219" s="3275"/>
      <c r="AML219" s="3275"/>
      <c r="AMM219" s="3275"/>
      <c r="AMN219" s="3275"/>
      <c r="AMO219" s="3275"/>
      <c r="AMP219" s="3275"/>
      <c r="AMQ219" s="3275"/>
      <c r="AMR219" s="3275"/>
      <c r="AMS219" s="3275"/>
      <c r="AMT219" s="3275"/>
      <c r="AMU219" s="3275"/>
      <c r="AMV219" s="3275"/>
      <c r="AMW219" s="3275"/>
      <c r="AMX219" s="3275"/>
      <c r="AMY219" s="3275"/>
      <c r="AMZ219" s="3275"/>
      <c r="ANA219" s="3275"/>
      <c r="ANB219" s="3275"/>
      <c r="ANC219" s="3275"/>
      <c r="AND219" s="3275"/>
      <c r="ANE219" s="3275"/>
      <c r="ANF219" s="3275"/>
      <c r="ANG219" s="3275"/>
      <c r="ANH219" s="3275"/>
      <c r="ANI219" s="3275"/>
      <c r="ANJ219" s="3275"/>
      <c r="ANK219" s="3275"/>
      <c r="ANL219" s="3275"/>
      <c r="ANM219" s="3275"/>
      <c r="ANN219" s="3275"/>
      <c r="ANO219" s="3275"/>
      <c r="ANP219" s="3275"/>
      <c r="ANQ219" s="3275"/>
      <c r="ANR219" s="3275"/>
      <c r="ANS219" s="3275"/>
      <c r="ANT219" s="3275"/>
      <c r="ANU219" s="3275"/>
      <c r="ANV219" s="3275"/>
      <c r="ANW219" s="3275"/>
      <c r="ANX219" s="3275"/>
      <c r="ANY219" s="3275"/>
      <c r="ANZ219" s="3275"/>
      <c r="AOA219" s="3275"/>
      <c r="AOB219" s="3275"/>
      <c r="AOC219" s="3275"/>
      <c r="AOD219" s="3275"/>
      <c r="AOE219" s="3275"/>
      <c r="AOF219" s="3275"/>
      <c r="AOG219" s="3275"/>
      <c r="AOH219" s="3275"/>
      <c r="AOI219" s="3275"/>
      <c r="AOJ219" s="3275"/>
      <c r="AOK219" s="3275"/>
      <c r="AOL219" s="3275"/>
      <c r="AOM219" s="3275"/>
      <c r="AON219" s="3275"/>
      <c r="AOO219" s="3275"/>
      <c r="AOP219" s="3275"/>
      <c r="AOQ219" s="3275"/>
      <c r="AOR219" s="3275"/>
      <c r="AOS219" s="3275"/>
      <c r="AOT219" s="3275"/>
      <c r="AOU219" s="3275"/>
      <c r="AOV219" s="3275"/>
      <c r="AOW219" s="3275"/>
      <c r="AOX219" s="3275"/>
      <c r="AOY219" s="3275"/>
      <c r="AOZ219" s="3275"/>
      <c r="APA219" s="3275"/>
      <c r="APB219" s="3275"/>
      <c r="APC219" s="3275"/>
      <c r="APD219" s="3275"/>
      <c r="APE219" s="3275"/>
      <c r="APF219" s="3275"/>
      <c r="APG219" s="3275"/>
      <c r="APH219" s="3275"/>
      <c r="API219" s="3275"/>
      <c r="APJ219" s="3275"/>
      <c r="APK219" s="3275"/>
      <c r="APL219" s="3275"/>
      <c r="APM219" s="3275"/>
      <c r="APN219" s="3275"/>
      <c r="APO219" s="3275"/>
      <c r="APP219" s="3275"/>
      <c r="APQ219" s="3275"/>
      <c r="APR219" s="3275"/>
      <c r="APS219" s="3275"/>
      <c r="APT219" s="3275"/>
      <c r="APU219" s="3275"/>
      <c r="APV219" s="3275"/>
      <c r="APW219" s="3275"/>
      <c r="APX219" s="3275"/>
      <c r="APY219" s="3275"/>
      <c r="APZ219" s="3275"/>
      <c r="AQA219" s="3275"/>
      <c r="AQB219" s="3275"/>
      <c r="AQC219" s="3275"/>
      <c r="AQD219" s="3275"/>
      <c r="AQE219" s="3275"/>
      <c r="AQF219" s="3275"/>
      <c r="AQG219" s="3275"/>
      <c r="AQH219" s="3275"/>
      <c r="AQI219" s="3275"/>
      <c r="AQJ219" s="3275"/>
      <c r="AQK219" s="3275"/>
      <c r="AQL219" s="3275"/>
      <c r="AQM219" s="3275"/>
      <c r="AQN219" s="3275"/>
      <c r="AQO219" s="3275"/>
      <c r="AQP219" s="3275"/>
      <c r="AQQ219" s="3275"/>
      <c r="AQR219" s="3275"/>
      <c r="AQS219" s="3275"/>
      <c r="AQT219" s="3275"/>
      <c r="AQU219" s="3275"/>
      <c r="AQV219" s="3275"/>
      <c r="AQW219" s="3275"/>
      <c r="AQX219" s="3275"/>
      <c r="AQY219" s="3275"/>
      <c r="AQZ219" s="3275"/>
      <c r="ARA219" s="3275"/>
      <c r="ARB219" s="3275"/>
      <c r="ARC219" s="3275"/>
      <c r="ARD219" s="3275"/>
      <c r="ARE219" s="3275"/>
      <c r="ARF219" s="3275"/>
      <c r="ARG219" s="3275"/>
      <c r="ARH219" s="3275"/>
      <c r="ARI219" s="3275"/>
      <c r="ARJ219" s="3275"/>
      <c r="ARK219" s="3275"/>
      <c r="ARL219" s="3275"/>
      <c r="ARM219" s="3275"/>
      <c r="ARN219" s="3275"/>
      <c r="ARO219" s="3275"/>
      <c r="ARP219" s="3275"/>
      <c r="ARQ219" s="3275"/>
      <c r="ARR219" s="3275"/>
      <c r="ARS219" s="3275"/>
      <c r="ART219" s="3275"/>
      <c r="ARU219" s="3275"/>
      <c r="ARV219" s="3275"/>
      <c r="ARW219" s="3275"/>
      <c r="ARX219" s="3275"/>
      <c r="ARY219" s="3275"/>
      <c r="ARZ219" s="3275"/>
      <c r="ASA219" s="3275"/>
      <c r="ASB219" s="3275"/>
      <c r="ASC219" s="3275"/>
      <c r="ASD219" s="3275"/>
      <c r="ASE219" s="3275"/>
      <c r="ASF219" s="3275"/>
      <c r="ASG219" s="3275"/>
      <c r="ASH219" s="3275"/>
      <c r="ASI219" s="3275"/>
      <c r="ASJ219" s="3275"/>
      <c r="ASK219" s="3275"/>
      <c r="ASL219" s="3275"/>
      <c r="ASM219" s="3275"/>
      <c r="ASN219" s="3275"/>
      <c r="ASO219" s="3275"/>
      <c r="ASP219" s="3275"/>
      <c r="ASQ219" s="3275"/>
      <c r="ASR219" s="3275"/>
      <c r="ASS219" s="3275"/>
      <c r="AST219" s="3275"/>
      <c r="ASU219" s="3275"/>
      <c r="ASV219" s="3275"/>
      <c r="ASW219" s="3275"/>
      <c r="ASX219" s="3275"/>
      <c r="ASY219" s="3275"/>
      <c r="ASZ219" s="3275"/>
      <c r="ATA219" s="3275"/>
      <c r="ATB219" s="3275"/>
      <c r="ATC219" s="3275"/>
      <c r="ATD219" s="3275"/>
      <c r="ATE219" s="3275"/>
      <c r="ATF219" s="3275"/>
      <c r="ATG219" s="3275"/>
      <c r="ATH219" s="3275"/>
      <c r="ATI219" s="3275"/>
      <c r="ATJ219" s="3275"/>
      <c r="ATK219" s="3275"/>
      <c r="ATL219" s="3275"/>
      <c r="ATM219" s="3275"/>
      <c r="ATN219" s="3275"/>
      <c r="ATO219" s="3275"/>
      <c r="ATP219" s="3275"/>
      <c r="ATQ219" s="3275"/>
      <c r="ATR219" s="3275"/>
      <c r="ATS219" s="3275"/>
      <c r="ATT219" s="3275"/>
      <c r="ATU219" s="3275"/>
      <c r="ATV219" s="3275"/>
      <c r="ATW219" s="3275"/>
      <c r="ATX219" s="3275"/>
      <c r="ATY219" s="3275"/>
      <c r="ATZ219" s="3275"/>
      <c r="AUA219" s="3275"/>
      <c r="AUB219" s="3275"/>
      <c r="AUC219" s="3275"/>
      <c r="AUD219" s="3275"/>
      <c r="AUE219" s="3275"/>
      <c r="AUF219" s="3275"/>
      <c r="AUG219" s="3275"/>
      <c r="AUH219" s="3275"/>
      <c r="AUI219" s="3275"/>
      <c r="AUJ219" s="3275"/>
      <c r="AUK219" s="3275"/>
      <c r="AUL219" s="3275"/>
      <c r="AUM219" s="3275"/>
      <c r="AUN219" s="3275"/>
      <c r="AUO219" s="3275"/>
      <c r="AUP219" s="3275"/>
      <c r="AUQ219" s="3275"/>
      <c r="AUR219" s="3275"/>
      <c r="AUS219" s="3275"/>
      <c r="AUT219" s="3275"/>
      <c r="AUU219" s="3275"/>
      <c r="AUV219" s="3275"/>
      <c r="AUW219" s="3275"/>
      <c r="AUX219" s="3275"/>
      <c r="AUY219" s="3275"/>
      <c r="AUZ219" s="3275"/>
      <c r="AVA219" s="3275"/>
      <c r="AVB219" s="3275"/>
      <c r="AVC219" s="3275"/>
      <c r="AVD219" s="3275"/>
      <c r="AVE219" s="3275"/>
      <c r="AVF219" s="3275"/>
      <c r="AVG219" s="3275"/>
      <c r="AVH219" s="3275"/>
      <c r="AVI219" s="3275"/>
      <c r="AVJ219" s="3275"/>
      <c r="AVK219" s="3275"/>
      <c r="AVL219" s="3275"/>
      <c r="AVM219" s="3275"/>
      <c r="AVN219" s="3275"/>
      <c r="AVO219" s="3275"/>
      <c r="AVP219" s="3275"/>
      <c r="AVQ219" s="3275"/>
      <c r="AVR219" s="3275"/>
      <c r="AVS219" s="3275"/>
      <c r="AVT219" s="3275"/>
      <c r="AVU219" s="3275"/>
      <c r="AVV219" s="3275"/>
      <c r="AVW219" s="3275"/>
      <c r="AVX219" s="3275"/>
      <c r="AVY219" s="3275"/>
      <c r="AVZ219" s="3275"/>
      <c r="AWA219" s="3275"/>
      <c r="AWB219" s="3275"/>
      <c r="AWC219" s="3275"/>
      <c r="AWD219" s="3275"/>
      <c r="AWE219" s="3275"/>
      <c r="AWF219" s="3275"/>
      <c r="AWG219" s="3275"/>
      <c r="AWH219" s="3275"/>
      <c r="AWI219" s="3275"/>
      <c r="AWJ219" s="3275"/>
      <c r="AWK219" s="3275"/>
      <c r="AWL219" s="3275"/>
      <c r="AWM219" s="3275"/>
      <c r="AWN219" s="3275"/>
      <c r="AWO219" s="3275"/>
      <c r="AWP219" s="3275"/>
      <c r="AWQ219" s="3275"/>
      <c r="AWR219" s="3275"/>
      <c r="AWS219" s="3275"/>
      <c r="AWT219" s="3275"/>
      <c r="AWU219" s="3275"/>
      <c r="AWV219" s="3275"/>
      <c r="AWW219" s="3275"/>
      <c r="AWX219" s="3275"/>
      <c r="AWY219" s="3275"/>
      <c r="AWZ219" s="3275"/>
      <c r="AXA219" s="3275"/>
      <c r="AXB219" s="3275"/>
      <c r="AXC219" s="3275"/>
      <c r="AXD219" s="3275"/>
      <c r="AXE219" s="3275"/>
      <c r="AXF219" s="3275"/>
      <c r="AXG219" s="3275"/>
      <c r="AXH219" s="3275"/>
      <c r="AXI219" s="3275"/>
      <c r="AXJ219" s="3275"/>
    </row>
    <row r="220" spans="1:1310" s="3276" customFormat="1" ht="23.25" customHeight="1">
      <c r="A220" s="3277"/>
      <c r="B220" s="3278" t="s">
        <v>2588</v>
      </c>
      <c r="C220" s="3278"/>
      <c r="D220" s="3278"/>
      <c r="E220" s="3278"/>
      <c r="F220" s="3278"/>
      <c r="G220" s="3278"/>
      <c r="H220" s="3278"/>
      <c r="I220" s="3278"/>
      <c r="J220" s="3278"/>
      <c r="K220" s="3278"/>
      <c r="L220" s="3278"/>
      <c r="M220" s="3278"/>
      <c r="N220" s="3278"/>
      <c r="O220" s="3278"/>
      <c r="P220" s="3278"/>
      <c r="Q220" s="3278"/>
      <c r="R220" s="1510"/>
      <c r="S220" s="1510"/>
      <c r="T220" s="1510"/>
      <c r="U220" s="1510"/>
      <c r="V220" s="1510"/>
      <c r="W220" s="1510"/>
      <c r="X220" s="1510"/>
      <c r="Y220" s="1510"/>
      <c r="Z220" s="1510"/>
      <c r="AA220" s="1510"/>
      <c r="AB220" s="1510"/>
      <c r="AC220" s="1510"/>
      <c r="AD220" s="3275"/>
      <c r="AE220" s="3275"/>
      <c r="AF220" s="3275"/>
      <c r="AG220" s="3275"/>
      <c r="AH220" s="3275"/>
      <c r="AI220" s="3275"/>
      <c r="AJ220" s="3275"/>
      <c r="AK220" s="3275"/>
      <c r="AL220" s="3275"/>
      <c r="AM220" s="3275"/>
      <c r="AN220" s="3275"/>
      <c r="AO220" s="3275"/>
      <c r="AP220" s="3275"/>
      <c r="AQ220" s="3275"/>
      <c r="AR220" s="3275"/>
      <c r="AS220" s="3275"/>
      <c r="AT220" s="3275"/>
      <c r="AU220" s="3275"/>
      <c r="AV220" s="3275"/>
      <c r="AW220" s="3275"/>
      <c r="AX220" s="3275"/>
      <c r="AY220" s="3275"/>
      <c r="AZ220" s="3275"/>
      <c r="BA220" s="3275"/>
      <c r="BB220" s="3275"/>
      <c r="BC220" s="3275"/>
      <c r="BD220" s="3275"/>
      <c r="BE220" s="3275"/>
      <c r="BF220" s="3275"/>
      <c r="BG220" s="3275"/>
      <c r="BH220" s="3275"/>
      <c r="BI220" s="3275"/>
      <c r="BJ220" s="3275"/>
      <c r="BK220" s="3275"/>
      <c r="BL220" s="3275"/>
      <c r="BM220" s="3275"/>
      <c r="BN220" s="3275"/>
      <c r="BO220" s="3275"/>
      <c r="BP220" s="3275"/>
      <c r="BQ220" s="3275"/>
      <c r="BR220" s="3275"/>
      <c r="BS220" s="3275"/>
      <c r="BT220" s="3275"/>
      <c r="BU220" s="3275"/>
      <c r="BV220" s="3275"/>
      <c r="BW220" s="3275"/>
      <c r="BX220" s="3275"/>
      <c r="BY220" s="3275"/>
      <c r="BZ220" s="3275"/>
      <c r="CA220" s="3275"/>
      <c r="CB220" s="3275"/>
      <c r="CC220" s="3275"/>
      <c r="CD220" s="3275"/>
      <c r="CE220" s="3275"/>
      <c r="CF220" s="3275"/>
      <c r="CG220" s="3275"/>
      <c r="CH220" s="3275"/>
      <c r="CI220" s="3275"/>
      <c r="CJ220" s="3275"/>
      <c r="CK220" s="3275"/>
      <c r="CL220" s="3275"/>
      <c r="CM220" s="3275"/>
      <c r="CN220" s="3275"/>
      <c r="CO220" s="3275"/>
      <c r="CP220" s="3275"/>
      <c r="CQ220" s="3275"/>
      <c r="CR220" s="3275"/>
      <c r="CS220" s="3275"/>
      <c r="CT220" s="3275"/>
      <c r="CU220" s="3275"/>
      <c r="CV220" s="3275"/>
      <c r="CW220" s="3275"/>
      <c r="CX220" s="3275"/>
      <c r="CY220" s="3275"/>
      <c r="CZ220" s="3275"/>
      <c r="DA220" s="3275"/>
      <c r="DB220" s="3275"/>
      <c r="DC220" s="3275"/>
      <c r="DD220" s="3275"/>
      <c r="DE220" s="3275"/>
      <c r="DF220" s="3275"/>
      <c r="DG220" s="3275"/>
      <c r="DH220" s="3275"/>
      <c r="DI220" s="3275"/>
      <c r="DJ220" s="3275"/>
      <c r="DK220" s="3275"/>
      <c r="DL220" s="3275"/>
      <c r="DM220" s="3275"/>
      <c r="DN220" s="3275"/>
      <c r="DO220" s="3275"/>
      <c r="DP220" s="3275"/>
      <c r="DQ220" s="3275"/>
      <c r="DR220" s="3275"/>
      <c r="DS220" s="3275"/>
      <c r="DT220" s="3275"/>
      <c r="DU220" s="3275"/>
      <c r="DV220" s="3275"/>
      <c r="DW220" s="3275"/>
      <c r="DX220" s="3275"/>
      <c r="DY220" s="3275"/>
      <c r="DZ220" s="3275"/>
      <c r="EA220" s="3275"/>
      <c r="EB220" s="3275"/>
      <c r="EC220" s="3275"/>
      <c r="ED220" s="3275"/>
      <c r="EE220" s="3275"/>
      <c r="EF220" s="3275"/>
      <c r="EG220" s="3275"/>
      <c r="EH220" s="3275"/>
      <c r="EI220" s="3275"/>
      <c r="EJ220" s="3275"/>
      <c r="EK220" s="3275"/>
      <c r="EL220" s="3275"/>
      <c r="EM220" s="3275"/>
      <c r="EN220" s="3275"/>
      <c r="EO220" s="3275"/>
      <c r="EP220" s="3275"/>
      <c r="EQ220" s="3275"/>
      <c r="ER220" s="3275"/>
      <c r="ES220" s="3275"/>
      <c r="ET220" s="3275"/>
      <c r="EU220" s="3275"/>
      <c r="EV220" s="3275"/>
      <c r="EW220" s="3275"/>
      <c r="EX220" s="3275"/>
      <c r="EY220" s="3275"/>
      <c r="EZ220" s="3275"/>
      <c r="FA220" s="3275"/>
      <c r="FB220" s="3275"/>
      <c r="FC220" s="3275"/>
      <c r="FD220" s="3275"/>
      <c r="FE220" s="3275"/>
      <c r="FF220" s="3275"/>
      <c r="FG220" s="3275"/>
      <c r="FH220" s="3275"/>
      <c r="FI220" s="3275"/>
      <c r="FJ220" s="3275"/>
      <c r="FK220" s="3275"/>
      <c r="FL220" s="3275"/>
      <c r="FM220" s="3275"/>
      <c r="FN220" s="3275"/>
      <c r="FO220" s="3275"/>
      <c r="FP220" s="3275"/>
      <c r="FQ220" s="3275"/>
      <c r="FR220" s="3275"/>
      <c r="FS220" s="3275"/>
      <c r="FT220" s="3275"/>
      <c r="FU220" s="3275"/>
      <c r="FV220" s="3275"/>
      <c r="FW220" s="3275"/>
      <c r="FX220" s="3275"/>
      <c r="FY220" s="3275"/>
      <c r="FZ220" s="3275"/>
      <c r="GA220" s="3275"/>
      <c r="GB220" s="3275"/>
      <c r="GC220" s="3275"/>
      <c r="GD220" s="3275"/>
      <c r="GE220" s="3275"/>
      <c r="GF220" s="3275"/>
      <c r="GG220" s="3275"/>
      <c r="GH220" s="3275"/>
      <c r="GI220" s="3275"/>
      <c r="GJ220" s="3275"/>
      <c r="GK220" s="3275"/>
      <c r="GL220" s="3275"/>
      <c r="GM220" s="3275"/>
      <c r="GN220" s="3275"/>
      <c r="GO220" s="3275"/>
      <c r="GP220" s="3275"/>
      <c r="GQ220" s="3275"/>
      <c r="GR220" s="3275"/>
      <c r="GS220" s="3275"/>
      <c r="GT220" s="3275"/>
      <c r="GU220" s="3275"/>
      <c r="GV220" s="3275"/>
      <c r="GW220" s="3275"/>
      <c r="GX220" s="3275"/>
      <c r="GY220" s="3275"/>
      <c r="GZ220" s="3275"/>
      <c r="HA220" s="3275"/>
      <c r="HB220" s="3275"/>
      <c r="HC220" s="3275"/>
      <c r="HD220" s="3275"/>
      <c r="HE220" s="3275"/>
      <c r="HF220" s="3275"/>
      <c r="HG220" s="3275"/>
      <c r="HH220" s="3275"/>
      <c r="HI220" s="3275"/>
      <c r="HJ220" s="3275"/>
      <c r="HK220" s="3275"/>
      <c r="HL220" s="3275"/>
      <c r="HM220" s="3275"/>
      <c r="HN220" s="3275"/>
      <c r="HO220" s="3275"/>
      <c r="HP220" s="3275"/>
      <c r="HQ220" s="3275"/>
      <c r="HR220" s="3275"/>
      <c r="HS220" s="3275"/>
      <c r="HT220" s="3275"/>
      <c r="HU220" s="3275"/>
      <c r="HV220" s="3275"/>
      <c r="HW220" s="3275"/>
      <c r="HX220" s="3275"/>
      <c r="HY220" s="3275"/>
      <c r="HZ220" s="3275"/>
      <c r="IA220" s="3275"/>
      <c r="IB220" s="3275"/>
      <c r="IC220" s="3275"/>
      <c r="ID220" s="3275"/>
      <c r="IE220" s="3275"/>
      <c r="IF220" s="3275"/>
      <c r="IG220" s="3275"/>
      <c r="IH220" s="3275"/>
      <c r="II220" s="3275"/>
      <c r="IJ220" s="3275"/>
      <c r="IK220" s="3275"/>
      <c r="IL220" s="3275"/>
      <c r="IM220" s="3275"/>
      <c r="IN220" s="3275"/>
      <c r="IO220" s="3275"/>
      <c r="IP220" s="3275"/>
      <c r="IQ220" s="3275"/>
      <c r="IR220" s="3275"/>
      <c r="IS220" s="3275"/>
      <c r="IT220" s="3275"/>
      <c r="IU220" s="3275"/>
      <c r="IV220" s="3275"/>
      <c r="IW220" s="3275"/>
      <c r="IX220" s="3275"/>
      <c r="IY220" s="3275"/>
      <c r="IZ220" s="3275"/>
      <c r="JA220" s="3275"/>
      <c r="JB220" s="3275"/>
      <c r="JC220" s="3275"/>
      <c r="JD220" s="3275"/>
      <c r="JE220" s="3275"/>
      <c r="JF220" s="3275"/>
      <c r="JG220" s="3275"/>
      <c r="JH220" s="3275"/>
      <c r="JI220" s="3275"/>
      <c r="JJ220" s="3275"/>
      <c r="JK220" s="3275"/>
      <c r="JL220" s="3275"/>
      <c r="JM220" s="3275"/>
      <c r="JN220" s="3275"/>
      <c r="JO220" s="3275"/>
      <c r="JP220" s="3275"/>
      <c r="JQ220" s="3275"/>
      <c r="JR220" s="3275"/>
      <c r="JS220" s="3275"/>
      <c r="JT220" s="3275"/>
      <c r="JU220" s="3275"/>
      <c r="JV220" s="3275"/>
      <c r="JW220" s="3275"/>
      <c r="JX220" s="3275"/>
      <c r="JY220" s="3275"/>
      <c r="JZ220" s="3275"/>
      <c r="KA220" s="3275"/>
      <c r="KB220" s="3275"/>
      <c r="KC220" s="3275"/>
      <c r="KD220" s="3275"/>
      <c r="KE220" s="3275"/>
      <c r="KF220" s="3275"/>
      <c r="KG220" s="3275"/>
      <c r="KH220" s="3275"/>
      <c r="KI220" s="3275"/>
      <c r="KJ220" s="3275"/>
      <c r="KK220" s="3275"/>
      <c r="KL220" s="3275"/>
      <c r="KM220" s="3275"/>
      <c r="KN220" s="3275"/>
      <c r="KO220" s="3275"/>
      <c r="KP220" s="3275"/>
      <c r="KQ220" s="3275"/>
      <c r="KR220" s="3275"/>
      <c r="KS220" s="3275"/>
      <c r="KT220" s="3275"/>
      <c r="KU220" s="3275"/>
      <c r="KV220" s="3275"/>
      <c r="KW220" s="3275"/>
      <c r="KX220" s="3275"/>
      <c r="KY220" s="3275"/>
      <c r="KZ220" s="3275"/>
      <c r="LA220" s="3275"/>
      <c r="LB220" s="3275"/>
      <c r="LC220" s="3275"/>
      <c r="LD220" s="3275"/>
      <c r="LE220" s="3275"/>
      <c r="LF220" s="3275"/>
      <c r="LG220" s="3275"/>
      <c r="LH220" s="3275"/>
      <c r="LI220" s="3275"/>
      <c r="LJ220" s="3275"/>
      <c r="LK220" s="3275"/>
      <c r="LL220" s="3275"/>
      <c r="LM220" s="3275"/>
      <c r="LN220" s="3275"/>
      <c r="LO220" s="3275"/>
      <c r="LP220" s="3275"/>
      <c r="LQ220" s="3275"/>
      <c r="LR220" s="3275"/>
      <c r="LS220" s="3275"/>
      <c r="LT220" s="3275"/>
      <c r="LU220" s="3275"/>
      <c r="LV220" s="3275"/>
      <c r="LW220" s="3275"/>
      <c r="LX220" s="3275"/>
      <c r="LY220" s="3275"/>
      <c r="LZ220" s="3275"/>
      <c r="MA220" s="3275"/>
      <c r="MB220" s="3275"/>
      <c r="MC220" s="3275"/>
      <c r="MD220" s="3275"/>
      <c r="ME220" s="3275"/>
      <c r="MF220" s="3275"/>
      <c r="MG220" s="3275"/>
      <c r="MH220" s="3275"/>
      <c r="MI220" s="3275"/>
      <c r="MJ220" s="3275"/>
      <c r="MK220" s="3275"/>
      <c r="ML220" s="3275"/>
      <c r="MM220" s="3275"/>
      <c r="MN220" s="3275"/>
      <c r="MO220" s="3275"/>
      <c r="MP220" s="3275"/>
      <c r="MQ220" s="3275"/>
      <c r="MR220" s="3275"/>
      <c r="MS220" s="3275"/>
      <c r="MT220" s="3275"/>
      <c r="MU220" s="3275"/>
      <c r="MV220" s="3275"/>
      <c r="MW220" s="3275"/>
      <c r="MX220" s="3275"/>
      <c r="MY220" s="3275"/>
      <c r="MZ220" s="3275"/>
      <c r="NA220" s="3275"/>
      <c r="NB220" s="3275"/>
      <c r="NC220" s="3275"/>
      <c r="ND220" s="3275"/>
      <c r="NE220" s="3275"/>
      <c r="NF220" s="3275"/>
      <c r="NG220" s="3275"/>
      <c r="NH220" s="3275"/>
      <c r="NI220" s="3275"/>
      <c r="NJ220" s="3275"/>
      <c r="NK220" s="3275"/>
      <c r="NL220" s="3275"/>
      <c r="NM220" s="3275"/>
      <c r="NN220" s="3275"/>
      <c r="NO220" s="3275"/>
      <c r="NP220" s="3275"/>
      <c r="NQ220" s="3275"/>
      <c r="NR220" s="3275"/>
      <c r="NS220" s="3275"/>
      <c r="NT220" s="3275"/>
      <c r="NU220" s="3275"/>
      <c r="NV220" s="3275"/>
      <c r="NW220" s="3275"/>
      <c r="NX220" s="3275"/>
      <c r="NY220" s="3275"/>
      <c r="NZ220" s="3275"/>
      <c r="OA220" s="3275"/>
      <c r="OB220" s="3275"/>
      <c r="OC220" s="3275"/>
      <c r="OD220" s="3275"/>
      <c r="OE220" s="3275"/>
      <c r="OF220" s="3275"/>
      <c r="OG220" s="3275"/>
      <c r="OH220" s="3275"/>
      <c r="OI220" s="3275"/>
      <c r="OJ220" s="3275"/>
      <c r="OK220" s="3275"/>
      <c r="OL220" s="3275"/>
      <c r="OM220" s="3275"/>
      <c r="ON220" s="3275"/>
      <c r="OO220" s="3275"/>
      <c r="OP220" s="3275"/>
      <c r="OQ220" s="3275"/>
      <c r="OR220" s="3275"/>
      <c r="OS220" s="3275"/>
      <c r="OT220" s="3275"/>
      <c r="OU220" s="3275"/>
      <c r="OV220" s="3275"/>
      <c r="OW220" s="3275"/>
      <c r="OX220" s="3275"/>
      <c r="OY220" s="3275"/>
      <c r="OZ220" s="3275"/>
      <c r="PA220" s="3275"/>
      <c r="PB220" s="3275"/>
      <c r="PC220" s="3275"/>
      <c r="PD220" s="3275"/>
      <c r="PE220" s="3275"/>
      <c r="PF220" s="3275"/>
      <c r="PG220" s="3275"/>
      <c r="PH220" s="3275"/>
      <c r="PI220" s="3275"/>
      <c r="PJ220" s="3275"/>
      <c r="PK220" s="3275"/>
      <c r="PL220" s="3275"/>
      <c r="PM220" s="3275"/>
      <c r="PN220" s="3275"/>
      <c r="PO220" s="3275"/>
      <c r="PP220" s="3275"/>
      <c r="PQ220" s="3275"/>
      <c r="PR220" s="3275"/>
      <c r="PS220" s="3275"/>
      <c r="PT220" s="3275"/>
      <c r="PU220" s="3275"/>
      <c r="PV220" s="3275"/>
      <c r="PW220" s="3275"/>
      <c r="PX220" s="3275"/>
      <c r="PY220" s="3275"/>
      <c r="PZ220" s="3275"/>
      <c r="QA220" s="3275"/>
      <c r="QB220" s="3275"/>
      <c r="QC220" s="3275"/>
      <c r="QD220" s="3275"/>
      <c r="QE220" s="3275"/>
      <c r="QF220" s="3275"/>
      <c r="QG220" s="3275"/>
      <c r="QH220" s="3275"/>
      <c r="QI220" s="3275"/>
      <c r="QJ220" s="3275"/>
      <c r="QK220" s="3275"/>
      <c r="QL220" s="3275"/>
      <c r="QM220" s="3275"/>
      <c r="QN220" s="3275"/>
      <c r="QO220" s="3275"/>
      <c r="QP220" s="3275"/>
      <c r="QQ220" s="3275"/>
      <c r="QR220" s="3275"/>
      <c r="QS220" s="3275"/>
      <c r="QT220" s="3275"/>
      <c r="QU220" s="3275"/>
      <c r="QV220" s="3275"/>
      <c r="QW220" s="3275"/>
      <c r="QX220" s="3275"/>
      <c r="QY220" s="3275"/>
      <c r="QZ220" s="3275"/>
      <c r="RA220" s="3275"/>
      <c r="RB220" s="3275"/>
      <c r="RC220" s="3275"/>
      <c r="RD220" s="3275"/>
      <c r="RE220" s="3275"/>
      <c r="RF220" s="3275"/>
      <c r="RG220" s="3275"/>
      <c r="RH220" s="3275"/>
      <c r="RI220" s="3275"/>
      <c r="RJ220" s="3275"/>
      <c r="RK220" s="3275"/>
      <c r="RL220" s="3275"/>
      <c r="RM220" s="3275"/>
      <c r="RN220" s="3275"/>
      <c r="RO220" s="3275"/>
      <c r="RP220" s="3275"/>
      <c r="RQ220" s="3275"/>
      <c r="RR220" s="3275"/>
      <c r="RS220" s="3275"/>
      <c r="RT220" s="3275"/>
      <c r="RU220" s="3275"/>
      <c r="RV220" s="3275"/>
      <c r="RW220" s="3275"/>
      <c r="RX220" s="3275"/>
      <c r="RY220" s="3275"/>
      <c r="RZ220" s="3275"/>
      <c r="SA220" s="3275"/>
      <c r="SB220" s="3275"/>
      <c r="SC220" s="3275"/>
      <c r="SD220" s="3275"/>
      <c r="SE220" s="3275"/>
      <c r="SF220" s="3275"/>
      <c r="SG220" s="3275"/>
      <c r="SH220" s="3275"/>
      <c r="SI220" s="3275"/>
      <c r="SJ220" s="3275"/>
      <c r="SK220" s="3275"/>
      <c r="SL220" s="3275"/>
      <c r="SM220" s="3275"/>
      <c r="SN220" s="3275"/>
      <c r="SO220" s="3275"/>
      <c r="SP220" s="3275"/>
      <c r="SQ220" s="3275"/>
      <c r="SR220" s="3275"/>
      <c r="SS220" s="3275"/>
      <c r="ST220" s="3275"/>
      <c r="SU220" s="3275"/>
      <c r="SV220" s="3275"/>
      <c r="SW220" s="3275"/>
      <c r="SX220" s="3275"/>
      <c r="SY220" s="3275"/>
      <c r="SZ220" s="3275"/>
      <c r="TA220" s="3275"/>
      <c r="TB220" s="3275"/>
      <c r="TC220" s="3275"/>
      <c r="TD220" s="3275"/>
      <c r="TE220" s="3275"/>
      <c r="TF220" s="3275"/>
      <c r="TG220" s="3275"/>
      <c r="TH220" s="3275"/>
      <c r="TI220" s="3275"/>
      <c r="TJ220" s="3275"/>
      <c r="TK220" s="3275"/>
      <c r="TL220" s="3275"/>
      <c r="TM220" s="3275"/>
      <c r="TN220" s="3275"/>
      <c r="TO220" s="3275"/>
      <c r="TP220" s="3275"/>
      <c r="TQ220" s="3275"/>
      <c r="TR220" s="3275"/>
      <c r="TS220" s="3275"/>
      <c r="TT220" s="3275"/>
      <c r="TU220" s="3275"/>
      <c r="TV220" s="3275"/>
      <c r="TW220" s="3275"/>
      <c r="TX220" s="3275"/>
      <c r="TY220" s="3275"/>
      <c r="TZ220" s="3275"/>
      <c r="UA220" s="3275"/>
      <c r="UB220" s="3275"/>
      <c r="UC220" s="3275"/>
      <c r="UD220" s="3275"/>
      <c r="UE220" s="3275"/>
      <c r="UF220" s="3275"/>
      <c r="UG220" s="3275"/>
      <c r="UH220" s="3275"/>
      <c r="UI220" s="3275"/>
      <c r="UJ220" s="3275"/>
      <c r="UK220" s="3275"/>
      <c r="UL220" s="3275"/>
      <c r="UM220" s="3275"/>
      <c r="UN220" s="3275"/>
      <c r="UO220" s="3275"/>
      <c r="UP220" s="3275"/>
      <c r="UQ220" s="3275"/>
      <c r="UR220" s="3275"/>
      <c r="US220" s="3275"/>
      <c r="UT220" s="3275"/>
      <c r="UU220" s="3275"/>
      <c r="UV220" s="3275"/>
      <c r="UW220" s="3275"/>
      <c r="UX220" s="3275"/>
      <c r="UY220" s="3275"/>
      <c r="UZ220" s="3275"/>
      <c r="VA220" s="3275"/>
      <c r="VB220" s="3275"/>
      <c r="VC220" s="3275"/>
      <c r="VD220" s="3275"/>
      <c r="VE220" s="3275"/>
      <c r="VF220" s="3275"/>
      <c r="VG220" s="3275"/>
      <c r="VH220" s="3275"/>
      <c r="VI220" s="3275"/>
      <c r="VJ220" s="3275"/>
      <c r="VK220" s="3275"/>
      <c r="VL220" s="3275"/>
      <c r="VM220" s="3275"/>
      <c r="VN220" s="3275"/>
      <c r="VO220" s="3275"/>
      <c r="VP220" s="3275"/>
      <c r="VQ220" s="3275"/>
      <c r="VR220" s="3275"/>
      <c r="VS220" s="3275"/>
      <c r="VT220" s="3275"/>
      <c r="VU220" s="3275"/>
      <c r="VV220" s="3275"/>
      <c r="VW220" s="3275"/>
      <c r="VX220" s="3275"/>
      <c r="VY220" s="3275"/>
      <c r="VZ220" s="3275"/>
      <c r="WA220" s="3275"/>
      <c r="WB220" s="3275"/>
      <c r="WC220" s="3275"/>
      <c r="WD220" s="3275"/>
      <c r="WE220" s="3275"/>
      <c r="WF220" s="3275"/>
      <c r="WG220" s="3275"/>
      <c r="WH220" s="3275"/>
      <c r="WI220" s="3275"/>
      <c r="WJ220" s="3275"/>
      <c r="WK220" s="3275"/>
      <c r="WL220" s="3275"/>
      <c r="WM220" s="3275"/>
      <c r="WN220" s="3275"/>
      <c r="WO220" s="3275"/>
      <c r="WP220" s="3275"/>
      <c r="WQ220" s="3275"/>
      <c r="WR220" s="3275"/>
      <c r="WS220" s="3275"/>
      <c r="WT220" s="3275"/>
      <c r="WU220" s="3275"/>
      <c r="WV220" s="3275"/>
      <c r="WW220" s="3275"/>
      <c r="WX220" s="3275"/>
      <c r="WY220" s="3275"/>
      <c r="WZ220" s="3275"/>
      <c r="XA220" s="3275"/>
      <c r="XB220" s="3275"/>
      <c r="XC220" s="3275"/>
      <c r="XD220" s="3275"/>
      <c r="XE220" s="3275"/>
      <c r="XF220" s="3275"/>
      <c r="XG220" s="3275"/>
      <c r="XH220" s="3275"/>
      <c r="XI220" s="3275"/>
      <c r="XJ220" s="3275"/>
      <c r="XK220" s="3275"/>
      <c r="XL220" s="3275"/>
      <c r="XM220" s="3275"/>
      <c r="XN220" s="3275"/>
      <c r="XO220" s="3275"/>
      <c r="XP220" s="3275"/>
      <c r="XQ220" s="3275"/>
      <c r="XR220" s="3275"/>
      <c r="XS220" s="3275"/>
      <c r="XT220" s="3275"/>
      <c r="XU220" s="3275"/>
      <c r="XV220" s="3275"/>
      <c r="XW220" s="3275"/>
      <c r="XX220" s="3275"/>
      <c r="XY220" s="3275"/>
      <c r="XZ220" s="3275"/>
      <c r="YA220" s="3275"/>
      <c r="YB220" s="3275"/>
      <c r="YC220" s="3275"/>
      <c r="YD220" s="3275"/>
      <c r="YE220" s="3275"/>
      <c r="YF220" s="3275"/>
      <c r="YG220" s="3275"/>
      <c r="YH220" s="3275"/>
      <c r="YI220" s="3275"/>
      <c r="YJ220" s="3275"/>
      <c r="YK220" s="3275"/>
      <c r="YL220" s="3275"/>
      <c r="YM220" s="3275"/>
      <c r="YN220" s="3275"/>
      <c r="YO220" s="3275"/>
      <c r="YP220" s="3275"/>
      <c r="YQ220" s="3275"/>
      <c r="YR220" s="3275"/>
      <c r="YS220" s="3275"/>
      <c r="YT220" s="3275"/>
      <c r="YU220" s="3275"/>
      <c r="YV220" s="3275"/>
      <c r="YW220" s="3275"/>
      <c r="YX220" s="3275"/>
      <c r="YY220" s="3275"/>
      <c r="YZ220" s="3275"/>
      <c r="ZA220" s="3275"/>
      <c r="ZB220" s="3275"/>
      <c r="ZC220" s="3275"/>
      <c r="ZD220" s="3275"/>
      <c r="ZE220" s="3275"/>
      <c r="ZF220" s="3275"/>
      <c r="ZG220" s="3275"/>
      <c r="ZH220" s="3275"/>
      <c r="ZI220" s="3275"/>
      <c r="ZJ220" s="3275"/>
      <c r="ZK220" s="3275"/>
      <c r="ZL220" s="3275"/>
      <c r="ZM220" s="3275"/>
      <c r="ZN220" s="3275"/>
      <c r="ZO220" s="3275"/>
      <c r="ZP220" s="3275"/>
      <c r="ZQ220" s="3275"/>
      <c r="ZR220" s="3275"/>
      <c r="ZS220" s="3275"/>
      <c r="ZT220" s="3275"/>
      <c r="ZU220" s="3275"/>
      <c r="ZV220" s="3275"/>
      <c r="ZW220" s="3275"/>
      <c r="ZX220" s="3275"/>
      <c r="ZY220" s="3275"/>
      <c r="ZZ220" s="3275"/>
      <c r="AAA220" s="3275"/>
      <c r="AAB220" s="3275"/>
      <c r="AAC220" s="3275"/>
      <c r="AAD220" s="3275"/>
      <c r="AAE220" s="3275"/>
      <c r="AAF220" s="3275"/>
      <c r="AAG220" s="3275"/>
      <c r="AAH220" s="3275"/>
      <c r="AAI220" s="3275"/>
      <c r="AAJ220" s="3275"/>
      <c r="AAK220" s="3275"/>
      <c r="AAL220" s="3275"/>
      <c r="AAM220" s="3275"/>
      <c r="AAN220" s="3275"/>
      <c r="AAO220" s="3275"/>
      <c r="AAP220" s="3275"/>
      <c r="AAQ220" s="3275"/>
      <c r="AAR220" s="3275"/>
      <c r="AAS220" s="3275"/>
      <c r="AAT220" s="3275"/>
      <c r="AAU220" s="3275"/>
      <c r="AAV220" s="3275"/>
      <c r="AAW220" s="3275"/>
      <c r="AAX220" s="3275"/>
      <c r="AAY220" s="3275"/>
      <c r="AAZ220" s="3275"/>
      <c r="ABA220" s="3275"/>
      <c r="ABB220" s="3275"/>
      <c r="ABC220" s="3275"/>
      <c r="ABD220" s="3275"/>
      <c r="ABE220" s="3275"/>
      <c r="ABF220" s="3275"/>
      <c r="ABG220" s="3275"/>
      <c r="ABH220" s="3275"/>
      <c r="ABI220" s="3275"/>
      <c r="ABJ220" s="3275"/>
      <c r="ABK220" s="3275"/>
      <c r="ABL220" s="3275"/>
      <c r="ABM220" s="3275"/>
      <c r="ABN220" s="3275"/>
      <c r="ABO220" s="3275"/>
      <c r="ABP220" s="3275"/>
      <c r="ABQ220" s="3275"/>
      <c r="ABR220" s="3275"/>
      <c r="ABS220" s="3275"/>
      <c r="ABT220" s="3275"/>
      <c r="ABU220" s="3275"/>
      <c r="ABV220" s="3275"/>
      <c r="ABW220" s="3275"/>
      <c r="ABX220" s="3275"/>
      <c r="ABY220" s="3275"/>
      <c r="ABZ220" s="3275"/>
      <c r="ACA220" s="3275"/>
      <c r="ACB220" s="3275"/>
      <c r="ACC220" s="3275"/>
      <c r="ACD220" s="3275"/>
      <c r="ACE220" s="3275"/>
      <c r="ACF220" s="3275"/>
      <c r="ACG220" s="3275"/>
      <c r="ACH220" s="3275"/>
      <c r="ACI220" s="3275"/>
      <c r="ACJ220" s="3275"/>
      <c r="ACK220" s="3275"/>
      <c r="ACL220" s="3275"/>
      <c r="ACM220" s="3275"/>
      <c r="ACN220" s="3275"/>
      <c r="ACO220" s="3275"/>
      <c r="ACP220" s="3275"/>
      <c r="ACQ220" s="3275"/>
      <c r="ACR220" s="3275"/>
      <c r="ACS220" s="3275"/>
      <c r="ACT220" s="3275"/>
      <c r="ACU220" s="3275"/>
      <c r="ACV220" s="3275"/>
      <c r="ACW220" s="3275"/>
      <c r="ACX220" s="3275"/>
      <c r="ACY220" s="3275"/>
      <c r="ACZ220" s="3275"/>
      <c r="ADA220" s="3275"/>
      <c r="ADB220" s="3275"/>
      <c r="ADC220" s="3275"/>
      <c r="ADD220" s="3275"/>
      <c r="ADE220" s="3275"/>
      <c r="ADF220" s="3275"/>
      <c r="ADG220" s="3275"/>
      <c r="ADH220" s="3275"/>
      <c r="ADI220" s="3275"/>
      <c r="ADJ220" s="3275"/>
      <c r="ADK220" s="3275"/>
      <c r="ADL220" s="3275"/>
      <c r="ADM220" s="3275"/>
      <c r="ADN220" s="3275"/>
      <c r="ADO220" s="3275"/>
      <c r="ADP220" s="3275"/>
      <c r="ADQ220" s="3275"/>
      <c r="ADR220" s="3275"/>
      <c r="ADS220" s="3275"/>
      <c r="ADT220" s="3275"/>
      <c r="ADU220" s="3275"/>
      <c r="ADV220" s="3275"/>
      <c r="ADW220" s="3275"/>
      <c r="ADX220" s="3275"/>
      <c r="ADY220" s="3275"/>
      <c r="ADZ220" s="3275"/>
      <c r="AEA220" s="3275"/>
      <c r="AEB220" s="3275"/>
      <c r="AEC220" s="3275"/>
      <c r="AED220" s="3275"/>
      <c r="AEE220" s="3275"/>
      <c r="AEF220" s="3275"/>
      <c r="AEG220" s="3275"/>
      <c r="AEH220" s="3275"/>
      <c r="AEI220" s="3275"/>
      <c r="AEJ220" s="3275"/>
      <c r="AEK220" s="3275"/>
      <c r="AEL220" s="3275"/>
      <c r="AEM220" s="3275"/>
      <c r="AEN220" s="3275"/>
      <c r="AEO220" s="3275"/>
      <c r="AEP220" s="3275"/>
      <c r="AEQ220" s="3275"/>
      <c r="AER220" s="3275"/>
      <c r="AES220" s="3275"/>
      <c r="AET220" s="3275"/>
      <c r="AEU220" s="3275"/>
      <c r="AEV220" s="3275"/>
      <c r="AEW220" s="3275"/>
      <c r="AEX220" s="3275"/>
      <c r="AEY220" s="3275"/>
      <c r="AEZ220" s="3275"/>
      <c r="AFA220" s="3275"/>
      <c r="AFB220" s="3275"/>
      <c r="AFC220" s="3275"/>
      <c r="AFD220" s="3275"/>
      <c r="AFE220" s="3275"/>
      <c r="AFF220" s="3275"/>
      <c r="AFG220" s="3275"/>
      <c r="AFH220" s="3275"/>
      <c r="AFI220" s="3275"/>
      <c r="AFJ220" s="3275"/>
      <c r="AFK220" s="3275"/>
      <c r="AFL220" s="3275"/>
      <c r="AFM220" s="3275"/>
      <c r="AFN220" s="3275"/>
      <c r="AFO220" s="3275"/>
      <c r="AFP220" s="3275"/>
      <c r="AFQ220" s="3275"/>
      <c r="AFR220" s="3275"/>
      <c r="AFS220" s="3275"/>
      <c r="AFT220" s="3275"/>
      <c r="AFU220" s="3275"/>
      <c r="AFV220" s="3275"/>
      <c r="AFW220" s="3275"/>
      <c r="AFX220" s="3275"/>
      <c r="AFY220" s="3275"/>
      <c r="AFZ220" s="3275"/>
      <c r="AGA220" s="3275"/>
      <c r="AGB220" s="3275"/>
      <c r="AGC220" s="3275"/>
      <c r="AGD220" s="3275"/>
      <c r="AGE220" s="3275"/>
      <c r="AGF220" s="3275"/>
      <c r="AGG220" s="3275"/>
      <c r="AGH220" s="3275"/>
      <c r="AGI220" s="3275"/>
      <c r="AGJ220" s="3275"/>
      <c r="AGK220" s="3275"/>
      <c r="AGL220" s="3275"/>
      <c r="AGM220" s="3275"/>
      <c r="AGN220" s="3275"/>
      <c r="AGO220" s="3275"/>
      <c r="AGP220" s="3275"/>
      <c r="AGQ220" s="3275"/>
      <c r="AGR220" s="3275"/>
      <c r="AGS220" s="3275"/>
      <c r="AGT220" s="3275"/>
      <c r="AGU220" s="3275"/>
      <c r="AGV220" s="3275"/>
      <c r="AGW220" s="3275"/>
      <c r="AGX220" s="3275"/>
      <c r="AGY220" s="3275"/>
      <c r="AGZ220" s="3275"/>
      <c r="AHA220" s="3275"/>
      <c r="AHB220" s="3275"/>
      <c r="AHC220" s="3275"/>
      <c r="AHD220" s="3275"/>
      <c r="AHE220" s="3275"/>
      <c r="AHF220" s="3275"/>
      <c r="AHG220" s="3275"/>
      <c r="AHH220" s="3275"/>
      <c r="AHI220" s="3275"/>
      <c r="AHJ220" s="3275"/>
      <c r="AHK220" s="3275"/>
      <c r="AHL220" s="3275"/>
      <c r="AHM220" s="3275"/>
      <c r="AHN220" s="3275"/>
      <c r="AHO220" s="3275"/>
      <c r="AHP220" s="3275"/>
      <c r="AHQ220" s="3275"/>
      <c r="AHR220" s="3275"/>
      <c r="AHS220" s="3275"/>
      <c r="AHT220" s="3275"/>
      <c r="AHU220" s="3275"/>
      <c r="AHV220" s="3275"/>
      <c r="AHW220" s="3275"/>
      <c r="AHX220" s="3275"/>
      <c r="AHY220" s="3275"/>
      <c r="AHZ220" s="3275"/>
      <c r="AIA220" s="3275"/>
      <c r="AIB220" s="3275"/>
      <c r="AIC220" s="3275"/>
      <c r="AID220" s="3275"/>
      <c r="AIE220" s="3275"/>
      <c r="AIF220" s="3275"/>
      <c r="AIG220" s="3275"/>
      <c r="AIH220" s="3275"/>
      <c r="AII220" s="3275"/>
      <c r="AIJ220" s="3275"/>
      <c r="AIK220" s="3275"/>
      <c r="AIL220" s="3275"/>
      <c r="AIM220" s="3275"/>
      <c r="AIN220" s="3275"/>
      <c r="AIO220" s="3275"/>
      <c r="AIP220" s="3275"/>
      <c r="AIQ220" s="3275"/>
      <c r="AIR220" s="3275"/>
      <c r="AIS220" s="3275"/>
      <c r="AIT220" s="3275"/>
      <c r="AIU220" s="3275"/>
      <c r="AIV220" s="3275"/>
      <c r="AIW220" s="3275"/>
      <c r="AIX220" s="3275"/>
      <c r="AIY220" s="3275"/>
      <c r="AIZ220" s="3275"/>
      <c r="AJA220" s="3275"/>
      <c r="AJB220" s="3275"/>
      <c r="AJC220" s="3275"/>
      <c r="AJD220" s="3275"/>
      <c r="AJE220" s="3275"/>
      <c r="AJF220" s="3275"/>
      <c r="AJG220" s="3275"/>
      <c r="AJH220" s="3275"/>
      <c r="AJI220" s="3275"/>
      <c r="AJJ220" s="3275"/>
      <c r="AJK220" s="3275"/>
      <c r="AJL220" s="3275"/>
      <c r="AJM220" s="3275"/>
      <c r="AJN220" s="3275"/>
      <c r="AJO220" s="3275"/>
      <c r="AJP220" s="3275"/>
      <c r="AJQ220" s="3275"/>
      <c r="AJR220" s="3275"/>
      <c r="AJS220" s="3275"/>
      <c r="AJT220" s="3275"/>
      <c r="AJU220" s="3275"/>
      <c r="AJV220" s="3275"/>
      <c r="AJW220" s="3275"/>
      <c r="AJX220" s="3275"/>
      <c r="AJY220" s="3275"/>
      <c r="AJZ220" s="3275"/>
      <c r="AKA220" s="3275"/>
      <c r="AKB220" s="3275"/>
      <c r="AKC220" s="3275"/>
      <c r="AKD220" s="3275"/>
      <c r="AKE220" s="3275"/>
      <c r="AKF220" s="3275"/>
      <c r="AKG220" s="3275"/>
      <c r="AKH220" s="3275"/>
      <c r="AKI220" s="3275"/>
      <c r="AKJ220" s="3275"/>
      <c r="AKK220" s="3275"/>
      <c r="AKL220" s="3275"/>
      <c r="AKM220" s="3275"/>
      <c r="AKN220" s="3275"/>
      <c r="AKO220" s="3275"/>
      <c r="AKP220" s="3275"/>
      <c r="AKQ220" s="3275"/>
      <c r="AKR220" s="3275"/>
      <c r="AKS220" s="3275"/>
      <c r="AKT220" s="3275"/>
      <c r="AKU220" s="3275"/>
      <c r="AKV220" s="3275"/>
      <c r="AKW220" s="3275"/>
      <c r="AKX220" s="3275"/>
      <c r="AKY220" s="3275"/>
      <c r="AKZ220" s="3275"/>
      <c r="ALA220" s="3275"/>
      <c r="ALB220" s="3275"/>
      <c r="ALC220" s="3275"/>
      <c r="ALD220" s="3275"/>
      <c r="ALE220" s="3275"/>
      <c r="ALF220" s="3275"/>
      <c r="ALG220" s="3275"/>
      <c r="ALH220" s="3275"/>
      <c r="ALI220" s="3275"/>
      <c r="ALJ220" s="3275"/>
      <c r="ALK220" s="3275"/>
      <c r="ALL220" s="3275"/>
      <c r="ALM220" s="3275"/>
      <c r="ALN220" s="3275"/>
      <c r="ALO220" s="3275"/>
      <c r="ALP220" s="3275"/>
      <c r="ALQ220" s="3275"/>
      <c r="ALR220" s="3275"/>
      <c r="ALS220" s="3275"/>
      <c r="ALT220" s="3275"/>
      <c r="ALU220" s="3275"/>
      <c r="ALV220" s="3275"/>
      <c r="ALW220" s="3275"/>
      <c r="ALX220" s="3275"/>
      <c r="ALY220" s="3275"/>
      <c r="ALZ220" s="3275"/>
      <c r="AMA220" s="3275"/>
      <c r="AMB220" s="3275"/>
      <c r="AMC220" s="3275"/>
      <c r="AMD220" s="3275"/>
      <c r="AME220" s="3275"/>
      <c r="AMF220" s="3275"/>
      <c r="AMG220" s="3275"/>
      <c r="AMH220" s="3275"/>
      <c r="AMI220" s="3275"/>
      <c r="AMJ220" s="3275"/>
      <c r="AMK220" s="3275"/>
      <c r="AML220" s="3275"/>
      <c r="AMM220" s="3275"/>
      <c r="AMN220" s="3275"/>
      <c r="AMO220" s="3275"/>
      <c r="AMP220" s="3275"/>
      <c r="AMQ220" s="3275"/>
      <c r="AMR220" s="3275"/>
      <c r="AMS220" s="3275"/>
      <c r="AMT220" s="3275"/>
      <c r="AMU220" s="3275"/>
      <c r="AMV220" s="3275"/>
      <c r="AMW220" s="3275"/>
      <c r="AMX220" s="3275"/>
      <c r="AMY220" s="3275"/>
      <c r="AMZ220" s="3275"/>
      <c r="ANA220" s="3275"/>
      <c r="ANB220" s="3275"/>
      <c r="ANC220" s="3275"/>
      <c r="AND220" s="3275"/>
      <c r="ANE220" s="3275"/>
      <c r="ANF220" s="3275"/>
      <c r="ANG220" s="3275"/>
      <c r="ANH220" s="3275"/>
      <c r="ANI220" s="3275"/>
      <c r="ANJ220" s="3275"/>
      <c r="ANK220" s="3275"/>
      <c r="ANL220" s="3275"/>
      <c r="ANM220" s="3275"/>
      <c r="ANN220" s="3275"/>
      <c r="ANO220" s="3275"/>
      <c r="ANP220" s="3275"/>
      <c r="ANQ220" s="3275"/>
      <c r="ANR220" s="3275"/>
      <c r="ANS220" s="3275"/>
      <c r="ANT220" s="3275"/>
      <c r="ANU220" s="3275"/>
      <c r="ANV220" s="3275"/>
      <c r="ANW220" s="3275"/>
      <c r="ANX220" s="3275"/>
      <c r="ANY220" s="3275"/>
      <c r="ANZ220" s="3275"/>
      <c r="AOA220" s="3275"/>
      <c r="AOB220" s="3275"/>
      <c r="AOC220" s="3275"/>
      <c r="AOD220" s="3275"/>
      <c r="AOE220" s="3275"/>
      <c r="AOF220" s="3275"/>
      <c r="AOG220" s="3275"/>
      <c r="AOH220" s="3275"/>
      <c r="AOI220" s="3275"/>
      <c r="AOJ220" s="3275"/>
      <c r="AOK220" s="3275"/>
      <c r="AOL220" s="3275"/>
      <c r="AOM220" s="3275"/>
      <c r="AON220" s="3275"/>
      <c r="AOO220" s="3275"/>
      <c r="AOP220" s="3275"/>
      <c r="AOQ220" s="3275"/>
      <c r="AOR220" s="3275"/>
      <c r="AOS220" s="3275"/>
      <c r="AOT220" s="3275"/>
      <c r="AOU220" s="3275"/>
      <c r="AOV220" s="3275"/>
      <c r="AOW220" s="3275"/>
      <c r="AOX220" s="3275"/>
      <c r="AOY220" s="3275"/>
      <c r="AOZ220" s="3275"/>
      <c r="APA220" s="3275"/>
      <c r="APB220" s="3275"/>
      <c r="APC220" s="3275"/>
      <c r="APD220" s="3275"/>
      <c r="APE220" s="3275"/>
      <c r="APF220" s="3275"/>
      <c r="APG220" s="3275"/>
      <c r="APH220" s="3275"/>
      <c r="API220" s="3275"/>
      <c r="APJ220" s="3275"/>
      <c r="APK220" s="3275"/>
      <c r="APL220" s="3275"/>
      <c r="APM220" s="3275"/>
      <c r="APN220" s="3275"/>
      <c r="APO220" s="3275"/>
      <c r="APP220" s="3275"/>
      <c r="APQ220" s="3275"/>
      <c r="APR220" s="3275"/>
      <c r="APS220" s="3275"/>
      <c r="APT220" s="3275"/>
      <c r="APU220" s="3275"/>
      <c r="APV220" s="3275"/>
      <c r="APW220" s="3275"/>
      <c r="APX220" s="3275"/>
      <c r="APY220" s="3275"/>
      <c r="APZ220" s="3275"/>
      <c r="AQA220" s="3275"/>
      <c r="AQB220" s="3275"/>
      <c r="AQC220" s="3275"/>
      <c r="AQD220" s="3275"/>
      <c r="AQE220" s="3275"/>
      <c r="AQF220" s="3275"/>
      <c r="AQG220" s="3275"/>
      <c r="AQH220" s="3275"/>
      <c r="AQI220" s="3275"/>
      <c r="AQJ220" s="3275"/>
      <c r="AQK220" s="3275"/>
      <c r="AQL220" s="3275"/>
      <c r="AQM220" s="3275"/>
      <c r="AQN220" s="3275"/>
      <c r="AQO220" s="3275"/>
      <c r="AQP220" s="3275"/>
      <c r="AQQ220" s="3275"/>
      <c r="AQR220" s="3275"/>
      <c r="AQS220" s="3275"/>
      <c r="AQT220" s="3275"/>
      <c r="AQU220" s="3275"/>
      <c r="AQV220" s="3275"/>
      <c r="AQW220" s="3275"/>
      <c r="AQX220" s="3275"/>
      <c r="AQY220" s="3275"/>
      <c r="AQZ220" s="3275"/>
      <c r="ARA220" s="3275"/>
      <c r="ARB220" s="3275"/>
      <c r="ARC220" s="3275"/>
      <c r="ARD220" s="3275"/>
      <c r="ARE220" s="3275"/>
      <c r="ARF220" s="3275"/>
      <c r="ARG220" s="3275"/>
      <c r="ARH220" s="3275"/>
      <c r="ARI220" s="3275"/>
      <c r="ARJ220" s="3275"/>
      <c r="ARK220" s="3275"/>
      <c r="ARL220" s="3275"/>
      <c r="ARM220" s="3275"/>
      <c r="ARN220" s="3275"/>
      <c r="ARO220" s="3275"/>
      <c r="ARP220" s="3275"/>
      <c r="ARQ220" s="3275"/>
      <c r="ARR220" s="3275"/>
      <c r="ARS220" s="3275"/>
      <c r="ART220" s="3275"/>
      <c r="ARU220" s="3275"/>
      <c r="ARV220" s="3275"/>
      <c r="ARW220" s="3275"/>
      <c r="ARX220" s="3275"/>
      <c r="ARY220" s="3275"/>
      <c r="ARZ220" s="3275"/>
      <c r="ASA220" s="3275"/>
      <c r="ASB220" s="3275"/>
      <c r="ASC220" s="3275"/>
      <c r="ASD220" s="3275"/>
      <c r="ASE220" s="3275"/>
      <c r="ASF220" s="3275"/>
      <c r="ASG220" s="3275"/>
      <c r="ASH220" s="3275"/>
      <c r="ASI220" s="3275"/>
      <c r="ASJ220" s="3275"/>
      <c r="ASK220" s="3275"/>
      <c r="ASL220" s="3275"/>
      <c r="ASM220" s="3275"/>
      <c r="ASN220" s="3275"/>
      <c r="ASO220" s="3275"/>
      <c r="ASP220" s="3275"/>
      <c r="ASQ220" s="3275"/>
      <c r="ASR220" s="3275"/>
      <c r="ASS220" s="3275"/>
      <c r="AST220" s="3275"/>
      <c r="ASU220" s="3275"/>
      <c r="ASV220" s="3275"/>
      <c r="ASW220" s="3275"/>
      <c r="ASX220" s="3275"/>
      <c r="ASY220" s="3275"/>
      <c r="ASZ220" s="3275"/>
      <c r="ATA220" s="3275"/>
      <c r="ATB220" s="3275"/>
      <c r="ATC220" s="3275"/>
      <c r="ATD220" s="3275"/>
      <c r="ATE220" s="3275"/>
      <c r="ATF220" s="3275"/>
      <c r="ATG220" s="3275"/>
      <c r="ATH220" s="3275"/>
      <c r="ATI220" s="3275"/>
      <c r="ATJ220" s="3275"/>
      <c r="ATK220" s="3275"/>
      <c r="ATL220" s="3275"/>
      <c r="ATM220" s="3275"/>
      <c r="ATN220" s="3275"/>
      <c r="ATO220" s="3275"/>
      <c r="ATP220" s="3275"/>
      <c r="ATQ220" s="3275"/>
      <c r="ATR220" s="3275"/>
      <c r="ATS220" s="3275"/>
      <c r="ATT220" s="3275"/>
      <c r="ATU220" s="3275"/>
      <c r="ATV220" s="3275"/>
      <c r="ATW220" s="3275"/>
      <c r="ATX220" s="3275"/>
      <c r="ATY220" s="3275"/>
      <c r="ATZ220" s="3275"/>
      <c r="AUA220" s="3275"/>
      <c r="AUB220" s="3275"/>
      <c r="AUC220" s="3275"/>
      <c r="AUD220" s="3275"/>
      <c r="AUE220" s="3275"/>
      <c r="AUF220" s="3275"/>
      <c r="AUG220" s="3275"/>
      <c r="AUH220" s="3275"/>
      <c r="AUI220" s="3275"/>
      <c r="AUJ220" s="3275"/>
      <c r="AUK220" s="3275"/>
      <c r="AUL220" s="3275"/>
      <c r="AUM220" s="3275"/>
      <c r="AUN220" s="3275"/>
      <c r="AUO220" s="3275"/>
      <c r="AUP220" s="3275"/>
      <c r="AUQ220" s="3275"/>
      <c r="AUR220" s="3275"/>
      <c r="AUS220" s="3275"/>
      <c r="AUT220" s="3275"/>
      <c r="AUU220" s="3275"/>
      <c r="AUV220" s="3275"/>
      <c r="AUW220" s="3275"/>
      <c r="AUX220" s="3275"/>
      <c r="AUY220" s="3275"/>
      <c r="AUZ220" s="3275"/>
      <c r="AVA220" s="3275"/>
      <c r="AVB220" s="3275"/>
      <c r="AVC220" s="3275"/>
      <c r="AVD220" s="3275"/>
      <c r="AVE220" s="3275"/>
      <c r="AVF220" s="3275"/>
      <c r="AVG220" s="3275"/>
      <c r="AVH220" s="3275"/>
      <c r="AVI220" s="3275"/>
      <c r="AVJ220" s="3275"/>
      <c r="AVK220" s="3275"/>
      <c r="AVL220" s="3275"/>
      <c r="AVM220" s="3275"/>
      <c r="AVN220" s="3275"/>
      <c r="AVO220" s="3275"/>
      <c r="AVP220" s="3275"/>
      <c r="AVQ220" s="3275"/>
      <c r="AVR220" s="3275"/>
      <c r="AVS220" s="3275"/>
      <c r="AVT220" s="3275"/>
      <c r="AVU220" s="3275"/>
      <c r="AVV220" s="3275"/>
      <c r="AVW220" s="3275"/>
      <c r="AVX220" s="3275"/>
      <c r="AVY220" s="3275"/>
      <c r="AVZ220" s="3275"/>
      <c r="AWA220" s="3275"/>
      <c r="AWB220" s="3275"/>
      <c r="AWC220" s="3275"/>
      <c r="AWD220" s="3275"/>
      <c r="AWE220" s="3275"/>
      <c r="AWF220" s="3275"/>
      <c r="AWG220" s="3275"/>
      <c r="AWH220" s="3275"/>
      <c r="AWI220" s="3275"/>
      <c r="AWJ220" s="3275"/>
      <c r="AWK220" s="3275"/>
      <c r="AWL220" s="3275"/>
      <c r="AWM220" s="3275"/>
      <c r="AWN220" s="3275"/>
      <c r="AWO220" s="3275"/>
      <c r="AWP220" s="3275"/>
      <c r="AWQ220" s="3275"/>
      <c r="AWR220" s="3275"/>
      <c r="AWS220" s="3275"/>
      <c r="AWT220" s="3275"/>
      <c r="AWU220" s="3275"/>
      <c r="AWV220" s="3275"/>
      <c r="AWW220" s="3275"/>
      <c r="AWX220" s="3275"/>
      <c r="AWY220" s="3275"/>
      <c r="AWZ220" s="3275"/>
      <c r="AXA220" s="3275"/>
      <c r="AXB220" s="3275"/>
      <c r="AXC220" s="3275"/>
      <c r="AXD220" s="3275"/>
      <c r="AXE220" s="3275"/>
      <c r="AXF220" s="3275"/>
      <c r="AXG220" s="3275"/>
      <c r="AXH220" s="3275"/>
      <c r="AXI220" s="3275"/>
      <c r="AXJ220" s="3275"/>
    </row>
    <row r="221" spans="1:1310" s="3276" customFormat="1" ht="23.25" customHeight="1">
      <c r="A221" s="3277"/>
      <c r="B221" s="3278"/>
      <c r="C221" s="3278"/>
      <c r="D221" s="3278"/>
      <c r="E221" s="3278"/>
      <c r="F221" s="3278"/>
      <c r="G221" s="3278"/>
      <c r="H221" s="3278"/>
      <c r="I221" s="3278"/>
      <c r="J221" s="3278"/>
      <c r="K221" s="3278"/>
      <c r="L221" s="3278"/>
      <c r="M221" s="3278"/>
      <c r="N221" s="3278"/>
      <c r="O221" s="3278"/>
      <c r="P221" s="3278"/>
      <c r="Q221" s="3278"/>
      <c r="R221" s="1510"/>
      <c r="S221" s="1510"/>
      <c r="T221" s="1510"/>
      <c r="U221" s="1510"/>
      <c r="V221" s="1510"/>
      <c r="W221" s="1510"/>
      <c r="X221" s="1510"/>
      <c r="Y221" s="1510"/>
      <c r="Z221" s="1510"/>
      <c r="AA221" s="1510"/>
      <c r="AB221" s="1510"/>
      <c r="AC221" s="1510"/>
      <c r="AD221" s="3275"/>
      <c r="AE221" s="3275"/>
      <c r="AF221" s="3275"/>
      <c r="AG221" s="3275"/>
      <c r="AH221" s="3275"/>
      <c r="AI221" s="3275"/>
      <c r="AJ221" s="3275"/>
      <c r="AK221" s="3275"/>
      <c r="AL221" s="3275"/>
      <c r="AM221" s="3275"/>
      <c r="AN221" s="3275"/>
      <c r="AO221" s="3275"/>
      <c r="AP221" s="3275"/>
      <c r="AQ221" s="3275"/>
      <c r="AR221" s="3275"/>
      <c r="AS221" s="3275"/>
      <c r="AT221" s="3275"/>
      <c r="AU221" s="3275"/>
      <c r="AV221" s="3275"/>
      <c r="AW221" s="3275"/>
      <c r="AX221" s="3275"/>
      <c r="AY221" s="3275"/>
      <c r="AZ221" s="3275"/>
      <c r="BA221" s="3275"/>
      <c r="BB221" s="3275"/>
      <c r="BC221" s="3275"/>
      <c r="BD221" s="3275"/>
      <c r="BE221" s="3275"/>
      <c r="BF221" s="3275"/>
      <c r="BG221" s="3275"/>
      <c r="BH221" s="3275"/>
      <c r="BI221" s="3275"/>
      <c r="BJ221" s="3275"/>
      <c r="BK221" s="3275"/>
      <c r="BL221" s="3275"/>
      <c r="BM221" s="3275"/>
      <c r="BN221" s="3275"/>
      <c r="BO221" s="3275"/>
      <c r="BP221" s="3275"/>
      <c r="BQ221" s="3275"/>
      <c r="BR221" s="3275"/>
      <c r="BS221" s="3275"/>
      <c r="BT221" s="3275"/>
      <c r="BU221" s="3275"/>
      <c r="BV221" s="3275"/>
      <c r="BW221" s="3275"/>
      <c r="BX221" s="3275"/>
      <c r="BY221" s="3275"/>
      <c r="BZ221" s="3275"/>
      <c r="CA221" s="3275"/>
      <c r="CB221" s="3275"/>
      <c r="CC221" s="3275"/>
      <c r="CD221" s="3275"/>
      <c r="CE221" s="3275"/>
      <c r="CF221" s="3275"/>
      <c r="CG221" s="3275"/>
      <c r="CH221" s="3275"/>
      <c r="CI221" s="3275"/>
      <c r="CJ221" s="3275"/>
      <c r="CK221" s="3275"/>
      <c r="CL221" s="3275"/>
      <c r="CM221" s="3275"/>
      <c r="CN221" s="3275"/>
      <c r="CO221" s="3275"/>
      <c r="CP221" s="3275"/>
      <c r="CQ221" s="3275"/>
      <c r="CR221" s="3275"/>
      <c r="CS221" s="3275"/>
      <c r="CT221" s="3275"/>
      <c r="CU221" s="3275"/>
      <c r="CV221" s="3275"/>
      <c r="CW221" s="3275"/>
      <c r="CX221" s="3275"/>
      <c r="CY221" s="3275"/>
      <c r="CZ221" s="3275"/>
      <c r="DA221" s="3275"/>
      <c r="DB221" s="3275"/>
      <c r="DC221" s="3275"/>
      <c r="DD221" s="3275"/>
      <c r="DE221" s="3275"/>
      <c r="DF221" s="3275"/>
      <c r="DG221" s="3275"/>
      <c r="DH221" s="3275"/>
      <c r="DI221" s="3275"/>
      <c r="DJ221" s="3275"/>
      <c r="DK221" s="3275"/>
      <c r="DL221" s="3275"/>
      <c r="DM221" s="3275"/>
      <c r="DN221" s="3275"/>
      <c r="DO221" s="3275"/>
      <c r="DP221" s="3275"/>
      <c r="DQ221" s="3275"/>
      <c r="DR221" s="3275"/>
      <c r="DS221" s="3275"/>
      <c r="DT221" s="3275"/>
      <c r="DU221" s="3275"/>
      <c r="DV221" s="3275"/>
      <c r="DW221" s="3275"/>
      <c r="DX221" s="3275"/>
      <c r="DY221" s="3275"/>
      <c r="DZ221" s="3275"/>
      <c r="EA221" s="3275"/>
      <c r="EB221" s="3275"/>
      <c r="EC221" s="3275"/>
      <c r="ED221" s="3275"/>
      <c r="EE221" s="3275"/>
      <c r="EF221" s="3275"/>
      <c r="EG221" s="3275"/>
      <c r="EH221" s="3275"/>
      <c r="EI221" s="3275"/>
      <c r="EJ221" s="3275"/>
      <c r="EK221" s="3275"/>
      <c r="EL221" s="3275"/>
      <c r="EM221" s="3275"/>
      <c r="EN221" s="3275"/>
      <c r="EO221" s="3275"/>
      <c r="EP221" s="3275"/>
      <c r="EQ221" s="3275"/>
      <c r="ER221" s="3275"/>
      <c r="ES221" s="3275"/>
      <c r="ET221" s="3275"/>
      <c r="EU221" s="3275"/>
      <c r="EV221" s="3275"/>
      <c r="EW221" s="3275"/>
      <c r="EX221" s="3275"/>
      <c r="EY221" s="3275"/>
      <c r="EZ221" s="3275"/>
      <c r="FA221" s="3275"/>
      <c r="FB221" s="3275"/>
      <c r="FC221" s="3275"/>
      <c r="FD221" s="3275"/>
      <c r="FE221" s="3275"/>
      <c r="FF221" s="3275"/>
      <c r="FG221" s="3275"/>
      <c r="FH221" s="3275"/>
      <c r="FI221" s="3275"/>
      <c r="FJ221" s="3275"/>
      <c r="FK221" s="3275"/>
      <c r="FL221" s="3275"/>
      <c r="FM221" s="3275"/>
      <c r="FN221" s="3275"/>
      <c r="FO221" s="3275"/>
      <c r="FP221" s="3275"/>
      <c r="FQ221" s="3275"/>
      <c r="FR221" s="3275"/>
      <c r="FS221" s="3275"/>
      <c r="FT221" s="3275"/>
      <c r="FU221" s="3275"/>
      <c r="FV221" s="3275"/>
      <c r="FW221" s="3275"/>
      <c r="FX221" s="3275"/>
      <c r="FY221" s="3275"/>
      <c r="FZ221" s="3275"/>
      <c r="GA221" s="3275"/>
      <c r="GB221" s="3275"/>
      <c r="GC221" s="3275"/>
      <c r="GD221" s="3275"/>
      <c r="GE221" s="3275"/>
      <c r="GF221" s="3275"/>
      <c r="GG221" s="3275"/>
      <c r="GH221" s="3275"/>
      <c r="GI221" s="3275"/>
      <c r="GJ221" s="3275"/>
      <c r="GK221" s="3275"/>
      <c r="GL221" s="3275"/>
      <c r="GM221" s="3275"/>
      <c r="GN221" s="3275"/>
      <c r="GO221" s="3275"/>
      <c r="GP221" s="3275"/>
      <c r="GQ221" s="3275"/>
      <c r="GR221" s="3275"/>
      <c r="GS221" s="3275"/>
      <c r="GT221" s="3275"/>
      <c r="GU221" s="3275"/>
      <c r="GV221" s="3275"/>
      <c r="GW221" s="3275"/>
      <c r="GX221" s="3275"/>
      <c r="GY221" s="3275"/>
      <c r="GZ221" s="3275"/>
      <c r="HA221" s="3275"/>
      <c r="HB221" s="3275"/>
      <c r="HC221" s="3275"/>
      <c r="HD221" s="3275"/>
      <c r="HE221" s="3275"/>
      <c r="HF221" s="3275"/>
      <c r="HG221" s="3275"/>
      <c r="HH221" s="3275"/>
      <c r="HI221" s="3275"/>
      <c r="HJ221" s="3275"/>
      <c r="HK221" s="3275"/>
      <c r="HL221" s="3275"/>
      <c r="HM221" s="3275"/>
      <c r="HN221" s="3275"/>
      <c r="HO221" s="3275"/>
      <c r="HP221" s="3275"/>
      <c r="HQ221" s="3275"/>
      <c r="HR221" s="3275"/>
      <c r="HS221" s="3275"/>
      <c r="HT221" s="3275"/>
      <c r="HU221" s="3275"/>
      <c r="HV221" s="3275"/>
      <c r="HW221" s="3275"/>
      <c r="HX221" s="3275"/>
      <c r="HY221" s="3275"/>
      <c r="HZ221" s="3275"/>
      <c r="IA221" s="3275"/>
      <c r="IB221" s="3275"/>
      <c r="IC221" s="3275"/>
      <c r="ID221" s="3275"/>
      <c r="IE221" s="3275"/>
      <c r="IF221" s="3275"/>
      <c r="IG221" s="3275"/>
      <c r="IH221" s="3275"/>
      <c r="II221" s="3275"/>
      <c r="IJ221" s="3275"/>
      <c r="IK221" s="3275"/>
      <c r="IL221" s="3275"/>
      <c r="IM221" s="3275"/>
      <c r="IN221" s="3275"/>
      <c r="IO221" s="3275"/>
      <c r="IP221" s="3275"/>
      <c r="IQ221" s="3275"/>
      <c r="IR221" s="3275"/>
      <c r="IS221" s="3275"/>
      <c r="IT221" s="3275"/>
      <c r="IU221" s="3275"/>
      <c r="IV221" s="3275"/>
      <c r="IW221" s="3275"/>
      <c r="IX221" s="3275"/>
      <c r="IY221" s="3275"/>
      <c r="IZ221" s="3275"/>
      <c r="JA221" s="3275"/>
      <c r="JB221" s="3275"/>
      <c r="JC221" s="3275"/>
      <c r="JD221" s="3275"/>
      <c r="JE221" s="3275"/>
      <c r="JF221" s="3275"/>
      <c r="JG221" s="3275"/>
      <c r="JH221" s="3275"/>
      <c r="JI221" s="3275"/>
      <c r="JJ221" s="3275"/>
      <c r="JK221" s="3275"/>
      <c r="JL221" s="3275"/>
      <c r="JM221" s="3275"/>
      <c r="JN221" s="3275"/>
      <c r="JO221" s="3275"/>
      <c r="JP221" s="3275"/>
      <c r="JQ221" s="3275"/>
      <c r="JR221" s="3275"/>
      <c r="JS221" s="3275"/>
      <c r="JT221" s="3275"/>
      <c r="JU221" s="3275"/>
      <c r="JV221" s="3275"/>
      <c r="JW221" s="3275"/>
      <c r="JX221" s="3275"/>
      <c r="JY221" s="3275"/>
      <c r="JZ221" s="3275"/>
      <c r="KA221" s="3275"/>
      <c r="KB221" s="3275"/>
      <c r="KC221" s="3275"/>
      <c r="KD221" s="3275"/>
      <c r="KE221" s="3275"/>
      <c r="KF221" s="3275"/>
      <c r="KG221" s="3275"/>
      <c r="KH221" s="3275"/>
      <c r="KI221" s="3275"/>
      <c r="KJ221" s="3275"/>
      <c r="KK221" s="3275"/>
      <c r="KL221" s="3275"/>
      <c r="KM221" s="3275"/>
      <c r="KN221" s="3275"/>
      <c r="KO221" s="3275"/>
      <c r="KP221" s="3275"/>
      <c r="KQ221" s="3275"/>
      <c r="KR221" s="3275"/>
      <c r="KS221" s="3275"/>
      <c r="KT221" s="3275"/>
      <c r="KU221" s="3275"/>
      <c r="KV221" s="3275"/>
      <c r="KW221" s="3275"/>
      <c r="KX221" s="3275"/>
      <c r="KY221" s="3275"/>
      <c r="KZ221" s="3275"/>
      <c r="LA221" s="3275"/>
      <c r="LB221" s="3275"/>
      <c r="LC221" s="3275"/>
      <c r="LD221" s="3275"/>
      <c r="LE221" s="3275"/>
      <c r="LF221" s="3275"/>
      <c r="LG221" s="3275"/>
      <c r="LH221" s="3275"/>
      <c r="LI221" s="3275"/>
      <c r="LJ221" s="3275"/>
      <c r="LK221" s="3275"/>
      <c r="LL221" s="3275"/>
      <c r="LM221" s="3275"/>
      <c r="LN221" s="3275"/>
      <c r="LO221" s="3275"/>
      <c r="LP221" s="3275"/>
      <c r="LQ221" s="3275"/>
      <c r="LR221" s="3275"/>
      <c r="LS221" s="3275"/>
      <c r="LT221" s="3275"/>
      <c r="LU221" s="3275"/>
      <c r="LV221" s="3275"/>
      <c r="LW221" s="3275"/>
      <c r="LX221" s="3275"/>
      <c r="LY221" s="3275"/>
      <c r="LZ221" s="3275"/>
      <c r="MA221" s="3275"/>
      <c r="MB221" s="3275"/>
      <c r="MC221" s="3275"/>
      <c r="MD221" s="3275"/>
      <c r="ME221" s="3275"/>
      <c r="MF221" s="3275"/>
      <c r="MG221" s="3275"/>
      <c r="MH221" s="3275"/>
      <c r="MI221" s="3275"/>
      <c r="MJ221" s="3275"/>
      <c r="MK221" s="3275"/>
      <c r="ML221" s="3275"/>
      <c r="MM221" s="3275"/>
      <c r="MN221" s="3275"/>
      <c r="MO221" s="3275"/>
      <c r="MP221" s="3275"/>
      <c r="MQ221" s="3275"/>
      <c r="MR221" s="3275"/>
      <c r="MS221" s="3275"/>
      <c r="MT221" s="3275"/>
      <c r="MU221" s="3275"/>
      <c r="MV221" s="3275"/>
      <c r="MW221" s="3275"/>
      <c r="MX221" s="3275"/>
      <c r="MY221" s="3275"/>
      <c r="MZ221" s="3275"/>
      <c r="NA221" s="3275"/>
      <c r="NB221" s="3275"/>
      <c r="NC221" s="3275"/>
      <c r="ND221" s="3275"/>
      <c r="NE221" s="3275"/>
      <c r="NF221" s="3275"/>
      <c r="NG221" s="3275"/>
      <c r="NH221" s="3275"/>
      <c r="NI221" s="3275"/>
      <c r="NJ221" s="3275"/>
      <c r="NK221" s="3275"/>
      <c r="NL221" s="3275"/>
      <c r="NM221" s="3275"/>
      <c r="NN221" s="3275"/>
      <c r="NO221" s="3275"/>
      <c r="NP221" s="3275"/>
      <c r="NQ221" s="3275"/>
      <c r="NR221" s="3275"/>
      <c r="NS221" s="3275"/>
      <c r="NT221" s="3275"/>
      <c r="NU221" s="3275"/>
      <c r="NV221" s="3275"/>
      <c r="NW221" s="3275"/>
      <c r="NX221" s="3275"/>
      <c r="NY221" s="3275"/>
      <c r="NZ221" s="3275"/>
      <c r="OA221" s="3275"/>
      <c r="OB221" s="3275"/>
      <c r="OC221" s="3275"/>
      <c r="OD221" s="3275"/>
      <c r="OE221" s="3275"/>
      <c r="OF221" s="3275"/>
      <c r="OG221" s="3275"/>
      <c r="OH221" s="3275"/>
      <c r="OI221" s="3275"/>
      <c r="OJ221" s="3275"/>
      <c r="OK221" s="3275"/>
      <c r="OL221" s="3275"/>
      <c r="OM221" s="3275"/>
      <c r="ON221" s="3275"/>
      <c r="OO221" s="3275"/>
      <c r="OP221" s="3275"/>
      <c r="OQ221" s="3275"/>
      <c r="OR221" s="3275"/>
      <c r="OS221" s="3275"/>
      <c r="OT221" s="3275"/>
      <c r="OU221" s="3275"/>
      <c r="OV221" s="3275"/>
      <c r="OW221" s="3275"/>
      <c r="OX221" s="3275"/>
      <c r="OY221" s="3275"/>
      <c r="OZ221" s="3275"/>
      <c r="PA221" s="3275"/>
      <c r="PB221" s="3275"/>
      <c r="PC221" s="3275"/>
      <c r="PD221" s="3275"/>
      <c r="PE221" s="3275"/>
      <c r="PF221" s="3275"/>
      <c r="PG221" s="3275"/>
      <c r="PH221" s="3275"/>
      <c r="PI221" s="3275"/>
      <c r="PJ221" s="3275"/>
      <c r="PK221" s="3275"/>
      <c r="PL221" s="3275"/>
      <c r="PM221" s="3275"/>
      <c r="PN221" s="3275"/>
      <c r="PO221" s="3275"/>
      <c r="PP221" s="3275"/>
      <c r="PQ221" s="3275"/>
      <c r="PR221" s="3275"/>
      <c r="PS221" s="3275"/>
      <c r="PT221" s="3275"/>
      <c r="PU221" s="3275"/>
      <c r="PV221" s="3275"/>
      <c r="PW221" s="3275"/>
      <c r="PX221" s="3275"/>
      <c r="PY221" s="3275"/>
      <c r="PZ221" s="3275"/>
      <c r="QA221" s="3275"/>
      <c r="QB221" s="3275"/>
      <c r="QC221" s="3275"/>
      <c r="QD221" s="3275"/>
      <c r="QE221" s="3275"/>
      <c r="QF221" s="3275"/>
      <c r="QG221" s="3275"/>
      <c r="QH221" s="3275"/>
      <c r="QI221" s="3275"/>
      <c r="QJ221" s="3275"/>
      <c r="QK221" s="3275"/>
      <c r="QL221" s="3275"/>
      <c r="QM221" s="3275"/>
      <c r="QN221" s="3275"/>
      <c r="QO221" s="3275"/>
      <c r="QP221" s="3275"/>
      <c r="QQ221" s="3275"/>
      <c r="QR221" s="3275"/>
      <c r="QS221" s="3275"/>
      <c r="QT221" s="3275"/>
      <c r="QU221" s="3275"/>
      <c r="QV221" s="3275"/>
      <c r="QW221" s="3275"/>
      <c r="QX221" s="3275"/>
      <c r="QY221" s="3275"/>
      <c r="QZ221" s="3275"/>
      <c r="RA221" s="3275"/>
      <c r="RB221" s="3275"/>
      <c r="RC221" s="3275"/>
      <c r="RD221" s="3275"/>
      <c r="RE221" s="3275"/>
      <c r="RF221" s="3275"/>
      <c r="RG221" s="3275"/>
      <c r="RH221" s="3275"/>
      <c r="RI221" s="3275"/>
      <c r="RJ221" s="3275"/>
      <c r="RK221" s="3275"/>
      <c r="RL221" s="3275"/>
      <c r="RM221" s="3275"/>
      <c r="RN221" s="3275"/>
      <c r="RO221" s="3275"/>
      <c r="RP221" s="3275"/>
      <c r="RQ221" s="3275"/>
      <c r="RR221" s="3275"/>
      <c r="RS221" s="3275"/>
      <c r="RT221" s="3275"/>
      <c r="RU221" s="3275"/>
      <c r="RV221" s="3275"/>
      <c r="RW221" s="3275"/>
      <c r="RX221" s="3275"/>
      <c r="RY221" s="3275"/>
      <c r="RZ221" s="3275"/>
      <c r="SA221" s="3275"/>
      <c r="SB221" s="3275"/>
      <c r="SC221" s="3275"/>
      <c r="SD221" s="3275"/>
      <c r="SE221" s="3275"/>
      <c r="SF221" s="3275"/>
      <c r="SG221" s="3275"/>
      <c r="SH221" s="3275"/>
      <c r="SI221" s="3275"/>
      <c r="SJ221" s="3275"/>
      <c r="SK221" s="3275"/>
      <c r="SL221" s="3275"/>
      <c r="SM221" s="3275"/>
      <c r="SN221" s="3275"/>
      <c r="SO221" s="3275"/>
      <c r="SP221" s="3275"/>
      <c r="SQ221" s="3275"/>
      <c r="SR221" s="3275"/>
      <c r="SS221" s="3275"/>
      <c r="ST221" s="3275"/>
      <c r="SU221" s="3275"/>
      <c r="SV221" s="3275"/>
      <c r="SW221" s="3275"/>
      <c r="SX221" s="3275"/>
      <c r="SY221" s="3275"/>
      <c r="SZ221" s="3275"/>
      <c r="TA221" s="3275"/>
      <c r="TB221" s="3275"/>
      <c r="TC221" s="3275"/>
      <c r="TD221" s="3275"/>
      <c r="TE221" s="3275"/>
      <c r="TF221" s="3275"/>
      <c r="TG221" s="3275"/>
      <c r="TH221" s="3275"/>
      <c r="TI221" s="3275"/>
      <c r="TJ221" s="3275"/>
      <c r="TK221" s="3275"/>
      <c r="TL221" s="3275"/>
      <c r="TM221" s="3275"/>
      <c r="TN221" s="3275"/>
      <c r="TO221" s="3275"/>
      <c r="TP221" s="3275"/>
      <c r="TQ221" s="3275"/>
      <c r="TR221" s="3275"/>
      <c r="TS221" s="3275"/>
      <c r="TT221" s="3275"/>
      <c r="TU221" s="3275"/>
      <c r="TV221" s="3275"/>
      <c r="TW221" s="3275"/>
      <c r="TX221" s="3275"/>
      <c r="TY221" s="3275"/>
      <c r="TZ221" s="3275"/>
      <c r="UA221" s="3275"/>
      <c r="UB221" s="3275"/>
      <c r="UC221" s="3275"/>
      <c r="UD221" s="3275"/>
      <c r="UE221" s="3275"/>
      <c r="UF221" s="3275"/>
      <c r="UG221" s="3275"/>
      <c r="UH221" s="3275"/>
      <c r="UI221" s="3275"/>
      <c r="UJ221" s="3275"/>
      <c r="UK221" s="3275"/>
      <c r="UL221" s="3275"/>
      <c r="UM221" s="3275"/>
      <c r="UN221" s="3275"/>
      <c r="UO221" s="3275"/>
      <c r="UP221" s="3275"/>
      <c r="UQ221" s="3275"/>
      <c r="UR221" s="3275"/>
      <c r="US221" s="3275"/>
      <c r="UT221" s="3275"/>
      <c r="UU221" s="3275"/>
      <c r="UV221" s="3275"/>
      <c r="UW221" s="3275"/>
      <c r="UX221" s="3275"/>
      <c r="UY221" s="3275"/>
      <c r="UZ221" s="3275"/>
      <c r="VA221" s="3275"/>
      <c r="VB221" s="3275"/>
      <c r="VC221" s="3275"/>
      <c r="VD221" s="3275"/>
      <c r="VE221" s="3275"/>
      <c r="VF221" s="3275"/>
      <c r="VG221" s="3275"/>
      <c r="VH221" s="3275"/>
      <c r="VI221" s="3275"/>
      <c r="VJ221" s="3275"/>
      <c r="VK221" s="3275"/>
      <c r="VL221" s="3275"/>
      <c r="VM221" s="3275"/>
      <c r="VN221" s="3275"/>
      <c r="VO221" s="3275"/>
      <c r="VP221" s="3275"/>
      <c r="VQ221" s="3275"/>
      <c r="VR221" s="3275"/>
      <c r="VS221" s="3275"/>
      <c r="VT221" s="3275"/>
      <c r="VU221" s="3275"/>
      <c r="VV221" s="3275"/>
      <c r="VW221" s="3275"/>
      <c r="VX221" s="3275"/>
      <c r="VY221" s="3275"/>
      <c r="VZ221" s="3275"/>
      <c r="WA221" s="3275"/>
      <c r="WB221" s="3275"/>
      <c r="WC221" s="3275"/>
      <c r="WD221" s="3275"/>
      <c r="WE221" s="3275"/>
      <c r="WF221" s="3275"/>
      <c r="WG221" s="3275"/>
      <c r="WH221" s="3275"/>
      <c r="WI221" s="3275"/>
      <c r="WJ221" s="3275"/>
      <c r="WK221" s="3275"/>
      <c r="WL221" s="3275"/>
      <c r="WM221" s="3275"/>
      <c r="WN221" s="3275"/>
      <c r="WO221" s="3275"/>
      <c r="WP221" s="3275"/>
      <c r="WQ221" s="3275"/>
      <c r="WR221" s="3275"/>
      <c r="WS221" s="3275"/>
      <c r="WT221" s="3275"/>
      <c r="WU221" s="3275"/>
      <c r="WV221" s="3275"/>
      <c r="WW221" s="3275"/>
      <c r="WX221" s="3275"/>
      <c r="WY221" s="3275"/>
      <c r="WZ221" s="3275"/>
      <c r="XA221" s="3275"/>
      <c r="XB221" s="3275"/>
      <c r="XC221" s="3275"/>
      <c r="XD221" s="3275"/>
      <c r="XE221" s="3275"/>
      <c r="XF221" s="3275"/>
      <c r="XG221" s="3275"/>
      <c r="XH221" s="3275"/>
      <c r="XI221" s="3275"/>
      <c r="XJ221" s="3275"/>
      <c r="XK221" s="3275"/>
      <c r="XL221" s="3275"/>
      <c r="XM221" s="3275"/>
      <c r="XN221" s="3275"/>
      <c r="XO221" s="3275"/>
      <c r="XP221" s="3275"/>
      <c r="XQ221" s="3275"/>
      <c r="XR221" s="3275"/>
      <c r="XS221" s="3275"/>
      <c r="XT221" s="3275"/>
      <c r="XU221" s="3275"/>
      <c r="XV221" s="3275"/>
      <c r="XW221" s="3275"/>
      <c r="XX221" s="3275"/>
      <c r="XY221" s="3275"/>
      <c r="XZ221" s="3275"/>
      <c r="YA221" s="3275"/>
      <c r="YB221" s="3275"/>
      <c r="YC221" s="3275"/>
      <c r="YD221" s="3275"/>
      <c r="YE221" s="3275"/>
      <c r="YF221" s="3275"/>
      <c r="YG221" s="3275"/>
      <c r="YH221" s="3275"/>
      <c r="YI221" s="3275"/>
      <c r="YJ221" s="3275"/>
      <c r="YK221" s="3275"/>
      <c r="YL221" s="3275"/>
      <c r="YM221" s="3275"/>
      <c r="YN221" s="3275"/>
      <c r="YO221" s="3275"/>
      <c r="YP221" s="3275"/>
      <c r="YQ221" s="3275"/>
      <c r="YR221" s="3275"/>
      <c r="YS221" s="3275"/>
      <c r="YT221" s="3275"/>
      <c r="YU221" s="3275"/>
      <c r="YV221" s="3275"/>
      <c r="YW221" s="3275"/>
      <c r="YX221" s="3275"/>
      <c r="YY221" s="3275"/>
      <c r="YZ221" s="3275"/>
      <c r="ZA221" s="3275"/>
      <c r="ZB221" s="3275"/>
      <c r="ZC221" s="3275"/>
      <c r="ZD221" s="3275"/>
      <c r="ZE221" s="3275"/>
      <c r="ZF221" s="3275"/>
      <c r="ZG221" s="3275"/>
      <c r="ZH221" s="3275"/>
      <c r="ZI221" s="3275"/>
      <c r="ZJ221" s="3275"/>
      <c r="ZK221" s="3275"/>
      <c r="ZL221" s="3275"/>
      <c r="ZM221" s="3275"/>
      <c r="ZN221" s="3275"/>
      <c r="ZO221" s="3275"/>
      <c r="ZP221" s="3275"/>
      <c r="ZQ221" s="3275"/>
      <c r="ZR221" s="3275"/>
      <c r="ZS221" s="3275"/>
      <c r="ZT221" s="3275"/>
      <c r="ZU221" s="3275"/>
      <c r="ZV221" s="3275"/>
      <c r="ZW221" s="3275"/>
      <c r="ZX221" s="3275"/>
      <c r="ZY221" s="3275"/>
      <c r="ZZ221" s="3275"/>
      <c r="AAA221" s="3275"/>
      <c r="AAB221" s="3275"/>
      <c r="AAC221" s="3275"/>
      <c r="AAD221" s="3275"/>
      <c r="AAE221" s="3275"/>
      <c r="AAF221" s="3275"/>
      <c r="AAG221" s="3275"/>
      <c r="AAH221" s="3275"/>
      <c r="AAI221" s="3275"/>
      <c r="AAJ221" s="3275"/>
      <c r="AAK221" s="3275"/>
      <c r="AAL221" s="3275"/>
      <c r="AAM221" s="3275"/>
      <c r="AAN221" s="3275"/>
      <c r="AAO221" s="3275"/>
      <c r="AAP221" s="3275"/>
      <c r="AAQ221" s="3275"/>
      <c r="AAR221" s="3275"/>
      <c r="AAS221" s="3275"/>
      <c r="AAT221" s="3275"/>
      <c r="AAU221" s="3275"/>
      <c r="AAV221" s="3275"/>
      <c r="AAW221" s="3275"/>
      <c r="AAX221" s="3275"/>
      <c r="AAY221" s="3275"/>
      <c r="AAZ221" s="3275"/>
      <c r="ABA221" s="3275"/>
      <c r="ABB221" s="3275"/>
      <c r="ABC221" s="3275"/>
      <c r="ABD221" s="3275"/>
      <c r="ABE221" s="3275"/>
      <c r="ABF221" s="3275"/>
      <c r="ABG221" s="3275"/>
      <c r="ABH221" s="3275"/>
      <c r="ABI221" s="3275"/>
      <c r="ABJ221" s="3275"/>
      <c r="ABK221" s="3275"/>
      <c r="ABL221" s="3275"/>
      <c r="ABM221" s="3275"/>
      <c r="ABN221" s="3275"/>
      <c r="ABO221" s="3275"/>
      <c r="ABP221" s="3275"/>
      <c r="ABQ221" s="3275"/>
      <c r="ABR221" s="3275"/>
      <c r="ABS221" s="3275"/>
      <c r="ABT221" s="3275"/>
      <c r="ABU221" s="3275"/>
      <c r="ABV221" s="3275"/>
      <c r="ABW221" s="3275"/>
      <c r="ABX221" s="3275"/>
      <c r="ABY221" s="3275"/>
      <c r="ABZ221" s="3275"/>
      <c r="ACA221" s="3275"/>
      <c r="ACB221" s="3275"/>
      <c r="ACC221" s="3275"/>
      <c r="ACD221" s="3275"/>
      <c r="ACE221" s="3275"/>
      <c r="ACF221" s="3275"/>
      <c r="ACG221" s="3275"/>
      <c r="ACH221" s="3275"/>
      <c r="ACI221" s="3275"/>
      <c r="ACJ221" s="3275"/>
      <c r="ACK221" s="3275"/>
      <c r="ACL221" s="3275"/>
      <c r="ACM221" s="3275"/>
      <c r="ACN221" s="3275"/>
      <c r="ACO221" s="3275"/>
      <c r="ACP221" s="3275"/>
      <c r="ACQ221" s="3275"/>
      <c r="ACR221" s="3275"/>
      <c r="ACS221" s="3275"/>
      <c r="ACT221" s="3275"/>
      <c r="ACU221" s="3275"/>
      <c r="ACV221" s="3275"/>
      <c r="ACW221" s="3275"/>
      <c r="ACX221" s="3275"/>
      <c r="ACY221" s="3275"/>
      <c r="ACZ221" s="3275"/>
      <c r="ADA221" s="3275"/>
      <c r="ADB221" s="3275"/>
      <c r="ADC221" s="3275"/>
      <c r="ADD221" s="3275"/>
      <c r="ADE221" s="3275"/>
      <c r="ADF221" s="3275"/>
      <c r="ADG221" s="3275"/>
      <c r="ADH221" s="3275"/>
      <c r="ADI221" s="3275"/>
      <c r="ADJ221" s="3275"/>
      <c r="ADK221" s="3275"/>
      <c r="ADL221" s="3275"/>
      <c r="ADM221" s="3275"/>
      <c r="ADN221" s="3275"/>
      <c r="ADO221" s="3275"/>
      <c r="ADP221" s="3275"/>
      <c r="ADQ221" s="3275"/>
      <c r="ADR221" s="3275"/>
      <c r="ADS221" s="3275"/>
      <c r="ADT221" s="3275"/>
      <c r="ADU221" s="3275"/>
      <c r="ADV221" s="3275"/>
      <c r="ADW221" s="3275"/>
      <c r="ADX221" s="3275"/>
      <c r="ADY221" s="3275"/>
      <c r="ADZ221" s="3275"/>
      <c r="AEA221" s="3275"/>
      <c r="AEB221" s="3275"/>
      <c r="AEC221" s="3275"/>
      <c r="AED221" s="3275"/>
      <c r="AEE221" s="3275"/>
      <c r="AEF221" s="3275"/>
      <c r="AEG221" s="3275"/>
      <c r="AEH221" s="3275"/>
      <c r="AEI221" s="3275"/>
      <c r="AEJ221" s="3275"/>
      <c r="AEK221" s="3275"/>
      <c r="AEL221" s="3275"/>
      <c r="AEM221" s="3275"/>
      <c r="AEN221" s="3275"/>
      <c r="AEO221" s="3275"/>
      <c r="AEP221" s="3275"/>
      <c r="AEQ221" s="3275"/>
      <c r="AER221" s="3275"/>
      <c r="AES221" s="3275"/>
      <c r="AET221" s="3275"/>
      <c r="AEU221" s="3275"/>
      <c r="AEV221" s="3275"/>
      <c r="AEW221" s="3275"/>
      <c r="AEX221" s="3275"/>
      <c r="AEY221" s="3275"/>
      <c r="AEZ221" s="3275"/>
      <c r="AFA221" s="3275"/>
      <c r="AFB221" s="3275"/>
      <c r="AFC221" s="3275"/>
      <c r="AFD221" s="3275"/>
      <c r="AFE221" s="3275"/>
      <c r="AFF221" s="3275"/>
      <c r="AFG221" s="3275"/>
      <c r="AFH221" s="3275"/>
      <c r="AFI221" s="3275"/>
      <c r="AFJ221" s="3275"/>
      <c r="AFK221" s="3275"/>
      <c r="AFL221" s="3275"/>
      <c r="AFM221" s="3275"/>
      <c r="AFN221" s="3275"/>
      <c r="AFO221" s="3275"/>
      <c r="AFP221" s="3275"/>
      <c r="AFQ221" s="3275"/>
      <c r="AFR221" s="3275"/>
      <c r="AFS221" s="3275"/>
      <c r="AFT221" s="3275"/>
      <c r="AFU221" s="3275"/>
      <c r="AFV221" s="3275"/>
      <c r="AFW221" s="3275"/>
      <c r="AFX221" s="3275"/>
      <c r="AFY221" s="3275"/>
      <c r="AFZ221" s="3275"/>
      <c r="AGA221" s="3275"/>
      <c r="AGB221" s="3275"/>
      <c r="AGC221" s="3275"/>
      <c r="AGD221" s="3275"/>
      <c r="AGE221" s="3275"/>
      <c r="AGF221" s="3275"/>
      <c r="AGG221" s="3275"/>
      <c r="AGH221" s="3275"/>
      <c r="AGI221" s="3275"/>
      <c r="AGJ221" s="3275"/>
      <c r="AGK221" s="3275"/>
      <c r="AGL221" s="3275"/>
      <c r="AGM221" s="3275"/>
      <c r="AGN221" s="3275"/>
      <c r="AGO221" s="3275"/>
      <c r="AGP221" s="3275"/>
      <c r="AGQ221" s="3275"/>
      <c r="AGR221" s="3275"/>
      <c r="AGS221" s="3275"/>
      <c r="AGT221" s="3275"/>
      <c r="AGU221" s="3275"/>
      <c r="AGV221" s="3275"/>
      <c r="AGW221" s="3275"/>
      <c r="AGX221" s="3275"/>
      <c r="AGY221" s="3275"/>
      <c r="AGZ221" s="3275"/>
      <c r="AHA221" s="3275"/>
      <c r="AHB221" s="3275"/>
      <c r="AHC221" s="3275"/>
      <c r="AHD221" s="3275"/>
      <c r="AHE221" s="3275"/>
      <c r="AHF221" s="3275"/>
      <c r="AHG221" s="3275"/>
      <c r="AHH221" s="3275"/>
      <c r="AHI221" s="3275"/>
      <c r="AHJ221" s="3275"/>
      <c r="AHK221" s="3275"/>
      <c r="AHL221" s="3275"/>
      <c r="AHM221" s="3275"/>
      <c r="AHN221" s="3275"/>
      <c r="AHO221" s="3275"/>
      <c r="AHP221" s="3275"/>
      <c r="AHQ221" s="3275"/>
      <c r="AHR221" s="3275"/>
      <c r="AHS221" s="3275"/>
      <c r="AHT221" s="3275"/>
      <c r="AHU221" s="3275"/>
      <c r="AHV221" s="3275"/>
      <c r="AHW221" s="3275"/>
      <c r="AHX221" s="3275"/>
      <c r="AHY221" s="3275"/>
      <c r="AHZ221" s="3275"/>
      <c r="AIA221" s="3275"/>
      <c r="AIB221" s="3275"/>
      <c r="AIC221" s="3275"/>
      <c r="AID221" s="3275"/>
      <c r="AIE221" s="3275"/>
      <c r="AIF221" s="3275"/>
      <c r="AIG221" s="3275"/>
      <c r="AIH221" s="3275"/>
      <c r="AII221" s="3275"/>
      <c r="AIJ221" s="3275"/>
      <c r="AIK221" s="3275"/>
      <c r="AIL221" s="3275"/>
      <c r="AIM221" s="3275"/>
      <c r="AIN221" s="3275"/>
      <c r="AIO221" s="3275"/>
      <c r="AIP221" s="3275"/>
      <c r="AIQ221" s="3275"/>
      <c r="AIR221" s="3275"/>
      <c r="AIS221" s="3275"/>
      <c r="AIT221" s="3275"/>
      <c r="AIU221" s="3275"/>
      <c r="AIV221" s="3275"/>
      <c r="AIW221" s="3275"/>
      <c r="AIX221" s="3275"/>
      <c r="AIY221" s="3275"/>
      <c r="AIZ221" s="3275"/>
      <c r="AJA221" s="3275"/>
      <c r="AJB221" s="3275"/>
      <c r="AJC221" s="3275"/>
      <c r="AJD221" s="3275"/>
      <c r="AJE221" s="3275"/>
      <c r="AJF221" s="3275"/>
      <c r="AJG221" s="3275"/>
      <c r="AJH221" s="3275"/>
      <c r="AJI221" s="3275"/>
      <c r="AJJ221" s="3275"/>
      <c r="AJK221" s="3275"/>
      <c r="AJL221" s="3275"/>
      <c r="AJM221" s="3275"/>
      <c r="AJN221" s="3275"/>
      <c r="AJO221" s="3275"/>
      <c r="AJP221" s="3275"/>
      <c r="AJQ221" s="3275"/>
      <c r="AJR221" s="3275"/>
      <c r="AJS221" s="3275"/>
      <c r="AJT221" s="3275"/>
      <c r="AJU221" s="3275"/>
      <c r="AJV221" s="3275"/>
      <c r="AJW221" s="3275"/>
      <c r="AJX221" s="3275"/>
      <c r="AJY221" s="3275"/>
      <c r="AJZ221" s="3275"/>
      <c r="AKA221" s="3275"/>
      <c r="AKB221" s="3275"/>
      <c r="AKC221" s="3275"/>
      <c r="AKD221" s="3275"/>
      <c r="AKE221" s="3275"/>
      <c r="AKF221" s="3275"/>
      <c r="AKG221" s="3275"/>
      <c r="AKH221" s="3275"/>
      <c r="AKI221" s="3275"/>
      <c r="AKJ221" s="3275"/>
      <c r="AKK221" s="3275"/>
      <c r="AKL221" s="3275"/>
      <c r="AKM221" s="3275"/>
      <c r="AKN221" s="3275"/>
      <c r="AKO221" s="3275"/>
      <c r="AKP221" s="3275"/>
      <c r="AKQ221" s="3275"/>
      <c r="AKR221" s="3275"/>
      <c r="AKS221" s="3275"/>
      <c r="AKT221" s="3275"/>
      <c r="AKU221" s="3275"/>
      <c r="AKV221" s="3275"/>
      <c r="AKW221" s="3275"/>
      <c r="AKX221" s="3275"/>
      <c r="AKY221" s="3275"/>
      <c r="AKZ221" s="3275"/>
      <c r="ALA221" s="3275"/>
      <c r="ALB221" s="3275"/>
      <c r="ALC221" s="3275"/>
      <c r="ALD221" s="3275"/>
      <c r="ALE221" s="3275"/>
      <c r="ALF221" s="3275"/>
      <c r="ALG221" s="3275"/>
      <c r="ALH221" s="3275"/>
      <c r="ALI221" s="3275"/>
      <c r="ALJ221" s="3275"/>
      <c r="ALK221" s="3275"/>
      <c r="ALL221" s="3275"/>
      <c r="ALM221" s="3275"/>
      <c r="ALN221" s="3275"/>
      <c r="ALO221" s="3275"/>
      <c r="ALP221" s="3275"/>
      <c r="ALQ221" s="3275"/>
      <c r="ALR221" s="3275"/>
      <c r="ALS221" s="3275"/>
      <c r="ALT221" s="3275"/>
      <c r="ALU221" s="3275"/>
      <c r="ALV221" s="3275"/>
      <c r="ALW221" s="3275"/>
      <c r="ALX221" s="3275"/>
      <c r="ALY221" s="3275"/>
      <c r="ALZ221" s="3275"/>
      <c r="AMA221" s="3275"/>
      <c r="AMB221" s="3275"/>
      <c r="AMC221" s="3275"/>
      <c r="AMD221" s="3275"/>
      <c r="AME221" s="3275"/>
      <c r="AMF221" s="3275"/>
      <c r="AMG221" s="3275"/>
      <c r="AMH221" s="3275"/>
      <c r="AMI221" s="3275"/>
      <c r="AMJ221" s="3275"/>
      <c r="AMK221" s="3275"/>
      <c r="AML221" s="3275"/>
      <c r="AMM221" s="3275"/>
      <c r="AMN221" s="3275"/>
      <c r="AMO221" s="3275"/>
      <c r="AMP221" s="3275"/>
      <c r="AMQ221" s="3275"/>
      <c r="AMR221" s="3275"/>
      <c r="AMS221" s="3275"/>
      <c r="AMT221" s="3275"/>
      <c r="AMU221" s="3275"/>
      <c r="AMV221" s="3275"/>
      <c r="AMW221" s="3275"/>
      <c r="AMX221" s="3275"/>
      <c r="AMY221" s="3275"/>
      <c r="AMZ221" s="3275"/>
      <c r="ANA221" s="3275"/>
      <c r="ANB221" s="3275"/>
      <c r="ANC221" s="3275"/>
      <c r="AND221" s="3275"/>
      <c r="ANE221" s="3275"/>
      <c r="ANF221" s="3275"/>
      <c r="ANG221" s="3275"/>
      <c r="ANH221" s="3275"/>
      <c r="ANI221" s="3275"/>
      <c r="ANJ221" s="3275"/>
      <c r="ANK221" s="3275"/>
      <c r="ANL221" s="3275"/>
      <c r="ANM221" s="3275"/>
      <c r="ANN221" s="3275"/>
      <c r="ANO221" s="3275"/>
      <c r="ANP221" s="3275"/>
      <c r="ANQ221" s="3275"/>
      <c r="ANR221" s="3275"/>
      <c r="ANS221" s="3275"/>
      <c r="ANT221" s="3275"/>
      <c r="ANU221" s="3275"/>
      <c r="ANV221" s="3275"/>
      <c r="ANW221" s="3275"/>
      <c r="ANX221" s="3275"/>
      <c r="ANY221" s="3275"/>
      <c r="ANZ221" s="3275"/>
      <c r="AOA221" s="3275"/>
      <c r="AOB221" s="3275"/>
      <c r="AOC221" s="3275"/>
      <c r="AOD221" s="3275"/>
      <c r="AOE221" s="3275"/>
      <c r="AOF221" s="3275"/>
      <c r="AOG221" s="3275"/>
      <c r="AOH221" s="3275"/>
      <c r="AOI221" s="3275"/>
      <c r="AOJ221" s="3275"/>
      <c r="AOK221" s="3275"/>
      <c r="AOL221" s="3275"/>
      <c r="AOM221" s="3275"/>
      <c r="AON221" s="3275"/>
      <c r="AOO221" s="3275"/>
      <c r="AOP221" s="3275"/>
      <c r="AOQ221" s="3275"/>
      <c r="AOR221" s="3275"/>
      <c r="AOS221" s="3275"/>
      <c r="AOT221" s="3275"/>
      <c r="AOU221" s="3275"/>
      <c r="AOV221" s="3275"/>
      <c r="AOW221" s="3275"/>
      <c r="AOX221" s="3275"/>
      <c r="AOY221" s="3275"/>
      <c r="AOZ221" s="3275"/>
      <c r="APA221" s="3275"/>
      <c r="APB221" s="3275"/>
      <c r="APC221" s="3275"/>
      <c r="APD221" s="3275"/>
      <c r="APE221" s="3275"/>
      <c r="APF221" s="3275"/>
      <c r="APG221" s="3275"/>
      <c r="APH221" s="3275"/>
      <c r="API221" s="3275"/>
      <c r="APJ221" s="3275"/>
      <c r="APK221" s="3275"/>
      <c r="APL221" s="3275"/>
      <c r="APM221" s="3275"/>
      <c r="APN221" s="3275"/>
      <c r="APO221" s="3275"/>
      <c r="APP221" s="3275"/>
      <c r="APQ221" s="3275"/>
      <c r="APR221" s="3275"/>
      <c r="APS221" s="3275"/>
      <c r="APT221" s="3275"/>
      <c r="APU221" s="3275"/>
      <c r="APV221" s="3275"/>
      <c r="APW221" s="3275"/>
      <c r="APX221" s="3275"/>
      <c r="APY221" s="3275"/>
      <c r="APZ221" s="3275"/>
      <c r="AQA221" s="3275"/>
      <c r="AQB221" s="3275"/>
      <c r="AQC221" s="3275"/>
      <c r="AQD221" s="3275"/>
      <c r="AQE221" s="3275"/>
      <c r="AQF221" s="3275"/>
      <c r="AQG221" s="3275"/>
      <c r="AQH221" s="3275"/>
      <c r="AQI221" s="3275"/>
      <c r="AQJ221" s="3275"/>
      <c r="AQK221" s="3275"/>
      <c r="AQL221" s="3275"/>
      <c r="AQM221" s="3275"/>
      <c r="AQN221" s="3275"/>
      <c r="AQO221" s="3275"/>
      <c r="AQP221" s="3275"/>
      <c r="AQQ221" s="3275"/>
      <c r="AQR221" s="3275"/>
      <c r="AQS221" s="3275"/>
      <c r="AQT221" s="3275"/>
      <c r="AQU221" s="3275"/>
      <c r="AQV221" s="3275"/>
      <c r="AQW221" s="3275"/>
      <c r="AQX221" s="3275"/>
      <c r="AQY221" s="3275"/>
      <c r="AQZ221" s="3275"/>
      <c r="ARA221" s="3275"/>
      <c r="ARB221" s="3275"/>
      <c r="ARC221" s="3275"/>
      <c r="ARD221" s="3275"/>
      <c r="ARE221" s="3275"/>
      <c r="ARF221" s="3275"/>
      <c r="ARG221" s="3275"/>
      <c r="ARH221" s="3275"/>
      <c r="ARI221" s="3275"/>
      <c r="ARJ221" s="3275"/>
      <c r="ARK221" s="3275"/>
      <c r="ARL221" s="3275"/>
      <c r="ARM221" s="3275"/>
      <c r="ARN221" s="3275"/>
      <c r="ARO221" s="3275"/>
      <c r="ARP221" s="3275"/>
      <c r="ARQ221" s="3275"/>
      <c r="ARR221" s="3275"/>
      <c r="ARS221" s="3275"/>
      <c r="ART221" s="3275"/>
      <c r="ARU221" s="3275"/>
      <c r="ARV221" s="3275"/>
      <c r="ARW221" s="3275"/>
      <c r="ARX221" s="3275"/>
      <c r="ARY221" s="3275"/>
      <c r="ARZ221" s="3275"/>
      <c r="ASA221" s="3275"/>
      <c r="ASB221" s="3275"/>
      <c r="ASC221" s="3275"/>
      <c r="ASD221" s="3275"/>
      <c r="ASE221" s="3275"/>
      <c r="ASF221" s="3275"/>
      <c r="ASG221" s="3275"/>
      <c r="ASH221" s="3275"/>
      <c r="ASI221" s="3275"/>
      <c r="ASJ221" s="3275"/>
      <c r="ASK221" s="3275"/>
      <c r="ASL221" s="3275"/>
      <c r="ASM221" s="3275"/>
      <c r="ASN221" s="3275"/>
      <c r="ASO221" s="3275"/>
      <c r="ASP221" s="3275"/>
      <c r="ASQ221" s="3275"/>
      <c r="ASR221" s="3275"/>
      <c r="ASS221" s="3275"/>
      <c r="AST221" s="3275"/>
      <c r="ASU221" s="3275"/>
      <c r="ASV221" s="3275"/>
      <c r="ASW221" s="3275"/>
      <c r="ASX221" s="3275"/>
      <c r="ASY221" s="3275"/>
      <c r="ASZ221" s="3275"/>
      <c r="ATA221" s="3275"/>
      <c r="ATB221" s="3275"/>
      <c r="ATC221" s="3275"/>
      <c r="ATD221" s="3275"/>
      <c r="ATE221" s="3275"/>
      <c r="ATF221" s="3275"/>
      <c r="ATG221" s="3275"/>
      <c r="ATH221" s="3275"/>
      <c r="ATI221" s="3275"/>
      <c r="ATJ221" s="3275"/>
      <c r="ATK221" s="3275"/>
      <c r="ATL221" s="3275"/>
      <c r="ATM221" s="3275"/>
      <c r="ATN221" s="3275"/>
      <c r="ATO221" s="3275"/>
      <c r="ATP221" s="3275"/>
      <c r="ATQ221" s="3275"/>
      <c r="ATR221" s="3275"/>
      <c r="ATS221" s="3275"/>
      <c r="ATT221" s="3275"/>
      <c r="ATU221" s="3275"/>
      <c r="ATV221" s="3275"/>
      <c r="ATW221" s="3275"/>
      <c r="ATX221" s="3275"/>
      <c r="ATY221" s="3275"/>
      <c r="ATZ221" s="3275"/>
      <c r="AUA221" s="3275"/>
      <c r="AUB221" s="3275"/>
      <c r="AUC221" s="3275"/>
      <c r="AUD221" s="3275"/>
      <c r="AUE221" s="3275"/>
      <c r="AUF221" s="3275"/>
      <c r="AUG221" s="3275"/>
      <c r="AUH221" s="3275"/>
      <c r="AUI221" s="3275"/>
      <c r="AUJ221" s="3275"/>
      <c r="AUK221" s="3275"/>
      <c r="AUL221" s="3275"/>
      <c r="AUM221" s="3275"/>
      <c r="AUN221" s="3275"/>
      <c r="AUO221" s="3275"/>
      <c r="AUP221" s="3275"/>
      <c r="AUQ221" s="3275"/>
      <c r="AUR221" s="3275"/>
      <c r="AUS221" s="3275"/>
      <c r="AUT221" s="3275"/>
      <c r="AUU221" s="3275"/>
      <c r="AUV221" s="3275"/>
      <c r="AUW221" s="3275"/>
      <c r="AUX221" s="3275"/>
      <c r="AUY221" s="3275"/>
      <c r="AUZ221" s="3275"/>
      <c r="AVA221" s="3275"/>
      <c r="AVB221" s="3275"/>
      <c r="AVC221" s="3275"/>
      <c r="AVD221" s="3275"/>
      <c r="AVE221" s="3275"/>
      <c r="AVF221" s="3275"/>
      <c r="AVG221" s="3275"/>
      <c r="AVH221" s="3275"/>
      <c r="AVI221" s="3275"/>
      <c r="AVJ221" s="3275"/>
      <c r="AVK221" s="3275"/>
      <c r="AVL221" s="3275"/>
      <c r="AVM221" s="3275"/>
      <c r="AVN221" s="3275"/>
      <c r="AVO221" s="3275"/>
      <c r="AVP221" s="3275"/>
      <c r="AVQ221" s="3275"/>
      <c r="AVR221" s="3275"/>
      <c r="AVS221" s="3275"/>
      <c r="AVT221" s="3275"/>
      <c r="AVU221" s="3275"/>
      <c r="AVV221" s="3275"/>
      <c r="AVW221" s="3275"/>
      <c r="AVX221" s="3275"/>
      <c r="AVY221" s="3275"/>
      <c r="AVZ221" s="3275"/>
      <c r="AWA221" s="3275"/>
      <c r="AWB221" s="3275"/>
      <c r="AWC221" s="3275"/>
      <c r="AWD221" s="3275"/>
      <c r="AWE221" s="3275"/>
      <c r="AWF221" s="3275"/>
      <c r="AWG221" s="3275"/>
      <c r="AWH221" s="3275"/>
      <c r="AWI221" s="3275"/>
      <c r="AWJ221" s="3275"/>
      <c r="AWK221" s="3275"/>
      <c r="AWL221" s="3275"/>
      <c r="AWM221" s="3275"/>
      <c r="AWN221" s="3275"/>
      <c r="AWO221" s="3275"/>
      <c r="AWP221" s="3275"/>
      <c r="AWQ221" s="3275"/>
      <c r="AWR221" s="3275"/>
      <c r="AWS221" s="3275"/>
      <c r="AWT221" s="3275"/>
      <c r="AWU221" s="3275"/>
      <c r="AWV221" s="3275"/>
      <c r="AWW221" s="3275"/>
      <c r="AWX221" s="3275"/>
      <c r="AWY221" s="3275"/>
      <c r="AWZ221" s="3275"/>
      <c r="AXA221" s="3275"/>
      <c r="AXB221" s="3275"/>
      <c r="AXC221" s="3275"/>
      <c r="AXD221" s="3275"/>
      <c r="AXE221" s="3275"/>
      <c r="AXF221" s="3275"/>
      <c r="AXG221" s="3275"/>
      <c r="AXH221" s="3275"/>
      <c r="AXI221" s="3275"/>
      <c r="AXJ221" s="3275"/>
    </row>
    <row r="222" spans="1:1310" s="3276" customFormat="1" ht="23.25" customHeight="1">
      <c r="A222" s="3277"/>
      <c r="B222" s="3279" t="s">
        <v>2589</v>
      </c>
      <c r="C222" s="3279"/>
      <c r="D222" s="3279"/>
      <c r="E222" s="3279"/>
      <c r="F222" s="3279"/>
      <c r="G222" s="3279"/>
      <c r="H222" s="3279"/>
      <c r="I222" s="3279"/>
      <c r="J222" s="3279"/>
      <c r="K222" s="3279"/>
      <c r="L222" s="3279"/>
      <c r="M222" s="3279"/>
      <c r="N222" s="3279"/>
      <c r="O222" s="3279"/>
      <c r="P222" s="3279"/>
      <c r="Q222" s="3279"/>
      <c r="R222" s="1510"/>
      <c r="S222" s="1510"/>
      <c r="T222" s="1510"/>
      <c r="U222" s="1510"/>
      <c r="V222" s="1510"/>
      <c r="W222" s="1510"/>
      <c r="X222" s="1510"/>
      <c r="Y222" s="1510"/>
      <c r="Z222" s="1510"/>
      <c r="AA222" s="1510"/>
      <c r="AB222" s="1510"/>
      <c r="AC222" s="1510"/>
      <c r="AD222" s="3275"/>
      <c r="AE222" s="3275"/>
      <c r="AF222" s="3275"/>
      <c r="AG222" s="3275"/>
      <c r="AH222" s="3275"/>
      <c r="AI222" s="3275"/>
      <c r="AJ222" s="3275"/>
      <c r="AK222" s="3275"/>
      <c r="AL222" s="3275"/>
      <c r="AM222" s="3275"/>
      <c r="AN222" s="3275"/>
      <c r="AO222" s="3275"/>
      <c r="AP222" s="3275"/>
      <c r="AQ222" s="3275"/>
      <c r="AR222" s="3275"/>
      <c r="AS222" s="3275"/>
      <c r="AT222" s="3275"/>
      <c r="AU222" s="3275"/>
      <c r="AV222" s="3275"/>
      <c r="AW222" s="3275"/>
      <c r="AX222" s="3275"/>
      <c r="AY222" s="3275"/>
      <c r="AZ222" s="3275"/>
      <c r="BA222" s="3275"/>
      <c r="BB222" s="3275"/>
      <c r="BC222" s="3275"/>
      <c r="BD222" s="3275"/>
      <c r="BE222" s="3275"/>
      <c r="BF222" s="3275"/>
      <c r="BG222" s="3275"/>
      <c r="BH222" s="3275"/>
      <c r="BI222" s="3275"/>
      <c r="BJ222" s="3275"/>
      <c r="BK222" s="3275"/>
      <c r="BL222" s="3275"/>
      <c r="BM222" s="3275"/>
      <c r="BN222" s="3275"/>
      <c r="BO222" s="3275"/>
      <c r="BP222" s="3275"/>
      <c r="BQ222" s="3275"/>
      <c r="BR222" s="3275"/>
      <c r="BS222" s="3275"/>
      <c r="BT222" s="3275"/>
      <c r="BU222" s="3275"/>
      <c r="BV222" s="3275"/>
      <c r="BW222" s="3275"/>
      <c r="BX222" s="3275"/>
      <c r="BY222" s="3275"/>
      <c r="BZ222" s="3275"/>
      <c r="CA222" s="3275"/>
      <c r="CB222" s="3275"/>
      <c r="CC222" s="3275"/>
      <c r="CD222" s="3275"/>
      <c r="CE222" s="3275"/>
      <c r="CF222" s="3275"/>
      <c r="CG222" s="3275"/>
      <c r="CH222" s="3275"/>
      <c r="CI222" s="3275"/>
      <c r="CJ222" s="3275"/>
      <c r="CK222" s="3275"/>
      <c r="CL222" s="3275"/>
      <c r="CM222" s="3275"/>
      <c r="CN222" s="3275"/>
      <c r="CO222" s="3275"/>
      <c r="CP222" s="3275"/>
      <c r="CQ222" s="3275"/>
      <c r="CR222" s="3275"/>
      <c r="CS222" s="3275"/>
      <c r="CT222" s="3275"/>
      <c r="CU222" s="3275"/>
      <c r="CV222" s="3275"/>
      <c r="CW222" s="3275"/>
      <c r="CX222" s="3275"/>
      <c r="CY222" s="3275"/>
      <c r="CZ222" s="3275"/>
      <c r="DA222" s="3275"/>
      <c r="DB222" s="3275"/>
      <c r="DC222" s="3275"/>
      <c r="DD222" s="3275"/>
      <c r="DE222" s="3275"/>
      <c r="DF222" s="3275"/>
      <c r="DG222" s="3275"/>
      <c r="DH222" s="3275"/>
      <c r="DI222" s="3275"/>
      <c r="DJ222" s="3275"/>
      <c r="DK222" s="3275"/>
      <c r="DL222" s="3275"/>
      <c r="DM222" s="3275"/>
      <c r="DN222" s="3275"/>
      <c r="DO222" s="3275"/>
      <c r="DP222" s="3275"/>
      <c r="DQ222" s="3275"/>
      <c r="DR222" s="3275"/>
      <c r="DS222" s="3275"/>
      <c r="DT222" s="3275"/>
      <c r="DU222" s="3275"/>
      <c r="DV222" s="3275"/>
      <c r="DW222" s="3275"/>
      <c r="DX222" s="3275"/>
      <c r="DY222" s="3275"/>
      <c r="DZ222" s="3275"/>
      <c r="EA222" s="3275"/>
      <c r="EB222" s="3275"/>
      <c r="EC222" s="3275"/>
      <c r="ED222" s="3275"/>
      <c r="EE222" s="3275"/>
      <c r="EF222" s="3275"/>
      <c r="EG222" s="3275"/>
      <c r="EH222" s="3275"/>
      <c r="EI222" s="3275"/>
      <c r="EJ222" s="3275"/>
      <c r="EK222" s="3275"/>
      <c r="EL222" s="3275"/>
      <c r="EM222" s="3275"/>
      <c r="EN222" s="3275"/>
      <c r="EO222" s="3275"/>
      <c r="EP222" s="3275"/>
      <c r="EQ222" s="3275"/>
      <c r="ER222" s="3275"/>
      <c r="ES222" s="3275"/>
      <c r="ET222" s="3275"/>
      <c r="EU222" s="3275"/>
      <c r="EV222" s="3275"/>
      <c r="EW222" s="3275"/>
      <c r="EX222" s="3275"/>
      <c r="EY222" s="3275"/>
      <c r="EZ222" s="3275"/>
      <c r="FA222" s="3275"/>
      <c r="FB222" s="3275"/>
      <c r="FC222" s="3275"/>
      <c r="FD222" s="3275"/>
      <c r="FE222" s="3275"/>
      <c r="FF222" s="3275"/>
      <c r="FG222" s="3275"/>
      <c r="FH222" s="3275"/>
      <c r="FI222" s="3275"/>
      <c r="FJ222" s="3275"/>
      <c r="FK222" s="3275"/>
      <c r="FL222" s="3275"/>
      <c r="FM222" s="3275"/>
      <c r="FN222" s="3275"/>
      <c r="FO222" s="3275"/>
      <c r="FP222" s="3275"/>
      <c r="FQ222" s="3275"/>
      <c r="FR222" s="3275"/>
      <c r="FS222" s="3275"/>
      <c r="FT222" s="3275"/>
      <c r="FU222" s="3275"/>
      <c r="FV222" s="3275"/>
      <c r="FW222" s="3275"/>
      <c r="FX222" s="3275"/>
      <c r="FY222" s="3275"/>
      <c r="FZ222" s="3275"/>
      <c r="GA222" s="3275"/>
      <c r="GB222" s="3275"/>
      <c r="GC222" s="3275"/>
      <c r="GD222" s="3275"/>
      <c r="GE222" s="3275"/>
      <c r="GF222" s="3275"/>
      <c r="GG222" s="3275"/>
      <c r="GH222" s="3275"/>
      <c r="GI222" s="3275"/>
      <c r="GJ222" s="3275"/>
      <c r="GK222" s="3275"/>
      <c r="GL222" s="3275"/>
      <c r="GM222" s="3275"/>
      <c r="GN222" s="3275"/>
      <c r="GO222" s="3275"/>
      <c r="GP222" s="3275"/>
      <c r="GQ222" s="3275"/>
      <c r="GR222" s="3275"/>
      <c r="GS222" s="3275"/>
      <c r="GT222" s="3275"/>
      <c r="GU222" s="3275"/>
      <c r="GV222" s="3275"/>
      <c r="GW222" s="3275"/>
      <c r="GX222" s="3275"/>
      <c r="GY222" s="3275"/>
      <c r="GZ222" s="3275"/>
      <c r="HA222" s="3275"/>
      <c r="HB222" s="3275"/>
      <c r="HC222" s="3275"/>
      <c r="HD222" s="3275"/>
      <c r="HE222" s="3275"/>
      <c r="HF222" s="3275"/>
      <c r="HG222" s="3275"/>
      <c r="HH222" s="3275"/>
      <c r="HI222" s="3275"/>
      <c r="HJ222" s="3275"/>
      <c r="HK222" s="3275"/>
      <c r="HL222" s="3275"/>
      <c r="HM222" s="3275"/>
      <c r="HN222" s="3275"/>
      <c r="HO222" s="3275"/>
      <c r="HP222" s="3275"/>
      <c r="HQ222" s="3275"/>
      <c r="HR222" s="3275"/>
      <c r="HS222" s="3275"/>
      <c r="HT222" s="3275"/>
      <c r="HU222" s="3275"/>
      <c r="HV222" s="3275"/>
      <c r="HW222" s="3275"/>
      <c r="HX222" s="3275"/>
      <c r="HY222" s="3275"/>
      <c r="HZ222" s="3275"/>
      <c r="IA222" s="3275"/>
      <c r="IB222" s="3275"/>
      <c r="IC222" s="3275"/>
      <c r="ID222" s="3275"/>
      <c r="IE222" s="3275"/>
      <c r="IF222" s="3275"/>
      <c r="IG222" s="3275"/>
      <c r="IH222" s="3275"/>
      <c r="II222" s="3275"/>
      <c r="IJ222" s="3275"/>
      <c r="IK222" s="3275"/>
      <c r="IL222" s="3275"/>
      <c r="IM222" s="3275"/>
      <c r="IN222" s="3275"/>
      <c r="IO222" s="3275"/>
      <c r="IP222" s="3275"/>
      <c r="IQ222" s="3275"/>
      <c r="IR222" s="3275"/>
      <c r="IS222" s="3275"/>
      <c r="IT222" s="3275"/>
      <c r="IU222" s="3275"/>
      <c r="IV222" s="3275"/>
      <c r="IW222" s="3275"/>
      <c r="IX222" s="3275"/>
      <c r="IY222" s="3275"/>
      <c r="IZ222" s="3275"/>
      <c r="JA222" s="3275"/>
      <c r="JB222" s="3275"/>
      <c r="JC222" s="3275"/>
      <c r="JD222" s="3275"/>
      <c r="JE222" s="3275"/>
      <c r="JF222" s="3275"/>
      <c r="JG222" s="3275"/>
      <c r="JH222" s="3275"/>
      <c r="JI222" s="3275"/>
      <c r="JJ222" s="3275"/>
      <c r="JK222" s="3275"/>
      <c r="JL222" s="3275"/>
      <c r="JM222" s="3275"/>
      <c r="JN222" s="3275"/>
      <c r="JO222" s="3275"/>
      <c r="JP222" s="3275"/>
      <c r="JQ222" s="3275"/>
      <c r="JR222" s="3275"/>
      <c r="JS222" s="3275"/>
      <c r="JT222" s="3275"/>
      <c r="JU222" s="3275"/>
      <c r="JV222" s="3275"/>
      <c r="JW222" s="3275"/>
      <c r="JX222" s="3275"/>
      <c r="JY222" s="3275"/>
      <c r="JZ222" s="3275"/>
      <c r="KA222" s="3275"/>
      <c r="KB222" s="3275"/>
      <c r="KC222" s="3275"/>
      <c r="KD222" s="3275"/>
      <c r="KE222" s="3275"/>
      <c r="KF222" s="3275"/>
      <c r="KG222" s="3275"/>
      <c r="KH222" s="3275"/>
      <c r="KI222" s="3275"/>
      <c r="KJ222" s="3275"/>
      <c r="KK222" s="3275"/>
      <c r="KL222" s="3275"/>
      <c r="KM222" s="3275"/>
      <c r="KN222" s="3275"/>
      <c r="KO222" s="3275"/>
      <c r="KP222" s="3275"/>
      <c r="KQ222" s="3275"/>
      <c r="KR222" s="3275"/>
      <c r="KS222" s="3275"/>
      <c r="KT222" s="3275"/>
      <c r="KU222" s="3275"/>
      <c r="KV222" s="3275"/>
      <c r="KW222" s="3275"/>
      <c r="KX222" s="3275"/>
      <c r="KY222" s="3275"/>
      <c r="KZ222" s="3275"/>
      <c r="LA222" s="3275"/>
      <c r="LB222" s="3275"/>
      <c r="LC222" s="3275"/>
      <c r="LD222" s="3275"/>
      <c r="LE222" s="3275"/>
      <c r="LF222" s="3275"/>
      <c r="LG222" s="3275"/>
      <c r="LH222" s="3275"/>
      <c r="LI222" s="3275"/>
      <c r="LJ222" s="3275"/>
      <c r="LK222" s="3275"/>
      <c r="LL222" s="3275"/>
      <c r="LM222" s="3275"/>
      <c r="LN222" s="3275"/>
      <c r="LO222" s="3275"/>
      <c r="LP222" s="3275"/>
      <c r="LQ222" s="3275"/>
      <c r="LR222" s="3275"/>
      <c r="LS222" s="3275"/>
      <c r="LT222" s="3275"/>
      <c r="LU222" s="3275"/>
      <c r="LV222" s="3275"/>
      <c r="LW222" s="3275"/>
      <c r="LX222" s="3275"/>
      <c r="LY222" s="3275"/>
      <c r="LZ222" s="3275"/>
      <c r="MA222" s="3275"/>
      <c r="MB222" s="3275"/>
      <c r="MC222" s="3275"/>
      <c r="MD222" s="3275"/>
      <c r="ME222" s="3275"/>
      <c r="MF222" s="3275"/>
      <c r="MG222" s="3275"/>
      <c r="MH222" s="3275"/>
      <c r="MI222" s="3275"/>
      <c r="MJ222" s="3275"/>
      <c r="MK222" s="3275"/>
      <c r="ML222" s="3275"/>
      <c r="MM222" s="3275"/>
      <c r="MN222" s="3275"/>
      <c r="MO222" s="3275"/>
      <c r="MP222" s="3275"/>
      <c r="MQ222" s="3275"/>
      <c r="MR222" s="3275"/>
      <c r="MS222" s="3275"/>
      <c r="MT222" s="3275"/>
      <c r="MU222" s="3275"/>
      <c r="MV222" s="3275"/>
      <c r="MW222" s="3275"/>
      <c r="MX222" s="3275"/>
      <c r="MY222" s="3275"/>
      <c r="MZ222" s="3275"/>
      <c r="NA222" s="3275"/>
      <c r="NB222" s="3275"/>
      <c r="NC222" s="3275"/>
      <c r="ND222" s="3275"/>
      <c r="NE222" s="3275"/>
      <c r="NF222" s="3275"/>
      <c r="NG222" s="3275"/>
      <c r="NH222" s="3275"/>
      <c r="NI222" s="3275"/>
      <c r="NJ222" s="3275"/>
      <c r="NK222" s="3275"/>
      <c r="NL222" s="3275"/>
      <c r="NM222" s="3275"/>
      <c r="NN222" s="3275"/>
      <c r="NO222" s="3275"/>
      <c r="NP222" s="3275"/>
      <c r="NQ222" s="3275"/>
      <c r="NR222" s="3275"/>
      <c r="NS222" s="3275"/>
      <c r="NT222" s="3275"/>
      <c r="NU222" s="3275"/>
      <c r="NV222" s="3275"/>
      <c r="NW222" s="3275"/>
      <c r="NX222" s="3275"/>
      <c r="NY222" s="3275"/>
      <c r="NZ222" s="3275"/>
      <c r="OA222" s="3275"/>
      <c r="OB222" s="3275"/>
      <c r="OC222" s="3275"/>
      <c r="OD222" s="3275"/>
      <c r="OE222" s="3275"/>
      <c r="OF222" s="3275"/>
      <c r="OG222" s="3275"/>
      <c r="OH222" s="3275"/>
      <c r="OI222" s="3275"/>
      <c r="OJ222" s="3275"/>
      <c r="OK222" s="3275"/>
      <c r="OL222" s="3275"/>
      <c r="OM222" s="3275"/>
      <c r="ON222" s="3275"/>
      <c r="OO222" s="3275"/>
      <c r="OP222" s="3275"/>
      <c r="OQ222" s="3275"/>
      <c r="OR222" s="3275"/>
      <c r="OS222" s="3275"/>
      <c r="OT222" s="3275"/>
      <c r="OU222" s="3275"/>
      <c r="OV222" s="3275"/>
      <c r="OW222" s="3275"/>
      <c r="OX222" s="3275"/>
      <c r="OY222" s="3275"/>
      <c r="OZ222" s="3275"/>
      <c r="PA222" s="3275"/>
      <c r="PB222" s="3275"/>
      <c r="PC222" s="3275"/>
      <c r="PD222" s="3275"/>
      <c r="PE222" s="3275"/>
      <c r="PF222" s="3275"/>
      <c r="PG222" s="3275"/>
      <c r="PH222" s="3275"/>
      <c r="PI222" s="3275"/>
      <c r="PJ222" s="3275"/>
      <c r="PK222" s="3275"/>
      <c r="PL222" s="3275"/>
      <c r="PM222" s="3275"/>
      <c r="PN222" s="3275"/>
      <c r="PO222" s="3275"/>
      <c r="PP222" s="3275"/>
      <c r="PQ222" s="3275"/>
      <c r="PR222" s="3275"/>
      <c r="PS222" s="3275"/>
      <c r="PT222" s="3275"/>
      <c r="PU222" s="3275"/>
      <c r="PV222" s="3275"/>
      <c r="PW222" s="3275"/>
      <c r="PX222" s="3275"/>
      <c r="PY222" s="3275"/>
      <c r="PZ222" s="3275"/>
      <c r="QA222" s="3275"/>
      <c r="QB222" s="3275"/>
      <c r="QC222" s="3275"/>
      <c r="QD222" s="3275"/>
      <c r="QE222" s="3275"/>
      <c r="QF222" s="3275"/>
      <c r="QG222" s="3275"/>
      <c r="QH222" s="3275"/>
      <c r="QI222" s="3275"/>
      <c r="QJ222" s="3275"/>
      <c r="QK222" s="3275"/>
      <c r="QL222" s="3275"/>
      <c r="QM222" s="3275"/>
      <c r="QN222" s="3275"/>
      <c r="QO222" s="3275"/>
      <c r="QP222" s="3275"/>
      <c r="QQ222" s="3275"/>
      <c r="QR222" s="3275"/>
      <c r="QS222" s="3275"/>
      <c r="QT222" s="3275"/>
      <c r="QU222" s="3275"/>
      <c r="QV222" s="3275"/>
      <c r="QW222" s="3275"/>
      <c r="QX222" s="3275"/>
      <c r="QY222" s="3275"/>
      <c r="QZ222" s="3275"/>
      <c r="RA222" s="3275"/>
      <c r="RB222" s="3275"/>
      <c r="RC222" s="3275"/>
      <c r="RD222" s="3275"/>
      <c r="RE222" s="3275"/>
      <c r="RF222" s="3275"/>
      <c r="RG222" s="3275"/>
      <c r="RH222" s="3275"/>
      <c r="RI222" s="3275"/>
      <c r="RJ222" s="3275"/>
      <c r="RK222" s="3275"/>
      <c r="RL222" s="3275"/>
      <c r="RM222" s="3275"/>
      <c r="RN222" s="3275"/>
      <c r="RO222" s="3275"/>
      <c r="RP222" s="3275"/>
      <c r="RQ222" s="3275"/>
      <c r="RR222" s="3275"/>
      <c r="RS222" s="3275"/>
      <c r="RT222" s="3275"/>
      <c r="RU222" s="3275"/>
      <c r="RV222" s="3275"/>
      <c r="RW222" s="3275"/>
      <c r="RX222" s="3275"/>
      <c r="RY222" s="3275"/>
      <c r="RZ222" s="3275"/>
      <c r="SA222" s="3275"/>
      <c r="SB222" s="3275"/>
      <c r="SC222" s="3275"/>
      <c r="SD222" s="3275"/>
      <c r="SE222" s="3275"/>
      <c r="SF222" s="3275"/>
      <c r="SG222" s="3275"/>
      <c r="SH222" s="3275"/>
      <c r="SI222" s="3275"/>
      <c r="SJ222" s="3275"/>
      <c r="SK222" s="3275"/>
      <c r="SL222" s="3275"/>
      <c r="SM222" s="3275"/>
      <c r="SN222" s="3275"/>
      <c r="SO222" s="3275"/>
      <c r="SP222" s="3275"/>
      <c r="SQ222" s="3275"/>
      <c r="SR222" s="3275"/>
      <c r="SS222" s="3275"/>
      <c r="ST222" s="3275"/>
      <c r="SU222" s="3275"/>
      <c r="SV222" s="3275"/>
      <c r="SW222" s="3275"/>
      <c r="SX222" s="3275"/>
      <c r="SY222" s="3275"/>
      <c r="SZ222" s="3275"/>
      <c r="TA222" s="3275"/>
      <c r="TB222" s="3275"/>
      <c r="TC222" s="3275"/>
      <c r="TD222" s="3275"/>
      <c r="TE222" s="3275"/>
      <c r="TF222" s="3275"/>
      <c r="TG222" s="3275"/>
      <c r="TH222" s="3275"/>
      <c r="TI222" s="3275"/>
      <c r="TJ222" s="3275"/>
      <c r="TK222" s="3275"/>
      <c r="TL222" s="3275"/>
      <c r="TM222" s="3275"/>
      <c r="TN222" s="3275"/>
      <c r="TO222" s="3275"/>
      <c r="TP222" s="3275"/>
      <c r="TQ222" s="3275"/>
      <c r="TR222" s="3275"/>
      <c r="TS222" s="3275"/>
      <c r="TT222" s="3275"/>
      <c r="TU222" s="3275"/>
      <c r="TV222" s="3275"/>
      <c r="TW222" s="3275"/>
      <c r="TX222" s="3275"/>
      <c r="TY222" s="3275"/>
      <c r="TZ222" s="3275"/>
      <c r="UA222" s="3275"/>
      <c r="UB222" s="3275"/>
      <c r="UC222" s="3275"/>
      <c r="UD222" s="3275"/>
      <c r="UE222" s="3275"/>
      <c r="UF222" s="3275"/>
      <c r="UG222" s="3275"/>
      <c r="UH222" s="3275"/>
      <c r="UI222" s="3275"/>
      <c r="UJ222" s="3275"/>
      <c r="UK222" s="3275"/>
      <c r="UL222" s="3275"/>
      <c r="UM222" s="3275"/>
      <c r="UN222" s="3275"/>
      <c r="UO222" s="3275"/>
      <c r="UP222" s="3275"/>
      <c r="UQ222" s="3275"/>
      <c r="UR222" s="3275"/>
      <c r="US222" s="3275"/>
      <c r="UT222" s="3275"/>
      <c r="UU222" s="3275"/>
      <c r="UV222" s="3275"/>
      <c r="UW222" s="3275"/>
      <c r="UX222" s="3275"/>
      <c r="UY222" s="3275"/>
      <c r="UZ222" s="3275"/>
      <c r="VA222" s="3275"/>
      <c r="VB222" s="3275"/>
      <c r="VC222" s="3275"/>
      <c r="VD222" s="3275"/>
      <c r="VE222" s="3275"/>
      <c r="VF222" s="3275"/>
      <c r="VG222" s="3275"/>
      <c r="VH222" s="3275"/>
      <c r="VI222" s="3275"/>
      <c r="VJ222" s="3275"/>
      <c r="VK222" s="3275"/>
      <c r="VL222" s="3275"/>
      <c r="VM222" s="3275"/>
      <c r="VN222" s="3275"/>
      <c r="VO222" s="3275"/>
      <c r="VP222" s="3275"/>
      <c r="VQ222" s="3275"/>
      <c r="VR222" s="3275"/>
      <c r="VS222" s="3275"/>
      <c r="VT222" s="3275"/>
      <c r="VU222" s="3275"/>
      <c r="VV222" s="3275"/>
      <c r="VW222" s="3275"/>
      <c r="VX222" s="3275"/>
      <c r="VY222" s="3275"/>
      <c r="VZ222" s="3275"/>
      <c r="WA222" s="3275"/>
      <c r="WB222" s="3275"/>
      <c r="WC222" s="3275"/>
      <c r="WD222" s="3275"/>
      <c r="WE222" s="3275"/>
      <c r="WF222" s="3275"/>
      <c r="WG222" s="3275"/>
      <c r="WH222" s="3275"/>
      <c r="WI222" s="3275"/>
      <c r="WJ222" s="3275"/>
      <c r="WK222" s="3275"/>
      <c r="WL222" s="3275"/>
      <c r="WM222" s="3275"/>
      <c r="WN222" s="3275"/>
      <c r="WO222" s="3275"/>
      <c r="WP222" s="3275"/>
      <c r="WQ222" s="3275"/>
      <c r="WR222" s="3275"/>
      <c r="WS222" s="3275"/>
      <c r="WT222" s="3275"/>
      <c r="WU222" s="3275"/>
      <c r="WV222" s="3275"/>
      <c r="WW222" s="3275"/>
      <c r="WX222" s="3275"/>
      <c r="WY222" s="3275"/>
      <c r="WZ222" s="3275"/>
      <c r="XA222" s="3275"/>
      <c r="XB222" s="3275"/>
      <c r="XC222" s="3275"/>
      <c r="XD222" s="3275"/>
      <c r="XE222" s="3275"/>
      <c r="XF222" s="3275"/>
      <c r="XG222" s="3275"/>
      <c r="XH222" s="3275"/>
      <c r="XI222" s="3275"/>
      <c r="XJ222" s="3275"/>
      <c r="XK222" s="3275"/>
      <c r="XL222" s="3275"/>
      <c r="XM222" s="3275"/>
      <c r="XN222" s="3275"/>
      <c r="XO222" s="3275"/>
      <c r="XP222" s="3275"/>
      <c r="XQ222" s="3275"/>
      <c r="XR222" s="3275"/>
      <c r="XS222" s="3275"/>
      <c r="XT222" s="3275"/>
      <c r="XU222" s="3275"/>
      <c r="XV222" s="3275"/>
      <c r="XW222" s="3275"/>
      <c r="XX222" s="3275"/>
      <c r="XY222" s="3275"/>
      <c r="XZ222" s="3275"/>
      <c r="YA222" s="3275"/>
      <c r="YB222" s="3275"/>
      <c r="YC222" s="3275"/>
      <c r="YD222" s="3275"/>
      <c r="YE222" s="3275"/>
      <c r="YF222" s="3275"/>
      <c r="YG222" s="3275"/>
      <c r="YH222" s="3275"/>
      <c r="YI222" s="3275"/>
      <c r="YJ222" s="3275"/>
      <c r="YK222" s="3275"/>
      <c r="YL222" s="3275"/>
      <c r="YM222" s="3275"/>
      <c r="YN222" s="3275"/>
      <c r="YO222" s="3275"/>
      <c r="YP222" s="3275"/>
      <c r="YQ222" s="3275"/>
      <c r="YR222" s="3275"/>
      <c r="YS222" s="3275"/>
      <c r="YT222" s="3275"/>
      <c r="YU222" s="3275"/>
      <c r="YV222" s="3275"/>
      <c r="YW222" s="3275"/>
      <c r="YX222" s="3275"/>
      <c r="YY222" s="3275"/>
      <c r="YZ222" s="3275"/>
      <c r="ZA222" s="3275"/>
      <c r="ZB222" s="3275"/>
      <c r="ZC222" s="3275"/>
      <c r="ZD222" s="3275"/>
      <c r="ZE222" s="3275"/>
      <c r="ZF222" s="3275"/>
      <c r="ZG222" s="3275"/>
      <c r="ZH222" s="3275"/>
      <c r="ZI222" s="3275"/>
      <c r="ZJ222" s="3275"/>
      <c r="ZK222" s="3275"/>
      <c r="ZL222" s="3275"/>
      <c r="ZM222" s="3275"/>
      <c r="ZN222" s="3275"/>
      <c r="ZO222" s="3275"/>
      <c r="ZP222" s="3275"/>
      <c r="ZQ222" s="3275"/>
      <c r="ZR222" s="3275"/>
      <c r="ZS222" s="3275"/>
      <c r="ZT222" s="3275"/>
      <c r="ZU222" s="3275"/>
      <c r="ZV222" s="3275"/>
      <c r="ZW222" s="3275"/>
      <c r="ZX222" s="3275"/>
      <c r="ZY222" s="3275"/>
      <c r="ZZ222" s="3275"/>
      <c r="AAA222" s="3275"/>
      <c r="AAB222" s="3275"/>
      <c r="AAC222" s="3275"/>
      <c r="AAD222" s="3275"/>
      <c r="AAE222" s="3275"/>
      <c r="AAF222" s="3275"/>
      <c r="AAG222" s="3275"/>
      <c r="AAH222" s="3275"/>
      <c r="AAI222" s="3275"/>
      <c r="AAJ222" s="3275"/>
      <c r="AAK222" s="3275"/>
      <c r="AAL222" s="3275"/>
      <c r="AAM222" s="3275"/>
      <c r="AAN222" s="3275"/>
      <c r="AAO222" s="3275"/>
      <c r="AAP222" s="3275"/>
      <c r="AAQ222" s="3275"/>
      <c r="AAR222" s="3275"/>
      <c r="AAS222" s="3275"/>
      <c r="AAT222" s="3275"/>
      <c r="AAU222" s="3275"/>
      <c r="AAV222" s="3275"/>
      <c r="AAW222" s="3275"/>
      <c r="AAX222" s="3275"/>
      <c r="AAY222" s="3275"/>
      <c r="AAZ222" s="3275"/>
      <c r="ABA222" s="3275"/>
      <c r="ABB222" s="3275"/>
      <c r="ABC222" s="3275"/>
      <c r="ABD222" s="3275"/>
      <c r="ABE222" s="3275"/>
      <c r="ABF222" s="3275"/>
      <c r="ABG222" s="3275"/>
      <c r="ABH222" s="3275"/>
      <c r="ABI222" s="3275"/>
      <c r="ABJ222" s="3275"/>
      <c r="ABK222" s="3275"/>
      <c r="ABL222" s="3275"/>
      <c r="ABM222" s="3275"/>
      <c r="ABN222" s="3275"/>
      <c r="ABO222" s="3275"/>
      <c r="ABP222" s="3275"/>
      <c r="ABQ222" s="3275"/>
      <c r="ABR222" s="3275"/>
      <c r="ABS222" s="3275"/>
      <c r="ABT222" s="3275"/>
      <c r="ABU222" s="3275"/>
      <c r="ABV222" s="3275"/>
      <c r="ABW222" s="3275"/>
      <c r="ABX222" s="3275"/>
      <c r="ABY222" s="3275"/>
      <c r="ABZ222" s="3275"/>
      <c r="ACA222" s="3275"/>
      <c r="ACB222" s="3275"/>
      <c r="ACC222" s="3275"/>
      <c r="ACD222" s="3275"/>
      <c r="ACE222" s="3275"/>
      <c r="ACF222" s="3275"/>
      <c r="ACG222" s="3275"/>
      <c r="ACH222" s="3275"/>
      <c r="ACI222" s="3275"/>
      <c r="ACJ222" s="3275"/>
      <c r="ACK222" s="3275"/>
      <c r="ACL222" s="3275"/>
      <c r="ACM222" s="3275"/>
      <c r="ACN222" s="3275"/>
      <c r="ACO222" s="3275"/>
      <c r="ACP222" s="3275"/>
      <c r="ACQ222" s="3275"/>
      <c r="ACR222" s="3275"/>
      <c r="ACS222" s="3275"/>
      <c r="ACT222" s="3275"/>
      <c r="ACU222" s="3275"/>
      <c r="ACV222" s="3275"/>
      <c r="ACW222" s="3275"/>
      <c r="ACX222" s="3275"/>
      <c r="ACY222" s="3275"/>
      <c r="ACZ222" s="3275"/>
      <c r="ADA222" s="3275"/>
      <c r="ADB222" s="3275"/>
      <c r="ADC222" s="3275"/>
      <c r="ADD222" s="3275"/>
      <c r="ADE222" s="3275"/>
      <c r="ADF222" s="3275"/>
      <c r="ADG222" s="3275"/>
      <c r="ADH222" s="3275"/>
      <c r="ADI222" s="3275"/>
      <c r="ADJ222" s="3275"/>
      <c r="ADK222" s="3275"/>
      <c r="ADL222" s="3275"/>
      <c r="ADM222" s="3275"/>
      <c r="ADN222" s="3275"/>
      <c r="ADO222" s="3275"/>
      <c r="ADP222" s="3275"/>
      <c r="ADQ222" s="3275"/>
      <c r="ADR222" s="3275"/>
      <c r="ADS222" s="3275"/>
      <c r="ADT222" s="3275"/>
      <c r="ADU222" s="3275"/>
      <c r="ADV222" s="3275"/>
      <c r="ADW222" s="3275"/>
      <c r="ADX222" s="3275"/>
      <c r="ADY222" s="3275"/>
      <c r="ADZ222" s="3275"/>
      <c r="AEA222" s="3275"/>
      <c r="AEB222" s="3275"/>
      <c r="AEC222" s="3275"/>
      <c r="AED222" s="3275"/>
      <c r="AEE222" s="3275"/>
      <c r="AEF222" s="3275"/>
      <c r="AEG222" s="3275"/>
      <c r="AEH222" s="3275"/>
      <c r="AEI222" s="3275"/>
      <c r="AEJ222" s="3275"/>
      <c r="AEK222" s="3275"/>
      <c r="AEL222" s="3275"/>
      <c r="AEM222" s="3275"/>
      <c r="AEN222" s="3275"/>
      <c r="AEO222" s="3275"/>
      <c r="AEP222" s="3275"/>
      <c r="AEQ222" s="3275"/>
      <c r="AER222" s="3275"/>
      <c r="AES222" s="3275"/>
      <c r="AET222" s="3275"/>
      <c r="AEU222" s="3275"/>
      <c r="AEV222" s="3275"/>
      <c r="AEW222" s="3275"/>
      <c r="AEX222" s="3275"/>
      <c r="AEY222" s="3275"/>
      <c r="AEZ222" s="3275"/>
      <c r="AFA222" s="3275"/>
      <c r="AFB222" s="3275"/>
      <c r="AFC222" s="3275"/>
      <c r="AFD222" s="3275"/>
      <c r="AFE222" s="3275"/>
      <c r="AFF222" s="3275"/>
      <c r="AFG222" s="3275"/>
      <c r="AFH222" s="3275"/>
      <c r="AFI222" s="3275"/>
      <c r="AFJ222" s="3275"/>
      <c r="AFK222" s="3275"/>
      <c r="AFL222" s="3275"/>
      <c r="AFM222" s="3275"/>
      <c r="AFN222" s="3275"/>
      <c r="AFO222" s="3275"/>
      <c r="AFP222" s="3275"/>
      <c r="AFQ222" s="3275"/>
      <c r="AFR222" s="3275"/>
      <c r="AFS222" s="3275"/>
      <c r="AFT222" s="3275"/>
      <c r="AFU222" s="3275"/>
      <c r="AFV222" s="3275"/>
      <c r="AFW222" s="3275"/>
      <c r="AFX222" s="3275"/>
      <c r="AFY222" s="3275"/>
      <c r="AFZ222" s="3275"/>
      <c r="AGA222" s="3275"/>
      <c r="AGB222" s="3275"/>
      <c r="AGC222" s="3275"/>
      <c r="AGD222" s="3275"/>
      <c r="AGE222" s="3275"/>
      <c r="AGF222" s="3275"/>
      <c r="AGG222" s="3275"/>
      <c r="AGH222" s="3275"/>
      <c r="AGI222" s="3275"/>
      <c r="AGJ222" s="3275"/>
      <c r="AGK222" s="3275"/>
      <c r="AGL222" s="3275"/>
      <c r="AGM222" s="3275"/>
      <c r="AGN222" s="3275"/>
      <c r="AGO222" s="3275"/>
      <c r="AGP222" s="3275"/>
      <c r="AGQ222" s="3275"/>
      <c r="AGR222" s="3275"/>
      <c r="AGS222" s="3275"/>
      <c r="AGT222" s="3275"/>
      <c r="AGU222" s="3275"/>
      <c r="AGV222" s="3275"/>
      <c r="AGW222" s="3275"/>
      <c r="AGX222" s="3275"/>
      <c r="AGY222" s="3275"/>
      <c r="AGZ222" s="3275"/>
      <c r="AHA222" s="3275"/>
      <c r="AHB222" s="3275"/>
      <c r="AHC222" s="3275"/>
      <c r="AHD222" s="3275"/>
      <c r="AHE222" s="3275"/>
      <c r="AHF222" s="3275"/>
      <c r="AHG222" s="3275"/>
      <c r="AHH222" s="3275"/>
      <c r="AHI222" s="3275"/>
      <c r="AHJ222" s="3275"/>
      <c r="AHK222" s="3275"/>
      <c r="AHL222" s="3275"/>
      <c r="AHM222" s="3275"/>
      <c r="AHN222" s="3275"/>
      <c r="AHO222" s="3275"/>
      <c r="AHP222" s="3275"/>
      <c r="AHQ222" s="3275"/>
      <c r="AHR222" s="3275"/>
      <c r="AHS222" s="3275"/>
      <c r="AHT222" s="3275"/>
      <c r="AHU222" s="3275"/>
      <c r="AHV222" s="3275"/>
      <c r="AHW222" s="3275"/>
      <c r="AHX222" s="3275"/>
      <c r="AHY222" s="3275"/>
      <c r="AHZ222" s="3275"/>
      <c r="AIA222" s="3275"/>
      <c r="AIB222" s="3275"/>
      <c r="AIC222" s="3275"/>
      <c r="AID222" s="3275"/>
      <c r="AIE222" s="3275"/>
      <c r="AIF222" s="3275"/>
      <c r="AIG222" s="3275"/>
      <c r="AIH222" s="3275"/>
      <c r="AII222" s="3275"/>
      <c r="AIJ222" s="3275"/>
      <c r="AIK222" s="3275"/>
      <c r="AIL222" s="3275"/>
      <c r="AIM222" s="3275"/>
      <c r="AIN222" s="3275"/>
      <c r="AIO222" s="3275"/>
      <c r="AIP222" s="3275"/>
      <c r="AIQ222" s="3275"/>
      <c r="AIR222" s="3275"/>
      <c r="AIS222" s="3275"/>
      <c r="AIT222" s="3275"/>
      <c r="AIU222" s="3275"/>
      <c r="AIV222" s="3275"/>
      <c r="AIW222" s="3275"/>
      <c r="AIX222" s="3275"/>
      <c r="AIY222" s="3275"/>
      <c r="AIZ222" s="3275"/>
      <c r="AJA222" s="3275"/>
      <c r="AJB222" s="3275"/>
      <c r="AJC222" s="3275"/>
      <c r="AJD222" s="3275"/>
      <c r="AJE222" s="3275"/>
      <c r="AJF222" s="3275"/>
      <c r="AJG222" s="3275"/>
      <c r="AJH222" s="3275"/>
      <c r="AJI222" s="3275"/>
      <c r="AJJ222" s="3275"/>
      <c r="AJK222" s="3275"/>
      <c r="AJL222" s="3275"/>
      <c r="AJM222" s="3275"/>
      <c r="AJN222" s="3275"/>
      <c r="AJO222" s="3275"/>
      <c r="AJP222" s="3275"/>
      <c r="AJQ222" s="3275"/>
      <c r="AJR222" s="3275"/>
      <c r="AJS222" s="3275"/>
      <c r="AJT222" s="3275"/>
      <c r="AJU222" s="3275"/>
      <c r="AJV222" s="3275"/>
      <c r="AJW222" s="3275"/>
      <c r="AJX222" s="3275"/>
      <c r="AJY222" s="3275"/>
      <c r="AJZ222" s="3275"/>
      <c r="AKA222" s="3275"/>
      <c r="AKB222" s="3275"/>
      <c r="AKC222" s="3275"/>
      <c r="AKD222" s="3275"/>
      <c r="AKE222" s="3275"/>
      <c r="AKF222" s="3275"/>
      <c r="AKG222" s="3275"/>
      <c r="AKH222" s="3275"/>
      <c r="AKI222" s="3275"/>
      <c r="AKJ222" s="3275"/>
      <c r="AKK222" s="3275"/>
      <c r="AKL222" s="3275"/>
      <c r="AKM222" s="3275"/>
      <c r="AKN222" s="3275"/>
      <c r="AKO222" s="3275"/>
      <c r="AKP222" s="3275"/>
      <c r="AKQ222" s="3275"/>
      <c r="AKR222" s="3275"/>
      <c r="AKS222" s="3275"/>
      <c r="AKT222" s="3275"/>
      <c r="AKU222" s="3275"/>
      <c r="AKV222" s="3275"/>
      <c r="AKW222" s="3275"/>
      <c r="AKX222" s="3275"/>
      <c r="AKY222" s="3275"/>
      <c r="AKZ222" s="3275"/>
      <c r="ALA222" s="3275"/>
      <c r="ALB222" s="3275"/>
      <c r="ALC222" s="3275"/>
      <c r="ALD222" s="3275"/>
      <c r="ALE222" s="3275"/>
      <c r="ALF222" s="3275"/>
      <c r="ALG222" s="3275"/>
      <c r="ALH222" s="3275"/>
      <c r="ALI222" s="3275"/>
      <c r="ALJ222" s="3275"/>
      <c r="ALK222" s="3275"/>
      <c r="ALL222" s="3275"/>
      <c r="ALM222" s="3275"/>
      <c r="ALN222" s="3275"/>
      <c r="ALO222" s="3275"/>
      <c r="ALP222" s="3275"/>
      <c r="ALQ222" s="3275"/>
      <c r="ALR222" s="3275"/>
      <c r="ALS222" s="3275"/>
      <c r="ALT222" s="3275"/>
      <c r="ALU222" s="3275"/>
      <c r="ALV222" s="3275"/>
      <c r="ALW222" s="3275"/>
      <c r="ALX222" s="3275"/>
      <c r="ALY222" s="3275"/>
      <c r="ALZ222" s="3275"/>
      <c r="AMA222" s="3275"/>
      <c r="AMB222" s="3275"/>
      <c r="AMC222" s="3275"/>
      <c r="AMD222" s="3275"/>
      <c r="AME222" s="3275"/>
      <c r="AMF222" s="3275"/>
      <c r="AMG222" s="3275"/>
      <c r="AMH222" s="3275"/>
      <c r="AMI222" s="3275"/>
      <c r="AMJ222" s="3275"/>
      <c r="AMK222" s="3275"/>
      <c r="AML222" s="3275"/>
      <c r="AMM222" s="3275"/>
      <c r="AMN222" s="3275"/>
      <c r="AMO222" s="3275"/>
      <c r="AMP222" s="3275"/>
      <c r="AMQ222" s="3275"/>
      <c r="AMR222" s="3275"/>
      <c r="AMS222" s="3275"/>
      <c r="AMT222" s="3275"/>
      <c r="AMU222" s="3275"/>
      <c r="AMV222" s="3275"/>
      <c r="AMW222" s="3275"/>
      <c r="AMX222" s="3275"/>
      <c r="AMY222" s="3275"/>
      <c r="AMZ222" s="3275"/>
      <c r="ANA222" s="3275"/>
      <c r="ANB222" s="3275"/>
      <c r="ANC222" s="3275"/>
      <c r="AND222" s="3275"/>
      <c r="ANE222" s="3275"/>
      <c r="ANF222" s="3275"/>
      <c r="ANG222" s="3275"/>
      <c r="ANH222" s="3275"/>
      <c r="ANI222" s="3275"/>
      <c r="ANJ222" s="3275"/>
      <c r="ANK222" s="3275"/>
      <c r="ANL222" s="3275"/>
      <c r="ANM222" s="3275"/>
      <c r="ANN222" s="3275"/>
      <c r="ANO222" s="3275"/>
      <c r="ANP222" s="3275"/>
      <c r="ANQ222" s="3275"/>
      <c r="ANR222" s="3275"/>
      <c r="ANS222" s="3275"/>
      <c r="ANT222" s="3275"/>
      <c r="ANU222" s="3275"/>
      <c r="ANV222" s="3275"/>
      <c r="ANW222" s="3275"/>
      <c r="ANX222" s="3275"/>
      <c r="ANY222" s="3275"/>
      <c r="ANZ222" s="3275"/>
      <c r="AOA222" s="3275"/>
      <c r="AOB222" s="3275"/>
      <c r="AOC222" s="3275"/>
      <c r="AOD222" s="3275"/>
      <c r="AOE222" s="3275"/>
      <c r="AOF222" s="3275"/>
      <c r="AOG222" s="3275"/>
      <c r="AOH222" s="3275"/>
      <c r="AOI222" s="3275"/>
      <c r="AOJ222" s="3275"/>
      <c r="AOK222" s="3275"/>
      <c r="AOL222" s="3275"/>
      <c r="AOM222" s="3275"/>
      <c r="AON222" s="3275"/>
      <c r="AOO222" s="3275"/>
      <c r="AOP222" s="3275"/>
      <c r="AOQ222" s="3275"/>
      <c r="AOR222" s="3275"/>
      <c r="AOS222" s="3275"/>
      <c r="AOT222" s="3275"/>
      <c r="AOU222" s="3275"/>
      <c r="AOV222" s="3275"/>
      <c r="AOW222" s="3275"/>
      <c r="AOX222" s="3275"/>
      <c r="AOY222" s="3275"/>
      <c r="AOZ222" s="3275"/>
      <c r="APA222" s="3275"/>
      <c r="APB222" s="3275"/>
      <c r="APC222" s="3275"/>
      <c r="APD222" s="3275"/>
      <c r="APE222" s="3275"/>
      <c r="APF222" s="3275"/>
      <c r="APG222" s="3275"/>
      <c r="APH222" s="3275"/>
      <c r="API222" s="3275"/>
      <c r="APJ222" s="3275"/>
      <c r="APK222" s="3275"/>
      <c r="APL222" s="3275"/>
      <c r="APM222" s="3275"/>
      <c r="APN222" s="3275"/>
      <c r="APO222" s="3275"/>
      <c r="APP222" s="3275"/>
      <c r="APQ222" s="3275"/>
      <c r="APR222" s="3275"/>
      <c r="APS222" s="3275"/>
      <c r="APT222" s="3275"/>
      <c r="APU222" s="3275"/>
      <c r="APV222" s="3275"/>
      <c r="APW222" s="3275"/>
      <c r="APX222" s="3275"/>
      <c r="APY222" s="3275"/>
      <c r="APZ222" s="3275"/>
      <c r="AQA222" s="3275"/>
      <c r="AQB222" s="3275"/>
      <c r="AQC222" s="3275"/>
      <c r="AQD222" s="3275"/>
      <c r="AQE222" s="3275"/>
      <c r="AQF222" s="3275"/>
      <c r="AQG222" s="3275"/>
      <c r="AQH222" s="3275"/>
      <c r="AQI222" s="3275"/>
      <c r="AQJ222" s="3275"/>
      <c r="AQK222" s="3275"/>
      <c r="AQL222" s="3275"/>
      <c r="AQM222" s="3275"/>
      <c r="AQN222" s="3275"/>
      <c r="AQO222" s="3275"/>
      <c r="AQP222" s="3275"/>
      <c r="AQQ222" s="3275"/>
      <c r="AQR222" s="3275"/>
      <c r="AQS222" s="3275"/>
      <c r="AQT222" s="3275"/>
      <c r="AQU222" s="3275"/>
      <c r="AQV222" s="3275"/>
      <c r="AQW222" s="3275"/>
      <c r="AQX222" s="3275"/>
      <c r="AQY222" s="3275"/>
      <c r="AQZ222" s="3275"/>
      <c r="ARA222" s="3275"/>
      <c r="ARB222" s="3275"/>
      <c r="ARC222" s="3275"/>
      <c r="ARD222" s="3275"/>
      <c r="ARE222" s="3275"/>
      <c r="ARF222" s="3275"/>
      <c r="ARG222" s="3275"/>
      <c r="ARH222" s="3275"/>
      <c r="ARI222" s="3275"/>
      <c r="ARJ222" s="3275"/>
      <c r="ARK222" s="3275"/>
      <c r="ARL222" s="3275"/>
      <c r="ARM222" s="3275"/>
      <c r="ARN222" s="3275"/>
      <c r="ARO222" s="3275"/>
      <c r="ARP222" s="3275"/>
      <c r="ARQ222" s="3275"/>
      <c r="ARR222" s="3275"/>
      <c r="ARS222" s="3275"/>
      <c r="ART222" s="3275"/>
      <c r="ARU222" s="3275"/>
      <c r="ARV222" s="3275"/>
      <c r="ARW222" s="3275"/>
      <c r="ARX222" s="3275"/>
      <c r="ARY222" s="3275"/>
      <c r="ARZ222" s="3275"/>
      <c r="ASA222" s="3275"/>
      <c r="ASB222" s="3275"/>
      <c r="ASC222" s="3275"/>
      <c r="ASD222" s="3275"/>
      <c r="ASE222" s="3275"/>
      <c r="ASF222" s="3275"/>
      <c r="ASG222" s="3275"/>
      <c r="ASH222" s="3275"/>
      <c r="ASI222" s="3275"/>
      <c r="ASJ222" s="3275"/>
      <c r="ASK222" s="3275"/>
      <c r="ASL222" s="3275"/>
      <c r="ASM222" s="3275"/>
      <c r="ASN222" s="3275"/>
      <c r="ASO222" s="3275"/>
      <c r="ASP222" s="3275"/>
      <c r="ASQ222" s="3275"/>
      <c r="ASR222" s="3275"/>
      <c r="ASS222" s="3275"/>
      <c r="AST222" s="3275"/>
      <c r="ASU222" s="3275"/>
      <c r="ASV222" s="3275"/>
      <c r="ASW222" s="3275"/>
      <c r="ASX222" s="3275"/>
      <c r="ASY222" s="3275"/>
      <c r="ASZ222" s="3275"/>
      <c r="ATA222" s="3275"/>
      <c r="ATB222" s="3275"/>
      <c r="ATC222" s="3275"/>
      <c r="ATD222" s="3275"/>
      <c r="ATE222" s="3275"/>
      <c r="ATF222" s="3275"/>
      <c r="ATG222" s="3275"/>
      <c r="ATH222" s="3275"/>
      <c r="ATI222" s="3275"/>
      <c r="ATJ222" s="3275"/>
      <c r="ATK222" s="3275"/>
      <c r="ATL222" s="3275"/>
      <c r="ATM222" s="3275"/>
      <c r="ATN222" s="3275"/>
      <c r="ATO222" s="3275"/>
      <c r="ATP222" s="3275"/>
      <c r="ATQ222" s="3275"/>
      <c r="ATR222" s="3275"/>
      <c r="ATS222" s="3275"/>
      <c r="ATT222" s="3275"/>
      <c r="ATU222" s="3275"/>
      <c r="ATV222" s="3275"/>
      <c r="ATW222" s="3275"/>
      <c r="ATX222" s="3275"/>
      <c r="ATY222" s="3275"/>
      <c r="ATZ222" s="3275"/>
      <c r="AUA222" s="3275"/>
      <c r="AUB222" s="3275"/>
      <c r="AUC222" s="3275"/>
      <c r="AUD222" s="3275"/>
      <c r="AUE222" s="3275"/>
      <c r="AUF222" s="3275"/>
      <c r="AUG222" s="3275"/>
      <c r="AUH222" s="3275"/>
      <c r="AUI222" s="3275"/>
      <c r="AUJ222" s="3275"/>
      <c r="AUK222" s="3275"/>
      <c r="AUL222" s="3275"/>
      <c r="AUM222" s="3275"/>
      <c r="AUN222" s="3275"/>
      <c r="AUO222" s="3275"/>
      <c r="AUP222" s="3275"/>
      <c r="AUQ222" s="3275"/>
      <c r="AUR222" s="3275"/>
      <c r="AUS222" s="3275"/>
      <c r="AUT222" s="3275"/>
      <c r="AUU222" s="3275"/>
      <c r="AUV222" s="3275"/>
      <c r="AUW222" s="3275"/>
      <c r="AUX222" s="3275"/>
      <c r="AUY222" s="3275"/>
      <c r="AUZ222" s="3275"/>
      <c r="AVA222" s="3275"/>
      <c r="AVB222" s="3275"/>
      <c r="AVC222" s="3275"/>
      <c r="AVD222" s="3275"/>
      <c r="AVE222" s="3275"/>
      <c r="AVF222" s="3275"/>
      <c r="AVG222" s="3275"/>
      <c r="AVH222" s="3275"/>
      <c r="AVI222" s="3275"/>
      <c r="AVJ222" s="3275"/>
      <c r="AVK222" s="3275"/>
      <c r="AVL222" s="3275"/>
      <c r="AVM222" s="3275"/>
      <c r="AVN222" s="3275"/>
      <c r="AVO222" s="3275"/>
      <c r="AVP222" s="3275"/>
      <c r="AVQ222" s="3275"/>
      <c r="AVR222" s="3275"/>
      <c r="AVS222" s="3275"/>
      <c r="AVT222" s="3275"/>
      <c r="AVU222" s="3275"/>
      <c r="AVV222" s="3275"/>
      <c r="AVW222" s="3275"/>
      <c r="AVX222" s="3275"/>
      <c r="AVY222" s="3275"/>
      <c r="AVZ222" s="3275"/>
      <c r="AWA222" s="3275"/>
      <c r="AWB222" s="3275"/>
      <c r="AWC222" s="3275"/>
      <c r="AWD222" s="3275"/>
      <c r="AWE222" s="3275"/>
      <c r="AWF222" s="3275"/>
      <c r="AWG222" s="3275"/>
      <c r="AWH222" s="3275"/>
      <c r="AWI222" s="3275"/>
      <c r="AWJ222" s="3275"/>
      <c r="AWK222" s="3275"/>
      <c r="AWL222" s="3275"/>
      <c r="AWM222" s="3275"/>
      <c r="AWN222" s="3275"/>
      <c r="AWO222" s="3275"/>
      <c r="AWP222" s="3275"/>
      <c r="AWQ222" s="3275"/>
      <c r="AWR222" s="3275"/>
      <c r="AWS222" s="3275"/>
      <c r="AWT222" s="3275"/>
      <c r="AWU222" s="3275"/>
      <c r="AWV222" s="3275"/>
      <c r="AWW222" s="3275"/>
      <c r="AWX222" s="3275"/>
      <c r="AWY222" s="3275"/>
      <c r="AWZ222" s="3275"/>
      <c r="AXA222" s="3275"/>
      <c r="AXB222" s="3275"/>
      <c r="AXC222" s="3275"/>
      <c r="AXD222" s="3275"/>
      <c r="AXE222" s="3275"/>
      <c r="AXF222" s="3275"/>
      <c r="AXG222" s="3275"/>
      <c r="AXH222" s="3275"/>
      <c r="AXI222" s="3275"/>
      <c r="AXJ222" s="3275"/>
    </row>
    <row r="223" spans="1:1310" s="3276" customFormat="1" ht="23.25" customHeight="1">
      <c r="A223" s="3277"/>
      <c r="B223" s="3280" t="s">
        <v>2590</v>
      </c>
      <c r="C223" s="3280"/>
      <c r="D223" s="3280"/>
      <c r="E223" s="3280"/>
      <c r="F223" s="3281"/>
      <c r="G223" s="3280" t="s">
        <v>2591</v>
      </c>
      <c r="H223" s="3280"/>
      <c r="I223" s="3280"/>
      <c r="J223" s="3281"/>
      <c r="K223" s="3280" t="s">
        <v>2592</v>
      </c>
      <c r="L223" s="3280"/>
      <c r="M223" s="3280"/>
      <c r="N223" s="3281"/>
      <c r="O223" s="3280" t="s">
        <v>2593</v>
      </c>
      <c r="P223" s="3280"/>
      <c r="Q223" s="3281"/>
      <c r="R223" s="1510"/>
      <c r="S223" s="1510"/>
      <c r="T223" s="1510"/>
      <c r="U223" s="1510"/>
      <c r="V223" s="1510"/>
      <c r="W223" s="1510"/>
      <c r="X223" s="1510"/>
      <c r="Y223" s="1510"/>
      <c r="Z223" s="1510"/>
      <c r="AA223" s="1510"/>
      <c r="AB223" s="1510"/>
      <c r="AC223" s="1510"/>
      <c r="AD223" s="3275"/>
      <c r="AE223" s="3275"/>
      <c r="AF223" s="3275"/>
      <c r="AG223" s="3275"/>
      <c r="AH223" s="3275"/>
      <c r="AI223" s="3275"/>
      <c r="AJ223" s="3275"/>
      <c r="AK223" s="3275"/>
      <c r="AL223" s="3275"/>
      <c r="AM223" s="3275"/>
      <c r="AN223" s="3275"/>
      <c r="AO223" s="3275"/>
      <c r="AP223" s="3275"/>
      <c r="AQ223" s="3275"/>
      <c r="AR223" s="3275"/>
      <c r="AS223" s="3275"/>
      <c r="AT223" s="3275"/>
      <c r="AU223" s="3275"/>
      <c r="AV223" s="3275"/>
      <c r="AW223" s="3275"/>
      <c r="AX223" s="3275"/>
      <c r="AY223" s="3275"/>
      <c r="AZ223" s="3275"/>
      <c r="BA223" s="3275"/>
      <c r="BB223" s="3275"/>
      <c r="BC223" s="3275"/>
      <c r="BD223" s="3275"/>
      <c r="BE223" s="3275"/>
      <c r="BF223" s="3275"/>
      <c r="BG223" s="3275"/>
      <c r="BH223" s="3275"/>
      <c r="BI223" s="3275"/>
      <c r="BJ223" s="3275"/>
      <c r="BK223" s="3275"/>
      <c r="BL223" s="3275"/>
      <c r="BM223" s="3275"/>
      <c r="BN223" s="3275"/>
      <c r="BO223" s="3275"/>
      <c r="BP223" s="3275"/>
      <c r="BQ223" s="3275"/>
      <c r="BR223" s="3275"/>
      <c r="BS223" s="3275"/>
      <c r="BT223" s="3275"/>
      <c r="BU223" s="3275"/>
      <c r="BV223" s="3275"/>
      <c r="BW223" s="3275"/>
      <c r="BX223" s="3275"/>
      <c r="BY223" s="3275"/>
      <c r="BZ223" s="3275"/>
      <c r="CA223" s="3275"/>
      <c r="CB223" s="3275"/>
      <c r="CC223" s="3275"/>
      <c r="CD223" s="3275"/>
      <c r="CE223" s="3275"/>
      <c r="CF223" s="3275"/>
      <c r="CG223" s="3275"/>
      <c r="CH223" s="3275"/>
      <c r="CI223" s="3275"/>
      <c r="CJ223" s="3275"/>
      <c r="CK223" s="3275"/>
      <c r="CL223" s="3275"/>
      <c r="CM223" s="3275"/>
      <c r="CN223" s="3275"/>
      <c r="CO223" s="3275"/>
      <c r="CP223" s="3275"/>
      <c r="CQ223" s="3275"/>
      <c r="CR223" s="3275"/>
      <c r="CS223" s="3275"/>
      <c r="CT223" s="3275"/>
      <c r="CU223" s="3275"/>
      <c r="CV223" s="3275"/>
      <c r="CW223" s="3275"/>
      <c r="CX223" s="3275"/>
      <c r="CY223" s="3275"/>
      <c r="CZ223" s="3275"/>
      <c r="DA223" s="3275"/>
      <c r="DB223" s="3275"/>
      <c r="DC223" s="3275"/>
      <c r="DD223" s="3275"/>
      <c r="DE223" s="3275"/>
      <c r="DF223" s="3275"/>
      <c r="DG223" s="3275"/>
      <c r="DH223" s="3275"/>
      <c r="DI223" s="3275"/>
      <c r="DJ223" s="3275"/>
      <c r="DK223" s="3275"/>
      <c r="DL223" s="3275"/>
      <c r="DM223" s="3275"/>
      <c r="DN223" s="3275"/>
      <c r="DO223" s="3275"/>
      <c r="DP223" s="3275"/>
      <c r="DQ223" s="3275"/>
      <c r="DR223" s="3275"/>
      <c r="DS223" s="3275"/>
      <c r="DT223" s="3275"/>
      <c r="DU223" s="3275"/>
      <c r="DV223" s="3275"/>
      <c r="DW223" s="3275"/>
      <c r="DX223" s="3275"/>
      <c r="DY223" s="3275"/>
      <c r="DZ223" s="3275"/>
      <c r="EA223" s="3275"/>
      <c r="EB223" s="3275"/>
      <c r="EC223" s="3275"/>
      <c r="ED223" s="3275"/>
      <c r="EE223" s="3275"/>
      <c r="EF223" s="3275"/>
      <c r="EG223" s="3275"/>
      <c r="EH223" s="3275"/>
      <c r="EI223" s="3275"/>
      <c r="EJ223" s="3275"/>
      <c r="EK223" s="3275"/>
      <c r="EL223" s="3275"/>
      <c r="EM223" s="3275"/>
      <c r="EN223" s="3275"/>
      <c r="EO223" s="3275"/>
      <c r="EP223" s="3275"/>
      <c r="EQ223" s="3275"/>
      <c r="ER223" s="3275"/>
      <c r="ES223" s="3275"/>
      <c r="ET223" s="3275"/>
      <c r="EU223" s="3275"/>
      <c r="EV223" s="3275"/>
      <c r="EW223" s="3275"/>
      <c r="EX223" s="3275"/>
      <c r="EY223" s="3275"/>
      <c r="EZ223" s="3275"/>
      <c r="FA223" s="3275"/>
      <c r="FB223" s="3275"/>
      <c r="FC223" s="3275"/>
      <c r="FD223" s="3275"/>
      <c r="FE223" s="3275"/>
      <c r="FF223" s="3275"/>
      <c r="FG223" s="3275"/>
      <c r="FH223" s="3275"/>
      <c r="FI223" s="3275"/>
      <c r="FJ223" s="3275"/>
      <c r="FK223" s="3275"/>
      <c r="FL223" s="3275"/>
      <c r="FM223" s="3275"/>
      <c r="FN223" s="3275"/>
      <c r="FO223" s="3275"/>
      <c r="FP223" s="3275"/>
      <c r="FQ223" s="3275"/>
      <c r="FR223" s="3275"/>
      <c r="FS223" s="3275"/>
      <c r="FT223" s="3275"/>
      <c r="FU223" s="3275"/>
      <c r="FV223" s="3275"/>
      <c r="FW223" s="3275"/>
      <c r="FX223" s="3275"/>
      <c r="FY223" s="3275"/>
      <c r="FZ223" s="3275"/>
      <c r="GA223" s="3275"/>
      <c r="GB223" s="3275"/>
      <c r="GC223" s="3275"/>
      <c r="GD223" s="3275"/>
      <c r="GE223" s="3275"/>
      <c r="GF223" s="3275"/>
      <c r="GG223" s="3275"/>
      <c r="GH223" s="3275"/>
      <c r="GI223" s="3275"/>
      <c r="GJ223" s="3275"/>
      <c r="GK223" s="3275"/>
      <c r="GL223" s="3275"/>
      <c r="GM223" s="3275"/>
      <c r="GN223" s="3275"/>
      <c r="GO223" s="3275"/>
      <c r="GP223" s="3275"/>
      <c r="GQ223" s="3275"/>
      <c r="GR223" s="3275"/>
      <c r="GS223" s="3275"/>
      <c r="GT223" s="3275"/>
      <c r="GU223" s="3275"/>
      <c r="GV223" s="3275"/>
      <c r="GW223" s="3275"/>
      <c r="GX223" s="3275"/>
      <c r="GY223" s="3275"/>
      <c r="GZ223" s="3275"/>
      <c r="HA223" s="3275"/>
      <c r="HB223" s="3275"/>
      <c r="HC223" s="3275"/>
      <c r="HD223" s="3275"/>
      <c r="HE223" s="3275"/>
      <c r="HF223" s="3275"/>
      <c r="HG223" s="3275"/>
      <c r="HH223" s="3275"/>
      <c r="HI223" s="3275"/>
      <c r="HJ223" s="3275"/>
      <c r="HK223" s="3275"/>
      <c r="HL223" s="3275"/>
      <c r="HM223" s="3275"/>
      <c r="HN223" s="3275"/>
      <c r="HO223" s="3275"/>
      <c r="HP223" s="3275"/>
      <c r="HQ223" s="3275"/>
      <c r="HR223" s="3275"/>
      <c r="HS223" s="3275"/>
      <c r="HT223" s="3275"/>
      <c r="HU223" s="3275"/>
      <c r="HV223" s="3275"/>
      <c r="HW223" s="3275"/>
      <c r="HX223" s="3275"/>
      <c r="HY223" s="3275"/>
      <c r="HZ223" s="3275"/>
      <c r="IA223" s="3275"/>
      <c r="IB223" s="3275"/>
      <c r="IC223" s="3275"/>
      <c r="ID223" s="3275"/>
      <c r="IE223" s="3275"/>
      <c r="IF223" s="3275"/>
      <c r="IG223" s="3275"/>
      <c r="IH223" s="3275"/>
      <c r="II223" s="3275"/>
      <c r="IJ223" s="3275"/>
      <c r="IK223" s="3275"/>
      <c r="IL223" s="3275"/>
      <c r="IM223" s="3275"/>
      <c r="IN223" s="3275"/>
      <c r="IO223" s="3275"/>
      <c r="IP223" s="3275"/>
      <c r="IQ223" s="3275"/>
      <c r="IR223" s="3275"/>
      <c r="IS223" s="3275"/>
      <c r="IT223" s="3275"/>
      <c r="IU223" s="3275"/>
      <c r="IV223" s="3275"/>
      <c r="IW223" s="3275"/>
      <c r="IX223" s="3275"/>
      <c r="IY223" s="3275"/>
      <c r="IZ223" s="3275"/>
      <c r="JA223" s="3275"/>
      <c r="JB223" s="3275"/>
      <c r="JC223" s="3275"/>
      <c r="JD223" s="3275"/>
      <c r="JE223" s="3275"/>
      <c r="JF223" s="3275"/>
      <c r="JG223" s="3275"/>
      <c r="JH223" s="3275"/>
      <c r="JI223" s="3275"/>
      <c r="JJ223" s="3275"/>
      <c r="JK223" s="3275"/>
      <c r="JL223" s="3275"/>
      <c r="JM223" s="3275"/>
      <c r="JN223" s="3275"/>
      <c r="JO223" s="3275"/>
      <c r="JP223" s="3275"/>
      <c r="JQ223" s="3275"/>
      <c r="JR223" s="3275"/>
      <c r="JS223" s="3275"/>
      <c r="JT223" s="3275"/>
      <c r="JU223" s="3275"/>
      <c r="JV223" s="3275"/>
      <c r="JW223" s="3275"/>
      <c r="JX223" s="3275"/>
      <c r="JY223" s="3275"/>
      <c r="JZ223" s="3275"/>
      <c r="KA223" s="3275"/>
      <c r="KB223" s="3275"/>
      <c r="KC223" s="3275"/>
      <c r="KD223" s="3275"/>
      <c r="KE223" s="3275"/>
      <c r="KF223" s="3275"/>
      <c r="KG223" s="3275"/>
      <c r="KH223" s="3275"/>
      <c r="KI223" s="3275"/>
      <c r="KJ223" s="3275"/>
      <c r="KK223" s="3275"/>
      <c r="KL223" s="3275"/>
      <c r="KM223" s="3275"/>
      <c r="KN223" s="3275"/>
      <c r="KO223" s="3275"/>
      <c r="KP223" s="3275"/>
      <c r="KQ223" s="3275"/>
      <c r="KR223" s="3275"/>
      <c r="KS223" s="3275"/>
      <c r="KT223" s="3275"/>
      <c r="KU223" s="3275"/>
      <c r="KV223" s="3275"/>
      <c r="KW223" s="3275"/>
      <c r="KX223" s="3275"/>
      <c r="KY223" s="3275"/>
      <c r="KZ223" s="3275"/>
      <c r="LA223" s="3275"/>
      <c r="LB223" s="3275"/>
      <c r="LC223" s="3275"/>
      <c r="LD223" s="3275"/>
      <c r="LE223" s="3275"/>
      <c r="LF223" s="3275"/>
      <c r="LG223" s="3275"/>
      <c r="LH223" s="3275"/>
      <c r="LI223" s="3275"/>
      <c r="LJ223" s="3275"/>
      <c r="LK223" s="3275"/>
      <c r="LL223" s="3275"/>
      <c r="LM223" s="3275"/>
      <c r="LN223" s="3275"/>
      <c r="LO223" s="3275"/>
      <c r="LP223" s="3275"/>
      <c r="LQ223" s="3275"/>
      <c r="LR223" s="3275"/>
      <c r="LS223" s="3275"/>
      <c r="LT223" s="3275"/>
      <c r="LU223" s="3275"/>
      <c r="LV223" s="3275"/>
      <c r="LW223" s="3275"/>
      <c r="LX223" s="3275"/>
      <c r="LY223" s="3275"/>
      <c r="LZ223" s="3275"/>
      <c r="MA223" s="3275"/>
      <c r="MB223" s="3275"/>
      <c r="MC223" s="3275"/>
      <c r="MD223" s="3275"/>
      <c r="ME223" s="3275"/>
      <c r="MF223" s="3275"/>
      <c r="MG223" s="3275"/>
      <c r="MH223" s="3275"/>
      <c r="MI223" s="3275"/>
      <c r="MJ223" s="3275"/>
      <c r="MK223" s="3275"/>
      <c r="ML223" s="3275"/>
      <c r="MM223" s="3275"/>
      <c r="MN223" s="3275"/>
      <c r="MO223" s="3275"/>
      <c r="MP223" s="3275"/>
      <c r="MQ223" s="3275"/>
      <c r="MR223" s="3275"/>
      <c r="MS223" s="3275"/>
      <c r="MT223" s="3275"/>
      <c r="MU223" s="3275"/>
      <c r="MV223" s="3275"/>
      <c r="MW223" s="3275"/>
      <c r="MX223" s="3275"/>
      <c r="MY223" s="3275"/>
      <c r="MZ223" s="3275"/>
      <c r="NA223" s="3275"/>
      <c r="NB223" s="3275"/>
      <c r="NC223" s="3275"/>
      <c r="ND223" s="3275"/>
      <c r="NE223" s="3275"/>
      <c r="NF223" s="3275"/>
      <c r="NG223" s="3275"/>
      <c r="NH223" s="3275"/>
      <c r="NI223" s="3275"/>
      <c r="NJ223" s="3275"/>
      <c r="NK223" s="3275"/>
      <c r="NL223" s="3275"/>
      <c r="NM223" s="3275"/>
      <c r="NN223" s="3275"/>
      <c r="NO223" s="3275"/>
      <c r="NP223" s="3275"/>
      <c r="NQ223" s="3275"/>
      <c r="NR223" s="3275"/>
      <c r="NS223" s="3275"/>
      <c r="NT223" s="3275"/>
      <c r="NU223" s="3275"/>
      <c r="NV223" s="3275"/>
      <c r="NW223" s="3275"/>
      <c r="NX223" s="3275"/>
      <c r="NY223" s="3275"/>
      <c r="NZ223" s="3275"/>
      <c r="OA223" s="3275"/>
      <c r="OB223" s="3275"/>
      <c r="OC223" s="3275"/>
      <c r="OD223" s="3275"/>
      <c r="OE223" s="3275"/>
      <c r="OF223" s="3275"/>
      <c r="OG223" s="3275"/>
      <c r="OH223" s="3275"/>
      <c r="OI223" s="3275"/>
      <c r="OJ223" s="3275"/>
      <c r="OK223" s="3275"/>
      <c r="OL223" s="3275"/>
      <c r="OM223" s="3275"/>
      <c r="ON223" s="3275"/>
      <c r="OO223" s="3275"/>
      <c r="OP223" s="3275"/>
      <c r="OQ223" s="3275"/>
      <c r="OR223" s="3275"/>
      <c r="OS223" s="3275"/>
      <c r="OT223" s="3275"/>
      <c r="OU223" s="3275"/>
      <c r="OV223" s="3275"/>
      <c r="OW223" s="3275"/>
      <c r="OX223" s="3275"/>
      <c r="OY223" s="3275"/>
      <c r="OZ223" s="3275"/>
      <c r="PA223" s="3275"/>
      <c r="PB223" s="3275"/>
      <c r="PC223" s="3275"/>
      <c r="PD223" s="3275"/>
      <c r="PE223" s="3275"/>
      <c r="PF223" s="3275"/>
      <c r="PG223" s="3275"/>
      <c r="PH223" s="3275"/>
      <c r="PI223" s="3275"/>
      <c r="PJ223" s="3275"/>
      <c r="PK223" s="3275"/>
      <c r="PL223" s="3275"/>
      <c r="PM223" s="3275"/>
      <c r="PN223" s="3275"/>
      <c r="PO223" s="3275"/>
      <c r="PP223" s="3275"/>
      <c r="PQ223" s="3275"/>
      <c r="PR223" s="3275"/>
      <c r="PS223" s="3275"/>
      <c r="PT223" s="3275"/>
      <c r="PU223" s="3275"/>
      <c r="PV223" s="3275"/>
      <c r="PW223" s="3275"/>
      <c r="PX223" s="3275"/>
      <c r="PY223" s="3275"/>
      <c r="PZ223" s="3275"/>
      <c r="QA223" s="3275"/>
      <c r="QB223" s="3275"/>
      <c r="QC223" s="3275"/>
      <c r="QD223" s="3275"/>
      <c r="QE223" s="3275"/>
      <c r="QF223" s="3275"/>
      <c r="QG223" s="3275"/>
      <c r="QH223" s="3275"/>
      <c r="QI223" s="3275"/>
      <c r="QJ223" s="3275"/>
      <c r="QK223" s="3275"/>
      <c r="QL223" s="3275"/>
      <c r="QM223" s="3275"/>
      <c r="QN223" s="3275"/>
      <c r="QO223" s="3275"/>
      <c r="QP223" s="3275"/>
      <c r="QQ223" s="3275"/>
      <c r="QR223" s="3275"/>
      <c r="QS223" s="3275"/>
      <c r="QT223" s="3275"/>
      <c r="QU223" s="3275"/>
      <c r="QV223" s="3275"/>
      <c r="QW223" s="3275"/>
      <c r="QX223" s="3275"/>
      <c r="QY223" s="3275"/>
      <c r="QZ223" s="3275"/>
      <c r="RA223" s="3275"/>
      <c r="RB223" s="3275"/>
      <c r="RC223" s="3275"/>
      <c r="RD223" s="3275"/>
      <c r="RE223" s="3275"/>
      <c r="RF223" s="3275"/>
      <c r="RG223" s="3275"/>
      <c r="RH223" s="3275"/>
      <c r="RI223" s="3275"/>
      <c r="RJ223" s="3275"/>
      <c r="RK223" s="3275"/>
      <c r="RL223" s="3275"/>
      <c r="RM223" s="3275"/>
      <c r="RN223" s="3275"/>
      <c r="RO223" s="3275"/>
      <c r="RP223" s="3275"/>
      <c r="RQ223" s="3275"/>
      <c r="RR223" s="3275"/>
      <c r="RS223" s="3275"/>
      <c r="RT223" s="3275"/>
      <c r="RU223" s="3275"/>
      <c r="RV223" s="3275"/>
      <c r="RW223" s="3275"/>
      <c r="RX223" s="3275"/>
      <c r="RY223" s="3275"/>
      <c r="RZ223" s="3275"/>
      <c r="SA223" s="3275"/>
      <c r="SB223" s="3275"/>
      <c r="SC223" s="3275"/>
      <c r="SD223" s="3275"/>
      <c r="SE223" s="3275"/>
      <c r="SF223" s="3275"/>
      <c r="SG223" s="3275"/>
      <c r="SH223" s="3275"/>
      <c r="SI223" s="3275"/>
      <c r="SJ223" s="3275"/>
      <c r="SK223" s="3275"/>
      <c r="SL223" s="3275"/>
      <c r="SM223" s="3275"/>
      <c r="SN223" s="3275"/>
      <c r="SO223" s="3275"/>
      <c r="SP223" s="3275"/>
      <c r="SQ223" s="3275"/>
      <c r="SR223" s="3275"/>
      <c r="SS223" s="3275"/>
      <c r="ST223" s="3275"/>
      <c r="SU223" s="3275"/>
      <c r="SV223" s="3275"/>
      <c r="SW223" s="3275"/>
      <c r="SX223" s="3275"/>
      <c r="SY223" s="3275"/>
      <c r="SZ223" s="3275"/>
      <c r="TA223" s="3275"/>
      <c r="TB223" s="3275"/>
      <c r="TC223" s="3275"/>
      <c r="TD223" s="3275"/>
      <c r="TE223" s="3275"/>
      <c r="TF223" s="3275"/>
      <c r="TG223" s="3275"/>
      <c r="TH223" s="3275"/>
      <c r="TI223" s="3275"/>
      <c r="TJ223" s="3275"/>
      <c r="TK223" s="3275"/>
      <c r="TL223" s="3275"/>
      <c r="TM223" s="3275"/>
      <c r="TN223" s="3275"/>
      <c r="TO223" s="3275"/>
      <c r="TP223" s="3275"/>
      <c r="TQ223" s="3275"/>
      <c r="TR223" s="3275"/>
      <c r="TS223" s="3275"/>
      <c r="TT223" s="3275"/>
      <c r="TU223" s="3275"/>
      <c r="TV223" s="3275"/>
      <c r="TW223" s="3275"/>
      <c r="TX223" s="3275"/>
      <c r="TY223" s="3275"/>
      <c r="TZ223" s="3275"/>
      <c r="UA223" s="3275"/>
      <c r="UB223" s="3275"/>
      <c r="UC223" s="3275"/>
      <c r="UD223" s="3275"/>
      <c r="UE223" s="3275"/>
      <c r="UF223" s="3275"/>
      <c r="UG223" s="3275"/>
      <c r="UH223" s="3275"/>
      <c r="UI223" s="3275"/>
      <c r="UJ223" s="3275"/>
      <c r="UK223" s="3275"/>
      <c r="UL223" s="3275"/>
      <c r="UM223" s="3275"/>
      <c r="UN223" s="3275"/>
      <c r="UO223" s="3275"/>
      <c r="UP223" s="3275"/>
      <c r="UQ223" s="3275"/>
      <c r="UR223" s="3275"/>
      <c r="US223" s="3275"/>
      <c r="UT223" s="3275"/>
      <c r="UU223" s="3275"/>
      <c r="UV223" s="3275"/>
      <c r="UW223" s="3275"/>
      <c r="UX223" s="3275"/>
      <c r="UY223" s="3275"/>
      <c r="UZ223" s="3275"/>
      <c r="VA223" s="3275"/>
      <c r="VB223" s="3275"/>
      <c r="VC223" s="3275"/>
      <c r="VD223" s="3275"/>
      <c r="VE223" s="3275"/>
      <c r="VF223" s="3275"/>
      <c r="VG223" s="3275"/>
      <c r="VH223" s="3275"/>
      <c r="VI223" s="3275"/>
      <c r="VJ223" s="3275"/>
      <c r="VK223" s="3275"/>
      <c r="VL223" s="3275"/>
      <c r="VM223" s="3275"/>
      <c r="VN223" s="3275"/>
      <c r="VO223" s="3275"/>
      <c r="VP223" s="3275"/>
      <c r="VQ223" s="3275"/>
      <c r="VR223" s="3275"/>
      <c r="VS223" s="3275"/>
      <c r="VT223" s="3275"/>
      <c r="VU223" s="3275"/>
      <c r="VV223" s="3275"/>
      <c r="VW223" s="3275"/>
      <c r="VX223" s="3275"/>
      <c r="VY223" s="3275"/>
      <c r="VZ223" s="3275"/>
      <c r="WA223" s="3275"/>
      <c r="WB223" s="3275"/>
      <c r="WC223" s="3275"/>
      <c r="WD223" s="3275"/>
      <c r="WE223" s="3275"/>
      <c r="WF223" s="3275"/>
      <c r="WG223" s="3275"/>
      <c r="WH223" s="3275"/>
      <c r="WI223" s="3275"/>
      <c r="WJ223" s="3275"/>
      <c r="WK223" s="3275"/>
      <c r="WL223" s="3275"/>
      <c r="WM223" s="3275"/>
      <c r="WN223" s="3275"/>
      <c r="WO223" s="3275"/>
      <c r="WP223" s="3275"/>
      <c r="WQ223" s="3275"/>
      <c r="WR223" s="3275"/>
      <c r="WS223" s="3275"/>
      <c r="WT223" s="3275"/>
      <c r="WU223" s="3275"/>
      <c r="WV223" s="3275"/>
      <c r="WW223" s="3275"/>
      <c r="WX223" s="3275"/>
      <c r="WY223" s="3275"/>
      <c r="WZ223" s="3275"/>
      <c r="XA223" s="3275"/>
      <c r="XB223" s="3275"/>
      <c r="XC223" s="3275"/>
      <c r="XD223" s="3275"/>
      <c r="XE223" s="3275"/>
      <c r="XF223" s="3275"/>
      <c r="XG223" s="3275"/>
      <c r="XH223" s="3275"/>
      <c r="XI223" s="3275"/>
      <c r="XJ223" s="3275"/>
      <c r="XK223" s="3275"/>
      <c r="XL223" s="3275"/>
      <c r="XM223" s="3275"/>
      <c r="XN223" s="3275"/>
      <c r="XO223" s="3275"/>
      <c r="XP223" s="3275"/>
      <c r="XQ223" s="3275"/>
      <c r="XR223" s="3275"/>
      <c r="XS223" s="3275"/>
      <c r="XT223" s="3275"/>
      <c r="XU223" s="3275"/>
      <c r="XV223" s="3275"/>
      <c r="XW223" s="3275"/>
      <c r="XX223" s="3275"/>
      <c r="XY223" s="3275"/>
      <c r="XZ223" s="3275"/>
      <c r="YA223" s="3275"/>
      <c r="YB223" s="3275"/>
      <c r="YC223" s="3275"/>
      <c r="YD223" s="3275"/>
      <c r="YE223" s="3275"/>
      <c r="YF223" s="3275"/>
      <c r="YG223" s="3275"/>
      <c r="YH223" s="3275"/>
      <c r="YI223" s="3275"/>
      <c r="YJ223" s="3275"/>
      <c r="YK223" s="3275"/>
      <c r="YL223" s="3275"/>
      <c r="YM223" s="3275"/>
      <c r="YN223" s="3275"/>
      <c r="YO223" s="3275"/>
      <c r="YP223" s="3275"/>
      <c r="YQ223" s="3275"/>
      <c r="YR223" s="3275"/>
      <c r="YS223" s="3275"/>
      <c r="YT223" s="3275"/>
      <c r="YU223" s="3275"/>
      <c r="YV223" s="3275"/>
      <c r="YW223" s="3275"/>
      <c r="YX223" s="3275"/>
      <c r="YY223" s="3275"/>
      <c r="YZ223" s="3275"/>
      <c r="ZA223" s="3275"/>
      <c r="ZB223" s="3275"/>
      <c r="ZC223" s="3275"/>
      <c r="ZD223" s="3275"/>
      <c r="ZE223" s="3275"/>
      <c r="ZF223" s="3275"/>
      <c r="ZG223" s="3275"/>
      <c r="ZH223" s="3275"/>
      <c r="ZI223" s="3275"/>
      <c r="ZJ223" s="3275"/>
      <c r="ZK223" s="3275"/>
      <c r="ZL223" s="3275"/>
      <c r="ZM223" s="3275"/>
      <c r="ZN223" s="3275"/>
      <c r="ZO223" s="3275"/>
      <c r="ZP223" s="3275"/>
      <c r="ZQ223" s="3275"/>
      <c r="ZR223" s="3275"/>
      <c r="ZS223" s="3275"/>
      <c r="ZT223" s="3275"/>
      <c r="ZU223" s="3275"/>
      <c r="ZV223" s="3275"/>
      <c r="ZW223" s="3275"/>
      <c r="ZX223" s="3275"/>
      <c r="ZY223" s="3275"/>
      <c r="ZZ223" s="3275"/>
      <c r="AAA223" s="3275"/>
      <c r="AAB223" s="3275"/>
      <c r="AAC223" s="3275"/>
      <c r="AAD223" s="3275"/>
      <c r="AAE223" s="3275"/>
      <c r="AAF223" s="3275"/>
      <c r="AAG223" s="3275"/>
      <c r="AAH223" s="3275"/>
      <c r="AAI223" s="3275"/>
      <c r="AAJ223" s="3275"/>
      <c r="AAK223" s="3275"/>
      <c r="AAL223" s="3275"/>
      <c r="AAM223" s="3275"/>
      <c r="AAN223" s="3275"/>
      <c r="AAO223" s="3275"/>
      <c r="AAP223" s="3275"/>
      <c r="AAQ223" s="3275"/>
      <c r="AAR223" s="3275"/>
      <c r="AAS223" s="3275"/>
      <c r="AAT223" s="3275"/>
      <c r="AAU223" s="3275"/>
      <c r="AAV223" s="3275"/>
      <c r="AAW223" s="3275"/>
      <c r="AAX223" s="3275"/>
      <c r="AAY223" s="3275"/>
      <c r="AAZ223" s="3275"/>
      <c r="ABA223" s="3275"/>
      <c r="ABB223" s="3275"/>
      <c r="ABC223" s="3275"/>
      <c r="ABD223" s="3275"/>
      <c r="ABE223" s="3275"/>
      <c r="ABF223" s="3275"/>
      <c r="ABG223" s="3275"/>
      <c r="ABH223" s="3275"/>
      <c r="ABI223" s="3275"/>
      <c r="ABJ223" s="3275"/>
      <c r="ABK223" s="3275"/>
      <c r="ABL223" s="3275"/>
      <c r="ABM223" s="3275"/>
      <c r="ABN223" s="3275"/>
      <c r="ABO223" s="3275"/>
      <c r="ABP223" s="3275"/>
      <c r="ABQ223" s="3275"/>
      <c r="ABR223" s="3275"/>
      <c r="ABS223" s="3275"/>
      <c r="ABT223" s="3275"/>
      <c r="ABU223" s="3275"/>
      <c r="ABV223" s="3275"/>
      <c r="ABW223" s="3275"/>
      <c r="ABX223" s="3275"/>
      <c r="ABY223" s="3275"/>
      <c r="ABZ223" s="3275"/>
      <c r="ACA223" s="3275"/>
      <c r="ACB223" s="3275"/>
      <c r="ACC223" s="3275"/>
      <c r="ACD223" s="3275"/>
      <c r="ACE223" s="3275"/>
      <c r="ACF223" s="3275"/>
      <c r="ACG223" s="3275"/>
      <c r="ACH223" s="3275"/>
      <c r="ACI223" s="3275"/>
      <c r="ACJ223" s="3275"/>
      <c r="ACK223" s="3275"/>
      <c r="ACL223" s="3275"/>
      <c r="ACM223" s="3275"/>
      <c r="ACN223" s="3275"/>
      <c r="ACO223" s="3275"/>
      <c r="ACP223" s="3275"/>
      <c r="ACQ223" s="3275"/>
      <c r="ACR223" s="3275"/>
      <c r="ACS223" s="3275"/>
      <c r="ACT223" s="3275"/>
      <c r="ACU223" s="3275"/>
      <c r="ACV223" s="3275"/>
      <c r="ACW223" s="3275"/>
      <c r="ACX223" s="3275"/>
      <c r="ACY223" s="3275"/>
      <c r="ACZ223" s="3275"/>
      <c r="ADA223" s="3275"/>
      <c r="ADB223" s="3275"/>
      <c r="ADC223" s="3275"/>
      <c r="ADD223" s="3275"/>
      <c r="ADE223" s="3275"/>
      <c r="ADF223" s="3275"/>
      <c r="ADG223" s="3275"/>
      <c r="ADH223" s="3275"/>
      <c r="ADI223" s="3275"/>
      <c r="ADJ223" s="3275"/>
      <c r="ADK223" s="3275"/>
      <c r="ADL223" s="3275"/>
      <c r="ADM223" s="3275"/>
      <c r="ADN223" s="3275"/>
      <c r="ADO223" s="3275"/>
      <c r="ADP223" s="3275"/>
      <c r="ADQ223" s="3275"/>
      <c r="ADR223" s="3275"/>
      <c r="ADS223" s="3275"/>
      <c r="ADT223" s="3275"/>
      <c r="ADU223" s="3275"/>
      <c r="ADV223" s="3275"/>
      <c r="ADW223" s="3275"/>
      <c r="ADX223" s="3275"/>
      <c r="ADY223" s="3275"/>
      <c r="ADZ223" s="3275"/>
      <c r="AEA223" s="3275"/>
      <c r="AEB223" s="3275"/>
      <c r="AEC223" s="3275"/>
      <c r="AED223" s="3275"/>
      <c r="AEE223" s="3275"/>
      <c r="AEF223" s="3275"/>
      <c r="AEG223" s="3275"/>
      <c r="AEH223" s="3275"/>
      <c r="AEI223" s="3275"/>
      <c r="AEJ223" s="3275"/>
      <c r="AEK223" s="3275"/>
      <c r="AEL223" s="3275"/>
      <c r="AEM223" s="3275"/>
      <c r="AEN223" s="3275"/>
      <c r="AEO223" s="3275"/>
      <c r="AEP223" s="3275"/>
      <c r="AEQ223" s="3275"/>
      <c r="AER223" s="3275"/>
      <c r="AES223" s="3275"/>
      <c r="AET223" s="3275"/>
      <c r="AEU223" s="3275"/>
      <c r="AEV223" s="3275"/>
      <c r="AEW223" s="3275"/>
      <c r="AEX223" s="3275"/>
      <c r="AEY223" s="3275"/>
      <c r="AEZ223" s="3275"/>
      <c r="AFA223" s="3275"/>
      <c r="AFB223" s="3275"/>
      <c r="AFC223" s="3275"/>
      <c r="AFD223" s="3275"/>
      <c r="AFE223" s="3275"/>
      <c r="AFF223" s="3275"/>
      <c r="AFG223" s="3275"/>
      <c r="AFH223" s="3275"/>
      <c r="AFI223" s="3275"/>
      <c r="AFJ223" s="3275"/>
      <c r="AFK223" s="3275"/>
      <c r="AFL223" s="3275"/>
      <c r="AFM223" s="3275"/>
      <c r="AFN223" s="3275"/>
      <c r="AFO223" s="3275"/>
      <c r="AFP223" s="3275"/>
      <c r="AFQ223" s="3275"/>
      <c r="AFR223" s="3275"/>
      <c r="AFS223" s="3275"/>
      <c r="AFT223" s="3275"/>
      <c r="AFU223" s="3275"/>
      <c r="AFV223" s="3275"/>
      <c r="AFW223" s="3275"/>
      <c r="AFX223" s="3275"/>
      <c r="AFY223" s="3275"/>
      <c r="AFZ223" s="3275"/>
      <c r="AGA223" s="3275"/>
      <c r="AGB223" s="3275"/>
      <c r="AGC223" s="3275"/>
      <c r="AGD223" s="3275"/>
      <c r="AGE223" s="3275"/>
      <c r="AGF223" s="3275"/>
      <c r="AGG223" s="3275"/>
      <c r="AGH223" s="3275"/>
      <c r="AGI223" s="3275"/>
      <c r="AGJ223" s="3275"/>
      <c r="AGK223" s="3275"/>
      <c r="AGL223" s="3275"/>
      <c r="AGM223" s="3275"/>
      <c r="AGN223" s="3275"/>
      <c r="AGO223" s="3275"/>
      <c r="AGP223" s="3275"/>
      <c r="AGQ223" s="3275"/>
      <c r="AGR223" s="3275"/>
      <c r="AGS223" s="3275"/>
      <c r="AGT223" s="3275"/>
      <c r="AGU223" s="3275"/>
      <c r="AGV223" s="3275"/>
      <c r="AGW223" s="3275"/>
      <c r="AGX223" s="3275"/>
      <c r="AGY223" s="3275"/>
      <c r="AGZ223" s="3275"/>
      <c r="AHA223" s="3275"/>
      <c r="AHB223" s="3275"/>
      <c r="AHC223" s="3275"/>
      <c r="AHD223" s="3275"/>
      <c r="AHE223" s="3275"/>
      <c r="AHF223" s="3275"/>
      <c r="AHG223" s="3275"/>
      <c r="AHH223" s="3275"/>
      <c r="AHI223" s="3275"/>
      <c r="AHJ223" s="3275"/>
      <c r="AHK223" s="3275"/>
      <c r="AHL223" s="3275"/>
      <c r="AHM223" s="3275"/>
      <c r="AHN223" s="3275"/>
      <c r="AHO223" s="3275"/>
      <c r="AHP223" s="3275"/>
      <c r="AHQ223" s="3275"/>
      <c r="AHR223" s="3275"/>
      <c r="AHS223" s="3275"/>
      <c r="AHT223" s="3275"/>
      <c r="AHU223" s="3275"/>
      <c r="AHV223" s="3275"/>
      <c r="AHW223" s="3275"/>
      <c r="AHX223" s="3275"/>
      <c r="AHY223" s="3275"/>
      <c r="AHZ223" s="3275"/>
      <c r="AIA223" s="3275"/>
      <c r="AIB223" s="3275"/>
      <c r="AIC223" s="3275"/>
      <c r="AID223" s="3275"/>
      <c r="AIE223" s="3275"/>
      <c r="AIF223" s="3275"/>
      <c r="AIG223" s="3275"/>
      <c r="AIH223" s="3275"/>
      <c r="AII223" s="3275"/>
      <c r="AIJ223" s="3275"/>
      <c r="AIK223" s="3275"/>
      <c r="AIL223" s="3275"/>
      <c r="AIM223" s="3275"/>
      <c r="AIN223" s="3275"/>
      <c r="AIO223" s="3275"/>
      <c r="AIP223" s="3275"/>
      <c r="AIQ223" s="3275"/>
      <c r="AIR223" s="3275"/>
      <c r="AIS223" s="3275"/>
      <c r="AIT223" s="3275"/>
      <c r="AIU223" s="3275"/>
      <c r="AIV223" s="3275"/>
      <c r="AIW223" s="3275"/>
      <c r="AIX223" s="3275"/>
      <c r="AIY223" s="3275"/>
      <c r="AIZ223" s="3275"/>
      <c r="AJA223" s="3275"/>
      <c r="AJB223" s="3275"/>
      <c r="AJC223" s="3275"/>
      <c r="AJD223" s="3275"/>
      <c r="AJE223" s="3275"/>
      <c r="AJF223" s="3275"/>
      <c r="AJG223" s="3275"/>
      <c r="AJH223" s="3275"/>
      <c r="AJI223" s="3275"/>
      <c r="AJJ223" s="3275"/>
      <c r="AJK223" s="3275"/>
      <c r="AJL223" s="3275"/>
      <c r="AJM223" s="3275"/>
      <c r="AJN223" s="3275"/>
      <c r="AJO223" s="3275"/>
      <c r="AJP223" s="3275"/>
      <c r="AJQ223" s="3275"/>
      <c r="AJR223" s="3275"/>
      <c r="AJS223" s="3275"/>
      <c r="AJT223" s="3275"/>
      <c r="AJU223" s="3275"/>
      <c r="AJV223" s="3275"/>
      <c r="AJW223" s="3275"/>
      <c r="AJX223" s="3275"/>
      <c r="AJY223" s="3275"/>
      <c r="AJZ223" s="3275"/>
      <c r="AKA223" s="3275"/>
      <c r="AKB223" s="3275"/>
      <c r="AKC223" s="3275"/>
      <c r="AKD223" s="3275"/>
      <c r="AKE223" s="3275"/>
      <c r="AKF223" s="3275"/>
      <c r="AKG223" s="3275"/>
      <c r="AKH223" s="3275"/>
      <c r="AKI223" s="3275"/>
      <c r="AKJ223" s="3275"/>
      <c r="AKK223" s="3275"/>
      <c r="AKL223" s="3275"/>
      <c r="AKM223" s="3275"/>
      <c r="AKN223" s="3275"/>
      <c r="AKO223" s="3275"/>
      <c r="AKP223" s="3275"/>
      <c r="AKQ223" s="3275"/>
      <c r="AKR223" s="3275"/>
      <c r="AKS223" s="3275"/>
      <c r="AKT223" s="3275"/>
      <c r="AKU223" s="3275"/>
      <c r="AKV223" s="3275"/>
      <c r="AKW223" s="3275"/>
      <c r="AKX223" s="3275"/>
      <c r="AKY223" s="3275"/>
      <c r="AKZ223" s="3275"/>
      <c r="ALA223" s="3275"/>
      <c r="ALB223" s="3275"/>
      <c r="ALC223" s="3275"/>
      <c r="ALD223" s="3275"/>
      <c r="ALE223" s="3275"/>
      <c r="ALF223" s="3275"/>
      <c r="ALG223" s="3275"/>
      <c r="ALH223" s="3275"/>
      <c r="ALI223" s="3275"/>
      <c r="ALJ223" s="3275"/>
      <c r="ALK223" s="3275"/>
      <c r="ALL223" s="3275"/>
      <c r="ALM223" s="3275"/>
      <c r="ALN223" s="3275"/>
      <c r="ALO223" s="3275"/>
      <c r="ALP223" s="3275"/>
      <c r="ALQ223" s="3275"/>
      <c r="ALR223" s="3275"/>
      <c r="ALS223" s="3275"/>
      <c r="ALT223" s="3275"/>
      <c r="ALU223" s="3275"/>
      <c r="ALV223" s="3275"/>
      <c r="ALW223" s="3275"/>
      <c r="ALX223" s="3275"/>
      <c r="ALY223" s="3275"/>
      <c r="ALZ223" s="3275"/>
      <c r="AMA223" s="3275"/>
      <c r="AMB223" s="3275"/>
      <c r="AMC223" s="3275"/>
      <c r="AMD223" s="3275"/>
      <c r="AME223" s="3275"/>
      <c r="AMF223" s="3275"/>
      <c r="AMG223" s="3275"/>
      <c r="AMH223" s="3275"/>
      <c r="AMI223" s="3275"/>
      <c r="AMJ223" s="3275"/>
      <c r="AMK223" s="3275"/>
      <c r="AML223" s="3275"/>
      <c r="AMM223" s="3275"/>
      <c r="AMN223" s="3275"/>
      <c r="AMO223" s="3275"/>
      <c r="AMP223" s="3275"/>
      <c r="AMQ223" s="3275"/>
      <c r="AMR223" s="3275"/>
      <c r="AMS223" s="3275"/>
      <c r="AMT223" s="3275"/>
      <c r="AMU223" s="3275"/>
      <c r="AMV223" s="3275"/>
      <c r="AMW223" s="3275"/>
      <c r="AMX223" s="3275"/>
      <c r="AMY223" s="3275"/>
      <c r="AMZ223" s="3275"/>
      <c r="ANA223" s="3275"/>
      <c r="ANB223" s="3275"/>
      <c r="ANC223" s="3275"/>
      <c r="AND223" s="3275"/>
      <c r="ANE223" s="3275"/>
      <c r="ANF223" s="3275"/>
      <c r="ANG223" s="3275"/>
      <c r="ANH223" s="3275"/>
      <c r="ANI223" s="3275"/>
      <c r="ANJ223" s="3275"/>
      <c r="ANK223" s="3275"/>
      <c r="ANL223" s="3275"/>
      <c r="ANM223" s="3275"/>
      <c r="ANN223" s="3275"/>
      <c r="ANO223" s="3275"/>
      <c r="ANP223" s="3275"/>
      <c r="ANQ223" s="3275"/>
      <c r="ANR223" s="3275"/>
      <c r="ANS223" s="3275"/>
      <c r="ANT223" s="3275"/>
      <c r="ANU223" s="3275"/>
      <c r="ANV223" s="3275"/>
      <c r="ANW223" s="3275"/>
      <c r="ANX223" s="3275"/>
      <c r="ANY223" s="3275"/>
      <c r="ANZ223" s="3275"/>
      <c r="AOA223" s="3275"/>
      <c r="AOB223" s="3275"/>
      <c r="AOC223" s="3275"/>
      <c r="AOD223" s="3275"/>
      <c r="AOE223" s="3275"/>
      <c r="AOF223" s="3275"/>
      <c r="AOG223" s="3275"/>
      <c r="AOH223" s="3275"/>
      <c r="AOI223" s="3275"/>
      <c r="AOJ223" s="3275"/>
      <c r="AOK223" s="3275"/>
      <c r="AOL223" s="3275"/>
      <c r="AOM223" s="3275"/>
      <c r="AON223" s="3275"/>
      <c r="AOO223" s="3275"/>
      <c r="AOP223" s="3275"/>
      <c r="AOQ223" s="3275"/>
      <c r="AOR223" s="3275"/>
      <c r="AOS223" s="3275"/>
      <c r="AOT223" s="3275"/>
      <c r="AOU223" s="3275"/>
      <c r="AOV223" s="3275"/>
      <c r="AOW223" s="3275"/>
      <c r="AOX223" s="3275"/>
      <c r="AOY223" s="3275"/>
      <c r="AOZ223" s="3275"/>
      <c r="APA223" s="3275"/>
      <c r="APB223" s="3275"/>
      <c r="APC223" s="3275"/>
      <c r="APD223" s="3275"/>
      <c r="APE223" s="3275"/>
      <c r="APF223" s="3275"/>
      <c r="APG223" s="3275"/>
      <c r="APH223" s="3275"/>
      <c r="API223" s="3275"/>
      <c r="APJ223" s="3275"/>
      <c r="APK223" s="3275"/>
      <c r="APL223" s="3275"/>
      <c r="APM223" s="3275"/>
      <c r="APN223" s="3275"/>
      <c r="APO223" s="3275"/>
      <c r="APP223" s="3275"/>
      <c r="APQ223" s="3275"/>
      <c r="APR223" s="3275"/>
      <c r="APS223" s="3275"/>
      <c r="APT223" s="3275"/>
      <c r="APU223" s="3275"/>
      <c r="APV223" s="3275"/>
      <c r="APW223" s="3275"/>
      <c r="APX223" s="3275"/>
      <c r="APY223" s="3275"/>
      <c r="APZ223" s="3275"/>
      <c r="AQA223" s="3275"/>
      <c r="AQB223" s="3275"/>
      <c r="AQC223" s="3275"/>
      <c r="AQD223" s="3275"/>
      <c r="AQE223" s="3275"/>
      <c r="AQF223" s="3275"/>
      <c r="AQG223" s="3275"/>
      <c r="AQH223" s="3275"/>
      <c r="AQI223" s="3275"/>
      <c r="AQJ223" s="3275"/>
      <c r="AQK223" s="3275"/>
      <c r="AQL223" s="3275"/>
      <c r="AQM223" s="3275"/>
      <c r="AQN223" s="3275"/>
      <c r="AQO223" s="3275"/>
      <c r="AQP223" s="3275"/>
      <c r="AQQ223" s="3275"/>
      <c r="AQR223" s="3275"/>
      <c r="AQS223" s="3275"/>
      <c r="AQT223" s="3275"/>
      <c r="AQU223" s="3275"/>
      <c r="AQV223" s="3275"/>
      <c r="AQW223" s="3275"/>
      <c r="AQX223" s="3275"/>
      <c r="AQY223" s="3275"/>
      <c r="AQZ223" s="3275"/>
      <c r="ARA223" s="3275"/>
      <c r="ARB223" s="3275"/>
      <c r="ARC223" s="3275"/>
      <c r="ARD223" s="3275"/>
      <c r="ARE223" s="3275"/>
      <c r="ARF223" s="3275"/>
      <c r="ARG223" s="3275"/>
      <c r="ARH223" s="3275"/>
      <c r="ARI223" s="3275"/>
      <c r="ARJ223" s="3275"/>
      <c r="ARK223" s="3275"/>
      <c r="ARL223" s="3275"/>
      <c r="ARM223" s="3275"/>
      <c r="ARN223" s="3275"/>
      <c r="ARO223" s="3275"/>
      <c r="ARP223" s="3275"/>
      <c r="ARQ223" s="3275"/>
      <c r="ARR223" s="3275"/>
      <c r="ARS223" s="3275"/>
      <c r="ART223" s="3275"/>
      <c r="ARU223" s="3275"/>
      <c r="ARV223" s="3275"/>
      <c r="ARW223" s="3275"/>
      <c r="ARX223" s="3275"/>
      <c r="ARY223" s="3275"/>
      <c r="ARZ223" s="3275"/>
      <c r="ASA223" s="3275"/>
      <c r="ASB223" s="3275"/>
      <c r="ASC223" s="3275"/>
      <c r="ASD223" s="3275"/>
      <c r="ASE223" s="3275"/>
      <c r="ASF223" s="3275"/>
      <c r="ASG223" s="3275"/>
      <c r="ASH223" s="3275"/>
      <c r="ASI223" s="3275"/>
      <c r="ASJ223" s="3275"/>
      <c r="ASK223" s="3275"/>
      <c r="ASL223" s="3275"/>
      <c r="ASM223" s="3275"/>
      <c r="ASN223" s="3275"/>
      <c r="ASO223" s="3275"/>
      <c r="ASP223" s="3275"/>
      <c r="ASQ223" s="3275"/>
      <c r="ASR223" s="3275"/>
      <c r="ASS223" s="3275"/>
      <c r="AST223" s="3275"/>
      <c r="ASU223" s="3275"/>
      <c r="ASV223" s="3275"/>
      <c r="ASW223" s="3275"/>
      <c r="ASX223" s="3275"/>
      <c r="ASY223" s="3275"/>
      <c r="ASZ223" s="3275"/>
      <c r="ATA223" s="3275"/>
      <c r="ATB223" s="3275"/>
      <c r="ATC223" s="3275"/>
      <c r="ATD223" s="3275"/>
      <c r="ATE223" s="3275"/>
      <c r="ATF223" s="3275"/>
      <c r="ATG223" s="3275"/>
      <c r="ATH223" s="3275"/>
      <c r="ATI223" s="3275"/>
      <c r="ATJ223" s="3275"/>
      <c r="ATK223" s="3275"/>
      <c r="ATL223" s="3275"/>
      <c r="ATM223" s="3275"/>
      <c r="ATN223" s="3275"/>
      <c r="ATO223" s="3275"/>
      <c r="ATP223" s="3275"/>
      <c r="ATQ223" s="3275"/>
      <c r="ATR223" s="3275"/>
      <c r="ATS223" s="3275"/>
      <c r="ATT223" s="3275"/>
      <c r="ATU223" s="3275"/>
      <c r="ATV223" s="3275"/>
      <c r="ATW223" s="3275"/>
      <c r="ATX223" s="3275"/>
      <c r="ATY223" s="3275"/>
      <c r="ATZ223" s="3275"/>
      <c r="AUA223" s="3275"/>
      <c r="AUB223" s="3275"/>
      <c r="AUC223" s="3275"/>
      <c r="AUD223" s="3275"/>
      <c r="AUE223" s="3275"/>
      <c r="AUF223" s="3275"/>
      <c r="AUG223" s="3275"/>
      <c r="AUH223" s="3275"/>
      <c r="AUI223" s="3275"/>
      <c r="AUJ223" s="3275"/>
      <c r="AUK223" s="3275"/>
      <c r="AUL223" s="3275"/>
      <c r="AUM223" s="3275"/>
      <c r="AUN223" s="3275"/>
      <c r="AUO223" s="3275"/>
      <c r="AUP223" s="3275"/>
      <c r="AUQ223" s="3275"/>
      <c r="AUR223" s="3275"/>
      <c r="AUS223" s="3275"/>
      <c r="AUT223" s="3275"/>
      <c r="AUU223" s="3275"/>
      <c r="AUV223" s="3275"/>
      <c r="AUW223" s="3275"/>
      <c r="AUX223" s="3275"/>
      <c r="AUY223" s="3275"/>
      <c r="AUZ223" s="3275"/>
      <c r="AVA223" s="3275"/>
      <c r="AVB223" s="3275"/>
      <c r="AVC223" s="3275"/>
      <c r="AVD223" s="3275"/>
      <c r="AVE223" s="3275"/>
      <c r="AVF223" s="3275"/>
      <c r="AVG223" s="3275"/>
      <c r="AVH223" s="3275"/>
      <c r="AVI223" s="3275"/>
      <c r="AVJ223" s="3275"/>
      <c r="AVK223" s="3275"/>
      <c r="AVL223" s="3275"/>
      <c r="AVM223" s="3275"/>
      <c r="AVN223" s="3275"/>
      <c r="AVO223" s="3275"/>
      <c r="AVP223" s="3275"/>
      <c r="AVQ223" s="3275"/>
      <c r="AVR223" s="3275"/>
      <c r="AVS223" s="3275"/>
      <c r="AVT223" s="3275"/>
      <c r="AVU223" s="3275"/>
      <c r="AVV223" s="3275"/>
      <c r="AVW223" s="3275"/>
      <c r="AVX223" s="3275"/>
      <c r="AVY223" s="3275"/>
      <c r="AVZ223" s="3275"/>
      <c r="AWA223" s="3275"/>
      <c r="AWB223" s="3275"/>
      <c r="AWC223" s="3275"/>
      <c r="AWD223" s="3275"/>
      <c r="AWE223" s="3275"/>
      <c r="AWF223" s="3275"/>
      <c r="AWG223" s="3275"/>
      <c r="AWH223" s="3275"/>
      <c r="AWI223" s="3275"/>
      <c r="AWJ223" s="3275"/>
      <c r="AWK223" s="3275"/>
      <c r="AWL223" s="3275"/>
      <c r="AWM223" s="3275"/>
      <c r="AWN223" s="3275"/>
      <c r="AWO223" s="3275"/>
      <c r="AWP223" s="3275"/>
      <c r="AWQ223" s="3275"/>
      <c r="AWR223" s="3275"/>
      <c r="AWS223" s="3275"/>
      <c r="AWT223" s="3275"/>
      <c r="AWU223" s="3275"/>
      <c r="AWV223" s="3275"/>
      <c r="AWW223" s="3275"/>
      <c r="AWX223" s="3275"/>
      <c r="AWY223" s="3275"/>
      <c r="AWZ223" s="3275"/>
      <c r="AXA223" s="3275"/>
      <c r="AXB223" s="3275"/>
      <c r="AXC223" s="3275"/>
      <c r="AXD223" s="3275"/>
      <c r="AXE223" s="3275"/>
      <c r="AXF223" s="3275"/>
      <c r="AXG223" s="3275"/>
      <c r="AXH223" s="3275"/>
      <c r="AXI223" s="3275"/>
      <c r="AXJ223" s="3275"/>
    </row>
    <row r="224" spans="1:1310" s="3276" customFormat="1" ht="23.25" customHeight="1">
      <c r="A224" s="3277"/>
      <c r="B224" s="3280" t="s">
        <v>2594</v>
      </c>
      <c r="C224" s="3280"/>
      <c r="D224" s="3280"/>
      <c r="E224" s="3280"/>
      <c r="F224" s="3282"/>
      <c r="G224" s="3280" t="s">
        <v>2595</v>
      </c>
      <c r="H224" s="3280"/>
      <c r="I224" s="3280"/>
      <c r="J224" s="3282"/>
      <c r="K224" s="3280" t="s">
        <v>2596</v>
      </c>
      <c r="L224" s="3280"/>
      <c r="M224" s="3280"/>
      <c r="N224" s="3282"/>
      <c r="O224" s="3280" t="s">
        <v>2597</v>
      </c>
      <c r="P224" s="3280"/>
      <c r="Q224" s="3282"/>
      <c r="R224" s="1510"/>
      <c r="S224" s="1510"/>
      <c r="T224" s="1510"/>
      <c r="U224" s="1510"/>
      <c r="V224" s="1510"/>
      <c r="W224" s="1510"/>
      <c r="X224" s="1510"/>
      <c r="Y224" s="1510"/>
      <c r="Z224" s="1510"/>
      <c r="AA224" s="1510"/>
      <c r="AB224" s="1510"/>
      <c r="AC224" s="1510"/>
      <c r="AD224" s="3275"/>
      <c r="AE224" s="3275"/>
      <c r="AF224" s="3275"/>
      <c r="AG224" s="3275"/>
      <c r="AH224" s="3275"/>
      <c r="AI224" s="3275"/>
      <c r="AJ224" s="3275"/>
      <c r="AK224" s="3275"/>
      <c r="AL224" s="3275"/>
      <c r="AM224" s="3275"/>
      <c r="AN224" s="3275"/>
      <c r="AO224" s="3275"/>
      <c r="AP224" s="3275"/>
      <c r="AQ224" s="3275"/>
      <c r="AR224" s="3275"/>
      <c r="AS224" s="3275"/>
      <c r="AT224" s="3275"/>
      <c r="AU224" s="3275"/>
      <c r="AV224" s="3275"/>
      <c r="AW224" s="3275"/>
      <c r="AX224" s="3275"/>
      <c r="AY224" s="3275"/>
      <c r="AZ224" s="3275"/>
      <c r="BA224" s="3275"/>
      <c r="BB224" s="3275"/>
      <c r="BC224" s="3275"/>
      <c r="BD224" s="3275"/>
      <c r="BE224" s="3275"/>
      <c r="BF224" s="3275"/>
      <c r="BG224" s="3275"/>
      <c r="BH224" s="3275"/>
      <c r="BI224" s="3275"/>
      <c r="BJ224" s="3275"/>
      <c r="BK224" s="3275"/>
      <c r="BL224" s="3275"/>
      <c r="BM224" s="3275"/>
      <c r="BN224" s="3275"/>
      <c r="BO224" s="3275"/>
      <c r="BP224" s="3275"/>
      <c r="BQ224" s="3275"/>
      <c r="BR224" s="3275"/>
      <c r="BS224" s="3275"/>
      <c r="BT224" s="3275"/>
      <c r="BU224" s="3275"/>
      <c r="BV224" s="3275"/>
      <c r="BW224" s="3275"/>
      <c r="BX224" s="3275"/>
      <c r="BY224" s="3275"/>
      <c r="BZ224" s="3275"/>
      <c r="CA224" s="3275"/>
      <c r="CB224" s="3275"/>
      <c r="CC224" s="3275"/>
      <c r="CD224" s="3275"/>
      <c r="CE224" s="3275"/>
      <c r="CF224" s="3275"/>
      <c r="CG224" s="3275"/>
      <c r="CH224" s="3275"/>
      <c r="CI224" s="3275"/>
      <c r="CJ224" s="3275"/>
      <c r="CK224" s="3275"/>
      <c r="CL224" s="3275"/>
      <c r="CM224" s="3275"/>
      <c r="CN224" s="3275"/>
      <c r="CO224" s="3275"/>
      <c r="CP224" s="3275"/>
      <c r="CQ224" s="3275"/>
      <c r="CR224" s="3275"/>
      <c r="CS224" s="3275"/>
      <c r="CT224" s="3275"/>
      <c r="CU224" s="3275"/>
      <c r="CV224" s="3275"/>
      <c r="CW224" s="3275"/>
      <c r="CX224" s="3275"/>
      <c r="CY224" s="3275"/>
      <c r="CZ224" s="3275"/>
      <c r="DA224" s="3275"/>
      <c r="DB224" s="3275"/>
      <c r="DC224" s="3275"/>
      <c r="DD224" s="3275"/>
      <c r="DE224" s="3275"/>
      <c r="DF224" s="3275"/>
      <c r="DG224" s="3275"/>
      <c r="DH224" s="3275"/>
      <c r="DI224" s="3275"/>
      <c r="DJ224" s="3275"/>
      <c r="DK224" s="3275"/>
      <c r="DL224" s="3275"/>
      <c r="DM224" s="3275"/>
      <c r="DN224" s="3275"/>
      <c r="DO224" s="3275"/>
      <c r="DP224" s="3275"/>
      <c r="DQ224" s="3275"/>
      <c r="DR224" s="3275"/>
      <c r="DS224" s="3275"/>
      <c r="DT224" s="3275"/>
      <c r="DU224" s="3275"/>
      <c r="DV224" s="3275"/>
      <c r="DW224" s="3275"/>
      <c r="DX224" s="3275"/>
      <c r="DY224" s="3275"/>
      <c r="DZ224" s="3275"/>
      <c r="EA224" s="3275"/>
      <c r="EB224" s="3275"/>
      <c r="EC224" s="3275"/>
      <c r="ED224" s="3275"/>
      <c r="EE224" s="3275"/>
      <c r="EF224" s="3275"/>
      <c r="EG224" s="3275"/>
      <c r="EH224" s="3275"/>
      <c r="EI224" s="3275"/>
      <c r="EJ224" s="3275"/>
      <c r="EK224" s="3275"/>
      <c r="EL224" s="3275"/>
      <c r="EM224" s="3275"/>
      <c r="EN224" s="3275"/>
      <c r="EO224" s="3275"/>
      <c r="EP224" s="3275"/>
      <c r="EQ224" s="3275"/>
      <c r="ER224" s="3275"/>
      <c r="ES224" s="3275"/>
      <c r="ET224" s="3275"/>
      <c r="EU224" s="3275"/>
      <c r="EV224" s="3275"/>
      <c r="EW224" s="3275"/>
      <c r="EX224" s="3275"/>
      <c r="EY224" s="3275"/>
      <c r="EZ224" s="3275"/>
      <c r="FA224" s="3275"/>
      <c r="FB224" s="3275"/>
      <c r="FC224" s="3275"/>
      <c r="FD224" s="3275"/>
      <c r="FE224" s="3275"/>
      <c r="FF224" s="3275"/>
      <c r="FG224" s="3275"/>
      <c r="FH224" s="3275"/>
      <c r="FI224" s="3275"/>
      <c r="FJ224" s="3275"/>
      <c r="FK224" s="3275"/>
      <c r="FL224" s="3275"/>
      <c r="FM224" s="3275"/>
      <c r="FN224" s="3275"/>
      <c r="FO224" s="3275"/>
      <c r="FP224" s="3275"/>
      <c r="FQ224" s="3275"/>
      <c r="FR224" s="3275"/>
      <c r="FS224" s="3275"/>
      <c r="FT224" s="3275"/>
      <c r="FU224" s="3275"/>
      <c r="FV224" s="3275"/>
      <c r="FW224" s="3275"/>
      <c r="FX224" s="3275"/>
      <c r="FY224" s="3275"/>
      <c r="FZ224" s="3275"/>
      <c r="GA224" s="3275"/>
      <c r="GB224" s="3275"/>
      <c r="GC224" s="3275"/>
      <c r="GD224" s="3275"/>
      <c r="GE224" s="3275"/>
      <c r="GF224" s="3275"/>
      <c r="GG224" s="3275"/>
      <c r="GH224" s="3275"/>
      <c r="GI224" s="3275"/>
      <c r="GJ224" s="3275"/>
      <c r="GK224" s="3275"/>
      <c r="GL224" s="3275"/>
      <c r="GM224" s="3275"/>
      <c r="GN224" s="3275"/>
      <c r="GO224" s="3275"/>
      <c r="GP224" s="3275"/>
      <c r="GQ224" s="3275"/>
      <c r="GR224" s="3275"/>
      <c r="GS224" s="3275"/>
      <c r="GT224" s="3275"/>
      <c r="GU224" s="3275"/>
      <c r="GV224" s="3275"/>
      <c r="GW224" s="3275"/>
      <c r="GX224" s="3275"/>
      <c r="GY224" s="3275"/>
      <c r="GZ224" s="3275"/>
      <c r="HA224" s="3275"/>
      <c r="HB224" s="3275"/>
      <c r="HC224" s="3275"/>
      <c r="HD224" s="3275"/>
      <c r="HE224" s="3275"/>
      <c r="HF224" s="3275"/>
      <c r="HG224" s="3275"/>
      <c r="HH224" s="3275"/>
      <c r="HI224" s="3275"/>
      <c r="HJ224" s="3275"/>
      <c r="HK224" s="3275"/>
      <c r="HL224" s="3275"/>
      <c r="HM224" s="3275"/>
      <c r="HN224" s="3275"/>
      <c r="HO224" s="3275"/>
      <c r="HP224" s="3275"/>
      <c r="HQ224" s="3275"/>
      <c r="HR224" s="3275"/>
      <c r="HS224" s="3275"/>
      <c r="HT224" s="3275"/>
      <c r="HU224" s="3275"/>
      <c r="HV224" s="3275"/>
      <c r="HW224" s="3275"/>
      <c r="HX224" s="3275"/>
      <c r="HY224" s="3275"/>
      <c r="HZ224" s="3275"/>
      <c r="IA224" s="3275"/>
      <c r="IB224" s="3275"/>
      <c r="IC224" s="3275"/>
      <c r="ID224" s="3275"/>
      <c r="IE224" s="3275"/>
      <c r="IF224" s="3275"/>
      <c r="IG224" s="3275"/>
      <c r="IH224" s="3275"/>
      <c r="II224" s="3275"/>
      <c r="IJ224" s="3275"/>
      <c r="IK224" s="3275"/>
      <c r="IL224" s="3275"/>
      <c r="IM224" s="3275"/>
      <c r="IN224" s="3275"/>
      <c r="IO224" s="3275"/>
      <c r="IP224" s="3275"/>
      <c r="IQ224" s="3275"/>
      <c r="IR224" s="3275"/>
      <c r="IS224" s="3275"/>
      <c r="IT224" s="3275"/>
      <c r="IU224" s="3275"/>
      <c r="IV224" s="3275"/>
      <c r="IW224" s="3275"/>
      <c r="IX224" s="3275"/>
      <c r="IY224" s="3275"/>
      <c r="IZ224" s="3275"/>
      <c r="JA224" s="3275"/>
      <c r="JB224" s="3275"/>
      <c r="JC224" s="3275"/>
      <c r="JD224" s="3275"/>
      <c r="JE224" s="3275"/>
      <c r="JF224" s="3275"/>
      <c r="JG224" s="3275"/>
      <c r="JH224" s="3275"/>
      <c r="JI224" s="3275"/>
      <c r="JJ224" s="3275"/>
      <c r="JK224" s="3275"/>
      <c r="JL224" s="3275"/>
      <c r="JM224" s="3275"/>
      <c r="JN224" s="3275"/>
      <c r="JO224" s="3275"/>
      <c r="JP224" s="3275"/>
      <c r="JQ224" s="3275"/>
      <c r="JR224" s="3275"/>
      <c r="JS224" s="3275"/>
      <c r="JT224" s="3275"/>
      <c r="JU224" s="3275"/>
      <c r="JV224" s="3275"/>
      <c r="JW224" s="3275"/>
      <c r="JX224" s="3275"/>
      <c r="JY224" s="3275"/>
      <c r="JZ224" s="3275"/>
      <c r="KA224" s="3275"/>
      <c r="KB224" s="3275"/>
      <c r="KC224" s="3275"/>
      <c r="KD224" s="3275"/>
      <c r="KE224" s="3275"/>
      <c r="KF224" s="3275"/>
      <c r="KG224" s="3275"/>
      <c r="KH224" s="3275"/>
      <c r="KI224" s="3275"/>
      <c r="KJ224" s="3275"/>
      <c r="KK224" s="3275"/>
      <c r="KL224" s="3275"/>
      <c r="KM224" s="3275"/>
      <c r="KN224" s="3275"/>
      <c r="KO224" s="3275"/>
      <c r="KP224" s="3275"/>
      <c r="KQ224" s="3275"/>
      <c r="KR224" s="3275"/>
      <c r="KS224" s="3275"/>
      <c r="KT224" s="3275"/>
      <c r="KU224" s="3275"/>
      <c r="KV224" s="3275"/>
      <c r="KW224" s="3275"/>
      <c r="KX224" s="3275"/>
      <c r="KY224" s="3275"/>
      <c r="KZ224" s="3275"/>
      <c r="LA224" s="3275"/>
      <c r="LB224" s="3275"/>
      <c r="LC224" s="3275"/>
      <c r="LD224" s="3275"/>
      <c r="LE224" s="3275"/>
      <c r="LF224" s="3275"/>
      <c r="LG224" s="3275"/>
      <c r="LH224" s="3275"/>
      <c r="LI224" s="3275"/>
      <c r="LJ224" s="3275"/>
      <c r="LK224" s="3275"/>
      <c r="LL224" s="3275"/>
      <c r="LM224" s="3275"/>
      <c r="LN224" s="3275"/>
      <c r="LO224" s="3275"/>
      <c r="LP224" s="3275"/>
      <c r="LQ224" s="3275"/>
      <c r="LR224" s="3275"/>
      <c r="LS224" s="3275"/>
      <c r="LT224" s="3275"/>
      <c r="LU224" s="3275"/>
      <c r="LV224" s="3275"/>
      <c r="LW224" s="3275"/>
      <c r="LX224" s="3275"/>
      <c r="LY224" s="3275"/>
      <c r="LZ224" s="3275"/>
      <c r="MA224" s="3275"/>
      <c r="MB224" s="3275"/>
      <c r="MC224" s="3275"/>
      <c r="MD224" s="3275"/>
      <c r="ME224" s="3275"/>
      <c r="MF224" s="3275"/>
      <c r="MG224" s="3275"/>
      <c r="MH224" s="3275"/>
      <c r="MI224" s="3275"/>
      <c r="MJ224" s="3275"/>
      <c r="MK224" s="3275"/>
      <c r="ML224" s="3275"/>
      <c r="MM224" s="3275"/>
      <c r="MN224" s="3275"/>
      <c r="MO224" s="3275"/>
      <c r="MP224" s="3275"/>
      <c r="MQ224" s="3275"/>
      <c r="MR224" s="3275"/>
      <c r="MS224" s="3275"/>
      <c r="MT224" s="3275"/>
      <c r="MU224" s="3275"/>
      <c r="MV224" s="3275"/>
      <c r="MW224" s="3275"/>
      <c r="MX224" s="3275"/>
      <c r="MY224" s="3275"/>
      <c r="MZ224" s="3275"/>
      <c r="NA224" s="3275"/>
      <c r="NB224" s="3275"/>
      <c r="NC224" s="3275"/>
      <c r="ND224" s="3275"/>
      <c r="NE224" s="3275"/>
      <c r="NF224" s="3275"/>
      <c r="NG224" s="3275"/>
      <c r="NH224" s="3275"/>
      <c r="NI224" s="3275"/>
      <c r="NJ224" s="3275"/>
      <c r="NK224" s="3275"/>
      <c r="NL224" s="3275"/>
      <c r="NM224" s="3275"/>
      <c r="NN224" s="3275"/>
      <c r="NO224" s="3275"/>
      <c r="NP224" s="3275"/>
      <c r="NQ224" s="3275"/>
      <c r="NR224" s="3275"/>
      <c r="NS224" s="3275"/>
      <c r="NT224" s="3275"/>
      <c r="NU224" s="3275"/>
      <c r="NV224" s="3275"/>
      <c r="NW224" s="3275"/>
      <c r="NX224" s="3275"/>
      <c r="NY224" s="3275"/>
      <c r="NZ224" s="3275"/>
      <c r="OA224" s="3275"/>
      <c r="OB224" s="3275"/>
      <c r="OC224" s="3275"/>
      <c r="OD224" s="3275"/>
      <c r="OE224" s="3275"/>
      <c r="OF224" s="3275"/>
      <c r="OG224" s="3275"/>
      <c r="OH224" s="3275"/>
      <c r="OI224" s="3275"/>
      <c r="OJ224" s="3275"/>
      <c r="OK224" s="3275"/>
      <c r="OL224" s="3275"/>
      <c r="OM224" s="3275"/>
      <c r="ON224" s="3275"/>
      <c r="OO224" s="3275"/>
      <c r="OP224" s="3275"/>
      <c r="OQ224" s="3275"/>
      <c r="OR224" s="3275"/>
      <c r="OS224" s="3275"/>
      <c r="OT224" s="3275"/>
      <c r="OU224" s="3275"/>
      <c r="OV224" s="3275"/>
      <c r="OW224" s="3275"/>
      <c r="OX224" s="3275"/>
      <c r="OY224" s="3275"/>
      <c r="OZ224" s="3275"/>
      <c r="PA224" s="3275"/>
      <c r="PB224" s="3275"/>
      <c r="PC224" s="3275"/>
      <c r="PD224" s="3275"/>
      <c r="PE224" s="3275"/>
      <c r="PF224" s="3275"/>
      <c r="PG224" s="3275"/>
      <c r="PH224" s="3275"/>
      <c r="PI224" s="3275"/>
      <c r="PJ224" s="3275"/>
      <c r="PK224" s="3275"/>
      <c r="PL224" s="3275"/>
      <c r="PM224" s="3275"/>
      <c r="PN224" s="3275"/>
      <c r="PO224" s="3275"/>
      <c r="PP224" s="3275"/>
      <c r="PQ224" s="3275"/>
      <c r="PR224" s="3275"/>
      <c r="PS224" s="3275"/>
      <c r="PT224" s="3275"/>
      <c r="PU224" s="3275"/>
      <c r="PV224" s="3275"/>
      <c r="PW224" s="3275"/>
      <c r="PX224" s="3275"/>
      <c r="PY224" s="3275"/>
      <c r="PZ224" s="3275"/>
      <c r="QA224" s="3275"/>
      <c r="QB224" s="3275"/>
      <c r="QC224" s="3275"/>
      <c r="QD224" s="3275"/>
      <c r="QE224" s="3275"/>
      <c r="QF224" s="3275"/>
      <c r="QG224" s="3275"/>
      <c r="QH224" s="3275"/>
      <c r="QI224" s="3275"/>
      <c r="QJ224" s="3275"/>
      <c r="QK224" s="3275"/>
      <c r="QL224" s="3275"/>
      <c r="QM224" s="3275"/>
      <c r="QN224" s="3275"/>
      <c r="QO224" s="3275"/>
      <c r="QP224" s="3275"/>
      <c r="QQ224" s="3275"/>
      <c r="QR224" s="3275"/>
      <c r="QS224" s="3275"/>
      <c r="QT224" s="3275"/>
      <c r="QU224" s="3275"/>
      <c r="QV224" s="3275"/>
      <c r="QW224" s="3275"/>
      <c r="QX224" s="3275"/>
      <c r="QY224" s="3275"/>
      <c r="QZ224" s="3275"/>
      <c r="RA224" s="3275"/>
      <c r="RB224" s="3275"/>
      <c r="RC224" s="3275"/>
      <c r="RD224" s="3275"/>
      <c r="RE224" s="3275"/>
      <c r="RF224" s="3275"/>
      <c r="RG224" s="3275"/>
      <c r="RH224" s="3275"/>
      <c r="RI224" s="3275"/>
      <c r="RJ224" s="3275"/>
      <c r="RK224" s="3275"/>
      <c r="RL224" s="3275"/>
      <c r="RM224" s="3275"/>
      <c r="RN224" s="3275"/>
      <c r="RO224" s="3275"/>
      <c r="RP224" s="3275"/>
      <c r="RQ224" s="3275"/>
      <c r="RR224" s="3275"/>
      <c r="RS224" s="3275"/>
      <c r="RT224" s="3275"/>
      <c r="RU224" s="3275"/>
      <c r="RV224" s="3275"/>
      <c r="RW224" s="3275"/>
      <c r="RX224" s="3275"/>
      <c r="RY224" s="3275"/>
      <c r="RZ224" s="3275"/>
      <c r="SA224" s="3275"/>
      <c r="SB224" s="3275"/>
      <c r="SC224" s="3275"/>
      <c r="SD224" s="3275"/>
      <c r="SE224" s="3275"/>
      <c r="SF224" s="3275"/>
      <c r="SG224" s="3275"/>
      <c r="SH224" s="3275"/>
      <c r="SI224" s="3275"/>
      <c r="SJ224" s="3275"/>
      <c r="SK224" s="3275"/>
      <c r="SL224" s="3275"/>
      <c r="SM224" s="3275"/>
      <c r="SN224" s="3275"/>
      <c r="SO224" s="3275"/>
      <c r="SP224" s="3275"/>
      <c r="SQ224" s="3275"/>
      <c r="SR224" s="3275"/>
      <c r="SS224" s="3275"/>
      <c r="ST224" s="3275"/>
      <c r="SU224" s="3275"/>
      <c r="SV224" s="3275"/>
      <c r="SW224" s="3275"/>
      <c r="SX224" s="3275"/>
      <c r="SY224" s="3275"/>
      <c r="SZ224" s="3275"/>
      <c r="TA224" s="3275"/>
      <c r="TB224" s="3275"/>
      <c r="TC224" s="3275"/>
      <c r="TD224" s="3275"/>
      <c r="TE224" s="3275"/>
      <c r="TF224" s="3275"/>
      <c r="TG224" s="3275"/>
      <c r="TH224" s="3275"/>
      <c r="TI224" s="3275"/>
      <c r="TJ224" s="3275"/>
      <c r="TK224" s="3275"/>
      <c r="TL224" s="3275"/>
      <c r="TM224" s="3275"/>
      <c r="TN224" s="3275"/>
      <c r="TO224" s="3275"/>
      <c r="TP224" s="3275"/>
      <c r="TQ224" s="3275"/>
      <c r="TR224" s="3275"/>
      <c r="TS224" s="3275"/>
      <c r="TT224" s="3275"/>
      <c r="TU224" s="3275"/>
      <c r="TV224" s="3275"/>
      <c r="TW224" s="3275"/>
      <c r="TX224" s="3275"/>
      <c r="TY224" s="3275"/>
      <c r="TZ224" s="3275"/>
      <c r="UA224" s="3275"/>
      <c r="UB224" s="3275"/>
      <c r="UC224" s="3275"/>
      <c r="UD224" s="3275"/>
      <c r="UE224" s="3275"/>
      <c r="UF224" s="3275"/>
      <c r="UG224" s="3275"/>
      <c r="UH224" s="3275"/>
      <c r="UI224" s="3275"/>
      <c r="UJ224" s="3275"/>
      <c r="UK224" s="3275"/>
      <c r="UL224" s="3275"/>
      <c r="UM224" s="3275"/>
      <c r="UN224" s="3275"/>
      <c r="UO224" s="3275"/>
      <c r="UP224" s="3275"/>
      <c r="UQ224" s="3275"/>
      <c r="UR224" s="3275"/>
      <c r="US224" s="3275"/>
      <c r="UT224" s="3275"/>
      <c r="UU224" s="3275"/>
      <c r="UV224" s="3275"/>
      <c r="UW224" s="3275"/>
      <c r="UX224" s="3275"/>
      <c r="UY224" s="3275"/>
      <c r="UZ224" s="3275"/>
      <c r="VA224" s="3275"/>
      <c r="VB224" s="3275"/>
      <c r="VC224" s="3275"/>
      <c r="VD224" s="3275"/>
      <c r="VE224" s="3275"/>
      <c r="VF224" s="3275"/>
      <c r="VG224" s="3275"/>
      <c r="VH224" s="3275"/>
      <c r="VI224" s="3275"/>
      <c r="VJ224" s="3275"/>
      <c r="VK224" s="3275"/>
      <c r="VL224" s="3275"/>
      <c r="VM224" s="3275"/>
      <c r="VN224" s="3275"/>
      <c r="VO224" s="3275"/>
      <c r="VP224" s="3275"/>
      <c r="VQ224" s="3275"/>
      <c r="VR224" s="3275"/>
      <c r="VS224" s="3275"/>
      <c r="VT224" s="3275"/>
      <c r="VU224" s="3275"/>
      <c r="VV224" s="3275"/>
      <c r="VW224" s="3275"/>
      <c r="VX224" s="3275"/>
      <c r="VY224" s="3275"/>
      <c r="VZ224" s="3275"/>
      <c r="WA224" s="3275"/>
      <c r="WB224" s="3275"/>
      <c r="WC224" s="3275"/>
      <c r="WD224" s="3275"/>
      <c r="WE224" s="3275"/>
      <c r="WF224" s="3275"/>
      <c r="WG224" s="3275"/>
      <c r="WH224" s="3275"/>
      <c r="WI224" s="3275"/>
      <c r="WJ224" s="3275"/>
      <c r="WK224" s="3275"/>
      <c r="WL224" s="3275"/>
      <c r="WM224" s="3275"/>
      <c r="WN224" s="3275"/>
      <c r="WO224" s="3275"/>
      <c r="WP224" s="3275"/>
      <c r="WQ224" s="3275"/>
      <c r="WR224" s="3275"/>
      <c r="WS224" s="3275"/>
      <c r="WT224" s="3275"/>
      <c r="WU224" s="3275"/>
      <c r="WV224" s="3275"/>
      <c r="WW224" s="3275"/>
      <c r="WX224" s="3275"/>
      <c r="WY224" s="3275"/>
      <c r="WZ224" s="3275"/>
      <c r="XA224" s="3275"/>
      <c r="XB224" s="3275"/>
      <c r="XC224" s="3275"/>
      <c r="XD224" s="3275"/>
      <c r="XE224" s="3275"/>
      <c r="XF224" s="3275"/>
      <c r="XG224" s="3275"/>
      <c r="XH224" s="3275"/>
      <c r="XI224" s="3275"/>
      <c r="XJ224" s="3275"/>
      <c r="XK224" s="3275"/>
      <c r="XL224" s="3275"/>
      <c r="XM224" s="3275"/>
      <c r="XN224" s="3275"/>
      <c r="XO224" s="3275"/>
      <c r="XP224" s="3275"/>
      <c r="XQ224" s="3275"/>
      <c r="XR224" s="3275"/>
      <c r="XS224" s="3275"/>
      <c r="XT224" s="3275"/>
      <c r="XU224" s="3275"/>
      <c r="XV224" s="3275"/>
      <c r="XW224" s="3275"/>
      <c r="XX224" s="3275"/>
      <c r="XY224" s="3275"/>
      <c r="XZ224" s="3275"/>
      <c r="YA224" s="3275"/>
      <c r="YB224" s="3275"/>
      <c r="YC224" s="3275"/>
      <c r="YD224" s="3275"/>
      <c r="YE224" s="3275"/>
      <c r="YF224" s="3275"/>
      <c r="YG224" s="3275"/>
      <c r="YH224" s="3275"/>
      <c r="YI224" s="3275"/>
      <c r="YJ224" s="3275"/>
      <c r="YK224" s="3275"/>
      <c r="YL224" s="3275"/>
      <c r="YM224" s="3275"/>
      <c r="YN224" s="3275"/>
      <c r="YO224" s="3275"/>
      <c r="YP224" s="3275"/>
      <c r="YQ224" s="3275"/>
      <c r="YR224" s="3275"/>
      <c r="YS224" s="3275"/>
      <c r="YT224" s="3275"/>
      <c r="YU224" s="3275"/>
      <c r="YV224" s="3275"/>
      <c r="YW224" s="3275"/>
      <c r="YX224" s="3275"/>
      <c r="YY224" s="3275"/>
      <c r="YZ224" s="3275"/>
      <c r="ZA224" s="3275"/>
      <c r="ZB224" s="3275"/>
      <c r="ZC224" s="3275"/>
      <c r="ZD224" s="3275"/>
      <c r="ZE224" s="3275"/>
      <c r="ZF224" s="3275"/>
      <c r="ZG224" s="3275"/>
      <c r="ZH224" s="3275"/>
      <c r="ZI224" s="3275"/>
      <c r="ZJ224" s="3275"/>
      <c r="ZK224" s="3275"/>
      <c r="ZL224" s="3275"/>
      <c r="ZM224" s="3275"/>
      <c r="ZN224" s="3275"/>
      <c r="ZO224" s="3275"/>
      <c r="ZP224" s="3275"/>
      <c r="ZQ224" s="3275"/>
      <c r="ZR224" s="3275"/>
      <c r="ZS224" s="3275"/>
      <c r="ZT224" s="3275"/>
      <c r="ZU224" s="3275"/>
      <c r="ZV224" s="3275"/>
      <c r="ZW224" s="3275"/>
      <c r="ZX224" s="3275"/>
      <c r="ZY224" s="3275"/>
      <c r="ZZ224" s="3275"/>
      <c r="AAA224" s="3275"/>
      <c r="AAB224" s="3275"/>
      <c r="AAC224" s="3275"/>
      <c r="AAD224" s="3275"/>
      <c r="AAE224" s="3275"/>
      <c r="AAF224" s="3275"/>
      <c r="AAG224" s="3275"/>
      <c r="AAH224" s="3275"/>
      <c r="AAI224" s="3275"/>
      <c r="AAJ224" s="3275"/>
      <c r="AAK224" s="3275"/>
      <c r="AAL224" s="3275"/>
      <c r="AAM224" s="3275"/>
      <c r="AAN224" s="3275"/>
      <c r="AAO224" s="3275"/>
      <c r="AAP224" s="3275"/>
      <c r="AAQ224" s="3275"/>
      <c r="AAR224" s="3275"/>
      <c r="AAS224" s="3275"/>
      <c r="AAT224" s="3275"/>
      <c r="AAU224" s="3275"/>
      <c r="AAV224" s="3275"/>
      <c r="AAW224" s="3275"/>
      <c r="AAX224" s="3275"/>
      <c r="AAY224" s="3275"/>
      <c r="AAZ224" s="3275"/>
      <c r="ABA224" s="3275"/>
      <c r="ABB224" s="3275"/>
      <c r="ABC224" s="3275"/>
      <c r="ABD224" s="3275"/>
      <c r="ABE224" s="3275"/>
      <c r="ABF224" s="3275"/>
      <c r="ABG224" s="3275"/>
      <c r="ABH224" s="3275"/>
      <c r="ABI224" s="3275"/>
      <c r="ABJ224" s="3275"/>
      <c r="ABK224" s="3275"/>
      <c r="ABL224" s="3275"/>
      <c r="ABM224" s="3275"/>
      <c r="ABN224" s="3275"/>
      <c r="ABO224" s="3275"/>
      <c r="ABP224" s="3275"/>
      <c r="ABQ224" s="3275"/>
      <c r="ABR224" s="3275"/>
      <c r="ABS224" s="3275"/>
      <c r="ABT224" s="3275"/>
      <c r="ABU224" s="3275"/>
      <c r="ABV224" s="3275"/>
      <c r="ABW224" s="3275"/>
      <c r="ABX224" s="3275"/>
      <c r="ABY224" s="3275"/>
      <c r="ABZ224" s="3275"/>
      <c r="ACA224" s="3275"/>
      <c r="ACB224" s="3275"/>
      <c r="ACC224" s="3275"/>
      <c r="ACD224" s="3275"/>
      <c r="ACE224" s="3275"/>
      <c r="ACF224" s="3275"/>
      <c r="ACG224" s="3275"/>
      <c r="ACH224" s="3275"/>
      <c r="ACI224" s="3275"/>
      <c r="ACJ224" s="3275"/>
      <c r="ACK224" s="3275"/>
      <c r="ACL224" s="3275"/>
      <c r="ACM224" s="3275"/>
      <c r="ACN224" s="3275"/>
      <c r="ACO224" s="3275"/>
      <c r="ACP224" s="3275"/>
      <c r="ACQ224" s="3275"/>
      <c r="ACR224" s="3275"/>
      <c r="ACS224" s="3275"/>
      <c r="ACT224" s="3275"/>
      <c r="ACU224" s="3275"/>
      <c r="ACV224" s="3275"/>
      <c r="ACW224" s="3275"/>
      <c r="ACX224" s="3275"/>
      <c r="ACY224" s="3275"/>
      <c r="ACZ224" s="3275"/>
      <c r="ADA224" s="3275"/>
      <c r="ADB224" s="3275"/>
      <c r="ADC224" s="3275"/>
      <c r="ADD224" s="3275"/>
      <c r="ADE224" s="3275"/>
      <c r="ADF224" s="3275"/>
      <c r="ADG224" s="3275"/>
      <c r="ADH224" s="3275"/>
      <c r="ADI224" s="3275"/>
      <c r="ADJ224" s="3275"/>
      <c r="ADK224" s="3275"/>
      <c r="ADL224" s="3275"/>
      <c r="ADM224" s="3275"/>
      <c r="ADN224" s="3275"/>
      <c r="ADO224" s="3275"/>
      <c r="ADP224" s="3275"/>
      <c r="ADQ224" s="3275"/>
      <c r="ADR224" s="3275"/>
      <c r="ADS224" s="3275"/>
      <c r="ADT224" s="3275"/>
      <c r="ADU224" s="3275"/>
      <c r="ADV224" s="3275"/>
      <c r="ADW224" s="3275"/>
      <c r="ADX224" s="3275"/>
      <c r="ADY224" s="3275"/>
      <c r="ADZ224" s="3275"/>
      <c r="AEA224" s="3275"/>
      <c r="AEB224" s="3275"/>
      <c r="AEC224" s="3275"/>
      <c r="AED224" s="3275"/>
      <c r="AEE224" s="3275"/>
      <c r="AEF224" s="3275"/>
      <c r="AEG224" s="3275"/>
      <c r="AEH224" s="3275"/>
      <c r="AEI224" s="3275"/>
      <c r="AEJ224" s="3275"/>
      <c r="AEK224" s="3275"/>
      <c r="AEL224" s="3275"/>
      <c r="AEM224" s="3275"/>
      <c r="AEN224" s="3275"/>
      <c r="AEO224" s="3275"/>
      <c r="AEP224" s="3275"/>
      <c r="AEQ224" s="3275"/>
      <c r="AER224" s="3275"/>
      <c r="AES224" s="3275"/>
      <c r="AET224" s="3275"/>
      <c r="AEU224" s="3275"/>
      <c r="AEV224" s="3275"/>
      <c r="AEW224" s="3275"/>
      <c r="AEX224" s="3275"/>
      <c r="AEY224" s="3275"/>
      <c r="AEZ224" s="3275"/>
      <c r="AFA224" s="3275"/>
      <c r="AFB224" s="3275"/>
      <c r="AFC224" s="3275"/>
      <c r="AFD224" s="3275"/>
      <c r="AFE224" s="3275"/>
      <c r="AFF224" s="3275"/>
      <c r="AFG224" s="3275"/>
      <c r="AFH224" s="3275"/>
      <c r="AFI224" s="3275"/>
      <c r="AFJ224" s="3275"/>
      <c r="AFK224" s="3275"/>
      <c r="AFL224" s="3275"/>
      <c r="AFM224" s="3275"/>
      <c r="AFN224" s="3275"/>
      <c r="AFO224" s="3275"/>
      <c r="AFP224" s="3275"/>
      <c r="AFQ224" s="3275"/>
      <c r="AFR224" s="3275"/>
      <c r="AFS224" s="3275"/>
      <c r="AFT224" s="3275"/>
      <c r="AFU224" s="3275"/>
      <c r="AFV224" s="3275"/>
      <c r="AFW224" s="3275"/>
      <c r="AFX224" s="3275"/>
      <c r="AFY224" s="3275"/>
      <c r="AFZ224" s="3275"/>
      <c r="AGA224" s="3275"/>
      <c r="AGB224" s="3275"/>
      <c r="AGC224" s="3275"/>
      <c r="AGD224" s="3275"/>
      <c r="AGE224" s="3275"/>
      <c r="AGF224" s="3275"/>
      <c r="AGG224" s="3275"/>
      <c r="AGH224" s="3275"/>
      <c r="AGI224" s="3275"/>
      <c r="AGJ224" s="3275"/>
      <c r="AGK224" s="3275"/>
      <c r="AGL224" s="3275"/>
      <c r="AGM224" s="3275"/>
      <c r="AGN224" s="3275"/>
      <c r="AGO224" s="3275"/>
      <c r="AGP224" s="3275"/>
      <c r="AGQ224" s="3275"/>
      <c r="AGR224" s="3275"/>
      <c r="AGS224" s="3275"/>
      <c r="AGT224" s="3275"/>
      <c r="AGU224" s="3275"/>
      <c r="AGV224" s="3275"/>
      <c r="AGW224" s="3275"/>
      <c r="AGX224" s="3275"/>
      <c r="AGY224" s="3275"/>
      <c r="AGZ224" s="3275"/>
      <c r="AHA224" s="3275"/>
      <c r="AHB224" s="3275"/>
      <c r="AHC224" s="3275"/>
      <c r="AHD224" s="3275"/>
      <c r="AHE224" s="3275"/>
      <c r="AHF224" s="3275"/>
      <c r="AHG224" s="3275"/>
      <c r="AHH224" s="3275"/>
      <c r="AHI224" s="3275"/>
      <c r="AHJ224" s="3275"/>
      <c r="AHK224" s="3275"/>
      <c r="AHL224" s="3275"/>
      <c r="AHM224" s="3275"/>
      <c r="AHN224" s="3275"/>
      <c r="AHO224" s="3275"/>
      <c r="AHP224" s="3275"/>
      <c r="AHQ224" s="3275"/>
      <c r="AHR224" s="3275"/>
      <c r="AHS224" s="3275"/>
      <c r="AHT224" s="3275"/>
      <c r="AHU224" s="3275"/>
      <c r="AHV224" s="3275"/>
      <c r="AHW224" s="3275"/>
      <c r="AHX224" s="3275"/>
      <c r="AHY224" s="3275"/>
      <c r="AHZ224" s="3275"/>
      <c r="AIA224" s="3275"/>
      <c r="AIB224" s="3275"/>
      <c r="AIC224" s="3275"/>
      <c r="AID224" s="3275"/>
      <c r="AIE224" s="3275"/>
      <c r="AIF224" s="3275"/>
      <c r="AIG224" s="3275"/>
      <c r="AIH224" s="3275"/>
      <c r="AII224" s="3275"/>
      <c r="AIJ224" s="3275"/>
      <c r="AIK224" s="3275"/>
      <c r="AIL224" s="3275"/>
      <c r="AIM224" s="3275"/>
      <c r="AIN224" s="3275"/>
      <c r="AIO224" s="3275"/>
      <c r="AIP224" s="3275"/>
      <c r="AIQ224" s="3275"/>
      <c r="AIR224" s="3275"/>
      <c r="AIS224" s="3275"/>
      <c r="AIT224" s="3275"/>
      <c r="AIU224" s="3275"/>
      <c r="AIV224" s="3275"/>
      <c r="AIW224" s="3275"/>
      <c r="AIX224" s="3275"/>
      <c r="AIY224" s="3275"/>
      <c r="AIZ224" s="3275"/>
      <c r="AJA224" s="3275"/>
      <c r="AJB224" s="3275"/>
      <c r="AJC224" s="3275"/>
      <c r="AJD224" s="3275"/>
      <c r="AJE224" s="3275"/>
      <c r="AJF224" s="3275"/>
      <c r="AJG224" s="3275"/>
      <c r="AJH224" s="3275"/>
      <c r="AJI224" s="3275"/>
      <c r="AJJ224" s="3275"/>
      <c r="AJK224" s="3275"/>
      <c r="AJL224" s="3275"/>
      <c r="AJM224" s="3275"/>
      <c r="AJN224" s="3275"/>
      <c r="AJO224" s="3275"/>
      <c r="AJP224" s="3275"/>
      <c r="AJQ224" s="3275"/>
      <c r="AJR224" s="3275"/>
      <c r="AJS224" s="3275"/>
      <c r="AJT224" s="3275"/>
      <c r="AJU224" s="3275"/>
      <c r="AJV224" s="3275"/>
      <c r="AJW224" s="3275"/>
      <c r="AJX224" s="3275"/>
      <c r="AJY224" s="3275"/>
      <c r="AJZ224" s="3275"/>
      <c r="AKA224" s="3275"/>
      <c r="AKB224" s="3275"/>
      <c r="AKC224" s="3275"/>
      <c r="AKD224" s="3275"/>
      <c r="AKE224" s="3275"/>
      <c r="AKF224" s="3275"/>
      <c r="AKG224" s="3275"/>
      <c r="AKH224" s="3275"/>
      <c r="AKI224" s="3275"/>
      <c r="AKJ224" s="3275"/>
      <c r="AKK224" s="3275"/>
      <c r="AKL224" s="3275"/>
      <c r="AKM224" s="3275"/>
      <c r="AKN224" s="3275"/>
      <c r="AKO224" s="3275"/>
      <c r="AKP224" s="3275"/>
      <c r="AKQ224" s="3275"/>
      <c r="AKR224" s="3275"/>
      <c r="AKS224" s="3275"/>
      <c r="AKT224" s="3275"/>
      <c r="AKU224" s="3275"/>
      <c r="AKV224" s="3275"/>
      <c r="AKW224" s="3275"/>
      <c r="AKX224" s="3275"/>
      <c r="AKY224" s="3275"/>
      <c r="AKZ224" s="3275"/>
      <c r="ALA224" s="3275"/>
      <c r="ALB224" s="3275"/>
      <c r="ALC224" s="3275"/>
      <c r="ALD224" s="3275"/>
      <c r="ALE224" s="3275"/>
      <c r="ALF224" s="3275"/>
      <c r="ALG224" s="3275"/>
      <c r="ALH224" s="3275"/>
      <c r="ALI224" s="3275"/>
      <c r="ALJ224" s="3275"/>
      <c r="ALK224" s="3275"/>
      <c r="ALL224" s="3275"/>
      <c r="ALM224" s="3275"/>
      <c r="ALN224" s="3275"/>
      <c r="ALO224" s="3275"/>
      <c r="ALP224" s="3275"/>
      <c r="ALQ224" s="3275"/>
      <c r="ALR224" s="3275"/>
      <c r="ALS224" s="3275"/>
      <c r="ALT224" s="3275"/>
      <c r="ALU224" s="3275"/>
      <c r="ALV224" s="3275"/>
      <c r="ALW224" s="3275"/>
      <c r="ALX224" s="3275"/>
      <c r="ALY224" s="3275"/>
      <c r="ALZ224" s="3275"/>
      <c r="AMA224" s="3275"/>
      <c r="AMB224" s="3275"/>
      <c r="AMC224" s="3275"/>
      <c r="AMD224" s="3275"/>
      <c r="AME224" s="3275"/>
      <c r="AMF224" s="3275"/>
      <c r="AMG224" s="3275"/>
      <c r="AMH224" s="3275"/>
      <c r="AMI224" s="3275"/>
      <c r="AMJ224" s="3275"/>
      <c r="AMK224" s="3275"/>
      <c r="AML224" s="3275"/>
      <c r="AMM224" s="3275"/>
      <c r="AMN224" s="3275"/>
      <c r="AMO224" s="3275"/>
      <c r="AMP224" s="3275"/>
      <c r="AMQ224" s="3275"/>
      <c r="AMR224" s="3275"/>
      <c r="AMS224" s="3275"/>
      <c r="AMT224" s="3275"/>
      <c r="AMU224" s="3275"/>
      <c r="AMV224" s="3275"/>
      <c r="AMW224" s="3275"/>
      <c r="AMX224" s="3275"/>
      <c r="AMY224" s="3275"/>
      <c r="AMZ224" s="3275"/>
      <c r="ANA224" s="3275"/>
      <c r="ANB224" s="3275"/>
      <c r="ANC224" s="3275"/>
      <c r="AND224" s="3275"/>
      <c r="ANE224" s="3275"/>
      <c r="ANF224" s="3275"/>
      <c r="ANG224" s="3275"/>
      <c r="ANH224" s="3275"/>
      <c r="ANI224" s="3275"/>
      <c r="ANJ224" s="3275"/>
      <c r="ANK224" s="3275"/>
      <c r="ANL224" s="3275"/>
      <c r="ANM224" s="3275"/>
      <c r="ANN224" s="3275"/>
      <c r="ANO224" s="3275"/>
      <c r="ANP224" s="3275"/>
      <c r="ANQ224" s="3275"/>
      <c r="ANR224" s="3275"/>
      <c r="ANS224" s="3275"/>
      <c r="ANT224" s="3275"/>
      <c r="ANU224" s="3275"/>
      <c r="ANV224" s="3275"/>
      <c r="ANW224" s="3275"/>
      <c r="ANX224" s="3275"/>
      <c r="ANY224" s="3275"/>
      <c r="ANZ224" s="3275"/>
      <c r="AOA224" s="3275"/>
      <c r="AOB224" s="3275"/>
      <c r="AOC224" s="3275"/>
      <c r="AOD224" s="3275"/>
      <c r="AOE224" s="3275"/>
      <c r="AOF224" s="3275"/>
      <c r="AOG224" s="3275"/>
      <c r="AOH224" s="3275"/>
      <c r="AOI224" s="3275"/>
      <c r="AOJ224" s="3275"/>
      <c r="AOK224" s="3275"/>
      <c r="AOL224" s="3275"/>
      <c r="AOM224" s="3275"/>
      <c r="AON224" s="3275"/>
      <c r="AOO224" s="3275"/>
      <c r="AOP224" s="3275"/>
      <c r="AOQ224" s="3275"/>
      <c r="AOR224" s="3275"/>
      <c r="AOS224" s="3275"/>
      <c r="AOT224" s="3275"/>
      <c r="AOU224" s="3275"/>
      <c r="AOV224" s="3275"/>
      <c r="AOW224" s="3275"/>
      <c r="AOX224" s="3275"/>
      <c r="AOY224" s="3275"/>
      <c r="AOZ224" s="3275"/>
      <c r="APA224" s="3275"/>
      <c r="APB224" s="3275"/>
      <c r="APC224" s="3275"/>
      <c r="APD224" s="3275"/>
      <c r="APE224" s="3275"/>
      <c r="APF224" s="3275"/>
      <c r="APG224" s="3275"/>
      <c r="APH224" s="3275"/>
      <c r="API224" s="3275"/>
      <c r="APJ224" s="3275"/>
      <c r="APK224" s="3275"/>
      <c r="APL224" s="3275"/>
      <c r="APM224" s="3275"/>
      <c r="APN224" s="3275"/>
      <c r="APO224" s="3275"/>
      <c r="APP224" s="3275"/>
      <c r="APQ224" s="3275"/>
      <c r="APR224" s="3275"/>
      <c r="APS224" s="3275"/>
      <c r="APT224" s="3275"/>
      <c r="APU224" s="3275"/>
      <c r="APV224" s="3275"/>
      <c r="APW224" s="3275"/>
      <c r="APX224" s="3275"/>
      <c r="APY224" s="3275"/>
      <c r="APZ224" s="3275"/>
      <c r="AQA224" s="3275"/>
      <c r="AQB224" s="3275"/>
      <c r="AQC224" s="3275"/>
      <c r="AQD224" s="3275"/>
      <c r="AQE224" s="3275"/>
      <c r="AQF224" s="3275"/>
      <c r="AQG224" s="3275"/>
      <c r="AQH224" s="3275"/>
      <c r="AQI224" s="3275"/>
      <c r="AQJ224" s="3275"/>
      <c r="AQK224" s="3275"/>
      <c r="AQL224" s="3275"/>
      <c r="AQM224" s="3275"/>
      <c r="AQN224" s="3275"/>
      <c r="AQO224" s="3275"/>
      <c r="AQP224" s="3275"/>
      <c r="AQQ224" s="3275"/>
      <c r="AQR224" s="3275"/>
      <c r="AQS224" s="3275"/>
      <c r="AQT224" s="3275"/>
      <c r="AQU224" s="3275"/>
      <c r="AQV224" s="3275"/>
      <c r="AQW224" s="3275"/>
      <c r="AQX224" s="3275"/>
      <c r="AQY224" s="3275"/>
      <c r="AQZ224" s="3275"/>
      <c r="ARA224" s="3275"/>
      <c r="ARB224" s="3275"/>
      <c r="ARC224" s="3275"/>
      <c r="ARD224" s="3275"/>
      <c r="ARE224" s="3275"/>
      <c r="ARF224" s="3275"/>
      <c r="ARG224" s="3275"/>
      <c r="ARH224" s="3275"/>
      <c r="ARI224" s="3275"/>
      <c r="ARJ224" s="3275"/>
      <c r="ARK224" s="3275"/>
      <c r="ARL224" s="3275"/>
      <c r="ARM224" s="3275"/>
      <c r="ARN224" s="3275"/>
      <c r="ARO224" s="3275"/>
      <c r="ARP224" s="3275"/>
      <c r="ARQ224" s="3275"/>
      <c r="ARR224" s="3275"/>
      <c r="ARS224" s="3275"/>
      <c r="ART224" s="3275"/>
      <c r="ARU224" s="3275"/>
      <c r="ARV224" s="3275"/>
      <c r="ARW224" s="3275"/>
      <c r="ARX224" s="3275"/>
      <c r="ARY224" s="3275"/>
      <c r="ARZ224" s="3275"/>
      <c r="ASA224" s="3275"/>
      <c r="ASB224" s="3275"/>
      <c r="ASC224" s="3275"/>
      <c r="ASD224" s="3275"/>
      <c r="ASE224" s="3275"/>
      <c r="ASF224" s="3275"/>
      <c r="ASG224" s="3275"/>
      <c r="ASH224" s="3275"/>
      <c r="ASI224" s="3275"/>
      <c r="ASJ224" s="3275"/>
      <c r="ASK224" s="3275"/>
      <c r="ASL224" s="3275"/>
      <c r="ASM224" s="3275"/>
      <c r="ASN224" s="3275"/>
      <c r="ASO224" s="3275"/>
      <c r="ASP224" s="3275"/>
      <c r="ASQ224" s="3275"/>
      <c r="ASR224" s="3275"/>
      <c r="ASS224" s="3275"/>
      <c r="AST224" s="3275"/>
      <c r="ASU224" s="3275"/>
      <c r="ASV224" s="3275"/>
      <c r="ASW224" s="3275"/>
      <c r="ASX224" s="3275"/>
      <c r="ASY224" s="3275"/>
      <c r="ASZ224" s="3275"/>
      <c r="ATA224" s="3275"/>
      <c r="ATB224" s="3275"/>
      <c r="ATC224" s="3275"/>
      <c r="ATD224" s="3275"/>
      <c r="ATE224" s="3275"/>
      <c r="ATF224" s="3275"/>
      <c r="ATG224" s="3275"/>
      <c r="ATH224" s="3275"/>
      <c r="ATI224" s="3275"/>
      <c r="ATJ224" s="3275"/>
      <c r="ATK224" s="3275"/>
      <c r="ATL224" s="3275"/>
      <c r="ATM224" s="3275"/>
      <c r="ATN224" s="3275"/>
      <c r="ATO224" s="3275"/>
      <c r="ATP224" s="3275"/>
      <c r="ATQ224" s="3275"/>
      <c r="ATR224" s="3275"/>
      <c r="ATS224" s="3275"/>
      <c r="ATT224" s="3275"/>
      <c r="ATU224" s="3275"/>
      <c r="ATV224" s="3275"/>
      <c r="ATW224" s="3275"/>
      <c r="ATX224" s="3275"/>
      <c r="ATY224" s="3275"/>
      <c r="ATZ224" s="3275"/>
      <c r="AUA224" s="3275"/>
      <c r="AUB224" s="3275"/>
      <c r="AUC224" s="3275"/>
      <c r="AUD224" s="3275"/>
      <c r="AUE224" s="3275"/>
      <c r="AUF224" s="3275"/>
      <c r="AUG224" s="3275"/>
      <c r="AUH224" s="3275"/>
      <c r="AUI224" s="3275"/>
      <c r="AUJ224" s="3275"/>
      <c r="AUK224" s="3275"/>
      <c r="AUL224" s="3275"/>
      <c r="AUM224" s="3275"/>
      <c r="AUN224" s="3275"/>
      <c r="AUO224" s="3275"/>
      <c r="AUP224" s="3275"/>
      <c r="AUQ224" s="3275"/>
      <c r="AUR224" s="3275"/>
      <c r="AUS224" s="3275"/>
      <c r="AUT224" s="3275"/>
      <c r="AUU224" s="3275"/>
      <c r="AUV224" s="3275"/>
      <c r="AUW224" s="3275"/>
      <c r="AUX224" s="3275"/>
      <c r="AUY224" s="3275"/>
      <c r="AUZ224" s="3275"/>
      <c r="AVA224" s="3275"/>
      <c r="AVB224" s="3275"/>
      <c r="AVC224" s="3275"/>
      <c r="AVD224" s="3275"/>
      <c r="AVE224" s="3275"/>
      <c r="AVF224" s="3275"/>
      <c r="AVG224" s="3275"/>
      <c r="AVH224" s="3275"/>
      <c r="AVI224" s="3275"/>
      <c r="AVJ224" s="3275"/>
      <c r="AVK224" s="3275"/>
      <c r="AVL224" s="3275"/>
      <c r="AVM224" s="3275"/>
      <c r="AVN224" s="3275"/>
      <c r="AVO224" s="3275"/>
      <c r="AVP224" s="3275"/>
      <c r="AVQ224" s="3275"/>
      <c r="AVR224" s="3275"/>
      <c r="AVS224" s="3275"/>
      <c r="AVT224" s="3275"/>
      <c r="AVU224" s="3275"/>
      <c r="AVV224" s="3275"/>
      <c r="AVW224" s="3275"/>
      <c r="AVX224" s="3275"/>
      <c r="AVY224" s="3275"/>
      <c r="AVZ224" s="3275"/>
      <c r="AWA224" s="3275"/>
      <c r="AWB224" s="3275"/>
      <c r="AWC224" s="3275"/>
      <c r="AWD224" s="3275"/>
      <c r="AWE224" s="3275"/>
      <c r="AWF224" s="3275"/>
      <c r="AWG224" s="3275"/>
      <c r="AWH224" s="3275"/>
      <c r="AWI224" s="3275"/>
      <c r="AWJ224" s="3275"/>
      <c r="AWK224" s="3275"/>
      <c r="AWL224" s="3275"/>
      <c r="AWM224" s="3275"/>
      <c r="AWN224" s="3275"/>
      <c r="AWO224" s="3275"/>
      <c r="AWP224" s="3275"/>
      <c r="AWQ224" s="3275"/>
      <c r="AWR224" s="3275"/>
      <c r="AWS224" s="3275"/>
      <c r="AWT224" s="3275"/>
      <c r="AWU224" s="3275"/>
      <c r="AWV224" s="3275"/>
      <c r="AWW224" s="3275"/>
      <c r="AWX224" s="3275"/>
      <c r="AWY224" s="3275"/>
      <c r="AWZ224" s="3275"/>
      <c r="AXA224" s="3275"/>
      <c r="AXB224" s="3275"/>
      <c r="AXC224" s="3275"/>
      <c r="AXD224" s="3275"/>
      <c r="AXE224" s="3275"/>
      <c r="AXF224" s="3275"/>
      <c r="AXG224" s="3275"/>
      <c r="AXH224" s="3275"/>
      <c r="AXI224" s="3275"/>
      <c r="AXJ224" s="3275"/>
    </row>
    <row r="225" spans="1:1310" s="3276" customFormat="1" ht="23.25" customHeight="1">
      <c r="A225" s="3277"/>
      <c r="B225" s="3280" t="s">
        <v>2598</v>
      </c>
      <c r="C225" s="3280"/>
      <c r="D225" s="3280"/>
      <c r="E225" s="3280"/>
      <c r="F225" s="3282"/>
      <c r="G225" s="3280" t="s">
        <v>2599</v>
      </c>
      <c r="H225" s="3280"/>
      <c r="I225" s="3280"/>
      <c r="J225" s="3282"/>
      <c r="K225" s="3280" t="s">
        <v>2600</v>
      </c>
      <c r="L225" s="3280"/>
      <c r="M225" s="3280"/>
      <c r="N225" s="3282"/>
      <c r="O225" s="3280" t="s">
        <v>2601</v>
      </c>
      <c r="P225" s="3280"/>
      <c r="Q225" s="3282"/>
      <c r="R225" s="1510"/>
      <c r="S225" s="1510"/>
      <c r="T225" s="1510"/>
      <c r="U225" s="1510"/>
      <c r="V225" s="1510"/>
      <c r="W225" s="1510"/>
      <c r="X225" s="1510"/>
      <c r="Y225" s="1510"/>
      <c r="Z225" s="1510"/>
      <c r="AA225" s="1510"/>
      <c r="AB225" s="1510"/>
      <c r="AC225" s="1510"/>
      <c r="AD225" s="3275"/>
      <c r="AE225" s="3275"/>
      <c r="AF225" s="3275"/>
      <c r="AG225" s="3275"/>
      <c r="AH225" s="3275"/>
      <c r="AI225" s="3275"/>
      <c r="AJ225" s="3275"/>
      <c r="AK225" s="3275"/>
      <c r="AL225" s="3275"/>
      <c r="AM225" s="3275"/>
      <c r="AN225" s="3275"/>
      <c r="AO225" s="3275"/>
      <c r="AP225" s="3275"/>
      <c r="AQ225" s="3275"/>
      <c r="AR225" s="3275"/>
      <c r="AS225" s="3275"/>
      <c r="AT225" s="3275"/>
      <c r="AU225" s="3275"/>
      <c r="AV225" s="3275"/>
      <c r="AW225" s="3275"/>
      <c r="AX225" s="3275"/>
      <c r="AY225" s="3275"/>
      <c r="AZ225" s="3275"/>
      <c r="BA225" s="3275"/>
      <c r="BB225" s="3275"/>
      <c r="BC225" s="3275"/>
      <c r="BD225" s="3275"/>
      <c r="BE225" s="3275"/>
      <c r="BF225" s="3275"/>
      <c r="BG225" s="3275"/>
      <c r="BH225" s="3275"/>
      <c r="BI225" s="3275"/>
      <c r="BJ225" s="3275"/>
      <c r="BK225" s="3275"/>
      <c r="BL225" s="3275"/>
      <c r="BM225" s="3275"/>
      <c r="BN225" s="3275"/>
      <c r="BO225" s="3275"/>
      <c r="BP225" s="3275"/>
      <c r="BQ225" s="3275"/>
      <c r="BR225" s="3275"/>
      <c r="BS225" s="3275"/>
      <c r="BT225" s="3275"/>
      <c r="BU225" s="3275"/>
      <c r="BV225" s="3275"/>
      <c r="BW225" s="3275"/>
      <c r="BX225" s="3275"/>
      <c r="BY225" s="3275"/>
      <c r="BZ225" s="3275"/>
      <c r="CA225" s="3275"/>
      <c r="CB225" s="3275"/>
      <c r="CC225" s="3275"/>
      <c r="CD225" s="3275"/>
      <c r="CE225" s="3275"/>
      <c r="CF225" s="3275"/>
      <c r="CG225" s="3275"/>
      <c r="CH225" s="3275"/>
      <c r="CI225" s="3275"/>
      <c r="CJ225" s="3275"/>
      <c r="CK225" s="3275"/>
      <c r="CL225" s="3275"/>
      <c r="CM225" s="3275"/>
      <c r="CN225" s="3275"/>
      <c r="CO225" s="3275"/>
      <c r="CP225" s="3275"/>
      <c r="CQ225" s="3275"/>
      <c r="CR225" s="3275"/>
      <c r="CS225" s="3275"/>
      <c r="CT225" s="3275"/>
      <c r="CU225" s="3275"/>
      <c r="CV225" s="3275"/>
      <c r="CW225" s="3275"/>
      <c r="CX225" s="3275"/>
      <c r="CY225" s="3275"/>
      <c r="CZ225" s="3275"/>
      <c r="DA225" s="3275"/>
      <c r="DB225" s="3275"/>
      <c r="DC225" s="3275"/>
      <c r="DD225" s="3275"/>
      <c r="DE225" s="3275"/>
      <c r="DF225" s="3275"/>
      <c r="DG225" s="3275"/>
      <c r="DH225" s="3275"/>
      <c r="DI225" s="3275"/>
      <c r="DJ225" s="3275"/>
      <c r="DK225" s="3275"/>
      <c r="DL225" s="3275"/>
      <c r="DM225" s="3275"/>
      <c r="DN225" s="3275"/>
      <c r="DO225" s="3275"/>
      <c r="DP225" s="3275"/>
      <c r="DQ225" s="3275"/>
      <c r="DR225" s="3275"/>
      <c r="DS225" s="3275"/>
      <c r="DT225" s="3275"/>
      <c r="DU225" s="3275"/>
      <c r="DV225" s="3275"/>
      <c r="DW225" s="3275"/>
      <c r="DX225" s="3275"/>
      <c r="DY225" s="3275"/>
      <c r="DZ225" s="3275"/>
      <c r="EA225" s="3275"/>
      <c r="EB225" s="3275"/>
      <c r="EC225" s="3275"/>
      <c r="ED225" s="3275"/>
      <c r="EE225" s="3275"/>
      <c r="EF225" s="3275"/>
      <c r="EG225" s="3275"/>
      <c r="EH225" s="3275"/>
      <c r="EI225" s="3275"/>
      <c r="EJ225" s="3275"/>
      <c r="EK225" s="3275"/>
      <c r="EL225" s="3275"/>
      <c r="EM225" s="3275"/>
      <c r="EN225" s="3275"/>
      <c r="EO225" s="3275"/>
      <c r="EP225" s="3275"/>
      <c r="EQ225" s="3275"/>
      <c r="ER225" s="3275"/>
      <c r="ES225" s="3275"/>
      <c r="ET225" s="3275"/>
      <c r="EU225" s="3275"/>
      <c r="EV225" s="3275"/>
      <c r="EW225" s="3275"/>
      <c r="EX225" s="3275"/>
      <c r="EY225" s="3275"/>
      <c r="EZ225" s="3275"/>
      <c r="FA225" s="3275"/>
      <c r="FB225" s="3275"/>
      <c r="FC225" s="3275"/>
      <c r="FD225" s="3275"/>
      <c r="FE225" s="3275"/>
      <c r="FF225" s="3275"/>
      <c r="FG225" s="3275"/>
      <c r="FH225" s="3275"/>
      <c r="FI225" s="3275"/>
      <c r="FJ225" s="3275"/>
      <c r="FK225" s="3275"/>
      <c r="FL225" s="3275"/>
      <c r="FM225" s="3275"/>
      <c r="FN225" s="3275"/>
      <c r="FO225" s="3275"/>
      <c r="FP225" s="3275"/>
      <c r="FQ225" s="3275"/>
      <c r="FR225" s="3275"/>
      <c r="FS225" s="3275"/>
      <c r="FT225" s="3275"/>
      <c r="FU225" s="3275"/>
      <c r="FV225" s="3275"/>
      <c r="FW225" s="3275"/>
      <c r="FX225" s="3275"/>
      <c r="FY225" s="3275"/>
      <c r="FZ225" s="3275"/>
      <c r="GA225" s="3275"/>
      <c r="GB225" s="3275"/>
      <c r="GC225" s="3275"/>
      <c r="GD225" s="3275"/>
      <c r="GE225" s="3275"/>
      <c r="GF225" s="3275"/>
      <c r="GG225" s="3275"/>
      <c r="GH225" s="3275"/>
      <c r="GI225" s="3275"/>
      <c r="GJ225" s="3275"/>
      <c r="GK225" s="3275"/>
      <c r="GL225" s="3275"/>
      <c r="GM225" s="3275"/>
      <c r="GN225" s="3275"/>
      <c r="GO225" s="3275"/>
      <c r="GP225" s="3275"/>
      <c r="GQ225" s="3275"/>
      <c r="GR225" s="3275"/>
      <c r="GS225" s="3275"/>
      <c r="GT225" s="3275"/>
      <c r="GU225" s="3275"/>
      <c r="GV225" s="3275"/>
      <c r="GW225" s="3275"/>
      <c r="GX225" s="3275"/>
      <c r="GY225" s="3275"/>
      <c r="GZ225" s="3275"/>
      <c r="HA225" s="3275"/>
      <c r="HB225" s="3275"/>
      <c r="HC225" s="3275"/>
      <c r="HD225" s="3275"/>
      <c r="HE225" s="3275"/>
      <c r="HF225" s="3275"/>
      <c r="HG225" s="3275"/>
      <c r="HH225" s="3275"/>
      <c r="HI225" s="3275"/>
      <c r="HJ225" s="3275"/>
      <c r="HK225" s="3275"/>
      <c r="HL225" s="3275"/>
      <c r="HM225" s="3275"/>
      <c r="HN225" s="3275"/>
      <c r="HO225" s="3275"/>
      <c r="HP225" s="3275"/>
      <c r="HQ225" s="3275"/>
      <c r="HR225" s="3275"/>
      <c r="HS225" s="3275"/>
      <c r="HT225" s="3275"/>
      <c r="HU225" s="3275"/>
      <c r="HV225" s="3275"/>
      <c r="HW225" s="3275"/>
      <c r="HX225" s="3275"/>
      <c r="HY225" s="3275"/>
      <c r="HZ225" s="3275"/>
      <c r="IA225" s="3275"/>
      <c r="IB225" s="3275"/>
      <c r="IC225" s="3275"/>
      <c r="ID225" s="3275"/>
      <c r="IE225" s="3275"/>
      <c r="IF225" s="3275"/>
      <c r="IG225" s="3275"/>
      <c r="IH225" s="3275"/>
      <c r="II225" s="3275"/>
      <c r="IJ225" s="3275"/>
      <c r="IK225" s="3275"/>
      <c r="IL225" s="3275"/>
      <c r="IM225" s="3275"/>
      <c r="IN225" s="3275"/>
      <c r="IO225" s="3275"/>
      <c r="IP225" s="3275"/>
      <c r="IQ225" s="3275"/>
      <c r="IR225" s="3275"/>
      <c r="IS225" s="3275"/>
      <c r="IT225" s="3275"/>
      <c r="IU225" s="3275"/>
      <c r="IV225" s="3275"/>
      <c r="IW225" s="3275"/>
      <c r="IX225" s="3275"/>
      <c r="IY225" s="3275"/>
      <c r="IZ225" s="3275"/>
      <c r="JA225" s="3275"/>
      <c r="JB225" s="3275"/>
      <c r="JC225" s="3275"/>
      <c r="JD225" s="3275"/>
      <c r="JE225" s="3275"/>
      <c r="JF225" s="3275"/>
      <c r="JG225" s="3275"/>
      <c r="JH225" s="3275"/>
      <c r="JI225" s="3275"/>
      <c r="JJ225" s="3275"/>
      <c r="JK225" s="3275"/>
      <c r="JL225" s="3275"/>
      <c r="JM225" s="3275"/>
      <c r="JN225" s="3275"/>
      <c r="JO225" s="3275"/>
      <c r="JP225" s="3275"/>
      <c r="JQ225" s="3275"/>
      <c r="JR225" s="3275"/>
      <c r="JS225" s="3275"/>
      <c r="JT225" s="3275"/>
      <c r="JU225" s="3275"/>
      <c r="JV225" s="3275"/>
      <c r="JW225" s="3275"/>
      <c r="JX225" s="3275"/>
      <c r="JY225" s="3275"/>
      <c r="JZ225" s="3275"/>
      <c r="KA225" s="3275"/>
      <c r="KB225" s="3275"/>
      <c r="KC225" s="3275"/>
      <c r="KD225" s="3275"/>
      <c r="KE225" s="3275"/>
      <c r="KF225" s="3275"/>
      <c r="KG225" s="3275"/>
      <c r="KH225" s="3275"/>
      <c r="KI225" s="3275"/>
      <c r="KJ225" s="3275"/>
      <c r="KK225" s="3275"/>
      <c r="KL225" s="3275"/>
      <c r="KM225" s="3275"/>
      <c r="KN225" s="3275"/>
      <c r="KO225" s="3275"/>
      <c r="KP225" s="3275"/>
      <c r="KQ225" s="3275"/>
      <c r="KR225" s="3275"/>
      <c r="KS225" s="3275"/>
      <c r="KT225" s="3275"/>
      <c r="KU225" s="3275"/>
      <c r="KV225" s="3275"/>
      <c r="KW225" s="3275"/>
      <c r="KX225" s="3275"/>
      <c r="KY225" s="3275"/>
      <c r="KZ225" s="3275"/>
      <c r="LA225" s="3275"/>
      <c r="LB225" s="3275"/>
      <c r="LC225" s="3275"/>
      <c r="LD225" s="3275"/>
      <c r="LE225" s="3275"/>
      <c r="LF225" s="3275"/>
      <c r="LG225" s="3275"/>
      <c r="LH225" s="3275"/>
      <c r="LI225" s="3275"/>
      <c r="LJ225" s="3275"/>
      <c r="LK225" s="3275"/>
      <c r="LL225" s="3275"/>
      <c r="LM225" s="3275"/>
      <c r="LN225" s="3275"/>
      <c r="LO225" s="3275"/>
      <c r="LP225" s="3275"/>
      <c r="LQ225" s="3275"/>
      <c r="LR225" s="3275"/>
      <c r="LS225" s="3275"/>
      <c r="LT225" s="3275"/>
      <c r="LU225" s="3275"/>
      <c r="LV225" s="3275"/>
      <c r="LW225" s="3275"/>
      <c r="LX225" s="3275"/>
      <c r="LY225" s="3275"/>
      <c r="LZ225" s="3275"/>
      <c r="MA225" s="3275"/>
      <c r="MB225" s="3275"/>
      <c r="MC225" s="3275"/>
      <c r="MD225" s="3275"/>
      <c r="ME225" s="3275"/>
      <c r="MF225" s="3275"/>
      <c r="MG225" s="3275"/>
      <c r="MH225" s="3275"/>
      <c r="MI225" s="3275"/>
      <c r="MJ225" s="3275"/>
      <c r="MK225" s="3275"/>
      <c r="ML225" s="3275"/>
      <c r="MM225" s="3275"/>
      <c r="MN225" s="3275"/>
      <c r="MO225" s="3275"/>
      <c r="MP225" s="3275"/>
      <c r="MQ225" s="3275"/>
      <c r="MR225" s="3275"/>
      <c r="MS225" s="3275"/>
      <c r="MT225" s="3275"/>
      <c r="MU225" s="3275"/>
      <c r="MV225" s="3275"/>
      <c r="MW225" s="3275"/>
      <c r="MX225" s="3275"/>
      <c r="MY225" s="3275"/>
      <c r="MZ225" s="3275"/>
      <c r="NA225" s="3275"/>
      <c r="NB225" s="3275"/>
      <c r="NC225" s="3275"/>
      <c r="ND225" s="3275"/>
      <c r="NE225" s="3275"/>
      <c r="NF225" s="3275"/>
      <c r="NG225" s="3275"/>
      <c r="NH225" s="3275"/>
      <c r="NI225" s="3275"/>
      <c r="NJ225" s="3275"/>
      <c r="NK225" s="3275"/>
      <c r="NL225" s="3275"/>
      <c r="NM225" s="3275"/>
      <c r="NN225" s="3275"/>
      <c r="NO225" s="3275"/>
      <c r="NP225" s="3275"/>
      <c r="NQ225" s="3275"/>
      <c r="NR225" s="3275"/>
      <c r="NS225" s="3275"/>
      <c r="NT225" s="3275"/>
      <c r="NU225" s="3275"/>
      <c r="NV225" s="3275"/>
      <c r="NW225" s="3275"/>
      <c r="NX225" s="3275"/>
      <c r="NY225" s="3275"/>
      <c r="NZ225" s="3275"/>
      <c r="OA225" s="3275"/>
      <c r="OB225" s="3275"/>
      <c r="OC225" s="3275"/>
      <c r="OD225" s="3275"/>
      <c r="OE225" s="3275"/>
      <c r="OF225" s="3275"/>
      <c r="OG225" s="3275"/>
      <c r="OH225" s="3275"/>
      <c r="OI225" s="3275"/>
      <c r="OJ225" s="3275"/>
      <c r="OK225" s="3275"/>
      <c r="OL225" s="3275"/>
      <c r="OM225" s="3275"/>
      <c r="ON225" s="3275"/>
      <c r="OO225" s="3275"/>
      <c r="OP225" s="3275"/>
      <c r="OQ225" s="3275"/>
      <c r="OR225" s="3275"/>
      <c r="OS225" s="3275"/>
      <c r="OT225" s="3275"/>
      <c r="OU225" s="3275"/>
      <c r="OV225" s="3275"/>
      <c r="OW225" s="3275"/>
      <c r="OX225" s="3275"/>
      <c r="OY225" s="3275"/>
      <c r="OZ225" s="3275"/>
      <c r="PA225" s="3275"/>
      <c r="PB225" s="3275"/>
      <c r="PC225" s="3275"/>
      <c r="PD225" s="3275"/>
      <c r="PE225" s="3275"/>
      <c r="PF225" s="3275"/>
      <c r="PG225" s="3275"/>
      <c r="PH225" s="3275"/>
      <c r="PI225" s="3275"/>
      <c r="PJ225" s="3275"/>
      <c r="PK225" s="3275"/>
      <c r="PL225" s="3275"/>
      <c r="PM225" s="3275"/>
      <c r="PN225" s="3275"/>
      <c r="PO225" s="3275"/>
      <c r="PP225" s="3275"/>
      <c r="PQ225" s="3275"/>
      <c r="PR225" s="3275"/>
      <c r="PS225" s="3275"/>
      <c r="PT225" s="3275"/>
      <c r="PU225" s="3275"/>
      <c r="PV225" s="3275"/>
      <c r="PW225" s="3275"/>
      <c r="PX225" s="3275"/>
      <c r="PY225" s="3275"/>
      <c r="PZ225" s="3275"/>
      <c r="QA225" s="3275"/>
      <c r="QB225" s="3275"/>
      <c r="QC225" s="3275"/>
      <c r="QD225" s="3275"/>
      <c r="QE225" s="3275"/>
      <c r="QF225" s="3275"/>
      <c r="QG225" s="3275"/>
      <c r="QH225" s="3275"/>
      <c r="QI225" s="3275"/>
      <c r="QJ225" s="3275"/>
      <c r="QK225" s="3275"/>
      <c r="QL225" s="3275"/>
      <c r="QM225" s="3275"/>
      <c r="QN225" s="3275"/>
      <c r="QO225" s="3275"/>
      <c r="QP225" s="3275"/>
      <c r="QQ225" s="3275"/>
      <c r="QR225" s="3275"/>
      <c r="QS225" s="3275"/>
      <c r="QT225" s="3275"/>
      <c r="QU225" s="3275"/>
      <c r="QV225" s="3275"/>
      <c r="QW225" s="3275"/>
      <c r="QX225" s="3275"/>
      <c r="QY225" s="3275"/>
      <c r="QZ225" s="3275"/>
      <c r="RA225" s="3275"/>
      <c r="RB225" s="3275"/>
      <c r="RC225" s="3275"/>
      <c r="RD225" s="3275"/>
      <c r="RE225" s="3275"/>
      <c r="RF225" s="3275"/>
      <c r="RG225" s="3275"/>
      <c r="RH225" s="3275"/>
      <c r="RI225" s="3275"/>
      <c r="RJ225" s="3275"/>
      <c r="RK225" s="3275"/>
      <c r="RL225" s="3275"/>
      <c r="RM225" s="3275"/>
      <c r="RN225" s="3275"/>
      <c r="RO225" s="3275"/>
      <c r="RP225" s="3275"/>
      <c r="RQ225" s="3275"/>
      <c r="RR225" s="3275"/>
      <c r="RS225" s="3275"/>
      <c r="RT225" s="3275"/>
      <c r="RU225" s="3275"/>
      <c r="RV225" s="3275"/>
      <c r="RW225" s="3275"/>
      <c r="RX225" s="3275"/>
      <c r="RY225" s="3275"/>
      <c r="RZ225" s="3275"/>
      <c r="SA225" s="3275"/>
      <c r="SB225" s="3275"/>
      <c r="SC225" s="3275"/>
      <c r="SD225" s="3275"/>
      <c r="SE225" s="3275"/>
      <c r="SF225" s="3275"/>
      <c r="SG225" s="3275"/>
      <c r="SH225" s="3275"/>
      <c r="SI225" s="3275"/>
      <c r="SJ225" s="3275"/>
      <c r="SK225" s="3275"/>
      <c r="SL225" s="3275"/>
      <c r="SM225" s="3275"/>
      <c r="SN225" s="3275"/>
      <c r="SO225" s="3275"/>
      <c r="SP225" s="3275"/>
      <c r="SQ225" s="3275"/>
      <c r="SR225" s="3275"/>
      <c r="SS225" s="3275"/>
      <c r="ST225" s="3275"/>
      <c r="SU225" s="3275"/>
      <c r="SV225" s="3275"/>
      <c r="SW225" s="3275"/>
      <c r="SX225" s="3275"/>
      <c r="SY225" s="3275"/>
      <c r="SZ225" s="3275"/>
      <c r="TA225" s="3275"/>
      <c r="TB225" s="3275"/>
      <c r="TC225" s="3275"/>
      <c r="TD225" s="3275"/>
      <c r="TE225" s="3275"/>
      <c r="TF225" s="3275"/>
      <c r="TG225" s="3275"/>
      <c r="TH225" s="3275"/>
      <c r="TI225" s="3275"/>
      <c r="TJ225" s="3275"/>
      <c r="TK225" s="3275"/>
      <c r="TL225" s="3275"/>
      <c r="TM225" s="3275"/>
      <c r="TN225" s="3275"/>
      <c r="TO225" s="3275"/>
      <c r="TP225" s="3275"/>
      <c r="TQ225" s="3275"/>
      <c r="TR225" s="3275"/>
      <c r="TS225" s="3275"/>
      <c r="TT225" s="3275"/>
      <c r="TU225" s="3275"/>
      <c r="TV225" s="3275"/>
      <c r="TW225" s="3275"/>
      <c r="TX225" s="3275"/>
      <c r="TY225" s="3275"/>
      <c r="TZ225" s="3275"/>
      <c r="UA225" s="3275"/>
      <c r="UB225" s="3275"/>
      <c r="UC225" s="3275"/>
      <c r="UD225" s="3275"/>
      <c r="UE225" s="3275"/>
      <c r="UF225" s="3275"/>
      <c r="UG225" s="3275"/>
      <c r="UH225" s="3275"/>
      <c r="UI225" s="3275"/>
      <c r="UJ225" s="3275"/>
      <c r="UK225" s="3275"/>
      <c r="UL225" s="3275"/>
      <c r="UM225" s="3275"/>
      <c r="UN225" s="3275"/>
      <c r="UO225" s="3275"/>
      <c r="UP225" s="3275"/>
      <c r="UQ225" s="3275"/>
      <c r="UR225" s="3275"/>
      <c r="US225" s="3275"/>
      <c r="UT225" s="3275"/>
      <c r="UU225" s="3275"/>
      <c r="UV225" s="3275"/>
      <c r="UW225" s="3275"/>
      <c r="UX225" s="3275"/>
      <c r="UY225" s="3275"/>
      <c r="UZ225" s="3275"/>
      <c r="VA225" s="3275"/>
      <c r="VB225" s="3275"/>
      <c r="VC225" s="3275"/>
      <c r="VD225" s="3275"/>
      <c r="VE225" s="3275"/>
      <c r="VF225" s="3275"/>
      <c r="VG225" s="3275"/>
      <c r="VH225" s="3275"/>
      <c r="VI225" s="3275"/>
      <c r="VJ225" s="3275"/>
      <c r="VK225" s="3275"/>
      <c r="VL225" s="3275"/>
      <c r="VM225" s="3275"/>
      <c r="VN225" s="3275"/>
      <c r="VO225" s="3275"/>
      <c r="VP225" s="3275"/>
      <c r="VQ225" s="3275"/>
      <c r="VR225" s="3275"/>
      <c r="VS225" s="3275"/>
      <c r="VT225" s="3275"/>
      <c r="VU225" s="3275"/>
      <c r="VV225" s="3275"/>
      <c r="VW225" s="3275"/>
      <c r="VX225" s="3275"/>
      <c r="VY225" s="3275"/>
      <c r="VZ225" s="3275"/>
      <c r="WA225" s="3275"/>
      <c r="WB225" s="3275"/>
      <c r="WC225" s="3275"/>
      <c r="WD225" s="3275"/>
      <c r="WE225" s="3275"/>
      <c r="WF225" s="3275"/>
      <c r="WG225" s="3275"/>
      <c r="WH225" s="3275"/>
      <c r="WI225" s="3275"/>
      <c r="WJ225" s="3275"/>
      <c r="WK225" s="3275"/>
      <c r="WL225" s="3275"/>
      <c r="WM225" s="3275"/>
      <c r="WN225" s="3275"/>
      <c r="WO225" s="3275"/>
      <c r="WP225" s="3275"/>
      <c r="WQ225" s="3275"/>
      <c r="WR225" s="3275"/>
      <c r="WS225" s="3275"/>
      <c r="WT225" s="3275"/>
      <c r="WU225" s="3275"/>
      <c r="WV225" s="3275"/>
      <c r="WW225" s="3275"/>
      <c r="WX225" s="3275"/>
      <c r="WY225" s="3275"/>
      <c r="WZ225" s="3275"/>
      <c r="XA225" s="3275"/>
      <c r="XB225" s="3275"/>
      <c r="XC225" s="3275"/>
      <c r="XD225" s="3275"/>
      <c r="XE225" s="3275"/>
      <c r="XF225" s="3275"/>
      <c r="XG225" s="3275"/>
      <c r="XH225" s="3275"/>
      <c r="XI225" s="3275"/>
      <c r="XJ225" s="3275"/>
      <c r="XK225" s="3275"/>
      <c r="XL225" s="3275"/>
      <c r="XM225" s="3275"/>
      <c r="XN225" s="3275"/>
      <c r="XO225" s="3275"/>
      <c r="XP225" s="3275"/>
      <c r="XQ225" s="3275"/>
      <c r="XR225" s="3275"/>
      <c r="XS225" s="3275"/>
      <c r="XT225" s="3275"/>
      <c r="XU225" s="3275"/>
      <c r="XV225" s="3275"/>
      <c r="XW225" s="3275"/>
      <c r="XX225" s="3275"/>
      <c r="XY225" s="3275"/>
      <c r="XZ225" s="3275"/>
      <c r="YA225" s="3275"/>
      <c r="YB225" s="3275"/>
      <c r="YC225" s="3275"/>
      <c r="YD225" s="3275"/>
      <c r="YE225" s="3275"/>
      <c r="YF225" s="3275"/>
      <c r="YG225" s="3275"/>
      <c r="YH225" s="3275"/>
      <c r="YI225" s="3275"/>
      <c r="YJ225" s="3275"/>
      <c r="YK225" s="3275"/>
      <c r="YL225" s="3275"/>
      <c r="YM225" s="3275"/>
      <c r="YN225" s="3275"/>
      <c r="YO225" s="3275"/>
      <c r="YP225" s="3275"/>
      <c r="YQ225" s="3275"/>
      <c r="YR225" s="3275"/>
      <c r="YS225" s="3275"/>
      <c r="YT225" s="3275"/>
      <c r="YU225" s="3275"/>
      <c r="YV225" s="3275"/>
      <c r="YW225" s="3275"/>
      <c r="YX225" s="3275"/>
      <c r="YY225" s="3275"/>
      <c r="YZ225" s="3275"/>
      <c r="ZA225" s="3275"/>
      <c r="ZB225" s="3275"/>
      <c r="ZC225" s="3275"/>
      <c r="ZD225" s="3275"/>
      <c r="ZE225" s="3275"/>
      <c r="ZF225" s="3275"/>
      <c r="ZG225" s="3275"/>
      <c r="ZH225" s="3275"/>
      <c r="ZI225" s="3275"/>
      <c r="ZJ225" s="3275"/>
      <c r="ZK225" s="3275"/>
      <c r="ZL225" s="3275"/>
      <c r="ZM225" s="3275"/>
      <c r="ZN225" s="3275"/>
      <c r="ZO225" s="3275"/>
      <c r="ZP225" s="3275"/>
      <c r="ZQ225" s="3275"/>
      <c r="ZR225" s="3275"/>
      <c r="ZS225" s="3275"/>
      <c r="ZT225" s="3275"/>
      <c r="ZU225" s="3275"/>
      <c r="ZV225" s="3275"/>
      <c r="ZW225" s="3275"/>
      <c r="ZX225" s="3275"/>
      <c r="ZY225" s="3275"/>
      <c r="ZZ225" s="3275"/>
      <c r="AAA225" s="3275"/>
      <c r="AAB225" s="3275"/>
      <c r="AAC225" s="3275"/>
      <c r="AAD225" s="3275"/>
      <c r="AAE225" s="3275"/>
      <c r="AAF225" s="3275"/>
      <c r="AAG225" s="3275"/>
      <c r="AAH225" s="3275"/>
      <c r="AAI225" s="3275"/>
      <c r="AAJ225" s="3275"/>
      <c r="AAK225" s="3275"/>
      <c r="AAL225" s="3275"/>
      <c r="AAM225" s="3275"/>
      <c r="AAN225" s="3275"/>
      <c r="AAO225" s="3275"/>
      <c r="AAP225" s="3275"/>
      <c r="AAQ225" s="3275"/>
      <c r="AAR225" s="3275"/>
      <c r="AAS225" s="3275"/>
      <c r="AAT225" s="3275"/>
      <c r="AAU225" s="3275"/>
      <c r="AAV225" s="3275"/>
      <c r="AAW225" s="3275"/>
      <c r="AAX225" s="3275"/>
      <c r="AAY225" s="3275"/>
      <c r="AAZ225" s="3275"/>
      <c r="ABA225" s="3275"/>
      <c r="ABB225" s="3275"/>
      <c r="ABC225" s="3275"/>
      <c r="ABD225" s="3275"/>
      <c r="ABE225" s="3275"/>
      <c r="ABF225" s="3275"/>
      <c r="ABG225" s="3275"/>
      <c r="ABH225" s="3275"/>
      <c r="ABI225" s="3275"/>
      <c r="ABJ225" s="3275"/>
      <c r="ABK225" s="3275"/>
      <c r="ABL225" s="3275"/>
      <c r="ABM225" s="3275"/>
      <c r="ABN225" s="3275"/>
      <c r="ABO225" s="3275"/>
      <c r="ABP225" s="3275"/>
      <c r="ABQ225" s="3275"/>
      <c r="ABR225" s="3275"/>
      <c r="ABS225" s="3275"/>
      <c r="ABT225" s="3275"/>
      <c r="ABU225" s="3275"/>
      <c r="ABV225" s="3275"/>
      <c r="ABW225" s="3275"/>
      <c r="ABX225" s="3275"/>
      <c r="ABY225" s="3275"/>
      <c r="ABZ225" s="3275"/>
      <c r="ACA225" s="3275"/>
      <c r="ACB225" s="3275"/>
      <c r="ACC225" s="3275"/>
      <c r="ACD225" s="3275"/>
      <c r="ACE225" s="3275"/>
      <c r="ACF225" s="3275"/>
      <c r="ACG225" s="3275"/>
      <c r="ACH225" s="3275"/>
      <c r="ACI225" s="3275"/>
      <c r="ACJ225" s="3275"/>
      <c r="ACK225" s="3275"/>
      <c r="ACL225" s="3275"/>
      <c r="ACM225" s="3275"/>
      <c r="ACN225" s="3275"/>
      <c r="ACO225" s="3275"/>
      <c r="ACP225" s="3275"/>
      <c r="ACQ225" s="3275"/>
      <c r="ACR225" s="3275"/>
      <c r="ACS225" s="3275"/>
      <c r="ACT225" s="3275"/>
      <c r="ACU225" s="3275"/>
      <c r="ACV225" s="3275"/>
      <c r="ACW225" s="3275"/>
      <c r="ACX225" s="3275"/>
      <c r="ACY225" s="3275"/>
      <c r="ACZ225" s="3275"/>
      <c r="ADA225" s="3275"/>
      <c r="ADB225" s="3275"/>
      <c r="ADC225" s="3275"/>
      <c r="ADD225" s="3275"/>
      <c r="ADE225" s="3275"/>
      <c r="ADF225" s="3275"/>
      <c r="ADG225" s="3275"/>
      <c r="ADH225" s="3275"/>
      <c r="ADI225" s="3275"/>
      <c r="ADJ225" s="3275"/>
      <c r="ADK225" s="3275"/>
      <c r="ADL225" s="3275"/>
      <c r="ADM225" s="3275"/>
      <c r="ADN225" s="3275"/>
      <c r="ADO225" s="3275"/>
      <c r="ADP225" s="3275"/>
      <c r="ADQ225" s="3275"/>
      <c r="ADR225" s="3275"/>
      <c r="ADS225" s="3275"/>
      <c r="ADT225" s="3275"/>
      <c r="ADU225" s="3275"/>
      <c r="ADV225" s="3275"/>
      <c r="ADW225" s="3275"/>
      <c r="ADX225" s="3275"/>
      <c r="ADY225" s="3275"/>
      <c r="ADZ225" s="3275"/>
      <c r="AEA225" s="3275"/>
      <c r="AEB225" s="3275"/>
      <c r="AEC225" s="3275"/>
      <c r="AED225" s="3275"/>
      <c r="AEE225" s="3275"/>
      <c r="AEF225" s="3275"/>
      <c r="AEG225" s="3275"/>
      <c r="AEH225" s="3275"/>
      <c r="AEI225" s="3275"/>
      <c r="AEJ225" s="3275"/>
      <c r="AEK225" s="3275"/>
      <c r="AEL225" s="3275"/>
      <c r="AEM225" s="3275"/>
      <c r="AEN225" s="3275"/>
      <c r="AEO225" s="3275"/>
      <c r="AEP225" s="3275"/>
      <c r="AEQ225" s="3275"/>
      <c r="AER225" s="3275"/>
      <c r="AES225" s="3275"/>
      <c r="AET225" s="3275"/>
      <c r="AEU225" s="3275"/>
      <c r="AEV225" s="3275"/>
      <c r="AEW225" s="3275"/>
      <c r="AEX225" s="3275"/>
      <c r="AEY225" s="3275"/>
      <c r="AEZ225" s="3275"/>
      <c r="AFA225" s="3275"/>
      <c r="AFB225" s="3275"/>
      <c r="AFC225" s="3275"/>
      <c r="AFD225" s="3275"/>
      <c r="AFE225" s="3275"/>
      <c r="AFF225" s="3275"/>
      <c r="AFG225" s="3275"/>
      <c r="AFH225" s="3275"/>
      <c r="AFI225" s="3275"/>
      <c r="AFJ225" s="3275"/>
      <c r="AFK225" s="3275"/>
      <c r="AFL225" s="3275"/>
      <c r="AFM225" s="3275"/>
      <c r="AFN225" s="3275"/>
      <c r="AFO225" s="3275"/>
      <c r="AFP225" s="3275"/>
      <c r="AFQ225" s="3275"/>
      <c r="AFR225" s="3275"/>
      <c r="AFS225" s="3275"/>
      <c r="AFT225" s="3275"/>
      <c r="AFU225" s="3275"/>
      <c r="AFV225" s="3275"/>
      <c r="AFW225" s="3275"/>
      <c r="AFX225" s="3275"/>
      <c r="AFY225" s="3275"/>
      <c r="AFZ225" s="3275"/>
      <c r="AGA225" s="3275"/>
      <c r="AGB225" s="3275"/>
      <c r="AGC225" s="3275"/>
      <c r="AGD225" s="3275"/>
      <c r="AGE225" s="3275"/>
      <c r="AGF225" s="3275"/>
      <c r="AGG225" s="3275"/>
      <c r="AGH225" s="3275"/>
      <c r="AGI225" s="3275"/>
      <c r="AGJ225" s="3275"/>
      <c r="AGK225" s="3275"/>
      <c r="AGL225" s="3275"/>
      <c r="AGM225" s="3275"/>
      <c r="AGN225" s="3275"/>
      <c r="AGO225" s="3275"/>
      <c r="AGP225" s="3275"/>
      <c r="AGQ225" s="3275"/>
      <c r="AGR225" s="3275"/>
      <c r="AGS225" s="3275"/>
      <c r="AGT225" s="3275"/>
      <c r="AGU225" s="3275"/>
      <c r="AGV225" s="3275"/>
      <c r="AGW225" s="3275"/>
      <c r="AGX225" s="3275"/>
      <c r="AGY225" s="3275"/>
      <c r="AGZ225" s="3275"/>
      <c r="AHA225" s="3275"/>
      <c r="AHB225" s="3275"/>
      <c r="AHC225" s="3275"/>
      <c r="AHD225" s="3275"/>
      <c r="AHE225" s="3275"/>
      <c r="AHF225" s="3275"/>
      <c r="AHG225" s="3275"/>
      <c r="AHH225" s="3275"/>
      <c r="AHI225" s="3275"/>
      <c r="AHJ225" s="3275"/>
      <c r="AHK225" s="3275"/>
      <c r="AHL225" s="3275"/>
      <c r="AHM225" s="3275"/>
      <c r="AHN225" s="3275"/>
      <c r="AHO225" s="3275"/>
      <c r="AHP225" s="3275"/>
      <c r="AHQ225" s="3275"/>
      <c r="AHR225" s="3275"/>
      <c r="AHS225" s="3275"/>
      <c r="AHT225" s="3275"/>
      <c r="AHU225" s="3275"/>
      <c r="AHV225" s="3275"/>
      <c r="AHW225" s="3275"/>
      <c r="AHX225" s="3275"/>
      <c r="AHY225" s="3275"/>
      <c r="AHZ225" s="3275"/>
      <c r="AIA225" s="3275"/>
      <c r="AIB225" s="3275"/>
      <c r="AIC225" s="3275"/>
      <c r="AID225" s="3275"/>
      <c r="AIE225" s="3275"/>
      <c r="AIF225" s="3275"/>
      <c r="AIG225" s="3275"/>
      <c r="AIH225" s="3275"/>
      <c r="AII225" s="3275"/>
      <c r="AIJ225" s="3275"/>
      <c r="AIK225" s="3275"/>
      <c r="AIL225" s="3275"/>
      <c r="AIM225" s="3275"/>
      <c r="AIN225" s="3275"/>
      <c r="AIO225" s="3275"/>
      <c r="AIP225" s="3275"/>
      <c r="AIQ225" s="3275"/>
      <c r="AIR225" s="3275"/>
      <c r="AIS225" s="3275"/>
      <c r="AIT225" s="3275"/>
      <c r="AIU225" s="3275"/>
      <c r="AIV225" s="3275"/>
      <c r="AIW225" s="3275"/>
      <c r="AIX225" s="3275"/>
      <c r="AIY225" s="3275"/>
      <c r="AIZ225" s="3275"/>
      <c r="AJA225" s="3275"/>
      <c r="AJB225" s="3275"/>
      <c r="AJC225" s="3275"/>
      <c r="AJD225" s="3275"/>
      <c r="AJE225" s="3275"/>
      <c r="AJF225" s="3275"/>
      <c r="AJG225" s="3275"/>
      <c r="AJH225" s="3275"/>
      <c r="AJI225" s="3275"/>
      <c r="AJJ225" s="3275"/>
      <c r="AJK225" s="3275"/>
      <c r="AJL225" s="3275"/>
      <c r="AJM225" s="3275"/>
      <c r="AJN225" s="3275"/>
      <c r="AJO225" s="3275"/>
      <c r="AJP225" s="3275"/>
      <c r="AJQ225" s="3275"/>
      <c r="AJR225" s="3275"/>
      <c r="AJS225" s="3275"/>
      <c r="AJT225" s="3275"/>
      <c r="AJU225" s="3275"/>
      <c r="AJV225" s="3275"/>
      <c r="AJW225" s="3275"/>
      <c r="AJX225" s="3275"/>
      <c r="AJY225" s="3275"/>
      <c r="AJZ225" s="3275"/>
      <c r="AKA225" s="3275"/>
      <c r="AKB225" s="3275"/>
      <c r="AKC225" s="3275"/>
      <c r="AKD225" s="3275"/>
      <c r="AKE225" s="3275"/>
      <c r="AKF225" s="3275"/>
      <c r="AKG225" s="3275"/>
      <c r="AKH225" s="3275"/>
      <c r="AKI225" s="3275"/>
      <c r="AKJ225" s="3275"/>
      <c r="AKK225" s="3275"/>
      <c r="AKL225" s="3275"/>
      <c r="AKM225" s="3275"/>
      <c r="AKN225" s="3275"/>
      <c r="AKO225" s="3275"/>
      <c r="AKP225" s="3275"/>
      <c r="AKQ225" s="3275"/>
      <c r="AKR225" s="3275"/>
      <c r="AKS225" s="3275"/>
      <c r="AKT225" s="3275"/>
      <c r="AKU225" s="3275"/>
      <c r="AKV225" s="3275"/>
      <c r="AKW225" s="3275"/>
      <c r="AKX225" s="3275"/>
      <c r="AKY225" s="3275"/>
      <c r="AKZ225" s="3275"/>
      <c r="ALA225" s="3275"/>
      <c r="ALB225" s="3275"/>
      <c r="ALC225" s="3275"/>
      <c r="ALD225" s="3275"/>
      <c r="ALE225" s="3275"/>
      <c r="ALF225" s="3275"/>
      <c r="ALG225" s="3275"/>
      <c r="ALH225" s="3275"/>
      <c r="ALI225" s="3275"/>
      <c r="ALJ225" s="3275"/>
      <c r="ALK225" s="3275"/>
      <c r="ALL225" s="3275"/>
      <c r="ALM225" s="3275"/>
      <c r="ALN225" s="3275"/>
      <c r="ALO225" s="3275"/>
      <c r="ALP225" s="3275"/>
      <c r="ALQ225" s="3275"/>
      <c r="ALR225" s="3275"/>
      <c r="ALS225" s="3275"/>
      <c r="ALT225" s="3275"/>
      <c r="ALU225" s="3275"/>
      <c r="ALV225" s="3275"/>
      <c r="ALW225" s="3275"/>
      <c r="ALX225" s="3275"/>
      <c r="ALY225" s="3275"/>
      <c r="ALZ225" s="3275"/>
      <c r="AMA225" s="3275"/>
      <c r="AMB225" s="3275"/>
      <c r="AMC225" s="3275"/>
      <c r="AMD225" s="3275"/>
      <c r="AME225" s="3275"/>
      <c r="AMF225" s="3275"/>
      <c r="AMG225" s="3275"/>
      <c r="AMH225" s="3275"/>
      <c r="AMI225" s="3275"/>
      <c r="AMJ225" s="3275"/>
      <c r="AMK225" s="3275"/>
      <c r="AML225" s="3275"/>
      <c r="AMM225" s="3275"/>
      <c r="AMN225" s="3275"/>
      <c r="AMO225" s="3275"/>
      <c r="AMP225" s="3275"/>
      <c r="AMQ225" s="3275"/>
      <c r="AMR225" s="3275"/>
      <c r="AMS225" s="3275"/>
      <c r="AMT225" s="3275"/>
      <c r="AMU225" s="3275"/>
      <c r="AMV225" s="3275"/>
      <c r="AMW225" s="3275"/>
      <c r="AMX225" s="3275"/>
      <c r="AMY225" s="3275"/>
      <c r="AMZ225" s="3275"/>
      <c r="ANA225" s="3275"/>
      <c r="ANB225" s="3275"/>
      <c r="ANC225" s="3275"/>
      <c r="AND225" s="3275"/>
      <c r="ANE225" s="3275"/>
      <c r="ANF225" s="3275"/>
      <c r="ANG225" s="3275"/>
      <c r="ANH225" s="3275"/>
      <c r="ANI225" s="3275"/>
      <c r="ANJ225" s="3275"/>
      <c r="ANK225" s="3275"/>
      <c r="ANL225" s="3275"/>
      <c r="ANM225" s="3275"/>
      <c r="ANN225" s="3275"/>
      <c r="ANO225" s="3275"/>
      <c r="ANP225" s="3275"/>
      <c r="ANQ225" s="3275"/>
      <c r="ANR225" s="3275"/>
      <c r="ANS225" s="3275"/>
      <c r="ANT225" s="3275"/>
      <c r="ANU225" s="3275"/>
      <c r="ANV225" s="3275"/>
      <c r="ANW225" s="3275"/>
      <c r="ANX225" s="3275"/>
      <c r="ANY225" s="3275"/>
      <c r="ANZ225" s="3275"/>
      <c r="AOA225" s="3275"/>
      <c r="AOB225" s="3275"/>
      <c r="AOC225" s="3275"/>
      <c r="AOD225" s="3275"/>
      <c r="AOE225" s="3275"/>
      <c r="AOF225" s="3275"/>
      <c r="AOG225" s="3275"/>
      <c r="AOH225" s="3275"/>
      <c r="AOI225" s="3275"/>
      <c r="AOJ225" s="3275"/>
      <c r="AOK225" s="3275"/>
      <c r="AOL225" s="3275"/>
      <c r="AOM225" s="3275"/>
      <c r="AON225" s="3275"/>
      <c r="AOO225" s="3275"/>
      <c r="AOP225" s="3275"/>
      <c r="AOQ225" s="3275"/>
      <c r="AOR225" s="3275"/>
      <c r="AOS225" s="3275"/>
      <c r="AOT225" s="3275"/>
      <c r="AOU225" s="3275"/>
      <c r="AOV225" s="3275"/>
      <c r="AOW225" s="3275"/>
      <c r="AOX225" s="3275"/>
      <c r="AOY225" s="3275"/>
      <c r="AOZ225" s="3275"/>
      <c r="APA225" s="3275"/>
      <c r="APB225" s="3275"/>
      <c r="APC225" s="3275"/>
      <c r="APD225" s="3275"/>
      <c r="APE225" s="3275"/>
      <c r="APF225" s="3275"/>
      <c r="APG225" s="3275"/>
      <c r="APH225" s="3275"/>
      <c r="API225" s="3275"/>
      <c r="APJ225" s="3275"/>
      <c r="APK225" s="3275"/>
      <c r="APL225" s="3275"/>
      <c r="APM225" s="3275"/>
      <c r="APN225" s="3275"/>
      <c r="APO225" s="3275"/>
      <c r="APP225" s="3275"/>
      <c r="APQ225" s="3275"/>
      <c r="APR225" s="3275"/>
      <c r="APS225" s="3275"/>
      <c r="APT225" s="3275"/>
      <c r="APU225" s="3275"/>
      <c r="APV225" s="3275"/>
      <c r="APW225" s="3275"/>
      <c r="APX225" s="3275"/>
      <c r="APY225" s="3275"/>
      <c r="APZ225" s="3275"/>
      <c r="AQA225" s="3275"/>
      <c r="AQB225" s="3275"/>
      <c r="AQC225" s="3275"/>
      <c r="AQD225" s="3275"/>
      <c r="AQE225" s="3275"/>
      <c r="AQF225" s="3275"/>
      <c r="AQG225" s="3275"/>
      <c r="AQH225" s="3275"/>
      <c r="AQI225" s="3275"/>
      <c r="AQJ225" s="3275"/>
      <c r="AQK225" s="3275"/>
      <c r="AQL225" s="3275"/>
      <c r="AQM225" s="3275"/>
      <c r="AQN225" s="3275"/>
      <c r="AQO225" s="3275"/>
      <c r="AQP225" s="3275"/>
      <c r="AQQ225" s="3275"/>
      <c r="AQR225" s="3275"/>
      <c r="AQS225" s="3275"/>
      <c r="AQT225" s="3275"/>
      <c r="AQU225" s="3275"/>
      <c r="AQV225" s="3275"/>
      <c r="AQW225" s="3275"/>
      <c r="AQX225" s="3275"/>
      <c r="AQY225" s="3275"/>
      <c r="AQZ225" s="3275"/>
      <c r="ARA225" s="3275"/>
      <c r="ARB225" s="3275"/>
      <c r="ARC225" s="3275"/>
      <c r="ARD225" s="3275"/>
      <c r="ARE225" s="3275"/>
      <c r="ARF225" s="3275"/>
      <c r="ARG225" s="3275"/>
      <c r="ARH225" s="3275"/>
      <c r="ARI225" s="3275"/>
      <c r="ARJ225" s="3275"/>
      <c r="ARK225" s="3275"/>
      <c r="ARL225" s="3275"/>
      <c r="ARM225" s="3275"/>
      <c r="ARN225" s="3275"/>
      <c r="ARO225" s="3275"/>
      <c r="ARP225" s="3275"/>
      <c r="ARQ225" s="3275"/>
      <c r="ARR225" s="3275"/>
      <c r="ARS225" s="3275"/>
      <c r="ART225" s="3275"/>
      <c r="ARU225" s="3275"/>
      <c r="ARV225" s="3275"/>
      <c r="ARW225" s="3275"/>
      <c r="ARX225" s="3275"/>
      <c r="ARY225" s="3275"/>
      <c r="ARZ225" s="3275"/>
      <c r="ASA225" s="3275"/>
      <c r="ASB225" s="3275"/>
      <c r="ASC225" s="3275"/>
      <c r="ASD225" s="3275"/>
      <c r="ASE225" s="3275"/>
      <c r="ASF225" s="3275"/>
      <c r="ASG225" s="3275"/>
      <c r="ASH225" s="3275"/>
      <c r="ASI225" s="3275"/>
      <c r="ASJ225" s="3275"/>
      <c r="ASK225" s="3275"/>
      <c r="ASL225" s="3275"/>
      <c r="ASM225" s="3275"/>
      <c r="ASN225" s="3275"/>
      <c r="ASO225" s="3275"/>
      <c r="ASP225" s="3275"/>
      <c r="ASQ225" s="3275"/>
      <c r="ASR225" s="3275"/>
      <c r="ASS225" s="3275"/>
      <c r="AST225" s="3275"/>
      <c r="ASU225" s="3275"/>
      <c r="ASV225" s="3275"/>
      <c r="ASW225" s="3275"/>
      <c r="ASX225" s="3275"/>
      <c r="ASY225" s="3275"/>
      <c r="ASZ225" s="3275"/>
      <c r="ATA225" s="3275"/>
      <c r="ATB225" s="3275"/>
      <c r="ATC225" s="3275"/>
      <c r="ATD225" s="3275"/>
      <c r="ATE225" s="3275"/>
      <c r="ATF225" s="3275"/>
      <c r="ATG225" s="3275"/>
      <c r="ATH225" s="3275"/>
      <c r="ATI225" s="3275"/>
      <c r="ATJ225" s="3275"/>
      <c r="ATK225" s="3275"/>
      <c r="ATL225" s="3275"/>
      <c r="ATM225" s="3275"/>
      <c r="ATN225" s="3275"/>
      <c r="ATO225" s="3275"/>
      <c r="ATP225" s="3275"/>
      <c r="ATQ225" s="3275"/>
      <c r="ATR225" s="3275"/>
      <c r="ATS225" s="3275"/>
      <c r="ATT225" s="3275"/>
      <c r="ATU225" s="3275"/>
      <c r="ATV225" s="3275"/>
      <c r="ATW225" s="3275"/>
      <c r="ATX225" s="3275"/>
      <c r="ATY225" s="3275"/>
      <c r="ATZ225" s="3275"/>
      <c r="AUA225" s="3275"/>
      <c r="AUB225" s="3275"/>
      <c r="AUC225" s="3275"/>
      <c r="AUD225" s="3275"/>
      <c r="AUE225" s="3275"/>
      <c r="AUF225" s="3275"/>
      <c r="AUG225" s="3275"/>
      <c r="AUH225" s="3275"/>
      <c r="AUI225" s="3275"/>
      <c r="AUJ225" s="3275"/>
      <c r="AUK225" s="3275"/>
      <c r="AUL225" s="3275"/>
      <c r="AUM225" s="3275"/>
      <c r="AUN225" s="3275"/>
      <c r="AUO225" s="3275"/>
      <c r="AUP225" s="3275"/>
      <c r="AUQ225" s="3275"/>
      <c r="AUR225" s="3275"/>
      <c r="AUS225" s="3275"/>
      <c r="AUT225" s="3275"/>
      <c r="AUU225" s="3275"/>
      <c r="AUV225" s="3275"/>
      <c r="AUW225" s="3275"/>
      <c r="AUX225" s="3275"/>
      <c r="AUY225" s="3275"/>
      <c r="AUZ225" s="3275"/>
      <c r="AVA225" s="3275"/>
      <c r="AVB225" s="3275"/>
      <c r="AVC225" s="3275"/>
      <c r="AVD225" s="3275"/>
      <c r="AVE225" s="3275"/>
      <c r="AVF225" s="3275"/>
      <c r="AVG225" s="3275"/>
      <c r="AVH225" s="3275"/>
      <c r="AVI225" s="3275"/>
      <c r="AVJ225" s="3275"/>
      <c r="AVK225" s="3275"/>
      <c r="AVL225" s="3275"/>
      <c r="AVM225" s="3275"/>
      <c r="AVN225" s="3275"/>
      <c r="AVO225" s="3275"/>
      <c r="AVP225" s="3275"/>
      <c r="AVQ225" s="3275"/>
      <c r="AVR225" s="3275"/>
      <c r="AVS225" s="3275"/>
      <c r="AVT225" s="3275"/>
      <c r="AVU225" s="3275"/>
      <c r="AVV225" s="3275"/>
      <c r="AVW225" s="3275"/>
      <c r="AVX225" s="3275"/>
      <c r="AVY225" s="3275"/>
      <c r="AVZ225" s="3275"/>
      <c r="AWA225" s="3275"/>
      <c r="AWB225" s="3275"/>
      <c r="AWC225" s="3275"/>
      <c r="AWD225" s="3275"/>
      <c r="AWE225" s="3275"/>
      <c r="AWF225" s="3275"/>
      <c r="AWG225" s="3275"/>
      <c r="AWH225" s="3275"/>
      <c r="AWI225" s="3275"/>
      <c r="AWJ225" s="3275"/>
      <c r="AWK225" s="3275"/>
      <c r="AWL225" s="3275"/>
      <c r="AWM225" s="3275"/>
      <c r="AWN225" s="3275"/>
      <c r="AWO225" s="3275"/>
      <c r="AWP225" s="3275"/>
      <c r="AWQ225" s="3275"/>
      <c r="AWR225" s="3275"/>
      <c r="AWS225" s="3275"/>
      <c r="AWT225" s="3275"/>
      <c r="AWU225" s="3275"/>
      <c r="AWV225" s="3275"/>
      <c r="AWW225" s="3275"/>
      <c r="AWX225" s="3275"/>
      <c r="AWY225" s="3275"/>
      <c r="AWZ225" s="3275"/>
      <c r="AXA225" s="3275"/>
      <c r="AXB225" s="3275"/>
      <c r="AXC225" s="3275"/>
      <c r="AXD225" s="3275"/>
      <c r="AXE225" s="3275"/>
      <c r="AXF225" s="3275"/>
      <c r="AXG225" s="3275"/>
      <c r="AXH225" s="3275"/>
      <c r="AXI225" s="3275"/>
      <c r="AXJ225" s="3275"/>
    </row>
    <row r="226" spans="1:1310" s="3276" customFormat="1" ht="23.25" customHeight="1">
      <c r="A226" s="3277"/>
      <c r="B226" s="3280" t="s">
        <v>2602</v>
      </c>
      <c r="C226" s="3280"/>
      <c r="D226" s="3280"/>
      <c r="E226" s="3280"/>
      <c r="F226" s="3282"/>
      <c r="G226" s="3280" t="s">
        <v>2603</v>
      </c>
      <c r="H226" s="3280"/>
      <c r="I226" s="3280"/>
      <c r="J226" s="3282"/>
      <c r="K226" s="3283" t="s">
        <v>2604</v>
      </c>
      <c r="L226" s="3283"/>
      <c r="M226" s="3283"/>
      <c r="N226" s="3282"/>
      <c r="O226" s="3280" t="s">
        <v>2605</v>
      </c>
      <c r="P226" s="3280"/>
      <c r="Q226" s="3282"/>
      <c r="R226" s="1510"/>
      <c r="S226" s="1510"/>
      <c r="T226" s="1510"/>
      <c r="U226" s="1510"/>
      <c r="V226" s="1510"/>
      <c r="W226" s="1510"/>
      <c r="X226" s="1510"/>
      <c r="Y226" s="1510"/>
      <c r="Z226" s="1510"/>
      <c r="AA226" s="1510"/>
      <c r="AB226" s="1510"/>
      <c r="AC226" s="1510"/>
      <c r="AD226" s="3275"/>
      <c r="AE226" s="3275"/>
      <c r="AF226" s="3275"/>
      <c r="AG226" s="3275"/>
      <c r="AH226" s="3275"/>
      <c r="AI226" s="3275"/>
      <c r="AJ226" s="3275"/>
      <c r="AK226" s="3275"/>
      <c r="AL226" s="3275"/>
      <c r="AM226" s="3275"/>
      <c r="AN226" s="3275"/>
      <c r="AO226" s="3275"/>
      <c r="AP226" s="3275"/>
      <c r="AQ226" s="3275"/>
      <c r="AR226" s="3275"/>
      <c r="AS226" s="3275"/>
      <c r="AT226" s="3275"/>
      <c r="AU226" s="3275"/>
      <c r="AV226" s="3275"/>
      <c r="AW226" s="3275"/>
      <c r="AX226" s="3275"/>
      <c r="AY226" s="3275"/>
      <c r="AZ226" s="3275"/>
      <c r="BA226" s="3275"/>
      <c r="BB226" s="3275"/>
      <c r="BC226" s="3275"/>
      <c r="BD226" s="3275"/>
      <c r="BE226" s="3275"/>
      <c r="BF226" s="3275"/>
      <c r="BG226" s="3275"/>
      <c r="BH226" s="3275"/>
      <c r="BI226" s="3275"/>
      <c r="BJ226" s="3275"/>
      <c r="BK226" s="3275"/>
      <c r="BL226" s="3275"/>
      <c r="BM226" s="3275"/>
      <c r="BN226" s="3275"/>
      <c r="BO226" s="3275"/>
      <c r="BP226" s="3275"/>
      <c r="BQ226" s="3275"/>
      <c r="BR226" s="3275"/>
      <c r="BS226" s="3275"/>
      <c r="BT226" s="3275"/>
      <c r="BU226" s="3275"/>
      <c r="BV226" s="3275"/>
      <c r="BW226" s="3275"/>
      <c r="BX226" s="3275"/>
      <c r="BY226" s="3275"/>
      <c r="BZ226" s="3275"/>
      <c r="CA226" s="3275"/>
      <c r="CB226" s="3275"/>
      <c r="CC226" s="3275"/>
      <c r="CD226" s="3275"/>
      <c r="CE226" s="3275"/>
      <c r="CF226" s="3275"/>
      <c r="CG226" s="3275"/>
      <c r="CH226" s="3275"/>
      <c r="CI226" s="3275"/>
      <c r="CJ226" s="3275"/>
      <c r="CK226" s="3275"/>
      <c r="CL226" s="3275"/>
      <c r="CM226" s="3275"/>
      <c r="CN226" s="3275"/>
      <c r="CO226" s="3275"/>
      <c r="CP226" s="3275"/>
      <c r="CQ226" s="3275"/>
      <c r="CR226" s="3275"/>
      <c r="CS226" s="3275"/>
      <c r="CT226" s="3275"/>
      <c r="CU226" s="3275"/>
      <c r="CV226" s="3275"/>
      <c r="CW226" s="3275"/>
      <c r="CX226" s="3275"/>
      <c r="CY226" s="3275"/>
      <c r="CZ226" s="3275"/>
      <c r="DA226" s="3275"/>
      <c r="DB226" s="3275"/>
      <c r="DC226" s="3275"/>
      <c r="DD226" s="3275"/>
      <c r="DE226" s="3275"/>
      <c r="DF226" s="3275"/>
      <c r="DG226" s="3275"/>
      <c r="DH226" s="3275"/>
      <c r="DI226" s="3275"/>
      <c r="DJ226" s="3275"/>
      <c r="DK226" s="3275"/>
      <c r="DL226" s="3275"/>
      <c r="DM226" s="3275"/>
      <c r="DN226" s="3275"/>
      <c r="DO226" s="3275"/>
      <c r="DP226" s="3275"/>
      <c r="DQ226" s="3275"/>
      <c r="DR226" s="3275"/>
      <c r="DS226" s="3275"/>
      <c r="DT226" s="3275"/>
      <c r="DU226" s="3275"/>
      <c r="DV226" s="3275"/>
      <c r="DW226" s="3275"/>
      <c r="DX226" s="3275"/>
      <c r="DY226" s="3275"/>
      <c r="DZ226" s="3275"/>
      <c r="EA226" s="3275"/>
      <c r="EB226" s="3275"/>
      <c r="EC226" s="3275"/>
      <c r="ED226" s="3275"/>
      <c r="EE226" s="3275"/>
      <c r="EF226" s="3275"/>
      <c r="EG226" s="3275"/>
      <c r="EH226" s="3275"/>
      <c r="EI226" s="3275"/>
      <c r="EJ226" s="3275"/>
      <c r="EK226" s="3275"/>
      <c r="EL226" s="3275"/>
      <c r="EM226" s="3275"/>
      <c r="EN226" s="3275"/>
      <c r="EO226" s="3275"/>
      <c r="EP226" s="3275"/>
      <c r="EQ226" s="3275"/>
      <c r="ER226" s="3275"/>
      <c r="ES226" s="3275"/>
      <c r="ET226" s="3275"/>
      <c r="EU226" s="3275"/>
      <c r="EV226" s="3275"/>
      <c r="EW226" s="3275"/>
      <c r="EX226" s="3275"/>
      <c r="EY226" s="3275"/>
      <c r="EZ226" s="3275"/>
      <c r="FA226" s="3275"/>
      <c r="FB226" s="3275"/>
      <c r="FC226" s="3275"/>
      <c r="FD226" s="3275"/>
      <c r="FE226" s="3275"/>
      <c r="FF226" s="3275"/>
      <c r="FG226" s="3275"/>
      <c r="FH226" s="3275"/>
      <c r="FI226" s="3275"/>
      <c r="FJ226" s="3275"/>
      <c r="FK226" s="3275"/>
      <c r="FL226" s="3275"/>
      <c r="FM226" s="3275"/>
      <c r="FN226" s="3275"/>
      <c r="FO226" s="3275"/>
      <c r="FP226" s="3275"/>
      <c r="FQ226" s="3275"/>
      <c r="FR226" s="3275"/>
      <c r="FS226" s="3275"/>
      <c r="FT226" s="3275"/>
      <c r="FU226" s="3275"/>
      <c r="FV226" s="3275"/>
      <c r="FW226" s="3275"/>
      <c r="FX226" s="3275"/>
      <c r="FY226" s="3275"/>
      <c r="FZ226" s="3275"/>
      <c r="GA226" s="3275"/>
      <c r="GB226" s="3275"/>
      <c r="GC226" s="3275"/>
      <c r="GD226" s="3275"/>
      <c r="GE226" s="3275"/>
      <c r="GF226" s="3275"/>
      <c r="GG226" s="3275"/>
      <c r="GH226" s="3275"/>
      <c r="GI226" s="3275"/>
      <c r="GJ226" s="3275"/>
      <c r="GK226" s="3275"/>
      <c r="GL226" s="3275"/>
      <c r="GM226" s="3275"/>
      <c r="GN226" s="3275"/>
      <c r="GO226" s="3275"/>
      <c r="GP226" s="3275"/>
      <c r="GQ226" s="3275"/>
      <c r="GR226" s="3275"/>
      <c r="GS226" s="3275"/>
      <c r="GT226" s="3275"/>
      <c r="GU226" s="3275"/>
      <c r="GV226" s="3275"/>
      <c r="GW226" s="3275"/>
      <c r="GX226" s="3275"/>
      <c r="GY226" s="3275"/>
      <c r="GZ226" s="3275"/>
      <c r="HA226" s="3275"/>
      <c r="HB226" s="3275"/>
      <c r="HC226" s="3275"/>
      <c r="HD226" s="3275"/>
      <c r="HE226" s="3275"/>
      <c r="HF226" s="3275"/>
      <c r="HG226" s="3275"/>
      <c r="HH226" s="3275"/>
      <c r="HI226" s="3275"/>
      <c r="HJ226" s="3275"/>
      <c r="HK226" s="3275"/>
      <c r="HL226" s="3275"/>
      <c r="HM226" s="3275"/>
      <c r="HN226" s="3275"/>
      <c r="HO226" s="3275"/>
      <c r="HP226" s="3275"/>
      <c r="HQ226" s="3275"/>
      <c r="HR226" s="3275"/>
      <c r="HS226" s="3275"/>
      <c r="HT226" s="3275"/>
      <c r="HU226" s="3275"/>
      <c r="HV226" s="3275"/>
      <c r="HW226" s="3275"/>
      <c r="HX226" s="3275"/>
      <c r="HY226" s="3275"/>
      <c r="HZ226" s="3275"/>
      <c r="IA226" s="3275"/>
      <c r="IB226" s="3275"/>
      <c r="IC226" s="3275"/>
      <c r="ID226" s="3275"/>
      <c r="IE226" s="3275"/>
      <c r="IF226" s="3275"/>
      <c r="IG226" s="3275"/>
      <c r="IH226" s="3275"/>
      <c r="II226" s="3275"/>
      <c r="IJ226" s="3275"/>
      <c r="IK226" s="3275"/>
      <c r="IL226" s="3275"/>
      <c r="IM226" s="3275"/>
      <c r="IN226" s="3275"/>
      <c r="IO226" s="3275"/>
      <c r="IP226" s="3275"/>
      <c r="IQ226" s="3275"/>
      <c r="IR226" s="3275"/>
      <c r="IS226" s="3275"/>
      <c r="IT226" s="3275"/>
      <c r="IU226" s="3275"/>
      <c r="IV226" s="3275"/>
      <c r="IW226" s="3275"/>
      <c r="IX226" s="3275"/>
      <c r="IY226" s="3275"/>
      <c r="IZ226" s="3275"/>
      <c r="JA226" s="3275"/>
      <c r="JB226" s="3275"/>
      <c r="JC226" s="3275"/>
      <c r="JD226" s="3275"/>
      <c r="JE226" s="3275"/>
      <c r="JF226" s="3275"/>
      <c r="JG226" s="3275"/>
      <c r="JH226" s="3275"/>
      <c r="JI226" s="3275"/>
      <c r="JJ226" s="3275"/>
      <c r="JK226" s="3275"/>
      <c r="JL226" s="3275"/>
      <c r="JM226" s="3275"/>
      <c r="JN226" s="3275"/>
      <c r="JO226" s="3275"/>
      <c r="JP226" s="3275"/>
      <c r="JQ226" s="3275"/>
      <c r="JR226" s="3275"/>
      <c r="JS226" s="3275"/>
      <c r="JT226" s="3275"/>
      <c r="JU226" s="3275"/>
      <c r="JV226" s="3275"/>
      <c r="JW226" s="3275"/>
      <c r="JX226" s="3275"/>
      <c r="JY226" s="3275"/>
      <c r="JZ226" s="3275"/>
      <c r="KA226" s="3275"/>
      <c r="KB226" s="3275"/>
      <c r="KC226" s="3275"/>
      <c r="KD226" s="3275"/>
      <c r="KE226" s="3275"/>
      <c r="KF226" s="3275"/>
      <c r="KG226" s="3275"/>
      <c r="KH226" s="3275"/>
      <c r="KI226" s="3275"/>
      <c r="KJ226" s="3275"/>
      <c r="KK226" s="3275"/>
      <c r="KL226" s="3275"/>
      <c r="KM226" s="3275"/>
      <c r="KN226" s="3275"/>
      <c r="KO226" s="3275"/>
      <c r="KP226" s="3275"/>
      <c r="KQ226" s="3275"/>
      <c r="KR226" s="3275"/>
      <c r="KS226" s="3275"/>
      <c r="KT226" s="3275"/>
      <c r="KU226" s="3275"/>
      <c r="KV226" s="3275"/>
      <c r="KW226" s="3275"/>
      <c r="KX226" s="3275"/>
      <c r="KY226" s="3275"/>
      <c r="KZ226" s="3275"/>
      <c r="LA226" s="3275"/>
      <c r="LB226" s="3275"/>
      <c r="LC226" s="3275"/>
      <c r="LD226" s="3275"/>
      <c r="LE226" s="3275"/>
      <c r="LF226" s="3275"/>
      <c r="LG226" s="3275"/>
      <c r="LH226" s="3275"/>
      <c r="LI226" s="3275"/>
      <c r="LJ226" s="3275"/>
      <c r="LK226" s="3275"/>
      <c r="LL226" s="3275"/>
      <c r="LM226" s="3275"/>
      <c r="LN226" s="3275"/>
      <c r="LO226" s="3275"/>
      <c r="LP226" s="3275"/>
      <c r="LQ226" s="3275"/>
      <c r="LR226" s="3275"/>
      <c r="LS226" s="3275"/>
      <c r="LT226" s="3275"/>
      <c r="LU226" s="3275"/>
      <c r="LV226" s="3275"/>
      <c r="LW226" s="3275"/>
      <c r="LX226" s="3275"/>
      <c r="LY226" s="3275"/>
      <c r="LZ226" s="3275"/>
      <c r="MA226" s="3275"/>
      <c r="MB226" s="3275"/>
      <c r="MC226" s="3275"/>
      <c r="MD226" s="3275"/>
      <c r="ME226" s="3275"/>
      <c r="MF226" s="3275"/>
      <c r="MG226" s="3275"/>
      <c r="MH226" s="3275"/>
      <c r="MI226" s="3275"/>
      <c r="MJ226" s="3275"/>
      <c r="MK226" s="3275"/>
      <c r="ML226" s="3275"/>
      <c r="MM226" s="3275"/>
      <c r="MN226" s="3275"/>
      <c r="MO226" s="3275"/>
      <c r="MP226" s="3275"/>
      <c r="MQ226" s="3275"/>
      <c r="MR226" s="3275"/>
      <c r="MS226" s="3275"/>
      <c r="MT226" s="3275"/>
      <c r="MU226" s="3275"/>
      <c r="MV226" s="3275"/>
      <c r="MW226" s="3275"/>
      <c r="MX226" s="3275"/>
      <c r="MY226" s="3275"/>
      <c r="MZ226" s="3275"/>
      <c r="NA226" s="3275"/>
      <c r="NB226" s="3275"/>
      <c r="NC226" s="3275"/>
      <c r="ND226" s="3275"/>
      <c r="NE226" s="3275"/>
      <c r="NF226" s="3275"/>
      <c r="NG226" s="3275"/>
      <c r="NH226" s="3275"/>
      <c r="NI226" s="3275"/>
      <c r="NJ226" s="3275"/>
      <c r="NK226" s="3275"/>
      <c r="NL226" s="3275"/>
      <c r="NM226" s="3275"/>
      <c r="NN226" s="3275"/>
      <c r="NO226" s="3275"/>
      <c r="NP226" s="3275"/>
      <c r="NQ226" s="3275"/>
      <c r="NR226" s="3275"/>
      <c r="NS226" s="3275"/>
      <c r="NT226" s="3275"/>
      <c r="NU226" s="3275"/>
      <c r="NV226" s="3275"/>
      <c r="NW226" s="3275"/>
      <c r="NX226" s="3275"/>
      <c r="NY226" s="3275"/>
      <c r="NZ226" s="3275"/>
      <c r="OA226" s="3275"/>
      <c r="OB226" s="3275"/>
      <c r="OC226" s="3275"/>
      <c r="OD226" s="3275"/>
      <c r="OE226" s="3275"/>
      <c r="OF226" s="3275"/>
      <c r="OG226" s="3275"/>
      <c r="OH226" s="3275"/>
      <c r="OI226" s="3275"/>
      <c r="OJ226" s="3275"/>
      <c r="OK226" s="3275"/>
      <c r="OL226" s="3275"/>
      <c r="OM226" s="3275"/>
      <c r="ON226" s="3275"/>
      <c r="OO226" s="3275"/>
      <c r="OP226" s="3275"/>
      <c r="OQ226" s="3275"/>
      <c r="OR226" s="3275"/>
      <c r="OS226" s="3275"/>
      <c r="OT226" s="3275"/>
      <c r="OU226" s="3275"/>
      <c r="OV226" s="3275"/>
      <c r="OW226" s="3275"/>
      <c r="OX226" s="3275"/>
      <c r="OY226" s="3275"/>
      <c r="OZ226" s="3275"/>
      <c r="PA226" s="3275"/>
      <c r="PB226" s="3275"/>
      <c r="PC226" s="3275"/>
      <c r="PD226" s="3275"/>
      <c r="PE226" s="3275"/>
      <c r="PF226" s="3275"/>
      <c r="PG226" s="3275"/>
      <c r="PH226" s="3275"/>
      <c r="PI226" s="3275"/>
      <c r="PJ226" s="3275"/>
      <c r="PK226" s="3275"/>
      <c r="PL226" s="3275"/>
      <c r="PM226" s="3275"/>
      <c r="PN226" s="3275"/>
      <c r="PO226" s="3275"/>
      <c r="PP226" s="3275"/>
      <c r="PQ226" s="3275"/>
      <c r="PR226" s="3275"/>
      <c r="PS226" s="3275"/>
      <c r="PT226" s="3275"/>
      <c r="PU226" s="3275"/>
      <c r="PV226" s="3275"/>
      <c r="PW226" s="3275"/>
      <c r="PX226" s="3275"/>
      <c r="PY226" s="3275"/>
      <c r="PZ226" s="3275"/>
      <c r="QA226" s="3275"/>
      <c r="QB226" s="3275"/>
      <c r="QC226" s="3275"/>
      <c r="QD226" s="3275"/>
      <c r="QE226" s="3275"/>
      <c r="QF226" s="3275"/>
      <c r="QG226" s="3275"/>
      <c r="QH226" s="3275"/>
      <c r="QI226" s="3275"/>
      <c r="QJ226" s="3275"/>
      <c r="QK226" s="3275"/>
      <c r="QL226" s="3275"/>
      <c r="QM226" s="3275"/>
      <c r="QN226" s="3275"/>
      <c r="QO226" s="3275"/>
      <c r="QP226" s="3275"/>
      <c r="QQ226" s="3275"/>
      <c r="QR226" s="3275"/>
      <c r="QS226" s="3275"/>
      <c r="QT226" s="3275"/>
      <c r="QU226" s="3275"/>
      <c r="QV226" s="3275"/>
      <c r="QW226" s="3275"/>
      <c r="QX226" s="3275"/>
      <c r="QY226" s="3275"/>
      <c r="QZ226" s="3275"/>
      <c r="RA226" s="3275"/>
      <c r="RB226" s="3275"/>
      <c r="RC226" s="3275"/>
      <c r="RD226" s="3275"/>
      <c r="RE226" s="3275"/>
      <c r="RF226" s="3275"/>
      <c r="RG226" s="3275"/>
      <c r="RH226" s="3275"/>
      <c r="RI226" s="3275"/>
      <c r="RJ226" s="3275"/>
      <c r="RK226" s="3275"/>
      <c r="RL226" s="3275"/>
      <c r="RM226" s="3275"/>
      <c r="RN226" s="3275"/>
      <c r="RO226" s="3275"/>
      <c r="RP226" s="3275"/>
      <c r="RQ226" s="3275"/>
      <c r="RR226" s="3275"/>
      <c r="RS226" s="3275"/>
      <c r="RT226" s="3275"/>
      <c r="RU226" s="3275"/>
      <c r="RV226" s="3275"/>
      <c r="RW226" s="3275"/>
      <c r="RX226" s="3275"/>
      <c r="RY226" s="3275"/>
      <c r="RZ226" s="3275"/>
      <c r="SA226" s="3275"/>
      <c r="SB226" s="3275"/>
      <c r="SC226" s="3275"/>
      <c r="SD226" s="3275"/>
      <c r="SE226" s="3275"/>
      <c r="SF226" s="3275"/>
      <c r="SG226" s="3275"/>
      <c r="SH226" s="3275"/>
      <c r="SI226" s="3275"/>
      <c r="SJ226" s="3275"/>
      <c r="SK226" s="3275"/>
      <c r="SL226" s="3275"/>
      <c r="SM226" s="3275"/>
      <c r="SN226" s="3275"/>
      <c r="SO226" s="3275"/>
      <c r="SP226" s="3275"/>
      <c r="SQ226" s="3275"/>
      <c r="SR226" s="3275"/>
      <c r="SS226" s="3275"/>
      <c r="ST226" s="3275"/>
      <c r="SU226" s="3275"/>
      <c r="SV226" s="3275"/>
      <c r="SW226" s="3275"/>
      <c r="SX226" s="3275"/>
      <c r="SY226" s="3275"/>
      <c r="SZ226" s="3275"/>
      <c r="TA226" s="3275"/>
      <c r="TB226" s="3275"/>
      <c r="TC226" s="3275"/>
      <c r="TD226" s="3275"/>
      <c r="TE226" s="3275"/>
      <c r="TF226" s="3275"/>
      <c r="TG226" s="3275"/>
      <c r="TH226" s="3275"/>
      <c r="TI226" s="3275"/>
      <c r="TJ226" s="3275"/>
      <c r="TK226" s="3275"/>
      <c r="TL226" s="3275"/>
      <c r="TM226" s="3275"/>
      <c r="TN226" s="3275"/>
      <c r="TO226" s="3275"/>
      <c r="TP226" s="3275"/>
      <c r="TQ226" s="3275"/>
      <c r="TR226" s="3275"/>
      <c r="TS226" s="3275"/>
      <c r="TT226" s="3275"/>
      <c r="TU226" s="3275"/>
      <c r="TV226" s="3275"/>
      <c r="TW226" s="3275"/>
      <c r="TX226" s="3275"/>
      <c r="TY226" s="3275"/>
      <c r="TZ226" s="3275"/>
      <c r="UA226" s="3275"/>
      <c r="UB226" s="3275"/>
      <c r="UC226" s="3275"/>
      <c r="UD226" s="3275"/>
      <c r="UE226" s="3275"/>
      <c r="UF226" s="3275"/>
      <c r="UG226" s="3275"/>
      <c r="UH226" s="3275"/>
      <c r="UI226" s="3275"/>
      <c r="UJ226" s="3275"/>
      <c r="UK226" s="3275"/>
      <c r="UL226" s="3275"/>
      <c r="UM226" s="3275"/>
      <c r="UN226" s="3275"/>
      <c r="UO226" s="3275"/>
      <c r="UP226" s="3275"/>
      <c r="UQ226" s="3275"/>
      <c r="UR226" s="3275"/>
      <c r="US226" s="3275"/>
      <c r="UT226" s="3275"/>
      <c r="UU226" s="3275"/>
      <c r="UV226" s="3275"/>
      <c r="UW226" s="3275"/>
      <c r="UX226" s="3275"/>
      <c r="UY226" s="3275"/>
      <c r="UZ226" s="3275"/>
      <c r="VA226" s="3275"/>
      <c r="VB226" s="3275"/>
      <c r="VC226" s="3275"/>
      <c r="VD226" s="3275"/>
      <c r="VE226" s="3275"/>
      <c r="VF226" s="3275"/>
      <c r="VG226" s="3275"/>
      <c r="VH226" s="3275"/>
      <c r="VI226" s="3275"/>
      <c r="VJ226" s="3275"/>
      <c r="VK226" s="3275"/>
      <c r="VL226" s="3275"/>
      <c r="VM226" s="3275"/>
      <c r="VN226" s="3275"/>
      <c r="VO226" s="3275"/>
      <c r="VP226" s="3275"/>
      <c r="VQ226" s="3275"/>
      <c r="VR226" s="3275"/>
      <c r="VS226" s="3275"/>
      <c r="VT226" s="3275"/>
      <c r="VU226" s="3275"/>
      <c r="VV226" s="3275"/>
      <c r="VW226" s="3275"/>
      <c r="VX226" s="3275"/>
      <c r="VY226" s="3275"/>
      <c r="VZ226" s="3275"/>
      <c r="WA226" s="3275"/>
      <c r="WB226" s="3275"/>
      <c r="WC226" s="3275"/>
      <c r="WD226" s="3275"/>
      <c r="WE226" s="3275"/>
      <c r="WF226" s="3275"/>
      <c r="WG226" s="3275"/>
      <c r="WH226" s="3275"/>
      <c r="WI226" s="3275"/>
      <c r="WJ226" s="3275"/>
      <c r="WK226" s="3275"/>
      <c r="WL226" s="3275"/>
      <c r="WM226" s="3275"/>
      <c r="WN226" s="3275"/>
      <c r="WO226" s="3275"/>
      <c r="WP226" s="3275"/>
      <c r="WQ226" s="3275"/>
      <c r="WR226" s="3275"/>
      <c r="WS226" s="3275"/>
      <c r="WT226" s="3275"/>
      <c r="WU226" s="3275"/>
      <c r="WV226" s="3275"/>
      <c r="WW226" s="3275"/>
      <c r="WX226" s="3275"/>
      <c r="WY226" s="3275"/>
      <c r="WZ226" s="3275"/>
      <c r="XA226" s="3275"/>
      <c r="XB226" s="3275"/>
      <c r="XC226" s="3275"/>
      <c r="XD226" s="3275"/>
      <c r="XE226" s="3275"/>
      <c r="XF226" s="3275"/>
      <c r="XG226" s="3275"/>
      <c r="XH226" s="3275"/>
      <c r="XI226" s="3275"/>
      <c r="XJ226" s="3275"/>
      <c r="XK226" s="3275"/>
      <c r="XL226" s="3275"/>
      <c r="XM226" s="3275"/>
      <c r="XN226" s="3275"/>
      <c r="XO226" s="3275"/>
      <c r="XP226" s="3275"/>
      <c r="XQ226" s="3275"/>
      <c r="XR226" s="3275"/>
      <c r="XS226" s="3275"/>
      <c r="XT226" s="3275"/>
      <c r="XU226" s="3275"/>
      <c r="XV226" s="3275"/>
      <c r="XW226" s="3275"/>
      <c r="XX226" s="3275"/>
      <c r="XY226" s="3275"/>
      <c r="XZ226" s="3275"/>
      <c r="YA226" s="3275"/>
      <c r="YB226" s="3275"/>
      <c r="YC226" s="3275"/>
      <c r="YD226" s="3275"/>
      <c r="YE226" s="3275"/>
      <c r="YF226" s="3275"/>
      <c r="YG226" s="3275"/>
      <c r="YH226" s="3275"/>
      <c r="YI226" s="3275"/>
      <c r="YJ226" s="3275"/>
      <c r="YK226" s="3275"/>
      <c r="YL226" s="3275"/>
      <c r="YM226" s="3275"/>
      <c r="YN226" s="3275"/>
      <c r="YO226" s="3275"/>
      <c r="YP226" s="3275"/>
      <c r="YQ226" s="3275"/>
      <c r="YR226" s="3275"/>
      <c r="YS226" s="3275"/>
      <c r="YT226" s="3275"/>
      <c r="YU226" s="3275"/>
      <c r="YV226" s="3275"/>
      <c r="YW226" s="3275"/>
      <c r="YX226" s="3275"/>
      <c r="YY226" s="3275"/>
      <c r="YZ226" s="3275"/>
      <c r="ZA226" s="3275"/>
      <c r="ZB226" s="3275"/>
      <c r="ZC226" s="3275"/>
      <c r="ZD226" s="3275"/>
      <c r="ZE226" s="3275"/>
      <c r="ZF226" s="3275"/>
      <c r="ZG226" s="3275"/>
      <c r="ZH226" s="3275"/>
      <c r="ZI226" s="3275"/>
      <c r="ZJ226" s="3275"/>
      <c r="ZK226" s="3275"/>
      <c r="ZL226" s="3275"/>
      <c r="ZM226" s="3275"/>
      <c r="ZN226" s="3275"/>
      <c r="ZO226" s="3275"/>
      <c r="ZP226" s="3275"/>
      <c r="ZQ226" s="3275"/>
      <c r="ZR226" s="3275"/>
      <c r="ZS226" s="3275"/>
      <c r="ZT226" s="3275"/>
      <c r="ZU226" s="3275"/>
      <c r="ZV226" s="3275"/>
      <c r="ZW226" s="3275"/>
      <c r="ZX226" s="3275"/>
      <c r="ZY226" s="3275"/>
      <c r="ZZ226" s="3275"/>
      <c r="AAA226" s="3275"/>
      <c r="AAB226" s="3275"/>
      <c r="AAC226" s="3275"/>
      <c r="AAD226" s="3275"/>
      <c r="AAE226" s="3275"/>
      <c r="AAF226" s="3275"/>
      <c r="AAG226" s="3275"/>
      <c r="AAH226" s="3275"/>
      <c r="AAI226" s="3275"/>
      <c r="AAJ226" s="3275"/>
      <c r="AAK226" s="3275"/>
      <c r="AAL226" s="3275"/>
      <c r="AAM226" s="3275"/>
      <c r="AAN226" s="3275"/>
      <c r="AAO226" s="3275"/>
      <c r="AAP226" s="3275"/>
      <c r="AAQ226" s="3275"/>
      <c r="AAR226" s="3275"/>
      <c r="AAS226" s="3275"/>
      <c r="AAT226" s="3275"/>
      <c r="AAU226" s="3275"/>
      <c r="AAV226" s="3275"/>
      <c r="AAW226" s="3275"/>
      <c r="AAX226" s="3275"/>
      <c r="AAY226" s="3275"/>
      <c r="AAZ226" s="3275"/>
      <c r="ABA226" s="3275"/>
      <c r="ABB226" s="3275"/>
      <c r="ABC226" s="3275"/>
      <c r="ABD226" s="3275"/>
      <c r="ABE226" s="3275"/>
      <c r="ABF226" s="3275"/>
      <c r="ABG226" s="3275"/>
      <c r="ABH226" s="3275"/>
      <c r="ABI226" s="3275"/>
      <c r="ABJ226" s="3275"/>
      <c r="ABK226" s="3275"/>
      <c r="ABL226" s="3275"/>
      <c r="ABM226" s="3275"/>
      <c r="ABN226" s="3275"/>
      <c r="ABO226" s="3275"/>
      <c r="ABP226" s="3275"/>
      <c r="ABQ226" s="3275"/>
      <c r="ABR226" s="3275"/>
      <c r="ABS226" s="3275"/>
      <c r="ABT226" s="3275"/>
      <c r="ABU226" s="3275"/>
      <c r="ABV226" s="3275"/>
      <c r="ABW226" s="3275"/>
      <c r="ABX226" s="3275"/>
      <c r="ABY226" s="3275"/>
      <c r="ABZ226" s="3275"/>
      <c r="ACA226" s="3275"/>
      <c r="ACB226" s="3275"/>
      <c r="ACC226" s="3275"/>
      <c r="ACD226" s="3275"/>
      <c r="ACE226" s="3275"/>
      <c r="ACF226" s="3275"/>
      <c r="ACG226" s="3275"/>
      <c r="ACH226" s="3275"/>
      <c r="ACI226" s="3275"/>
      <c r="ACJ226" s="3275"/>
      <c r="ACK226" s="3275"/>
      <c r="ACL226" s="3275"/>
      <c r="ACM226" s="3275"/>
      <c r="ACN226" s="3275"/>
      <c r="ACO226" s="3275"/>
      <c r="ACP226" s="3275"/>
      <c r="ACQ226" s="3275"/>
      <c r="ACR226" s="3275"/>
      <c r="ACS226" s="3275"/>
      <c r="ACT226" s="3275"/>
      <c r="ACU226" s="3275"/>
      <c r="ACV226" s="3275"/>
      <c r="ACW226" s="3275"/>
      <c r="ACX226" s="3275"/>
      <c r="ACY226" s="3275"/>
      <c r="ACZ226" s="3275"/>
      <c r="ADA226" s="3275"/>
      <c r="ADB226" s="3275"/>
      <c r="ADC226" s="3275"/>
      <c r="ADD226" s="3275"/>
      <c r="ADE226" s="3275"/>
      <c r="ADF226" s="3275"/>
      <c r="ADG226" s="3275"/>
      <c r="ADH226" s="3275"/>
      <c r="ADI226" s="3275"/>
      <c r="ADJ226" s="3275"/>
      <c r="ADK226" s="3275"/>
      <c r="ADL226" s="3275"/>
      <c r="ADM226" s="3275"/>
      <c r="ADN226" s="3275"/>
      <c r="ADO226" s="3275"/>
      <c r="ADP226" s="3275"/>
      <c r="ADQ226" s="3275"/>
      <c r="ADR226" s="3275"/>
      <c r="ADS226" s="3275"/>
      <c r="ADT226" s="3275"/>
      <c r="ADU226" s="3275"/>
      <c r="ADV226" s="3275"/>
      <c r="ADW226" s="3275"/>
      <c r="ADX226" s="3275"/>
      <c r="ADY226" s="3275"/>
      <c r="ADZ226" s="3275"/>
      <c r="AEA226" s="3275"/>
      <c r="AEB226" s="3275"/>
      <c r="AEC226" s="3275"/>
      <c r="AED226" s="3275"/>
      <c r="AEE226" s="3275"/>
      <c r="AEF226" s="3275"/>
      <c r="AEG226" s="3275"/>
      <c r="AEH226" s="3275"/>
      <c r="AEI226" s="3275"/>
      <c r="AEJ226" s="3275"/>
      <c r="AEK226" s="3275"/>
      <c r="AEL226" s="3275"/>
      <c r="AEM226" s="3275"/>
      <c r="AEN226" s="3275"/>
      <c r="AEO226" s="3275"/>
      <c r="AEP226" s="3275"/>
      <c r="AEQ226" s="3275"/>
      <c r="AER226" s="3275"/>
      <c r="AES226" s="3275"/>
      <c r="AET226" s="3275"/>
      <c r="AEU226" s="3275"/>
      <c r="AEV226" s="3275"/>
      <c r="AEW226" s="3275"/>
      <c r="AEX226" s="3275"/>
      <c r="AEY226" s="3275"/>
      <c r="AEZ226" s="3275"/>
      <c r="AFA226" s="3275"/>
      <c r="AFB226" s="3275"/>
      <c r="AFC226" s="3275"/>
      <c r="AFD226" s="3275"/>
      <c r="AFE226" s="3275"/>
      <c r="AFF226" s="3275"/>
      <c r="AFG226" s="3275"/>
      <c r="AFH226" s="3275"/>
      <c r="AFI226" s="3275"/>
      <c r="AFJ226" s="3275"/>
      <c r="AFK226" s="3275"/>
      <c r="AFL226" s="3275"/>
      <c r="AFM226" s="3275"/>
      <c r="AFN226" s="3275"/>
      <c r="AFO226" s="3275"/>
      <c r="AFP226" s="3275"/>
      <c r="AFQ226" s="3275"/>
      <c r="AFR226" s="3275"/>
      <c r="AFS226" s="3275"/>
      <c r="AFT226" s="3275"/>
      <c r="AFU226" s="3275"/>
      <c r="AFV226" s="3275"/>
      <c r="AFW226" s="3275"/>
      <c r="AFX226" s="3275"/>
      <c r="AFY226" s="3275"/>
      <c r="AFZ226" s="3275"/>
      <c r="AGA226" s="3275"/>
      <c r="AGB226" s="3275"/>
      <c r="AGC226" s="3275"/>
      <c r="AGD226" s="3275"/>
      <c r="AGE226" s="3275"/>
      <c r="AGF226" s="3275"/>
      <c r="AGG226" s="3275"/>
      <c r="AGH226" s="3275"/>
      <c r="AGI226" s="3275"/>
      <c r="AGJ226" s="3275"/>
      <c r="AGK226" s="3275"/>
      <c r="AGL226" s="3275"/>
      <c r="AGM226" s="3275"/>
      <c r="AGN226" s="3275"/>
      <c r="AGO226" s="3275"/>
      <c r="AGP226" s="3275"/>
      <c r="AGQ226" s="3275"/>
      <c r="AGR226" s="3275"/>
      <c r="AGS226" s="3275"/>
      <c r="AGT226" s="3275"/>
      <c r="AGU226" s="3275"/>
      <c r="AGV226" s="3275"/>
      <c r="AGW226" s="3275"/>
      <c r="AGX226" s="3275"/>
      <c r="AGY226" s="3275"/>
      <c r="AGZ226" s="3275"/>
      <c r="AHA226" s="3275"/>
      <c r="AHB226" s="3275"/>
      <c r="AHC226" s="3275"/>
      <c r="AHD226" s="3275"/>
      <c r="AHE226" s="3275"/>
      <c r="AHF226" s="3275"/>
      <c r="AHG226" s="3275"/>
      <c r="AHH226" s="3275"/>
      <c r="AHI226" s="3275"/>
      <c r="AHJ226" s="3275"/>
      <c r="AHK226" s="3275"/>
      <c r="AHL226" s="3275"/>
      <c r="AHM226" s="3275"/>
      <c r="AHN226" s="3275"/>
      <c r="AHO226" s="3275"/>
      <c r="AHP226" s="3275"/>
      <c r="AHQ226" s="3275"/>
      <c r="AHR226" s="3275"/>
      <c r="AHS226" s="3275"/>
      <c r="AHT226" s="3275"/>
      <c r="AHU226" s="3275"/>
      <c r="AHV226" s="3275"/>
      <c r="AHW226" s="3275"/>
      <c r="AHX226" s="3275"/>
      <c r="AHY226" s="3275"/>
      <c r="AHZ226" s="3275"/>
      <c r="AIA226" s="3275"/>
      <c r="AIB226" s="3275"/>
      <c r="AIC226" s="3275"/>
      <c r="AID226" s="3275"/>
      <c r="AIE226" s="3275"/>
      <c r="AIF226" s="3275"/>
      <c r="AIG226" s="3275"/>
      <c r="AIH226" s="3275"/>
      <c r="AII226" s="3275"/>
      <c r="AIJ226" s="3275"/>
      <c r="AIK226" s="3275"/>
      <c r="AIL226" s="3275"/>
      <c r="AIM226" s="3275"/>
      <c r="AIN226" s="3275"/>
      <c r="AIO226" s="3275"/>
      <c r="AIP226" s="3275"/>
      <c r="AIQ226" s="3275"/>
      <c r="AIR226" s="3275"/>
      <c r="AIS226" s="3275"/>
      <c r="AIT226" s="3275"/>
      <c r="AIU226" s="3275"/>
      <c r="AIV226" s="3275"/>
      <c r="AIW226" s="3275"/>
      <c r="AIX226" s="3275"/>
      <c r="AIY226" s="3275"/>
      <c r="AIZ226" s="3275"/>
      <c r="AJA226" s="3275"/>
      <c r="AJB226" s="3275"/>
      <c r="AJC226" s="3275"/>
      <c r="AJD226" s="3275"/>
      <c r="AJE226" s="3275"/>
      <c r="AJF226" s="3275"/>
      <c r="AJG226" s="3275"/>
      <c r="AJH226" s="3275"/>
      <c r="AJI226" s="3275"/>
      <c r="AJJ226" s="3275"/>
      <c r="AJK226" s="3275"/>
      <c r="AJL226" s="3275"/>
      <c r="AJM226" s="3275"/>
      <c r="AJN226" s="3275"/>
      <c r="AJO226" s="3275"/>
      <c r="AJP226" s="3275"/>
      <c r="AJQ226" s="3275"/>
      <c r="AJR226" s="3275"/>
      <c r="AJS226" s="3275"/>
      <c r="AJT226" s="3275"/>
      <c r="AJU226" s="3275"/>
      <c r="AJV226" s="3275"/>
      <c r="AJW226" s="3275"/>
      <c r="AJX226" s="3275"/>
      <c r="AJY226" s="3275"/>
      <c r="AJZ226" s="3275"/>
      <c r="AKA226" s="3275"/>
      <c r="AKB226" s="3275"/>
      <c r="AKC226" s="3275"/>
      <c r="AKD226" s="3275"/>
      <c r="AKE226" s="3275"/>
      <c r="AKF226" s="3275"/>
      <c r="AKG226" s="3275"/>
      <c r="AKH226" s="3275"/>
      <c r="AKI226" s="3275"/>
      <c r="AKJ226" s="3275"/>
      <c r="AKK226" s="3275"/>
      <c r="AKL226" s="3275"/>
      <c r="AKM226" s="3275"/>
      <c r="AKN226" s="3275"/>
      <c r="AKO226" s="3275"/>
      <c r="AKP226" s="3275"/>
      <c r="AKQ226" s="3275"/>
      <c r="AKR226" s="3275"/>
      <c r="AKS226" s="3275"/>
      <c r="AKT226" s="3275"/>
      <c r="AKU226" s="3275"/>
      <c r="AKV226" s="3275"/>
      <c r="AKW226" s="3275"/>
      <c r="AKX226" s="3275"/>
      <c r="AKY226" s="3275"/>
      <c r="AKZ226" s="3275"/>
      <c r="ALA226" s="3275"/>
      <c r="ALB226" s="3275"/>
      <c r="ALC226" s="3275"/>
      <c r="ALD226" s="3275"/>
      <c r="ALE226" s="3275"/>
      <c r="ALF226" s="3275"/>
      <c r="ALG226" s="3275"/>
      <c r="ALH226" s="3275"/>
      <c r="ALI226" s="3275"/>
      <c r="ALJ226" s="3275"/>
      <c r="ALK226" s="3275"/>
      <c r="ALL226" s="3275"/>
      <c r="ALM226" s="3275"/>
      <c r="ALN226" s="3275"/>
      <c r="ALO226" s="3275"/>
      <c r="ALP226" s="3275"/>
      <c r="ALQ226" s="3275"/>
      <c r="ALR226" s="3275"/>
      <c r="ALS226" s="3275"/>
      <c r="ALT226" s="3275"/>
      <c r="ALU226" s="3275"/>
      <c r="ALV226" s="3275"/>
      <c r="ALW226" s="3275"/>
      <c r="ALX226" s="3275"/>
      <c r="ALY226" s="3275"/>
      <c r="ALZ226" s="3275"/>
      <c r="AMA226" s="3275"/>
      <c r="AMB226" s="3275"/>
      <c r="AMC226" s="3275"/>
      <c r="AMD226" s="3275"/>
      <c r="AME226" s="3275"/>
      <c r="AMF226" s="3275"/>
      <c r="AMG226" s="3275"/>
      <c r="AMH226" s="3275"/>
      <c r="AMI226" s="3275"/>
      <c r="AMJ226" s="3275"/>
      <c r="AMK226" s="3275"/>
      <c r="AML226" s="3275"/>
      <c r="AMM226" s="3275"/>
      <c r="AMN226" s="3275"/>
      <c r="AMO226" s="3275"/>
      <c r="AMP226" s="3275"/>
      <c r="AMQ226" s="3275"/>
      <c r="AMR226" s="3275"/>
      <c r="AMS226" s="3275"/>
      <c r="AMT226" s="3275"/>
      <c r="AMU226" s="3275"/>
      <c r="AMV226" s="3275"/>
      <c r="AMW226" s="3275"/>
      <c r="AMX226" s="3275"/>
      <c r="AMY226" s="3275"/>
      <c r="AMZ226" s="3275"/>
      <c r="ANA226" s="3275"/>
      <c r="ANB226" s="3275"/>
      <c r="ANC226" s="3275"/>
      <c r="AND226" s="3275"/>
      <c r="ANE226" s="3275"/>
      <c r="ANF226" s="3275"/>
      <c r="ANG226" s="3275"/>
      <c r="ANH226" s="3275"/>
      <c r="ANI226" s="3275"/>
      <c r="ANJ226" s="3275"/>
      <c r="ANK226" s="3275"/>
      <c r="ANL226" s="3275"/>
      <c r="ANM226" s="3275"/>
      <c r="ANN226" s="3275"/>
      <c r="ANO226" s="3275"/>
      <c r="ANP226" s="3275"/>
      <c r="ANQ226" s="3275"/>
      <c r="ANR226" s="3275"/>
      <c r="ANS226" s="3275"/>
      <c r="ANT226" s="3275"/>
      <c r="ANU226" s="3275"/>
      <c r="ANV226" s="3275"/>
      <c r="ANW226" s="3275"/>
      <c r="ANX226" s="3275"/>
      <c r="ANY226" s="3275"/>
      <c r="ANZ226" s="3275"/>
      <c r="AOA226" s="3275"/>
      <c r="AOB226" s="3275"/>
      <c r="AOC226" s="3275"/>
      <c r="AOD226" s="3275"/>
      <c r="AOE226" s="3275"/>
      <c r="AOF226" s="3275"/>
      <c r="AOG226" s="3275"/>
      <c r="AOH226" s="3275"/>
      <c r="AOI226" s="3275"/>
      <c r="AOJ226" s="3275"/>
      <c r="AOK226" s="3275"/>
      <c r="AOL226" s="3275"/>
      <c r="AOM226" s="3275"/>
      <c r="AON226" s="3275"/>
      <c r="AOO226" s="3275"/>
      <c r="AOP226" s="3275"/>
      <c r="AOQ226" s="3275"/>
      <c r="AOR226" s="3275"/>
      <c r="AOS226" s="3275"/>
      <c r="AOT226" s="3275"/>
      <c r="AOU226" s="3275"/>
      <c r="AOV226" s="3275"/>
      <c r="AOW226" s="3275"/>
      <c r="AOX226" s="3275"/>
      <c r="AOY226" s="3275"/>
      <c r="AOZ226" s="3275"/>
      <c r="APA226" s="3275"/>
      <c r="APB226" s="3275"/>
      <c r="APC226" s="3275"/>
      <c r="APD226" s="3275"/>
      <c r="APE226" s="3275"/>
      <c r="APF226" s="3275"/>
      <c r="APG226" s="3275"/>
      <c r="APH226" s="3275"/>
      <c r="API226" s="3275"/>
      <c r="APJ226" s="3275"/>
      <c r="APK226" s="3275"/>
      <c r="APL226" s="3275"/>
      <c r="APM226" s="3275"/>
      <c r="APN226" s="3275"/>
      <c r="APO226" s="3275"/>
      <c r="APP226" s="3275"/>
      <c r="APQ226" s="3275"/>
      <c r="APR226" s="3275"/>
      <c r="APS226" s="3275"/>
      <c r="APT226" s="3275"/>
      <c r="APU226" s="3275"/>
      <c r="APV226" s="3275"/>
      <c r="APW226" s="3275"/>
      <c r="APX226" s="3275"/>
      <c r="APY226" s="3275"/>
      <c r="APZ226" s="3275"/>
      <c r="AQA226" s="3275"/>
      <c r="AQB226" s="3275"/>
      <c r="AQC226" s="3275"/>
      <c r="AQD226" s="3275"/>
      <c r="AQE226" s="3275"/>
      <c r="AQF226" s="3275"/>
      <c r="AQG226" s="3275"/>
      <c r="AQH226" s="3275"/>
      <c r="AQI226" s="3275"/>
      <c r="AQJ226" s="3275"/>
      <c r="AQK226" s="3275"/>
      <c r="AQL226" s="3275"/>
      <c r="AQM226" s="3275"/>
      <c r="AQN226" s="3275"/>
      <c r="AQO226" s="3275"/>
      <c r="AQP226" s="3275"/>
      <c r="AQQ226" s="3275"/>
      <c r="AQR226" s="3275"/>
      <c r="AQS226" s="3275"/>
      <c r="AQT226" s="3275"/>
      <c r="AQU226" s="3275"/>
      <c r="AQV226" s="3275"/>
      <c r="AQW226" s="3275"/>
      <c r="AQX226" s="3275"/>
      <c r="AQY226" s="3275"/>
      <c r="AQZ226" s="3275"/>
      <c r="ARA226" s="3275"/>
      <c r="ARB226" s="3275"/>
      <c r="ARC226" s="3275"/>
      <c r="ARD226" s="3275"/>
      <c r="ARE226" s="3275"/>
      <c r="ARF226" s="3275"/>
      <c r="ARG226" s="3275"/>
      <c r="ARH226" s="3275"/>
      <c r="ARI226" s="3275"/>
      <c r="ARJ226" s="3275"/>
      <c r="ARK226" s="3275"/>
      <c r="ARL226" s="3275"/>
      <c r="ARM226" s="3275"/>
      <c r="ARN226" s="3275"/>
      <c r="ARO226" s="3275"/>
      <c r="ARP226" s="3275"/>
      <c r="ARQ226" s="3275"/>
      <c r="ARR226" s="3275"/>
      <c r="ARS226" s="3275"/>
      <c r="ART226" s="3275"/>
      <c r="ARU226" s="3275"/>
      <c r="ARV226" s="3275"/>
      <c r="ARW226" s="3275"/>
      <c r="ARX226" s="3275"/>
      <c r="ARY226" s="3275"/>
      <c r="ARZ226" s="3275"/>
      <c r="ASA226" s="3275"/>
      <c r="ASB226" s="3275"/>
      <c r="ASC226" s="3275"/>
      <c r="ASD226" s="3275"/>
      <c r="ASE226" s="3275"/>
      <c r="ASF226" s="3275"/>
      <c r="ASG226" s="3275"/>
      <c r="ASH226" s="3275"/>
      <c r="ASI226" s="3275"/>
      <c r="ASJ226" s="3275"/>
      <c r="ASK226" s="3275"/>
      <c r="ASL226" s="3275"/>
      <c r="ASM226" s="3275"/>
      <c r="ASN226" s="3275"/>
      <c r="ASO226" s="3275"/>
      <c r="ASP226" s="3275"/>
      <c r="ASQ226" s="3275"/>
      <c r="ASR226" s="3275"/>
      <c r="ASS226" s="3275"/>
      <c r="AST226" s="3275"/>
      <c r="ASU226" s="3275"/>
      <c r="ASV226" s="3275"/>
      <c r="ASW226" s="3275"/>
      <c r="ASX226" s="3275"/>
      <c r="ASY226" s="3275"/>
      <c r="ASZ226" s="3275"/>
      <c r="ATA226" s="3275"/>
      <c r="ATB226" s="3275"/>
      <c r="ATC226" s="3275"/>
      <c r="ATD226" s="3275"/>
      <c r="ATE226" s="3275"/>
      <c r="ATF226" s="3275"/>
      <c r="ATG226" s="3275"/>
      <c r="ATH226" s="3275"/>
      <c r="ATI226" s="3275"/>
      <c r="ATJ226" s="3275"/>
      <c r="ATK226" s="3275"/>
      <c r="ATL226" s="3275"/>
      <c r="ATM226" s="3275"/>
      <c r="ATN226" s="3275"/>
      <c r="ATO226" s="3275"/>
      <c r="ATP226" s="3275"/>
      <c r="ATQ226" s="3275"/>
      <c r="ATR226" s="3275"/>
      <c r="ATS226" s="3275"/>
      <c r="ATT226" s="3275"/>
      <c r="ATU226" s="3275"/>
      <c r="ATV226" s="3275"/>
      <c r="ATW226" s="3275"/>
      <c r="ATX226" s="3275"/>
      <c r="ATY226" s="3275"/>
      <c r="ATZ226" s="3275"/>
      <c r="AUA226" s="3275"/>
      <c r="AUB226" s="3275"/>
      <c r="AUC226" s="3275"/>
      <c r="AUD226" s="3275"/>
      <c r="AUE226" s="3275"/>
      <c r="AUF226" s="3275"/>
      <c r="AUG226" s="3275"/>
      <c r="AUH226" s="3275"/>
      <c r="AUI226" s="3275"/>
      <c r="AUJ226" s="3275"/>
      <c r="AUK226" s="3275"/>
      <c r="AUL226" s="3275"/>
      <c r="AUM226" s="3275"/>
      <c r="AUN226" s="3275"/>
      <c r="AUO226" s="3275"/>
      <c r="AUP226" s="3275"/>
      <c r="AUQ226" s="3275"/>
      <c r="AUR226" s="3275"/>
      <c r="AUS226" s="3275"/>
      <c r="AUT226" s="3275"/>
      <c r="AUU226" s="3275"/>
      <c r="AUV226" s="3275"/>
      <c r="AUW226" s="3275"/>
      <c r="AUX226" s="3275"/>
      <c r="AUY226" s="3275"/>
      <c r="AUZ226" s="3275"/>
      <c r="AVA226" s="3275"/>
      <c r="AVB226" s="3275"/>
      <c r="AVC226" s="3275"/>
      <c r="AVD226" s="3275"/>
      <c r="AVE226" s="3275"/>
      <c r="AVF226" s="3275"/>
      <c r="AVG226" s="3275"/>
      <c r="AVH226" s="3275"/>
      <c r="AVI226" s="3275"/>
      <c r="AVJ226" s="3275"/>
      <c r="AVK226" s="3275"/>
      <c r="AVL226" s="3275"/>
      <c r="AVM226" s="3275"/>
      <c r="AVN226" s="3275"/>
      <c r="AVO226" s="3275"/>
      <c r="AVP226" s="3275"/>
      <c r="AVQ226" s="3275"/>
      <c r="AVR226" s="3275"/>
      <c r="AVS226" s="3275"/>
      <c r="AVT226" s="3275"/>
      <c r="AVU226" s="3275"/>
      <c r="AVV226" s="3275"/>
      <c r="AVW226" s="3275"/>
      <c r="AVX226" s="3275"/>
      <c r="AVY226" s="3275"/>
      <c r="AVZ226" s="3275"/>
      <c r="AWA226" s="3275"/>
      <c r="AWB226" s="3275"/>
      <c r="AWC226" s="3275"/>
      <c r="AWD226" s="3275"/>
      <c r="AWE226" s="3275"/>
      <c r="AWF226" s="3275"/>
      <c r="AWG226" s="3275"/>
      <c r="AWH226" s="3275"/>
      <c r="AWI226" s="3275"/>
      <c r="AWJ226" s="3275"/>
      <c r="AWK226" s="3275"/>
      <c r="AWL226" s="3275"/>
      <c r="AWM226" s="3275"/>
      <c r="AWN226" s="3275"/>
      <c r="AWO226" s="3275"/>
      <c r="AWP226" s="3275"/>
      <c r="AWQ226" s="3275"/>
      <c r="AWR226" s="3275"/>
      <c r="AWS226" s="3275"/>
      <c r="AWT226" s="3275"/>
      <c r="AWU226" s="3275"/>
      <c r="AWV226" s="3275"/>
      <c r="AWW226" s="3275"/>
      <c r="AWX226" s="3275"/>
      <c r="AWY226" s="3275"/>
      <c r="AWZ226" s="3275"/>
      <c r="AXA226" s="3275"/>
      <c r="AXB226" s="3275"/>
      <c r="AXC226" s="3275"/>
      <c r="AXD226" s="3275"/>
      <c r="AXE226" s="3275"/>
      <c r="AXF226" s="3275"/>
      <c r="AXG226" s="3275"/>
      <c r="AXH226" s="3275"/>
      <c r="AXI226" s="3275"/>
      <c r="AXJ226" s="3275"/>
    </row>
    <row r="227" spans="1:1310" s="3276" customFormat="1" ht="23.25" customHeight="1">
      <c r="A227" s="3277"/>
      <c r="B227" s="3280" t="s">
        <v>2606</v>
      </c>
      <c r="C227" s="3280"/>
      <c r="D227" s="3280"/>
      <c r="E227" s="3280"/>
      <c r="F227" s="3282"/>
      <c r="G227" s="3280" t="s">
        <v>2607</v>
      </c>
      <c r="H227" s="3280"/>
      <c r="I227" s="3280"/>
      <c r="J227" s="3282"/>
      <c r="K227" s="3283"/>
      <c r="L227" s="3283"/>
      <c r="M227" s="3283"/>
      <c r="N227" s="3282"/>
      <c r="O227" s="3280" t="s">
        <v>2608</v>
      </c>
      <c r="P227" s="3280"/>
      <c r="Q227" s="3282"/>
      <c r="R227" s="1510"/>
      <c r="S227" s="1510"/>
      <c r="T227" s="1510"/>
      <c r="U227" s="1510"/>
      <c r="V227" s="1510"/>
      <c r="W227" s="1510"/>
      <c r="X227" s="1510"/>
      <c r="Y227" s="1510"/>
      <c r="Z227" s="1510"/>
      <c r="AA227" s="1510"/>
      <c r="AB227" s="1510"/>
      <c r="AC227" s="1510"/>
      <c r="AD227" s="3275"/>
      <c r="AE227" s="3275"/>
      <c r="AF227" s="3275"/>
      <c r="AG227" s="3275"/>
      <c r="AH227" s="3275"/>
      <c r="AI227" s="3275"/>
      <c r="AJ227" s="3275"/>
      <c r="AK227" s="3275"/>
      <c r="AL227" s="3275"/>
      <c r="AM227" s="3275"/>
      <c r="AN227" s="3275"/>
      <c r="AO227" s="3275"/>
      <c r="AP227" s="3275"/>
      <c r="AQ227" s="3275"/>
      <c r="AR227" s="3275"/>
      <c r="AS227" s="3275"/>
      <c r="AT227" s="3275"/>
      <c r="AU227" s="3275"/>
      <c r="AV227" s="3275"/>
      <c r="AW227" s="3275"/>
      <c r="AX227" s="3275"/>
      <c r="AY227" s="3275"/>
      <c r="AZ227" s="3275"/>
      <c r="BA227" s="3275"/>
      <c r="BB227" s="3275"/>
      <c r="BC227" s="3275"/>
      <c r="BD227" s="3275"/>
      <c r="BE227" s="3275"/>
      <c r="BF227" s="3275"/>
      <c r="BG227" s="3275"/>
      <c r="BH227" s="3275"/>
      <c r="BI227" s="3275"/>
      <c r="BJ227" s="3275"/>
      <c r="BK227" s="3275"/>
      <c r="BL227" s="3275"/>
      <c r="BM227" s="3275"/>
      <c r="BN227" s="3275"/>
      <c r="BO227" s="3275"/>
      <c r="BP227" s="3275"/>
      <c r="BQ227" s="3275"/>
      <c r="BR227" s="3275"/>
      <c r="BS227" s="3275"/>
      <c r="BT227" s="3275"/>
      <c r="BU227" s="3275"/>
      <c r="BV227" s="3275"/>
      <c r="BW227" s="3275"/>
      <c r="BX227" s="3275"/>
      <c r="BY227" s="3275"/>
      <c r="BZ227" s="3275"/>
      <c r="CA227" s="3275"/>
      <c r="CB227" s="3275"/>
      <c r="CC227" s="3275"/>
      <c r="CD227" s="3275"/>
      <c r="CE227" s="3275"/>
      <c r="CF227" s="3275"/>
      <c r="CG227" s="3275"/>
      <c r="CH227" s="3275"/>
      <c r="CI227" s="3275"/>
      <c r="CJ227" s="3275"/>
      <c r="CK227" s="3275"/>
      <c r="CL227" s="3275"/>
      <c r="CM227" s="3275"/>
      <c r="CN227" s="3275"/>
      <c r="CO227" s="3275"/>
      <c r="CP227" s="3275"/>
      <c r="CQ227" s="3275"/>
      <c r="CR227" s="3275"/>
      <c r="CS227" s="3275"/>
      <c r="CT227" s="3275"/>
      <c r="CU227" s="3275"/>
      <c r="CV227" s="3275"/>
      <c r="CW227" s="3275"/>
      <c r="CX227" s="3275"/>
      <c r="CY227" s="3275"/>
      <c r="CZ227" s="3275"/>
      <c r="DA227" s="3275"/>
      <c r="DB227" s="3275"/>
      <c r="DC227" s="3275"/>
      <c r="DD227" s="3275"/>
      <c r="DE227" s="3275"/>
      <c r="DF227" s="3275"/>
      <c r="DG227" s="3275"/>
      <c r="DH227" s="3275"/>
      <c r="DI227" s="3275"/>
      <c r="DJ227" s="3275"/>
      <c r="DK227" s="3275"/>
      <c r="DL227" s="3275"/>
      <c r="DM227" s="3275"/>
      <c r="DN227" s="3275"/>
      <c r="DO227" s="3275"/>
      <c r="DP227" s="3275"/>
      <c r="DQ227" s="3275"/>
      <c r="DR227" s="3275"/>
      <c r="DS227" s="3275"/>
      <c r="DT227" s="3275"/>
      <c r="DU227" s="3275"/>
      <c r="DV227" s="3275"/>
      <c r="DW227" s="3275"/>
      <c r="DX227" s="3275"/>
      <c r="DY227" s="3275"/>
      <c r="DZ227" s="3275"/>
      <c r="EA227" s="3275"/>
      <c r="EB227" s="3275"/>
      <c r="EC227" s="3275"/>
      <c r="ED227" s="3275"/>
      <c r="EE227" s="3275"/>
      <c r="EF227" s="3275"/>
      <c r="EG227" s="3275"/>
      <c r="EH227" s="3275"/>
      <c r="EI227" s="3275"/>
      <c r="EJ227" s="3275"/>
      <c r="EK227" s="3275"/>
      <c r="EL227" s="3275"/>
      <c r="EM227" s="3275"/>
      <c r="EN227" s="3275"/>
      <c r="EO227" s="3275"/>
      <c r="EP227" s="3275"/>
      <c r="EQ227" s="3275"/>
      <c r="ER227" s="3275"/>
      <c r="ES227" s="3275"/>
      <c r="ET227" s="3275"/>
      <c r="EU227" s="3275"/>
      <c r="EV227" s="3275"/>
      <c r="EW227" s="3275"/>
      <c r="EX227" s="3275"/>
      <c r="EY227" s="3275"/>
      <c r="EZ227" s="3275"/>
      <c r="FA227" s="3275"/>
      <c r="FB227" s="3275"/>
      <c r="FC227" s="3275"/>
      <c r="FD227" s="3275"/>
      <c r="FE227" s="3275"/>
      <c r="FF227" s="3275"/>
      <c r="FG227" s="3275"/>
      <c r="FH227" s="3275"/>
      <c r="FI227" s="3275"/>
      <c r="FJ227" s="3275"/>
      <c r="FK227" s="3275"/>
      <c r="FL227" s="3275"/>
      <c r="FM227" s="3275"/>
      <c r="FN227" s="3275"/>
      <c r="FO227" s="3275"/>
      <c r="FP227" s="3275"/>
      <c r="FQ227" s="3275"/>
      <c r="FR227" s="3275"/>
      <c r="FS227" s="3275"/>
      <c r="FT227" s="3275"/>
      <c r="FU227" s="3275"/>
      <c r="FV227" s="3275"/>
      <c r="FW227" s="3275"/>
      <c r="FX227" s="3275"/>
      <c r="FY227" s="3275"/>
      <c r="FZ227" s="3275"/>
      <c r="GA227" s="3275"/>
      <c r="GB227" s="3275"/>
      <c r="GC227" s="3275"/>
      <c r="GD227" s="3275"/>
      <c r="GE227" s="3275"/>
      <c r="GF227" s="3275"/>
      <c r="GG227" s="3275"/>
      <c r="GH227" s="3275"/>
      <c r="GI227" s="3275"/>
      <c r="GJ227" s="3275"/>
      <c r="GK227" s="3275"/>
      <c r="GL227" s="3275"/>
      <c r="GM227" s="3275"/>
      <c r="GN227" s="3275"/>
      <c r="GO227" s="3275"/>
      <c r="GP227" s="3275"/>
      <c r="GQ227" s="3275"/>
      <c r="GR227" s="3275"/>
      <c r="GS227" s="3275"/>
      <c r="GT227" s="3275"/>
      <c r="GU227" s="3275"/>
      <c r="GV227" s="3275"/>
      <c r="GW227" s="3275"/>
      <c r="GX227" s="3275"/>
      <c r="GY227" s="3275"/>
      <c r="GZ227" s="3275"/>
      <c r="HA227" s="3275"/>
      <c r="HB227" s="3275"/>
      <c r="HC227" s="3275"/>
      <c r="HD227" s="3275"/>
      <c r="HE227" s="3275"/>
      <c r="HF227" s="3275"/>
      <c r="HG227" s="3275"/>
      <c r="HH227" s="3275"/>
      <c r="HI227" s="3275"/>
      <c r="HJ227" s="3275"/>
      <c r="HK227" s="3275"/>
      <c r="HL227" s="3275"/>
      <c r="HM227" s="3275"/>
      <c r="HN227" s="3275"/>
      <c r="HO227" s="3275"/>
      <c r="HP227" s="3275"/>
      <c r="HQ227" s="3275"/>
      <c r="HR227" s="3275"/>
      <c r="HS227" s="3275"/>
      <c r="HT227" s="3275"/>
      <c r="HU227" s="3275"/>
      <c r="HV227" s="3275"/>
      <c r="HW227" s="3275"/>
      <c r="HX227" s="3275"/>
      <c r="HY227" s="3275"/>
      <c r="HZ227" s="3275"/>
      <c r="IA227" s="3275"/>
      <c r="IB227" s="3275"/>
      <c r="IC227" s="3275"/>
      <c r="ID227" s="3275"/>
      <c r="IE227" s="3275"/>
      <c r="IF227" s="3275"/>
      <c r="IG227" s="3275"/>
      <c r="IH227" s="3275"/>
      <c r="II227" s="3275"/>
      <c r="IJ227" s="3275"/>
      <c r="IK227" s="3275"/>
      <c r="IL227" s="3275"/>
      <c r="IM227" s="3275"/>
      <c r="IN227" s="3275"/>
      <c r="IO227" s="3275"/>
      <c r="IP227" s="3275"/>
      <c r="IQ227" s="3275"/>
      <c r="IR227" s="3275"/>
      <c r="IS227" s="3275"/>
      <c r="IT227" s="3275"/>
      <c r="IU227" s="3275"/>
      <c r="IV227" s="3275"/>
      <c r="IW227" s="3275"/>
      <c r="IX227" s="3275"/>
      <c r="IY227" s="3275"/>
      <c r="IZ227" s="3275"/>
      <c r="JA227" s="3275"/>
      <c r="JB227" s="3275"/>
      <c r="JC227" s="3275"/>
      <c r="JD227" s="3275"/>
      <c r="JE227" s="3275"/>
      <c r="JF227" s="3275"/>
      <c r="JG227" s="3275"/>
      <c r="JH227" s="3275"/>
      <c r="JI227" s="3275"/>
      <c r="JJ227" s="3275"/>
      <c r="JK227" s="3275"/>
      <c r="JL227" s="3275"/>
      <c r="JM227" s="3275"/>
      <c r="JN227" s="3275"/>
      <c r="JO227" s="3275"/>
      <c r="JP227" s="3275"/>
      <c r="JQ227" s="3275"/>
      <c r="JR227" s="3275"/>
      <c r="JS227" s="3275"/>
      <c r="JT227" s="3275"/>
      <c r="JU227" s="3275"/>
      <c r="JV227" s="3275"/>
      <c r="JW227" s="3275"/>
      <c r="JX227" s="3275"/>
      <c r="JY227" s="3275"/>
      <c r="JZ227" s="3275"/>
      <c r="KA227" s="3275"/>
      <c r="KB227" s="3275"/>
      <c r="KC227" s="3275"/>
      <c r="KD227" s="3275"/>
      <c r="KE227" s="3275"/>
      <c r="KF227" s="3275"/>
      <c r="KG227" s="3275"/>
      <c r="KH227" s="3275"/>
      <c r="KI227" s="3275"/>
      <c r="KJ227" s="3275"/>
      <c r="KK227" s="3275"/>
      <c r="KL227" s="3275"/>
      <c r="KM227" s="3275"/>
      <c r="KN227" s="3275"/>
      <c r="KO227" s="3275"/>
      <c r="KP227" s="3275"/>
      <c r="KQ227" s="3275"/>
      <c r="KR227" s="3275"/>
      <c r="KS227" s="3275"/>
      <c r="KT227" s="3275"/>
      <c r="KU227" s="3275"/>
      <c r="KV227" s="3275"/>
      <c r="KW227" s="3275"/>
      <c r="KX227" s="3275"/>
      <c r="KY227" s="3275"/>
      <c r="KZ227" s="3275"/>
      <c r="LA227" s="3275"/>
      <c r="LB227" s="3275"/>
      <c r="LC227" s="3275"/>
      <c r="LD227" s="3275"/>
      <c r="LE227" s="3275"/>
      <c r="LF227" s="3275"/>
      <c r="LG227" s="3275"/>
      <c r="LH227" s="3275"/>
      <c r="LI227" s="3275"/>
      <c r="LJ227" s="3275"/>
      <c r="LK227" s="3275"/>
      <c r="LL227" s="3275"/>
      <c r="LM227" s="3275"/>
      <c r="LN227" s="3275"/>
      <c r="LO227" s="3275"/>
      <c r="LP227" s="3275"/>
      <c r="LQ227" s="3275"/>
      <c r="LR227" s="3275"/>
      <c r="LS227" s="3275"/>
      <c r="LT227" s="3275"/>
      <c r="LU227" s="3275"/>
      <c r="LV227" s="3275"/>
      <c r="LW227" s="3275"/>
      <c r="LX227" s="3275"/>
      <c r="LY227" s="3275"/>
      <c r="LZ227" s="3275"/>
      <c r="MA227" s="3275"/>
      <c r="MB227" s="3275"/>
      <c r="MC227" s="3275"/>
      <c r="MD227" s="3275"/>
      <c r="ME227" s="3275"/>
      <c r="MF227" s="3275"/>
      <c r="MG227" s="3275"/>
      <c r="MH227" s="3275"/>
      <c r="MI227" s="3275"/>
      <c r="MJ227" s="3275"/>
      <c r="MK227" s="3275"/>
      <c r="ML227" s="3275"/>
      <c r="MM227" s="3275"/>
      <c r="MN227" s="3275"/>
      <c r="MO227" s="3275"/>
      <c r="MP227" s="3275"/>
      <c r="MQ227" s="3275"/>
      <c r="MR227" s="3275"/>
      <c r="MS227" s="3275"/>
      <c r="MT227" s="3275"/>
      <c r="MU227" s="3275"/>
      <c r="MV227" s="3275"/>
      <c r="MW227" s="3275"/>
      <c r="MX227" s="3275"/>
      <c r="MY227" s="3275"/>
      <c r="MZ227" s="3275"/>
      <c r="NA227" s="3275"/>
      <c r="NB227" s="3275"/>
      <c r="NC227" s="3275"/>
      <c r="ND227" s="3275"/>
      <c r="NE227" s="3275"/>
      <c r="NF227" s="3275"/>
      <c r="NG227" s="3275"/>
      <c r="NH227" s="3275"/>
      <c r="NI227" s="3275"/>
      <c r="NJ227" s="3275"/>
      <c r="NK227" s="3275"/>
      <c r="NL227" s="3275"/>
      <c r="NM227" s="3275"/>
      <c r="NN227" s="3275"/>
      <c r="NO227" s="3275"/>
      <c r="NP227" s="3275"/>
      <c r="NQ227" s="3275"/>
      <c r="NR227" s="3275"/>
      <c r="NS227" s="3275"/>
      <c r="NT227" s="3275"/>
      <c r="NU227" s="3275"/>
      <c r="NV227" s="3275"/>
      <c r="NW227" s="3275"/>
      <c r="NX227" s="3275"/>
      <c r="NY227" s="3275"/>
      <c r="NZ227" s="3275"/>
      <c r="OA227" s="3275"/>
      <c r="OB227" s="3275"/>
      <c r="OC227" s="3275"/>
      <c r="OD227" s="3275"/>
      <c r="OE227" s="3275"/>
      <c r="OF227" s="3275"/>
      <c r="OG227" s="3275"/>
      <c r="OH227" s="3275"/>
      <c r="OI227" s="3275"/>
      <c r="OJ227" s="3275"/>
      <c r="OK227" s="3275"/>
      <c r="OL227" s="3275"/>
      <c r="OM227" s="3275"/>
      <c r="ON227" s="3275"/>
      <c r="OO227" s="3275"/>
      <c r="OP227" s="3275"/>
      <c r="OQ227" s="3275"/>
      <c r="OR227" s="3275"/>
      <c r="OS227" s="3275"/>
      <c r="OT227" s="3275"/>
      <c r="OU227" s="3275"/>
      <c r="OV227" s="3275"/>
      <c r="OW227" s="3275"/>
      <c r="OX227" s="3275"/>
      <c r="OY227" s="3275"/>
      <c r="OZ227" s="3275"/>
      <c r="PA227" s="3275"/>
      <c r="PB227" s="3275"/>
      <c r="PC227" s="3275"/>
      <c r="PD227" s="3275"/>
      <c r="PE227" s="3275"/>
      <c r="PF227" s="3275"/>
      <c r="PG227" s="3275"/>
      <c r="PH227" s="3275"/>
      <c r="PI227" s="3275"/>
      <c r="PJ227" s="3275"/>
      <c r="PK227" s="3275"/>
      <c r="PL227" s="3275"/>
      <c r="PM227" s="3275"/>
      <c r="PN227" s="3275"/>
      <c r="PO227" s="3275"/>
      <c r="PP227" s="3275"/>
      <c r="PQ227" s="3275"/>
      <c r="PR227" s="3275"/>
      <c r="PS227" s="3275"/>
      <c r="PT227" s="3275"/>
      <c r="PU227" s="3275"/>
      <c r="PV227" s="3275"/>
      <c r="PW227" s="3275"/>
      <c r="PX227" s="3275"/>
      <c r="PY227" s="3275"/>
      <c r="PZ227" s="3275"/>
      <c r="QA227" s="3275"/>
      <c r="QB227" s="3275"/>
      <c r="QC227" s="3275"/>
      <c r="QD227" s="3275"/>
      <c r="QE227" s="3275"/>
      <c r="QF227" s="3275"/>
      <c r="QG227" s="3275"/>
      <c r="QH227" s="3275"/>
      <c r="QI227" s="3275"/>
      <c r="QJ227" s="3275"/>
      <c r="QK227" s="3275"/>
      <c r="QL227" s="3275"/>
      <c r="QM227" s="3275"/>
      <c r="QN227" s="3275"/>
      <c r="QO227" s="3275"/>
      <c r="QP227" s="3275"/>
      <c r="QQ227" s="3275"/>
      <c r="QR227" s="3275"/>
      <c r="QS227" s="3275"/>
      <c r="QT227" s="3275"/>
      <c r="QU227" s="3275"/>
      <c r="QV227" s="3275"/>
      <c r="QW227" s="3275"/>
      <c r="QX227" s="3275"/>
      <c r="QY227" s="3275"/>
      <c r="QZ227" s="3275"/>
      <c r="RA227" s="3275"/>
      <c r="RB227" s="3275"/>
      <c r="RC227" s="3275"/>
      <c r="RD227" s="3275"/>
      <c r="RE227" s="3275"/>
      <c r="RF227" s="3275"/>
      <c r="RG227" s="3275"/>
      <c r="RH227" s="3275"/>
      <c r="RI227" s="3275"/>
      <c r="RJ227" s="3275"/>
      <c r="RK227" s="3275"/>
      <c r="RL227" s="3275"/>
      <c r="RM227" s="3275"/>
      <c r="RN227" s="3275"/>
      <c r="RO227" s="3275"/>
      <c r="RP227" s="3275"/>
      <c r="RQ227" s="3275"/>
      <c r="RR227" s="3275"/>
      <c r="RS227" s="3275"/>
      <c r="RT227" s="3275"/>
      <c r="RU227" s="3275"/>
      <c r="RV227" s="3275"/>
      <c r="RW227" s="3275"/>
      <c r="RX227" s="3275"/>
      <c r="RY227" s="3275"/>
      <c r="RZ227" s="3275"/>
      <c r="SA227" s="3275"/>
      <c r="SB227" s="3275"/>
      <c r="SC227" s="3275"/>
      <c r="SD227" s="3275"/>
      <c r="SE227" s="3275"/>
      <c r="SF227" s="3275"/>
      <c r="SG227" s="3275"/>
      <c r="SH227" s="3275"/>
      <c r="SI227" s="3275"/>
      <c r="SJ227" s="3275"/>
      <c r="SK227" s="3275"/>
      <c r="SL227" s="3275"/>
      <c r="SM227" s="3275"/>
      <c r="SN227" s="3275"/>
      <c r="SO227" s="3275"/>
      <c r="SP227" s="3275"/>
      <c r="SQ227" s="3275"/>
      <c r="SR227" s="3275"/>
      <c r="SS227" s="3275"/>
      <c r="ST227" s="3275"/>
      <c r="SU227" s="3275"/>
      <c r="SV227" s="3275"/>
      <c r="SW227" s="3275"/>
      <c r="SX227" s="3275"/>
      <c r="SY227" s="3275"/>
      <c r="SZ227" s="3275"/>
      <c r="TA227" s="3275"/>
      <c r="TB227" s="3275"/>
      <c r="TC227" s="3275"/>
      <c r="TD227" s="3275"/>
      <c r="TE227" s="3275"/>
      <c r="TF227" s="3275"/>
      <c r="TG227" s="3275"/>
      <c r="TH227" s="3275"/>
      <c r="TI227" s="3275"/>
      <c r="TJ227" s="3275"/>
      <c r="TK227" s="3275"/>
      <c r="TL227" s="3275"/>
      <c r="TM227" s="3275"/>
      <c r="TN227" s="3275"/>
      <c r="TO227" s="3275"/>
      <c r="TP227" s="3275"/>
      <c r="TQ227" s="3275"/>
      <c r="TR227" s="3275"/>
      <c r="TS227" s="3275"/>
      <c r="TT227" s="3275"/>
      <c r="TU227" s="3275"/>
      <c r="TV227" s="3275"/>
      <c r="TW227" s="3275"/>
      <c r="TX227" s="3275"/>
      <c r="TY227" s="3275"/>
      <c r="TZ227" s="3275"/>
      <c r="UA227" s="3275"/>
      <c r="UB227" s="3275"/>
      <c r="UC227" s="3275"/>
      <c r="UD227" s="3275"/>
      <c r="UE227" s="3275"/>
      <c r="UF227" s="3275"/>
      <c r="UG227" s="3275"/>
      <c r="UH227" s="3275"/>
      <c r="UI227" s="3275"/>
      <c r="UJ227" s="3275"/>
      <c r="UK227" s="3275"/>
      <c r="UL227" s="3275"/>
      <c r="UM227" s="3275"/>
      <c r="UN227" s="3275"/>
      <c r="UO227" s="3275"/>
      <c r="UP227" s="3275"/>
      <c r="UQ227" s="3275"/>
      <c r="UR227" s="3275"/>
      <c r="US227" s="3275"/>
      <c r="UT227" s="3275"/>
      <c r="UU227" s="3275"/>
      <c r="UV227" s="3275"/>
      <c r="UW227" s="3275"/>
      <c r="UX227" s="3275"/>
      <c r="UY227" s="3275"/>
      <c r="UZ227" s="3275"/>
      <c r="VA227" s="3275"/>
      <c r="VB227" s="3275"/>
      <c r="VC227" s="3275"/>
      <c r="VD227" s="3275"/>
      <c r="VE227" s="3275"/>
      <c r="VF227" s="3275"/>
      <c r="VG227" s="3275"/>
      <c r="VH227" s="3275"/>
      <c r="VI227" s="3275"/>
      <c r="VJ227" s="3275"/>
      <c r="VK227" s="3275"/>
      <c r="VL227" s="3275"/>
      <c r="VM227" s="3275"/>
      <c r="VN227" s="3275"/>
      <c r="VO227" s="3275"/>
      <c r="VP227" s="3275"/>
      <c r="VQ227" s="3275"/>
      <c r="VR227" s="3275"/>
      <c r="VS227" s="3275"/>
      <c r="VT227" s="3275"/>
      <c r="VU227" s="3275"/>
      <c r="VV227" s="3275"/>
      <c r="VW227" s="3275"/>
      <c r="VX227" s="3275"/>
      <c r="VY227" s="3275"/>
      <c r="VZ227" s="3275"/>
      <c r="WA227" s="3275"/>
      <c r="WB227" s="3275"/>
      <c r="WC227" s="3275"/>
      <c r="WD227" s="3275"/>
      <c r="WE227" s="3275"/>
      <c r="WF227" s="3275"/>
      <c r="WG227" s="3275"/>
      <c r="WH227" s="3275"/>
      <c r="WI227" s="3275"/>
      <c r="WJ227" s="3275"/>
      <c r="WK227" s="3275"/>
      <c r="WL227" s="3275"/>
      <c r="WM227" s="3275"/>
      <c r="WN227" s="3275"/>
      <c r="WO227" s="3275"/>
      <c r="WP227" s="3275"/>
      <c r="WQ227" s="3275"/>
      <c r="WR227" s="3275"/>
      <c r="WS227" s="3275"/>
      <c r="WT227" s="3275"/>
      <c r="WU227" s="3275"/>
      <c r="WV227" s="3275"/>
      <c r="WW227" s="3275"/>
      <c r="WX227" s="3275"/>
      <c r="WY227" s="3275"/>
      <c r="WZ227" s="3275"/>
      <c r="XA227" s="3275"/>
      <c r="XB227" s="3275"/>
      <c r="XC227" s="3275"/>
      <c r="XD227" s="3275"/>
      <c r="XE227" s="3275"/>
      <c r="XF227" s="3275"/>
      <c r="XG227" s="3275"/>
      <c r="XH227" s="3275"/>
      <c r="XI227" s="3275"/>
      <c r="XJ227" s="3275"/>
      <c r="XK227" s="3275"/>
      <c r="XL227" s="3275"/>
      <c r="XM227" s="3275"/>
      <c r="XN227" s="3275"/>
      <c r="XO227" s="3275"/>
      <c r="XP227" s="3275"/>
      <c r="XQ227" s="3275"/>
      <c r="XR227" s="3275"/>
      <c r="XS227" s="3275"/>
      <c r="XT227" s="3275"/>
      <c r="XU227" s="3275"/>
      <c r="XV227" s="3275"/>
      <c r="XW227" s="3275"/>
      <c r="XX227" s="3275"/>
      <c r="XY227" s="3275"/>
      <c r="XZ227" s="3275"/>
      <c r="YA227" s="3275"/>
      <c r="YB227" s="3275"/>
      <c r="YC227" s="3275"/>
      <c r="YD227" s="3275"/>
      <c r="YE227" s="3275"/>
      <c r="YF227" s="3275"/>
      <c r="YG227" s="3275"/>
      <c r="YH227" s="3275"/>
      <c r="YI227" s="3275"/>
      <c r="YJ227" s="3275"/>
      <c r="YK227" s="3275"/>
      <c r="YL227" s="3275"/>
      <c r="YM227" s="3275"/>
      <c r="YN227" s="3275"/>
      <c r="YO227" s="3275"/>
      <c r="YP227" s="3275"/>
      <c r="YQ227" s="3275"/>
      <c r="YR227" s="3275"/>
      <c r="YS227" s="3275"/>
      <c r="YT227" s="3275"/>
      <c r="YU227" s="3275"/>
      <c r="YV227" s="3275"/>
      <c r="YW227" s="3275"/>
      <c r="YX227" s="3275"/>
      <c r="YY227" s="3275"/>
      <c r="YZ227" s="3275"/>
      <c r="ZA227" s="3275"/>
      <c r="ZB227" s="3275"/>
      <c r="ZC227" s="3275"/>
      <c r="ZD227" s="3275"/>
      <c r="ZE227" s="3275"/>
      <c r="ZF227" s="3275"/>
      <c r="ZG227" s="3275"/>
      <c r="ZH227" s="3275"/>
      <c r="ZI227" s="3275"/>
      <c r="ZJ227" s="3275"/>
      <c r="ZK227" s="3275"/>
      <c r="ZL227" s="3275"/>
      <c r="ZM227" s="3275"/>
      <c r="ZN227" s="3275"/>
      <c r="ZO227" s="3275"/>
      <c r="ZP227" s="3275"/>
      <c r="ZQ227" s="3275"/>
      <c r="ZR227" s="3275"/>
      <c r="ZS227" s="3275"/>
      <c r="ZT227" s="3275"/>
      <c r="ZU227" s="3275"/>
      <c r="ZV227" s="3275"/>
      <c r="ZW227" s="3275"/>
      <c r="ZX227" s="3275"/>
      <c r="ZY227" s="3275"/>
      <c r="ZZ227" s="3275"/>
      <c r="AAA227" s="3275"/>
      <c r="AAB227" s="3275"/>
      <c r="AAC227" s="3275"/>
      <c r="AAD227" s="3275"/>
      <c r="AAE227" s="3275"/>
      <c r="AAF227" s="3275"/>
      <c r="AAG227" s="3275"/>
      <c r="AAH227" s="3275"/>
      <c r="AAI227" s="3275"/>
      <c r="AAJ227" s="3275"/>
      <c r="AAK227" s="3275"/>
      <c r="AAL227" s="3275"/>
      <c r="AAM227" s="3275"/>
      <c r="AAN227" s="3275"/>
      <c r="AAO227" s="3275"/>
      <c r="AAP227" s="3275"/>
      <c r="AAQ227" s="3275"/>
      <c r="AAR227" s="3275"/>
      <c r="AAS227" s="3275"/>
      <c r="AAT227" s="3275"/>
      <c r="AAU227" s="3275"/>
      <c r="AAV227" s="3275"/>
      <c r="AAW227" s="3275"/>
      <c r="AAX227" s="3275"/>
      <c r="AAY227" s="3275"/>
      <c r="AAZ227" s="3275"/>
      <c r="ABA227" s="3275"/>
      <c r="ABB227" s="3275"/>
      <c r="ABC227" s="3275"/>
      <c r="ABD227" s="3275"/>
      <c r="ABE227" s="3275"/>
      <c r="ABF227" s="3275"/>
      <c r="ABG227" s="3275"/>
      <c r="ABH227" s="3275"/>
      <c r="ABI227" s="3275"/>
      <c r="ABJ227" s="3275"/>
      <c r="ABK227" s="3275"/>
      <c r="ABL227" s="3275"/>
      <c r="ABM227" s="3275"/>
      <c r="ABN227" s="3275"/>
      <c r="ABO227" s="3275"/>
      <c r="ABP227" s="3275"/>
      <c r="ABQ227" s="3275"/>
      <c r="ABR227" s="3275"/>
      <c r="ABS227" s="3275"/>
      <c r="ABT227" s="3275"/>
      <c r="ABU227" s="3275"/>
      <c r="ABV227" s="3275"/>
      <c r="ABW227" s="3275"/>
      <c r="ABX227" s="3275"/>
      <c r="ABY227" s="3275"/>
      <c r="ABZ227" s="3275"/>
      <c r="ACA227" s="3275"/>
      <c r="ACB227" s="3275"/>
      <c r="ACC227" s="3275"/>
      <c r="ACD227" s="3275"/>
      <c r="ACE227" s="3275"/>
      <c r="ACF227" s="3275"/>
      <c r="ACG227" s="3275"/>
      <c r="ACH227" s="3275"/>
      <c r="ACI227" s="3275"/>
      <c r="ACJ227" s="3275"/>
      <c r="ACK227" s="3275"/>
      <c r="ACL227" s="3275"/>
      <c r="ACM227" s="3275"/>
      <c r="ACN227" s="3275"/>
      <c r="ACO227" s="3275"/>
      <c r="ACP227" s="3275"/>
      <c r="ACQ227" s="3275"/>
      <c r="ACR227" s="3275"/>
      <c r="ACS227" s="3275"/>
      <c r="ACT227" s="3275"/>
      <c r="ACU227" s="3275"/>
      <c r="ACV227" s="3275"/>
      <c r="ACW227" s="3275"/>
      <c r="ACX227" s="3275"/>
      <c r="ACY227" s="3275"/>
      <c r="ACZ227" s="3275"/>
      <c r="ADA227" s="3275"/>
      <c r="ADB227" s="3275"/>
      <c r="ADC227" s="3275"/>
      <c r="ADD227" s="3275"/>
      <c r="ADE227" s="3275"/>
      <c r="ADF227" s="3275"/>
      <c r="ADG227" s="3275"/>
      <c r="ADH227" s="3275"/>
      <c r="ADI227" s="3275"/>
      <c r="ADJ227" s="3275"/>
      <c r="ADK227" s="3275"/>
      <c r="ADL227" s="3275"/>
      <c r="ADM227" s="3275"/>
      <c r="ADN227" s="3275"/>
      <c r="ADO227" s="3275"/>
      <c r="ADP227" s="3275"/>
      <c r="ADQ227" s="3275"/>
      <c r="ADR227" s="3275"/>
      <c r="ADS227" s="3275"/>
      <c r="ADT227" s="3275"/>
      <c r="ADU227" s="3275"/>
      <c r="ADV227" s="3275"/>
      <c r="ADW227" s="3275"/>
      <c r="ADX227" s="3275"/>
      <c r="ADY227" s="3275"/>
      <c r="ADZ227" s="3275"/>
      <c r="AEA227" s="3275"/>
      <c r="AEB227" s="3275"/>
      <c r="AEC227" s="3275"/>
      <c r="AED227" s="3275"/>
      <c r="AEE227" s="3275"/>
      <c r="AEF227" s="3275"/>
      <c r="AEG227" s="3275"/>
      <c r="AEH227" s="3275"/>
      <c r="AEI227" s="3275"/>
      <c r="AEJ227" s="3275"/>
      <c r="AEK227" s="3275"/>
      <c r="AEL227" s="3275"/>
      <c r="AEM227" s="3275"/>
      <c r="AEN227" s="3275"/>
      <c r="AEO227" s="3275"/>
      <c r="AEP227" s="3275"/>
      <c r="AEQ227" s="3275"/>
      <c r="AER227" s="3275"/>
      <c r="AES227" s="3275"/>
      <c r="AET227" s="3275"/>
      <c r="AEU227" s="3275"/>
      <c r="AEV227" s="3275"/>
      <c r="AEW227" s="3275"/>
      <c r="AEX227" s="3275"/>
      <c r="AEY227" s="3275"/>
      <c r="AEZ227" s="3275"/>
      <c r="AFA227" s="3275"/>
      <c r="AFB227" s="3275"/>
      <c r="AFC227" s="3275"/>
      <c r="AFD227" s="3275"/>
      <c r="AFE227" s="3275"/>
      <c r="AFF227" s="3275"/>
      <c r="AFG227" s="3275"/>
      <c r="AFH227" s="3275"/>
      <c r="AFI227" s="3275"/>
      <c r="AFJ227" s="3275"/>
      <c r="AFK227" s="3275"/>
      <c r="AFL227" s="3275"/>
      <c r="AFM227" s="3275"/>
      <c r="AFN227" s="3275"/>
      <c r="AFO227" s="3275"/>
      <c r="AFP227" s="3275"/>
      <c r="AFQ227" s="3275"/>
      <c r="AFR227" s="3275"/>
      <c r="AFS227" s="3275"/>
      <c r="AFT227" s="3275"/>
      <c r="AFU227" s="3275"/>
      <c r="AFV227" s="3275"/>
      <c r="AFW227" s="3275"/>
      <c r="AFX227" s="3275"/>
      <c r="AFY227" s="3275"/>
      <c r="AFZ227" s="3275"/>
      <c r="AGA227" s="3275"/>
      <c r="AGB227" s="3275"/>
      <c r="AGC227" s="3275"/>
      <c r="AGD227" s="3275"/>
      <c r="AGE227" s="3275"/>
      <c r="AGF227" s="3275"/>
      <c r="AGG227" s="3275"/>
      <c r="AGH227" s="3275"/>
      <c r="AGI227" s="3275"/>
      <c r="AGJ227" s="3275"/>
      <c r="AGK227" s="3275"/>
      <c r="AGL227" s="3275"/>
      <c r="AGM227" s="3275"/>
      <c r="AGN227" s="3275"/>
      <c r="AGO227" s="3275"/>
      <c r="AGP227" s="3275"/>
      <c r="AGQ227" s="3275"/>
      <c r="AGR227" s="3275"/>
      <c r="AGS227" s="3275"/>
      <c r="AGT227" s="3275"/>
      <c r="AGU227" s="3275"/>
      <c r="AGV227" s="3275"/>
      <c r="AGW227" s="3275"/>
      <c r="AGX227" s="3275"/>
      <c r="AGY227" s="3275"/>
      <c r="AGZ227" s="3275"/>
      <c r="AHA227" s="3275"/>
      <c r="AHB227" s="3275"/>
      <c r="AHC227" s="3275"/>
      <c r="AHD227" s="3275"/>
      <c r="AHE227" s="3275"/>
      <c r="AHF227" s="3275"/>
      <c r="AHG227" s="3275"/>
      <c r="AHH227" s="3275"/>
      <c r="AHI227" s="3275"/>
      <c r="AHJ227" s="3275"/>
      <c r="AHK227" s="3275"/>
      <c r="AHL227" s="3275"/>
      <c r="AHM227" s="3275"/>
      <c r="AHN227" s="3275"/>
      <c r="AHO227" s="3275"/>
      <c r="AHP227" s="3275"/>
      <c r="AHQ227" s="3275"/>
      <c r="AHR227" s="3275"/>
      <c r="AHS227" s="3275"/>
      <c r="AHT227" s="3275"/>
      <c r="AHU227" s="3275"/>
      <c r="AHV227" s="3275"/>
      <c r="AHW227" s="3275"/>
      <c r="AHX227" s="3275"/>
      <c r="AHY227" s="3275"/>
      <c r="AHZ227" s="3275"/>
      <c r="AIA227" s="3275"/>
      <c r="AIB227" s="3275"/>
      <c r="AIC227" s="3275"/>
      <c r="AID227" s="3275"/>
      <c r="AIE227" s="3275"/>
      <c r="AIF227" s="3275"/>
      <c r="AIG227" s="3275"/>
      <c r="AIH227" s="3275"/>
      <c r="AII227" s="3275"/>
      <c r="AIJ227" s="3275"/>
      <c r="AIK227" s="3275"/>
      <c r="AIL227" s="3275"/>
      <c r="AIM227" s="3275"/>
      <c r="AIN227" s="3275"/>
      <c r="AIO227" s="3275"/>
      <c r="AIP227" s="3275"/>
      <c r="AIQ227" s="3275"/>
      <c r="AIR227" s="3275"/>
      <c r="AIS227" s="3275"/>
      <c r="AIT227" s="3275"/>
      <c r="AIU227" s="3275"/>
      <c r="AIV227" s="3275"/>
      <c r="AIW227" s="3275"/>
      <c r="AIX227" s="3275"/>
      <c r="AIY227" s="3275"/>
      <c r="AIZ227" s="3275"/>
      <c r="AJA227" s="3275"/>
      <c r="AJB227" s="3275"/>
      <c r="AJC227" s="3275"/>
      <c r="AJD227" s="3275"/>
      <c r="AJE227" s="3275"/>
      <c r="AJF227" s="3275"/>
      <c r="AJG227" s="3275"/>
      <c r="AJH227" s="3275"/>
      <c r="AJI227" s="3275"/>
      <c r="AJJ227" s="3275"/>
      <c r="AJK227" s="3275"/>
      <c r="AJL227" s="3275"/>
      <c r="AJM227" s="3275"/>
      <c r="AJN227" s="3275"/>
      <c r="AJO227" s="3275"/>
      <c r="AJP227" s="3275"/>
      <c r="AJQ227" s="3275"/>
      <c r="AJR227" s="3275"/>
      <c r="AJS227" s="3275"/>
      <c r="AJT227" s="3275"/>
      <c r="AJU227" s="3275"/>
      <c r="AJV227" s="3275"/>
      <c r="AJW227" s="3275"/>
      <c r="AJX227" s="3275"/>
      <c r="AJY227" s="3275"/>
      <c r="AJZ227" s="3275"/>
      <c r="AKA227" s="3275"/>
      <c r="AKB227" s="3275"/>
      <c r="AKC227" s="3275"/>
      <c r="AKD227" s="3275"/>
      <c r="AKE227" s="3275"/>
      <c r="AKF227" s="3275"/>
      <c r="AKG227" s="3275"/>
      <c r="AKH227" s="3275"/>
      <c r="AKI227" s="3275"/>
      <c r="AKJ227" s="3275"/>
      <c r="AKK227" s="3275"/>
      <c r="AKL227" s="3275"/>
      <c r="AKM227" s="3275"/>
      <c r="AKN227" s="3275"/>
      <c r="AKO227" s="3275"/>
      <c r="AKP227" s="3275"/>
      <c r="AKQ227" s="3275"/>
      <c r="AKR227" s="3275"/>
      <c r="AKS227" s="3275"/>
      <c r="AKT227" s="3275"/>
      <c r="AKU227" s="3275"/>
      <c r="AKV227" s="3275"/>
      <c r="AKW227" s="3275"/>
      <c r="AKX227" s="3275"/>
      <c r="AKY227" s="3275"/>
      <c r="AKZ227" s="3275"/>
      <c r="ALA227" s="3275"/>
      <c r="ALB227" s="3275"/>
      <c r="ALC227" s="3275"/>
      <c r="ALD227" s="3275"/>
      <c r="ALE227" s="3275"/>
      <c r="ALF227" s="3275"/>
      <c r="ALG227" s="3275"/>
      <c r="ALH227" s="3275"/>
      <c r="ALI227" s="3275"/>
      <c r="ALJ227" s="3275"/>
      <c r="ALK227" s="3275"/>
      <c r="ALL227" s="3275"/>
      <c r="ALM227" s="3275"/>
      <c r="ALN227" s="3275"/>
      <c r="ALO227" s="3275"/>
      <c r="ALP227" s="3275"/>
      <c r="ALQ227" s="3275"/>
      <c r="ALR227" s="3275"/>
      <c r="ALS227" s="3275"/>
      <c r="ALT227" s="3275"/>
      <c r="ALU227" s="3275"/>
      <c r="ALV227" s="3275"/>
      <c r="ALW227" s="3275"/>
      <c r="ALX227" s="3275"/>
      <c r="ALY227" s="3275"/>
      <c r="ALZ227" s="3275"/>
      <c r="AMA227" s="3275"/>
      <c r="AMB227" s="3275"/>
      <c r="AMC227" s="3275"/>
      <c r="AMD227" s="3275"/>
      <c r="AME227" s="3275"/>
      <c r="AMF227" s="3275"/>
      <c r="AMG227" s="3275"/>
      <c r="AMH227" s="3275"/>
      <c r="AMI227" s="3275"/>
      <c r="AMJ227" s="3275"/>
      <c r="AMK227" s="3275"/>
      <c r="AML227" s="3275"/>
      <c r="AMM227" s="3275"/>
      <c r="AMN227" s="3275"/>
      <c r="AMO227" s="3275"/>
      <c r="AMP227" s="3275"/>
      <c r="AMQ227" s="3275"/>
      <c r="AMR227" s="3275"/>
      <c r="AMS227" s="3275"/>
      <c r="AMT227" s="3275"/>
      <c r="AMU227" s="3275"/>
      <c r="AMV227" s="3275"/>
      <c r="AMW227" s="3275"/>
      <c r="AMX227" s="3275"/>
      <c r="AMY227" s="3275"/>
      <c r="AMZ227" s="3275"/>
      <c r="ANA227" s="3275"/>
      <c r="ANB227" s="3275"/>
      <c r="ANC227" s="3275"/>
      <c r="AND227" s="3275"/>
      <c r="ANE227" s="3275"/>
      <c r="ANF227" s="3275"/>
      <c r="ANG227" s="3275"/>
      <c r="ANH227" s="3275"/>
      <c r="ANI227" s="3275"/>
      <c r="ANJ227" s="3275"/>
      <c r="ANK227" s="3275"/>
      <c r="ANL227" s="3275"/>
      <c r="ANM227" s="3275"/>
      <c r="ANN227" s="3275"/>
      <c r="ANO227" s="3275"/>
      <c r="ANP227" s="3275"/>
      <c r="ANQ227" s="3275"/>
      <c r="ANR227" s="3275"/>
      <c r="ANS227" s="3275"/>
      <c r="ANT227" s="3275"/>
      <c r="ANU227" s="3275"/>
      <c r="ANV227" s="3275"/>
      <c r="ANW227" s="3275"/>
      <c r="ANX227" s="3275"/>
      <c r="ANY227" s="3275"/>
      <c r="ANZ227" s="3275"/>
      <c r="AOA227" s="3275"/>
      <c r="AOB227" s="3275"/>
      <c r="AOC227" s="3275"/>
      <c r="AOD227" s="3275"/>
      <c r="AOE227" s="3275"/>
      <c r="AOF227" s="3275"/>
      <c r="AOG227" s="3275"/>
      <c r="AOH227" s="3275"/>
      <c r="AOI227" s="3275"/>
      <c r="AOJ227" s="3275"/>
      <c r="AOK227" s="3275"/>
      <c r="AOL227" s="3275"/>
      <c r="AOM227" s="3275"/>
      <c r="AON227" s="3275"/>
      <c r="AOO227" s="3275"/>
      <c r="AOP227" s="3275"/>
      <c r="AOQ227" s="3275"/>
      <c r="AOR227" s="3275"/>
      <c r="AOS227" s="3275"/>
      <c r="AOT227" s="3275"/>
      <c r="AOU227" s="3275"/>
      <c r="AOV227" s="3275"/>
      <c r="AOW227" s="3275"/>
      <c r="AOX227" s="3275"/>
      <c r="AOY227" s="3275"/>
      <c r="AOZ227" s="3275"/>
      <c r="APA227" s="3275"/>
      <c r="APB227" s="3275"/>
      <c r="APC227" s="3275"/>
      <c r="APD227" s="3275"/>
      <c r="APE227" s="3275"/>
      <c r="APF227" s="3275"/>
      <c r="APG227" s="3275"/>
      <c r="APH227" s="3275"/>
      <c r="API227" s="3275"/>
      <c r="APJ227" s="3275"/>
      <c r="APK227" s="3275"/>
      <c r="APL227" s="3275"/>
      <c r="APM227" s="3275"/>
      <c r="APN227" s="3275"/>
      <c r="APO227" s="3275"/>
      <c r="APP227" s="3275"/>
      <c r="APQ227" s="3275"/>
      <c r="APR227" s="3275"/>
      <c r="APS227" s="3275"/>
      <c r="APT227" s="3275"/>
      <c r="APU227" s="3275"/>
      <c r="APV227" s="3275"/>
      <c r="APW227" s="3275"/>
      <c r="APX227" s="3275"/>
      <c r="APY227" s="3275"/>
      <c r="APZ227" s="3275"/>
      <c r="AQA227" s="3275"/>
      <c r="AQB227" s="3275"/>
      <c r="AQC227" s="3275"/>
      <c r="AQD227" s="3275"/>
      <c r="AQE227" s="3275"/>
      <c r="AQF227" s="3275"/>
      <c r="AQG227" s="3275"/>
      <c r="AQH227" s="3275"/>
      <c r="AQI227" s="3275"/>
      <c r="AQJ227" s="3275"/>
      <c r="AQK227" s="3275"/>
      <c r="AQL227" s="3275"/>
      <c r="AQM227" s="3275"/>
      <c r="AQN227" s="3275"/>
      <c r="AQO227" s="3275"/>
      <c r="AQP227" s="3275"/>
      <c r="AQQ227" s="3275"/>
      <c r="AQR227" s="3275"/>
      <c r="AQS227" s="3275"/>
      <c r="AQT227" s="3275"/>
      <c r="AQU227" s="3275"/>
      <c r="AQV227" s="3275"/>
      <c r="AQW227" s="3275"/>
      <c r="AQX227" s="3275"/>
      <c r="AQY227" s="3275"/>
      <c r="AQZ227" s="3275"/>
      <c r="ARA227" s="3275"/>
      <c r="ARB227" s="3275"/>
      <c r="ARC227" s="3275"/>
      <c r="ARD227" s="3275"/>
      <c r="ARE227" s="3275"/>
      <c r="ARF227" s="3275"/>
      <c r="ARG227" s="3275"/>
      <c r="ARH227" s="3275"/>
      <c r="ARI227" s="3275"/>
      <c r="ARJ227" s="3275"/>
      <c r="ARK227" s="3275"/>
      <c r="ARL227" s="3275"/>
      <c r="ARM227" s="3275"/>
      <c r="ARN227" s="3275"/>
      <c r="ARO227" s="3275"/>
      <c r="ARP227" s="3275"/>
      <c r="ARQ227" s="3275"/>
      <c r="ARR227" s="3275"/>
      <c r="ARS227" s="3275"/>
      <c r="ART227" s="3275"/>
      <c r="ARU227" s="3275"/>
      <c r="ARV227" s="3275"/>
      <c r="ARW227" s="3275"/>
      <c r="ARX227" s="3275"/>
      <c r="ARY227" s="3275"/>
      <c r="ARZ227" s="3275"/>
      <c r="ASA227" s="3275"/>
      <c r="ASB227" s="3275"/>
      <c r="ASC227" s="3275"/>
      <c r="ASD227" s="3275"/>
      <c r="ASE227" s="3275"/>
      <c r="ASF227" s="3275"/>
      <c r="ASG227" s="3275"/>
      <c r="ASH227" s="3275"/>
      <c r="ASI227" s="3275"/>
      <c r="ASJ227" s="3275"/>
      <c r="ASK227" s="3275"/>
      <c r="ASL227" s="3275"/>
      <c r="ASM227" s="3275"/>
      <c r="ASN227" s="3275"/>
      <c r="ASO227" s="3275"/>
      <c r="ASP227" s="3275"/>
      <c r="ASQ227" s="3275"/>
      <c r="ASR227" s="3275"/>
      <c r="ASS227" s="3275"/>
      <c r="AST227" s="3275"/>
      <c r="ASU227" s="3275"/>
      <c r="ASV227" s="3275"/>
      <c r="ASW227" s="3275"/>
      <c r="ASX227" s="3275"/>
      <c r="ASY227" s="3275"/>
      <c r="ASZ227" s="3275"/>
      <c r="ATA227" s="3275"/>
      <c r="ATB227" s="3275"/>
      <c r="ATC227" s="3275"/>
      <c r="ATD227" s="3275"/>
      <c r="ATE227" s="3275"/>
      <c r="ATF227" s="3275"/>
      <c r="ATG227" s="3275"/>
      <c r="ATH227" s="3275"/>
      <c r="ATI227" s="3275"/>
      <c r="ATJ227" s="3275"/>
      <c r="ATK227" s="3275"/>
      <c r="ATL227" s="3275"/>
      <c r="ATM227" s="3275"/>
      <c r="ATN227" s="3275"/>
      <c r="ATO227" s="3275"/>
      <c r="ATP227" s="3275"/>
      <c r="ATQ227" s="3275"/>
      <c r="ATR227" s="3275"/>
      <c r="ATS227" s="3275"/>
      <c r="ATT227" s="3275"/>
      <c r="ATU227" s="3275"/>
      <c r="ATV227" s="3275"/>
      <c r="ATW227" s="3275"/>
      <c r="ATX227" s="3275"/>
      <c r="ATY227" s="3275"/>
      <c r="ATZ227" s="3275"/>
      <c r="AUA227" s="3275"/>
      <c r="AUB227" s="3275"/>
      <c r="AUC227" s="3275"/>
      <c r="AUD227" s="3275"/>
      <c r="AUE227" s="3275"/>
      <c r="AUF227" s="3275"/>
      <c r="AUG227" s="3275"/>
      <c r="AUH227" s="3275"/>
      <c r="AUI227" s="3275"/>
      <c r="AUJ227" s="3275"/>
      <c r="AUK227" s="3275"/>
      <c r="AUL227" s="3275"/>
      <c r="AUM227" s="3275"/>
      <c r="AUN227" s="3275"/>
      <c r="AUO227" s="3275"/>
      <c r="AUP227" s="3275"/>
      <c r="AUQ227" s="3275"/>
      <c r="AUR227" s="3275"/>
      <c r="AUS227" s="3275"/>
      <c r="AUT227" s="3275"/>
      <c r="AUU227" s="3275"/>
      <c r="AUV227" s="3275"/>
      <c r="AUW227" s="3275"/>
      <c r="AUX227" s="3275"/>
      <c r="AUY227" s="3275"/>
      <c r="AUZ227" s="3275"/>
      <c r="AVA227" s="3275"/>
      <c r="AVB227" s="3275"/>
      <c r="AVC227" s="3275"/>
      <c r="AVD227" s="3275"/>
      <c r="AVE227" s="3275"/>
      <c r="AVF227" s="3275"/>
      <c r="AVG227" s="3275"/>
      <c r="AVH227" s="3275"/>
      <c r="AVI227" s="3275"/>
      <c r="AVJ227" s="3275"/>
      <c r="AVK227" s="3275"/>
      <c r="AVL227" s="3275"/>
      <c r="AVM227" s="3275"/>
      <c r="AVN227" s="3275"/>
      <c r="AVO227" s="3275"/>
      <c r="AVP227" s="3275"/>
      <c r="AVQ227" s="3275"/>
      <c r="AVR227" s="3275"/>
      <c r="AVS227" s="3275"/>
      <c r="AVT227" s="3275"/>
      <c r="AVU227" s="3275"/>
      <c r="AVV227" s="3275"/>
      <c r="AVW227" s="3275"/>
      <c r="AVX227" s="3275"/>
      <c r="AVY227" s="3275"/>
      <c r="AVZ227" s="3275"/>
      <c r="AWA227" s="3275"/>
      <c r="AWB227" s="3275"/>
      <c r="AWC227" s="3275"/>
      <c r="AWD227" s="3275"/>
      <c r="AWE227" s="3275"/>
      <c r="AWF227" s="3275"/>
      <c r="AWG227" s="3275"/>
      <c r="AWH227" s="3275"/>
      <c r="AWI227" s="3275"/>
      <c r="AWJ227" s="3275"/>
      <c r="AWK227" s="3275"/>
      <c r="AWL227" s="3275"/>
      <c r="AWM227" s="3275"/>
      <c r="AWN227" s="3275"/>
      <c r="AWO227" s="3275"/>
      <c r="AWP227" s="3275"/>
      <c r="AWQ227" s="3275"/>
      <c r="AWR227" s="3275"/>
      <c r="AWS227" s="3275"/>
      <c r="AWT227" s="3275"/>
      <c r="AWU227" s="3275"/>
      <c r="AWV227" s="3275"/>
      <c r="AWW227" s="3275"/>
      <c r="AWX227" s="3275"/>
      <c r="AWY227" s="3275"/>
      <c r="AWZ227" s="3275"/>
      <c r="AXA227" s="3275"/>
      <c r="AXB227" s="3275"/>
      <c r="AXC227" s="3275"/>
      <c r="AXD227" s="3275"/>
      <c r="AXE227" s="3275"/>
      <c r="AXF227" s="3275"/>
      <c r="AXG227" s="3275"/>
      <c r="AXH227" s="3275"/>
      <c r="AXI227" s="3275"/>
      <c r="AXJ227" s="3275"/>
    </row>
    <row r="228" spans="1:1310" s="3276" customFormat="1" ht="23.25" customHeight="1">
      <c r="A228" s="3277"/>
      <c r="B228" s="3280" t="s">
        <v>2609</v>
      </c>
      <c r="C228" s="3280"/>
      <c r="D228" s="3280"/>
      <c r="E228" s="3280"/>
      <c r="F228" s="3282"/>
      <c r="G228" s="3280" t="s">
        <v>2591</v>
      </c>
      <c r="H228" s="3280"/>
      <c r="I228" s="3280"/>
      <c r="J228" s="3282"/>
      <c r="K228" s="3280" t="s">
        <v>2610</v>
      </c>
      <c r="L228" s="3280"/>
      <c r="M228" s="3280"/>
      <c r="N228" s="3282"/>
      <c r="O228" s="3280" t="s">
        <v>2611</v>
      </c>
      <c r="P228" s="3280"/>
      <c r="Q228" s="3282"/>
      <c r="R228" s="1510"/>
      <c r="S228" s="1510"/>
      <c r="T228" s="1510"/>
      <c r="U228" s="1510"/>
      <c r="V228" s="1510"/>
      <c r="W228" s="1510"/>
      <c r="X228" s="1510"/>
      <c r="Y228" s="1510"/>
      <c r="Z228" s="1510"/>
      <c r="AA228" s="1510"/>
      <c r="AB228" s="1510"/>
      <c r="AC228" s="1510"/>
      <c r="AD228" s="3275"/>
      <c r="AE228" s="3275"/>
      <c r="AF228" s="3275"/>
      <c r="AG228" s="3275"/>
      <c r="AH228" s="3275"/>
      <c r="AI228" s="3275"/>
      <c r="AJ228" s="3275"/>
      <c r="AK228" s="3275"/>
      <c r="AL228" s="3275"/>
      <c r="AM228" s="3275"/>
      <c r="AN228" s="3275"/>
      <c r="AO228" s="3275"/>
      <c r="AP228" s="3275"/>
      <c r="AQ228" s="3275"/>
      <c r="AR228" s="3275"/>
      <c r="AS228" s="3275"/>
      <c r="AT228" s="3275"/>
      <c r="AU228" s="3275"/>
      <c r="AV228" s="3275"/>
      <c r="AW228" s="3275"/>
      <c r="AX228" s="3275"/>
      <c r="AY228" s="3275"/>
      <c r="AZ228" s="3275"/>
      <c r="BA228" s="3275"/>
      <c r="BB228" s="3275"/>
      <c r="BC228" s="3275"/>
      <c r="BD228" s="3275"/>
      <c r="BE228" s="3275"/>
      <c r="BF228" s="3275"/>
      <c r="BG228" s="3275"/>
      <c r="BH228" s="3275"/>
      <c r="BI228" s="3275"/>
      <c r="BJ228" s="3275"/>
      <c r="BK228" s="3275"/>
      <c r="BL228" s="3275"/>
      <c r="BM228" s="3275"/>
      <c r="BN228" s="3275"/>
      <c r="BO228" s="3275"/>
      <c r="BP228" s="3275"/>
      <c r="BQ228" s="3275"/>
      <c r="BR228" s="3275"/>
      <c r="BS228" s="3275"/>
      <c r="BT228" s="3275"/>
      <c r="BU228" s="3275"/>
      <c r="BV228" s="3275"/>
      <c r="BW228" s="3275"/>
      <c r="BX228" s="3275"/>
      <c r="BY228" s="3275"/>
      <c r="BZ228" s="3275"/>
      <c r="CA228" s="3275"/>
      <c r="CB228" s="3275"/>
      <c r="CC228" s="3275"/>
      <c r="CD228" s="3275"/>
      <c r="CE228" s="3275"/>
      <c r="CF228" s="3275"/>
      <c r="CG228" s="3275"/>
      <c r="CH228" s="3275"/>
      <c r="CI228" s="3275"/>
      <c r="CJ228" s="3275"/>
      <c r="CK228" s="3275"/>
      <c r="CL228" s="3275"/>
      <c r="CM228" s="3275"/>
      <c r="CN228" s="3275"/>
      <c r="CO228" s="3275"/>
      <c r="CP228" s="3275"/>
      <c r="CQ228" s="3275"/>
      <c r="CR228" s="3275"/>
      <c r="CS228" s="3275"/>
      <c r="CT228" s="3275"/>
      <c r="CU228" s="3275"/>
      <c r="CV228" s="3275"/>
      <c r="CW228" s="3275"/>
      <c r="CX228" s="3275"/>
      <c r="CY228" s="3275"/>
      <c r="CZ228" s="3275"/>
      <c r="DA228" s="3275"/>
      <c r="DB228" s="3275"/>
      <c r="DC228" s="3275"/>
      <c r="DD228" s="3275"/>
      <c r="DE228" s="3275"/>
      <c r="DF228" s="3275"/>
      <c r="DG228" s="3275"/>
      <c r="DH228" s="3275"/>
      <c r="DI228" s="3275"/>
      <c r="DJ228" s="3275"/>
      <c r="DK228" s="3275"/>
      <c r="DL228" s="3275"/>
      <c r="DM228" s="3275"/>
      <c r="DN228" s="3275"/>
      <c r="DO228" s="3275"/>
      <c r="DP228" s="3275"/>
      <c r="DQ228" s="3275"/>
      <c r="DR228" s="3275"/>
      <c r="DS228" s="3275"/>
      <c r="DT228" s="3275"/>
      <c r="DU228" s="3275"/>
      <c r="DV228" s="3275"/>
      <c r="DW228" s="3275"/>
      <c r="DX228" s="3275"/>
      <c r="DY228" s="3275"/>
      <c r="DZ228" s="3275"/>
      <c r="EA228" s="3275"/>
      <c r="EB228" s="3275"/>
      <c r="EC228" s="3275"/>
      <c r="ED228" s="3275"/>
      <c r="EE228" s="3275"/>
      <c r="EF228" s="3275"/>
      <c r="EG228" s="3275"/>
      <c r="EH228" s="3275"/>
      <c r="EI228" s="3275"/>
      <c r="EJ228" s="3275"/>
      <c r="EK228" s="3275"/>
      <c r="EL228" s="3275"/>
      <c r="EM228" s="3275"/>
      <c r="EN228" s="3275"/>
      <c r="EO228" s="3275"/>
      <c r="EP228" s="3275"/>
      <c r="EQ228" s="3275"/>
      <c r="ER228" s="3275"/>
      <c r="ES228" s="3275"/>
      <c r="ET228" s="3275"/>
      <c r="EU228" s="3275"/>
      <c r="EV228" s="3275"/>
      <c r="EW228" s="3275"/>
      <c r="EX228" s="3275"/>
      <c r="EY228" s="3275"/>
      <c r="EZ228" s="3275"/>
      <c r="FA228" s="3275"/>
      <c r="FB228" s="3275"/>
      <c r="FC228" s="3275"/>
      <c r="FD228" s="3275"/>
      <c r="FE228" s="3275"/>
      <c r="FF228" s="3275"/>
      <c r="FG228" s="3275"/>
      <c r="FH228" s="3275"/>
      <c r="FI228" s="3275"/>
      <c r="FJ228" s="3275"/>
      <c r="FK228" s="3275"/>
      <c r="FL228" s="3275"/>
      <c r="FM228" s="3275"/>
      <c r="FN228" s="3275"/>
      <c r="FO228" s="3275"/>
      <c r="FP228" s="3275"/>
      <c r="FQ228" s="3275"/>
      <c r="FR228" s="3275"/>
      <c r="FS228" s="3275"/>
      <c r="FT228" s="3275"/>
      <c r="FU228" s="3275"/>
      <c r="FV228" s="3275"/>
      <c r="FW228" s="3275"/>
      <c r="FX228" s="3275"/>
      <c r="FY228" s="3275"/>
      <c r="FZ228" s="3275"/>
      <c r="GA228" s="3275"/>
      <c r="GB228" s="3275"/>
      <c r="GC228" s="3275"/>
      <c r="GD228" s="3275"/>
      <c r="GE228" s="3275"/>
      <c r="GF228" s="3275"/>
      <c r="GG228" s="3275"/>
      <c r="GH228" s="3275"/>
      <c r="GI228" s="3275"/>
      <c r="GJ228" s="3275"/>
      <c r="GK228" s="3275"/>
      <c r="GL228" s="3275"/>
      <c r="GM228" s="3275"/>
      <c r="GN228" s="3275"/>
      <c r="GO228" s="3275"/>
      <c r="GP228" s="3275"/>
      <c r="GQ228" s="3275"/>
      <c r="GR228" s="3275"/>
      <c r="GS228" s="3275"/>
      <c r="GT228" s="3275"/>
      <c r="GU228" s="3275"/>
      <c r="GV228" s="3275"/>
      <c r="GW228" s="3275"/>
      <c r="GX228" s="3275"/>
      <c r="GY228" s="3275"/>
      <c r="GZ228" s="3275"/>
      <c r="HA228" s="3275"/>
      <c r="HB228" s="3275"/>
      <c r="HC228" s="3275"/>
      <c r="HD228" s="3275"/>
      <c r="HE228" s="3275"/>
      <c r="HF228" s="3275"/>
      <c r="HG228" s="3275"/>
      <c r="HH228" s="3275"/>
      <c r="HI228" s="3275"/>
      <c r="HJ228" s="3275"/>
      <c r="HK228" s="3275"/>
      <c r="HL228" s="3275"/>
      <c r="HM228" s="3275"/>
      <c r="HN228" s="3275"/>
      <c r="HO228" s="3275"/>
      <c r="HP228" s="3275"/>
      <c r="HQ228" s="3275"/>
      <c r="HR228" s="3275"/>
      <c r="HS228" s="3275"/>
      <c r="HT228" s="3275"/>
      <c r="HU228" s="3275"/>
      <c r="HV228" s="3275"/>
      <c r="HW228" s="3275"/>
      <c r="HX228" s="3275"/>
      <c r="HY228" s="3275"/>
      <c r="HZ228" s="3275"/>
      <c r="IA228" s="3275"/>
      <c r="IB228" s="3275"/>
      <c r="IC228" s="3275"/>
      <c r="ID228" s="3275"/>
      <c r="IE228" s="3275"/>
      <c r="IF228" s="3275"/>
      <c r="IG228" s="3275"/>
      <c r="IH228" s="3275"/>
      <c r="II228" s="3275"/>
      <c r="IJ228" s="3275"/>
      <c r="IK228" s="3275"/>
      <c r="IL228" s="3275"/>
      <c r="IM228" s="3275"/>
      <c r="IN228" s="3275"/>
      <c r="IO228" s="3275"/>
      <c r="IP228" s="3275"/>
      <c r="IQ228" s="3275"/>
      <c r="IR228" s="3275"/>
      <c r="IS228" s="3275"/>
      <c r="IT228" s="3275"/>
      <c r="IU228" s="3275"/>
      <c r="IV228" s="3275"/>
      <c r="IW228" s="3275"/>
      <c r="IX228" s="3275"/>
      <c r="IY228" s="3275"/>
      <c r="IZ228" s="3275"/>
      <c r="JA228" s="3275"/>
      <c r="JB228" s="3275"/>
      <c r="JC228" s="3275"/>
      <c r="JD228" s="3275"/>
      <c r="JE228" s="3275"/>
      <c r="JF228" s="3275"/>
      <c r="JG228" s="3275"/>
      <c r="JH228" s="3275"/>
      <c r="JI228" s="3275"/>
      <c r="JJ228" s="3275"/>
      <c r="JK228" s="3275"/>
      <c r="JL228" s="3275"/>
      <c r="JM228" s="3275"/>
      <c r="JN228" s="3275"/>
      <c r="JO228" s="3275"/>
      <c r="JP228" s="3275"/>
      <c r="JQ228" s="3275"/>
      <c r="JR228" s="3275"/>
      <c r="JS228" s="3275"/>
      <c r="JT228" s="3275"/>
      <c r="JU228" s="3275"/>
      <c r="JV228" s="3275"/>
      <c r="JW228" s="3275"/>
      <c r="JX228" s="3275"/>
      <c r="JY228" s="3275"/>
      <c r="JZ228" s="3275"/>
      <c r="KA228" s="3275"/>
      <c r="KB228" s="3275"/>
      <c r="KC228" s="3275"/>
      <c r="KD228" s="3275"/>
      <c r="KE228" s="3275"/>
      <c r="KF228" s="3275"/>
      <c r="KG228" s="3275"/>
      <c r="KH228" s="3275"/>
      <c r="KI228" s="3275"/>
      <c r="KJ228" s="3275"/>
      <c r="KK228" s="3275"/>
      <c r="KL228" s="3275"/>
      <c r="KM228" s="3275"/>
      <c r="KN228" s="3275"/>
      <c r="KO228" s="3275"/>
      <c r="KP228" s="3275"/>
      <c r="KQ228" s="3275"/>
      <c r="KR228" s="3275"/>
      <c r="KS228" s="3275"/>
      <c r="KT228" s="3275"/>
      <c r="KU228" s="3275"/>
      <c r="KV228" s="3275"/>
      <c r="KW228" s="3275"/>
      <c r="KX228" s="3275"/>
      <c r="KY228" s="3275"/>
      <c r="KZ228" s="3275"/>
      <c r="LA228" s="3275"/>
      <c r="LB228" s="3275"/>
      <c r="LC228" s="3275"/>
      <c r="LD228" s="3275"/>
      <c r="LE228" s="3275"/>
      <c r="LF228" s="3275"/>
      <c r="LG228" s="3275"/>
      <c r="LH228" s="3275"/>
      <c r="LI228" s="3275"/>
      <c r="LJ228" s="3275"/>
      <c r="LK228" s="3275"/>
      <c r="LL228" s="3275"/>
      <c r="LM228" s="3275"/>
      <c r="LN228" s="3275"/>
      <c r="LO228" s="3275"/>
      <c r="LP228" s="3275"/>
      <c r="LQ228" s="3275"/>
      <c r="LR228" s="3275"/>
      <c r="LS228" s="3275"/>
      <c r="LT228" s="3275"/>
      <c r="LU228" s="3275"/>
      <c r="LV228" s="3275"/>
      <c r="LW228" s="3275"/>
      <c r="LX228" s="3275"/>
      <c r="LY228" s="3275"/>
      <c r="LZ228" s="3275"/>
      <c r="MA228" s="3275"/>
      <c r="MB228" s="3275"/>
      <c r="MC228" s="3275"/>
      <c r="MD228" s="3275"/>
      <c r="ME228" s="3275"/>
      <c r="MF228" s="3275"/>
      <c r="MG228" s="3275"/>
      <c r="MH228" s="3275"/>
      <c r="MI228" s="3275"/>
      <c r="MJ228" s="3275"/>
      <c r="MK228" s="3275"/>
      <c r="ML228" s="3275"/>
      <c r="MM228" s="3275"/>
      <c r="MN228" s="3275"/>
      <c r="MO228" s="3275"/>
      <c r="MP228" s="3275"/>
      <c r="MQ228" s="3275"/>
      <c r="MR228" s="3275"/>
      <c r="MS228" s="3275"/>
      <c r="MT228" s="3275"/>
      <c r="MU228" s="3275"/>
      <c r="MV228" s="3275"/>
      <c r="MW228" s="3275"/>
      <c r="MX228" s="3275"/>
      <c r="MY228" s="3275"/>
      <c r="MZ228" s="3275"/>
      <c r="NA228" s="3275"/>
      <c r="NB228" s="3275"/>
      <c r="NC228" s="3275"/>
      <c r="ND228" s="3275"/>
      <c r="NE228" s="3275"/>
      <c r="NF228" s="3275"/>
      <c r="NG228" s="3275"/>
      <c r="NH228" s="3275"/>
      <c r="NI228" s="3275"/>
      <c r="NJ228" s="3275"/>
      <c r="NK228" s="3275"/>
      <c r="NL228" s="3275"/>
      <c r="NM228" s="3275"/>
      <c r="NN228" s="3275"/>
      <c r="NO228" s="3275"/>
      <c r="NP228" s="3275"/>
      <c r="NQ228" s="3275"/>
      <c r="NR228" s="3275"/>
      <c r="NS228" s="3275"/>
      <c r="NT228" s="3275"/>
      <c r="NU228" s="3275"/>
      <c r="NV228" s="3275"/>
      <c r="NW228" s="3275"/>
      <c r="NX228" s="3275"/>
      <c r="NY228" s="3275"/>
      <c r="NZ228" s="3275"/>
      <c r="OA228" s="3275"/>
      <c r="OB228" s="3275"/>
      <c r="OC228" s="3275"/>
      <c r="OD228" s="3275"/>
      <c r="OE228" s="3275"/>
      <c r="OF228" s="3275"/>
      <c r="OG228" s="3275"/>
      <c r="OH228" s="3275"/>
      <c r="OI228" s="3275"/>
      <c r="OJ228" s="3275"/>
      <c r="OK228" s="3275"/>
      <c r="OL228" s="3275"/>
      <c r="OM228" s="3275"/>
      <c r="ON228" s="3275"/>
      <c r="OO228" s="3275"/>
      <c r="OP228" s="3275"/>
      <c r="OQ228" s="3275"/>
      <c r="OR228" s="3275"/>
      <c r="OS228" s="3275"/>
      <c r="OT228" s="3275"/>
      <c r="OU228" s="3275"/>
      <c r="OV228" s="3275"/>
      <c r="OW228" s="3275"/>
      <c r="OX228" s="3275"/>
      <c r="OY228" s="3275"/>
      <c r="OZ228" s="3275"/>
      <c r="PA228" s="3275"/>
      <c r="PB228" s="3275"/>
      <c r="PC228" s="3275"/>
      <c r="PD228" s="3275"/>
      <c r="PE228" s="3275"/>
      <c r="PF228" s="3275"/>
      <c r="PG228" s="3275"/>
      <c r="PH228" s="3275"/>
      <c r="PI228" s="3275"/>
      <c r="PJ228" s="3275"/>
      <c r="PK228" s="3275"/>
      <c r="PL228" s="3275"/>
      <c r="PM228" s="3275"/>
      <c r="PN228" s="3275"/>
      <c r="PO228" s="3275"/>
      <c r="PP228" s="3275"/>
      <c r="PQ228" s="3275"/>
      <c r="PR228" s="3275"/>
      <c r="PS228" s="3275"/>
      <c r="PT228" s="3275"/>
      <c r="PU228" s="3275"/>
      <c r="PV228" s="3275"/>
      <c r="PW228" s="3275"/>
      <c r="PX228" s="3275"/>
      <c r="PY228" s="3275"/>
      <c r="PZ228" s="3275"/>
      <c r="QA228" s="3275"/>
      <c r="QB228" s="3275"/>
      <c r="QC228" s="3275"/>
      <c r="QD228" s="3275"/>
      <c r="QE228" s="3275"/>
      <c r="QF228" s="3275"/>
      <c r="QG228" s="3275"/>
      <c r="QH228" s="3275"/>
      <c r="QI228" s="3275"/>
      <c r="QJ228" s="3275"/>
      <c r="QK228" s="3275"/>
      <c r="QL228" s="3275"/>
      <c r="QM228" s="3275"/>
      <c r="QN228" s="3275"/>
      <c r="QO228" s="3275"/>
      <c r="QP228" s="3275"/>
      <c r="QQ228" s="3275"/>
      <c r="QR228" s="3275"/>
      <c r="QS228" s="3275"/>
      <c r="QT228" s="3275"/>
      <c r="QU228" s="3275"/>
      <c r="QV228" s="3275"/>
      <c r="QW228" s="3275"/>
      <c r="QX228" s="3275"/>
      <c r="QY228" s="3275"/>
      <c r="QZ228" s="3275"/>
      <c r="RA228" s="3275"/>
      <c r="RB228" s="3275"/>
      <c r="RC228" s="3275"/>
      <c r="RD228" s="3275"/>
      <c r="RE228" s="3275"/>
      <c r="RF228" s="3275"/>
      <c r="RG228" s="3275"/>
      <c r="RH228" s="3275"/>
      <c r="RI228" s="3275"/>
      <c r="RJ228" s="3275"/>
      <c r="RK228" s="3275"/>
      <c r="RL228" s="3275"/>
      <c r="RM228" s="3275"/>
      <c r="RN228" s="3275"/>
      <c r="RO228" s="3275"/>
      <c r="RP228" s="3275"/>
      <c r="RQ228" s="3275"/>
      <c r="RR228" s="3275"/>
      <c r="RS228" s="3275"/>
      <c r="RT228" s="3275"/>
      <c r="RU228" s="3275"/>
      <c r="RV228" s="3275"/>
      <c r="RW228" s="3275"/>
      <c r="RX228" s="3275"/>
      <c r="RY228" s="3275"/>
      <c r="RZ228" s="3275"/>
      <c r="SA228" s="3275"/>
      <c r="SB228" s="3275"/>
      <c r="SC228" s="3275"/>
      <c r="SD228" s="3275"/>
      <c r="SE228" s="3275"/>
      <c r="SF228" s="3275"/>
      <c r="SG228" s="3275"/>
      <c r="SH228" s="3275"/>
      <c r="SI228" s="3275"/>
      <c r="SJ228" s="3275"/>
      <c r="SK228" s="3275"/>
      <c r="SL228" s="3275"/>
      <c r="SM228" s="3275"/>
      <c r="SN228" s="3275"/>
      <c r="SO228" s="3275"/>
      <c r="SP228" s="3275"/>
      <c r="SQ228" s="3275"/>
      <c r="SR228" s="3275"/>
      <c r="SS228" s="3275"/>
      <c r="ST228" s="3275"/>
      <c r="SU228" s="3275"/>
      <c r="SV228" s="3275"/>
      <c r="SW228" s="3275"/>
      <c r="SX228" s="3275"/>
      <c r="SY228" s="3275"/>
      <c r="SZ228" s="3275"/>
      <c r="TA228" s="3275"/>
      <c r="TB228" s="3275"/>
      <c r="TC228" s="3275"/>
      <c r="TD228" s="3275"/>
      <c r="TE228" s="3275"/>
      <c r="TF228" s="3275"/>
      <c r="TG228" s="3275"/>
      <c r="TH228" s="3275"/>
      <c r="TI228" s="3275"/>
      <c r="TJ228" s="3275"/>
      <c r="TK228" s="3275"/>
      <c r="TL228" s="3275"/>
      <c r="TM228" s="3275"/>
      <c r="TN228" s="3275"/>
      <c r="TO228" s="3275"/>
      <c r="TP228" s="3275"/>
      <c r="TQ228" s="3275"/>
      <c r="TR228" s="3275"/>
      <c r="TS228" s="3275"/>
      <c r="TT228" s="3275"/>
      <c r="TU228" s="3275"/>
      <c r="TV228" s="3275"/>
      <c r="TW228" s="3275"/>
      <c r="TX228" s="3275"/>
      <c r="TY228" s="3275"/>
      <c r="TZ228" s="3275"/>
      <c r="UA228" s="3275"/>
      <c r="UB228" s="3275"/>
      <c r="UC228" s="3275"/>
      <c r="UD228" s="3275"/>
      <c r="UE228" s="3275"/>
      <c r="UF228" s="3275"/>
      <c r="UG228" s="3275"/>
      <c r="UH228" s="3275"/>
      <c r="UI228" s="3275"/>
      <c r="UJ228" s="3275"/>
      <c r="UK228" s="3275"/>
      <c r="UL228" s="3275"/>
      <c r="UM228" s="3275"/>
      <c r="UN228" s="3275"/>
      <c r="UO228" s="3275"/>
      <c r="UP228" s="3275"/>
      <c r="UQ228" s="3275"/>
      <c r="UR228" s="3275"/>
      <c r="US228" s="3275"/>
      <c r="UT228" s="3275"/>
      <c r="UU228" s="3275"/>
      <c r="UV228" s="3275"/>
      <c r="UW228" s="3275"/>
      <c r="UX228" s="3275"/>
      <c r="UY228" s="3275"/>
      <c r="UZ228" s="3275"/>
      <c r="VA228" s="3275"/>
      <c r="VB228" s="3275"/>
      <c r="VC228" s="3275"/>
      <c r="VD228" s="3275"/>
      <c r="VE228" s="3275"/>
      <c r="VF228" s="3275"/>
      <c r="VG228" s="3275"/>
      <c r="VH228" s="3275"/>
      <c r="VI228" s="3275"/>
      <c r="VJ228" s="3275"/>
      <c r="VK228" s="3275"/>
      <c r="VL228" s="3275"/>
      <c r="VM228" s="3275"/>
      <c r="VN228" s="3275"/>
      <c r="VO228" s="3275"/>
      <c r="VP228" s="3275"/>
      <c r="VQ228" s="3275"/>
      <c r="VR228" s="3275"/>
      <c r="VS228" s="3275"/>
      <c r="VT228" s="3275"/>
      <c r="VU228" s="3275"/>
      <c r="VV228" s="3275"/>
      <c r="VW228" s="3275"/>
      <c r="VX228" s="3275"/>
      <c r="VY228" s="3275"/>
      <c r="VZ228" s="3275"/>
      <c r="WA228" s="3275"/>
      <c r="WB228" s="3275"/>
      <c r="WC228" s="3275"/>
      <c r="WD228" s="3275"/>
      <c r="WE228" s="3275"/>
      <c r="WF228" s="3275"/>
      <c r="WG228" s="3275"/>
      <c r="WH228" s="3275"/>
      <c r="WI228" s="3275"/>
      <c r="WJ228" s="3275"/>
      <c r="WK228" s="3275"/>
      <c r="WL228" s="3275"/>
      <c r="WM228" s="3275"/>
      <c r="WN228" s="3275"/>
      <c r="WO228" s="3275"/>
      <c r="WP228" s="3275"/>
      <c r="WQ228" s="3275"/>
      <c r="WR228" s="3275"/>
      <c r="WS228" s="3275"/>
      <c r="WT228" s="3275"/>
      <c r="WU228" s="3275"/>
      <c r="WV228" s="3275"/>
      <c r="WW228" s="3275"/>
      <c r="WX228" s="3275"/>
      <c r="WY228" s="3275"/>
      <c r="WZ228" s="3275"/>
      <c r="XA228" s="3275"/>
      <c r="XB228" s="3275"/>
      <c r="XC228" s="3275"/>
      <c r="XD228" s="3275"/>
      <c r="XE228" s="3275"/>
      <c r="XF228" s="3275"/>
      <c r="XG228" s="3275"/>
      <c r="XH228" s="3275"/>
      <c r="XI228" s="3275"/>
      <c r="XJ228" s="3275"/>
      <c r="XK228" s="3275"/>
      <c r="XL228" s="3275"/>
      <c r="XM228" s="3275"/>
      <c r="XN228" s="3275"/>
      <c r="XO228" s="3275"/>
      <c r="XP228" s="3275"/>
      <c r="XQ228" s="3275"/>
      <c r="XR228" s="3275"/>
      <c r="XS228" s="3275"/>
      <c r="XT228" s="3275"/>
      <c r="XU228" s="3275"/>
      <c r="XV228" s="3275"/>
      <c r="XW228" s="3275"/>
      <c r="XX228" s="3275"/>
      <c r="XY228" s="3275"/>
      <c r="XZ228" s="3275"/>
      <c r="YA228" s="3275"/>
      <c r="YB228" s="3275"/>
      <c r="YC228" s="3275"/>
      <c r="YD228" s="3275"/>
      <c r="YE228" s="3275"/>
      <c r="YF228" s="3275"/>
      <c r="YG228" s="3275"/>
      <c r="YH228" s="3275"/>
      <c r="YI228" s="3275"/>
      <c r="YJ228" s="3275"/>
      <c r="YK228" s="3275"/>
      <c r="YL228" s="3275"/>
      <c r="YM228" s="3275"/>
      <c r="YN228" s="3275"/>
      <c r="YO228" s="3275"/>
      <c r="YP228" s="3275"/>
      <c r="YQ228" s="3275"/>
      <c r="YR228" s="3275"/>
      <c r="YS228" s="3275"/>
      <c r="YT228" s="3275"/>
      <c r="YU228" s="3275"/>
      <c r="YV228" s="3275"/>
      <c r="YW228" s="3275"/>
      <c r="YX228" s="3275"/>
      <c r="YY228" s="3275"/>
      <c r="YZ228" s="3275"/>
      <c r="ZA228" s="3275"/>
      <c r="ZB228" s="3275"/>
      <c r="ZC228" s="3275"/>
      <c r="ZD228" s="3275"/>
      <c r="ZE228" s="3275"/>
      <c r="ZF228" s="3275"/>
      <c r="ZG228" s="3275"/>
      <c r="ZH228" s="3275"/>
      <c r="ZI228" s="3275"/>
      <c r="ZJ228" s="3275"/>
      <c r="ZK228" s="3275"/>
      <c r="ZL228" s="3275"/>
      <c r="ZM228" s="3275"/>
      <c r="ZN228" s="3275"/>
      <c r="ZO228" s="3275"/>
      <c r="ZP228" s="3275"/>
      <c r="ZQ228" s="3275"/>
      <c r="ZR228" s="3275"/>
      <c r="ZS228" s="3275"/>
      <c r="ZT228" s="3275"/>
      <c r="ZU228" s="3275"/>
      <c r="ZV228" s="3275"/>
      <c r="ZW228" s="3275"/>
      <c r="ZX228" s="3275"/>
      <c r="ZY228" s="3275"/>
      <c r="ZZ228" s="3275"/>
      <c r="AAA228" s="3275"/>
      <c r="AAB228" s="3275"/>
      <c r="AAC228" s="3275"/>
      <c r="AAD228" s="3275"/>
      <c r="AAE228" s="3275"/>
      <c r="AAF228" s="3275"/>
      <c r="AAG228" s="3275"/>
      <c r="AAH228" s="3275"/>
      <c r="AAI228" s="3275"/>
      <c r="AAJ228" s="3275"/>
      <c r="AAK228" s="3275"/>
      <c r="AAL228" s="3275"/>
      <c r="AAM228" s="3275"/>
      <c r="AAN228" s="3275"/>
      <c r="AAO228" s="3275"/>
      <c r="AAP228" s="3275"/>
      <c r="AAQ228" s="3275"/>
      <c r="AAR228" s="3275"/>
      <c r="AAS228" s="3275"/>
      <c r="AAT228" s="3275"/>
      <c r="AAU228" s="3275"/>
      <c r="AAV228" s="3275"/>
      <c r="AAW228" s="3275"/>
      <c r="AAX228" s="3275"/>
      <c r="AAY228" s="3275"/>
      <c r="AAZ228" s="3275"/>
      <c r="ABA228" s="3275"/>
      <c r="ABB228" s="3275"/>
      <c r="ABC228" s="3275"/>
      <c r="ABD228" s="3275"/>
      <c r="ABE228" s="3275"/>
      <c r="ABF228" s="3275"/>
      <c r="ABG228" s="3275"/>
      <c r="ABH228" s="3275"/>
      <c r="ABI228" s="3275"/>
      <c r="ABJ228" s="3275"/>
      <c r="ABK228" s="3275"/>
      <c r="ABL228" s="3275"/>
      <c r="ABM228" s="3275"/>
      <c r="ABN228" s="3275"/>
      <c r="ABO228" s="3275"/>
      <c r="ABP228" s="3275"/>
      <c r="ABQ228" s="3275"/>
      <c r="ABR228" s="3275"/>
      <c r="ABS228" s="3275"/>
      <c r="ABT228" s="3275"/>
      <c r="ABU228" s="3275"/>
      <c r="ABV228" s="3275"/>
      <c r="ABW228" s="3275"/>
      <c r="ABX228" s="3275"/>
      <c r="ABY228" s="3275"/>
      <c r="ABZ228" s="3275"/>
      <c r="ACA228" s="3275"/>
      <c r="ACB228" s="3275"/>
      <c r="ACC228" s="3275"/>
      <c r="ACD228" s="3275"/>
      <c r="ACE228" s="3275"/>
      <c r="ACF228" s="3275"/>
      <c r="ACG228" s="3275"/>
      <c r="ACH228" s="3275"/>
      <c r="ACI228" s="3275"/>
      <c r="ACJ228" s="3275"/>
      <c r="ACK228" s="3275"/>
      <c r="ACL228" s="3275"/>
      <c r="ACM228" s="3275"/>
      <c r="ACN228" s="3275"/>
      <c r="ACO228" s="3275"/>
      <c r="ACP228" s="3275"/>
      <c r="ACQ228" s="3275"/>
      <c r="ACR228" s="3275"/>
      <c r="ACS228" s="3275"/>
      <c r="ACT228" s="3275"/>
      <c r="ACU228" s="3275"/>
      <c r="ACV228" s="3275"/>
      <c r="ACW228" s="3275"/>
      <c r="ACX228" s="3275"/>
      <c r="ACY228" s="3275"/>
      <c r="ACZ228" s="3275"/>
      <c r="ADA228" s="3275"/>
      <c r="ADB228" s="3275"/>
      <c r="ADC228" s="3275"/>
      <c r="ADD228" s="3275"/>
      <c r="ADE228" s="3275"/>
      <c r="ADF228" s="3275"/>
      <c r="ADG228" s="3275"/>
      <c r="ADH228" s="3275"/>
      <c r="ADI228" s="3275"/>
      <c r="ADJ228" s="3275"/>
      <c r="ADK228" s="3275"/>
      <c r="ADL228" s="3275"/>
      <c r="ADM228" s="3275"/>
      <c r="ADN228" s="3275"/>
      <c r="ADO228" s="3275"/>
      <c r="ADP228" s="3275"/>
      <c r="ADQ228" s="3275"/>
      <c r="ADR228" s="3275"/>
      <c r="ADS228" s="3275"/>
      <c r="ADT228" s="3275"/>
      <c r="ADU228" s="3275"/>
      <c r="ADV228" s="3275"/>
      <c r="ADW228" s="3275"/>
      <c r="ADX228" s="3275"/>
      <c r="ADY228" s="3275"/>
      <c r="ADZ228" s="3275"/>
      <c r="AEA228" s="3275"/>
      <c r="AEB228" s="3275"/>
      <c r="AEC228" s="3275"/>
      <c r="AED228" s="3275"/>
      <c r="AEE228" s="3275"/>
      <c r="AEF228" s="3275"/>
      <c r="AEG228" s="3275"/>
      <c r="AEH228" s="3275"/>
      <c r="AEI228" s="3275"/>
      <c r="AEJ228" s="3275"/>
      <c r="AEK228" s="3275"/>
      <c r="AEL228" s="3275"/>
      <c r="AEM228" s="3275"/>
      <c r="AEN228" s="3275"/>
      <c r="AEO228" s="3275"/>
      <c r="AEP228" s="3275"/>
      <c r="AEQ228" s="3275"/>
      <c r="AER228" s="3275"/>
      <c r="AES228" s="3275"/>
      <c r="AET228" s="3275"/>
      <c r="AEU228" s="3275"/>
      <c r="AEV228" s="3275"/>
      <c r="AEW228" s="3275"/>
      <c r="AEX228" s="3275"/>
      <c r="AEY228" s="3275"/>
      <c r="AEZ228" s="3275"/>
      <c r="AFA228" s="3275"/>
      <c r="AFB228" s="3275"/>
      <c r="AFC228" s="3275"/>
      <c r="AFD228" s="3275"/>
      <c r="AFE228" s="3275"/>
      <c r="AFF228" s="3275"/>
      <c r="AFG228" s="3275"/>
      <c r="AFH228" s="3275"/>
      <c r="AFI228" s="3275"/>
      <c r="AFJ228" s="3275"/>
      <c r="AFK228" s="3275"/>
      <c r="AFL228" s="3275"/>
      <c r="AFM228" s="3275"/>
      <c r="AFN228" s="3275"/>
      <c r="AFO228" s="3275"/>
      <c r="AFP228" s="3275"/>
      <c r="AFQ228" s="3275"/>
      <c r="AFR228" s="3275"/>
      <c r="AFS228" s="3275"/>
      <c r="AFT228" s="3275"/>
      <c r="AFU228" s="3275"/>
      <c r="AFV228" s="3275"/>
      <c r="AFW228" s="3275"/>
      <c r="AFX228" s="3275"/>
      <c r="AFY228" s="3275"/>
      <c r="AFZ228" s="3275"/>
      <c r="AGA228" s="3275"/>
      <c r="AGB228" s="3275"/>
      <c r="AGC228" s="3275"/>
      <c r="AGD228" s="3275"/>
      <c r="AGE228" s="3275"/>
      <c r="AGF228" s="3275"/>
      <c r="AGG228" s="3275"/>
      <c r="AGH228" s="3275"/>
      <c r="AGI228" s="3275"/>
      <c r="AGJ228" s="3275"/>
      <c r="AGK228" s="3275"/>
      <c r="AGL228" s="3275"/>
      <c r="AGM228" s="3275"/>
      <c r="AGN228" s="3275"/>
      <c r="AGO228" s="3275"/>
      <c r="AGP228" s="3275"/>
      <c r="AGQ228" s="3275"/>
      <c r="AGR228" s="3275"/>
      <c r="AGS228" s="3275"/>
      <c r="AGT228" s="3275"/>
      <c r="AGU228" s="3275"/>
      <c r="AGV228" s="3275"/>
      <c r="AGW228" s="3275"/>
      <c r="AGX228" s="3275"/>
      <c r="AGY228" s="3275"/>
      <c r="AGZ228" s="3275"/>
      <c r="AHA228" s="3275"/>
      <c r="AHB228" s="3275"/>
      <c r="AHC228" s="3275"/>
      <c r="AHD228" s="3275"/>
      <c r="AHE228" s="3275"/>
      <c r="AHF228" s="3275"/>
      <c r="AHG228" s="3275"/>
      <c r="AHH228" s="3275"/>
      <c r="AHI228" s="3275"/>
      <c r="AHJ228" s="3275"/>
      <c r="AHK228" s="3275"/>
      <c r="AHL228" s="3275"/>
      <c r="AHM228" s="3275"/>
      <c r="AHN228" s="3275"/>
      <c r="AHO228" s="3275"/>
      <c r="AHP228" s="3275"/>
      <c r="AHQ228" s="3275"/>
      <c r="AHR228" s="3275"/>
      <c r="AHS228" s="3275"/>
      <c r="AHT228" s="3275"/>
      <c r="AHU228" s="3275"/>
      <c r="AHV228" s="3275"/>
      <c r="AHW228" s="3275"/>
      <c r="AHX228" s="3275"/>
      <c r="AHY228" s="3275"/>
      <c r="AHZ228" s="3275"/>
      <c r="AIA228" s="3275"/>
      <c r="AIB228" s="3275"/>
      <c r="AIC228" s="3275"/>
      <c r="AID228" s="3275"/>
      <c r="AIE228" s="3275"/>
      <c r="AIF228" s="3275"/>
      <c r="AIG228" s="3275"/>
      <c r="AIH228" s="3275"/>
      <c r="AII228" s="3275"/>
      <c r="AIJ228" s="3275"/>
      <c r="AIK228" s="3275"/>
      <c r="AIL228" s="3275"/>
      <c r="AIM228" s="3275"/>
      <c r="AIN228" s="3275"/>
      <c r="AIO228" s="3275"/>
      <c r="AIP228" s="3275"/>
      <c r="AIQ228" s="3275"/>
      <c r="AIR228" s="3275"/>
      <c r="AIS228" s="3275"/>
      <c r="AIT228" s="3275"/>
      <c r="AIU228" s="3275"/>
      <c r="AIV228" s="3275"/>
      <c r="AIW228" s="3275"/>
      <c r="AIX228" s="3275"/>
      <c r="AIY228" s="3275"/>
      <c r="AIZ228" s="3275"/>
      <c r="AJA228" s="3275"/>
      <c r="AJB228" s="3275"/>
      <c r="AJC228" s="3275"/>
      <c r="AJD228" s="3275"/>
      <c r="AJE228" s="3275"/>
      <c r="AJF228" s="3275"/>
      <c r="AJG228" s="3275"/>
      <c r="AJH228" s="3275"/>
      <c r="AJI228" s="3275"/>
      <c r="AJJ228" s="3275"/>
      <c r="AJK228" s="3275"/>
      <c r="AJL228" s="3275"/>
      <c r="AJM228" s="3275"/>
      <c r="AJN228" s="3275"/>
      <c r="AJO228" s="3275"/>
      <c r="AJP228" s="3275"/>
      <c r="AJQ228" s="3275"/>
      <c r="AJR228" s="3275"/>
      <c r="AJS228" s="3275"/>
      <c r="AJT228" s="3275"/>
      <c r="AJU228" s="3275"/>
      <c r="AJV228" s="3275"/>
      <c r="AJW228" s="3275"/>
      <c r="AJX228" s="3275"/>
      <c r="AJY228" s="3275"/>
      <c r="AJZ228" s="3275"/>
      <c r="AKA228" s="3275"/>
      <c r="AKB228" s="3275"/>
      <c r="AKC228" s="3275"/>
      <c r="AKD228" s="3275"/>
      <c r="AKE228" s="3275"/>
      <c r="AKF228" s="3275"/>
      <c r="AKG228" s="3275"/>
      <c r="AKH228" s="3275"/>
      <c r="AKI228" s="3275"/>
      <c r="AKJ228" s="3275"/>
      <c r="AKK228" s="3275"/>
      <c r="AKL228" s="3275"/>
      <c r="AKM228" s="3275"/>
      <c r="AKN228" s="3275"/>
      <c r="AKO228" s="3275"/>
      <c r="AKP228" s="3275"/>
      <c r="AKQ228" s="3275"/>
      <c r="AKR228" s="3275"/>
      <c r="AKS228" s="3275"/>
      <c r="AKT228" s="3275"/>
      <c r="AKU228" s="3275"/>
      <c r="AKV228" s="3275"/>
      <c r="AKW228" s="3275"/>
      <c r="AKX228" s="3275"/>
      <c r="AKY228" s="3275"/>
      <c r="AKZ228" s="3275"/>
      <c r="ALA228" s="3275"/>
      <c r="ALB228" s="3275"/>
      <c r="ALC228" s="3275"/>
      <c r="ALD228" s="3275"/>
      <c r="ALE228" s="3275"/>
      <c r="ALF228" s="3275"/>
      <c r="ALG228" s="3275"/>
      <c r="ALH228" s="3275"/>
      <c r="ALI228" s="3275"/>
      <c r="ALJ228" s="3275"/>
      <c r="ALK228" s="3275"/>
      <c r="ALL228" s="3275"/>
      <c r="ALM228" s="3275"/>
      <c r="ALN228" s="3275"/>
      <c r="ALO228" s="3275"/>
      <c r="ALP228" s="3275"/>
      <c r="ALQ228" s="3275"/>
      <c r="ALR228" s="3275"/>
      <c r="ALS228" s="3275"/>
      <c r="ALT228" s="3275"/>
      <c r="ALU228" s="3275"/>
      <c r="ALV228" s="3275"/>
      <c r="ALW228" s="3275"/>
      <c r="ALX228" s="3275"/>
      <c r="ALY228" s="3275"/>
      <c r="ALZ228" s="3275"/>
      <c r="AMA228" s="3275"/>
      <c r="AMB228" s="3275"/>
      <c r="AMC228" s="3275"/>
      <c r="AMD228" s="3275"/>
      <c r="AME228" s="3275"/>
      <c r="AMF228" s="3275"/>
      <c r="AMG228" s="3275"/>
      <c r="AMH228" s="3275"/>
      <c r="AMI228" s="3275"/>
      <c r="AMJ228" s="3275"/>
      <c r="AMK228" s="3275"/>
      <c r="AML228" s="3275"/>
      <c r="AMM228" s="3275"/>
      <c r="AMN228" s="3275"/>
      <c r="AMO228" s="3275"/>
      <c r="AMP228" s="3275"/>
      <c r="AMQ228" s="3275"/>
      <c r="AMR228" s="3275"/>
      <c r="AMS228" s="3275"/>
      <c r="AMT228" s="3275"/>
      <c r="AMU228" s="3275"/>
      <c r="AMV228" s="3275"/>
      <c r="AMW228" s="3275"/>
      <c r="AMX228" s="3275"/>
      <c r="AMY228" s="3275"/>
      <c r="AMZ228" s="3275"/>
      <c r="ANA228" s="3275"/>
      <c r="ANB228" s="3275"/>
      <c r="ANC228" s="3275"/>
      <c r="AND228" s="3275"/>
      <c r="ANE228" s="3275"/>
      <c r="ANF228" s="3275"/>
      <c r="ANG228" s="3275"/>
      <c r="ANH228" s="3275"/>
      <c r="ANI228" s="3275"/>
      <c r="ANJ228" s="3275"/>
      <c r="ANK228" s="3275"/>
      <c r="ANL228" s="3275"/>
      <c r="ANM228" s="3275"/>
      <c r="ANN228" s="3275"/>
      <c r="ANO228" s="3275"/>
      <c r="ANP228" s="3275"/>
      <c r="ANQ228" s="3275"/>
      <c r="ANR228" s="3275"/>
      <c r="ANS228" s="3275"/>
      <c r="ANT228" s="3275"/>
      <c r="ANU228" s="3275"/>
      <c r="ANV228" s="3275"/>
      <c r="ANW228" s="3275"/>
      <c r="ANX228" s="3275"/>
      <c r="ANY228" s="3275"/>
      <c r="ANZ228" s="3275"/>
      <c r="AOA228" s="3275"/>
      <c r="AOB228" s="3275"/>
      <c r="AOC228" s="3275"/>
      <c r="AOD228" s="3275"/>
      <c r="AOE228" s="3275"/>
      <c r="AOF228" s="3275"/>
      <c r="AOG228" s="3275"/>
      <c r="AOH228" s="3275"/>
      <c r="AOI228" s="3275"/>
      <c r="AOJ228" s="3275"/>
      <c r="AOK228" s="3275"/>
      <c r="AOL228" s="3275"/>
      <c r="AOM228" s="3275"/>
      <c r="AON228" s="3275"/>
      <c r="AOO228" s="3275"/>
      <c r="AOP228" s="3275"/>
      <c r="AOQ228" s="3275"/>
      <c r="AOR228" s="3275"/>
      <c r="AOS228" s="3275"/>
      <c r="AOT228" s="3275"/>
      <c r="AOU228" s="3275"/>
      <c r="AOV228" s="3275"/>
      <c r="AOW228" s="3275"/>
      <c r="AOX228" s="3275"/>
      <c r="AOY228" s="3275"/>
      <c r="AOZ228" s="3275"/>
      <c r="APA228" s="3275"/>
      <c r="APB228" s="3275"/>
      <c r="APC228" s="3275"/>
      <c r="APD228" s="3275"/>
      <c r="APE228" s="3275"/>
      <c r="APF228" s="3275"/>
      <c r="APG228" s="3275"/>
      <c r="APH228" s="3275"/>
      <c r="API228" s="3275"/>
      <c r="APJ228" s="3275"/>
      <c r="APK228" s="3275"/>
      <c r="APL228" s="3275"/>
      <c r="APM228" s="3275"/>
      <c r="APN228" s="3275"/>
      <c r="APO228" s="3275"/>
      <c r="APP228" s="3275"/>
      <c r="APQ228" s="3275"/>
      <c r="APR228" s="3275"/>
      <c r="APS228" s="3275"/>
      <c r="APT228" s="3275"/>
      <c r="APU228" s="3275"/>
      <c r="APV228" s="3275"/>
      <c r="APW228" s="3275"/>
      <c r="APX228" s="3275"/>
      <c r="APY228" s="3275"/>
      <c r="APZ228" s="3275"/>
      <c r="AQA228" s="3275"/>
      <c r="AQB228" s="3275"/>
      <c r="AQC228" s="3275"/>
      <c r="AQD228" s="3275"/>
      <c r="AQE228" s="3275"/>
      <c r="AQF228" s="3275"/>
      <c r="AQG228" s="3275"/>
      <c r="AQH228" s="3275"/>
      <c r="AQI228" s="3275"/>
      <c r="AQJ228" s="3275"/>
      <c r="AQK228" s="3275"/>
      <c r="AQL228" s="3275"/>
      <c r="AQM228" s="3275"/>
      <c r="AQN228" s="3275"/>
      <c r="AQO228" s="3275"/>
      <c r="AQP228" s="3275"/>
      <c r="AQQ228" s="3275"/>
      <c r="AQR228" s="3275"/>
      <c r="AQS228" s="3275"/>
      <c r="AQT228" s="3275"/>
      <c r="AQU228" s="3275"/>
      <c r="AQV228" s="3275"/>
      <c r="AQW228" s="3275"/>
      <c r="AQX228" s="3275"/>
      <c r="AQY228" s="3275"/>
      <c r="AQZ228" s="3275"/>
      <c r="ARA228" s="3275"/>
      <c r="ARB228" s="3275"/>
      <c r="ARC228" s="3275"/>
      <c r="ARD228" s="3275"/>
      <c r="ARE228" s="3275"/>
      <c r="ARF228" s="3275"/>
      <c r="ARG228" s="3275"/>
      <c r="ARH228" s="3275"/>
      <c r="ARI228" s="3275"/>
      <c r="ARJ228" s="3275"/>
      <c r="ARK228" s="3275"/>
      <c r="ARL228" s="3275"/>
      <c r="ARM228" s="3275"/>
      <c r="ARN228" s="3275"/>
      <c r="ARO228" s="3275"/>
      <c r="ARP228" s="3275"/>
      <c r="ARQ228" s="3275"/>
      <c r="ARR228" s="3275"/>
      <c r="ARS228" s="3275"/>
      <c r="ART228" s="3275"/>
      <c r="ARU228" s="3275"/>
      <c r="ARV228" s="3275"/>
      <c r="ARW228" s="3275"/>
      <c r="ARX228" s="3275"/>
      <c r="ARY228" s="3275"/>
      <c r="ARZ228" s="3275"/>
      <c r="ASA228" s="3275"/>
      <c r="ASB228" s="3275"/>
      <c r="ASC228" s="3275"/>
      <c r="ASD228" s="3275"/>
      <c r="ASE228" s="3275"/>
      <c r="ASF228" s="3275"/>
      <c r="ASG228" s="3275"/>
      <c r="ASH228" s="3275"/>
      <c r="ASI228" s="3275"/>
      <c r="ASJ228" s="3275"/>
      <c r="ASK228" s="3275"/>
      <c r="ASL228" s="3275"/>
      <c r="ASM228" s="3275"/>
      <c r="ASN228" s="3275"/>
      <c r="ASO228" s="3275"/>
      <c r="ASP228" s="3275"/>
      <c r="ASQ228" s="3275"/>
      <c r="ASR228" s="3275"/>
      <c r="ASS228" s="3275"/>
      <c r="AST228" s="3275"/>
      <c r="ASU228" s="3275"/>
      <c r="ASV228" s="3275"/>
      <c r="ASW228" s="3275"/>
      <c r="ASX228" s="3275"/>
      <c r="ASY228" s="3275"/>
      <c r="ASZ228" s="3275"/>
      <c r="ATA228" s="3275"/>
      <c r="ATB228" s="3275"/>
      <c r="ATC228" s="3275"/>
      <c r="ATD228" s="3275"/>
      <c r="ATE228" s="3275"/>
      <c r="ATF228" s="3275"/>
      <c r="ATG228" s="3275"/>
      <c r="ATH228" s="3275"/>
      <c r="ATI228" s="3275"/>
      <c r="ATJ228" s="3275"/>
      <c r="ATK228" s="3275"/>
      <c r="ATL228" s="3275"/>
      <c r="ATM228" s="3275"/>
      <c r="ATN228" s="3275"/>
      <c r="ATO228" s="3275"/>
      <c r="ATP228" s="3275"/>
      <c r="ATQ228" s="3275"/>
      <c r="ATR228" s="3275"/>
      <c r="ATS228" s="3275"/>
      <c r="ATT228" s="3275"/>
      <c r="ATU228" s="3275"/>
      <c r="ATV228" s="3275"/>
      <c r="ATW228" s="3275"/>
      <c r="ATX228" s="3275"/>
      <c r="ATY228" s="3275"/>
      <c r="ATZ228" s="3275"/>
      <c r="AUA228" s="3275"/>
      <c r="AUB228" s="3275"/>
      <c r="AUC228" s="3275"/>
      <c r="AUD228" s="3275"/>
      <c r="AUE228" s="3275"/>
      <c r="AUF228" s="3275"/>
      <c r="AUG228" s="3275"/>
      <c r="AUH228" s="3275"/>
      <c r="AUI228" s="3275"/>
      <c r="AUJ228" s="3275"/>
      <c r="AUK228" s="3275"/>
      <c r="AUL228" s="3275"/>
      <c r="AUM228" s="3275"/>
      <c r="AUN228" s="3275"/>
      <c r="AUO228" s="3275"/>
      <c r="AUP228" s="3275"/>
      <c r="AUQ228" s="3275"/>
      <c r="AUR228" s="3275"/>
      <c r="AUS228" s="3275"/>
      <c r="AUT228" s="3275"/>
      <c r="AUU228" s="3275"/>
      <c r="AUV228" s="3275"/>
      <c r="AUW228" s="3275"/>
      <c r="AUX228" s="3275"/>
      <c r="AUY228" s="3275"/>
      <c r="AUZ228" s="3275"/>
      <c r="AVA228" s="3275"/>
      <c r="AVB228" s="3275"/>
      <c r="AVC228" s="3275"/>
      <c r="AVD228" s="3275"/>
      <c r="AVE228" s="3275"/>
      <c r="AVF228" s="3275"/>
      <c r="AVG228" s="3275"/>
      <c r="AVH228" s="3275"/>
      <c r="AVI228" s="3275"/>
      <c r="AVJ228" s="3275"/>
      <c r="AVK228" s="3275"/>
      <c r="AVL228" s="3275"/>
      <c r="AVM228" s="3275"/>
      <c r="AVN228" s="3275"/>
      <c r="AVO228" s="3275"/>
      <c r="AVP228" s="3275"/>
      <c r="AVQ228" s="3275"/>
      <c r="AVR228" s="3275"/>
      <c r="AVS228" s="3275"/>
      <c r="AVT228" s="3275"/>
      <c r="AVU228" s="3275"/>
      <c r="AVV228" s="3275"/>
      <c r="AVW228" s="3275"/>
      <c r="AVX228" s="3275"/>
      <c r="AVY228" s="3275"/>
      <c r="AVZ228" s="3275"/>
      <c r="AWA228" s="3275"/>
      <c r="AWB228" s="3275"/>
      <c r="AWC228" s="3275"/>
      <c r="AWD228" s="3275"/>
      <c r="AWE228" s="3275"/>
      <c r="AWF228" s="3275"/>
      <c r="AWG228" s="3275"/>
      <c r="AWH228" s="3275"/>
      <c r="AWI228" s="3275"/>
      <c r="AWJ228" s="3275"/>
      <c r="AWK228" s="3275"/>
      <c r="AWL228" s="3275"/>
      <c r="AWM228" s="3275"/>
      <c r="AWN228" s="3275"/>
      <c r="AWO228" s="3275"/>
      <c r="AWP228" s="3275"/>
      <c r="AWQ228" s="3275"/>
      <c r="AWR228" s="3275"/>
      <c r="AWS228" s="3275"/>
      <c r="AWT228" s="3275"/>
      <c r="AWU228" s="3275"/>
      <c r="AWV228" s="3275"/>
      <c r="AWW228" s="3275"/>
      <c r="AWX228" s="3275"/>
      <c r="AWY228" s="3275"/>
      <c r="AWZ228" s="3275"/>
      <c r="AXA228" s="3275"/>
      <c r="AXB228" s="3275"/>
      <c r="AXC228" s="3275"/>
      <c r="AXD228" s="3275"/>
      <c r="AXE228" s="3275"/>
      <c r="AXF228" s="3275"/>
      <c r="AXG228" s="3275"/>
      <c r="AXH228" s="3275"/>
      <c r="AXI228" s="3275"/>
      <c r="AXJ228" s="3275"/>
    </row>
    <row r="229" spans="1:1310" s="3276" customFormat="1" ht="23.25" customHeight="1">
      <c r="A229" s="3277"/>
      <c r="B229" s="3280" t="s">
        <v>2612</v>
      </c>
      <c r="C229" s="3280"/>
      <c r="D229" s="3280"/>
      <c r="E229" s="3280"/>
      <c r="F229" s="3282"/>
      <c r="G229" s="3280" t="s">
        <v>2613</v>
      </c>
      <c r="H229" s="3280"/>
      <c r="I229" s="3280"/>
      <c r="J229" s="3282"/>
      <c r="K229" s="3280" t="s">
        <v>2614</v>
      </c>
      <c r="L229" s="3280"/>
      <c r="M229" s="3280"/>
      <c r="N229" s="3282"/>
      <c r="O229" s="3280" t="s">
        <v>2611</v>
      </c>
      <c r="P229" s="3280"/>
      <c r="Q229" s="3282"/>
      <c r="R229" s="1510"/>
      <c r="S229" s="1510"/>
      <c r="T229" s="1510"/>
      <c r="U229" s="1510"/>
      <c r="V229" s="1510"/>
      <c r="W229" s="1510"/>
      <c r="X229" s="1510"/>
      <c r="Y229" s="1510"/>
      <c r="Z229" s="1510"/>
      <c r="AA229" s="1510"/>
      <c r="AB229" s="1510"/>
      <c r="AC229" s="1510"/>
      <c r="AD229" s="3275"/>
      <c r="AE229" s="3275"/>
      <c r="AF229" s="3275"/>
      <c r="AG229" s="3275"/>
      <c r="AH229" s="3275"/>
      <c r="AI229" s="3275"/>
      <c r="AJ229" s="3275"/>
      <c r="AK229" s="3275"/>
      <c r="AL229" s="3275"/>
      <c r="AM229" s="3275"/>
      <c r="AN229" s="3275"/>
      <c r="AO229" s="3275"/>
      <c r="AP229" s="3275"/>
      <c r="AQ229" s="3275"/>
      <c r="AR229" s="3275"/>
      <c r="AS229" s="3275"/>
      <c r="AT229" s="3275"/>
      <c r="AU229" s="3275"/>
      <c r="AV229" s="3275"/>
      <c r="AW229" s="3275"/>
      <c r="AX229" s="3275"/>
      <c r="AY229" s="3275"/>
      <c r="AZ229" s="3275"/>
      <c r="BA229" s="3275"/>
      <c r="BB229" s="3275"/>
      <c r="BC229" s="3275"/>
      <c r="BD229" s="3275"/>
      <c r="BE229" s="3275"/>
      <c r="BF229" s="3275"/>
      <c r="BG229" s="3275"/>
      <c r="BH229" s="3275"/>
      <c r="BI229" s="3275"/>
      <c r="BJ229" s="3275"/>
      <c r="BK229" s="3275"/>
      <c r="BL229" s="3275"/>
      <c r="BM229" s="3275"/>
      <c r="BN229" s="3275"/>
      <c r="BO229" s="3275"/>
      <c r="BP229" s="3275"/>
      <c r="BQ229" s="3275"/>
      <c r="BR229" s="3275"/>
      <c r="BS229" s="3275"/>
      <c r="BT229" s="3275"/>
      <c r="BU229" s="3275"/>
      <c r="BV229" s="3275"/>
      <c r="BW229" s="3275"/>
      <c r="BX229" s="3275"/>
      <c r="BY229" s="3275"/>
      <c r="BZ229" s="3275"/>
      <c r="CA229" s="3275"/>
      <c r="CB229" s="3275"/>
      <c r="CC229" s="3275"/>
      <c r="CD229" s="3275"/>
      <c r="CE229" s="3275"/>
      <c r="CF229" s="3275"/>
      <c r="CG229" s="3275"/>
      <c r="CH229" s="3275"/>
      <c r="CI229" s="3275"/>
      <c r="CJ229" s="3275"/>
      <c r="CK229" s="3275"/>
      <c r="CL229" s="3275"/>
      <c r="CM229" s="3275"/>
      <c r="CN229" s="3275"/>
      <c r="CO229" s="3275"/>
      <c r="CP229" s="3275"/>
      <c r="CQ229" s="3275"/>
      <c r="CR229" s="3275"/>
      <c r="CS229" s="3275"/>
      <c r="CT229" s="3275"/>
      <c r="CU229" s="3275"/>
      <c r="CV229" s="3275"/>
      <c r="CW229" s="3275"/>
      <c r="CX229" s="3275"/>
      <c r="CY229" s="3275"/>
      <c r="CZ229" s="3275"/>
      <c r="DA229" s="3275"/>
      <c r="DB229" s="3275"/>
      <c r="DC229" s="3275"/>
      <c r="DD229" s="3275"/>
      <c r="DE229" s="3275"/>
      <c r="DF229" s="3275"/>
      <c r="DG229" s="3275"/>
      <c r="DH229" s="3275"/>
      <c r="DI229" s="3275"/>
      <c r="DJ229" s="3275"/>
      <c r="DK229" s="3275"/>
      <c r="DL229" s="3275"/>
      <c r="DM229" s="3275"/>
      <c r="DN229" s="3275"/>
      <c r="DO229" s="3275"/>
      <c r="DP229" s="3275"/>
      <c r="DQ229" s="3275"/>
      <c r="DR229" s="3275"/>
      <c r="DS229" s="3275"/>
      <c r="DT229" s="3275"/>
      <c r="DU229" s="3275"/>
      <c r="DV229" s="3275"/>
      <c r="DW229" s="3275"/>
      <c r="DX229" s="3275"/>
      <c r="DY229" s="3275"/>
      <c r="DZ229" s="3275"/>
      <c r="EA229" s="3275"/>
      <c r="EB229" s="3275"/>
      <c r="EC229" s="3275"/>
      <c r="ED229" s="3275"/>
      <c r="EE229" s="3275"/>
      <c r="EF229" s="3275"/>
      <c r="EG229" s="3275"/>
      <c r="EH229" s="3275"/>
      <c r="EI229" s="3275"/>
      <c r="EJ229" s="3275"/>
      <c r="EK229" s="3275"/>
      <c r="EL229" s="3275"/>
      <c r="EM229" s="3275"/>
      <c r="EN229" s="3275"/>
      <c r="EO229" s="3275"/>
      <c r="EP229" s="3275"/>
      <c r="EQ229" s="3275"/>
      <c r="ER229" s="3275"/>
      <c r="ES229" s="3275"/>
      <c r="ET229" s="3275"/>
      <c r="EU229" s="3275"/>
      <c r="EV229" s="3275"/>
      <c r="EW229" s="3275"/>
      <c r="EX229" s="3275"/>
      <c r="EY229" s="3275"/>
      <c r="EZ229" s="3275"/>
      <c r="FA229" s="3275"/>
      <c r="FB229" s="3275"/>
      <c r="FC229" s="3275"/>
      <c r="FD229" s="3275"/>
      <c r="FE229" s="3275"/>
      <c r="FF229" s="3275"/>
      <c r="FG229" s="3275"/>
      <c r="FH229" s="3275"/>
      <c r="FI229" s="3275"/>
      <c r="FJ229" s="3275"/>
      <c r="FK229" s="3275"/>
      <c r="FL229" s="3275"/>
      <c r="FM229" s="3275"/>
      <c r="FN229" s="3275"/>
      <c r="FO229" s="3275"/>
      <c r="FP229" s="3275"/>
      <c r="FQ229" s="3275"/>
      <c r="FR229" s="3275"/>
      <c r="FS229" s="3275"/>
      <c r="FT229" s="3275"/>
      <c r="FU229" s="3275"/>
      <c r="FV229" s="3275"/>
      <c r="FW229" s="3275"/>
      <c r="FX229" s="3275"/>
      <c r="FY229" s="3275"/>
      <c r="FZ229" s="3275"/>
      <c r="GA229" s="3275"/>
      <c r="GB229" s="3275"/>
      <c r="GC229" s="3275"/>
      <c r="GD229" s="3275"/>
      <c r="GE229" s="3275"/>
      <c r="GF229" s="3275"/>
      <c r="GG229" s="3275"/>
      <c r="GH229" s="3275"/>
      <c r="GI229" s="3275"/>
      <c r="GJ229" s="3275"/>
      <c r="GK229" s="3275"/>
      <c r="GL229" s="3275"/>
      <c r="GM229" s="3275"/>
      <c r="GN229" s="3275"/>
      <c r="GO229" s="3275"/>
      <c r="GP229" s="3275"/>
      <c r="GQ229" s="3275"/>
      <c r="GR229" s="3275"/>
      <c r="GS229" s="3275"/>
      <c r="GT229" s="3275"/>
      <c r="GU229" s="3275"/>
      <c r="GV229" s="3275"/>
      <c r="GW229" s="3275"/>
      <c r="GX229" s="3275"/>
      <c r="GY229" s="3275"/>
      <c r="GZ229" s="3275"/>
      <c r="HA229" s="3275"/>
      <c r="HB229" s="3275"/>
      <c r="HC229" s="3275"/>
      <c r="HD229" s="3275"/>
      <c r="HE229" s="3275"/>
      <c r="HF229" s="3275"/>
      <c r="HG229" s="3275"/>
      <c r="HH229" s="3275"/>
      <c r="HI229" s="3275"/>
      <c r="HJ229" s="3275"/>
      <c r="HK229" s="3275"/>
      <c r="HL229" s="3275"/>
      <c r="HM229" s="3275"/>
      <c r="HN229" s="3275"/>
      <c r="HO229" s="3275"/>
      <c r="HP229" s="3275"/>
      <c r="HQ229" s="3275"/>
      <c r="HR229" s="3275"/>
      <c r="HS229" s="3275"/>
      <c r="HT229" s="3275"/>
      <c r="HU229" s="3275"/>
      <c r="HV229" s="3275"/>
      <c r="HW229" s="3275"/>
      <c r="HX229" s="3275"/>
      <c r="HY229" s="3275"/>
      <c r="HZ229" s="3275"/>
      <c r="IA229" s="3275"/>
      <c r="IB229" s="3275"/>
      <c r="IC229" s="3275"/>
      <c r="ID229" s="3275"/>
      <c r="IE229" s="3275"/>
      <c r="IF229" s="3275"/>
      <c r="IG229" s="3275"/>
      <c r="IH229" s="3275"/>
      <c r="II229" s="3275"/>
      <c r="IJ229" s="3275"/>
      <c r="IK229" s="3275"/>
      <c r="IL229" s="3275"/>
      <c r="IM229" s="3275"/>
      <c r="IN229" s="3275"/>
      <c r="IO229" s="3275"/>
      <c r="IP229" s="3275"/>
      <c r="IQ229" s="3275"/>
      <c r="IR229" s="3275"/>
      <c r="IS229" s="3275"/>
      <c r="IT229" s="3275"/>
      <c r="IU229" s="3275"/>
      <c r="IV229" s="3275"/>
      <c r="IW229" s="3275"/>
      <c r="IX229" s="3275"/>
      <c r="IY229" s="3275"/>
      <c r="IZ229" s="3275"/>
      <c r="JA229" s="3275"/>
      <c r="JB229" s="3275"/>
      <c r="JC229" s="3275"/>
      <c r="JD229" s="3275"/>
      <c r="JE229" s="3275"/>
      <c r="JF229" s="3275"/>
      <c r="JG229" s="3275"/>
      <c r="JH229" s="3275"/>
      <c r="JI229" s="3275"/>
      <c r="JJ229" s="3275"/>
      <c r="JK229" s="3275"/>
      <c r="JL229" s="3275"/>
      <c r="JM229" s="3275"/>
      <c r="JN229" s="3275"/>
      <c r="JO229" s="3275"/>
      <c r="JP229" s="3275"/>
      <c r="JQ229" s="3275"/>
      <c r="JR229" s="3275"/>
      <c r="JS229" s="3275"/>
      <c r="JT229" s="3275"/>
      <c r="JU229" s="3275"/>
      <c r="JV229" s="3275"/>
      <c r="JW229" s="3275"/>
      <c r="JX229" s="3275"/>
      <c r="JY229" s="3275"/>
      <c r="JZ229" s="3275"/>
      <c r="KA229" s="3275"/>
      <c r="KB229" s="3275"/>
      <c r="KC229" s="3275"/>
      <c r="KD229" s="3275"/>
      <c r="KE229" s="3275"/>
      <c r="KF229" s="3275"/>
      <c r="KG229" s="3275"/>
      <c r="KH229" s="3275"/>
      <c r="KI229" s="3275"/>
      <c r="KJ229" s="3275"/>
      <c r="KK229" s="3275"/>
      <c r="KL229" s="3275"/>
      <c r="KM229" s="3275"/>
      <c r="KN229" s="3275"/>
      <c r="KO229" s="3275"/>
      <c r="KP229" s="3275"/>
      <c r="KQ229" s="3275"/>
      <c r="KR229" s="3275"/>
      <c r="KS229" s="3275"/>
      <c r="KT229" s="3275"/>
      <c r="KU229" s="3275"/>
      <c r="KV229" s="3275"/>
      <c r="KW229" s="3275"/>
      <c r="KX229" s="3275"/>
      <c r="KY229" s="3275"/>
      <c r="KZ229" s="3275"/>
      <c r="LA229" s="3275"/>
      <c r="LB229" s="3275"/>
      <c r="LC229" s="3275"/>
      <c r="LD229" s="3275"/>
      <c r="LE229" s="3275"/>
      <c r="LF229" s="3275"/>
      <c r="LG229" s="3275"/>
      <c r="LH229" s="3275"/>
      <c r="LI229" s="3275"/>
      <c r="LJ229" s="3275"/>
      <c r="LK229" s="3275"/>
      <c r="LL229" s="3275"/>
      <c r="LM229" s="3275"/>
      <c r="LN229" s="3275"/>
      <c r="LO229" s="3275"/>
      <c r="LP229" s="3275"/>
      <c r="LQ229" s="3275"/>
      <c r="LR229" s="3275"/>
      <c r="LS229" s="3275"/>
      <c r="LT229" s="3275"/>
      <c r="LU229" s="3275"/>
      <c r="LV229" s="3275"/>
      <c r="LW229" s="3275"/>
      <c r="LX229" s="3275"/>
      <c r="LY229" s="3275"/>
      <c r="LZ229" s="3275"/>
      <c r="MA229" s="3275"/>
      <c r="MB229" s="3275"/>
      <c r="MC229" s="3275"/>
      <c r="MD229" s="3275"/>
      <c r="ME229" s="3275"/>
      <c r="MF229" s="3275"/>
      <c r="MG229" s="3275"/>
      <c r="MH229" s="3275"/>
      <c r="MI229" s="3275"/>
      <c r="MJ229" s="3275"/>
      <c r="MK229" s="3275"/>
      <c r="ML229" s="3275"/>
      <c r="MM229" s="3275"/>
      <c r="MN229" s="3275"/>
      <c r="MO229" s="3275"/>
      <c r="MP229" s="3275"/>
      <c r="MQ229" s="3275"/>
      <c r="MR229" s="3275"/>
      <c r="MS229" s="3275"/>
      <c r="MT229" s="3275"/>
      <c r="MU229" s="3275"/>
      <c r="MV229" s="3275"/>
      <c r="MW229" s="3275"/>
      <c r="MX229" s="3275"/>
      <c r="MY229" s="3275"/>
      <c r="MZ229" s="3275"/>
      <c r="NA229" s="3275"/>
      <c r="NB229" s="3275"/>
      <c r="NC229" s="3275"/>
      <c r="ND229" s="3275"/>
      <c r="NE229" s="3275"/>
      <c r="NF229" s="3275"/>
      <c r="NG229" s="3275"/>
      <c r="NH229" s="3275"/>
      <c r="NI229" s="3275"/>
      <c r="NJ229" s="3275"/>
      <c r="NK229" s="3275"/>
      <c r="NL229" s="3275"/>
      <c r="NM229" s="3275"/>
      <c r="NN229" s="3275"/>
      <c r="NO229" s="3275"/>
      <c r="NP229" s="3275"/>
      <c r="NQ229" s="3275"/>
      <c r="NR229" s="3275"/>
      <c r="NS229" s="3275"/>
      <c r="NT229" s="3275"/>
      <c r="NU229" s="3275"/>
      <c r="NV229" s="3275"/>
      <c r="NW229" s="3275"/>
      <c r="NX229" s="3275"/>
      <c r="NY229" s="3275"/>
      <c r="NZ229" s="3275"/>
      <c r="OA229" s="3275"/>
      <c r="OB229" s="3275"/>
      <c r="OC229" s="3275"/>
      <c r="OD229" s="3275"/>
      <c r="OE229" s="3275"/>
      <c r="OF229" s="3275"/>
      <c r="OG229" s="3275"/>
      <c r="OH229" s="3275"/>
      <c r="OI229" s="3275"/>
      <c r="OJ229" s="3275"/>
      <c r="OK229" s="3275"/>
      <c r="OL229" s="3275"/>
      <c r="OM229" s="3275"/>
      <c r="ON229" s="3275"/>
      <c r="OO229" s="3275"/>
      <c r="OP229" s="3275"/>
      <c r="OQ229" s="3275"/>
      <c r="OR229" s="3275"/>
      <c r="OS229" s="3275"/>
      <c r="OT229" s="3275"/>
      <c r="OU229" s="3275"/>
      <c r="OV229" s="3275"/>
      <c r="OW229" s="3275"/>
      <c r="OX229" s="3275"/>
      <c r="OY229" s="3275"/>
      <c r="OZ229" s="3275"/>
      <c r="PA229" s="3275"/>
      <c r="PB229" s="3275"/>
      <c r="PC229" s="3275"/>
      <c r="PD229" s="3275"/>
      <c r="PE229" s="3275"/>
      <c r="PF229" s="3275"/>
      <c r="PG229" s="3275"/>
      <c r="PH229" s="3275"/>
      <c r="PI229" s="3275"/>
      <c r="PJ229" s="3275"/>
      <c r="PK229" s="3275"/>
      <c r="PL229" s="3275"/>
      <c r="PM229" s="3275"/>
      <c r="PN229" s="3275"/>
      <c r="PO229" s="3275"/>
      <c r="PP229" s="3275"/>
      <c r="PQ229" s="3275"/>
      <c r="PR229" s="3275"/>
      <c r="PS229" s="3275"/>
      <c r="PT229" s="3275"/>
      <c r="PU229" s="3275"/>
      <c r="PV229" s="3275"/>
      <c r="PW229" s="3275"/>
      <c r="PX229" s="3275"/>
      <c r="PY229" s="3275"/>
      <c r="PZ229" s="3275"/>
      <c r="QA229" s="3275"/>
      <c r="QB229" s="3275"/>
      <c r="QC229" s="3275"/>
      <c r="QD229" s="3275"/>
      <c r="QE229" s="3275"/>
      <c r="QF229" s="3275"/>
      <c r="QG229" s="3275"/>
      <c r="QH229" s="3275"/>
      <c r="QI229" s="3275"/>
      <c r="QJ229" s="3275"/>
      <c r="QK229" s="3275"/>
      <c r="QL229" s="3275"/>
      <c r="QM229" s="3275"/>
      <c r="QN229" s="3275"/>
      <c r="QO229" s="3275"/>
      <c r="QP229" s="3275"/>
      <c r="QQ229" s="3275"/>
      <c r="QR229" s="3275"/>
      <c r="QS229" s="3275"/>
      <c r="QT229" s="3275"/>
      <c r="QU229" s="3275"/>
      <c r="QV229" s="3275"/>
      <c r="QW229" s="3275"/>
      <c r="QX229" s="3275"/>
      <c r="QY229" s="3275"/>
      <c r="QZ229" s="3275"/>
      <c r="RA229" s="3275"/>
      <c r="RB229" s="3275"/>
      <c r="RC229" s="3275"/>
      <c r="RD229" s="3275"/>
      <c r="RE229" s="3275"/>
      <c r="RF229" s="3275"/>
      <c r="RG229" s="3275"/>
      <c r="RH229" s="3275"/>
      <c r="RI229" s="3275"/>
      <c r="RJ229" s="3275"/>
      <c r="RK229" s="3275"/>
      <c r="RL229" s="3275"/>
      <c r="RM229" s="3275"/>
      <c r="RN229" s="3275"/>
      <c r="RO229" s="3275"/>
      <c r="RP229" s="3275"/>
      <c r="RQ229" s="3275"/>
      <c r="RR229" s="3275"/>
      <c r="RS229" s="3275"/>
      <c r="RT229" s="3275"/>
      <c r="RU229" s="3275"/>
      <c r="RV229" s="3275"/>
      <c r="RW229" s="3275"/>
      <c r="RX229" s="3275"/>
      <c r="RY229" s="3275"/>
      <c r="RZ229" s="3275"/>
      <c r="SA229" s="3275"/>
      <c r="SB229" s="3275"/>
      <c r="SC229" s="3275"/>
      <c r="SD229" s="3275"/>
      <c r="SE229" s="3275"/>
      <c r="SF229" s="3275"/>
      <c r="SG229" s="3275"/>
      <c r="SH229" s="3275"/>
      <c r="SI229" s="3275"/>
      <c r="SJ229" s="3275"/>
      <c r="SK229" s="3275"/>
      <c r="SL229" s="3275"/>
      <c r="SM229" s="3275"/>
      <c r="SN229" s="3275"/>
      <c r="SO229" s="3275"/>
      <c r="SP229" s="3275"/>
      <c r="SQ229" s="3275"/>
      <c r="SR229" s="3275"/>
      <c r="SS229" s="3275"/>
      <c r="ST229" s="3275"/>
      <c r="SU229" s="3275"/>
      <c r="SV229" s="3275"/>
      <c r="SW229" s="3275"/>
      <c r="SX229" s="3275"/>
      <c r="SY229" s="3275"/>
      <c r="SZ229" s="3275"/>
      <c r="TA229" s="3275"/>
      <c r="TB229" s="3275"/>
      <c r="TC229" s="3275"/>
      <c r="TD229" s="3275"/>
      <c r="TE229" s="3275"/>
      <c r="TF229" s="3275"/>
      <c r="TG229" s="3275"/>
      <c r="TH229" s="3275"/>
      <c r="TI229" s="3275"/>
      <c r="TJ229" s="3275"/>
      <c r="TK229" s="3275"/>
      <c r="TL229" s="3275"/>
      <c r="TM229" s="3275"/>
      <c r="TN229" s="3275"/>
      <c r="TO229" s="3275"/>
      <c r="TP229" s="3275"/>
      <c r="TQ229" s="3275"/>
      <c r="TR229" s="3275"/>
      <c r="TS229" s="3275"/>
      <c r="TT229" s="3275"/>
      <c r="TU229" s="3275"/>
      <c r="TV229" s="3275"/>
      <c r="TW229" s="3275"/>
      <c r="TX229" s="3275"/>
      <c r="TY229" s="3275"/>
      <c r="TZ229" s="3275"/>
      <c r="UA229" s="3275"/>
      <c r="UB229" s="3275"/>
      <c r="UC229" s="3275"/>
      <c r="UD229" s="3275"/>
      <c r="UE229" s="3275"/>
      <c r="UF229" s="3275"/>
      <c r="UG229" s="3275"/>
      <c r="UH229" s="3275"/>
      <c r="UI229" s="3275"/>
      <c r="UJ229" s="3275"/>
      <c r="UK229" s="3275"/>
      <c r="UL229" s="3275"/>
      <c r="UM229" s="3275"/>
      <c r="UN229" s="3275"/>
      <c r="UO229" s="3275"/>
      <c r="UP229" s="3275"/>
      <c r="UQ229" s="3275"/>
      <c r="UR229" s="3275"/>
      <c r="US229" s="3275"/>
      <c r="UT229" s="3275"/>
      <c r="UU229" s="3275"/>
      <c r="UV229" s="3275"/>
      <c r="UW229" s="3275"/>
      <c r="UX229" s="3275"/>
      <c r="UY229" s="3275"/>
      <c r="UZ229" s="3275"/>
      <c r="VA229" s="3275"/>
      <c r="VB229" s="3275"/>
      <c r="VC229" s="3275"/>
      <c r="VD229" s="3275"/>
      <c r="VE229" s="3275"/>
      <c r="VF229" s="3275"/>
      <c r="VG229" s="3275"/>
      <c r="VH229" s="3275"/>
      <c r="VI229" s="3275"/>
      <c r="VJ229" s="3275"/>
      <c r="VK229" s="3275"/>
      <c r="VL229" s="3275"/>
      <c r="VM229" s="3275"/>
      <c r="VN229" s="3275"/>
      <c r="VO229" s="3275"/>
      <c r="VP229" s="3275"/>
      <c r="VQ229" s="3275"/>
      <c r="VR229" s="3275"/>
      <c r="VS229" s="3275"/>
      <c r="VT229" s="3275"/>
      <c r="VU229" s="3275"/>
      <c r="VV229" s="3275"/>
      <c r="VW229" s="3275"/>
      <c r="VX229" s="3275"/>
      <c r="VY229" s="3275"/>
      <c r="VZ229" s="3275"/>
      <c r="WA229" s="3275"/>
      <c r="WB229" s="3275"/>
      <c r="WC229" s="3275"/>
      <c r="WD229" s="3275"/>
      <c r="WE229" s="3275"/>
      <c r="WF229" s="3275"/>
      <c r="WG229" s="3275"/>
      <c r="WH229" s="3275"/>
      <c r="WI229" s="3275"/>
      <c r="WJ229" s="3275"/>
      <c r="WK229" s="3275"/>
      <c r="WL229" s="3275"/>
      <c r="WM229" s="3275"/>
      <c r="WN229" s="3275"/>
      <c r="WO229" s="3275"/>
      <c r="WP229" s="3275"/>
      <c r="WQ229" s="3275"/>
      <c r="WR229" s="3275"/>
      <c r="WS229" s="3275"/>
      <c r="WT229" s="3275"/>
      <c r="WU229" s="3275"/>
      <c r="WV229" s="3275"/>
      <c r="WW229" s="3275"/>
      <c r="WX229" s="3275"/>
      <c r="WY229" s="3275"/>
      <c r="WZ229" s="3275"/>
      <c r="XA229" s="3275"/>
      <c r="XB229" s="3275"/>
      <c r="XC229" s="3275"/>
      <c r="XD229" s="3275"/>
      <c r="XE229" s="3275"/>
      <c r="XF229" s="3275"/>
      <c r="XG229" s="3275"/>
      <c r="XH229" s="3275"/>
      <c r="XI229" s="3275"/>
      <c r="XJ229" s="3275"/>
      <c r="XK229" s="3275"/>
      <c r="XL229" s="3275"/>
      <c r="XM229" s="3275"/>
      <c r="XN229" s="3275"/>
      <c r="XO229" s="3275"/>
      <c r="XP229" s="3275"/>
      <c r="XQ229" s="3275"/>
      <c r="XR229" s="3275"/>
      <c r="XS229" s="3275"/>
      <c r="XT229" s="3275"/>
      <c r="XU229" s="3275"/>
      <c r="XV229" s="3275"/>
      <c r="XW229" s="3275"/>
      <c r="XX229" s="3275"/>
      <c r="XY229" s="3275"/>
      <c r="XZ229" s="3275"/>
      <c r="YA229" s="3275"/>
      <c r="YB229" s="3275"/>
      <c r="YC229" s="3275"/>
      <c r="YD229" s="3275"/>
      <c r="YE229" s="3275"/>
      <c r="YF229" s="3275"/>
      <c r="YG229" s="3275"/>
      <c r="YH229" s="3275"/>
      <c r="YI229" s="3275"/>
      <c r="YJ229" s="3275"/>
      <c r="YK229" s="3275"/>
      <c r="YL229" s="3275"/>
      <c r="YM229" s="3275"/>
      <c r="YN229" s="3275"/>
      <c r="YO229" s="3275"/>
      <c r="YP229" s="3275"/>
      <c r="YQ229" s="3275"/>
      <c r="YR229" s="3275"/>
      <c r="YS229" s="3275"/>
      <c r="YT229" s="3275"/>
      <c r="YU229" s="3275"/>
      <c r="YV229" s="3275"/>
      <c r="YW229" s="3275"/>
      <c r="YX229" s="3275"/>
      <c r="YY229" s="3275"/>
      <c r="YZ229" s="3275"/>
      <c r="ZA229" s="3275"/>
      <c r="ZB229" s="3275"/>
      <c r="ZC229" s="3275"/>
      <c r="ZD229" s="3275"/>
      <c r="ZE229" s="3275"/>
      <c r="ZF229" s="3275"/>
      <c r="ZG229" s="3275"/>
      <c r="ZH229" s="3275"/>
      <c r="ZI229" s="3275"/>
      <c r="ZJ229" s="3275"/>
      <c r="ZK229" s="3275"/>
      <c r="ZL229" s="3275"/>
      <c r="ZM229" s="3275"/>
      <c r="ZN229" s="3275"/>
      <c r="ZO229" s="3275"/>
      <c r="ZP229" s="3275"/>
      <c r="ZQ229" s="3275"/>
      <c r="ZR229" s="3275"/>
      <c r="ZS229" s="3275"/>
      <c r="ZT229" s="3275"/>
      <c r="ZU229" s="3275"/>
      <c r="ZV229" s="3275"/>
      <c r="ZW229" s="3275"/>
      <c r="ZX229" s="3275"/>
      <c r="ZY229" s="3275"/>
      <c r="ZZ229" s="3275"/>
      <c r="AAA229" s="3275"/>
      <c r="AAB229" s="3275"/>
      <c r="AAC229" s="3275"/>
      <c r="AAD229" s="3275"/>
      <c r="AAE229" s="3275"/>
      <c r="AAF229" s="3275"/>
      <c r="AAG229" s="3275"/>
      <c r="AAH229" s="3275"/>
      <c r="AAI229" s="3275"/>
      <c r="AAJ229" s="3275"/>
      <c r="AAK229" s="3275"/>
      <c r="AAL229" s="3275"/>
      <c r="AAM229" s="3275"/>
      <c r="AAN229" s="3275"/>
      <c r="AAO229" s="3275"/>
      <c r="AAP229" s="3275"/>
      <c r="AAQ229" s="3275"/>
      <c r="AAR229" s="3275"/>
      <c r="AAS229" s="3275"/>
      <c r="AAT229" s="3275"/>
      <c r="AAU229" s="3275"/>
      <c r="AAV229" s="3275"/>
      <c r="AAW229" s="3275"/>
      <c r="AAX229" s="3275"/>
      <c r="AAY229" s="3275"/>
      <c r="AAZ229" s="3275"/>
      <c r="ABA229" s="3275"/>
      <c r="ABB229" s="3275"/>
      <c r="ABC229" s="3275"/>
      <c r="ABD229" s="3275"/>
      <c r="ABE229" s="3275"/>
      <c r="ABF229" s="3275"/>
      <c r="ABG229" s="3275"/>
      <c r="ABH229" s="3275"/>
      <c r="ABI229" s="3275"/>
      <c r="ABJ229" s="3275"/>
      <c r="ABK229" s="3275"/>
      <c r="ABL229" s="3275"/>
      <c r="ABM229" s="3275"/>
      <c r="ABN229" s="3275"/>
      <c r="ABO229" s="3275"/>
      <c r="ABP229" s="3275"/>
      <c r="ABQ229" s="3275"/>
      <c r="ABR229" s="3275"/>
      <c r="ABS229" s="3275"/>
      <c r="ABT229" s="3275"/>
      <c r="ABU229" s="3275"/>
      <c r="ABV229" s="3275"/>
      <c r="ABW229" s="3275"/>
      <c r="ABX229" s="3275"/>
      <c r="ABY229" s="3275"/>
      <c r="ABZ229" s="3275"/>
      <c r="ACA229" s="3275"/>
      <c r="ACB229" s="3275"/>
      <c r="ACC229" s="3275"/>
      <c r="ACD229" s="3275"/>
      <c r="ACE229" s="3275"/>
      <c r="ACF229" s="3275"/>
      <c r="ACG229" s="3275"/>
      <c r="ACH229" s="3275"/>
      <c r="ACI229" s="3275"/>
      <c r="ACJ229" s="3275"/>
      <c r="ACK229" s="3275"/>
      <c r="ACL229" s="3275"/>
      <c r="ACM229" s="3275"/>
      <c r="ACN229" s="3275"/>
      <c r="ACO229" s="3275"/>
      <c r="ACP229" s="3275"/>
      <c r="ACQ229" s="3275"/>
      <c r="ACR229" s="3275"/>
      <c r="ACS229" s="3275"/>
      <c r="ACT229" s="3275"/>
      <c r="ACU229" s="3275"/>
      <c r="ACV229" s="3275"/>
      <c r="ACW229" s="3275"/>
      <c r="ACX229" s="3275"/>
      <c r="ACY229" s="3275"/>
      <c r="ACZ229" s="3275"/>
      <c r="ADA229" s="3275"/>
      <c r="ADB229" s="3275"/>
      <c r="ADC229" s="3275"/>
      <c r="ADD229" s="3275"/>
      <c r="ADE229" s="3275"/>
      <c r="ADF229" s="3275"/>
      <c r="ADG229" s="3275"/>
      <c r="ADH229" s="3275"/>
      <c r="ADI229" s="3275"/>
      <c r="ADJ229" s="3275"/>
      <c r="ADK229" s="3275"/>
      <c r="ADL229" s="3275"/>
      <c r="ADM229" s="3275"/>
      <c r="ADN229" s="3275"/>
      <c r="ADO229" s="3275"/>
      <c r="ADP229" s="3275"/>
      <c r="ADQ229" s="3275"/>
      <c r="ADR229" s="3275"/>
      <c r="ADS229" s="3275"/>
      <c r="ADT229" s="3275"/>
      <c r="ADU229" s="3275"/>
      <c r="ADV229" s="3275"/>
      <c r="ADW229" s="3275"/>
      <c r="ADX229" s="3275"/>
      <c r="ADY229" s="3275"/>
      <c r="ADZ229" s="3275"/>
      <c r="AEA229" s="3275"/>
      <c r="AEB229" s="3275"/>
      <c r="AEC229" s="3275"/>
      <c r="AED229" s="3275"/>
      <c r="AEE229" s="3275"/>
      <c r="AEF229" s="3275"/>
      <c r="AEG229" s="3275"/>
      <c r="AEH229" s="3275"/>
      <c r="AEI229" s="3275"/>
      <c r="AEJ229" s="3275"/>
      <c r="AEK229" s="3275"/>
      <c r="AEL229" s="3275"/>
      <c r="AEM229" s="3275"/>
      <c r="AEN229" s="3275"/>
      <c r="AEO229" s="3275"/>
      <c r="AEP229" s="3275"/>
      <c r="AEQ229" s="3275"/>
      <c r="AER229" s="3275"/>
      <c r="AES229" s="3275"/>
      <c r="AET229" s="3275"/>
      <c r="AEU229" s="3275"/>
      <c r="AEV229" s="3275"/>
      <c r="AEW229" s="3275"/>
      <c r="AEX229" s="3275"/>
      <c r="AEY229" s="3275"/>
      <c r="AEZ229" s="3275"/>
      <c r="AFA229" s="3275"/>
      <c r="AFB229" s="3275"/>
      <c r="AFC229" s="3275"/>
      <c r="AFD229" s="3275"/>
      <c r="AFE229" s="3275"/>
      <c r="AFF229" s="3275"/>
      <c r="AFG229" s="3275"/>
      <c r="AFH229" s="3275"/>
      <c r="AFI229" s="3275"/>
      <c r="AFJ229" s="3275"/>
      <c r="AFK229" s="3275"/>
      <c r="AFL229" s="3275"/>
      <c r="AFM229" s="3275"/>
      <c r="AFN229" s="3275"/>
      <c r="AFO229" s="3275"/>
      <c r="AFP229" s="3275"/>
      <c r="AFQ229" s="3275"/>
      <c r="AFR229" s="3275"/>
      <c r="AFS229" s="3275"/>
      <c r="AFT229" s="3275"/>
      <c r="AFU229" s="3275"/>
      <c r="AFV229" s="3275"/>
      <c r="AFW229" s="3275"/>
      <c r="AFX229" s="3275"/>
      <c r="AFY229" s="3275"/>
      <c r="AFZ229" s="3275"/>
      <c r="AGA229" s="3275"/>
      <c r="AGB229" s="3275"/>
      <c r="AGC229" s="3275"/>
      <c r="AGD229" s="3275"/>
      <c r="AGE229" s="3275"/>
      <c r="AGF229" s="3275"/>
      <c r="AGG229" s="3275"/>
      <c r="AGH229" s="3275"/>
      <c r="AGI229" s="3275"/>
      <c r="AGJ229" s="3275"/>
      <c r="AGK229" s="3275"/>
      <c r="AGL229" s="3275"/>
      <c r="AGM229" s="3275"/>
      <c r="AGN229" s="3275"/>
      <c r="AGO229" s="3275"/>
      <c r="AGP229" s="3275"/>
      <c r="AGQ229" s="3275"/>
      <c r="AGR229" s="3275"/>
      <c r="AGS229" s="3275"/>
      <c r="AGT229" s="3275"/>
      <c r="AGU229" s="3275"/>
      <c r="AGV229" s="3275"/>
      <c r="AGW229" s="3275"/>
      <c r="AGX229" s="3275"/>
      <c r="AGY229" s="3275"/>
      <c r="AGZ229" s="3275"/>
      <c r="AHA229" s="3275"/>
      <c r="AHB229" s="3275"/>
      <c r="AHC229" s="3275"/>
      <c r="AHD229" s="3275"/>
      <c r="AHE229" s="3275"/>
      <c r="AHF229" s="3275"/>
      <c r="AHG229" s="3275"/>
      <c r="AHH229" s="3275"/>
      <c r="AHI229" s="3275"/>
      <c r="AHJ229" s="3275"/>
      <c r="AHK229" s="3275"/>
      <c r="AHL229" s="3275"/>
      <c r="AHM229" s="3275"/>
      <c r="AHN229" s="3275"/>
      <c r="AHO229" s="3275"/>
      <c r="AHP229" s="3275"/>
      <c r="AHQ229" s="3275"/>
      <c r="AHR229" s="3275"/>
      <c r="AHS229" s="3275"/>
      <c r="AHT229" s="3275"/>
      <c r="AHU229" s="3275"/>
      <c r="AHV229" s="3275"/>
      <c r="AHW229" s="3275"/>
      <c r="AHX229" s="3275"/>
      <c r="AHY229" s="3275"/>
      <c r="AHZ229" s="3275"/>
      <c r="AIA229" s="3275"/>
      <c r="AIB229" s="3275"/>
      <c r="AIC229" s="3275"/>
      <c r="AID229" s="3275"/>
      <c r="AIE229" s="3275"/>
      <c r="AIF229" s="3275"/>
      <c r="AIG229" s="3275"/>
      <c r="AIH229" s="3275"/>
      <c r="AII229" s="3275"/>
      <c r="AIJ229" s="3275"/>
      <c r="AIK229" s="3275"/>
      <c r="AIL229" s="3275"/>
      <c r="AIM229" s="3275"/>
      <c r="AIN229" s="3275"/>
      <c r="AIO229" s="3275"/>
      <c r="AIP229" s="3275"/>
      <c r="AIQ229" s="3275"/>
      <c r="AIR229" s="3275"/>
      <c r="AIS229" s="3275"/>
      <c r="AIT229" s="3275"/>
      <c r="AIU229" s="3275"/>
      <c r="AIV229" s="3275"/>
      <c r="AIW229" s="3275"/>
      <c r="AIX229" s="3275"/>
      <c r="AIY229" s="3275"/>
      <c r="AIZ229" s="3275"/>
      <c r="AJA229" s="3275"/>
      <c r="AJB229" s="3275"/>
      <c r="AJC229" s="3275"/>
      <c r="AJD229" s="3275"/>
      <c r="AJE229" s="3275"/>
      <c r="AJF229" s="3275"/>
      <c r="AJG229" s="3275"/>
      <c r="AJH229" s="3275"/>
      <c r="AJI229" s="3275"/>
      <c r="AJJ229" s="3275"/>
      <c r="AJK229" s="3275"/>
      <c r="AJL229" s="3275"/>
      <c r="AJM229" s="3275"/>
      <c r="AJN229" s="3275"/>
      <c r="AJO229" s="3275"/>
      <c r="AJP229" s="3275"/>
      <c r="AJQ229" s="3275"/>
      <c r="AJR229" s="3275"/>
      <c r="AJS229" s="3275"/>
      <c r="AJT229" s="3275"/>
      <c r="AJU229" s="3275"/>
      <c r="AJV229" s="3275"/>
      <c r="AJW229" s="3275"/>
      <c r="AJX229" s="3275"/>
      <c r="AJY229" s="3275"/>
      <c r="AJZ229" s="3275"/>
      <c r="AKA229" s="3275"/>
      <c r="AKB229" s="3275"/>
      <c r="AKC229" s="3275"/>
      <c r="AKD229" s="3275"/>
      <c r="AKE229" s="3275"/>
      <c r="AKF229" s="3275"/>
      <c r="AKG229" s="3275"/>
      <c r="AKH229" s="3275"/>
      <c r="AKI229" s="3275"/>
      <c r="AKJ229" s="3275"/>
      <c r="AKK229" s="3275"/>
      <c r="AKL229" s="3275"/>
      <c r="AKM229" s="3275"/>
      <c r="AKN229" s="3275"/>
      <c r="AKO229" s="3275"/>
      <c r="AKP229" s="3275"/>
      <c r="AKQ229" s="3275"/>
      <c r="AKR229" s="3275"/>
      <c r="AKS229" s="3275"/>
      <c r="AKT229" s="3275"/>
      <c r="AKU229" s="3275"/>
      <c r="AKV229" s="3275"/>
      <c r="AKW229" s="3275"/>
      <c r="AKX229" s="3275"/>
      <c r="AKY229" s="3275"/>
      <c r="AKZ229" s="3275"/>
      <c r="ALA229" s="3275"/>
      <c r="ALB229" s="3275"/>
      <c r="ALC229" s="3275"/>
      <c r="ALD229" s="3275"/>
      <c r="ALE229" s="3275"/>
      <c r="ALF229" s="3275"/>
      <c r="ALG229" s="3275"/>
      <c r="ALH229" s="3275"/>
      <c r="ALI229" s="3275"/>
      <c r="ALJ229" s="3275"/>
      <c r="ALK229" s="3275"/>
      <c r="ALL229" s="3275"/>
      <c r="ALM229" s="3275"/>
      <c r="ALN229" s="3275"/>
      <c r="ALO229" s="3275"/>
      <c r="ALP229" s="3275"/>
      <c r="ALQ229" s="3275"/>
      <c r="ALR229" s="3275"/>
      <c r="ALS229" s="3275"/>
      <c r="ALT229" s="3275"/>
      <c r="ALU229" s="3275"/>
      <c r="ALV229" s="3275"/>
      <c r="ALW229" s="3275"/>
      <c r="ALX229" s="3275"/>
      <c r="ALY229" s="3275"/>
      <c r="ALZ229" s="3275"/>
      <c r="AMA229" s="3275"/>
      <c r="AMB229" s="3275"/>
      <c r="AMC229" s="3275"/>
      <c r="AMD229" s="3275"/>
      <c r="AME229" s="3275"/>
      <c r="AMF229" s="3275"/>
      <c r="AMG229" s="3275"/>
      <c r="AMH229" s="3275"/>
      <c r="AMI229" s="3275"/>
      <c r="AMJ229" s="3275"/>
      <c r="AMK229" s="3275"/>
      <c r="AML229" s="3275"/>
      <c r="AMM229" s="3275"/>
      <c r="AMN229" s="3275"/>
      <c r="AMO229" s="3275"/>
      <c r="AMP229" s="3275"/>
      <c r="AMQ229" s="3275"/>
      <c r="AMR229" s="3275"/>
      <c r="AMS229" s="3275"/>
      <c r="AMT229" s="3275"/>
      <c r="AMU229" s="3275"/>
      <c r="AMV229" s="3275"/>
      <c r="AMW229" s="3275"/>
      <c r="AMX229" s="3275"/>
      <c r="AMY229" s="3275"/>
      <c r="AMZ229" s="3275"/>
      <c r="ANA229" s="3275"/>
      <c r="ANB229" s="3275"/>
      <c r="ANC229" s="3275"/>
      <c r="AND229" s="3275"/>
      <c r="ANE229" s="3275"/>
      <c r="ANF229" s="3275"/>
      <c r="ANG229" s="3275"/>
      <c r="ANH229" s="3275"/>
      <c r="ANI229" s="3275"/>
      <c r="ANJ229" s="3275"/>
      <c r="ANK229" s="3275"/>
      <c r="ANL229" s="3275"/>
      <c r="ANM229" s="3275"/>
      <c r="ANN229" s="3275"/>
      <c r="ANO229" s="3275"/>
      <c r="ANP229" s="3275"/>
      <c r="ANQ229" s="3275"/>
      <c r="ANR229" s="3275"/>
      <c r="ANS229" s="3275"/>
      <c r="ANT229" s="3275"/>
      <c r="ANU229" s="3275"/>
      <c r="ANV229" s="3275"/>
      <c r="ANW229" s="3275"/>
      <c r="ANX229" s="3275"/>
      <c r="ANY229" s="3275"/>
      <c r="ANZ229" s="3275"/>
      <c r="AOA229" s="3275"/>
      <c r="AOB229" s="3275"/>
      <c r="AOC229" s="3275"/>
      <c r="AOD229" s="3275"/>
      <c r="AOE229" s="3275"/>
      <c r="AOF229" s="3275"/>
      <c r="AOG229" s="3275"/>
      <c r="AOH229" s="3275"/>
      <c r="AOI229" s="3275"/>
      <c r="AOJ229" s="3275"/>
      <c r="AOK229" s="3275"/>
      <c r="AOL229" s="3275"/>
      <c r="AOM229" s="3275"/>
      <c r="AON229" s="3275"/>
      <c r="AOO229" s="3275"/>
      <c r="AOP229" s="3275"/>
      <c r="AOQ229" s="3275"/>
      <c r="AOR229" s="3275"/>
      <c r="AOS229" s="3275"/>
      <c r="AOT229" s="3275"/>
      <c r="AOU229" s="3275"/>
      <c r="AOV229" s="3275"/>
      <c r="AOW229" s="3275"/>
      <c r="AOX229" s="3275"/>
      <c r="AOY229" s="3275"/>
      <c r="AOZ229" s="3275"/>
      <c r="APA229" s="3275"/>
      <c r="APB229" s="3275"/>
      <c r="APC229" s="3275"/>
      <c r="APD229" s="3275"/>
      <c r="APE229" s="3275"/>
      <c r="APF229" s="3275"/>
      <c r="APG229" s="3275"/>
      <c r="APH229" s="3275"/>
      <c r="API229" s="3275"/>
      <c r="APJ229" s="3275"/>
      <c r="APK229" s="3275"/>
      <c r="APL229" s="3275"/>
      <c r="APM229" s="3275"/>
      <c r="APN229" s="3275"/>
      <c r="APO229" s="3275"/>
      <c r="APP229" s="3275"/>
      <c r="APQ229" s="3275"/>
      <c r="APR229" s="3275"/>
      <c r="APS229" s="3275"/>
      <c r="APT229" s="3275"/>
      <c r="APU229" s="3275"/>
      <c r="APV229" s="3275"/>
      <c r="APW229" s="3275"/>
      <c r="APX229" s="3275"/>
      <c r="APY229" s="3275"/>
      <c r="APZ229" s="3275"/>
      <c r="AQA229" s="3275"/>
      <c r="AQB229" s="3275"/>
      <c r="AQC229" s="3275"/>
      <c r="AQD229" s="3275"/>
      <c r="AQE229" s="3275"/>
      <c r="AQF229" s="3275"/>
      <c r="AQG229" s="3275"/>
      <c r="AQH229" s="3275"/>
      <c r="AQI229" s="3275"/>
      <c r="AQJ229" s="3275"/>
      <c r="AQK229" s="3275"/>
      <c r="AQL229" s="3275"/>
      <c r="AQM229" s="3275"/>
      <c r="AQN229" s="3275"/>
      <c r="AQO229" s="3275"/>
      <c r="AQP229" s="3275"/>
      <c r="AQQ229" s="3275"/>
      <c r="AQR229" s="3275"/>
      <c r="AQS229" s="3275"/>
      <c r="AQT229" s="3275"/>
      <c r="AQU229" s="3275"/>
      <c r="AQV229" s="3275"/>
      <c r="AQW229" s="3275"/>
      <c r="AQX229" s="3275"/>
      <c r="AQY229" s="3275"/>
      <c r="AQZ229" s="3275"/>
      <c r="ARA229" s="3275"/>
      <c r="ARB229" s="3275"/>
      <c r="ARC229" s="3275"/>
      <c r="ARD229" s="3275"/>
      <c r="ARE229" s="3275"/>
      <c r="ARF229" s="3275"/>
      <c r="ARG229" s="3275"/>
      <c r="ARH229" s="3275"/>
      <c r="ARI229" s="3275"/>
      <c r="ARJ229" s="3275"/>
      <c r="ARK229" s="3275"/>
      <c r="ARL229" s="3275"/>
      <c r="ARM229" s="3275"/>
      <c r="ARN229" s="3275"/>
      <c r="ARO229" s="3275"/>
      <c r="ARP229" s="3275"/>
      <c r="ARQ229" s="3275"/>
      <c r="ARR229" s="3275"/>
      <c r="ARS229" s="3275"/>
      <c r="ART229" s="3275"/>
      <c r="ARU229" s="3275"/>
      <c r="ARV229" s="3275"/>
      <c r="ARW229" s="3275"/>
      <c r="ARX229" s="3275"/>
      <c r="ARY229" s="3275"/>
      <c r="ARZ229" s="3275"/>
      <c r="ASA229" s="3275"/>
      <c r="ASB229" s="3275"/>
      <c r="ASC229" s="3275"/>
      <c r="ASD229" s="3275"/>
      <c r="ASE229" s="3275"/>
      <c r="ASF229" s="3275"/>
      <c r="ASG229" s="3275"/>
      <c r="ASH229" s="3275"/>
      <c r="ASI229" s="3275"/>
      <c r="ASJ229" s="3275"/>
      <c r="ASK229" s="3275"/>
      <c r="ASL229" s="3275"/>
      <c r="ASM229" s="3275"/>
      <c r="ASN229" s="3275"/>
      <c r="ASO229" s="3275"/>
      <c r="ASP229" s="3275"/>
      <c r="ASQ229" s="3275"/>
      <c r="ASR229" s="3275"/>
      <c r="ASS229" s="3275"/>
      <c r="AST229" s="3275"/>
      <c r="ASU229" s="3275"/>
      <c r="ASV229" s="3275"/>
      <c r="ASW229" s="3275"/>
      <c r="ASX229" s="3275"/>
      <c r="ASY229" s="3275"/>
      <c r="ASZ229" s="3275"/>
      <c r="ATA229" s="3275"/>
      <c r="ATB229" s="3275"/>
      <c r="ATC229" s="3275"/>
      <c r="ATD229" s="3275"/>
      <c r="ATE229" s="3275"/>
      <c r="ATF229" s="3275"/>
      <c r="ATG229" s="3275"/>
      <c r="ATH229" s="3275"/>
      <c r="ATI229" s="3275"/>
      <c r="ATJ229" s="3275"/>
      <c r="ATK229" s="3275"/>
      <c r="ATL229" s="3275"/>
      <c r="ATM229" s="3275"/>
      <c r="ATN229" s="3275"/>
      <c r="ATO229" s="3275"/>
      <c r="ATP229" s="3275"/>
      <c r="ATQ229" s="3275"/>
      <c r="ATR229" s="3275"/>
      <c r="ATS229" s="3275"/>
      <c r="ATT229" s="3275"/>
      <c r="ATU229" s="3275"/>
      <c r="ATV229" s="3275"/>
      <c r="ATW229" s="3275"/>
      <c r="ATX229" s="3275"/>
      <c r="ATY229" s="3275"/>
      <c r="ATZ229" s="3275"/>
      <c r="AUA229" s="3275"/>
      <c r="AUB229" s="3275"/>
      <c r="AUC229" s="3275"/>
      <c r="AUD229" s="3275"/>
      <c r="AUE229" s="3275"/>
      <c r="AUF229" s="3275"/>
      <c r="AUG229" s="3275"/>
      <c r="AUH229" s="3275"/>
      <c r="AUI229" s="3275"/>
      <c r="AUJ229" s="3275"/>
      <c r="AUK229" s="3275"/>
      <c r="AUL229" s="3275"/>
      <c r="AUM229" s="3275"/>
      <c r="AUN229" s="3275"/>
      <c r="AUO229" s="3275"/>
      <c r="AUP229" s="3275"/>
      <c r="AUQ229" s="3275"/>
      <c r="AUR229" s="3275"/>
      <c r="AUS229" s="3275"/>
      <c r="AUT229" s="3275"/>
      <c r="AUU229" s="3275"/>
      <c r="AUV229" s="3275"/>
      <c r="AUW229" s="3275"/>
      <c r="AUX229" s="3275"/>
      <c r="AUY229" s="3275"/>
      <c r="AUZ229" s="3275"/>
      <c r="AVA229" s="3275"/>
      <c r="AVB229" s="3275"/>
      <c r="AVC229" s="3275"/>
      <c r="AVD229" s="3275"/>
      <c r="AVE229" s="3275"/>
      <c r="AVF229" s="3275"/>
      <c r="AVG229" s="3275"/>
      <c r="AVH229" s="3275"/>
      <c r="AVI229" s="3275"/>
      <c r="AVJ229" s="3275"/>
      <c r="AVK229" s="3275"/>
      <c r="AVL229" s="3275"/>
      <c r="AVM229" s="3275"/>
      <c r="AVN229" s="3275"/>
      <c r="AVO229" s="3275"/>
      <c r="AVP229" s="3275"/>
      <c r="AVQ229" s="3275"/>
      <c r="AVR229" s="3275"/>
      <c r="AVS229" s="3275"/>
      <c r="AVT229" s="3275"/>
      <c r="AVU229" s="3275"/>
      <c r="AVV229" s="3275"/>
      <c r="AVW229" s="3275"/>
      <c r="AVX229" s="3275"/>
      <c r="AVY229" s="3275"/>
      <c r="AVZ229" s="3275"/>
      <c r="AWA229" s="3275"/>
      <c r="AWB229" s="3275"/>
      <c r="AWC229" s="3275"/>
      <c r="AWD229" s="3275"/>
      <c r="AWE229" s="3275"/>
      <c r="AWF229" s="3275"/>
      <c r="AWG229" s="3275"/>
      <c r="AWH229" s="3275"/>
      <c r="AWI229" s="3275"/>
      <c r="AWJ229" s="3275"/>
      <c r="AWK229" s="3275"/>
      <c r="AWL229" s="3275"/>
      <c r="AWM229" s="3275"/>
      <c r="AWN229" s="3275"/>
      <c r="AWO229" s="3275"/>
      <c r="AWP229" s="3275"/>
      <c r="AWQ229" s="3275"/>
      <c r="AWR229" s="3275"/>
      <c r="AWS229" s="3275"/>
      <c r="AWT229" s="3275"/>
      <c r="AWU229" s="3275"/>
      <c r="AWV229" s="3275"/>
      <c r="AWW229" s="3275"/>
      <c r="AWX229" s="3275"/>
      <c r="AWY229" s="3275"/>
      <c r="AWZ229" s="3275"/>
      <c r="AXA229" s="3275"/>
      <c r="AXB229" s="3275"/>
      <c r="AXC229" s="3275"/>
      <c r="AXD229" s="3275"/>
      <c r="AXE229" s="3275"/>
      <c r="AXF229" s="3275"/>
      <c r="AXG229" s="3275"/>
      <c r="AXH229" s="3275"/>
      <c r="AXI229" s="3275"/>
      <c r="AXJ229" s="3275"/>
    </row>
    <row r="230" spans="1:1310" s="3276" customFormat="1" ht="23.25" customHeight="1">
      <c r="A230" s="3277"/>
      <c r="B230" s="3280" t="s">
        <v>2615</v>
      </c>
      <c r="C230" s="3280"/>
      <c r="D230" s="3280"/>
      <c r="E230" s="3280"/>
      <c r="F230" s="3282"/>
      <c r="G230" s="3280" t="s">
        <v>2616</v>
      </c>
      <c r="H230" s="3280"/>
      <c r="I230" s="3280"/>
      <c r="J230" s="3282"/>
      <c r="K230" s="3280" t="s">
        <v>2617</v>
      </c>
      <c r="L230" s="3280"/>
      <c r="M230" s="3280"/>
      <c r="N230" s="3282"/>
      <c r="O230" s="3280" t="s">
        <v>2618</v>
      </c>
      <c r="P230" s="3280"/>
      <c r="Q230" s="3282"/>
      <c r="R230" s="1510"/>
      <c r="S230" s="1510"/>
      <c r="T230" s="1510"/>
      <c r="U230" s="1510"/>
      <c r="V230" s="1510"/>
      <c r="W230" s="1510"/>
      <c r="X230" s="1510"/>
      <c r="Y230" s="1510"/>
      <c r="Z230" s="1510"/>
      <c r="AA230" s="1510"/>
      <c r="AB230" s="1510"/>
      <c r="AC230" s="1510"/>
      <c r="AD230" s="3275"/>
      <c r="AE230" s="3275"/>
      <c r="AF230" s="3275"/>
      <c r="AG230" s="3275"/>
      <c r="AH230" s="3275"/>
      <c r="AI230" s="3275"/>
      <c r="AJ230" s="3275"/>
      <c r="AK230" s="3275"/>
      <c r="AL230" s="3275"/>
      <c r="AM230" s="3275"/>
      <c r="AN230" s="3275"/>
      <c r="AO230" s="3275"/>
      <c r="AP230" s="3275"/>
      <c r="AQ230" s="3275"/>
      <c r="AR230" s="3275"/>
      <c r="AS230" s="3275"/>
      <c r="AT230" s="3275"/>
      <c r="AU230" s="3275"/>
      <c r="AV230" s="3275"/>
      <c r="AW230" s="3275"/>
      <c r="AX230" s="3275"/>
      <c r="AY230" s="3275"/>
      <c r="AZ230" s="3275"/>
      <c r="BA230" s="3275"/>
      <c r="BB230" s="3275"/>
      <c r="BC230" s="3275"/>
      <c r="BD230" s="3275"/>
      <c r="BE230" s="3275"/>
      <c r="BF230" s="3275"/>
      <c r="BG230" s="3275"/>
      <c r="BH230" s="3275"/>
      <c r="BI230" s="3275"/>
      <c r="BJ230" s="3275"/>
      <c r="BK230" s="3275"/>
      <c r="BL230" s="3275"/>
      <c r="BM230" s="3275"/>
      <c r="BN230" s="3275"/>
      <c r="BO230" s="3275"/>
      <c r="BP230" s="3275"/>
      <c r="BQ230" s="3275"/>
      <c r="BR230" s="3275"/>
      <c r="BS230" s="3275"/>
      <c r="BT230" s="3275"/>
      <c r="BU230" s="3275"/>
      <c r="BV230" s="3275"/>
      <c r="BW230" s="3275"/>
      <c r="BX230" s="3275"/>
      <c r="BY230" s="3275"/>
      <c r="BZ230" s="3275"/>
      <c r="CA230" s="3275"/>
      <c r="CB230" s="3275"/>
      <c r="CC230" s="3275"/>
      <c r="CD230" s="3275"/>
      <c r="CE230" s="3275"/>
      <c r="CF230" s="3275"/>
      <c r="CG230" s="3275"/>
      <c r="CH230" s="3275"/>
      <c r="CI230" s="3275"/>
      <c r="CJ230" s="3275"/>
      <c r="CK230" s="3275"/>
      <c r="CL230" s="3275"/>
      <c r="CM230" s="3275"/>
      <c r="CN230" s="3275"/>
      <c r="CO230" s="3275"/>
      <c r="CP230" s="3275"/>
      <c r="CQ230" s="3275"/>
      <c r="CR230" s="3275"/>
      <c r="CS230" s="3275"/>
      <c r="CT230" s="3275"/>
      <c r="CU230" s="3275"/>
      <c r="CV230" s="3275"/>
      <c r="CW230" s="3275"/>
      <c r="CX230" s="3275"/>
      <c r="CY230" s="3275"/>
      <c r="CZ230" s="3275"/>
      <c r="DA230" s="3275"/>
      <c r="DB230" s="3275"/>
      <c r="DC230" s="3275"/>
      <c r="DD230" s="3275"/>
      <c r="DE230" s="3275"/>
      <c r="DF230" s="3275"/>
      <c r="DG230" s="3275"/>
      <c r="DH230" s="3275"/>
      <c r="DI230" s="3275"/>
      <c r="DJ230" s="3275"/>
      <c r="DK230" s="3275"/>
      <c r="DL230" s="3275"/>
      <c r="DM230" s="3275"/>
      <c r="DN230" s="3275"/>
      <c r="DO230" s="3275"/>
      <c r="DP230" s="3275"/>
      <c r="DQ230" s="3275"/>
      <c r="DR230" s="3275"/>
      <c r="DS230" s="3275"/>
      <c r="DT230" s="3275"/>
      <c r="DU230" s="3275"/>
      <c r="DV230" s="3275"/>
      <c r="DW230" s="3275"/>
      <c r="DX230" s="3275"/>
      <c r="DY230" s="3275"/>
      <c r="DZ230" s="3275"/>
      <c r="EA230" s="3275"/>
      <c r="EB230" s="3275"/>
      <c r="EC230" s="3275"/>
      <c r="ED230" s="3275"/>
      <c r="EE230" s="3275"/>
      <c r="EF230" s="3275"/>
      <c r="EG230" s="3275"/>
      <c r="EH230" s="3275"/>
      <c r="EI230" s="3275"/>
      <c r="EJ230" s="3275"/>
      <c r="EK230" s="3275"/>
      <c r="EL230" s="3275"/>
      <c r="EM230" s="3275"/>
      <c r="EN230" s="3275"/>
      <c r="EO230" s="3275"/>
      <c r="EP230" s="3275"/>
      <c r="EQ230" s="3275"/>
      <c r="ER230" s="3275"/>
      <c r="ES230" s="3275"/>
      <c r="ET230" s="3275"/>
      <c r="EU230" s="3275"/>
      <c r="EV230" s="3275"/>
      <c r="EW230" s="3275"/>
      <c r="EX230" s="3275"/>
      <c r="EY230" s="3275"/>
      <c r="EZ230" s="3275"/>
      <c r="FA230" s="3275"/>
      <c r="FB230" s="3275"/>
      <c r="FC230" s="3275"/>
      <c r="FD230" s="3275"/>
      <c r="FE230" s="3275"/>
      <c r="FF230" s="3275"/>
      <c r="FG230" s="3275"/>
      <c r="FH230" s="3275"/>
      <c r="FI230" s="3275"/>
      <c r="FJ230" s="3275"/>
      <c r="FK230" s="3275"/>
      <c r="FL230" s="3275"/>
      <c r="FM230" s="3275"/>
      <c r="FN230" s="3275"/>
      <c r="FO230" s="3275"/>
      <c r="FP230" s="3275"/>
      <c r="FQ230" s="3275"/>
      <c r="FR230" s="3275"/>
      <c r="FS230" s="3275"/>
      <c r="FT230" s="3275"/>
      <c r="FU230" s="3275"/>
      <c r="FV230" s="3275"/>
      <c r="FW230" s="3275"/>
      <c r="FX230" s="3275"/>
      <c r="FY230" s="3275"/>
      <c r="FZ230" s="3275"/>
      <c r="GA230" s="3275"/>
      <c r="GB230" s="3275"/>
      <c r="GC230" s="3275"/>
      <c r="GD230" s="3275"/>
      <c r="GE230" s="3275"/>
      <c r="GF230" s="3275"/>
      <c r="GG230" s="3275"/>
      <c r="GH230" s="3275"/>
      <c r="GI230" s="3275"/>
      <c r="GJ230" s="3275"/>
      <c r="GK230" s="3275"/>
      <c r="GL230" s="3275"/>
      <c r="GM230" s="3275"/>
      <c r="GN230" s="3275"/>
      <c r="GO230" s="3275"/>
      <c r="GP230" s="3275"/>
      <c r="GQ230" s="3275"/>
      <c r="GR230" s="3275"/>
      <c r="GS230" s="3275"/>
      <c r="GT230" s="3275"/>
      <c r="GU230" s="3275"/>
      <c r="GV230" s="3275"/>
      <c r="GW230" s="3275"/>
      <c r="GX230" s="3275"/>
      <c r="GY230" s="3275"/>
      <c r="GZ230" s="3275"/>
      <c r="HA230" s="3275"/>
      <c r="HB230" s="3275"/>
      <c r="HC230" s="3275"/>
      <c r="HD230" s="3275"/>
      <c r="HE230" s="3275"/>
      <c r="HF230" s="3275"/>
      <c r="HG230" s="3275"/>
      <c r="HH230" s="3275"/>
      <c r="HI230" s="3275"/>
      <c r="HJ230" s="3275"/>
      <c r="HK230" s="3275"/>
      <c r="HL230" s="3275"/>
      <c r="HM230" s="3275"/>
      <c r="HN230" s="3275"/>
      <c r="HO230" s="3275"/>
      <c r="HP230" s="3275"/>
      <c r="HQ230" s="3275"/>
      <c r="HR230" s="3275"/>
      <c r="HS230" s="3275"/>
      <c r="HT230" s="3275"/>
      <c r="HU230" s="3275"/>
      <c r="HV230" s="3275"/>
      <c r="HW230" s="3275"/>
      <c r="HX230" s="3275"/>
      <c r="HY230" s="3275"/>
      <c r="HZ230" s="3275"/>
      <c r="IA230" s="3275"/>
      <c r="IB230" s="3275"/>
      <c r="IC230" s="3275"/>
      <c r="ID230" s="3275"/>
      <c r="IE230" s="3275"/>
      <c r="IF230" s="3275"/>
      <c r="IG230" s="3275"/>
      <c r="IH230" s="3275"/>
      <c r="II230" s="3275"/>
      <c r="IJ230" s="3275"/>
      <c r="IK230" s="3275"/>
      <c r="IL230" s="3275"/>
      <c r="IM230" s="3275"/>
      <c r="IN230" s="3275"/>
      <c r="IO230" s="3275"/>
      <c r="IP230" s="3275"/>
      <c r="IQ230" s="3275"/>
      <c r="IR230" s="3275"/>
      <c r="IS230" s="3275"/>
      <c r="IT230" s="3275"/>
      <c r="IU230" s="3275"/>
      <c r="IV230" s="3275"/>
      <c r="IW230" s="3275"/>
      <c r="IX230" s="3275"/>
      <c r="IY230" s="3275"/>
      <c r="IZ230" s="3275"/>
      <c r="JA230" s="3275"/>
      <c r="JB230" s="3275"/>
      <c r="JC230" s="3275"/>
      <c r="JD230" s="3275"/>
      <c r="JE230" s="3275"/>
      <c r="JF230" s="3275"/>
      <c r="JG230" s="3275"/>
      <c r="JH230" s="3275"/>
      <c r="JI230" s="3275"/>
      <c r="JJ230" s="3275"/>
      <c r="JK230" s="3275"/>
      <c r="JL230" s="3275"/>
      <c r="JM230" s="3275"/>
      <c r="JN230" s="3275"/>
      <c r="JO230" s="3275"/>
      <c r="JP230" s="3275"/>
      <c r="JQ230" s="3275"/>
      <c r="JR230" s="3275"/>
      <c r="JS230" s="3275"/>
      <c r="JT230" s="3275"/>
      <c r="JU230" s="3275"/>
      <c r="JV230" s="3275"/>
      <c r="JW230" s="3275"/>
      <c r="JX230" s="3275"/>
      <c r="JY230" s="3275"/>
      <c r="JZ230" s="3275"/>
      <c r="KA230" s="3275"/>
      <c r="KB230" s="3275"/>
      <c r="KC230" s="3275"/>
      <c r="KD230" s="3275"/>
      <c r="KE230" s="3275"/>
      <c r="KF230" s="3275"/>
      <c r="KG230" s="3275"/>
      <c r="KH230" s="3275"/>
      <c r="KI230" s="3275"/>
      <c r="KJ230" s="3275"/>
      <c r="KK230" s="3275"/>
      <c r="KL230" s="3275"/>
      <c r="KM230" s="3275"/>
      <c r="KN230" s="3275"/>
      <c r="KO230" s="3275"/>
      <c r="KP230" s="3275"/>
      <c r="KQ230" s="3275"/>
      <c r="KR230" s="3275"/>
      <c r="KS230" s="3275"/>
      <c r="KT230" s="3275"/>
      <c r="KU230" s="3275"/>
      <c r="KV230" s="3275"/>
      <c r="KW230" s="3275"/>
      <c r="KX230" s="3275"/>
      <c r="KY230" s="3275"/>
      <c r="KZ230" s="3275"/>
      <c r="LA230" s="3275"/>
      <c r="LB230" s="3275"/>
      <c r="LC230" s="3275"/>
      <c r="LD230" s="3275"/>
      <c r="LE230" s="3275"/>
      <c r="LF230" s="3275"/>
      <c r="LG230" s="3275"/>
      <c r="LH230" s="3275"/>
      <c r="LI230" s="3275"/>
      <c r="LJ230" s="3275"/>
      <c r="LK230" s="3275"/>
      <c r="LL230" s="3275"/>
      <c r="LM230" s="3275"/>
      <c r="LN230" s="3275"/>
      <c r="LO230" s="3275"/>
      <c r="LP230" s="3275"/>
      <c r="LQ230" s="3275"/>
      <c r="LR230" s="3275"/>
      <c r="LS230" s="3275"/>
      <c r="LT230" s="3275"/>
      <c r="LU230" s="3275"/>
      <c r="LV230" s="3275"/>
      <c r="LW230" s="3275"/>
      <c r="LX230" s="3275"/>
      <c r="LY230" s="3275"/>
      <c r="LZ230" s="3275"/>
      <c r="MA230" s="3275"/>
      <c r="MB230" s="3275"/>
      <c r="MC230" s="3275"/>
      <c r="MD230" s="3275"/>
      <c r="ME230" s="3275"/>
      <c r="MF230" s="3275"/>
      <c r="MG230" s="3275"/>
      <c r="MH230" s="3275"/>
      <c r="MI230" s="3275"/>
      <c r="MJ230" s="3275"/>
      <c r="MK230" s="3275"/>
      <c r="ML230" s="3275"/>
      <c r="MM230" s="3275"/>
      <c r="MN230" s="3275"/>
      <c r="MO230" s="3275"/>
      <c r="MP230" s="3275"/>
      <c r="MQ230" s="3275"/>
      <c r="MR230" s="3275"/>
      <c r="MS230" s="3275"/>
      <c r="MT230" s="3275"/>
      <c r="MU230" s="3275"/>
      <c r="MV230" s="3275"/>
      <c r="MW230" s="3275"/>
      <c r="MX230" s="3275"/>
      <c r="MY230" s="3275"/>
      <c r="MZ230" s="3275"/>
      <c r="NA230" s="3275"/>
      <c r="NB230" s="3275"/>
      <c r="NC230" s="3275"/>
      <c r="ND230" s="3275"/>
      <c r="NE230" s="3275"/>
      <c r="NF230" s="3275"/>
      <c r="NG230" s="3275"/>
      <c r="NH230" s="3275"/>
      <c r="NI230" s="3275"/>
      <c r="NJ230" s="3275"/>
      <c r="NK230" s="3275"/>
      <c r="NL230" s="3275"/>
      <c r="NM230" s="3275"/>
      <c r="NN230" s="3275"/>
      <c r="NO230" s="3275"/>
      <c r="NP230" s="3275"/>
      <c r="NQ230" s="3275"/>
      <c r="NR230" s="3275"/>
      <c r="NS230" s="3275"/>
      <c r="NT230" s="3275"/>
      <c r="NU230" s="3275"/>
      <c r="NV230" s="3275"/>
      <c r="NW230" s="3275"/>
      <c r="NX230" s="3275"/>
      <c r="NY230" s="3275"/>
      <c r="NZ230" s="3275"/>
      <c r="OA230" s="3275"/>
      <c r="OB230" s="3275"/>
      <c r="OC230" s="3275"/>
      <c r="OD230" s="3275"/>
      <c r="OE230" s="3275"/>
      <c r="OF230" s="3275"/>
      <c r="OG230" s="3275"/>
      <c r="OH230" s="3275"/>
      <c r="OI230" s="3275"/>
      <c r="OJ230" s="3275"/>
      <c r="OK230" s="3275"/>
      <c r="OL230" s="3275"/>
      <c r="OM230" s="3275"/>
      <c r="ON230" s="3275"/>
      <c r="OO230" s="3275"/>
      <c r="OP230" s="3275"/>
      <c r="OQ230" s="3275"/>
      <c r="OR230" s="3275"/>
      <c r="OS230" s="3275"/>
      <c r="OT230" s="3275"/>
      <c r="OU230" s="3275"/>
      <c r="OV230" s="3275"/>
      <c r="OW230" s="3275"/>
      <c r="OX230" s="3275"/>
      <c r="OY230" s="3275"/>
      <c r="OZ230" s="3275"/>
      <c r="PA230" s="3275"/>
      <c r="PB230" s="3275"/>
      <c r="PC230" s="3275"/>
      <c r="PD230" s="3275"/>
      <c r="PE230" s="3275"/>
      <c r="PF230" s="3275"/>
      <c r="PG230" s="3275"/>
      <c r="PH230" s="3275"/>
      <c r="PI230" s="3275"/>
      <c r="PJ230" s="3275"/>
      <c r="PK230" s="3275"/>
      <c r="PL230" s="3275"/>
      <c r="PM230" s="3275"/>
      <c r="PN230" s="3275"/>
      <c r="PO230" s="3275"/>
      <c r="PP230" s="3275"/>
      <c r="PQ230" s="3275"/>
      <c r="PR230" s="3275"/>
      <c r="PS230" s="3275"/>
      <c r="PT230" s="3275"/>
      <c r="PU230" s="3275"/>
      <c r="PV230" s="3275"/>
      <c r="PW230" s="3275"/>
      <c r="PX230" s="3275"/>
      <c r="PY230" s="3275"/>
      <c r="PZ230" s="3275"/>
      <c r="QA230" s="3275"/>
      <c r="QB230" s="3275"/>
      <c r="QC230" s="3275"/>
      <c r="QD230" s="3275"/>
      <c r="QE230" s="3275"/>
      <c r="QF230" s="3275"/>
      <c r="QG230" s="3275"/>
      <c r="QH230" s="3275"/>
      <c r="QI230" s="3275"/>
      <c r="QJ230" s="3275"/>
      <c r="QK230" s="3275"/>
      <c r="QL230" s="3275"/>
      <c r="QM230" s="3275"/>
      <c r="QN230" s="3275"/>
      <c r="QO230" s="3275"/>
      <c r="QP230" s="3275"/>
      <c r="QQ230" s="3275"/>
      <c r="QR230" s="3275"/>
      <c r="QS230" s="3275"/>
      <c r="QT230" s="3275"/>
      <c r="QU230" s="3275"/>
      <c r="QV230" s="3275"/>
      <c r="QW230" s="3275"/>
      <c r="QX230" s="3275"/>
      <c r="QY230" s="3275"/>
      <c r="QZ230" s="3275"/>
      <c r="RA230" s="3275"/>
      <c r="RB230" s="3275"/>
      <c r="RC230" s="3275"/>
      <c r="RD230" s="3275"/>
      <c r="RE230" s="3275"/>
      <c r="RF230" s="3275"/>
      <c r="RG230" s="3275"/>
      <c r="RH230" s="3275"/>
      <c r="RI230" s="3275"/>
      <c r="RJ230" s="3275"/>
      <c r="RK230" s="3275"/>
      <c r="RL230" s="3275"/>
      <c r="RM230" s="3275"/>
      <c r="RN230" s="3275"/>
      <c r="RO230" s="3275"/>
      <c r="RP230" s="3275"/>
      <c r="RQ230" s="3275"/>
      <c r="RR230" s="3275"/>
      <c r="RS230" s="3275"/>
      <c r="RT230" s="3275"/>
      <c r="RU230" s="3275"/>
      <c r="RV230" s="3275"/>
      <c r="RW230" s="3275"/>
      <c r="RX230" s="3275"/>
      <c r="RY230" s="3275"/>
      <c r="RZ230" s="3275"/>
      <c r="SA230" s="3275"/>
      <c r="SB230" s="3275"/>
      <c r="SC230" s="3275"/>
      <c r="SD230" s="3275"/>
      <c r="SE230" s="3275"/>
      <c r="SF230" s="3275"/>
      <c r="SG230" s="3275"/>
      <c r="SH230" s="3275"/>
      <c r="SI230" s="3275"/>
      <c r="SJ230" s="3275"/>
      <c r="SK230" s="3275"/>
      <c r="SL230" s="3275"/>
      <c r="SM230" s="3275"/>
      <c r="SN230" s="3275"/>
      <c r="SO230" s="3275"/>
      <c r="SP230" s="3275"/>
      <c r="SQ230" s="3275"/>
      <c r="SR230" s="3275"/>
      <c r="SS230" s="3275"/>
      <c r="ST230" s="3275"/>
      <c r="SU230" s="3275"/>
      <c r="SV230" s="3275"/>
      <c r="SW230" s="3275"/>
      <c r="SX230" s="3275"/>
      <c r="SY230" s="3275"/>
      <c r="SZ230" s="3275"/>
      <c r="TA230" s="3275"/>
      <c r="TB230" s="3275"/>
      <c r="TC230" s="3275"/>
      <c r="TD230" s="3275"/>
      <c r="TE230" s="3275"/>
      <c r="TF230" s="3275"/>
      <c r="TG230" s="3275"/>
      <c r="TH230" s="3275"/>
      <c r="TI230" s="3275"/>
      <c r="TJ230" s="3275"/>
      <c r="TK230" s="3275"/>
      <c r="TL230" s="3275"/>
      <c r="TM230" s="3275"/>
      <c r="TN230" s="3275"/>
      <c r="TO230" s="3275"/>
      <c r="TP230" s="3275"/>
      <c r="TQ230" s="3275"/>
      <c r="TR230" s="3275"/>
      <c r="TS230" s="3275"/>
      <c r="TT230" s="3275"/>
      <c r="TU230" s="3275"/>
      <c r="TV230" s="3275"/>
      <c r="TW230" s="3275"/>
      <c r="TX230" s="3275"/>
      <c r="TY230" s="3275"/>
      <c r="TZ230" s="3275"/>
      <c r="UA230" s="3275"/>
      <c r="UB230" s="3275"/>
      <c r="UC230" s="3275"/>
      <c r="UD230" s="3275"/>
      <c r="UE230" s="3275"/>
      <c r="UF230" s="3275"/>
      <c r="UG230" s="3275"/>
      <c r="UH230" s="3275"/>
      <c r="UI230" s="3275"/>
      <c r="UJ230" s="3275"/>
      <c r="UK230" s="3275"/>
      <c r="UL230" s="3275"/>
      <c r="UM230" s="3275"/>
      <c r="UN230" s="3275"/>
      <c r="UO230" s="3275"/>
      <c r="UP230" s="3275"/>
      <c r="UQ230" s="3275"/>
      <c r="UR230" s="3275"/>
      <c r="US230" s="3275"/>
      <c r="UT230" s="3275"/>
      <c r="UU230" s="3275"/>
      <c r="UV230" s="3275"/>
      <c r="UW230" s="3275"/>
      <c r="UX230" s="3275"/>
      <c r="UY230" s="3275"/>
      <c r="UZ230" s="3275"/>
      <c r="VA230" s="3275"/>
      <c r="VB230" s="3275"/>
      <c r="VC230" s="3275"/>
      <c r="VD230" s="3275"/>
      <c r="VE230" s="3275"/>
      <c r="VF230" s="3275"/>
      <c r="VG230" s="3275"/>
      <c r="VH230" s="3275"/>
      <c r="VI230" s="3275"/>
      <c r="VJ230" s="3275"/>
      <c r="VK230" s="3275"/>
      <c r="VL230" s="3275"/>
      <c r="VM230" s="3275"/>
      <c r="VN230" s="3275"/>
      <c r="VO230" s="3275"/>
      <c r="VP230" s="3275"/>
      <c r="VQ230" s="3275"/>
      <c r="VR230" s="3275"/>
      <c r="VS230" s="3275"/>
      <c r="VT230" s="3275"/>
      <c r="VU230" s="3275"/>
      <c r="VV230" s="3275"/>
      <c r="VW230" s="3275"/>
      <c r="VX230" s="3275"/>
      <c r="VY230" s="3275"/>
      <c r="VZ230" s="3275"/>
      <c r="WA230" s="3275"/>
      <c r="WB230" s="3275"/>
      <c r="WC230" s="3275"/>
      <c r="WD230" s="3275"/>
      <c r="WE230" s="3275"/>
      <c r="WF230" s="3275"/>
      <c r="WG230" s="3275"/>
      <c r="WH230" s="3275"/>
      <c r="WI230" s="3275"/>
      <c r="WJ230" s="3275"/>
      <c r="WK230" s="3275"/>
      <c r="WL230" s="3275"/>
      <c r="WM230" s="3275"/>
      <c r="WN230" s="3275"/>
      <c r="WO230" s="3275"/>
      <c r="WP230" s="3275"/>
      <c r="WQ230" s="3275"/>
      <c r="WR230" s="3275"/>
      <c r="WS230" s="3275"/>
      <c r="WT230" s="3275"/>
      <c r="WU230" s="3275"/>
      <c r="WV230" s="3275"/>
      <c r="WW230" s="3275"/>
      <c r="WX230" s="3275"/>
      <c r="WY230" s="3275"/>
      <c r="WZ230" s="3275"/>
      <c r="XA230" s="3275"/>
      <c r="XB230" s="3275"/>
      <c r="XC230" s="3275"/>
      <c r="XD230" s="3275"/>
      <c r="XE230" s="3275"/>
      <c r="XF230" s="3275"/>
      <c r="XG230" s="3275"/>
      <c r="XH230" s="3275"/>
      <c r="XI230" s="3275"/>
      <c r="XJ230" s="3275"/>
      <c r="XK230" s="3275"/>
      <c r="XL230" s="3275"/>
      <c r="XM230" s="3275"/>
      <c r="XN230" s="3275"/>
      <c r="XO230" s="3275"/>
      <c r="XP230" s="3275"/>
      <c r="XQ230" s="3275"/>
      <c r="XR230" s="3275"/>
      <c r="XS230" s="3275"/>
      <c r="XT230" s="3275"/>
      <c r="XU230" s="3275"/>
      <c r="XV230" s="3275"/>
      <c r="XW230" s="3275"/>
      <c r="XX230" s="3275"/>
      <c r="XY230" s="3275"/>
      <c r="XZ230" s="3275"/>
      <c r="YA230" s="3275"/>
      <c r="YB230" s="3275"/>
      <c r="YC230" s="3275"/>
      <c r="YD230" s="3275"/>
      <c r="YE230" s="3275"/>
      <c r="YF230" s="3275"/>
      <c r="YG230" s="3275"/>
      <c r="YH230" s="3275"/>
      <c r="YI230" s="3275"/>
      <c r="YJ230" s="3275"/>
      <c r="YK230" s="3275"/>
      <c r="YL230" s="3275"/>
      <c r="YM230" s="3275"/>
      <c r="YN230" s="3275"/>
      <c r="YO230" s="3275"/>
      <c r="YP230" s="3275"/>
      <c r="YQ230" s="3275"/>
      <c r="YR230" s="3275"/>
      <c r="YS230" s="3275"/>
      <c r="YT230" s="3275"/>
      <c r="YU230" s="3275"/>
      <c r="YV230" s="3275"/>
      <c r="YW230" s="3275"/>
      <c r="YX230" s="3275"/>
      <c r="YY230" s="3275"/>
      <c r="YZ230" s="3275"/>
      <c r="ZA230" s="3275"/>
      <c r="ZB230" s="3275"/>
      <c r="ZC230" s="3275"/>
      <c r="ZD230" s="3275"/>
      <c r="ZE230" s="3275"/>
      <c r="ZF230" s="3275"/>
      <c r="ZG230" s="3275"/>
      <c r="ZH230" s="3275"/>
      <c r="ZI230" s="3275"/>
      <c r="ZJ230" s="3275"/>
      <c r="ZK230" s="3275"/>
      <c r="ZL230" s="3275"/>
      <c r="ZM230" s="3275"/>
      <c r="ZN230" s="3275"/>
      <c r="ZO230" s="3275"/>
      <c r="ZP230" s="3275"/>
      <c r="ZQ230" s="3275"/>
      <c r="ZR230" s="3275"/>
      <c r="ZS230" s="3275"/>
      <c r="ZT230" s="3275"/>
      <c r="ZU230" s="3275"/>
      <c r="ZV230" s="3275"/>
      <c r="ZW230" s="3275"/>
      <c r="ZX230" s="3275"/>
      <c r="ZY230" s="3275"/>
      <c r="ZZ230" s="3275"/>
      <c r="AAA230" s="3275"/>
      <c r="AAB230" s="3275"/>
      <c r="AAC230" s="3275"/>
      <c r="AAD230" s="3275"/>
      <c r="AAE230" s="3275"/>
      <c r="AAF230" s="3275"/>
      <c r="AAG230" s="3275"/>
      <c r="AAH230" s="3275"/>
      <c r="AAI230" s="3275"/>
      <c r="AAJ230" s="3275"/>
      <c r="AAK230" s="3275"/>
      <c r="AAL230" s="3275"/>
      <c r="AAM230" s="3275"/>
      <c r="AAN230" s="3275"/>
      <c r="AAO230" s="3275"/>
      <c r="AAP230" s="3275"/>
      <c r="AAQ230" s="3275"/>
      <c r="AAR230" s="3275"/>
      <c r="AAS230" s="3275"/>
      <c r="AAT230" s="3275"/>
      <c r="AAU230" s="3275"/>
      <c r="AAV230" s="3275"/>
      <c r="AAW230" s="3275"/>
      <c r="AAX230" s="3275"/>
      <c r="AAY230" s="3275"/>
      <c r="AAZ230" s="3275"/>
      <c r="ABA230" s="3275"/>
      <c r="ABB230" s="3275"/>
      <c r="ABC230" s="3275"/>
      <c r="ABD230" s="3275"/>
      <c r="ABE230" s="3275"/>
      <c r="ABF230" s="3275"/>
      <c r="ABG230" s="3275"/>
      <c r="ABH230" s="3275"/>
      <c r="ABI230" s="3275"/>
      <c r="ABJ230" s="3275"/>
      <c r="ABK230" s="3275"/>
      <c r="ABL230" s="3275"/>
      <c r="ABM230" s="3275"/>
      <c r="ABN230" s="3275"/>
      <c r="ABO230" s="3275"/>
      <c r="ABP230" s="3275"/>
      <c r="ABQ230" s="3275"/>
      <c r="ABR230" s="3275"/>
      <c r="ABS230" s="3275"/>
      <c r="ABT230" s="3275"/>
      <c r="ABU230" s="3275"/>
      <c r="ABV230" s="3275"/>
      <c r="ABW230" s="3275"/>
      <c r="ABX230" s="3275"/>
      <c r="ABY230" s="3275"/>
      <c r="ABZ230" s="3275"/>
      <c r="ACA230" s="3275"/>
      <c r="ACB230" s="3275"/>
      <c r="ACC230" s="3275"/>
      <c r="ACD230" s="3275"/>
      <c r="ACE230" s="3275"/>
      <c r="ACF230" s="3275"/>
      <c r="ACG230" s="3275"/>
      <c r="ACH230" s="3275"/>
      <c r="ACI230" s="3275"/>
      <c r="ACJ230" s="3275"/>
      <c r="ACK230" s="3275"/>
      <c r="ACL230" s="3275"/>
      <c r="ACM230" s="3275"/>
      <c r="ACN230" s="3275"/>
      <c r="ACO230" s="3275"/>
      <c r="ACP230" s="3275"/>
      <c r="ACQ230" s="3275"/>
      <c r="ACR230" s="3275"/>
      <c r="ACS230" s="3275"/>
      <c r="ACT230" s="3275"/>
      <c r="ACU230" s="3275"/>
      <c r="ACV230" s="3275"/>
      <c r="ACW230" s="3275"/>
      <c r="ACX230" s="3275"/>
      <c r="ACY230" s="3275"/>
      <c r="ACZ230" s="3275"/>
      <c r="ADA230" s="3275"/>
      <c r="ADB230" s="3275"/>
      <c r="ADC230" s="3275"/>
      <c r="ADD230" s="3275"/>
      <c r="ADE230" s="3275"/>
      <c r="ADF230" s="3275"/>
      <c r="ADG230" s="3275"/>
      <c r="ADH230" s="3275"/>
      <c r="ADI230" s="3275"/>
      <c r="ADJ230" s="3275"/>
      <c r="ADK230" s="3275"/>
      <c r="ADL230" s="3275"/>
      <c r="ADM230" s="3275"/>
      <c r="ADN230" s="3275"/>
      <c r="ADO230" s="3275"/>
      <c r="ADP230" s="3275"/>
      <c r="ADQ230" s="3275"/>
      <c r="ADR230" s="3275"/>
      <c r="ADS230" s="3275"/>
      <c r="ADT230" s="3275"/>
      <c r="ADU230" s="3275"/>
      <c r="ADV230" s="3275"/>
      <c r="ADW230" s="3275"/>
      <c r="ADX230" s="3275"/>
      <c r="ADY230" s="3275"/>
      <c r="ADZ230" s="3275"/>
      <c r="AEA230" s="3275"/>
      <c r="AEB230" s="3275"/>
      <c r="AEC230" s="3275"/>
      <c r="AED230" s="3275"/>
      <c r="AEE230" s="3275"/>
      <c r="AEF230" s="3275"/>
      <c r="AEG230" s="3275"/>
      <c r="AEH230" s="3275"/>
      <c r="AEI230" s="3275"/>
      <c r="AEJ230" s="3275"/>
      <c r="AEK230" s="3275"/>
      <c r="AEL230" s="3275"/>
      <c r="AEM230" s="3275"/>
      <c r="AEN230" s="3275"/>
      <c r="AEO230" s="3275"/>
      <c r="AEP230" s="3275"/>
      <c r="AEQ230" s="3275"/>
      <c r="AER230" s="3275"/>
      <c r="AES230" s="3275"/>
      <c r="AET230" s="3275"/>
      <c r="AEU230" s="3275"/>
      <c r="AEV230" s="3275"/>
      <c r="AEW230" s="3275"/>
      <c r="AEX230" s="3275"/>
      <c r="AEY230" s="3275"/>
      <c r="AEZ230" s="3275"/>
      <c r="AFA230" s="3275"/>
      <c r="AFB230" s="3275"/>
      <c r="AFC230" s="3275"/>
      <c r="AFD230" s="3275"/>
      <c r="AFE230" s="3275"/>
      <c r="AFF230" s="3275"/>
      <c r="AFG230" s="3275"/>
      <c r="AFH230" s="3275"/>
      <c r="AFI230" s="3275"/>
      <c r="AFJ230" s="3275"/>
      <c r="AFK230" s="3275"/>
      <c r="AFL230" s="3275"/>
      <c r="AFM230" s="3275"/>
      <c r="AFN230" s="3275"/>
      <c r="AFO230" s="3275"/>
      <c r="AFP230" s="3275"/>
      <c r="AFQ230" s="3275"/>
      <c r="AFR230" s="3275"/>
      <c r="AFS230" s="3275"/>
      <c r="AFT230" s="3275"/>
      <c r="AFU230" s="3275"/>
      <c r="AFV230" s="3275"/>
      <c r="AFW230" s="3275"/>
      <c r="AFX230" s="3275"/>
      <c r="AFY230" s="3275"/>
      <c r="AFZ230" s="3275"/>
      <c r="AGA230" s="3275"/>
      <c r="AGB230" s="3275"/>
      <c r="AGC230" s="3275"/>
      <c r="AGD230" s="3275"/>
      <c r="AGE230" s="3275"/>
      <c r="AGF230" s="3275"/>
      <c r="AGG230" s="3275"/>
      <c r="AGH230" s="3275"/>
      <c r="AGI230" s="3275"/>
      <c r="AGJ230" s="3275"/>
      <c r="AGK230" s="3275"/>
      <c r="AGL230" s="3275"/>
      <c r="AGM230" s="3275"/>
      <c r="AGN230" s="3275"/>
      <c r="AGO230" s="3275"/>
      <c r="AGP230" s="3275"/>
      <c r="AGQ230" s="3275"/>
      <c r="AGR230" s="3275"/>
      <c r="AGS230" s="3275"/>
      <c r="AGT230" s="3275"/>
      <c r="AGU230" s="3275"/>
      <c r="AGV230" s="3275"/>
      <c r="AGW230" s="3275"/>
      <c r="AGX230" s="3275"/>
      <c r="AGY230" s="3275"/>
      <c r="AGZ230" s="3275"/>
      <c r="AHA230" s="3275"/>
      <c r="AHB230" s="3275"/>
      <c r="AHC230" s="3275"/>
      <c r="AHD230" s="3275"/>
      <c r="AHE230" s="3275"/>
      <c r="AHF230" s="3275"/>
      <c r="AHG230" s="3275"/>
      <c r="AHH230" s="3275"/>
      <c r="AHI230" s="3275"/>
      <c r="AHJ230" s="3275"/>
      <c r="AHK230" s="3275"/>
      <c r="AHL230" s="3275"/>
      <c r="AHM230" s="3275"/>
      <c r="AHN230" s="3275"/>
      <c r="AHO230" s="3275"/>
      <c r="AHP230" s="3275"/>
      <c r="AHQ230" s="3275"/>
      <c r="AHR230" s="3275"/>
      <c r="AHS230" s="3275"/>
      <c r="AHT230" s="3275"/>
      <c r="AHU230" s="3275"/>
      <c r="AHV230" s="3275"/>
      <c r="AHW230" s="3275"/>
      <c r="AHX230" s="3275"/>
      <c r="AHY230" s="3275"/>
      <c r="AHZ230" s="3275"/>
      <c r="AIA230" s="3275"/>
      <c r="AIB230" s="3275"/>
      <c r="AIC230" s="3275"/>
      <c r="AID230" s="3275"/>
      <c r="AIE230" s="3275"/>
      <c r="AIF230" s="3275"/>
      <c r="AIG230" s="3275"/>
      <c r="AIH230" s="3275"/>
      <c r="AII230" s="3275"/>
      <c r="AIJ230" s="3275"/>
      <c r="AIK230" s="3275"/>
      <c r="AIL230" s="3275"/>
      <c r="AIM230" s="3275"/>
      <c r="AIN230" s="3275"/>
      <c r="AIO230" s="3275"/>
      <c r="AIP230" s="3275"/>
      <c r="AIQ230" s="3275"/>
      <c r="AIR230" s="3275"/>
      <c r="AIS230" s="3275"/>
      <c r="AIT230" s="3275"/>
      <c r="AIU230" s="3275"/>
      <c r="AIV230" s="3275"/>
      <c r="AIW230" s="3275"/>
      <c r="AIX230" s="3275"/>
      <c r="AIY230" s="3275"/>
      <c r="AIZ230" s="3275"/>
      <c r="AJA230" s="3275"/>
      <c r="AJB230" s="3275"/>
      <c r="AJC230" s="3275"/>
      <c r="AJD230" s="3275"/>
      <c r="AJE230" s="3275"/>
      <c r="AJF230" s="3275"/>
      <c r="AJG230" s="3275"/>
      <c r="AJH230" s="3275"/>
      <c r="AJI230" s="3275"/>
      <c r="AJJ230" s="3275"/>
      <c r="AJK230" s="3275"/>
      <c r="AJL230" s="3275"/>
      <c r="AJM230" s="3275"/>
      <c r="AJN230" s="3275"/>
      <c r="AJO230" s="3275"/>
      <c r="AJP230" s="3275"/>
      <c r="AJQ230" s="3275"/>
      <c r="AJR230" s="3275"/>
      <c r="AJS230" s="3275"/>
      <c r="AJT230" s="3275"/>
      <c r="AJU230" s="3275"/>
      <c r="AJV230" s="3275"/>
      <c r="AJW230" s="3275"/>
      <c r="AJX230" s="3275"/>
      <c r="AJY230" s="3275"/>
      <c r="AJZ230" s="3275"/>
      <c r="AKA230" s="3275"/>
      <c r="AKB230" s="3275"/>
      <c r="AKC230" s="3275"/>
      <c r="AKD230" s="3275"/>
      <c r="AKE230" s="3275"/>
      <c r="AKF230" s="3275"/>
      <c r="AKG230" s="3275"/>
      <c r="AKH230" s="3275"/>
      <c r="AKI230" s="3275"/>
      <c r="AKJ230" s="3275"/>
      <c r="AKK230" s="3275"/>
      <c r="AKL230" s="3275"/>
      <c r="AKM230" s="3275"/>
      <c r="AKN230" s="3275"/>
      <c r="AKO230" s="3275"/>
      <c r="AKP230" s="3275"/>
      <c r="AKQ230" s="3275"/>
      <c r="AKR230" s="3275"/>
      <c r="AKS230" s="3275"/>
      <c r="AKT230" s="3275"/>
      <c r="AKU230" s="3275"/>
      <c r="AKV230" s="3275"/>
      <c r="AKW230" s="3275"/>
      <c r="AKX230" s="3275"/>
      <c r="AKY230" s="3275"/>
      <c r="AKZ230" s="3275"/>
      <c r="ALA230" s="3275"/>
      <c r="ALB230" s="3275"/>
      <c r="ALC230" s="3275"/>
      <c r="ALD230" s="3275"/>
      <c r="ALE230" s="3275"/>
      <c r="ALF230" s="3275"/>
      <c r="ALG230" s="3275"/>
      <c r="ALH230" s="3275"/>
      <c r="ALI230" s="3275"/>
      <c r="ALJ230" s="3275"/>
      <c r="ALK230" s="3275"/>
      <c r="ALL230" s="3275"/>
      <c r="ALM230" s="3275"/>
      <c r="ALN230" s="3275"/>
      <c r="ALO230" s="3275"/>
      <c r="ALP230" s="3275"/>
      <c r="ALQ230" s="3275"/>
      <c r="ALR230" s="3275"/>
      <c r="ALS230" s="3275"/>
      <c r="ALT230" s="3275"/>
      <c r="ALU230" s="3275"/>
      <c r="ALV230" s="3275"/>
      <c r="ALW230" s="3275"/>
      <c r="ALX230" s="3275"/>
      <c r="ALY230" s="3275"/>
      <c r="ALZ230" s="3275"/>
      <c r="AMA230" s="3275"/>
      <c r="AMB230" s="3275"/>
      <c r="AMC230" s="3275"/>
      <c r="AMD230" s="3275"/>
      <c r="AME230" s="3275"/>
      <c r="AMF230" s="3275"/>
      <c r="AMG230" s="3275"/>
      <c r="AMH230" s="3275"/>
      <c r="AMI230" s="3275"/>
      <c r="AMJ230" s="3275"/>
      <c r="AMK230" s="3275"/>
      <c r="AML230" s="3275"/>
      <c r="AMM230" s="3275"/>
      <c r="AMN230" s="3275"/>
      <c r="AMO230" s="3275"/>
      <c r="AMP230" s="3275"/>
      <c r="AMQ230" s="3275"/>
      <c r="AMR230" s="3275"/>
      <c r="AMS230" s="3275"/>
      <c r="AMT230" s="3275"/>
      <c r="AMU230" s="3275"/>
      <c r="AMV230" s="3275"/>
      <c r="AMW230" s="3275"/>
      <c r="AMX230" s="3275"/>
      <c r="AMY230" s="3275"/>
      <c r="AMZ230" s="3275"/>
      <c r="ANA230" s="3275"/>
      <c r="ANB230" s="3275"/>
      <c r="ANC230" s="3275"/>
      <c r="AND230" s="3275"/>
      <c r="ANE230" s="3275"/>
      <c r="ANF230" s="3275"/>
      <c r="ANG230" s="3275"/>
      <c r="ANH230" s="3275"/>
      <c r="ANI230" s="3275"/>
      <c r="ANJ230" s="3275"/>
      <c r="ANK230" s="3275"/>
      <c r="ANL230" s="3275"/>
      <c r="ANM230" s="3275"/>
      <c r="ANN230" s="3275"/>
      <c r="ANO230" s="3275"/>
      <c r="ANP230" s="3275"/>
      <c r="ANQ230" s="3275"/>
      <c r="ANR230" s="3275"/>
      <c r="ANS230" s="3275"/>
      <c r="ANT230" s="3275"/>
      <c r="ANU230" s="3275"/>
      <c r="ANV230" s="3275"/>
      <c r="ANW230" s="3275"/>
      <c r="ANX230" s="3275"/>
      <c r="ANY230" s="3275"/>
      <c r="ANZ230" s="3275"/>
      <c r="AOA230" s="3275"/>
      <c r="AOB230" s="3275"/>
      <c r="AOC230" s="3275"/>
      <c r="AOD230" s="3275"/>
      <c r="AOE230" s="3275"/>
      <c r="AOF230" s="3275"/>
      <c r="AOG230" s="3275"/>
      <c r="AOH230" s="3275"/>
      <c r="AOI230" s="3275"/>
      <c r="AOJ230" s="3275"/>
      <c r="AOK230" s="3275"/>
      <c r="AOL230" s="3275"/>
      <c r="AOM230" s="3275"/>
      <c r="AON230" s="3275"/>
      <c r="AOO230" s="3275"/>
      <c r="AOP230" s="3275"/>
      <c r="AOQ230" s="3275"/>
      <c r="AOR230" s="3275"/>
      <c r="AOS230" s="3275"/>
      <c r="AOT230" s="3275"/>
      <c r="AOU230" s="3275"/>
      <c r="AOV230" s="3275"/>
      <c r="AOW230" s="3275"/>
      <c r="AOX230" s="3275"/>
      <c r="AOY230" s="3275"/>
      <c r="AOZ230" s="3275"/>
      <c r="APA230" s="3275"/>
      <c r="APB230" s="3275"/>
      <c r="APC230" s="3275"/>
      <c r="APD230" s="3275"/>
      <c r="APE230" s="3275"/>
      <c r="APF230" s="3275"/>
      <c r="APG230" s="3275"/>
      <c r="APH230" s="3275"/>
      <c r="API230" s="3275"/>
      <c r="APJ230" s="3275"/>
      <c r="APK230" s="3275"/>
      <c r="APL230" s="3275"/>
      <c r="APM230" s="3275"/>
      <c r="APN230" s="3275"/>
      <c r="APO230" s="3275"/>
      <c r="APP230" s="3275"/>
      <c r="APQ230" s="3275"/>
      <c r="APR230" s="3275"/>
      <c r="APS230" s="3275"/>
      <c r="APT230" s="3275"/>
      <c r="APU230" s="3275"/>
      <c r="APV230" s="3275"/>
      <c r="APW230" s="3275"/>
      <c r="APX230" s="3275"/>
      <c r="APY230" s="3275"/>
      <c r="APZ230" s="3275"/>
      <c r="AQA230" s="3275"/>
      <c r="AQB230" s="3275"/>
      <c r="AQC230" s="3275"/>
      <c r="AQD230" s="3275"/>
      <c r="AQE230" s="3275"/>
      <c r="AQF230" s="3275"/>
      <c r="AQG230" s="3275"/>
      <c r="AQH230" s="3275"/>
      <c r="AQI230" s="3275"/>
      <c r="AQJ230" s="3275"/>
      <c r="AQK230" s="3275"/>
      <c r="AQL230" s="3275"/>
      <c r="AQM230" s="3275"/>
      <c r="AQN230" s="3275"/>
      <c r="AQO230" s="3275"/>
      <c r="AQP230" s="3275"/>
      <c r="AQQ230" s="3275"/>
      <c r="AQR230" s="3275"/>
      <c r="AQS230" s="3275"/>
      <c r="AQT230" s="3275"/>
      <c r="AQU230" s="3275"/>
      <c r="AQV230" s="3275"/>
      <c r="AQW230" s="3275"/>
      <c r="AQX230" s="3275"/>
      <c r="AQY230" s="3275"/>
      <c r="AQZ230" s="3275"/>
      <c r="ARA230" s="3275"/>
      <c r="ARB230" s="3275"/>
      <c r="ARC230" s="3275"/>
      <c r="ARD230" s="3275"/>
      <c r="ARE230" s="3275"/>
      <c r="ARF230" s="3275"/>
      <c r="ARG230" s="3275"/>
      <c r="ARH230" s="3275"/>
      <c r="ARI230" s="3275"/>
      <c r="ARJ230" s="3275"/>
      <c r="ARK230" s="3275"/>
      <c r="ARL230" s="3275"/>
      <c r="ARM230" s="3275"/>
      <c r="ARN230" s="3275"/>
      <c r="ARO230" s="3275"/>
      <c r="ARP230" s="3275"/>
      <c r="ARQ230" s="3275"/>
      <c r="ARR230" s="3275"/>
      <c r="ARS230" s="3275"/>
      <c r="ART230" s="3275"/>
      <c r="ARU230" s="3275"/>
      <c r="ARV230" s="3275"/>
      <c r="ARW230" s="3275"/>
      <c r="ARX230" s="3275"/>
      <c r="ARY230" s="3275"/>
      <c r="ARZ230" s="3275"/>
      <c r="ASA230" s="3275"/>
      <c r="ASB230" s="3275"/>
      <c r="ASC230" s="3275"/>
      <c r="ASD230" s="3275"/>
      <c r="ASE230" s="3275"/>
      <c r="ASF230" s="3275"/>
      <c r="ASG230" s="3275"/>
      <c r="ASH230" s="3275"/>
      <c r="ASI230" s="3275"/>
      <c r="ASJ230" s="3275"/>
      <c r="ASK230" s="3275"/>
      <c r="ASL230" s="3275"/>
      <c r="ASM230" s="3275"/>
      <c r="ASN230" s="3275"/>
      <c r="ASO230" s="3275"/>
      <c r="ASP230" s="3275"/>
      <c r="ASQ230" s="3275"/>
      <c r="ASR230" s="3275"/>
      <c r="ASS230" s="3275"/>
      <c r="AST230" s="3275"/>
      <c r="ASU230" s="3275"/>
      <c r="ASV230" s="3275"/>
      <c r="ASW230" s="3275"/>
      <c r="ASX230" s="3275"/>
      <c r="ASY230" s="3275"/>
      <c r="ASZ230" s="3275"/>
      <c r="ATA230" s="3275"/>
      <c r="ATB230" s="3275"/>
      <c r="ATC230" s="3275"/>
      <c r="ATD230" s="3275"/>
      <c r="ATE230" s="3275"/>
      <c r="ATF230" s="3275"/>
      <c r="ATG230" s="3275"/>
      <c r="ATH230" s="3275"/>
      <c r="ATI230" s="3275"/>
      <c r="ATJ230" s="3275"/>
      <c r="ATK230" s="3275"/>
      <c r="ATL230" s="3275"/>
      <c r="ATM230" s="3275"/>
      <c r="ATN230" s="3275"/>
      <c r="ATO230" s="3275"/>
      <c r="ATP230" s="3275"/>
      <c r="ATQ230" s="3275"/>
      <c r="ATR230" s="3275"/>
      <c r="ATS230" s="3275"/>
      <c r="ATT230" s="3275"/>
      <c r="ATU230" s="3275"/>
      <c r="ATV230" s="3275"/>
      <c r="ATW230" s="3275"/>
      <c r="ATX230" s="3275"/>
      <c r="ATY230" s="3275"/>
      <c r="ATZ230" s="3275"/>
      <c r="AUA230" s="3275"/>
      <c r="AUB230" s="3275"/>
      <c r="AUC230" s="3275"/>
      <c r="AUD230" s="3275"/>
      <c r="AUE230" s="3275"/>
      <c r="AUF230" s="3275"/>
      <c r="AUG230" s="3275"/>
      <c r="AUH230" s="3275"/>
      <c r="AUI230" s="3275"/>
      <c r="AUJ230" s="3275"/>
      <c r="AUK230" s="3275"/>
      <c r="AUL230" s="3275"/>
      <c r="AUM230" s="3275"/>
      <c r="AUN230" s="3275"/>
      <c r="AUO230" s="3275"/>
      <c r="AUP230" s="3275"/>
      <c r="AUQ230" s="3275"/>
      <c r="AUR230" s="3275"/>
      <c r="AUS230" s="3275"/>
      <c r="AUT230" s="3275"/>
      <c r="AUU230" s="3275"/>
      <c r="AUV230" s="3275"/>
      <c r="AUW230" s="3275"/>
      <c r="AUX230" s="3275"/>
      <c r="AUY230" s="3275"/>
      <c r="AUZ230" s="3275"/>
      <c r="AVA230" s="3275"/>
      <c r="AVB230" s="3275"/>
      <c r="AVC230" s="3275"/>
      <c r="AVD230" s="3275"/>
      <c r="AVE230" s="3275"/>
      <c r="AVF230" s="3275"/>
      <c r="AVG230" s="3275"/>
      <c r="AVH230" s="3275"/>
      <c r="AVI230" s="3275"/>
      <c r="AVJ230" s="3275"/>
      <c r="AVK230" s="3275"/>
      <c r="AVL230" s="3275"/>
      <c r="AVM230" s="3275"/>
      <c r="AVN230" s="3275"/>
      <c r="AVO230" s="3275"/>
      <c r="AVP230" s="3275"/>
      <c r="AVQ230" s="3275"/>
      <c r="AVR230" s="3275"/>
      <c r="AVS230" s="3275"/>
      <c r="AVT230" s="3275"/>
      <c r="AVU230" s="3275"/>
      <c r="AVV230" s="3275"/>
      <c r="AVW230" s="3275"/>
      <c r="AVX230" s="3275"/>
      <c r="AVY230" s="3275"/>
      <c r="AVZ230" s="3275"/>
      <c r="AWA230" s="3275"/>
      <c r="AWB230" s="3275"/>
      <c r="AWC230" s="3275"/>
      <c r="AWD230" s="3275"/>
      <c r="AWE230" s="3275"/>
      <c r="AWF230" s="3275"/>
      <c r="AWG230" s="3275"/>
      <c r="AWH230" s="3275"/>
      <c r="AWI230" s="3275"/>
      <c r="AWJ230" s="3275"/>
      <c r="AWK230" s="3275"/>
      <c r="AWL230" s="3275"/>
      <c r="AWM230" s="3275"/>
      <c r="AWN230" s="3275"/>
      <c r="AWO230" s="3275"/>
      <c r="AWP230" s="3275"/>
      <c r="AWQ230" s="3275"/>
      <c r="AWR230" s="3275"/>
      <c r="AWS230" s="3275"/>
      <c r="AWT230" s="3275"/>
      <c r="AWU230" s="3275"/>
      <c r="AWV230" s="3275"/>
      <c r="AWW230" s="3275"/>
      <c r="AWX230" s="3275"/>
      <c r="AWY230" s="3275"/>
      <c r="AWZ230" s="3275"/>
      <c r="AXA230" s="3275"/>
      <c r="AXB230" s="3275"/>
      <c r="AXC230" s="3275"/>
      <c r="AXD230" s="3275"/>
      <c r="AXE230" s="3275"/>
      <c r="AXF230" s="3275"/>
      <c r="AXG230" s="3275"/>
      <c r="AXH230" s="3275"/>
      <c r="AXI230" s="3275"/>
      <c r="AXJ230" s="3275"/>
    </row>
    <row r="231" spans="1:1310" s="3276" customFormat="1" ht="23.25" customHeight="1">
      <c r="A231" s="3277"/>
      <c r="B231" s="3280" t="s">
        <v>2619</v>
      </c>
      <c r="C231" s="3280"/>
      <c r="D231" s="3280"/>
      <c r="E231" s="3280"/>
      <c r="F231" s="3282"/>
      <c r="G231" s="3280" t="s">
        <v>2620</v>
      </c>
      <c r="H231" s="3280"/>
      <c r="I231" s="3280"/>
      <c r="J231" s="3282"/>
      <c r="K231" s="3280" t="s">
        <v>2621</v>
      </c>
      <c r="L231" s="3280"/>
      <c r="M231" s="3280"/>
      <c r="N231" s="3282"/>
      <c r="O231" s="3280" t="s">
        <v>2622</v>
      </c>
      <c r="P231" s="3280"/>
      <c r="Q231" s="3282"/>
      <c r="R231" s="1510"/>
      <c r="S231" s="1510"/>
      <c r="T231" s="1510"/>
      <c r="U231" s="1510"/>
      <c r="V231" s="1510"/>
      <c r="W231" s="1510"/>
      <c r="X231" s="1510"/>
      <c r="Y231" s="1510"/>
      <c r="Z231" s="1510"/>
      <c r="AA231" s="1510"/>
      <c r="AB231" s="1510"/>
      <c r="AC231" s="1510"/>
      <c r="AD231" s="3275"/>
      <c r="AE231" s="3275"/>
      <c r="AF231" s="3275"/>
      <c r="AG231" s="3275"/>
      <c r="AH231" s="3275"/>
      <c r="AI231" s="3275"/>
      <c r="AJ231" s="3275"/>
      <c r="AK231" s="3275"/>
      <c r="AL231" s="3275"/>
      <c r="AM231" s="3275"/>
      <c r="AN231" s="3275"/>
      <c r="AO231" s="3275"/>
      <c r="AP231" s="3275"/>
      <c r="AQ231" s="3275"/>
      <c r="AR231" s="3275"/>
      <c r="AS231" s="3275"/>
      <c r="AT231" s="3275"/>
      <c r="AU231" s="3275"/>
      <c r="AV231" s="3275"/>
      <c r="AW231" s="3275"/>
      <c r="AX231" s="3275"/>
      <c r="AY231" s="3275"/>
      <c r="AZ231" s="3275"/>
      <c r="BA231" s="3275"/>
      <c r="BB231" s="3275"/>
      <c r="BC231" s="3275"/>
      <c r="BD231" s="3275"/>
      <c r="BE231" s="3275"/>
      <c r="BF231" s="3275"/>
      <c r="BG231" s="3275"/>
      <c r="BH231" s="3275"/>
      <c r="BI231" s="3275"/>
      <c r="BJ231" s="3275"/>
      <c r="BK231" s="3275"/>
      <c r="BL231" s="3275"/>
      <c r="BM231" s="3275"/>
      <c r="BN231" s="3275"/>
      <c r="BO231" s="3275"/>
      <c r="BP231" s="3275"/>
      <c r="BQ231" s="3275"/>
      <c r="BR231" s="3275"/>
      <c r="BS231" s="3275"/>
      <c r="BT231" s="3275"/>
      <c r="BU231" s="3275"/>
      <c r="BV231" s="3275"/>
      <c r="BW231" s="3275"/>
      <c r="BX231" s="3275"/>
      <c r="BY231" s="3275"/>
      <c r="BZ231" s="3275"/>
      <c r="CA231" s="3275"/>
      <c r="CB231" s="3275"/>
      <c r="CC231" s="3275"/>
      <c r="CD231" s="3275"/>
      <c r="CE231" s="3275"/>
      <c r="CF231" s="3275"/>
      <c r="CG231" s="3275"/>
      <c r="CH231" s="3275"/>
      <c r="CI231" s="3275"/>
      <c r="CJ231" s="3275"/>
      <c r="CK231" s="3275"/>
      <c r="CL231" s="3275"/>
      <c r="CM231" s="3275"/>
      <c r="CN231" s="3275"/>
      <c r="CO231" s="3275"/>
      <c r="CP231" s="3275"/>
      <c r="CQ231" s="3275"/>
      <c r="CR231" s="3275"/>
      <c r="CS231" s="3275"/>
      <c r="CT231" s="3275"/>
      <c r="CU231" s="3275"/>
      <c r="CV231" s="3275"/>
      <c r="CW231" s="3275"/>
      <c r="CX231" s="3275"/>
      <c r="CY231" s="3275"/>
      <c r="CZ231" s="3275"/>
      <c r="DA231" s="3275"/>
      <c r="DB231" s="3275"/>
      <c r="DC231" s="3275"/>
      <c r="DD231" s="3275"/>
      <c r="DE231" s="3275"/>
      <c r="DF231" s="3275"/>
      <c r="DG231" s="3275"/>
      <c r="DH231" s="3275"/>
      <c r="DI231" s="3275"/>
      <c r="DJ231" s="3275"/>
      <c r="DK231" s="3275"/>
      <c r="DL231" s="3275"/>
      <c r="DM231" s="3275"/>
      <c r="DN231" s="3275"/>
      <c r="DO231" s="3275"/>
      <c r="DP231" s="3275"/>
      <c r="DQ231" s="3275"/>
      <c r="DR231" s="3275"/>
      <c r="DS231" s="3275"/>
      <c r="DT231" s="3275"/>
      <c r="DU231" s="3275"/>
      <c r="DV231" s="3275"/>
      <c r="DW231" s="3275"/>
      <c r="DX231" s="3275"/>
      <c r="DY231" s="3275"/>
      <c r="DZ231" s="3275"/>
      <c r="EA231" s="3275"/>
      <c r="EB231" s="3275"/>
      <c r="EC231" s="3275"/>
      <c r="ED231" s="3275"/>
      <c r="EE231" s="3275"/>
      <c r="EF231" s="3275"/>
      <c r="EG231" s="3275"/>
      <c r="EH231" s="3275"/>
      <c r="EI231" s="3275"/>
      <c r="EJ231" s="3275"/>
      <c r="EK231" s="3275"/>
      <c r="EL231" s="3275"/>
      <c r="EM231" s="3275"/>
      <c r="EN231" s="3275"/>
      <c r="EO231" s="3275"/>
      <c r="EP231" s="3275"/>
      <c r="EQ231" s="3275"/>
      <c r="ER231" s="3275"/>
      <c r="ES231" s="3275"/>
      <c r="ET231" s="3275"/>
      <c r="EU231" s="3275"/>
      <c r="EV231" s="3275"/>
      <c r="EW231" s="3275"/>
      <c r="EX231" s="3275"/>
      <c r="EY231" s="3275"/>
      <c r="EZ231" s="3275"/>
      <c r="FA231" s="3275"/>
      <c r="FB231" s="3275"/>
      <c r="FC231" s="3275"/>
      <c r="FD231" s="3275"/>
      <c r="FE231" s="3275"/>
      <c r="FF231" s="3275"/>
      <c r="FG231" s="3275"/>
      <c r="FH231" s="3275"/>
      <c r="FI231" s="3275"/>
      <c r="FJ231" s="3275"/>
      <c r="FK231" s="3275"/>
      <c r="FL231" s="3275"/>
      <c r="FM231" s="3275"/>
      <c r="FN231" s="3275"/>
      <c r="FO231" s="3275"/>
      <c r="FP231" s="3275"/>
      <c r="FQ231" s="3275"/>
      <c r="FR231" s="3275"/>
      <c r="FS231" s="3275"/>
      <c r="FT231" s="3275"/>
      <c r="FU231" s="3275"/>
      <c r="FV231" s="3275"/>
      <c r="FW231" s="3275"/>
      <c r="FX231" s="3275"/>
      <c r="FY231" s="3275"/>
      <c r="FZ231" s="3275"/>
      <c r="GA231" s="3275"/>
      <c r="GB231" s="3275"/>
      <c r="GC231" s="3275"/>
      <c r="GD231" s="3275"/>
      <c r="GE231" s="3275"/>
      <c r="GF231" s="3275"/>
      <c r="GG231" s="3275"/>
      <c r="GH231" s="3275"/>
      <c r="GI231" s="3275"/>
      <c r="GJ231" s="3275"/>
      <c r="GK231" s="3275"/>
      <c r="GL231" s="3275"/>
      <c r="GM231" s="3275"/>
      <c r="GN231" s="3275"/>
      <c r="GO231" s="3275"/>
      <c r="GP231" s="3275"/>
      <c r="GQ231" s="3275"/>
      <c r="GR231" s="3275"/>
      <c r="GS231" s="3275"/>
      <c r="GT231" s="3275"/>
      <c r="GU231" s="3275"/>
      <c r="GV231" s="3275"/>
      <c r="GW231" s="3275"/>
      <c r="GX231" s="3275"/>
      <c r="GY231" s="3275"/>
      <c r="GZ231" s="3275"/>
      <c r="HA231" s="3275"/>
      <c r="HB231" s="3275"/>
      <c r="HC231" s="3275"/>
      <c r="HD231" s="3275"/>
      <c r="HE231" s="3275"/>
      <c r="HF231" s="3275"/>
      <c r="HG231" s="3275"/>
      <c r="HH231" s="3275"/>
      <c r="HI231" s="3275"/>
      <c r="HJ231" s="3275"/>
      <c r="HK231" s="3275"/>
      <c r="HL231" s="3275"/>
      <c r="HM231" s="3275"/>
      <c r="HN231" s="3275"/>
      <c r="HO231" s="3275"/>
      <c r="HP231" s="3275"/>
      <c r="HQ231" s="3275"/>
      <c r="HR231" s="3275"/>
      <c r="HS231" s="3275"/>
      <c r="HT231" s="3275"/>
      <c r="HU231" s="3275"/>
      <c r="HV231" s="3275"/>
      <c r="HW231" s="3275"/>
      <c r="HX231" s="3275"/>
      <c r="HY231" s="3275"/>
      <c r="HZ231" s="3275"/>
      <c r="IA231" s="3275"/>
      <c r="IB231" s="3275"/>
      <c r="IC231" s="3275"/>
      <c r="ID231" s="3275"/>
      <c r="IE231" s="3275"/>
      <c r="IF231" s="3275"/>
      <c r="IG231" s="3275"/>
      <c r="IH231" s="3275"/>
      <c r="II231" s="3275"/>
      <c r="IJ231" s="3275"/>
      <c r="IK231" s="3275"/>
      <c r="IL231" s="3275"/>
      <c r="IM231" s="3275"/>
      <c r="IN231" s="3275"/>
      <c r="IO231" s="3275"/>
      <c r="IP231" s="3275"/>
      <c r="IQ231" s="3275"/>
      <c r="IR231" s="3275"/>
      <c r="IS231" s="3275"/>
      <c r="IT231" s="3275"/>
      <c r="IU231" s="3275"/>
      <c r="IV231" s="3275"/>
      <c r="IW231" s="3275"/>
      <c r="IX231" s="3275"/>
      <c r="IY231" s="3275"/>
      <c r="IZ231" s="3275"/>
      <c r="JA231" s="3275"/>
      <c r="JB231" s="3275"/>
      <c r="JC231" s="3275"/>
      <c r="JD231" s="3275"/>
      <c r="JE231" s="3275"/>
      <c r="JF231" s="3275"/>
      <c r="JG231" s="3275"/>
      <c r="JH231" s="3275"/>
      <c r="JI231" s="3275"/>
      <c r="JJ231" s="3275"/>
      <c r="JK231" s="3275"/>
      <c r="JL231" s="3275"/>
      <c r="JM231" s="3275"/>
      <c r="JN231" s="3275"/>
      <c r="JO231" s="3275"/>
      <c r="JP231" s="3275"/>
      <c r="JQ231" s="3275"/>
      <c r="JR231" s="3275"/>
      <c r="JS231" s="3275"/>
      <c r="JT231" s="3275"/>
      <c r="JU231" s="3275"/>
      <c r="JV231" s="3275"/>
      <c r="JW231" s="3275"/>
      <c r="JX231" s="3275"/>
      <c r="JY231" s="3275"/>
      <c r="JZ231" s="3275"/>
      <c r="KA231" s="3275"/>
      <c r="KB231" s="3275"/>
      <c r="KC231" s="3275"/>
      <c r="KD231" s="3275"/>
      <c r="KE231" s="3275"/>
      <c r="KF231" s="3275"/>
      <c r="KG231" s="3275"/>
      <c r="KH231" s="3275"/>
      <c r="KI231" s="3275"/>
      <c r="KJ231" s="3275"/>
      <c r="KK231" s="3275"/>
      <c r="KL231" s="3275"/>
      <c r="KM231" s="3275"/>
      <c r="KN231" s="3275"/>
      <c r="KO231" s="3275"/>
      <c r="KP231" s="3275"/>
      <c r="KQ231" s="3275"/>
      <c r="KR231" s="3275"/>
      <c r="KS231" s="3275"/>
      <c r="KT231" s="3275"/>
      <c r="KU231" s="3275"/>
      <c r="KV231" s="3275"/>
      <c r="KW231" s="3275"/>
      <c r="KX231" s="3275"/>
      <c r="KY231" s="3275"/>
      <c r="KZ231" s="3275"/>
      <c r="LA231" s="3275"/>
      <c r="LB231" s="3275"/>
      <c r="LC231" s="3275"/>
      <c r="LD231" s="3275"/>
      <c r="LE231" s="3275"/>
      <c r="LF231" s="3275"/>
      <c r="LG231" s="3275"/>
      <c r="LH231" s="3275"/>
      <c r="LI231" s="3275"/>
      <c r="LJ231" s="3275"/>
      <c r="LK231" s="3275"/>
      <c r="LL231" s="3275"/>
      <c r="LM231" s="3275"/>
      <c r="LN231" s="3275"/>
      <c r="LO231" s="3275"/>
      <c r="LP231" s="3275"/>
      <c r="LQ231" s="3275"/>
      <c r="LR231" s="3275"/>
      <c r="LS231" s="3275"/>
      <c r="LT231" s="3275"/>
      <c r="LU231" s="3275"/>
      <c r="LV231" s="3275"/>
      <c r="LW231" s="3275"/>
      <c r="LX231" s="3275"/>
      <c r="LY231" s="3275"/>
      <c r="LZ231" s="3275"/>
      <c r="MA231" s="3275"/>
      <c r="MB231" s="3275"/>
      <c r="MC231" s="3275"/>
      <c r="MD231" s="3275"/>
      <c r="ME231" s="3275"/>
      <c r="MF231" s="3275"/>
      <c r="MG231" s="3275"/>
      <c r="MH231" s="3275"/>
      <c r="MI231" s="3275"/>
      <c r="MJ231" s="3275"/>
      <c r="MK231" s="3275"/>
      <c r="ML231" s="3275"/>
      <c r="MM231" s="3275"/>
      <c r="MN231" s="3275"/>
      <c r="MO231" s="3275"/>
      <c r="MP231" s="3275"/>
      <c r="MQ231" s="3275"/>
      <c r="MR231" s="3275"/>
      <c r="MS231" s="3275"/>
      <c r="MT231" s="3275"/>
      <c r="MU231" s="3275"/>
      <c r="MV231" s="3275"/>
      <c r="MW231" s="3275"/>
      <c r="MX231" s="3275"/>
      <c r="MY231" s="3275"/>
      <c r="MZ231" s="3275"/>
      <c r="NA231" s="3275"/>
      <c r="NB231" s="3275"/>
      <c r="NC231" s="3275"/>
      <c r="ND231" s="3275"/>
      <c r="NE231" s="3275"/>
      <c r="NF231" s="3275"/>
      <c r="NG231" s="3275"/>
      <c r="NH231" s="3275"/>
      <c r="NI231" s="3275"/>
      <c r="NJ231" s="3275"/>
      <c r="NK231" s="3275"/>
      <c r="NL231" s="3275"/>
      <c r="NM231" s="3275"/>
      <c r="NN231" s="3275"/>
      <c r="NO231" s="3275"/>
      <c r="NP231" s="3275"/>
      <c r="NQ231" s="3275"/>
      <c r="NR231" s="3275"/>
      <c r="NS231" s="3275"/>
      <c r="NT231" s="3275"/>
      <c r="NU231" s="3275"/>
      <c r="NV231" s="3275"/>
      <c r="NW231" s="3275"/>
      <c r="NX231" s="3275"/>
      <c r="NY231" s="3275"/>
      <c r="NZ231" s="3275"/>
      <c r="OA231" s="3275"/>
      <c r="OB231" s="3275"/>
      <c r="OC231" s="3275"/>
      <c r="OD231" s="3275"/>
      <c r="OE231" s="3275"/>
      <c r="OF231" s="3275"/>
      <c r="OG231" s="3275"/>
      <c r="OH231" s="3275"/>
      <c r="OI231" s="3275"/>
      <c r="OJ231" s="3275"/>
      <c r="OK231" s="3275"/>
      <c r="OL231" s="3275"/>
      <c r="OM231" s="3275"/>
      <c r="ON231" s="3275"/>
      <c r="OO231" s="3275"/>
      <c r="OP231" s="3275"/>
      <c r="OQ231" s="3275"/>
      <c r="OR231" s="3275"/>
      <c r="OS231" s="3275"/>
      <c r="OT231" s="3275"/>
      <c r="OU231" s="3275"/>
      <c r="OV231" s="3275"/>
      <c r="OW231" s="3275"/>
      <c r="OX231" s="3275"/>
      <c r="OY231" s="3275"/>
      <c r="OZ231" s="3275"/>
      <c r="PA231" s="3275"/>
      <c r="PB231" s="3275"/>
      <c r="PC231" s="3275"/>
      <c r="PD231" s="3275"/>
      <c r="PE231" s="3275"/>
      <c r="PF231" s="3275"/>
      <c r="PG231" s="3275"/>
      <c r="PH231" s="3275"/>
      <c r="PI231" s="3275"/>
      <c r="PJ231" s="3275"/>
      <c r="PK231" s="3275"/>
      <c r="PL231" s="3275"/>
      <c r="PM231" s="3275"/>
      <c r="PN231" s="3275"/>
      <c r="PO231" s="3275"/>
      <c r="PP231" s="3275"/>
      <c r="PQ231" s="3275"/>
      <c r="PR231" s="3275"/>
      <c r="PS231" s="3275"/>
      <c r="PT231" s="3275"/>
      <c r="PU231" s="3275"/>
      <c r="PV231" s="3275"/>
      <c r="PW231" s="3275"/>
      <c r="PX231" s="3275"/>
      <c r="PY231" s="3275"/>
      <c r="PZ231" s="3275"/>
      <c r="QA231" s="3275"/>
      <c r="QB231" s="3275"/>
      <c r="QC231" s="3275"/>
      <c r="QD231" s="3275"/>
      <c r="QE231" s="3275"/>
      <c r="QF231" s="3275"/>
      <c r="QG231" s="3275"/>
      <c r="QH231" s="3275"/>
      <c r="QI231" s="3275"/>
      <c r="QJ231" s="3275"/>
      <c r="QK231" s="3275"/>
      <c r="QL231" s="3275"/>
      <c r="QM231" s="3275"/>
      <c r="QN231" s="3275"/>
      <c r="QO231" s="3275"/>
      <c r="QP231" s="3275"/>
      <c r="QQ231" s="3275"/>
      <c r="QR231" s="3275"/>
      <c r="QS231" s="3275"/>
      <c r="QT231" s="3275"/>
      <c r="QU231" s="3275"/>
      <c r="QV231" s="3275"/>
      <c r="QW231" s="3275"/>
      <c r="QX231" s="3275"/>
      <c r="QY231" s="3275"/>
      <c r="QZ231" s="3275"/>
      <c r="RA231" s="3275"/>
      <c r="RB231" s="3275"/>
      <c r="RC231" s="3275"/>
      <c r="RD231" s="3275"/>
      <c r="RE231" s="3275"/>
      <c r="RF231" s="3275"/>
      <c r="RG231" s="3275"/>
      <c r="RH231" s="3275"/>
      <c r="RI231" s="3275"/>
      <c r="RJ231" s="3275"/>
      <c r="RK231" s="3275"/>
      <c r="RL231" s="3275"/>
      <c r="RM231" s="3275"/>
      <c r="RN231" s="3275"/>
      <c r="RO231" s="3275"/>
      <c r="RP231" s="3275"/>
      <c r="RQ231" s="3275"/>
      <c r="RR231" s="3275"/>
      <c r="RS231" s="3275"/>
      <c r="RT231" s="3275"/>
      <c r="RU231" s="3275"/>
      <c r="RV231" s="3275"/>
      <c r="RW231" s="3275"/>
      <c r="RX231" s="3275"/>
      <c r="RY231" s="3275"/>
      <c r="RZ231" s="3275"/>
      <c r="SA231" s="3275"/>
      <c r="SB231" s="3275"/>
      <c r="SC231" s="3275"/>
      <c r="SD231" s="3275"/>
      <c r="SE231" s="3275"/>
      <c r="SF231" s="3275"/>
      <c r="SG231" s="3275"/>
      <c r="SH231" s="3275"/>
      <c r="SI231" s="3275"/>
      <c r="SJ231" s="3275"/>
      <c r="SK231" s="3275"/>
      <c r="SL231" s="3275"/>
      <c r="SM231" s="3275"/>
      <c r="SN231" s="3275"/>
      <c r="SO231" s="3275"/>
      <c r="SP231" s="3275"/>
      <c r="SQ231" s="3275"/>
      <c r="SR231" s="3275"/>
      <c r="SS231" s="3275"/>
      <c r="ST231" s="3275"/>
      <c r="SU231" s="3275"/>
      <c r="SV231" s="3275"/>
      <c r="SW231" s="3275"/>
      <c r="SX231" s="3275"/>
      <c r="SY231" s="3275"/>
      <c r="SZ231" s="3275"/>
      <c r="TA231" s="3275"/>
      <c r="TB231" s="3275"/>
      <c r="TC231" s="3275"/>
      <c r="TD231" s="3275"/>
      <c r="TE231" s="3275"/>
      <c r="TF231" s="3275"/>
      <c r="TG231" s="3275"/>
      <c r="TH231" s="3275"/>
      <c r="TI231" s="3275"/>
      <c r="TJ231" s="3275"/>
      <c r="TK231" s="3275"/>
      <c r="TL231" s="3275"/>
      <c r="TM231" s="3275"/>
      <c r="TN231" s="3275"/>
      <c r="TO231" s="3275"/>
      <c r="TP231" s="3275"/>
      <c r="TQ231" s="3275"/>
      <c r="TR231" s="3275"/>
      <c r="TS231" s="3275"/>
      <c r="TT231" s="3275"/>
      <c r="TU231" s="3275"/>
      <c r="TV231" s="3275"/>
      <c r="TW231" s="3275"/>
      <c r="TX231" s="3275"/>
      <c r="TY231" s="3275"/>
      <c r="TZ231" s="3275"/>
      <c r="UA231" s="3275"/>
      <c r="UB231" s="3275"/>
      <c r="UC231" s="3275"/>
      <c r="UD231" s="3275"/>
      <c r="UE231" s="3275"/>
      <c r="UF231" s="3275"/>
      <c r="UG231" s="3275"/>
      <c r="UH231" s="3275"/>
      <c r="UI231" s="3275"/>
      <c r="UJ231" s="3275"/>
      <c r="UK231" s="3275"/>
      <c r="UL231" s="3275"/>
      <c r="UM231" s="3275"/>
      <c r="UN231" s="3275"/>
      <c r="UO231" s="3275"/>
      <c r="UP231" s="3275"/>
      <c r="UQ231" s="3275"/>
      <c r="UR231" s="3275"/>
      <c r="US231" s="3275"/>
      <c r="UT231" s="3275"/>
      <c r="UU231" s="3275"/>
      <c r="UV231" s="3275"/>
      <c r="UW231" s="3275"/>
      <c r="UX231" s="3275"/>
      <c r="UY231" s="3275"/>
      <c r="UZ231" s="3275"/>
      <c r="VA231" s="3275"/>
      <c r="VB231" s="3275"/>
      <c r="VC231" s="3275"/>
      <c r="VD231" s="3275"/>
      <c r="VE231" s="3275"/>
      <c r="VF231" s="3275"/>
      <c r="VG231" s="3275"/>
      <c r="VH231" s="3275"/>
      <c r="VI231" s="3275"/>
      <c r="VJ231" s="3275"/>
      <c r="VK231" s="3275"/>
      <c r="VL231" s="3275"/>
      <c r="VM231" s="3275"/>
      <c r="VN231" s="3275"/>
      <c r="VO231" s="3275"/>
      <c r="VP231" s="3275"/>
      <c r="VQ231" s="3275"/>
      <c r="VR231" s="3275"/>
      <c r="VS231" s="3275"/>
      <c r="VT231" s="3275"/>
      <c r="VU231" s="3275"/>
      <c r="VV231" s="3275"/>
      <c r="VW231" s="3275"/>
      <c r="VX231" s="3275"/>
      <c r="VY231" s="3275"/>
      <c r="VZ231" s="3275"/>
      <c r="WA231" s="3275"/>
      <c r="WB231" s="3275"/>
      <c r="WC231" s="3275"/>
      <c r="WD231" s="3275"/>
      <c r="WE231" s="3275"/>
      <c r="WF231" s="3275"/>
      <c r="WG231" s="3275"/>
      <c r="WH231" s="3275"/>
      <c r="WI231" s="3275"/>
      <c r="WJ231" s="3275"/>
      <c r="WK231" s="3275"/>
      <c r="WL231" s="3275"/>
      <c r="WM231" s="3275"/>
      <c r="WN231" s="3275"/>
      <c r="WO231" s="3275"/>
      <c r="WP231" s="3275"/>
      <c r="WQ231" s="3275"/>
      <c r="WR231" s="3275"/>
      <c r="WS231" s="3275"/>
      <c r="WT231" s="3275"/>
      <c r="WU231" s="3275"/>
      <c r="WV231" s="3275"/>
      <c r="WW231" s="3275"/>
      <c r="WX231" s="3275"/>
      <c r="WY231" s="3275"/>
      <c r="WZ231" s="3275"/>
      <c r="XA231" s="3275"/>
      <c r="XB231" s="3275"/>
      <c r="XC231" s="3275"/>
      <c r="XD231" s="3275"/>
      <c r="XE231" s="3275"/>
      <c r="XF231" s="3275"/>
      <c r="XG231" s="3275"/>
      <c r="XH231" s="3275"/>
      <c r="XI231" s="3275"/>
      <c r="XJ231" s="3275"/>
      <c r="XK231" s="3275"/>
      <c r="XL231" s="3275"/>
      <c r="XM231" s="3275"/>
      <c r="XN231" s="3275"/>
      <c r="XO231" s="3275"/>
      <c r="XP231" s="3275"/>
      <c r="XQ231" s="3275"/>
      <c r="XR231" s="3275"/>
      <c r="XS231" s="3275"/>
      <c r="XT231" s="3275"/>
      <c r="XU231" s="3275"/>
      <c r="XV231" s="3275"/>
      <c r="XW231" s="3275"/>
      <c r="XX231" s="3275"/>
      <c r="XY231" s="3275"/>
      <c r="XZ231" s="3275"/>
      <c r="YA231" s="3275"/>
      <c r="YB231" s="3275"/>
      <c r="YC231" s="3275"/>
      <c r="YD231" s="3275"/>
      <c r="YE231" s="3275"/>
      <c r="YF231" s="3275"/>
      <c r="YG231" s="3275"/>
      <c r="YH231" s="3275"/>
      <c r="YI231" s="3275"/>
      <c r="YJ231" s="3275"/>
      <c r="YK231" s="3275"/>
      <c r="YL231" s="3275"/>
      <c r="YM231" s="3275"/>
      <c r="YN231" s="3275"/>
      <c r="YO231" s="3275"/>
      <c r="YP231" s="3275"/>
      <c r="YQ231" s="3275"/>
      <c r="YR231" s="3275"/>
      <c r="YS231" s="3275"/>
      <c r="YT231" s="3275"/>
      <c r="YU231" s="3275"/>
      <c r="YV231" s="3275"/>
      <c r="YW231" s="3275"/>
      <c r="YX231" s="3275"/>
      <c r="YY231" s="3275"/>
      <c r="YZ231" s="3275"/>
      <c r="ZA231" s="3275"/>
      <c r="ZB231" s="3275"/>
      <c r="ZC231" s="3275"/>
      <c r="ZD231" s="3275"/>
      <c r="ZE231" s="3275"/>
      <c r="ZF231" s="3275"/>
      <c r="ZG231" s="3275"/>
      <c r="ZH231" s="3275"/>
      <c r="ZI231" s="3275"/>
      <c r="ZJ231" s="3275"/>
      <c r="ZK231" s="3275"/>
      <c r="ZL231" s="3275"/>
      <c r="ZM231" s="3275"/>
      <c r="ZN231" s="3275"/>
      <c r="ZO231" s="3275"/>
      <c r="ZP231" s="3275"/>
      <c r="ZQ231" s="3275"/>
      <c r="ZR231" s="3275"/>
      <c r="ZS231" s="3275"/>
      <c r="ZT231" s="3275"/>
      <c r="ZU231" s="3275"/>
      <c r="ZV231" s="3275"/>
      <c r="ZW231" s="3275"/>
      <c r="ZX231" s="3275"/>
      <c r="ZY231" s="3275"/>
      <c r="ZZ231" s="3275"/>
      <c r="AAA231" s="3275"/>
      <c r="AAB231" s="3275"/>
      <c r="AAC231" s="3275"/>
      <c r="AAD231" s="3275"/>
      <c r="AAE231" s="3275"/>
      <c r="AAF231" s="3275"/>
      <c r="AAG231" s="3275"/>
      <c r="AAH231" s="3275"/>
      <c r="AAI231" s="3275"/>
      <c r="AAJ231" s="3275"/>
      <c r="AAK231" s="3275"/>
      <c r="AAL231" s="3275"/>
      <c r="AAM231" s="3275"/>
      <c r="AAN231" s="3275"/>
      <c r="AAO231" s="3275"/>
      <c r="AAP231" s="3275"/>
      <c r="AAQ231" s="3275"/>
      <c r="AAR231" s="3275"/>
      <c r="AAS231" s="3275"/>
      <c r="AAT231" s="3275"/>
      <c r="AAU231" s="3275"/>
      <c r="AAV231" s="3275"/>
      <c r="AAW231" s="3275"/>
      <c r="AAX231" s="3275"/>
      <c r="AAY231" s="3275"/>
      <c r="AAZ231" s="3275"/>
      <c r="ABA231" s="3275"/>
      <c r="ABB231" s="3275"/>
      <c r="ABC231" s="3275"/>
      <c r="ABD231" s="3275"/>
      <c r="ABE231" s="3275"/>
      <c r="ABF231" s="3275"/>
      <c r="ABG231" s="3275"/>
      <c r="ABH231" s="3275"/>
      <c r="ABI231" s="3275"/>
      <c r="ABJ231" s="3275"/>
      <c r="ABK231" s="3275"/>
      <c r="ABL231" s="3275"/>
      <c r="ABM231" s="3275"/>
      <c r="ABN231" s="3275"/>
      <c r="ABO231" s="3275"/>
      <c r="ABP231" s="3275"/>
      <c r="ABQ231" s="3275"/>
      <c r="ABR231" s="3275"/>
      <c r="ABS231" s="3275"/>
      <c r="ABT231" s="3275"/>
      <c r="ABU231" s="3275"/>
      <c r="ABV231" s="3275"/>
      <c r="ABW231" s="3275"/>
      <c r="ABX231" s="3275"/>
      <c r="ABY231" s="3275"/>
      <c r="ABZ231" s="3275"/>
      <c r="ACA231" s="3275"/>
      <c r="ACB231" s="3275"/>
      <c r="ACC231" s="3275"/>
      <c r="ACD231" s="3275"/>
      <c r="ACE231" s="3275"/>
      <c r="ACF231" s="3275"/>
      <c r="ACG231" s="3275"/>
      <c r="ACH231" s="3275"/>
      <c r="ACI231" s="3275"/>
      <c r="ACJ231" s="3275"/>
      <c r="ACK231" s="3275"/>
      <c r="ACL231" s="3275"/>
      <c r="ACM231" s="3275"/>
      <c r="ACN231" s="3275"/>
      <c r="ACO231" s="3275"/>
      <c r="ACP231" s="3275"/>
      <c r="ACQ231" s="3275"/>
      <c r="ACR231" s="3275"/>
      <c r="ACS231" s="3275"/>
      <c r="ACT231" s="3275"/>
      <c r="ACU231" s="3275"/>
      <c r="ACV231" s="3275"/>
      <c r="ACW231" s="3275"/>
      <c r="ACX231" s="3275"/>
      <c r="ACY231" s="3275"/>
      <c r="ACZ231" s="3275"/>
      <c r="ADA231" s="3275"/>
      <c r="ADB231" s="3275"/>
      <c r="ADC231" s="3275"/>
      <c r="ADD231" s="3275"/>
      <c r="ADE231" s="3275"/>
      <c r="ADF231" s="3275"/>
      <c r="ADG231" s="3275"/>
      <c r="ADH231" s="3275"/>
      <c r="ADI231" s="3275"/>
      <c r="ADJ231" s="3275"/>
      <c r="ADK231" s="3275"/>
      <c r="ADL231" s="3275"/>
      <c r="ADM231" s="3275"/>
      <c r="ADN231" s="3275"/>
      <c r="ADO231" s="3275"/>
      <c r="ADP231" s="3275"/>
      <c r="ADQ231" s="3275"/>
      <c r="ADR231" s="3275"/>
      <c r="ADS231" s="3275"/>
      <c r="ADT231" s="3275"/>
      <c r="ADU231" s="3275"/>
      <c r="ADV231" s="3275"/>
      <c r="ADW231" s="3275"/>
      <c r="ADX231" s="3275"/>
      <c r="ADY231" s="3275"/>
      <c r="ADZ231" s="3275"/>
      <c r="AEA231" s="3275"/>
      <c r="AEB231" s="3275"/>
      <c r="AEC231" s="3275"/>
      <c r="AED231" s="3275"/>
      <c r="AEE231" s="3275"/>
      <c r="AEF231" s="3275"/>
      <c r="AEG231" s="3275"/>
      <c r="AEH231" s="3275"/>
      <c r="AEI231" s="3275"/>
      <c r="AEJ231" s="3275"/>
      <c r="AEK231" s="3275"/>
      <c r="AEL231" s="3275"/>
      <c r="AEM231" s="3275"/>
      <c r="AEN231" s="3275"/>
      <c r="AEO231" s="3275"/>
      <c r="AEP231" s="3275"/>
      <c r="AEQ231" s="3275"/>
      <c r="AER231" s="3275"/>
      <c r="AES231" s="3275"/>
      <c r="AET231" s="3275"/>
      <c r="AEU231" s="3275"/>
      <c r="AEV231" s="3275"/>
      <c r="AEW231" s="3275"/>
      <c r="AEX231" s="3275"/>
      <c r="AEY231" s="3275"/>
      <c r="AEZ231" s="3275"/>
      <c r="AFA231" s="3275"/>
      <c r="AFB231" s="3275"/>
      <c r="AFC231" s="3275"/>
      <c r="AFD231" s="3275"/>
      <c r="AFE231" s="3275"/>
      <c r="AFF231" s="3275"/>
      <c r="AFG231" s="3275"/>
      <c r="AFH231" s="3275"/>
      <c r="AFI231" s="3275"/>
      <c r="AFJ231" s="3275"/>
      <c r="AFK231" s="3275"/>
      <c r="AFL231" s="3275"/>
      <c r="AFM231" s="3275"/>
      <c r="AFN231" s="3275"/>
      <c r="AFO231" s="3275"/>
      <c r="AFP231" s="3275"/>
      <c r="AFQ231" s="3275"/>
      <c r="AFR231" s="3275"/>
      <c r="AFS231" s="3275"/>
      <c r="AFT231" s="3275"/>
      <c r="AFU231" s="3275"/>
      <c r="AFV231" s="3275"/>
      <c r="AFW231" s="3275"/>
      <c r="AFX231" s="3275"/>
      <c r="AFY231" s="3275"/>
      <c r="AFZ231" s="3275"/>
      <c r="AGA231" s="3275"/>
      <c r="AGB231" s="3275"/>
      <c r="AGC231" s="3275"/>
      <c r="AGD231" s="3275"/>
      <c r="AGE231" s="3275"/>
      <c r="AGF231" s="3275"/>
      <c r="AGG231" s="3275"/>
      <c r="AGH231" s="3275"/>
      <c r="AGI231" s="3275"/>
      <c r="AGJ231" s="3275"/>
      <c r="AGK231" s="3275"/>
      <c r="AGL231" s="3275"/>
      <c r="AGM231" s="3275"/>
      <c r="AGN231" s="3275"/>
      <c r="AGO231" s="3275"/>
      <c r="AGP231" s="3275"/>
      <c r="AGQ231" s="3275"/>
      <c r="AGR231" s="3275"/>
      <c r="AGS231" s="3275"/>
      <c r="AGT231" s="3275"/>
      <c r="AGU231" s="3275"/>
      <c r="AGV231" s="3275"/>
      <c r="AGW231" s="3275"/>
      <c r="AGX231" s="3275"/>
      <c r="AGY231" s="3275"/>
      <c r="AGZ231" s="3275"/>
      <c r="AHA231" s="3275"/>
      <c r="AHB231" s="3275"/>
      <c r="AHC231" s="3275"/>
      <c r="AHD231" s="3275"/>
      <c r="AHE231" s="3275"/>
      <c r="AHF231" s="3275"/>
      <c r="AHG231" s="3275"/>
      <c r="AHH231" s="3275"/>
      <c r="AHI231" s="3275"/>
      <c r="AHJ231" s="3275"/>
      <c r="AHK231" s="3275"/>
      <c r="AHL231" s="3275"/>
      <c r="AHM231" s="3275"/>
      <c r="AHN231" s="3275"/>
      <c r="AHO231" s="3275"/>
      <c r="AHP231" s="3275"/>
      <c r="AHQ231" s="3275"/>
      <c r="AHR231" s="3275"/>
      <c r="AHS231" s="3275"/>
      <c r="AHT231" s="3275"/>
      <c r="AHU231" s="3275"/>
      <c r="AHV231" s="3275"/>
      <c r="AHW231" s="3275"/>
      <c r="AHX231" s="3275"/>
      <c r="AHY231" s="3275"/>
      <c r="AHZ231" s="3275"/>
      <c r="AIA231" s="3275"/>
      <c r="AIB231" s="3275"/>
      <c r="AIC231" s="3275"/>
      <c r="AID231" s="3275"/>
      <c r="AIE231" s="3275"/>
      <c r="AIF231" s="3275"/>
      <c r="AIG231" s="3275"/>
      <c r="AIH231" s="3275"/>
      <c r="AII231" s="3275"/>
      <c r="AIJ231" s="3275"/>
      <c r="AIK231" s="3275"/>
      <c r="AIL231" s="3275"/>
      <c r="AIM231" s="3275"/>
      <c r="AIN231" s="3275"/>
      <c r="AIO231" s="3275"/>
      <c r="AIP231" s="3275"/>
      <c r="AIQ231" s="3275"/>
      <c r="AIR231" s="3275"/>
      <c r="AIS231" s="3275"/>
      <c r="AIT231" s="3275"/>
      <c r="AIU231" s="3275"/>
      <c r="AIV231" s="3275"/>
      <c r="AIW231" s="3275"/>
      <c r="AIX231" s="3275"/>
      <c r="AIY231" s="3275"/>
      <c r="AIZ231" s="3275"/>
      <c r="AJA231" s="3275"/>
      <c r="AJB231" s="3275"/>
      <c r="AJC231" s="3275"/>
      <c r="AJD231" s="3275"/>
      <c r="AJE231" s="3275"/>
      <c r="AJF231" s="3275"/>
      <c r="AJG231" s="3275"/>
      <c r="AJH231" s="3275"/>
      <c r="AJI231" s="3275"/>
      <c r="AJJ231" s="3275"/>
      <c r="AJK231" s="3275"/>
      <c r="AJL231" s="3275"/>
      <c r="AJM231" s="3275"/>
      <c r="AJN231" s="3275"/>
      <c r="AJO231" s="3275"/>
      <c r="AJP231" s="3275"/>
      <c r="AJQ231" s="3275"/>
      <c r="AJR231" s="3275"/>
      <c r="AJS231" s="3275"/>
      <c r="AJT231" s="3275"/>
      <c r="AJU231" s="3275"/>
      <c r="AJV231" s="3275"/>
      <c r="AJW231" s="3275"/>
      <c r="AJX231" s="3275"/>
      <c r="AJY231" s="3275"/>
      <c r="AJZ231" s="3275"/>
      <c r="AKA231" s="3275"/>
      <c r="AKB231" s="3275"/>
      <c r="AKC231" s="3275"/>
      <c r="AKD231" s="3275"/>
      <c r="AKE231" s="3275"/>
      <c r="AKF231" s="3275"/>
      <c r="AKG231" s="3275"/>
      <c r="AKH231" s="3275"/>
      <c r="AKI231" s="3275"/>
      <c r="AKJ231" s="3275"/>
      <c r="AKK231" s="3275"/>
      <c r="AKL231" s="3275"/>
      <c r="AKM231" s="3275"/>
      <c r="AKN231" s="3275"/>
      <c r="AKO231" s="3275"/>
      <c r="AKP231" s="3275"/>
      <c r="AKQ231" s="3275"/>
      <c r="AKR231" s="3275"/>
      <c r="AKS231" s="3275"/>
      <c r="AKT231" s="3275"/>
      <c r="AKU231" s="3275"/>
      <c r="AKV231" s="3275"/>
      <c r="AKW231" s="3275"/>
      <c r="AKX231" s="3275"/>
      <c r="AKY231" s="3275"/>
      <c r="AKZ231" s="3275"/>
      <c r="ALA231" s="3275"/>
      <c r="ALB231" s="3275"/>
      <c r="ALC231" s="3275"/>
      <c r="ALD231" s="3275"/>
      <c r="ALE231" s="3275"/>
      <c r="ALF231" s="3275"/>
      <c r="ALG231" s="3275"/>
      <c r="ALH231" s="3275"/>
      <c r="ALI231" s="3275"/>
      <c r="ALJ231" s="3275"/>
      <c r="ALK231" s="3275"/>
      <c r="ALL231" s="3275"/>
      <c r="ALM231" s="3275"/>
      <c r="ALN231" s="3275"/>
      <c r="ALO231" s="3275"/>
      <c r="ALP231" s="3275"/>
      <c r="ALQ231" s="3275"/>
      <c r="ALR231" s="3275"/>
      <c r="ALS231" s="3275"/>
      <c r="ALT231" s="3275"/>
      <c r="ALU231" s="3275"/>
      <c r="ALV231" s="3275"/>
      <c r="ALW231" s="3275"/>
      <c r="ALX231" s="3275"/>
      <c r="ALY231" s="3275"/>
      <c r="ALZ231" s="3275"/>
      <c r="AMA231" s="3275"/>
      <c r="AMB231" s="3275"/>
      <c r="AMC231" s="3275"/>
      <c r="AMD231" s="3275"/>
      <c r="AME231" s="3275"/>
      <c r="AMF231" s="3275"/>
      <c r="AMG231" s="3275"/>
      <c r="AMH231" s="3275"/>
      <c r="AMI231" s="3275"/>
      <c r="AMJ231" s="3275"/>
      <c r="AMK231" s="3275"/>
      <c r="AML231" s="3275"/>
      <c r="AMM231" s="3275"/>
      <c r="AMN231" s="3275"/>
      <c r="AMO231" s="3275"/>
      <c r="AMP231" s="3275"/>
      <c r="AMQ231" s="3275"/>
      <c r="AMR231" s="3275"/>
      <c r="AMS231" s="3275"/>
      <c r="AMT231" s="3275"/>
      <c r="AMU231" s="3275"/>
      <c r="AMV231" s="3275"/>
      <c r="AMW231" s="3275"/>
      <c r="AMX231" s="3275"/>
      <c r="AMY231" s="3275"/>
      <c r="AMZ231" s="3275"/>
      <c r="ANA231" s="3275"/>
      <c r="ANB231" s="3275"/>
      <c r="ANC231" s="3275"/>
      <c r="AND231" s="3275"/>
      <c r="ANE231" s="3275"/>
      <c r="ANF231" s="3275"/>
      <c r="ANG231" s="3275"/>
      <c r="ANH231" s="3275"/>
      <c r="ANI231" s="3275"/>
      <c r="ANJ231" s="3275"/>
      <c r="ANK231" s="3275"/>
      <c r="ANL231" s="3275"/>
      <c r="ANM231" s="3275"/>
      <c r="ANN231" s="3275"/>
      <c r="ANO231" s="3275"/>
      <c r="ANP231" s="3275"/>
      <c r="ANQ231" s="3275"/>
      <c r="ANR231" s="3275"/>
      <c r="ANS231" s="3275"/>
      <c r="ANT231" s="3275"/>
      <c r="ANU231" s="3275"/>
      <c r="ANV231" s="3275"/>
      <c r="ANW231" s="3275"/>
      <c r="ANX231" s="3275"/>
      <c r="ANY231" s="3275"/>
      <c r="ANZ231" s="3275"/>
      <c r="AOA231" s="3275"/>
      <c r="AOB231" s="3275"/>
      <c r="AOC231" s="3275"/>
      <c r="AOD231" s="3275"/>
      <c r="AOE231" s="3275"/>
      <c r="AOF231" s="3275"/>
      <c r="AOG231" s="3275"/>
      <c r="AOH231" s="3275"/>
      <c r="AOI231" s="3275"/>
      <c r="AOJ231" s="3275"/>
      <c r="AOK231" s="3275"/>
      <c r="AOL231" s="3275"/>
      <c r="AOM231" s="3275"/>
      <c r="AON231" s="3275"/>
      <c r="AOO231" s="3275"/>
      <c r="AOP231" s="3275"/>
      <c r="AOQ231" s="3275"/>
      <c r="AOR231" s="3275"/>
      <c r="AOS231" s="3275"/>
      <c r="AOT231" s="3275"/>
      <c r="AOU231" s="3275"/>
      <c r="AOV231" s="3275"/>
      <c r="AOW231" s="3275"/>
      <c r="AOX231" s="3275"/>
      <c r="AOY231" s="3275"/>
      <c r="AOZ231" s="3275"/>
      <c r="APA231" s="3275"/>
      <c r="APB231" s="3275"/>
      <c r="APC231" s="3275"/>
      <c r="APD231" s="3275"/>
      <c r="APE231" s="3275"/>
      <c r="APF231" s="3275"/>
      <c r="APG231" s="3275"/>
      <c r="APH231" s="3275"/>
      <c r="API231" s="3275"/>
      <c r="APJ231" s="3275"/>
      <c r="APK231" s="3275"/>
      <c r="APL231" s="3275"/>
      <c r="APM231" s="3275"/>
      <c r="APN231" s="3275"/>
      <c r="APO231" s="3275"/>
      <c r="APP231" s="3275"/>
      <c r="APQ231" s="3275"/>
      <c r="APR231" s="3275"/>
      <c r="APS231" s="3275"/>
      <c r="APT231" s="3275"/>
      <c r="APU231" s="3275"/>
      <c r="APV231" s="3275"/>
      <c r="APW231" s="3275"/>
      <c r="APX231" s="3275"/>
      <c r="APY231" s="3275"/>
      <c r="APZ231" s="3275"/>
      <c r="AQA231" s="3275"/>
      <c r="AQB231" s="3275"/>
      <c r="AQC231" s="3275"/>
      <c r="AQD231" s="3275"/>
      <c r="AQE231" s="3275"/>
      <c r="AQF231" s="3275"/>
      <c r="AQG231" s="3275"/>
      <c r="AQH231" s="3275"/>
      <c r="AQI231" s="3275"/>
      <c r="AQJ231" s="3275"/>
      <c r="AQK231" s="3275"/>
      <c r="AQL231" s="3275"/>
      <c r="AQM231" s="3275"/>
      <c r="AQN231" s="3275"/>
      <c r="AQO231" s="3275"/>
      <c r="AQP231" s="3275"/>
      <c r="AQQ231" s="3275"/>
      <c r="AQR231" s="3275"/>
      <c r="AQS231" s="3275"/>
      <c r="AQT231" s="3275"/>
      <c r="AQU231" s="3275"/>
      <c r="AQV231" s="3275"/>
      <c r="AQW231" s="3275"/>
      <c r="AQX231" s="3275"/>
      <c r="AQY231" s="3275"/>
      <c r="AQZ231" s="3275"/>
      <c r="ARA231" s="3275"/>
      <c r="ARB231" s="3275"/>
      <c r="ARC231" s="3275"/>
      <c r="ARD231" s="3275"/>
      <c r="ARE231" s="3275"/>
      <c r="ARF231" s="3275"/>
      <c r="ARG231" s="3275"/>
      <c r="ARH231" s="3275"/>
      <c r="ARI231" s="3275"/>
      <c r="ARJ231" s="3275"/>
      <c r="ARK231" s="3275"/>
      <c r="ARL231" s="3275"/>
      <c r="ARM231" s="3275"/>
      <c r="ARN231" s="3275"/>
      <c r="ARO231" s="3275"/>
      <c r="ARP231" s="3275"/>
      <c r="ARQ231" s="3275"/>
      <c r="ARR231" s="3275"/>
      <c r="ARS231" s="3275"/>
      <c r="ART231" s="3275"/>
      <c r="ARU231" s="3275"/>
      <c r="ARV231" s="3275"/>
      <c r="ARW231" s="3275"/>
      <c r="ARX231" s="3275"/>
      <c r="ARY231" s="3275"/>
      <c r="ARZ231" s="3275"/>
      <c r="ASA231" s="3275"/>
      <c r="ASB231" s="3275"/>
      <c r="ASC231" s="3275"/>
      <c r="ASD231" s="3275"/>
      <c r="ASE231" s="3275"/>
      <c r="ASF231" s="3275"/>
      <c r="ASG231" s="3275"/>
      <c r="ASH231" s="3275"/>
      <c r="ASI231" s="3275"/>
      <c r="ASJ231" s="3275"/>
      <c r="ASK231" s="3275"/>
      <c r="ASL231" s="3275"/>
      <c r="ASM231" s="3275"/>
      <c r="ASN231" s="3275"/>
      <c r="ASO231" s="3275"/>
      <c r="ASP231" s="3275"/>
      <c r="ASQ231" s="3275"/>
      <c r="ASR231" s="3275"/>
      <c r="ASS231" s="3275"/>
      <c r="AST231" s="3275"/>
      <c r="ASU231" s="3275"/>
      <c r="ASV231" s="3275"/>
      <c r="ASW231" s="3275"/>
      <c r="ASX231" s="3275"/>
      <c r="ASY231" s="3275"/>
      <c r="ASZ231" s="3275"/>
      <c r="ATA231" s="3275"/>
      <c r="ATB231" s="3275"/>
      <c r="ATC231" s="3275"/>
      <c r="ATD231" s="3275"/>
      <c r="ATE231" s="3275"/>
      <c r="ATF231" s="3275"/>
      <c r="ATG231" s="3275"/>
      <c r="ATH231" s="3275"/>
      <c r="ATI231" s="3275"/>
      <c r="ATJ231" s="3275"/>
      <c r="ATK231" s="3275"/>
      <c r="ATL231" s="3275"/>
      <c r="ATM231" s="3275"/>
      <c r="ATN231" s="3275"/>
      <c r="ATO231" s="3275"/>
      <c r="ATP231" s="3275"/>
      <c r="ATQ231" s="3275"/>
      <c r="ATR231" s="3275"/>
      <c r="ATS231" s="3275"/>
      <c r="ATT231" s="3275"/>
      <c r="ATU231" s="3275"/>
      <c r="ATV231" s="3275"/>
      <c r="ATW231" s="3275"/>
      <c r="ATX231" s="3275"/>
      <c r="ATY231" s="3275"/>
      <c r="ATZ231" s="3275"/>
      <c r="AUA231" s="3275"/>
      <c r="AUB231" s="3275"/>
      <c r="AUC231" s="3275"/>
      <c r="AUD231" s="3275"/>
      <c r="AUE231" s="3275"/>
      <c r="AUF231" s="3275"/>
      <c r="AUG231" s="3275"/>
      <c r="AUH231" s="3275"/>
      <c r="AUI231" s="3275"/>
      <c r="AUJ231" s="3275"/>
      <c r="AUK231" s="3275"/>
      <c r="AUL231" s="3275"/>
      <c r="AUM231" s="3275"/>
      <c r="AUN231" s="3275"/>
      <c r="AUO231" s="3275"/>
      <c r="AUP231" s="3275"/>
      <c r="AUQ231" s="3275"/>
      <c r="AUR231" s="3275"/>
      <c r="AUS231" s="3275"/>
      <c r="AUT231" s="3275"/>
      <c r="AUU231" s="3275"/>
      <c r="AUV231" s="3275"/>
      <c r="AUW231" s="3275"/>
      <c r="AUX231" s="3275"/>
      <c r="AUY231" s="3275"/>
      <c r="AUZ231" s="3275"/>
      <c r="AVA231" s="3275"/>
      <c r="AVB231" s="3275"/>
      <c r="AVC231" s="3275"/>
      <c r="AVD231" s="3275"/>
      <c r="AVE231" s="3275"/>
      <c r="AVF231" s="3275"/>
      <c r="AVG231" s="3275"/>
      <c r="AVH231" s="3275"/>
      <c r="AVI231" s="3275"/>
      <c r="AVJ231" s="3275"/>
      <c r="AVK231" s="3275"/>
      <c r="AVL231" s="3275"/>
      <c r="AVM231" s="3275"/>
      <c r="AVN231" s="3275"/>
      <c r="AVO231" s="3275"/>
      <c r="AVP231" s="3275"/>
      <c r="AVQ231" s="3275"/>
      <c r="AVR231" s="3275"/>
      <c r="AVS231" s="3275"/>
      <c r="AVT231" s="3275"/>
      <c r="AVU231" s="3275"/>
      <c r="AVV231" s="3275"/>
      <c r="AVW231" s="3275"/>
      <c r="AVX231" s="3275"/>
      <c r="AVY231" s="3275"/>
      <c r="AVZ231" s="3275"/>
      <c r="AWA231" s="3275"/>
      <c r="AWB231" s="3275"/>
      <c r="AWC231" s="3275"/>
      <c r="AWD231" s="3275"/>
      <c r="AWE231" s="3275"/>
      <c r="AWF231" s="3275"/>
      <c r="AWG231" s="3275"/>
      <c r="AWH231" s="3275"/>
      <c r="AWI231" s="3275"/>
      <c r="AWJ231" s="3275"/>
      <c r="AWK231" s="3275"/>
      <c r="AWL231" s="3275"/>
      <c r="AWM231" s="3275"/>
      <c r="AWN231" s="3275"/>
      <c r="AWO231" s="3275"/>
      <c r="AWP231" s="3275"/>
      <c r="AWQ231" s="3275"/>
      <c r="AWR231" s="3275"/>
      <c r="AWS231" s="3275"/>
      <c r="AWT231" s="3275"/>
      <c r="AWU231" s="3275"/>
      <c r="AWV231" s="3275"/>
      <c r="AWW231" s="3275"/>
      <c r="AWX231" s="3275"/>
      <c r="AWY231" s="3275"/>
      <c r="AWZ231" s="3275"/>
      <c r="AXA231" s="3275"/>
      <c r="AXB231" s="3275"/>
      <c r="AXC231" s="3275"/>
      <c r="AXD231" s="3275"/>
      <c r="AXE231" s="3275"/>
      <c r="AXF231" s="3275"/>
      <c r="AXG231" s="3275"/>
      <c r="AXH231" s="3275"/>
      <c r="AXI231" s="3275"/>
      <c r="AXJ231" s="3275"/>
    </row>
    <row r="232" spans="1:1310" s="3276" customFormat="1" ht="23.25" customHeight="1">
      <c r="A232" s="3277"/>
      <c r="B232" s="3280" t="s">
        <v>2623</v>
      </c>
      <c r="C232" s="3280"/>
      <c r="D232" s="3280"/>
      <c r="E232" s="3280"/>
      <c r="F232" s="3282"/>
      <c r="G232" s="3280" t="s">
        <v>2624</v>
      </c>
      <c r="H232" s="3280"/>
      <c r="I232" s="3280"/>
      <c r="J232" s="3282"/>
      <c r="K232" s="3284" t="s">
        <v>2625</v>
      </c>
      <c r="L232" s="3284"/>
      <c r="M232" s="3284"/>
      <c r="N232" s="3282"/>
      <c r="O232" s="3280" t="s">
        <v>2626</v>
      </c>
      <c r="P232" s="3280"/>
      <c r="Q232" s="3282"/>
      <c r="R232" s="1510"/>
      <c r="S232" s="1510"/>
      <c r="T232" s="1510"/>
      <c r="U232" s="1510"/>
      <c r="V232" s="1510"/>
      <c r="W232" s="1510"/>
      <c r="X232" s="1510"/>
      <c r="Y232" s="1510"/>
      <c r="Z232" s="1510"/>
      <c r="AA232" s="1510"/>
      <c r="AB232" s="1510"/>
      <c r="AC232" s="1510"/>
      <c r="AD232" s="3275"/>
      <c r="AE232" s="3275"/>
      <c r="AF232" s="3275"/>
      <c r="AG232" s="3275"/>
      <c r="AH232" s="3275"/>
      <c r="AI232" s="3275"/>
      <c r="AJ232" s="3275"/>
      <c r="AK232" s="3275"/>
      <c r="AL232" s="3275"/>
      <c r="AM232" s="3275"/>
      <c r="AN232" s="3275"/>
      <c r="AO232" s="3275"/>
      <c r="AP232" s="3275"/>
      <c r="AQ232" s="3275"/>
      <c r="AR232" s="3275"/>
      <c r="AS232" s="3275"/>
      <c r="AT232" s="3275"/>
      <c r="AU232" s="3275"/>
      <c r="AV232" s="3275"/>
      <c r="AW232" s="3275"/>
      <c r="AX232" s="3275"/>
      <c r="AY232" s="3275"/>
      <c r="AZ232" s="3275"/>
      <c r="BA232" s="3275"/>
      <c r="BB232" s="3275"/>
      <c r="BC232" s="3275"/>
      <c r="BD232" s="3275"/>
      <c r="BE232" s="3275"/>
      <c r="BF232" s="3275"/>
      <c r="BG232" s="3275"/>
      <c r="BH232" s="3275"/>
      <c r="BI232" s="3275"/>
      <c r="BJ232" s="3275"/>
      <c r="BK232" s="3275"/>
      <c r="BL232" s="3275"/>
      <c r="BM232" s="3275"/>
      <c r="BN232" s="3275"/>
      <c r="BO232" s="3275"/>
      <c r="BP232" s="3275"/>
      <c r="BQ232" s="3275"/>
      <c r="BR232" s="3275"/>
      <c r="BS232" s="3275"/>
      <c r="BT232" s="3275"/>
      <c r="BU232" s="3275"/>
      <c r="BV232" s="3275"/>
      <c r="BW232" s="3275"/>
      <c r="BX232" s="3275"/>
      <c r="BY232" s="3275"/>
      <c r="BZ232" s="3275"/>
      <c r="CA232" s="3275"/>
      <c r="CB232" s="3275"/>
      <c r="CC232" s="3275"/>
      <c r="CD232" s="3275"/>
      <c r="CE232" s="3275"/>
      <c r="CF232" s="3275"/>
      <c r="CG232" s="3275"/>
      <c r="CH232" s="3275"/>
      <c r="CI232" s="3275"/>
      <c r="CJ232" s="3275"/>
      <c r="CK232" s="3275"/>
      <c r="CL232" s="3275"/>
      <c r="CM232" s="3275"/>
      <c r="CN232" s="3275"/>
      <c r="CO232" s="3275"/>
      <c r="CP232" s="3275"/>
      <c r="CQ232" s="3275"/>
      <c r="CR232" s="3275"/>
      <c r="CS232" s="3275"/>
      <c r="CT232" s="3275"/>
      <c r="CU232" s="3275"/>
      <c r="CV232" s="3275"/>
      <c r="CW232" s="3275"/>
      <c r="CX232" s="3275"/>
      <c r="CY232" s="3275"/>
      <c r="CZ232" s="3275"/>
      <c r="DA232" s="3275"/>
      <c r="DB232" s="3275"/>
      <c r="DC232" s="3275"/>
      <c r="DD232" s="3275"/>
      <c r="DE232" s="3275"/>
      <c r="DF232" s="3275"/>
      <c r="DG232" s="3275"/>
      <c r="DH232" s="3275"/>
      <c r="DI232" s="3275"/>
      <c r="DJ232" s="3275"/>
      <c r="DK232" s="3275"/>
      <c r="DL232" s="3275"/>
      <c r="DM232" s="3275"/>
      <c r="DN232" s="3275"/>
      <c r="DO232" s="3275"/>
      <c r="DP232" s="3275"/>
      <c r="DQ232" s="3275"/>
      <c r="DR232" s="3275"/>
      <c r="DS232" s="3275"/>
      <c r="DT232" s="3275"/>
      <c r="DU232" s="3275"/>
      <c r="DV232" s="3275"/>
      <c r="DW232" s="3275"/>
      <c r="DX232" s="3275"/>
      <c r="DY232" s="3275"/>
      <c r="DZ232" s="3275"/>
      <c r="EA232" s="3275"/>
      <c r="EB232" s="3275"/>
      <c r="EC232" s="3275"/>
      <c r="ED232" s="3275"/>
      <c r="EE232" s="3275"/>
      <c r="EF232" s="3275"/>
      <c r="EG232" s="3275"/>
      <c r="EH232" s="3275"/>
      <c r="EI232" s="3275"/>
      <c r="EJ232" s="3275"/>
      <c r="EK232" s="3275"/>
      <c r="EL232" s="3275"/>
      <c r="EM232" s="3275"/>
      <c r="EN232" s="3275"/>
      <c r="EO232" s="3275"/>
      <c r="EP232" s="3275"/>
      <c r="EQ232" s="3275"/>
      <c r="ER232" s="3275"/>
      <c r="ES232" s="3275"/>
      <c r="ET232" s="3275"/>
      <c r="EU232" s="3275"/>
      <c r="EV232" s="3275"/>
      <c r="EW232" s="3275"/>
      <c r="EX232" s="3275"/>
      <c r="EY232" s="3275"/>
      <c r="EZ232" s="3275"/>
      <c r="FA232" s="3275"/>
      <c r="FB232" s="3275"/>
      <c r="FC232" s="3275"/>
      <c r="FD232" s="3275"/>
      <c r="FE232" s="3275"/>
      <c r="FF232" s="3275"/>
      <c r="FG232" s="3275"/>
      <c r="FH232" s="3275"/>
      <c r="FI232" s="3275"/>
      <c r="FJ232" s="3275"/>
      <c r="FK232" s="3275"/>
      <c r="FL232" s="3275"/>
      <c r="FM232" s="3275"/>
      <c r="FN232" s="3275"/>
      <c r="FO232" s="3275"/>
      <c r="FP232" s="3275"/>
      <c r="FQ232" s="3275"/>
      <c r="FR232" s="3275"/>
      <c r="FS232" s="3275"/>
      <c r="FT232" s="3275"/>
      <c r="FU232" s="3275"/>
      <c r="FV232" s="3275"/>
      <c r="FW232" s="3275"/>
      <c r="FX232" s="3275"/>
      <c r="FY232" s="3275"/>
      <c r="FZ232" s="3275"/>
      <c r="GA232" s="3275"/>
      <c r="GB232" s="3275"/>
      <c r="GC232" s="3275"/>
      <c r="GD232" s="3275"/>
      <c r="GE232" s="3275"/>
      <c r="GF232" s="3275"/>
      <c r="GG232" s="3275"/>
      <c r="GH232" s="3275"/>
      <c r="GI232" s="3275"/>
      <c r="GJ232" s="3275"/>
      <c r="GK232" s="3275"/>
      <c r="GL232" s="3275"/>
      <c r="GM232" s="3275"/>
      <c r="GN232" s="3275"/>
      <c r="GO232" s="3275"/>
      <c r="GP232" s="3275"/>
      <c r="GQ232" s="3275"/>
      <c r="GR232" s="3275"/>
      <c r="GS232" s="3275"/>
      <c r="GT232" s="3275"/>
      <c r="GU232" s="3275"/>
      <c r="GV232" s="3275"/>
      <c r="GW232" s="3275"/>
      <c r="GX232" s="3275"/>
      <c r="GY232" s="3275"/>
      <c r="GZ232" s="3275"/>
      <c r="HA232" s="3275"/>
      <c r="HB232" s="3275"/>
      <c r="HC232" s="3275"/>
      <c r="HD232" s="3275"/>
      <c r="HE232" s="3275"/>
      <c r="HF232" s="3275"/>
      <c r="HG232" s="3275"/>
      <c r="HH232" s="3275"/>
      <c r="HI232" s="3275"/>
      <c r="HJ232" s="3275"/>
      <c r="HK232" s="3275"/>
      <c r="HL232" s="3275"/>
      <c r="HM232" s="3275"/>
      <c r="HN232" s="3275"/>
      <c r="HO232" s="3275"/>
      <c r="HP232" s="3275"/>
      <c r="HQ232" s="3275"/>
      <c r="HR232" s="3275"/>
      <c r="HS232" s="3275"/>
      <c r="HT232" s="3275"/>
      <c r="HU232" s="3275"/>
      <c r="HV232" s="3275"/>
      <c r="HW232" s="3275"/>
      <c r="HX232" s="3275"/>
      <c r="HY232" s="3275"/>
      <c r="HZ232" s="3275"/>
      <c r="IA232" s="3275"/>
      <c r="IB232" s="3275"/>
      <c r="IC232" s="3275"/>
      <c r="ID232" s="3275"/>
      <c r="IE232" s="3275"/>
      <c r="IF232" s="3275"/>
      <c r="IG232" s="3275"/>
      <c r="IH232" s="3275"/>
      <c r="II232" s="3275"/>
      <c r="IJ232" s="3275"/>
      <c r="IK232" s="3275"/>
      <c r="IL232" s="3275"/>
      <c r="IM232" s="3275"/>
      <c r="IN232" s="3275"/>
      <c r="IO232" s="3275"/>
      <c r="IP232" s="3275"/>
      <c r="IQ232" s="3275"/>
      <c r="IR232" s="3275"/>
      <c r="IS232" s="3275"/>
      <c r="IT232" s="3275"/>
      <c r="IU232" s="3275"/>
      <c r="IV232" s="3275"/>
      <c r="IW232" s="3275"/>
      <c r="IX232" s="3275"/>
      <c r="IY232" s="3275"/>
      <c r="IZ232" s="3275"/>
      <c r="JA232" s="3275"/>
      <c r="JB232" s="3275"/>
      <c r="JC232" s="3275"/>
      <c r="JD232" s="3275"/>
      <c r="JE232" s="3275"/>
      <c r="JF232" s="3275"/>
      <c r="JG232" s="3275"/>
      <c r="JH232" s="3275"/>
      <c r="JI232" s="3275"/>
      <c r="JJ232" s="3275"/>
      <c r="JK232" s="3275"/>
      <c r="JL232" s="3275"/>
      <c r="JM232" s="3275"/>
      <c r="JN232" s="3275"/>
      <c r="JO232" s="3275"/>
      <c r="JP232" s="3275"/>
      <c r="JQ232" s="3275"/>
      <c r="JR232" s="3275"/>
      <c r="JS232" s="3275"/>
      <c r="JT232" s="3275"/>
      <c r="JU232" s="3275"/>
      <c r="JV232" s="3275"/>
      <c r="JW232" s="3275"/>
      <c r="JX232" s="3275"/>
      <c r="JY232" s="3275"/>
      <c r="JZ232" s="3275"/>
      <c r="KA232" s="3275"/>
      <c r="KB232" s="3275"/>
      <c r="KC232" s="3275"/>
      <c r="KD232" s="3275"/>
      <c r="KE232" s="3275"/>
      <c r="KF232" s="3275"/>
      <c r="KG232" s="3275"/>
      <c r="KH232" s="3275"/>
      <c r="KI232" s="3275"/>
      <c r="KJ232" s="3275"/>
      <c r="KK232" s="3275"/>
      <c r="KL232" s="3275"/>
      <c r="KM232" s="3275"/>
      <c r="KN232" s="3275"/>
      <c r="KO232" s="3275"/>
      <c r="KP232" s="3275"/>
      <c r="KQ232" s="3275"/>
      <c r="KR232" s="3275"/>
      <c r="KS232" s="3275"/>
      <c r="KT232" s="3275"/>
      <c r="KU232" s="3275"/>
      <c r="KV232" s="3275"/>
      <c r="KW232" s="3275"/>
      <c r="KX232" s="3275"/>
      <c r="KY232" s="3275"/>
      <c r="KZ232" s="3275"/>
      <c r="LA232" s="3275"/>
      <c r="LB232" s="3275"/>
      <c r="LC232" s="3275"/>
      <c r="LD232" s="3275"/>
      <c r="LE232" s="3275"/>
      <c r="LF232" s="3275"/>
      <c r="LG232" s="3275"/>
      <c r="LH232" s="3275"/>
      <c r="LI232" s="3275"/>
      <c r="LJ232" s="3275"/>
      <c r="LK232" s="3275"/>
      <c r="LL232" s="3275"/>
      <c r="LM232" s="3275"/>
      <c r="LN232" s="3275"/>
      <c r="LO232" s="3275"/>
      <c r="LP232" s="3275"/>
      <c r="LQ232" s="3275"/>
      <c r="LR232" s="3275"/>
      <c r="LS232" s="3275"/>
      <c r="LT232" s="3275"/>
      <c r="LU232" s="3275"/>
      <c r="LV232" s="3275"/>
      <c r="LW232" s="3275"/>
      <c r="LX232" s="3275"/>
      <c r="LY232" s="3275"/>
      <c r="LZ232" s="3275"/>
      <c r="MA232" s="3275"/>
      <c r="MB232" s="3275"/>
      <c r="MC232" s="3275"/>
      <c r="MD232" s="3275"/>
      <c r="ME232" s="3275"/>
      <c r="MF232" s="3275"/>
      <c r="MG232" s="3275"/>
      <c r="MH232" s="3275"/>
      <c r="MI232" s="3275"/>
      <c r="MJ232" s="3275"/>
      <c r="MK232" s="3275"/>
      <c r="ML232" s="3275"/>
      <c r="MM232" s="3275"/>
      <c r="MN232" s="3275"/>
      <c r="MO232" s="3275"/>
      <c r="MP232" s="3275"/>
      <c r="MQ232" s="3275"/>
      <c r="MR232" s="3275"/>
      <c r="MS232" s="3275"/>
      <c r="MT232" s="3275"/>
      <c r="MU232" s="3275"/>
      <c r="MV232" s="3275"/>
      <c r="MW232" s="3275"/>
      <c r="MX232" s="3275"/>
      <c r="MY232" s="3275"/>
      <c r="MZ232" s="3275"/>
      <c r="NA232" s="3275"/>
      <c r="NB232" s="3275"/>
      <c r="NC232" s="3275"/>
      <c r="ND232" s="3275"/>
      <c r="NE232" s="3275"/>
      <c r="NF232" s="3275"/>
      <c r="NG232" s="3275"/>
      <c r="NH232" s="3275"/>
      <c r="NI232" s="3275"/>
      <c r="NJ232" s="3275"/>
      <c r="NK232" s="3275"/>
      <c r="NL232" s="3275"/>
      <c r="NM232" s="3275"/>
      <c r="NN232" s="3275"/>
      <c r="NO232" s="3275"/>
      <c r="NP232" s="3275"/>
      <c r="NQ232" s="3275"/>
      <c r="NR232" s="3275"/>
      <c r="NS232" s="3275"/>
      <c r="NT232" s="3275"/>
      <c r="NU232" s="3275"/>
      <c r="NV232" s="3275"/>
      <c r="NW232" s="3275"/>
      <c r="NX232" s="3275"/>
      <c r="NY232" s="3275"/>
      <c r="NZ232" s="3275"/>
      <c r="OA232" s="3275"/>
      <c r="OB232" s="3275"/>
      <c r="OC232" s="3275"/>
      <c r="OD232" s="3275"/>
      <c r="OE232" s="3275"/>
      <c r="OF232" s="3275"/>
      <c r="OG232" s="3275"/>
      <c r="OH232" s="3275"/>
      <c r="OI232" s="3275"/>
      <c r="OJ232" s="3275"/>
      <c r="OK232" s="3275"/>
      <c r="OL232" s="3275"/>
      <c r="OM232" s="3275"/>
      <c r="ON232" s="3275"/>
      <c r="OO232" s="3275"/>
      <c r="OP232" s="3275"/>
      <c r="OQ232" s="3275"/>
      <c r="OR232" s="3275"/>
      <c r="OS232" s="3275"/>
      <c r="OT232" s="3275"/>
      <c r="OU232" s="3275"/>
      <c r="OV232" s="3275"/>
      <c r="OW232" s="3275"/>
      <c r="OX232" s="3275"/>
      <c r="OY232" s="3275"/>
      <c r="OZ232" s="3275"/>
      <c r="PA232" s="3275"/>
      <c r="PB232" s="3275"/>
      <c r="PC232" s="3275"/>
      <c r="PD232" s="3275"/>
      <c r="PE232" s="3275"/>
      <c r="PF232" s="3275"/>
      <c r="PG232" s="3275"/>
      <c r="PH232" s="3275"/>
      <c r="PI232" s="3275"/>
      <c r="PJ232" s="3275"/>
      <c r="PK232" s="3275"/>
      <c r="PL232" s="3275"/>
      <c r="PM232" s="3275"/>
      <c r="PN232" s="3275"/>
      <c r="PO232" s="3275"/>
      <c r="PP232" s="3275"/>
      <c r="PQ232" s="3275"/>
      <c r="PR232" s="3275"/>
      <c r="PS232" s="3275"/>
      <c r="PT232" s="3275"/>
      <c r="PU232" s="3275"/>
      <c r="PV232" s="3275"/>
      <c r="PW232" s="3275"/>
      <c r="PX232" s="3275"/>
      <c r="PY232" s="3275"/>
      <c r="PZ232" s="3275"/>
      <c r="QA232" s="3275"/>
      <c r="QB232" s="3275"/>
      <c r="QC232" s="3275"/>
      <c r="QD232" s="3275"/>
      <c r="QE232" s="3275"/>
      <c r="QF232" s="3275"/>
      <c r="QG232" s="3275"/>
      <c r="QH232" s="3275"/>
      <c r="QI232" s="3275"/>
      <c r="QJ232" s="3275"/>
      <c r="QK232" s="3275"/>
      <c r="QL232" s="3275"/>
      <c r="QM232" s="3275"/>
      <c r="QN232" s="3275"/>
      <c r="QO232" s="3275"/>
      <c r="QP232" s="3275"/>
      <c r="QQ232" s="3275"/>
      <c r="QR232" s="3275"/>
      <c r="QS232" s="3275"/>
      <c r="QT232" s="3275"/>
      <c r="QU232" s="3275"/>
      <c r="QV232" s="3275"/>
      <c r="QW232" s="3275"/>
      <c r="QX232" s="3275"/>
      <c r="QY232" s="3275"/>
      <c r="QZ232" s="3275"/>
      <c r="RA232" s="3275"/>
      <c r="RB232" s="3275"/>
      <c r="RC232" s="3275"/>
      <c r="RD232" s="3275"/>
      <c r="RE232" s="3275"/>
      <c r="RF232" s="3275"/>
      <c r="RG232" s="3275"/>
      <c r="RH232" s="3275"/>
      <c r="RI232" s="3275"/>
      <c r="RJ232" s="3275"/>
      <c r="RK232" s="3275"/>
      <c r="RL232" s="3275"/>
      <c r="RM232" s="3275"/>
      <c r="RN232" s="3275"/>
      <c r="RO232" s="3275"/>
      <c r="RP232" s="3275"/>
      <c r="RQ232" s="3275"/>
      <c r="RR232" s="3275"/>
      <c r="RS232" s="3275"/>
      <c r="RT232" s="3275"/>
      <c r="RU232" s="3275"/>
      <c r="RV232" s="3275"/>
      <c r="RW232" s="3275"/>
      <c r="RX232" s="3275"/>
      <c r="RY232" s="3275"/>
      <c r="RZ232" s="3275"/>
      <c r="SA232" s="3275"/>
      <c r="SB232" s="3275"/>
      <c r="SC232" s="3275"/>
      <c r="SD232" s="3275"/>
      <c r="SE232" s="3275"/>
      <c r="SF232" s="3275"/>
      <c r="SG232" s="3275"/>
      <c r="SH232" s="3275"/>
      <c r="SI232" s="3275"/>
      <c r="SJ232" s="3275"/>
      <c r="SK232" s="3275"/>
      <c r="SL232" s="3275"/>
      <c r="SM232" s="3275"/>
      <c r="SN232" s="3275"/>
      <c r="SO232" s="3275"/>
      <c r="SP232" s="3275"/>
      <c r="SQ232" s="3275"/>
      <c r="SR232" s="3275"/>
      <c r="SS232" s="3275"/>
      <c r="ST232" s="3275"/>
      <c r="SU232" s="3275"/>
      <c r="SV232" s="3275"/>
      <c r="SW232" s="3275"/>
      <c r="SX232" s="3275"/>
      <c r="SY232" s="3275"/>
      <c r="SZ232" s="3275"/>
      <c r="TA232" s="3275"/>
      <c r="TB232" s="3275"/>
      <c r="TC232" s="3275"/>
      <c r="TD232" s="3275"/>
      <c r="TE232" s="3275"/>
      <c r="TF232" s="3275"/>
      <c r="TG232" s="3275"/>
      <c r="TH232" s="3275"/>
      <c r="TI232" s="3275"/>
      <c r="TJ232" s="3275"/>
      <c r="TK232" s="3275"/>
      <c r="TL232" s="3275"/>
      <c r="TM232" s="3275"/>
      <c r="TN232" s="3275"/>
      <c r="TO232" s="3275"/>
      <c r="TP232" s="3275"/>
      <c r="TQ232" s="3275"/>
      <c r="TR232" s="3275"/>
      <c r="TS232" s="3275"/>
      <c r="TT232" s="3275"/>
      <c r="TU232" s="3275"/>
      <c r="TV232" s="3275"/>
      <c r="TW232" s="3275"/>
      <c r="TX232" s="3275"/>
      <c r="TY232" s="3275"/>
      <c r="TZ232" s="3275"/>
      <c r="UA232" s="3275"/>
      <c r="UB232" s="3275"/>
      <c r="UC232" s="3275"/>
      <c r="UD232" s="3275"/>
      <c r="UE232" s="3275"/>
      <c r="UF232" s="3275"/>
      <c r="UG232" s="3275"/>
      <c r="UH232" s="3275"/>
      <c r="UI232" s="3275"/>
      <c r="UJ232" s="3275"/>
      <c r="UK232" s="3275"/>
      <c r="UL232" s="3275"/>
      <c r="UM232" s="3275"/>
      <c r="UN232" s="3275"/>
      <c r="UO232" s="3275"/>
      <c r="UP232" s="3275"/>
      <c r="UQ232" s="3275"/>
      <c r="UR232" s="3275"/>
      <c r="US232" s="3275"/>
      <c r="UT232" s="3275"/>
      <c r="UU232" s="3275"/>
      <c r="UV232" s="3275"/>
      <c r="UW232" s="3275"/>
      <c r="UX232" s="3275"/>
      <c r="UY232" s="3275"/>
      <c r="UZ232" s="3275"/>
      <c r="VA232" s="3275"/>
      <c r="VB232" s="3275"/>
      <c r="VC232" s="3275"/>
      <c r="VD232" s="3275"/>
      <c r="VE232" s="3275"/>
      <c r="VF232" s="3275"/>
      <c r="VG232" s="3275"/>
      <c r="VH232" s="3275"/>
      <c r="VI232" s="3275"/>
      <c r="VJ232" s="3275"/>
      <c r="VK232" s="3275"/>
      <c r="VL232" s="3275"/>
      <c r="VM232" s="3275"/>
      <c r="VN232" s="3275"/>
      <c r="VO232" s="3275"/>
      <c r="VP232" s="3275"/>
      <c r="VQ232" s="3275"/>
      <c r="VR232" s="3275"/>
      <c r="VS232" s="3275"/>
      <c r="VT232" s="3275"/>
      <c r="VU232" s="3275"/>
      <c r="VV232" s="3275"/>
      <c r="VW232" s="3275"/>
      <c r="VX232" s="3275"/>
      <c r="VY232" s="3275"/>
      <c r="VZ232" s="3275"/>
      <c r="WA232" s="3275"/>
      <c r="WB232" s="3275"/>
      <c r="WC232" s="3275"/>
      <c r="WD232" s="3275"/>
      <c r="WE232" s="3275"/>
      <c r="WF232" s="3275"/>
      <c r="WG232" s="3275"/>
      <c r="WH232" s="3275"/>
      <c r="WI232" s="3275"/>
      <c r="WJ232" s="3275"/>
      <c r="WK232" s="3275"/>
      <c r="WL232" s="3275"/>
      <c r="WM232" s="3275"/>
      <c r="WN232" s="3275"/>
      <c r="WO232" s="3275"/>
      <c r="WP232" s="3275"/>
      <c r="WQ232" s="3275"/>
      <c r="WR232" s="3275"/>
      <c r="WS232" s="3275"/>
      <c r="WT232" s="3275"/>
      <c r="WU232" s="3275"/>
      <c r="WV232" s="3275"/>
      <c r="WW232" s="3275"/>
      <c r="WX232" s="3275"/>
      <c r="WY232" s="3275"/>
      <c r="WZ232" s="3275"/>
      <c r="XA232" s="3275"/>
      <c r="XB232" s="3275"/>
      <c r="XC232" s="3275"/>
      <c r="XD232" s="3275"/>
      <c r="XE232" s="3275"/>
      <c r="XF232" s="3275"/>
      <c r="XG232" s="3275"/>
      <c r="XH232" s="3275"/>
      <c r="XI232" s="3275"/>
      <c r="XJ232" s="3275"/>
      <c r="XK232" s="3275"/>
      <c r="XL232" s="3275"/>
      <c r="XM232" s="3275"/>
      <c r="XN232" s="3275"/>
      <c r="XO232" s="3275"/>
      <c r="XP232" s="3275"/>
      <c r="XQ232" s="3275"/>
      <c r="XR232" s="3275"/>
      <c r="XS232" s="3275"/>
      <c r="XT232" s="3275"/>
      <c r="XU232" s="3275"/>
      <c r="XV232" s="3275"/>
      <c r="XW232" s="3275"/>
      <c r="XX232" s="3275"/>
      <c r="XY232" s="3275"/>
      <c r="XZ232" s="3275"/>
      <c r="YA232" s="3275"/>
      <c r="YB232" s="3275"/>
      <c r="YC232" s="3275"/>
      <c r="YD232" s="3275"/>
      <c r="YE232" s="3275"/>
      <c r="YF232" s="3275"/>
      <c r="YG232" s="3275"/>
      <c r="YH232" s="3275"/>
      <c r="YI232" s="3275"/>
      <c r="YJ232" s="3275"/>
      <c r="YK232" s="3275"/>
      <c r="YL232" s="3275"/>
      <c r="YM232" s="3275"/>
      <c r="YN232" s="3275"/>
      <c r="YO232" s="3275"/>
      <c r="YP232" s="3275"/>
      <c r="YQ232" s="3275"/>
      <c r="YR232" s="3275"/>
      <c r="YS232" s="3275"/>
      <c r="YT232" s="3275"/>
      <c r="YU232" s="3275"/>
      <c r="YV232" s="3275"/>
      <c r="YW232" s="3275"/>
      <c r="YX232" s="3275"/>
      <c r="YY232" s="3275"/>
      <c r="YZ232" s="3275"/>
      <c r="ZA232" s="3275"/>
      <c r="ZB232" s="3275"/>
      <c r="ZC232" s="3275"/>
      <c r="ZD232" s="3275"/>
      <c r="ZE232" s="3275"/>
      <c r="ZF232" s="3275"/>
      <c r="ZG232" s="3275"/>
      <c r="ZH232" s="3275"/>
      <c r="ZI232" s="3275"/>
      <c r="ZJ232" s="3275"/>
      <c r="ZK232" s="3275"/>
      <c r="ZL232" s="3275"/>
      <c r="ZM232" s="3275"/>
      <c r="ZN232" s="3275"/>
      <c r="ZO232" s="3275"/>
      <c r="ZP232" s="3275"/>
      <c r="ZQ232" s="3275"/>
      <c r="ZR232" s="3275"/>
      <c r="ZS232" s="3275"/>
      <c r="ZT232" s="3275"/>
      <c r="ZU232" s="3275"/>
      <c r="ZV232" s="3275"/>
      <c r="ZW232" s="3275"/>
      <c r="ZX232" s="3275"/>
      <c r="ZY232" s="3275"/>
      <c r="ZZ232" s="3275"/>
      <c r="AAA232" s="3275"/>
      <c r="AAB232" s="3275"/>
      <c r="AAC232" s="3275"/>
      <c r="AAD232" s="3275"/>
      <c r="AAE232" s="3275"/>
      <c r="AAF232" s="3275"/>
      <c r="AAG232" s="3275"/>
      <c r="AAH232" s="3275"/>
      <c r="AAI232" s="3275"/>
      <c r="AAJ232" s="3275"/>
      <c r="AAK232" s="3275"/>
      <c r="AAL232" s="3275"/>
      <c r="AAM232" s="3275"/>
      <c r="AAN232" s="3275"/>
      <c r="AAO232" s="3275"/>
      <c r="AAP232" s="3275"/>
      <c r="AAQ232" s="3275"/>
      <c r="AAR232" s="3275"/>
      <c r="AAS232" s="3275"/>
      <c r="AAT232" s="3275"/>
      <c r="AAU232" s="3275"/>
      <c r="AAV232" s="3275"/>
      <c r="AAW232" s="3275"/>
      <c r="AAX232" s="3275"/>
      <c r="AAY232" s="3275"/>
      <c r="AAZ232" s="3275"/>
      <c r="ABA232" s="3275"/>
      <c r="ABB232" s="3275"/>
      <c r="ABC232" s="3275"/>
      <c r="ABD232" s="3275"/>
      <c r="ABE232" s="3275"/>
      <c r="ABF232" s="3275"/>
      <c r="ABG232" s="3275"/>
      <c r="ABH232" s="3275"/>
      <c r="ABI232" s="3275"/>
      <c r="ABJ232" s="3275"/>
      <c r="ABK232" s="3275"/>
      <c r="ABL232" s="3275"/>
      <c r="ABM232" s="3275"/>
      <c r="ABN232" s="3275"/>
      <c r="ABO232" s="3275"/>
      <c r="ABP232" s="3275"/>
      <c r="ABQ232" s="3275"/>
      <c r="ABR232" s="3275"/>
      <c r="ABS232" s="3275"/>
      <c r="ABT232" s="3275"/>
      <c r="ABU232" s="3275"/>
      <c r="ABV232" s="3275"/>
      <c r="ABW232" s="3275"/>
      <c r="ABX232" s="3275"/>
      <c r="ABY232" s="3275"/>
      <c r="ABZ232" s="3275"/>
      <c r="ACA232" s="3275"/>
      <c r="ACB232" s="3275"/>
      <c r="ACC232" s="3275"/>
      <c r="ACD232" s="3275"/>
      <c r="ACE232" s="3275"/>
      <c r="ACF232" s="3275"/>
      <c r="ACG232" s="3275"/>
      <c r="ACH232" s="3275"/>
      <c r="ACI232" s="3275"/>
      <c r="ACJ232" s="3275"/>
      <c r="ACK232" s="3275"/>
      <c r="ACL232" s="3275"/>
      <c r="ACM232" s="3275"/>
      <c r="ACN232" s="3275"/>
      <c r="ACO232" s="3275"/>
      <c r="ACP232" s="3275"/>
      <c r="ACQ232" s="3275"/>
      <c r="ACR232" s="3275"/>
      <c r="ACS232" s="3275"/>
      <c r="ACT232" s="3275"/>
      <c r="ACU232" s="3275"/>
      <c r="ACV232" s="3275"/>
      <c r="ACW232" s="3275"/>
      <c r="ACX232" s="3275"/>
      <c r="ACY232" s="3275"/>
      <c r="ACZ232" s="3275"/>
      <c r="ADA232" s="3275"/>
      <c r="ADB232" s="3275"/>
      <c r="ADC232" s="3275"/>
      <c r="ADD232" s="3275"/>
      <c r="ADE232" s="3275"/>
      <c r="ADF232" s="3275"/>
      <c r="ADG232" s="3275"/>
      <c r="ADH232" s="3275"/>
      <c r="ADI232" s="3275"/>
      <c r="ADJ232" s="3275"/>
      <c r="ADK232" s="3275"/>
      <c r="ADL232" s="3275"/>
      <c r="ADM232" s="3275"/>
      <c r="ADN232" s="3275"/>
      <c r="ADO232" s="3275"/>
      <c r="ADP232" s="3275"/>
      <c r="ADQ232" s="3275"/>
      <c r="ADR232" s="3275"/>
      <c r="ADS232" s="3275"/>
      <c r="ADT232" s="3275"/>
      <c r="ADU232" s="3275"/>
      <c r="ADV232" s="3275"/>
      <c r="ADW232" s="3275"/>
      <c r="ADX232" s="3275"/>
      <c r="ADY232" s="3275"/>
      <c r="ADZ232" s="3275"/>
      <c r="AEA232" s="3275"/>
      <c r="AEB232" s="3275"/>
      <c r="AEC232" s="3275"/>
      <c r="AED232" s="3275"/>
      <c r="AEE232" s="3275"/>
      <c r="AEF232" s="3275"/>
      <c r="AEG232" s="3275"/>
      <c r="AEH232" s="3275"/>
      <c r="AEI232" s="3275"/>
      <c r="AEJ232" s="3275"/>
      <c r="AEK232" s="3275"/>
      <c r="AEL232" s="3275"/>
      <c r="AEM232" s="3275"/>
      <c r="AEN232" s="3275"/>
      <c r="AEO232" s="3275"/>
      <c r="AEP232" s="3275"/>
      <c r="AEQ232" s="3275"/>
      <c r="AER232" s="3275"/>
      <c r="AES232" s="3275"/>
      <c r="AET232" s="3275"/>
      <c r="AEU232" s="3275"/>
      <c r="AEV232" s="3275"/>
      <c r="AEW232" s="3275"/>
      <c r="AEX232" s="3275"/>
      <c r="AEY232" s="3275"/>
      <c r="AEZ232" s="3275"/>
      <c r="AFA232" s="3275"/>
      <c r="AFB232" s="3275"/>
      <c r="AFC232" s="3275"/>
      <c r="AFD232" s="3275"/>
      <c r="AFE232" s="3275"/>
      <c r="AFF232" s="3275"/>
      <c r="AFG232" s="3275"/>
      <c r="AFH232" s="3275"/>
      <c r="AFI232" s="3275"/>
      <c r="AFJ232" s="3275"/>
      <c r="AFK232" s="3275"/>
      <c r="AFL232" s="3275"/>
      <c r="AFM232" s="3275"/>
      <c r="AFN232" s="3275"/>
      <c r="AFO232" s="3275"/>
      <c r="AFP232" s="3275"/>
      <c r="AFQ232" s="3275"/>
      <c r="AFR232" s="3275"/>
      <c r="AFS232" s="3275"/>
      <c r="AFT232" s="3275"/>
      <c r="AFU232" s="3275"/>
      <c r="AFV232" s="3275"/>
      <c r="AFW232" s="3275"/>
      <c r="AFX232" s="3275"/>
      <c r="AFY232" s="3275"/>
      <c r="AFZ232" s="3275"/>
      <c r="AGA232" s="3275"/>
      <c r="AGB232" s="3275"/>
      <c r="AGC232" s="3275"/>
      <c r="AGD232" s="3275"/>
      <c r="AGE232" s="3275"/>
      <c r="AGF232" s="3275"/>
      <c r="AGG232" s="3275"/>
      <c r="AGH232" s="3275"/>
      <c r="AGI232" s="3275"/>
      <c r="AGJ232" s="3275"/>
      <c r="AGK232" s="3275"/>
      <c r="AGL232" s="3275"/>
      <c r="AGM232" s="3275"/>
      <c r="AGN232" s="3275"/>
      <c r="AGO232" s="3275"/>
      <c r="AGP232" s="3275"/>
      <c r="AGQ232" s="3275"/>
      <c r="AGR232" s="3275"/>
      <c r="AGS232" s="3275"/>
      <c r="AGT232" s="3275"/>
      <c r="AGU232" s="3275"/>
      <c r="AGV232" s="3275"/>
      <c r="AGW232" s="3275"/>
      <c r="AGX232" s="3275"/>
      <c r="AGY232" s="3275"/>
      <c r="AGZ232" s="3275"/>
      <c r="AHA232" s="3275"/>
      <c r="AHB232" s="3275"/>
      <c r="AHC232" s="3275"/>
      <c r="AHD232" s="3275"/>
      <c r="AHE232" s="3275"/>
      <c r="AHF232" s="3275"/>
      <c r="AHG232" s="3275"/>
      <c r="AHH232" s="3275"/>
      <c r="AHI232" s="3275"/>
      <c r="AHJ232" s="3275"/>
      <c r="AHK232" s="3275"/>
      <c r="AHL232" s="3275"/>
      <c r="AHM232" s="3275"/>
      <c r="AHN232" s="3275"/>
      <c r="AHO232" s="3275"/>
      <c r="AHP232" s="3275"/>
      <c r="AHQ232" s="3275"/>
      <c r="AHR232" s="3275"/>
      <c r="AHS232" s="3275"/>
      <c r="AHT232" s="3275"/>
      <c r="AHU232" s="3275"/>
      <c r="AHV232" s="3275"/>
      <c r="AHW232" s="3275"/>
      <c r="AHX232" s="3275"/>
      <c r="AHY232" s="3275"/>
      <c r="AHZ232" s="3275"/>
      <c r="AIA232" s="3275"/>
      <c r="AIB232" s="3275"/>
      <c r="AIC232" s="3275"/>
      <c r="AID232" s="3275"/>
      <c r="AIE232" s="3275"/>
      <c r="AIF232" s="3275"/>
      <c r="AIG232" s="3275"/>
      <c r="AIH232" s="3275"/>
      <c r="AII232" s="3275"/>
      <c r="AIJ232" s="3275"/>
      <c r="AIK232" s="3275"/>
      <c r="AIL232" s="3275"/>
      <c r="AIM232" s="3275"/>
      <c r="AIN232" s="3275"/>
      <c r="AIO232" s="3275"/>
      <c r="AIP232" s="3275"/>
      <c r="AIQ232" s="3275"/>
      <c r="AIR232" s="3275"/>
      <c r="AIS232" s="3275"/>
      <c r="AIT232" s="3275"/>
      <c r="AIU232" s="3275"/>
      <c r="AIV232" s="3275"/>
      <c r="AIW232" s="3275"/>
      <c r="AIX232" s="3275"/>
      <c r="AIY232" s="3275"/>
      <c r="AIZ232" s="3275"/>
      <c r="AJA232" s="3275"/>
      <c r="AJB232" s="3275"/>
      <c r="AJC232" s="3275"/>
      <c r="AJD232" s="3275"/>
      <c r="AJE232" s="3275"/>
      <c r="AJF232" s="3275"/>
      <c r="AJG232" s="3275"/>
      <c r="AJH232" s="3275"/>
      <c r="AJI232" s="3275"/>
      <c r="AJJ232" s="3275"/>
      <c r="AJK232" s="3275"/>
      <c r="AJL232" s="3275"/>
      <c r="AJM232" s="3275"/>
      <c r="AJN232" s="3275"/>
      <c r="AJO232" s="3275"/>
      <c r="AJP232" s="3275"/>
      <c r="AJQ232" s="3275"/>
      <c r="AJR232" s="3275"/>
      <c r="AJS232" s="3275"/>
      <c r="AJT232" s="3275"/>
      <c r="AJU232" s="3275"/>
      <c r="AJV232" s="3275"/>
      <c r="AJW232" s="3275"/>
      <c r="AJX232" s="3275"/>
      <c r="AJY232" s="3275"/>
      <c r="AJZ232" s="3275"/>
      <c r="AKA232" s="3275"/>
      <c r="AKB232" s="3275"/>
      <c r="AKC232" s="3275"/>
      <c r="AKD232" s="3275"/>
      <c r="AKE232" s="3275"/>
      <c r="AKF232" s="3275"/>
      <c r="AKG232" s="3275"/>
      <c r="AKH232" s="3275"/>
      <c r="AKI232" s="3275"/>
      <c r="AKJ232" s="3275"/>
      <c r="AKK232" s="3275"/>
      <c r="AKL232" s="3275"/>
      <c r="AKM232" s="3275"/>
      <c r="AKN232" s="3275"/>
      <c r="AKO232" s="3275"/>
      <c r="AKP232" s="3275"/>
      <c r="AKQ232" s="3275"/>
      <c r="AKR232" s="3275"/>
      <c r="AKS232" s="3275"/>
      <c r="AKT232" s="3275"/>
      <c r="AKU232" s="3275"/>
      <c r="AKV232" s="3275"/>
      <c r="AKW232" s="3275"/>
      <c r="AKX232" s="3275"/>
      <c r="AKY232" s="3275"/>
      <c r="AKZ232" s="3275"/>
      <c r="ALA232" s="3275"/>
      <c r="ALB232" s="3275"/>
      <c r="ALC232" s="3275"/>
      <c r="ALD232" s="3275"/>
      <c r="ALE232" s="3275"/>
      <c r="ALF232" s="3275"/>
      <c r="ALG232" s="3275"/>
      <c r="ALH232" s="3275"/>
      <c r="ALI232" s="3275"/>
      <c r="ALJ232" s="3275"/>
      <c r="ALK232" s="3275"/>
      <c r="ALL232" s="3275"/>
      <c r="ALM232" s="3275"/>
      <c r="ALN232" s="3275"/>
      <c r="ALO232" s="3275"/>
      <c r="ALP232" s="3275"/>
      <c r="ALQ232" s="3275"/>
      <c r="ALR232" s="3275"/>
      <c r="ALS232" s="3275"/>
      <c r="ALT232" s="3275"/>
      <c r="ALU232" s="3275"/>
      <c r="ALV232" s="3275"/>
      <c r="ALW232" s="3275"/>
      <c r="ALX232" s="3275"/>
      <c r="ALY232" s="3275"/>
      <c r="ALZ232" s="3275"/>
      <c r="AMA232" s="3275"/>
      <c r="AMB232" s="3275"/>
      <c r="AMC232" s="3275"/>
      <c r="AMD232" s="3275"/>
      <c r="AME232" s="3275"/>
      <c r="AMF232" s="3275"/>
      <c r="AMG232" s="3275"/>
      <c r="AMH232" s="3275"/>
      <c r="AMI232" s="3275"/>
      <c r="AMJ232" s="3275"/>
      <c r="AMK232" s="3275"/>
      <c r="AML232" s="3275"/>
      <c r="AMM232" s="3275"/>
      <c r="AMN232" s="3275"/>
      <c r="AMO232" s="3275"/>
      <c r="AMP232" s="3275"/>
      <c r="AMQ232" s="3275"/>
      <c r="AMR232" s="3275"/>
      <c r="AMS232" s="3275"/>
      <c r="AMT232" s="3275"/>
      <c r="AMU232" s="3275"/>
      <c r="AMV232" s="3275"/>
      <c r="AMW232" s="3275"/>
      <c r="AMX232" s="3275"/>
      <c r="AMY232" s="3275"/>
      <c r="AMZ232" s="3275"/>
      <c r="ANA232" s="3275"/>
      <c r="ANB232" s="3275"/>
      <c r="ANC232" s="3275"/>
      <c r="AND232" s="3275"/>
      <c r="ANE232" s="3275"/>
      <c r="ANF232" s="3275"/>
      <c r="ANG232" s="3275"/>
      <c r="ANH232" s="3275"/>
      <c r="ANI232" s="3275"/>
      <c r="ANJ232" s="3275"/>
      <c r="ANK232" s="3275"/>
      <c r="ANL232" s="3275"/>
      <c r="ANM232" s="3275"/>
      <c r="ANN232" s="3275"/>
      <c r="ANO232" s="3275"/>
      <c r="ANP232" s="3275"/>
      <c r="ANQ232" s="3275"/>
      <c r="ANR232" s="3275"/>
      <c r="ANS232" s="3275"/>
      <c r="ANT232" s="3275"/>
      <c r="ANU232" s="3275"/>
      <c r="ANV232" s="3275"/>
      <c r="ANW232" s="3275"/>
      <c r="ANX232" s="3275"/>
      <c r="ANY232" s="3275"/>
      <c r="ANZ232" s="3275"/>
      <c r="AOA232" s="3275"/>
      <c r="AOB232" s="3275"/>
      <c r="AOC232" s="3275"/>
      <c r="AOD232" s="3275"/>
      <c r="AOE232" s="3275"/>
      <c r="AOF232" s="3275"/>
      <c r="AOG232" s="3275"/>
      <c r="AOH232" s="3275"/>
      <c r="AOI232" s="3275"/>
      <c r="AOJ232" s="3275"/>
      <c r="AOK232" s="3275"/>
      <c r="AOL232" s="3275"/>
      <c r="AOM232" s="3275"/>
      <c r="AON232" s="3275"/>
      <c r="AOO232" s="3275"/>
      <c r="AOP232" s="3275"/>
      <c r="AOQ232" s="3275"/>
      <c r="AOR232" s="3275"/>
      <c r="AOS232" s="3275"/>
      <c r="AOT232" s="3275"/>
      <c r="AOU232" s="3275"/>
      <c r="AOV232" s="3275"/>
      <c r="AOW232" s="3275"/>
      <c r="AOX232" s="3275"/>
      <c r="AOY232" s="3275"/>
      <c r="AOZ232" s="3275"/>
      <c r="APA232" s="3275"/>
      <c r="APB232" s="3275"/>
      <c r="APC232" s="3275"/>
      <c r="APD232" s="3275"/>
      <c r="APE232" s="3275"/>
      <c r="APF232" s="3275"/>
      <c r="APG232" s="3275"/>
      <c r="APH232" s="3275"/>
      <c r="API232" s="3275"/>
      <c r="APJ232" s="3275"/>
      <c r="APK232" s="3275"/>
      <c r="APL232" s="3275"/>
      <c r="APM232" s="3275"/>
      <c r="APN232" s="3275"/>
      <c r="APO232" s="3275"/>
      <c r="APP232" s="3275"/>
      <c r="APQ232" s="3275"/>
      <c r="APR232" s="3275"/>
      <c r="APS232" s="3275"/>
      <c r="APT232" s="3275"/>
      <c r="APU232" s="3275"/>
      <c r="APV232" s="3275"/>
      <c r="APW232" s="3275"/>
      <c r="APX232" s="3275"/>
      <c r="APY232" s="3275"/>
      <c r="APZ232" s="3275"/>
      <c r="AQA232" s="3275"/>
      <c r="AQB232" s="3275"/>
      <c r="AQC232" s="3275"/>
      <c r="AQD232" s="3275"/>
      <c r="AQE232" s="3275"/>
      <c r="AQF232" s="3275"/>
      <c r="AQG232" s="3275"/>
      <c r="AQH232" s="3275"/>
      <c r="AQI232" s="3275"/>
      <c r="AQJ232" s="3275"/>
      <c r="AQK232" s="3275"/>
      <c r="AQL232" s="3275"/>
      <c r="AQM232" s="3275"/>
      <c r="AQN232" s="3275"/>
      <c r="AQO232" s="3275"/>
      <c r="AQP232" s="3275"/>
      <c r="AQQ232" s="3275"/>
      <c r="AQR232" s="3275"/>
      <c r="AQS232" s="3275"/>
      <c r="AQT232" s="3275"/>
      <c r="AQU232" s="3275"/>
      <c r="AQV232" s="3275"/>
      <c r="AQW232" s="3275"/>
      <c r="AQX232" s="3275"/>
      <c r="AQY232" s="3275"/>
      <c r="AQZ232" s="3275"/>
      <c r="ARA232" s="3275"/>
      <c r="ARB232" s="3275"/>
      <c r="ARC232" s="3275"/>
      <c r="ARD232" s="3275"/>
      <c r="ARE232" s="3275"/>
      <c r="ARF232" s="3275"/>
      <c r="ARG232" s="3275"/>
      <c r="ARH232" s="3275"/>
      <c r="ARI232" s="3275"/>
      <c r="ARJ232" s="3275"/>
      <c r="ARK232" s="3275"/>
      <c r="ARL232" s="3275"/>
      <c r="ARM232" s="3275"/>
      <c r="ARN232" s="3275"/>
      <c r="ARO232" s="3275"/>
      <c r="ARP232" s="3275"/>
      <c r="ARQ232" s="3275"/>
      <c r="ARR232" s="3275"/>
      <c r="ARS232" s="3275"/>
      <c r="ART232" s="3275"/>
      <c r="ARU232" s="3275"/>
      <c r="ARV232" s="3275"/>
      <c r="ARW232" s="3275"/>
      <c r="ARX232" s="3275"/>
      <c r="ARY232" s="3275"/>
      <c r="ARZ232" s="3275"/>
      <c r="ASA232" s="3275"/>
      <c r="ASB232" s="3275"/>
      <c r="ASC232" s="3275"/>
      <c r="ASD232" s="3275"/>
      <c r="ASE232" s="3275"/>
      <c r="ASF232" s="3275"/>
      <c r="ASG232" s="3275"/>
      <c r="ASH232" s="3275"/>
      <c r="ASI232" s="3275"/>
      <c r="ASJ232" s="3275"/>
      <c r="ASK232" s="3275"/>
      <c r="ASL232" s="3275"/>
      <c r="ASM232" s="3275"/>
      <c r="ASN232" s="3275"/>
      <c r="ASO232" s="3275"/>
      <c r="ASP232" s="3275"/>
      <c r="ASQ232" s="3275"/>
      <c r="ASR232" s="3275"/>
      <c r="ASS232" s="3275"/>
      <c r="AST232" s="3275"/>
      <c r="ASU232" s="3275"/>
      <c r="ASV232" s="3275"/>
      <c r="ASW232" s="3275"/>
      <c r="ASX232" s="3275"/>
      <c r="ASY232" s="3275"/>
      <c r="ASZ232" s="3275"/>
      <c r="ATA232" s="3275"/>
      <c r="ATB232" s="3275"/>
      <c r="ATC232" s="3275"/>
      <c r="ATD232" s="3275"/>
      <c r="ATE232" s="3275"/>
      <c r="ATF232" s="3275"/>
      <c r="ATG232" s="3275"/>
      <c r="ATH232" s="3275"/>
      <c r="ATI232" s="3275"/>
      <c r="ATJ232" s="3275"/>
      <c r="ATK232" s="3275"/>
      <c r="ATL232" s="3275"/>
      <c r="ATM232" s="3275"/>
      <c r="ATN232" s="3275"/>
      <c r="ATO232" s="3275"/>
      <c r="ATP232" s="3275"/>
      <c r="ATQ232" s="3275"/>
      <c r="ATR232" s="3275"/>
      <c r="ATS232" s="3275"/>
      <c r="ATT232" s="3275"/>
      <c r="ATU232" s="3275"/>
      <c r="ATV232" s="3275"/>
      <c r="ATW232" s="3275"/>
      <c r="ATX232" s="3275"/>
      <c r="ATY232" s="3275"/>
      <c r="ATZ232" s="3275"/>
      <c r="AUA232" s="3275"/>
      <c r="AUB232" s="3275"/>
      <c r="AUC232" s="3275"/>
      <c r="AUD232" s="3275"/>
      <c r="AUE232" s="3275"/>
      <c r="AUF232" s="3275"/>
      <c r="AUG232" s="3275"/>
      <c r="AUH232" s="3275"/>
      <c r="AUI232" s="3275"/>
      <c r="AUJ232" s="3275"/>
      <c r="AUK232" s="3275"/>
      <c r="AUL232" s="3275"/>
      <c r="AUM232" s="3275"/>
      <c r="AUN232" s="3275"/>
      <c r="AUO232" s="3275"/>
      <c r="AUP232" s="3275"/>
      <c r="AUQ232" s="3275"/>
      <c r="AUR232" s="3275"/>
      <c r="AUS232" s="3275"/>
      <c r="AUT232" s="3275"/>
      <c r="AUU232" s="3275"/>
      <c r="AUV232" s="3275"/>
      <c r="AUW232" s="3275"/>
      <c r="AUX232" s="3275"/>
      <c r="AUY232" s="3275"/>
      <c r="AUZ232" s="3275"/>
      <c r="AVA232" s="3275"/>
      <c r="AVB232" s="3275"/>
      <c r="AVC232" s="3275"/>
      <c r="AVD232" s="3275"/>
      <c r="AVE232" s="3275"/>
      <c r="AVF232" s="3275"/>
      <c r="AVG232" s="3275"/>
      <c r="AVH232" s="3275"/>
      <c r="AVI232" s="3275"/>
      <c r="AVJ232" s="3275"/>
      <c r="AVK232" s="3275"/>
      <c r="AVL232" s="3275"/>
      <c r="AVM232" s="3275"/>
      <c r="AVN232" s="3275"/>
      <c r="AVO232" s="3275"/>
      <c r="AVP232" s="3275"/>
      <c r="AVQ232" s="3275"/>
      <c r="AVR232" s="3275"/>
      <c r="AVS232" s="3275"/>
      <c r="AVT232" s="3275"/>
      <c r="AVU232" s="3275"/>
      <c r="AVV232" s="3275"/>
      <c r="AVW232" s="3275"/>
      <c r="AVX232" s="3275"/>
      <c r="AVY232" s="3275"/>
      <c r="AVZ232" s="3275"/>
      <c r="AWA232" s="3275"/>
      <c r="AWB232" s="3275"/>
      <c r="AWC232" s="3275"/>
      <c r="AWD232" s="3275"/>
      <c r="AWE232" s="3275"/>
      <c r="AWF232" s="3275"/>
      <c r="AWG232" s="3275"/>
      <c r="AWH232" s="3275"/>
      <c r="AWI232" s="3275"/>
      <c r="AWJ232" s="3275"/>
      <c r="AWK232" s="3275"/>
      <c r="AWL232" s="3275"/>
      <c r="AWM232" s="3275"/>
      <c r="AWN232" s="3275"/>
      <c r="AWO232" s="3275"/>
      <c r="AWP232" s="3275"/>
      <c r="AWQ232" s="3275"/>
      <c r="AWR232" s="3275"/>
      <c r="AWS232" s="3275"/>
      <c r="AWT232" s="3275"/>
      <c r="AWU232" s="3275"/>
      <c r="AWV232" s="3275"/>
      <c r="AWW232" s="3275"/>
      <c r="AWX232" s="3275"/>
      <c r="AWY232" s="3275"/>
      <c r="AWZ232" s="3275"/>
      <c r="AXA232" s="3275"/>
      <c r="AXB232" s="3275"/>
      <c r="AXC232" s="3275"/>
      <c r="AXD232" s="3275"/>
      <c r="AXE232" s="3275"/>
      <c r="AXF232" s="3275"/>
      <c r="AXG232" s="3275"/>
      <c r="AXH232" s="3275"/>
      <c r="AXI232" s="3275"/>
      <c r="AXJ232" s="3275"/>
    </row>
    <row r="233" spans="1:1310" s="3276" customFormat="1" ht="23.25" customHeight="1">
      <c r="A233" s="3277"/>
      <c r="B233" s="3285"/>
      <c r="C233" s="3285"/>
      <c r="D233" s="3285"/>
      <c r="E233" s="3285"/>
      <c r="F233" s="3282"/>
      <c r="G233" s="3286"/>
      <c r="H233" s="3286"/>
      <c r="I233" s="3286"/>
      <c r="J233" s="3287"/>
      <c r="K233" s="3286"/>
      <c r="L233" s="3286"/>
      <c r="M233" s="3286"/>
      <c r="N233" s="3287"/>
      <c r="O233" s="3280" t="s">
        <v>2627</v>
      </c>
      <c r="P233" s="3280"/>
      <c r="Q233" s="3287"/>
      <c r="R233" s="1510"/>
      <c r="S233" s="1510"/>
      <c r="T233" s="1510"/>
      <c r="U233" s="1510"/>
      <c r="V233" s="1510"/>
      <c r="W233" s="1510"/>
      <c r="X233" s="1510"/>
      <c r="Y233" s="1510"/>
      <c r="Z233" s="1510"/>
      <c r="AA233" s="1510"/>
      <c r="AB233" s="1510"/>
      <c r="AC233" s="1510"/>
      <c r="AD233" s="3275"/>
      <c r="AE233" s="3275"/>
      <c r="AF233" s="3275"/>
      <c r="AG233" s="3275"/>
      <c r="AH233" s="3275"/>
      <c r="AI233" s="3275"/>
      <c r="AJ233" s="3275"/>
      <c r="AK233" s="3275"/>
      <c r="AL233" s="3275"/>
      <c r="AM233" s="3275"/>
      <c r="AN233" s="3275"/>
      <c r="AO233" s="3275"/>
      <c r="AP233" s="3275"/>
      <c r="AQ233" s="3275"/>
      <c r="AR233" s="3275"/>
      <c r="AS233" s="3275"/>
      <c r="AT233" s="3275"/>
      <c r="AU233" s="3275"/>
      <c r="AV233" s="3275"/>
      <c r="AW233" s="3275"/>
      <c r="AX233" s="3275"/>
      <c r="AY233" s="3275"/>
      <c r="AZ233" s="3275"/>
      <c r="BA233" s="3275"/>
      <c r="BB233" s="3275"/>
      <c r="BC233" s="3275"/>
      <c r="BD233" s="3275"/>
      <c r="BE233" s="3275"/>
      <c r="BF233" s="3275"/>
      <c r="BG233" s="3275"/>
      <c r="BH233" s="3275"/>
      <c r="BI233" s="3275"/>
      <c r="BJ233" s="3275"/>
      <c r="BK233" s="3275"/>
      <c r="BL233" s="3275"/>
      <c r="BM233" s="3275"/>
      <c r="BN233" s="3275"/>
      <c r="BO233" s="3275"/>
      <c r="BP233" s="3275"/>
      <c r="BQ233" s="3275"/>
      <c r="BR233" s="3275"/>
      <c r="BS233" s="3275"/>
      <c r="BT233" s="3275"/>
      <c r="BU233" s="3275"/>
      <c r="BV233" s="3275"/>
      <c r="BW233" s="3275"/>
      <c r="BX233" s="3275"/>
      <c r="BY233" s="3275"/>
      <c r="BZ233" s="3275"/>
      <c r="CA233" s="3275"/>
      <c r="CB233" s="3275"/>
      <c r="CC233" s="3275"/>
      <c r="CD233" s="3275"/>
      <c r="CE233" s="3275"/>
      <c r="CF233" s="3275"/>
      <c r="CG233" s="3275"/>
      <c r="CH233" s="3275"/>
      <c r="CI233" s="3275"/>
      <c r="CJ233" s="3275"/>
      <c r="CK233" s="3275"/>
      <c r="CL233" s="3275"/>
      <c r="CM233" s="3275"/>
      <c r="CN233" s="3275"/>
      <c r="CO233" s="3275"/>
      <c r="CP233" s="3275"/>
      <c r="CQ233" s="3275"/>
      <c r="CR233" s="3275"/>
      <c r="CS233" s="3275"/>
      <c r="CT233" s="3275"/>
      <c r="CU233" s="3275"/>
      <c r="CV233" s="3275"/>
      <c r="CW233" s="3275"/>
      <c r="CX233" s="3275"/>
      <c r="CY233" s="3275"/>
      <c r="CZ233" s="3275"/>
      <c r="DA233" s="3275"/>
      <c r="DB233" s="3275"/>
      <c r="DC233" s="3275"/>
      <c r="DD233" s="3275"/>
      <c r="DE233" s="3275"/>
      <c r="DF233" s="3275"/>
      <c r="DG233" s="3275"/>
      <c r="DH233" s="3275"/>
      <c r="DI233" s="3275"/>
      <c r="DJ233" s="3275"/>
      <c r="DK233" s="3275"/>
      <c r="DL233" s="3275"/>
      <c r="DM233" s="3275"/>
      <c r="DN233" s="3275"/>
      <c r="DO233" s="3275"/>
      <c r="DP233" s="3275"/>
      <c r="DQ233" s="3275"/>
      <c r="DR233" s="3275"/>
      <c r="DS233" s="3275"/>
      <c r="DT233" s="3275"/>
      <c r="DU233" s="3275"/>
      <c r="DV233" s="3275"/>
      <c r="DW233" s="3275"/>
      <c r="DX233" s="3275"/>
      <c r="DY233" s="3275"/>
      <c r="DZ233" s="3275"/>
      <c r="EA233" s="3275"/>
      <c r="EB233" s="3275"/>
      <c r="EC233" s="3275"/>
      <c r="ED233" s="3275"/>
      <c r="EE233" s="3275"/>
      <c r="EF233" s="3275"/>
      <c r="EG233" s="3275"/>
      <c r="EH233" s="3275"/>
      <c r="EI233" s="3275"/>
      <c r="EJ233" s="3275"/>
      <c r="EK233" s="3275"/>
      <c r="EL233" s="3275"/>
      <c r="EM233" s="3275"/>
      <c r="EN233" s="3275"/>
      <c r="EO233" s="3275"/>
      <c r="EP233" s="3275"/>
      <c r="EQ233" s="3275"/>
      <c r="ER233" s="3275"/>
      <c r="ES233" s="3275"/>
      <c r="ET233" s="3275"/>
      <c r="EU233" s="3275"/>
      <c r="EV233" s="3275"/>
      <c r="EW233" s="3275"/>
      <c r="EX233" s="3275"/>
      <c r="EY233" s="3275"/>
      <c r="EZ233" s="3275"/>
      <c r="FA233" s="3275"/>
      <c r="FB233" s="3275"/>
      <c r="FC233" s="3275"/>
      <c r="FD233" s="3275"/>
      <c r="FE233" s="3275"/>
      <c r="FF233" s="3275"/>
      <c r="FG233" s="3275"/>
      <c r="FH233" s="3275"/>
      <c r="FI233" s="3275"/>
      <c r="FJ233" s="3275"/>
      <c r="FK233" s="3275"/>
      <c r="FL233" s="3275"/>
      <c r="FM233" s="3275"/>
      <c r="FN233" s="3275"/>
      <c r="FO233" s="3275"/>
      <c r="FP233" s="3275"/>
      <c r="FQ233" s="3275"/>
      <c r="FR233" s="3275"/>
      <c r="FS233" s="3275"/>
      <c r="FT233" s="3275"/>
      <c r="FU233" s="3275"/>
      <c r="FV233" s="3275"/>
      <c r="FW233" s="3275"/>
      <c r="FX233" s="3275"/>
      <c r="FY233" s="3275"/>
      <c r="FZ233" s="3275"/>
      <c r="GA233" s="3275"/>
      <c r="GB233" s="3275"/>
      <c r="GC233" s="3275"/>
      <c r="GD233" s="3275"/>
      <c r="GE233" s="3275"/>
      <c r="GF233" s="3275"/>
      <c r="GG233" s="3275"/>
      <c r="GH233" s="3275"/>
      <c r="GI233" s="3275"/>
      <c r="GJ233" s="3275"/>
      <c r="GK233" s="3275"/>
      <c r="GL233" s="3275"/>
      <c r="GM233" s="3275"/>
      <c r="GN233" s="3275"/>
      <c r="GO233" s="3275"/>
      <c r="GP233" s="3275"/>
      <c r="GQ233" s="3275"/>
      <c r="GR233" s="3275"/>
      <c r="GS233" s="3275"/>
      <c r="GT233" s="3275"/>
      <c r="GU233" s="3275"/>
      <c r="GV233" s="3275"/>
      <c r="GW233" s="3275"/>
      <c r="GX233" s="3275"/>
      <c r="GY233" s="3275"/>
      <c r="GZ233" s="3275"/>
      <c r="HA233" s="3275"/>
      <c r="HB233" s="3275"/>
      <c r="HC233" s="3275"/>
      <c r="HD233" s="3275"/>
      <c r="HE233" s="3275"/>
      <c r="HF233" s="3275"/>
      <c r="HG233" s="3275"/>
      <c r="HH233" s="3275"/>
      <c r="HI233" s="3275"/>
      <c r="HJ233" s="3275"/>
      <c r="HK233" s="3275"/>
      <c r="HL233" s="3275"/>
      <c r="HM233" s="3275"/>
      <c r="HN233" s="3275"/>
      <c r="HO233" s="3275"/>
      <c r="HP233" s="3275"/>
      <c r="HQ233" s="3275"/>
      <c r="HR233" s="3275"/>
      <c r="HS233" s="3275"/>
      <c r="HT233" s="3275"/>
      <c r="HU233" s="3275"/>
      <c r="HV233" s="3275"/>
      <c r="HW233" s="3275"/>
      <c r="HX233" s="3275"/>
      <c r="HY233" s="3275"/>
      <c r="HZ233" s="3275"/>
      <c r="IA233" s="3275"/>
      <c r="IB233" s="3275"/>
      <c r="IC233" s="3275"/>
      <c r="ID233" s="3275"/>
      <c r="IE233" s="3275"/>
      <c r="IF233" s="3275"/>
      <c r="IG233" s="3275"/>
      <c r="IH233" s="3275"/>
      <c r="II233" s="3275"/>
      <c r="IJ233" s="3275"/>
      <c r="IK233" s="3275"/>
      <c r="IL233" s="3275"/>
      <c r="IM233" s="3275"/>
      <c r="IN233" s="3275"/>
      <c r="IO233" s="3275"/>
      <c r="IP233" s="3275"/>
      <c r="IQ233" s="3275"/>
      <c r="IR233" s="3275"/>
      <c r="IS233" s="3275"/>
      <c r="IT233" s="3275"/>
      <c r="IU233" s="3275"/>
      <c r="IV233" s="3275"/>
      <c r="IW233" s="3275"/>
      <c r="IX233" s="3275"/>
      <c r="IY233" s="3275"/>
      <c r="IZ233" s="3275"/>
      <c r="JA233" s="3275"/>
      <c r="JB233" s="3275"/>
      <c r="JC233" s="3275"/>
      <c r="JD233" s="3275"/>
      <c r="JE233" s="3275"/>
      <c r="JF233" s="3275"/>
      <c r="JG233" s="3275"/>
      <c r="JH233" s="3275"/>
      <c r="JI233" s="3275"/>
      <c r="JJ233" s="3275"/>
      <c r="JK233" s="3275"/>
      <c r="JL233" s="3275"/>
      <c r="JM233" s="3275"/>
      <c r="JN233" s="3275"/>
      <c r="JO233" s="3275"/>
      <c r="JP233" s="3275"/>
      <c r="JQ233" s="3275"/>
      <c r="JR233" s="3275"/>
      <c r="JS233" s="3275"/>
      <c r="JT233" s="3275"/>
      <c r="JU233" s="3275"/>
      <c r="JV233" s="3275"/>
      <c r="JW233" s="3275"/>
      <c r="JX233" s="3275"/>
      <c r="JY233" s="3275"/>
      <c r="JZ233" s="3275"/>
      <c r="KA233" s="3275"/>
      <c r="KB233" s="3275"/>
      <c r="KC233" s="3275"/>
      <c r="KD233" s="3275"/>
      <c r="KE233" s="3275"/>
      <c r="KF233" s="3275"/>
      <c r="KG233" s="3275"/>
      <c r="KH233" s="3275"/>
      <c r="KI233" s="3275"/>
      <c r="KJ233" s="3275"/>
      <c r="KK233" s="3275"/>
      <c r="KL233" s="3275"/>
      <c r="KM233" s="3275"/>
      <c r="KN233" s="3275"/>
      <c r="KO233" s="3275"/>
      <c r="KP233" s="3275"/>
      <c r="KQ233" s="3275"/>
      <c r="KR233" s="3275"/>
      <c r="KS233" s="3275"/>
      <c r="KT233" s="3275"/>
      <c r="KU233" s="3275"/>
      <c r="KV233" s="3275"/>
      <c r="KW233" s="3275"/>
      <c r="KX233" s="3275"/>
      <c r="KY233" s="3275"/>
      <c r="KZ233" s="3275"/>
      <c r="LA233" s="3275"/>
      <c r="LB233" s="3275"/>
      <c r="LC233" s="3275"/>
      <c r="LD233" s="3275"/>
      <c r="LE233" s="3275"/>
      <c r="LF233" s="3275"/>
      <c r="LG233" s="3275"/>
      <c r="LH233" s="3275"/>
      <c r="LI233" s="3275"/>
      <c r="LJ233" s="3275"/>
      <c r="LK233" s="3275"/>
      <c r="LL233" s="3275"/>
      <c r="LM233" s="3275"/>
      <c r="LN233" s="3275"/>
      <c r="LO233" s="3275"/>
      <c r="LP233" s="3275"/>
      <c r="LQ233" s="3275"/>
      <c r="LR233" s="3275"/>
      <c r="LS233" s="3275"/>
      <c r="LT233" s="3275"/>
      <c r="LU233" s="3275"/>
      <c r="LV233" s="3275"/>
      <c r="LW233" s="3275"/>
      <c r="LX233" s="3275"/>
      <c r="LY233" s="3275"/>
      <c r="LZ233" s="3275"/>
      <c r="MA233" s="3275"/>
      <c r="MB233" s="3275"/>
      <c r="MC233" s="3275"/>
      <c r="MD233" s="3275"/>
      <c r="ME233" s="3275"/>
      <c r="MF233" s="3275"/>
      <c r="MG233" s="3275"/>
      <c r="MH233" s="3275"/>
      <c r="MI233" s="3275"/>
      <c r="MJ233" s="3275"/>
      <c r="MK233" s="3275"/>
      <c r="ML233" s="3275"/>
      <c r="MM233" s="3275"/>
      <c r="MN233" s="3275"/>
      <c r="MO233" s="3275"/>
      <c r="MP233" s="3275"/>
      <c r="MQ233" s="3275"/>
      <c r="MR233" s="3275"/>
      <c r="MS233" s="3275"/>
      <c r="MT233" s="3275"/>
      <c r="MU233" s="3275"/>
      <c r="MV233" s="3275"/>
      <c r="MW233" s="3275"/>
      <c r="MX233" s="3275"/>
      <c r="MY233" s="3275"/>
      <c r="MZ233" s="3275"/>
      <c r="NA233" s="3275"/>
      <c r="NB233" s="3275"/>
      <c r="NC233" s="3275"/>
      <c r="ND233" s="3275"/>
      <c r="NE233" s="3275"/>
      <c r="NF233" s="3275"/>
      <c r="NG233" s="3275"/>
      <c r="NH233" s="3275"/>
      <c r="NI233" s="3275"/>
      <c r="NJ233" s="3275"/>
      <c r="NK233" s="3275"/>
      <c r="NL233" s="3275"/>
      <c r="NM233" s="3275"/>
      <c r="NN233" s="3275"/>
      <c r="NO233" s="3275"/>
      <c r="NP233" s="3275"/>
      <c r="NQ233" s="3275"/>
      <c r="NR233" s="3275"/>
      <c r="NS233" s="3275"/>
      <c r="NT233" s="3275"/>
      <c r="NU233" s="3275"/>
      <c r="NV233" s="3275"/>
      <c r="NW233" s="3275"/>
      <c r="NX233" s="3275"/>
      <c r="NY233" s="3275"/>
      <c r="NZ233" s="3275"/>
      <c r="OA233" s="3275"/>
      <c r="OB233" s="3275"/>
      <c r="OC233" s="3275"/>
      <c r="OD233" s="3275"/>
      <c r="OE233" s="3275"/>
      <c r="OF233" s="3275"/>
      <c r="OG233" s="3275"/>
      <c r="OH233" s="3275"/>
      <c r="OI233" s="3275"/>
      <c r="OJ233" s="3275"/>
      <c r="OK233" s="3275"/>
      <c r="OL233" s="3275"/>
      <c r="OM233" s="3275"/>
      <c r="ON233" s="3275"/>
      <c r="OO233" s="3275"/>
      <c r="OP233" s="3275"/>
      <c r="OQ233" s="3275"/>
      <c r="OR233" s="3275"/>
      <c r="OS233" s="3275"/>
      <c r="OT233" s="3275"/>
      <c r="OU233" s="3275"/>
      <c r="OV233" s="3275"/>
      <c r="OW233" s="3275"/>
      <c r="OX233" s="3275"/>
      <c r="OY233" s="3275"/>
      <c r="OZ233" s="3275"/>
      <c r="PA233" s="3275"/>
      <c r="PB233" s="3275"/>
      <c r="PC233" s="3275"/>
      <c r="PD233" s="3275"/>
      <c r="PE233" s="3275"/>
      <c r="PF233" s="3275"/>
      <c r="PG233" s="3275"/>
      <c r="PH233" s="3275"/>
      <c r="PI233" s="3275"/>
      <c r="PJ233" s="3275"/>
      <c r="PK233" s="3275"/>
      <c r="PL233" s="3275"/>
      <c r="PM233" s="3275"/>
      <c r="PN233" s="3275"/>
      <c r="PO233" s="3275"/>
      <c r="PP233" s="3275"/>
      <c r="PQ233" s="3275"/>
      <c r="PR233" s="3275"/>
      <c r="PS233" s="3275"/>
      <c r="PT233" s="3275"/>
      <c r="PU233" s="3275"/>
      <c r="PV233" s="3275"/>
      <c r="PW233" s="3275"/>
      <c r="PX233" s="3275"/>
      <c r="PY233" s="3275"/>
      <c r="PZ233" s="3275"/>
      <c r="QA233" s="3275"/>
      <c r="QB233" s="3275"/>
      <c r="QC233" s="3275"/>
      <c r="QD233" s="3275"/>
      <c r="QE233" s="3275"/>
      <c r="QF233" s="3275"/>
      <c r="QG233" s="3275"/>
      <c r="QH233" s="3275"/>
      <c r="QI233" s="3275"/>
      <c r="QJ233" s="3275"/>
      <c r="QK233" s="3275"/>
      <c r="QL233" s="3275"/>
      <c r="QM233" s="3275"/>
      <c r="QN233" s="3275"/>
      <c r="QO233" s="3275"/>
      <c r="QP233" s="3275"/>
      <c r="QQ233" s="3275"/>
      <c r="QR233" s="3275"/>
      <c r="QS233" s="3275"/>
      <c r="QT233" s="3275"/>
      <c r="QU233" s="3275"/>
      <c r="QV233" s="3275"/>
      <c r="QW233" s="3275"/>
      <c r="QX233" s="3275"/>
      <c r="QY233" s="3275"/>
      <c r="QZ233" s="3275"/>
      <c r="RA233" s="3275"/>
      <c r="RB233" s="3275"/>
      <c r="RC233" s="3275"/>
      <c r="RD233" s="3275"/>
      <c r="RE233" s="3275"/>
      <c r="RF233" s="3275"/>
      <c r="RG233" s="3275"/>
      <c r="RH233" s="3275"/>
      <c r="RI233" s="3275"/>
      <c r="RJ233" s="3275"/>
      <c r="RK233" s="3275"/>
      <c r="RL233" s="3275"/>
      <c r="RM233" s="3275"/>
      <c r="RN233" s="3275"/>
      <c r="RO233" s="3275"/>
      <c r="RP233" s="3275"/>
      <c r="RQ233" s="3275"/>
      <c r="RR233" s="3275"/>
      <c r="RS233" s="3275"/>
      <c r="RT233" s="3275"/>
      <c r="RU233" s="3275"/>
      <c r="RV233" s="3275"/>
      <c r="RW233" s="3275"/>
      <c r="RX233" s="3275"/>
      <c r="RY233" s="3275"/>
      <c r="RZ233" s="3275"/>
      <c r="SA233" s="3275"/>
      <c r="SB233" s="3275"/>
      <c r="SC233" s="3275"/>
      <c r="SD233" s="3275"/>
      <c r="SE233" s="3275"/>
      <c r="SF233" s="3275"/>
      <c r="SG233" s="3275"/>
      <c r="SH233" s="3275"/>
      <c r="SI233" s="3275"/>
      <c r="SJ233" s="3275"/>
      <c r="SK233" s="3275"/>
      <c r="SL233" s="3275"/>
      <c r="SM233" s="3275"/>
      <c r="SN233" s="3275"/>
      <c r="SO233" s="3275"/>
      <c r="SP233" s="3275"/>
      <c r="SQ233" s="3275"/>
      <c r="SR233" s="3275"/>
      <c r="SS233" s="3275"/>
      <c r="ST233" s="3275"/>
      <c r="SU233" s="3275"/>
      <c r="SV233" s="3275"/>
      <c r="SW233" s="3275"/>
      <c r="SX233" s="3275"/>
      <c r="SY233" s="3275"/>
      <c r="SZ233" s="3275"/>
      <c r="TA233" s="3275"/>
      <c r="TB233" s="3275"/>
      <c r="TC233" s="3275"/>
      <c r="TD233" s="3275"/>
      <c r="TE233" s="3275"/>
      <c r="TF233" s="3275"/>
      <c r="TG233" s="3275"/>
      <c r="TH233" s="3275"/>
      <c r="TI233" s="3275"/>
      <c r="TJ233" s="3275"/>
      <c r="TK233" s="3275"/>
      <c r="TL233" s="3275"/>
      <c r="TM233" s="3275"/>
      <c r="TN233" s="3275"/>
      <c r="TO233" s="3275"/>
      <c r="TP233" s="3275"/>
      <c r="TQ233" s="3275"/>
      <c r="TR233" s="3275"/>
      <c r="TS233" s="3275"/>
      <c r="TT233" s="3275"/>
      <c r="TU233" s="3275"/>
      <c r="TV233" s="3275"/>
      <c r="TW233" s="3275"/>
      <c r="TX233" s="3275"/>
      <c r="TY233" s="3275"/>
      <c r="TZ233" s="3275"/>
      <c r="UA233" s="3275"/>
      <c r="UB233" s="3275"/>
      <c r="UC233" s="3275"/>
      <c r="UD233" s="3275"/>
      <c r="UE233" s="3275"/>
      <c r="UF233" s="3275"/>
      <c r="UG233" s="3275"/>
      <c r="UH233" s="3275"/>
      <c r="UI233" s="3275"/>
      <c r="UJ233" s="3275"/>
      <c r="UK233" s="3275"/>
      <c r="UL233" s="3275"/>
      <c r="UM233" s="3275"/>
      <c r="UN233" s="3275"/>
      <c r="UO233" s="3275"/>
      <c r="UP233" s="3275"/>
      <c r="UQ233" s="3275"/>
      <c r="UR233" s="3275"/>
      <c r="US233" s="3275"/>
      <c r="UT233" s="3275"/>
      <c r="UU233" s="3275"/>
      <c r="UV233" s="3275"/>
      <c r="UW233" s="3275"/>
      <c r="UX233" s="3275"/>
      <c r="UY233" s="3275"/>
      <c r="UZ233" s="3275"/>
      <c r="VA233" s="3275"/>
      <c r="VB233" s="3275"/>
      <c r="VC233" s="3275"/>
      <c r="VD233" s="3275"/>
      <c r="VE233" s="3275"/>
      <c r="VF233" s="3275"/>
      <c r="VG233" s="3275"/>
      <c r="VH233" s="3275"/>
      <c r="VI233" s="3275"/>
      <c r="VJ233" s="3275"/>
      <c r="VK233" s="3275"/>
      <c r="VL233" s="3275"/>
      <c r="VM233" s="3275"/>
      <c r="VN233" s="3275"/>
      <c r="VO233" s="3275"/>
      <c r="VP233" s="3275"/>
      <c r="VQ233" s="3275"/>
      <c r="VR233" s="3275"/>
      <c r="VS233" s="3275"/>
      <c r="VT233" s="3275"/>
      <c r="VU233" s="3275"/>
      <c r="VV233" s="3275"/>
      <c r="VW233" s="3275"/>
      <c r="VX233" s="3275"/>
      <c r="VY233" s="3275"/>
      <c r="VZ233" s="3275"/>
      <c r="WA233" s="3275"/>
      <c r="WB233" s="3275"/>
      <c r="WC233" s="3275"/>
      <c r="WD233" s="3275"/>
      <c r="WE233" s="3275"/>
      <c r="WF233" s="3275"/>
      <c r="WG233" s="3275"/>
      <c r="WH233" s="3275"/>
      <c r="WI233" s="3275"/>
      <c r="WJ233" s="3275"/>
      <c r="WK233" s="3275"/>
      <c r="WL233" s="3275"/>
      <c r="WM233" s="3275"/>
      <c r="WN233" s="3275"/>
      <c r="WO233" s="3275"/>
      <c r="WP233" s="3275"/>
      <c r="WQ233" s="3275"/>
      <c r="WR233" s="3275"/>
      <c r="WS233" s="3275"/>
      <c r="WT233" s="3275"/>
      <c r="WU233" s="3275"/>
      <c r="WV233" s="3275"/>
      <c r="WW233" s="3275"/>
      <c r="WX233" s="3275"/>
      <c r="WY233" s="3275"/>
      <c r="WZ233" s="3275"/>
      <c r="XA233" s="3275"/>
      <c r="XB233" s="3275"/>
      <c r="XC233" s="3275"/>
      <c r="XD233" s="3275"/>
      <c r="XE233" s="3275"/>
      <c r="XF233" s="3275"/>
      <c r="XG233" s="3275"/>
      <c r="XH233" s="3275"/>
      <c r="XI233" s="3275"/>
      <c r="XJ233" s="3275"/>
      <c r="XK233" s="3275"/>
      <c r="XL233" s="3275"/>
      <c r="XM233" s="3275"/>
      <c r="XN233" s="3275"/>
      <c r="XO233" s="3275"/>
      <c r="XP233" s="3275"/>
      <c r="XQ233" s="3275"/>
      <c r="XR233" s="3275"/>
      <c r="XS233" s="3275"/>
      <c r="XT233" s="3275"/>
      <c r="XU233" s="3275"/>
      <c r="XV233" s="3275"/>
      <c r="XW233" s="3275"/>
      <c r="XX233" s="3275"/>
      <c r="XY233" s="3275"/>
      <c r="XZ233" s="3275"/>
      <c r="YA233" s="3275"/>
      <c r="YB233" s="3275"/>
      <c r="YC233" s="3275"/>
      <c r="YD233" s="3275"/>
      <c r="YE233" s="3275"/>
      <c r="YF233" s="3275"/>
      <c r="YG233" s="3275"/>
      <c r="YH233" s="3275"/>
      <c r="YI233" s="3275"/>
      <c r="YJ233" s="3275"/>
      <c r="YK233" s="3275"/>
      <c r="YL233" s="3275"/>
      <c r="YM233" s="3275"/>
      <c r="YN233" s="3275"/>
      <c r="YO233" s="3275"/>
      <c r="YP233" s="3275"/>
      <c r="YQ233" s="3275"/>
      <c r="YR233" s="3275"/>
      <c r="YS233" s="3275"/>
      <c r="YT233" s="3275"/>
      <c r="YU233" s="3275"/>
      <c r="YV233" s="3275"/>
      <c r="YW233" s="3275"/>
      <c r="YX233" s="3275"/>
      <c r="YY233" s="3275"/>
      <c r="YZ233" s="3275"/>
      <c r="ZA233" s="3275"/>
      <c r="ZB233" s="3275"/>
      <c r="ZC233" s="3275"/>
      <c r="ZD233" s="3275"/>
      <c r="ZE233" s="3275"/>
      <c r="ZF233" s="3275"/>
      <c r="ZG233" s="3275"/>
      <c r="ZH233" s="3275"/>
      <c r="ZI233" s="3275"/>
      <c r="ZJ233" s="3275"/>
      <c r="ZK233" s="3275"/>
      <c r="ZL233" s="3275"/>
      <c r="ZM233" s="3275"/>
      <c r="ZN233" s="3275"/>
      <c r="ZO233" s="3275"/>
      <c r="ZP233" s="3275"/>
      <c r="ZQ233" s="3275"/>
      <c r="ZR233" s="3275"/>
      <c r="ZS233" s="3275"/>
      <c r="ZT233" s="3275"/>
      <c r="ZU233" s="3275"/>
      <c r="ZV233" s="3275"/>
      <c r="ZW233" s="3275"/>
      <c r="ZX233" s="3275"/>
      <c r="ZY233" s="3275"/>
      <c r="ZZ233" s="3275"/>
      <c r="AAA233" s="3275"/>
      <c r="AAB233" s="3275"/>
      <c r="AAC233" s="3275"/>
      <c r="AAD233" s="3275"/>
      <c r="AAE233" s="3275"/>
      <c r="AAF233" s="3275"/>
      <c r="AAG233" s="3275"/>
      <c r="AAH233" s="3275"/>
      <c r="AAI233" s="3275"/>
      <c r="AAJ233" s="3275"/>
      <c r="AAK233" s="3275"/>
      <c r="AAL233" s="3275"/>
      <c r="AAM233" s="3275"/>
      <c r="AAN233" s="3275"/>
      <c r="AAO233" s="3275"/>
      <c r="AAP233" s="3275"/>
      <c r="AAQ233" s="3275"/>
      <c r="AAR233" s="3275"/>
      <c r="AAS233" s="3275"/>
      <c r="AAT233" s="3275"/>
      <c r="AAU233" s="3275"/>
      <c r="AAV233" s="3275"/>
      <c r="AAW233" s="3275"/>
      <c r="AAX233" s="3275"/>
      <c r="AAY233" s="3275"/>
      <c r="AAZ233" s="3275"/>
      <c r="ABA233" s="3275"/>
      <c r="ABB233" s="3275"/>
      <c r="ABC233" s="3275"/>
      <c r="ABD233" s="3275"/>
      <c r="ABE233" s="3275"/>
      <c r="ABF233" s="3275"/>
      <c r="ABG233" s="3275"/>
      <c r="ABH233" s="3275"/>
      <c r="ABI233" s="3275"/>
      <c r="ABJ233" s="3275"/>
      <c r="ABK233" s="3275"/>
      <c r="ABL233" s="3275"/>
      <c r="ABM233" s="3275"/>
      <c r="ABN233" s="3275"/>
      <c r="ABO233" s="3275"/>
      <c r="ABP233" s="3275"/>
      <c r="ABQ233" s="3275"/>
      <c r="ABR233" s="3275"/>
      <c r="ABS233" s="3275"/>
      <c r="ABT233" s="3275"/>
      <c r="ABU233" s="3275"/>
      <c r="ABV233" s="3275"/>
      <c r="ABW233" s="3275"/>
      <c r="ABX233" s="3275"/>
      <c r="ABY233" s="3275"/>
      <c r="ABZ233" s="3275"/>
      <c r="ACA233" s="3275"/>
      <c r="ACB233" s="3275"/>
      <c r="ACC233" s="3275"/>
      <c r="ACD233" s="3275"/>
      <c r="ACE233" s="3275"/>
      <c r="ACF233" s="3275"/>
      <c r="ACG233" s="3275"/>
      <c r="ACH233" s="3275"/>
      <c r="ACI233" s="3275"/>
      <c r="ACJ233" s="3275"/>
      <c r="ACK233" s="3275"/>
      <c r="ACL233" s="3275"/>
      <c r="ACM233" s="3275"/>
      <c r="ACN233" s="3275"/>
      <c r="ACO233" s="3275"/>
      <c r="ACP233" s="3275"/>
      <c r="ACQ233" s="3275"/>
      <c r="ACR233" s="3275"/>
      <c r="ACS233" s="3275"/>
      <c r="ACT233" s="3275"/>
      <c r="ACU233" s="3275"/>
      <c r="ACV233" s="3275"/>
      <c r="ACW233" s="3275"/>
      <c r="ACX233" s="3275"/>
      <c r="ACY233" s="3275"/>
      <c r="ACZ233" s="3275"/>
      <c r="ADA233" s="3275"/>
      <c r="ADB233" s="3275"/>
      <c r="ADC233" s="3275"/>
      <c r="ADD233" s="3275"/>
      <c r="ADE233" s="3275"/>
      <c r="ADF233" s="3275"/>
      <c r="ADG233" s="3275"/>
      <c r="ADH233" s="3275"/>
      <c r="ADI233" s="3275"/>
      <c r="ADJ233" s="3275"/>
      <c r="ADK233" s="3275"/>
      <c r="ADL233" s="3275"/>
      <c r="ADM233" s="3275"/>
      <c r="ADN233" s="3275"/>
      <c r="ADO233" s="3275"/>
      <c r="ADP233" s="3275"/>
      <c r="ADQ233" s="3275"/>
      <c r="ADR233" s="3275"/>
      <c r="ADS233" s="3275"/>
      <c r="ADT233" s="3275"/>
      <c r="ADU233" s="3275"/>
      <c r="ADV233" s="3275"/>
      <c r="ADW233" s="3275"/>
      <c r="ADX233" s="3275"/>
      <c r="ADY233" s="3275"/>
      <c r="ADZ233" s="3275"/>
      <c r="AEA233" s="3275"/>
      <c r="AEB233" s="3275"/>
      <c r="AEC233" s="3275"/>
      <c r="AED233" s="3275"/>
      <c r="AEE233" s="3275"/>
      <c r="AEF233" s="3275"/>
      <c r="AEG233" s="3275"/>
      <c r="AEH233" s="3275"/>
      <c r="AEI233" s="3275"/>
      <c r="AEJ233" s="3275"/>
      <c r="AEK233" s="3275"/>
      <c r="AEL233" s="3275"/>
      <c r="AEM233" s="3275"/>
      <c r="AEN233" s="3275"/>
      <c r="AEO233" s="3275"/>
      <c r="AEP233" s="3275"/>
      <c r="AEQ233" s="3275"/>
      <c r="AER233" s="3275"/>
      <c r="AES233" s="3275"/>
      <c r="AET233" s="3275"/>
      <c r="AEU233" s="3275"/>
      <c r="AEV233" s="3275"/>
      <c r="AEW233" s="3275"/>
      <c r="AEX233" s="3275"/>
      <c r="AEY233" s="3275"/>
      <c r="AEZ233" s="3275"/>
      <c r="AFA233" s="3275"/>
      <c r="AFB233" s="3275"/>
      <c r="AFC233" s="3275"/>
      <c r="AFD233" s="3275"/>
      <c r="AFE233" s="3275"/>
      <c r="AFF233" s="3275"/>
      <c r="AFG233" s="3275"/>
      <c r="AFH233" s="3275"/>
      <c r="AFI233" s="3275"/>
      <c r="AFJ233" s="3275"/>
      <c r="AFK233" s="3275"/>
      <c r="AFL233" s="3275"/>
      <c r="AFM233" s="3275"/>
      <c r="AFN233" s="3275"/>
      <c r="AFO233" s="3275"/>
      <c r="AFP233" s="3275"/>
      <c r="AFQ233" s="3275"/>
      <c r="AFR233" s="3275"/>
      <c r="AFS233" s="3275"/>
      <c r="AFT233" s="3275"/>
      <c r="AFU233" s="3275"/>
      <c r="AFV233" s="3275"/>
      <c r="AFW233" s="3275"/>
      <c r="AFX233" s="3275"/>
      <c r="AFY233" s="3275"/>
      <c r="AFZ233" s="3275"/>
      <c r="AGA233" s="3275"/>
      <c r="AGB233" s="3275"/>
      <c r="AGC233" s="3275"/>
      <c r="AGD233" s="3275"/>
      <c r="AGE233" s="3275"/>
      <c r="AGF233" s="3275"/>
      <c r="AGG233" s="3275"/>
      <c r="AGH233" s="3275"/>
      <c r="AGI233" s="3275"/>
      <c r="AGJ233" s="3275"/>
      <c r="AGK233" s="3275"/>
      <c r="AGL233" s="3275"/>
      <c r="AGM233" s="3275"/>
      <c r="AGN233" s="3275"/>
      <c r="AGO233" s="3275"/>
      <c r="AGP233" s="3275"/>
      <c r="AGQ233" s="3275"/>
      <c r="AGR233" s="3275"/>
      <c r="AGS233" s="3275"/>
      <c r="AGT233" s="3275"/>
      <c r="AGU233" s="3275"/>
      <c r="AGV233" s="3275"/>
      <c r="AGW233" s="3275"/>
      <c r="AGX233" s="3275"/>
      <c r="AGY233" s="3275"/>
      <c r="AGZ233" s="3275"/>
      <c r="AHA233" s="3275"/>
      <c r="AHB233" s="3275"/>
      <c r="AHC233" s="3275"/>
      <c r="AHD233" s="3275"/>
      <c r="AHE233" s="3275"/>
      <c r="AHF233" s="3275"/>
      <c r="AHG233" s="3275"/>
      <c r="AHH233" s="3275"/>
      <c r="AHI233" s="3275"/>
      <c r="AHJ233" s="3275"/>
      <c r="AHK233" s="3275"/>
      <c r="AHL233" s="3275"/>
      <c r="AHM233" s="3275"/>
      <c r="AHN233" s="3275"/>
      <c r="AHO233" s="3275"/>
      <c r="AHP233" s="3275"/>
      <c r="AHQ233" s="3275"/>
      <c r="AHR233" s="3275"/>
      <c r="AHS233" s="3275"/>
      <c r="AHT233" s="3275"/>
      <c r="AHU233" s="3275"/>
      <c r="AHV233" s="3275"/>
      <c r="AHW233" s="3275"/>
      <c r="AHX233" s="3275"/>
      <c r="AHY233" s="3275"/>
      <c r="AHZ233" s="3275"/>
      <c r="AIA233" s="3275"/>
      <c r="AIB233" s="3275"/>
      <c r="AIC233" s="3275"/>
      <c r="AID233" s="3275"/>
      <c r="AIE233" s="3275"/>
      <c r="AIF233" s="3275"/>
      <c r="AIG233" s="3275"/>
      <c r="AIH233" s="3275"/>
      <c r="AII233" s="3275"/>
      <c r="AIJ233" s="3275"/>
      <c r="AIK233" s="3275"/>
      <c r="AIL233" s="3275"/>
      <c r="AIM233" s="3275"/>
      <c r="AIN233" s="3275"/>
      <c r="AIO233" s="3275"/>
      <c r="AIP233" s="3275"/>
      <c r="AIQ233" s="3275"/>
      <c r="AIR233" s="3275"/>
      <c r="AIS233" s="3275"/>
      <c r="AIT233" s="3275"/>
      <c r="AIU233" s="3275"/>
      <c r="AIV233" s="3275"/>
      <c r="AIW233" s="3275"/>
      <c r="AIX233" s="3275"/>
      <c r="AIY233" s="3275"/>
      <c r="AIZ233" s="3275"/>
      <c r="AJA233" s="3275"/>
      <c r="AJB233" s="3275"/>
      <c r="AJC233" s="3275"/>
      <c r="AJD233" s="3275"/>
      <c r="AJE233" s="3275"/>
      <c r="AJF233" s="3275"/>
      <c r="AJG233" s="3275"/>
      <c r="AJH233" s="3275"/>
      <c r="AJI233" s="3275"/>
      <c r="AJJ233" s="3275"/>
      <c r="AJK233" s="3275"/>
      <c r="AJL233" s="3275"/>
      <c r="AJM233" s="3275"/>
      <c r="AJN233" s="3275"/>
      <c r="AJO233" s="3275"/>
      <c r="AJP233" s="3275"/>
      <c r="AJQ233" s="3275"/>
      <c r="AJR233" s="3275"/>
      <c r="AJS233" s="3275"/>
      <c r="AJT233" s="3275"/>
      <c r="AJU233" s="3275"/>
      <c r="AJV233" s="3275"/>
      <c r="AJW233" s="3275"/>
      <c r="AJX233" s="3275"/>
      <c r="AJY233" s="3275"/>
      <c r="AJZ233" s="3275"/>
      <c r="AKA233" s="3275"/>
      <c r="AKB233" s="3275"/>
      <c r="AKC233" s="3275"/>
      <c r="AKD233" s="3275"/>
      <c r="AKE233" s="3275"/>
      <c r="AKF233" s="3275"/>
      <c r="AKG233" s="3275"/>
      <c r="AKH233" s="3275"/>
      <c r="AKI233" s="3275"/>
      <c r="AKJ233" s="3275"/>
      <c r="AKK233" s="3275"/>
      <c r="AKL233" s="3275"/>
      <c r="AKM233" s="3275"/>
      <c r="AKN233" s="3275"/>
      <c r="AKO233" s="3275"/>
      <c r="AKP233" s="3275"/>
      <c r="AKQ233" s="3275"/>
      <c r="AKR233" s="3275"/>
      <c r="AKS233" s="3275"/>
      <c r="AKT233" s="3275"/>
      <c r="AKU233" s="3275"/>
      <c r="AKV233" s="3275"/>
      <c r="AKW233" s="3275"/>
      <c r="AKX233" s="3275"/>
      <c r="AKY233" s="3275"/>
      <c r="AKZ233" s="3275"/>
      <c r="ALA233" s="3275"/>
      <c r="ALB233" s="3275"/>
      <c r="ALC233" s="3275"/>
      <c r="ALD233" s="3275"/>
      <c r="ALE233" s="3275"/>
      <c r="ALF233" s="3275"/>
      <c r="ALG233" s="3275"/>
      <c r="ALH233" s="3275"/>
      <c r="ALI233" s="3275"/>
      <c r="ALJ233" s="3275"/>
      <c r="ALK233" s="3275"/>
      <c r="ALL233" s="3275"/>
      <c r="ALM233" s="3275"/>
      <c r="ALN233" s="3275"/>
      <c r="ALO233" s="3275"/>
      <c r="ALP233" s="3275"/>
      <c r="ALQ233" s="3275"/>
      <c r="ALR233" s="3275"/>
      <c r="ALS233" s="3275"/>
      <c r="ALT233" s="3275"/>
      <c r="ALU233" s="3275"/>
      <c r="ALV233" s="3275"/>
      <c r="ALW233" s="3275"/>
      <c r="ALX233" s="3275"/>
      <c r="ALY233" s="3275"/>
      <c r="ALZ233" s="3275"/>
      <c r="AMA233" s="3275"/>
      <c r="AMB233" s="3275"/>
      <c r="AMC233" s="3275"/>
      <c r="AMD233" s="3275"/>
      <c r="AME233" s="3275"/>
      <c r="AMF233" s="3275"/>
      <c r="AMG233" s="3275"/>
      <c r="AMH233" s="3275"/>
      <c r="AMI233" s="3275"/>
      <c r="AMJ233" s="3275"/>
      <c r="AMK233" s="3275"/>
      <c r="AML233" s="3275"/>
      <c r="AMM233" s="3275"/>
      <c r="AMN233" s="3275"/>
      <c r="AMO233" s="3275"/>
      <c r="AMP233" s="3275"/>
      <c r="AMQ233" s="3275"/>
      <c r="AMR233" s="3275"/>
      <c r="AMS233" s="3275"/>
      <c r="AMT233" s="3275"/>
      <c r="AMU233" s="3275"/>
      <c r="AMV233" s="3275"/>
      <c r="AMW233" s="3275"/>
      <c r="AMX233" s="3275"/>
      <c r="AMY233" s="3275"/>
      <c r="AMZ233" s="3275"/>
      <c r="ANA233" s="3275"/>
      <c r="ANB233" s="3275"/>
      <c r="ANC233" s="3275"/>
      <c r="AND233" s="3275"/>
      <c r="ANE233" s="3275"/>
      <c r="ANF233" s="3275"/>
      <c r="ANG233" s="3275"/>
      <c r="ANH233" s="3275"/>
      <c r="ANI233" s="3275"/>
      <c r="ANJ233" s="3275"/>
      <c r="ANK233" s="3275"/>
      <c r="ANL233" s="3275"/>
      <c r="ANM233" s="3275"/>
      <c r="ANN233" s="3275"/>
      <c r="ANO233" s="3275"/>
      <c r="ANP233" s="3275"/>
      <c r="ANQ233" s="3275"/>
      <c r="ANR233" s="3275"/>
      <c r="ANS233" s="3275"/>
      <c r="ANT233" s="3275"/>
      <c r="ANU233" s="3275"/>
      <c r="ANV233" s="3275"/>
      <c r="ANW233" s="3275"/>
      <c r="ANX233" s="3275"/>
      <c r="ANY233" s="3275"/>
      <c r="ANZ233" s="3275"/>
      <c r="AOA233" s="3275"/>
      <c r="AOB233" s="3275"/>
      <c r="AOC233" s="3275"/>
      <c r="AOD233" s="3275"/>
      <c r="AOE233" s="3275"/>
      <c r="AOF233" s="3275"/>
      <c r="AOG233" s="3275"/>
      <c r="AOH233" s="3275"/>
      <c r="AOI233" s="3275"/>
      <c r="AOJ233" s="3275"/>
      <c r="AOK233" s="3275"/>
      <c r="AOL233" s="3275"/>
      <c r="AOM233" s="3275"/>
      <c r="AON233" s="3275"/>
      <c r="AOO233" s="3275"/>
      <c r="AOP233" s="3275"/>
      <c r="AOQ233" s="3275"/>
      <c r="AOR233" s="3275"/>
      <c r="AOS233" s="3275"/>
      <c r="AOT233" s="3275"/>
      <c r="AOU233" s="3275"/>
      <c r="AOV233" s="3275"/>
      <c r="AOW233" s="3275"/>
      <c r="AOX233" s="3275"/>
      <c r="AOY233" s="3275"/>
      <c r="AOZ233" s="3275"/>
      <c r="APA233" s="3275"/>
      <c r="APB233" s="3275"/>
      <c r="APC233" s="3275"/>
      <c r="APD233" s="3275"/>
      <c r="APE233" s="3275"/>
      <c r="APF233" s="3275"/>
      <c r="APG233" s="3275"/>
      <c r="APH233" s="3275"/>
      <c r="API233" s="3275"/>
      <c r="APJ233" s="3275"/>
      <c r="APK233" s="3275"/>
      <c r="APL233" s="3275"/>
      <c r="APM233" s="3275"/>
      <c r="APN233" s="3275"/>
      <c r="APO233" s="3275"/>
      <c r="APP233" s="3275"/>
      <c r="APQ233" s="3275"/>
      <c r="APR233" s="3275"/>
      <c r="APS233" s="3275"/>
      <c r="APT233" s="3275"/>
      <c r="APU233" s="3275"/>
      <c r="APV233" s="3275"/>
      <c r="APW233" s="3275"/>
      <c r="APX233" s="3275"/>
      <c r="APY233" s="3275"/>
      <c r="APZ233" s="3275"/>
      <c r="AQA233" s="3275"/>
      <c r="AQB233" s="3275"/>
      <c r="AQC233" s="3275"/>
      <c r="AQD233" s="3275"/>
      <c r="AQE233" s="3275"/>
      <c r="AQF233" s="3275"/>
      <c r="AQG233" s="3275"/>
      <c r="AQH233" s="3275"/>
      <c r="AQI233" s="3275"/>
      <c r="AQJ233" s="3275"/>
      <c r="AQK233" s="3275"/>
      <c r="AQL233" s="3275"/>
      <c r="AQM233" s="3275"/>
      <c r="AQN233" s="3275"/>
      <c r="AQO233" s="3275"/>
      <c r="AQP233" s="3275"/>
      <c r="AQQ233" s="3275"/>
      <c r="AQR233" s="3275"/>
      <c r="AQS233" s="3275"/>
      <c r="AQT233" s="3275"/>
      <c r="AQU233" s="3275"/>
      <c r="AQV233" s="3275"/>
      <c r="AQW233" s="3275"/>
      <c r="AQX233" s="3275"/>
      <c r="AQY233" s="3275"/>
      <c r="AQZ233" s="3275"/>
      <c r="ARA233" s="3275"/>
      <c r="ARB233" s="3275"/>
      <c r="ARC233" s="3275"/>
      <c r="ARD233" s="3275"/>
      <c r="ARE233" s="3275"/>
      <c r="ARF233" s="3275"/>
      <c r="ARG233" s="3275"/>
      <c r="ARH233" s="3275"/>
      <c r="ARI233" s="3275"/>
      <c r="ARJ233" s="3275"/>
      <c r="ARK233" s="3275"/>
      <c r="ARL233" s="3275"/>
      <c r="ARM233" s="3275"/>
      <c r="ARN233" s="3275"/>
      <c r="ARO233" s="3275"/>
      <c r="ARP233" s="3275"/>
      <c r="ARQ233" s="3275"/>
      <c r="ARR233" s="3275"/>
      <c r="ARS233" s="3275"/>
      <c r="ART233" s="3275"/>
      <c r="ARU233" s="3275"/>
      <c r="ARV233" s="3275"/>
      <c r="ARW233" s="3275"/>
      <c r="ARX233" s="3275"/>
      <c r="ARY233" s="3275"/>
      <c r="ARZ233" s="3275"/>
      <c r="ASA233" s="3275"/>
      <c r="ASB233" s="3275"/>
      <c r="ASC233" s="3275"/>
      <c r="ASD233" s="3275"/>
      <c r="ASE233" s="3275"/>
      <c r="ASF233" s="3275"/>
      <c r="ASG233" s="3275"/>
      <c r="ASH233" s="3275"/>
      <c r="ASI233" s="3275"/>
      <c r="ASJ233" s="3275"/>
      <c r="ASK233" s="3275"/>
      <c r="ASL233" s="3275"/>
      <c r="ASM233" s="3275"/>
      <c r="ASN233" s="3275"/>
      <c r="ASO233" s="3275"/>
      <c r="ASP233" s="3275"/>
      <c r="ASQ233" s="3275"/>
      <c r="ASR233" s="3275"/>
      <c r="ASS233" s="3275"/>
      <c r="AST233" s="3275"/>
      <c r="ASU233" s="3275"/>
      <c r="ASV233" s="3275"/>
      <c r="ASW233" s="3275"/>
      <c r="ASX233" s="3275"/>
      <c r="ASY233" s="3275"/>
      <c r="ASZ233" s="3275"/>
      <c r="ATA233" s="3275"/>
      <c r="ATB233" s="3275"/>
      <c r="ATC233" s="3275"/>
      <c r="ATD233" s="3275"/>
      <c r="ATE233" s="3275"/>
      <c r="ATF233" s="3275"/>
      <c r="ATG233" s="3275"/>
      <c r="ATH233" s="3275"/>
      <c r="ATI233" s="3275"/>
      <c r="ATJ233" s="3275"/>
      <c r="ATK233" s="3275"/>
      <c r="ATL233" s="3275"/>
      <c r="ATM233" s="3275"/>
      <c r="ATN233" s="3275"/>
      <c r="ATO233" s="3275"/>
      <c r="ATP233" s="3275"/>
      <c r="ATQ233" s="3275"/>
      <c r="ATR233" s="3275"/>
      <c r="ATS233" s="3275"/>
      <c r="ATT233" s="3275"/>
      <c r="ATU233" s="3275"/>
      <c r="ATV233" s="3275"/>
      <c r="ATW233" s="3275"/>
      <c r="ATX233" s="3275"/>
      <c r="ATY233" s="3275"/>
      <c r="ATZ233" s="3275"/>
      <c r="AUA233" s="3275"/>
      <c r="AUB233" s="3275"/>
      <c r="AUC233" s="3275"/>
      <c r="AUD233" s="3275"/>
      <c r="AUE233" s="3275"/>
      <c r="AUF233" s="3275"/>
      <c r="AUG233" s="3275"/>
      <c r="AUH233" s="3275"/>
      <c r="AUI233" s="3275"/>
      <c r="AUJ233" s="3275"/>
      <c r="AUK233" s="3275"/>
      <c r="AUL233" s="3275"/>
      <c r="AUM233" s="3275"/>
      <c r="AUN233" s="3275"/>
      <c r="AUO233" s="3275"/>
      <c r="AUP233" s="3275"/>
      <c r="AUQ233" s="3275"/>
      <c r="AUR233" s="3275"/>
      <c r="AUS233" s="3275"/>
      <c r="AUT233" s="3275"/>
      <c r="AUU233" s="3275"/>
      <c r="AUV233" s="3275"/>
      <c r="AUW233" s="3275"/>
      <c r="AUX233" s="3275"/>
      <c r="AUY233" s="3275"/>
      <c r="AUZ233" s="3275"/>
      <c r="AVA233" s="3275"/>
      <c r="AVB233" s="3275"/>
      <c r="AVC233" s="3275"/>
      <c r="AVD233" s="3275"/>
      <c r="AVE233" s="3275"/>
      <c r="AVF233" s="3275"/>
      <c r="AVG233" s="3275"/>
      <c r="AVH233" s="3275"/>
      <c r="AVI233" s="3275"/>
      <c r="AVJ233" s="3275"/>
      <c r="AVK233" s="3275"/>
      <c r="AVL233" s="3275"/>
      <c r="AVM233" s="3275"/>
      <c r="AVN233" s="3275"/>
      <c r="AVO233" s="3275"/>
      <c r="AVP233" s="3275"/>
      <c r="AVQ233" s="3275"/>
      <c r="AVR233" s="3275"/>
      <c r="AVS233" s="3275"/>
      <c r="AVT233" s="3275"/>
      <c r="AVU233" s="3275"/>
      <c r="AVV233" s="3275"/>
      <c r="AVW233" s="3275"/>
      <c r="AVX233" s="3275"/>
      <c r="AVY233" s="3275"/>
      <c r="AVZ233" s="3275"/>
      <c r="AWA233" s="3275"/>
      <c r="AWB233" s="3275"/>
      <c r="AWC233" s="3275"/>
      <c r="AWD233" s="3275"/>
      <c r="AWE233" s="3275"/>
      <c r="AWF233" s="3275"/>
      <c r="AWG233" s="3275"/>
      <c r="AWH233" s="3275"/>
      <c r="AWI233" s="3275"/>
      <c r="AWJ233" s="3275"/>
      <c r="AWK233" s="3275"/>
      <c r="AWL233" s="3275"/>
      <c r="AWM233" s="3275"/>
      <c r="AWN233" s="3275"/>
      <c r="AWO233" s="3275"/>
      <c r="AWP233" s="3275"/>
      <c r="AWQ233" s="3275"/>
      <c r="AWR233" s="3275"/>
      <c r="AWS233" s="3275"/>
      <c r="AWT233" s="3275"/>
      <c r="AWU233" s="3275"/>
      <c r="AWV233" s="3275"/>
      <c r="AWW233" s="3275"/>
      <c r="AWX233" s="3275"/>
      <c r="AWY233" s="3275"/>
      <c r="AWZ233" s="3275"/>
      <c r="AXA233" s="3275"/>
      <c r="AXB233" s="3275"/>
      <c r="AXC233" s="3275"/>
      <c r="AXD233" s="3275"/>
      <c r="AXE233" s="3275"/>
      <c r="AXF233" s="3275"/>
      <c r="AXG233" s="3275"/>
      <c r="AXH233" s="3275"/>
      <c r="AXI233" s="3275"/>
      <c r="AXJ233" s="3275"/>
    </row>
    <row r="234" spans="1:1310" s="3276" customFormat="1" ht="23.25" customHeight="1">
      <c r="A234" s="3277"/>
      <c r="B234" s="3288"/>
      <c r="C234" s="3289"/>
      <c r="D234" s="3289"/>
      <c r="E234" s="3289"/>
      <c r="F234" s="3290"/>
      <c r="G234" s="3289"/>
      <c r="H234" s="3289"/>
      <c r="I234" s="3289"/>
      <c r="J234" s="3291"/>
      <c r="K234" s="3289"/>
      <c r="L234" s="3289"/>
      <c r="M234" s="3289"/>
      <c r="N234" s="3289"/>
      <c r="O234" s="3289"/>
      <c r="P234" s="3289"/>
      <c r="Q234" s="3289"/>
      <c r="R234" s="1510"/>
      <c r="S234" s="1510"/>
      <c r="T234" s="1510"/>
      <c r="U234" s="1510"/>
      <c r="V234" s="1510"/>
      <c r="W234" s="1510"/>
      <c r="X234" s="1510"/>
      <c r="Y234" s="1510"/>
      <c r="Z234" s="1510"/>
      <c r="AA234" s="1510"/>
      <c r="AB234" s="1510"/>
      <c r="AC234" s="1510"/>
      <c r="AD234" s="3275"/>
      <c r="AE234" s="3275"/>
      <c r="AF234" s="3275"/>
      <c r="AG234" s="3275"/>
      <c r="AH234" s="3275"/>
      <c r="AI234" s="3275"/>
      <c r="AJ234" s="3275"/>
      <c r="AK234" s="3275"/>
      <c r="AL234" s="3275"/>
      <c r="AM234" s="3275"/>
      <c r="AN234" s="3275"/>
      <c r="AO234" s="3275"/>
      <c r="AP234" s="3275"/>
      <c r="AQ234" s="3275"/>
      <c r="AR234" s="3275"/>
      <c r="AS234" s="3275"/>
      <c r="AT234" s="3275"/>
      <c r="AU234" s="3275"/>
      <c r="AV234" s="3275"/>
      <c r="AW234" s="3275"/>
      <c r="AX234" s="3275"/>
      <c r="AY234" s="3275"/>
      <c r="AZ234" s="3275"/>
      <c r="BA234" s="3275"/>
      <c r="BB234" s="3275"/>
      <c r="BC234" s="3275"/>
      <c r="BD234" s="3275"/>
      <c r="BE234" s="3275"/>
      <c r="BF234" s="3275"/>
      <c r="BG234" s="3275"/>
      <c r="BH234" s="3275"/>
      <c r="BI234" s="3275"/>
      <c r="BJ234" s="3275"/>
      <c r="BK234" s="3275"/>
      <c r="BL234" s="3275"/>
      <c r="BM234" s="3275"/>
      <c r="BN234" s="3275"/>
      <c r="BO234" s="3275"/>
      <c r="BP234" s="3275"/>
      <c r="BQ234" s="3275"/>
      <c r="BR234" s="3275"/>
      <c r="BS234" s="3275"/>
      <c r="BT234" s="3275"/>
      <c r="BU234" s="3275"/>
      <c r="BV234" s="3275"/>
      <c r="BW234" s="3275"/>
      <c r="BX234" s="3275"/>
      <c r="BY234" s="3275"/>
      <c r="BZ234" s="3275"/>
      <c r="CA234" s="3275"/>
      <c r="CB234" s="3275"/>
      <c r="CC234" s="3275"/>
      <c r="CD234" s="3275"/>
      <c r="CE234" s="3275"/>
      <c r="CF234" s="3275"/>
      <c r="CG234" s="3275"/>
      <c r="CH234" s="3275"/>
      <c r="CI234" s="3275"/>
      <c r="CJ234" s="3275"/>
      <c r="CK234" s="3275"/>
      <c r="CL234" s="3275"/>
      <c r="CM234" s="3275"/>
      <c r="CN234" s="3275"/>
      <c r="CO234" s="3275"/>
      <c r="CP234" s="3275"/>
      <c r="CQ234" s="3275"/>
      <c r="CR234" s="3275"/>
      <c r="CS234" s="3275"/>
      <c r="CT234" s="3275"/>
      <c r="CU234" s="3275"/>
      <c r="CV234" s="3275"/>
      <c r="CW234" s="3275"/>
      <c r="CX234" s="3275"/>
      <c r="CY234" s="3275"/>
      <c r="CZ234" s="3275"/>
      <c r="DA234" s="3275"/>
      <c r="DB234" s="3275"/>
      <c r="DC234" s="3275"/>
      <c r="DD234" s="3275"/>
      <c r="DE234" s="3275"/>
      <c r="DF234" s="3275"/>
      <c r="DG234" s="3275"/>
      <c r="DH234" s="3275"/>
      <c r="DI234" s="3275"/>
      <c r="DJ234" s="3275"/>
      <c r="DK234" s="3275"/>
      <c r="DL234" s="3275"/>
      <c r="DM234" s="3275"/>
      <c r="DN234" s="3275"/>
      <c r="DO234" s="3275"/>
      <c r="DP234" s="3275"/>
      <c r="DQ234" s="3275"/>
      <c r="DR234" s="3275"/>
      <c r="DS234" s="3275"/>
      <c r="DT234" s="3275"/>
      <c r="DU234" s="3275"/>
      <c r="DV234" s="3275"/>
      <c r="DW234" s="3275"/>
      <c r="DX234" s="3275"/>
      <c r="DY234" s="3275"/>
      <c r="DZ234" s="3275"/>
      <c r="EA234" s="3275"/>
      <c r="EB234" s="3275"/>
      <c r="EC234" s="3275"/>
      <c r="ED234" s="3275"/>
      <c r="EE234" s="3275"/>
      <c r="EF234" s="3275"/>
      <c r="EG234" s="3275"/>
      <c r="EH234" s="3275"/>
      <c r="EI234" s="3275"/>
      <c r="EJ234" s="3275"/>
      <c r="EK234" s="3275"/>
      <c r="EL234" s="3275"/>
      <c r="EM234" s="3275"/>
      <c r="EN234" s="3275"/>
      <c r="EO234" s="3275"/>
      <c r="EP234" s="3275"/>
      <c r="EQ234" s="3275"/>
      <c r="ER234" s="3275"/>
      <c r="ES234" s="3275"/>
      <c r="ET234" s="3275"/>
      <c r="EU234" s="3275"/>
      <c r="EV234" s="3275"/>
      <c r="EW234" s="3275"/>
      <c r="EX234" s="3275"/>
      <c r="EY234" s="3275"/>
      <c r="EZ234" s="3275"/>
      <c r="FA234" s="3275"/>
      <c r="FB234" s="3275"/>
      <c r="FC234" s="3275"/>
      <c r="FD234" s="3275"/>
      <c r="FE234" s="3275"/>
      <c r="FF234" s="3275"/>
      <c r="FG234" s="3275"/>
      <c r="FH234" s="3275"/>
      <c r="FI234" s="3275"/>
      <c r="FJ234" s="3275"/>
      <c r="FK234" s="3275"/>
      <c r="FL234" s="3275"/>
      <c r="FM234" s="3275"/>
      <c r="FN234" s="3275"/>
      <c r="FO234" s="3275"/>
      <c r="FP234" s="3275"/>
      <c r="FQ234" s="3275"/>
      <c r="FR234" s="3275"/>
      <c r="FS234" s="3275"/>
      <c r="FT234" s="3275"/>
      <c r="FU234" s="3275"/>
      <c r="FV234" s="3275"/>
      <c r="FW234" s="3275"/>
      <c r="FX234" s="3275"/>
      <c r="FY234" s="3275"/>
      <c r="FZ234" s="3275"/>
      <c r="GA234" s="3275"/>
      <c r="GB234" s="3275"/>
      <c r="GC234" s="3275"/>
      <c r="GD234" s="3275"/>
      <c r="GE234" s="3275"/>
      <c r="GF234" s="3275"/>
      <c r="GG234" s="3275"/>
      <c r="GH234" s="3275"/>
      <c r="GI234" s="3275"/>
      <c r="GJ234" s="3275"/>
      <c r="GK234" s="3275"/>
      <c r="GL234" s="3275"/>
      <c r="GM234" s="3275"/>
      <c r="GN234" s="3275"/>
      <c r="GO234" s="3275"/>
      <c r="GP234" s="3275"/>
      <c r="GQ234" s="3275"/>
      <c r="GR234" s="3275"/>
      <c r="GS234" s="3275"/>
      <c r="GT234" s="3275"/>
      <c r="GU234" s="3275"/>
      <c r="GV234" s="3275"/>
      <c r="GW234" s="3275"/>
      <c r="GX234" s="3275"/>
      <c r="GY234" s="3275"/>
      <c r="GZ234" s="3275"/>
      <c r="HA234" s="3275"/>
      <c r="HB234" s="3275"/>
      <c r="HC234" s="3275"/>
      <c r="HD234" s="3275"/>
      <c r="HE234" s="3275"/>
      <c r="HF234" s="3275"/>
      <c r="HG234" s="3275"/>
      <c r="HH234" s="3275"/>
      <c r="HI234" s="3275"/>
      <c r="HJ234" s="3275"/>
      <c r="HK234" s="3275"/>
      <c r="HL234" s="3275"/>
      <c r="HM234" s="3275"/>
      <c r="HN234" s="3275"/>
      <c r="HO234" s="3275"/>
      <c r="HP234" s="3275"/>
      <c r="HQ234" s="3275"/>
      <c r="HR234" s="3275"/>
      <c r="HS234" s="3275"/>
      <c r="HT234" s="3275"/>
      <c r="HU234" s="3275"/>
      <c r="HV234" s="3275"/>
      <c r="HW234" s="3275"/>
      <c r="HX234" s="3275"/>
      <c r="HY234" s="3275"/>
      <c r="HZ234" s="3275"/>
      <c r="IA234" s="3275"/>
      <c r="IB234" s="3275"/>
      <c r="IC234" s="3275"/>
      <c r="ID234" s="3275"/>
      <c r="IE234" s="3275"/>
      <c r="IF234" s="3275"/>
      <c r="IG234" s="3275"/>
      <c r="IH234" s="3275"/>
      <c r="II234" s="3275"/>
      <c r="IJ234" s="3275"/>
      <c r="IK234" s="3275"/>
      <c r="IL234" s="3275"/>
      <c r="IM234" s="3275"/>
      <c r="IN234" s="3275"/>
      <c r="IO234" s="3275"/>
      <c r="IP234" s="3275"/>
      <c r="IQ234" s="3275"/>
      <c r="IR234" s="3275"/>
      <c r="IS234" s="3275"/>
      <c r="IT234" s="3275"/>
      <c r="IU234" s="3275"/>
      <c r="IV234" s="3275"/>
      <c r="IW234" s="3275"/>
      <c r="IX234" s="3275"/>
      <c r="IY234" s="3275"/>
      <c r="IZ234" s="3275"/>
      <c r="JA234" s="3275"/>
      <c r="JB234" s="3275"/>
      <c r="JC234" s="3275"/>
      <c r="JD234" s="3275"/>
      <c r="JE234" s="3275"/>
      <c r="JF234" s="3275"/>
      <c r="JG234" s="3275"/>
      <c r="JH234" s="3275"/>
      <c r="JI234" s="3275"/>
      <c r="JJ234" s="3275"/>
      <c r="JK234" s="3275"/>
      <c r="JL234" s="3275"/>
      <c r="JM234" s="3275"/>
      <c r="JN234" s="3275"/>
      <c r="JO234" s="3275"/>
      <c r="JP234" s="3275"/>
      <c r="JQ234" s="3275"/>
      <c r="JR234" s="3275"/>
      <c r="JS234" s="3275"/>
      <c r="JT234" s="3275"/>
      <c r="JU234" s="3275"/>
      <c r="JV234" s="3275"/>
      <c r="JW234" s="3275"/>
      <c r="JX234" s="3275"/>
      <c r="JY234" s="3275"/>
      <c r="JZ234" s="3275"/>
      <c r="KA234" s="3275"/>
      <c r="KB234" s="3275"/>
      <c r="KC234" s="3275"/>
      <c r="KD234" s="3275"/>
      <c r="KE234" s="3275"/>
      <c r="KF234" s="3275"/>
      <c r="KG234" s="3275"/>
      <c r="KH234" s="3275"/>
      <c r="KI234" s="3275"/>
      <c r="KJ234" s="3275"/>
      <c r="KK234" s="3275"/>
      <c r="KL234" s="3275"/>
      <c r="KM234" s="3275"/>
      <c r="KN234" s="3275"/>
      <c r="KO234" s="3275"/>
      <c r="KP234" s="3275"/>
      <c r="KQ234" s="3275"/>
      <c r="KR234" s="3275"/>
      <c r="KS234" s="3275"/>
      <c r="KT234" s="3275"/>
      <c r="KU234" s="3275"/>
      <c r="KV234" s="3275"/>
      <c r="KW234" s="3275"/>
      <c r="KX234" s="3275"/>
      <c r="KY234" s="3275"/>
      <c r="KZ234" s="3275"/>
      <c r="LA234" s="3275"/>
      <c r="LB234" s="3275"/>
      <c r="LC234" s="3275"/>
      <c r="LD234" s="3275"/>
      <c r="LE234" s="3275"/>
      <c r="LF234" s="3275"/>
      <c r="LG234" s="3275"/>
      <c r="LH234" s="3275"/>
      <c r="LI234" s="3275"/>
      <c r="LJ234" s="3275"/>
      <c r="LK234" s="3275"/>
      <c r="LL234" s="3275"/>
      <c r="LM234" s="3275"/>
      <c r="LN234" s="3275"/>
      <c r="LO234" s="3275"/>
      <c r="LP234" s="3275"/>
      <c r="LQ234" s="3275"/>
      <c r="LR234" s="3275"/>
      <c r="LS234" s="3275"/>
      <c r="LT234" s="3275"/>
      <c r="LU234" s="3275"/>
      <c r="LV234" s="3275"/>
      <c r="LW234" s="3275"/>
      <c r="LX234" s="3275"/>
      <c r="LY234" s="3275"/>
      <c r="LZ234" s="3275"/>
      <c r="MA234" s="3275"/>
      <c r="MB234" s="3275"/>
      <c r="MC234" s="3275"/>
      <c r="MD234" s="3275"/>
      <c r="ME234" s="3275"/>
      <c r="MF234" s="3275"/>
      <c r="MG234" s="3275"/>
      <c r="MH234" s="3275"/>
      <c r="MI234" s="3275"/>
      <c r="MJ234" s="3275"/>
      <c r="MK234" s="3275"/>
      <c r="ML234" s="3275"/>
      <c r="MM234" s="3275"/>
      <c r="MN234" s="3275"/>
      <c r="MO234" s="3275"/>
      <c r="MP234" s="3275"/>
      <c r="MQ234" s="3275"/>
      <c r="MR234" s="3275"/>
      <c r="MS234" s="3275"/>
      <c r="MT234" s="3275"/>
      <c r="MU234" s="3275"/>
      <c r="MV234" s="3275"/>
      <c r="MW234" s="3275"/>
      <c r="MX234" s="3275"/>
      <c r="MY234" s="3275"/>
      <c r="MZ234" s="3275"/>
      <c r="NA234" s="3275"/>
      <c r="NB234" s="3275"/>
      <c r="NC234" s="3275"/>
      <c r="ND234" s="3275"/>
      <c r="NE234" s="3275"/>
      <c r="NF234" s="3275"/>
      <c r="NG234" s="3275"/>
      <c r="NH234" s="3275"/>
      <c r="NI234" s="3275"/>
      <c r="NJ234" s="3275"/>
      <c r="NK234" s="3275"/>
      <c r="NL234" s="3275"/>
      <c r="NM234" s="3275"/>
      <c r="NN234" s="3275"/>
      <c r="NO234" s="3275"/>
      <c r="NP234" s="3275"/>
      <c r="NQ234" s="3275"/>
      <c r="NR234" s="3275"/>
      <c r="NS234" s="3275"/>
      <c r="NT234" s="3275"/>
      <c r="NU234" s="3275"/>
      <c r="NV234" s="3275"/>
      <c r="NW234" s="3275"/>
      <c r="NX234" s="3275"/>
      <c r="NY234" s="3275"/>
      <c r="NZ234" s="3275"/>
      <c r="OA234" s="3275"/>
      <c r="OB234" s="3275"/>
      <c r="OC234" s="3275"/>
      <c r="OD234" s="3275"/>
      <c r="OE234" s="3275"/>
      <c r="OF234" s="3275"/>
      <c r="OG234" s="3275"/>
      <c r="OH234" s="3275"/>
      <c r="OI234" s="3275"/>
      <c r="OJ234" s="3275"/>
      <c r="OK234" s="3275"/>
      <c r="OL234" s="3275"/>
      <c r="OM234" s="3275"/>
      <c r="ON234" s="3275"/>
      <c r="OO234" s="3275"/>
      <c r="OP234" s="3275"/>
      <c r="OQ234" s="3275"/>
      <c r="OR234" s="3275"/>
      <c r="OS234" s="3275"/>
      <c r="OT234" s="3275"/>
      <c r="OU234" s="3275"/>
      <c r="OV234" s="3275"/>
      <c r="OW234" s="3275"/>
      <c r="OX234" s="3275"/>
      <c r="OY234" s="3275"/>
      <c r="OZ234" s="3275"/>
      <c r="PA234" s="3275"/>
      <c r="PB234" s="3275"/>
      <c r="PC234" s="3275"/>
      <c r="PD234" s="3275"/>
      <c r="PE234" s="3275"/>
      <c r="PF234" s="3275"/>
      <c r="PG234" s="3275"/>
      <c r="PH234" s="3275"/>
      <c r="PI234" s="3275"/>
      <c r="PJ234" s="3275"/>
      <c r="PK234" s="3275"/>
      <c r="PL234" s="3275"/>
      <c r="PM234" s="3275"/>
      <c r="PN234" s="3275"/>
      <c r="PO234" s="3275"/>
      <c r="PP234" s="3275"/>
      <c r="PQ234" s="3275"/>
      <c r="PR234" s="3275"/>
      <c r="PS234" s="3275"/>
      <c r="PT234" s="3275"/>
      <c r="PU234" s="3275"/>
      <c r="PV234" s="3275"/>
      <c r="PW234" s="3275"/>
      <c r="PX234" s="3275"/>
      <c r="PY234" s="3275"/>
      <c r="PZ234" s="3275"/>
      <c r="QA234" s="3275"/>
      <c r="QB234" s="3275"/>
      <c r="QC234" s="3275"/>
      <c r="QD234" s="3275"/>
      <c r="QE234" s="3275"/>
      <c r="QF234" s="3275"/>
      <c r="QG234" s="3275"/>
      <c r="QH234" s="3275"/>
      <c r="QI234" s="3275"/>
      <c r="QJ234" s="3275"/>
      <c r="QK234" s="3275"/>
      <c r="QL234" s="3275"/>
      <c r="QM234" s="3275"/>
      <c r="QN234" s="3275"/>
      <c r="QO234" s="3275"/>
      <c r="QP234" s="3275"/>
      <c r="QQ234" s="3275"/>
      <c r="QR234" s="3275"/>
      <c r="QS234" s="3275"/>
      <c r="QT234" s="3275"/>
      <c r="QU234" s="3275"/>
      <c r="QV234" s="3275"/>
      <c r="QW234" s="3275"/>
      <c r="QX234" s="3275"/>
      <c r="QY234" s="3275"/>
      <c r="QZ234" s="3275"/>
      <c r="RA234" s="3275"/>
      <c r="RB234" s="3275"/>
      <c r="RC234" s="3275"/>
      <c r="RD234" s="3275"/>
      <c r="RE234" s="3275"/>
      <c r="RF234" s="3275"/>
      <c r="RG234" s="3275"/>
      <c r="RH234" s="3275"/>
      <c r="RI234" s="3275"/>
      <c r="RJ234" s="3275"/>
      <c r="RK234" s="3275"/>
      <c r="RL234" s="3275"/>
      <c r="RM234" s="3275"/>
      <c r="RN234" s="3275"/>
      <c r="RO234" s="3275"/>
      <c r="RP234" s="3275"/>
      <c r="RQ234" s="3275"/>
      <c r="RR234" s="3275"/>
      <c r="RS234" s="3275"/>
      <c r="RT234" s="3275"/>
      <c r="RU234" s="3275"/>
      <c r="RV234" s="3275"/>
      <c r="RW234" s="3275"/>
      <c r="RX234" s="3275"/>
      <c r="RY234" s="3275"/>
      <c r="RZ234" s="3275"/>
      <c r="SA234" s="3275"/>
      <c r="SB234" s="3275"/>
      <c r="SC234" s="3275"/>
      <c r="SD234" s="3275"/>
      <c r="SE234" s="3275"/>
      <c r="SF234" s="3275"/>
      <c r="SG234" s="3275"/>
      <c r="SH234" s="3275"/>
      <c r="SI234" s="3275"/>
      <c r="SJ234" s="3275"/>
      <c r="SK234" s="3275"/>
      <c r="SL234" s="3275"/>
      <c r="SM234" s="3275"/>
      <c r="SN234" s="3275"/>
      <c r="SO234" s="3275"/>
      <c r="SP234" s="3275"/>
      <c r="SQ234" s="3275"/>
      <c r="SR234" s="3275"/>
      <c r="SS234" s="3275"/>
      <c r="ST234" s="3275"/>
      <c r="SU234" s="3275"/>
      <c r="SV234" s="3275"/>
      <c r="SW234" s="3275"/>
      <c r="SX234" s="3275"/>
      <c r="SY234" s="3275"/>
      <c r="SZ234" s="3275"/>
      <c r="TA234" s="3275"/>
      <c r="TB234" s="3275"/>
      <c r="TC234" s="3275"/>
      <c r="TD234" s="3275"/>
      <c r="TE234" s="3275"/>
      <c r="TF234" s="3275"/>
      <c r="TG234" s="3275"/>
      <c r="TH234" s="3275"/>
      <c r="TI234" s="3275"/>
      <c r="TJ234" s="3275"/>
      <c r="TK234" s="3275"/>
      <c r="TL234" s="3275"/>
      <c r="TM234" s="3275"/>
      <c r="TN234" s="3275"/>
      <c r="TO234" s="3275"/>
      <c r="TP234" s="3275"/>
      <c r="TQ234" s="3275"/>
      <c r="TR234" s="3275"/>
      <c r="TS234" s="3275"/>
      <c r="TT234" s="3275"/>
      <c r="TU234" s="3275"/>
      <c r="TV234" s="3275"/>
      <c r="TW234" s="3275"/>
      <c r="TX234" s="3275"/>
      <c r="TY234" s="3275"/>
      <c r="TZ234" s="3275"/>
      <c r="UA234" s="3275"/>
      <c r="UB234" s="3275"/>
      <c r="UC234" s="3275"/>
      <c r="UD234" s="3275"/>
      <c r="UE234" s="3275"/>
      <c r="UF234" s="3275"/>
      <c r="UG234" s="3275"/>
      <c r="UH234" s="3275"/>
      <c r="UI234" s="3275"/>
      <c r="UJ234" s="3275"/>
      <c r="UK234" s="3275"/>
      <c r="UL234" s="3275"/>
      <c r="UM234" s="3275"/>
      <c r="UN234" s="3275"/>
      <c r="UO234" s="3275"/>
      <c r="UP234" s="3275"/>
      <c r="UQ234" s="3275"/>
      <c r="UR234" s="3275"/>
      <c r="US234" s="3275"/>
      <c r="UT234" s="3275"/>
      <c r="UU234" s="3275"/>
      <c r="UV234" s="3275"/>
      <c r="UW234" s="3275"/>
      <c r="UX234" s="3275"/>
      <c r="UY234" s="3275"/>
      <c r="UZ234" s="3275"/>
      <c r="VA234" s="3275"/>
      <c r="VB234" s="3275"/>
      <c r="VC234" s="3275"/>
      <c r="VD234" s="3275"/>
      <c r="VE234" s="3275"/>
      <c r="VF234" s="3275"/>
      <c r="VG234" s="3275"/>
      <c r="VH234" s="3275"/>
      <c r="VI234" s="3275"/>
      <c r="VJ234" s="3275"/>
      <c r="VK234" s="3275"/>
      <c r="VL234" s="3275"/>
      <c r="VM234" s="3275"/>
      <c r="VN234" s="3275"/>
      <c r="VO234" s="3275"/>
      <c r="VP234" s="3275"/>
      <c r="VQ234" s="3275"/>
      <c r="VR234" s="3275"/>
      <c r="VS234" s="3275"/>
      <c r="VT234" s="3275"/>
      <c r="VU234" s="3275"/>
      <c r="VV234" s="3275"/>
      <c r="VW234" s="3275"/>
      <c r="VX234" s="3275"/>
      <c r="VY234" s="3275"/>
      <c r="VZ234" s="3275"/>
      <c r="WA234" s="3275"/>
      <c r="WB234" s="3275"/>
      <c r="WC234" s="3275"/>
      <c r="WD234" s="3275"/>
      <c r="WE234" s="3275"/>
      <c r="WF234" s="3275"/>
      <c r="WG234" s="3275"/>
      <c r="WH234" s="3275"/>
      <c r="WI234" s="3275"/>
      <c r="WJ234" s="3275"/>
      <c r="WK234" s="3275"/>
      <c r="WL234" s="3275"/>
      <c r="WM234" s="3275"/>
      <c r="WN234" s="3275"/>
      <c r="WO234" s="3275"/>
      <c r="WP234" s="3275"/>
      <c r="WQ234" s="3275"/>
      <c r="WR234" s="3275"/>
      <c r="WS234" s="3275"/>
      <c r="WT234" s="3275"/>
      <c r="WU234" s="3275"/>
      <c r="WV234" s="3275"/>
      <c r="WW234" s="3275"/>
      <c r="WX234" s="3275"/>
      <c r="WY234" s="3275"/>
      <c r="WZ234" s="3275"/>
      <c r="XA234" s="3275"/>
      <c r="XB234" s="3275"/>
      <c r="XC234" s="3275"/>
      <c r="XD234" s="3275"/>
      <c r="XE234" s="3275"/>
      <c r="XF234" s="3275"/>
      <c r="XG234" s="3275"/>
      <c r="XH234" s="3275"/>
      <c r="XI234" s="3275"/>
      <c r="XJ234" s="3275"/>
      <c r="XK234" s="3275"/>
      <c r="XL234" s="3275"/>
      <c r="XM234" s="3275"/>
      <c r="XN234" s="3275"/>
      <c r="XO234" s="3275"/>
      <c r="XP234" s="3275"/>
      <c r="XQ234" s="3275"/>
      <c r="XR234" s="3275"/>
      <c r="XS234" s="3275"/>
      <c r="XT234" s="3275"/>
      <c r="XU234" s="3275"/>
      <c r="XV234" s="3275"/>
      <c r="XW234" s="3275"/>
      <c r="XX234" s="3275"/>
      <c r="XY234" s="3275"/>
      <c r="XZ234" s="3275"/>
      <c r="YA234" s="3275"/>
      <c r="YB234" s="3275"/>
      <c r="YC234" s="3275"/>
      <c r="YD234" s="3275"/>
      <c r="YE234" s="3275"/>
      <c r="YF234" s="3275"/>
      <c r="YG234" s="3275"/>
      <c r="YH234" s="3275"/>
      <c r="YI234" s="3275"/>
      <c r="YJ234" s="3275"/>
      <c r="YK234" s="3275"/>
      <c r="YL234" s="3275"/>
      <c r="YM234" s="3275"/>
      <c r="YN234" s="3275"/>
      <c r="YO234" s="3275"/>
      <c r="YP234" s="3275"/>
      <c r="YQ234" s="3275"/>
      <c r="YR234" s="3275"/>
      <c r="YS234" s="3275"/>
      <c r="YT234" s="3275"/>
      <c r="YU234" s="3275"/>
      <c r="YV234" s="3275"/>
      <c r="YW234" s="3275"/>
      <c r="YX234" s="3275"/>
      <c r="YY234" s="3275"/>
      <c r="YZ234" s="3275"/>
      <c r="ZA234" s="3275"/>
      <c r="ZB234" s="3275"/>
      <c r="ZC234" s="3275"/>
      <c r="ZD234" s="3275"/>
      <c r="ZE234" s="3275"/>
      <c r="ZF234" s="3275"/>
      <c r="ZG234" s="3275"/>
      <c r="ZH234" s="3275"/>
      <c r="ZI234" s="3275"/>
      <c r="ZJ234" s="3275"/>
      <c r="ZK234" s="3275"/>
      <c r="ZL234" s="3275"/>
      <c r="ZM234" s="3275"/>
      <c r="ZN234" s="3275"/>
      <c r="ZO234" s="3275"/>
      <c r="ZP234" s="3275"/>
      <c r="ZQ234" s="3275"/>
      <c r="ZR234" s="3275"/>
      <c r="ZS234" s="3275"/>
      <c r="ZT234" s="3275"/>
      <c r="ZU234" s="3275"/>
      <c r="ZV234" s="3275"/>
      <c r="ZW234" s="3275"/>
      <c r="ZX234" s="3275"/>
      <c r="ZY234" s="3275"/>
      <c r="ZZ234" s="3275"/>
      <c r="AAA234" s="3275"/>
      <c r="AAB234" s="3275"/>
      <c r="AAC234" s="3275"/>
      <c r="AAD234" s="3275"/>
      <c r="AAE234" s="3275"/>
      <c r="AAF234" s="3275"/>
      <c r="AAG234" s="3275"/>
      <c r="AAH234" s="3275"/>
      <c r="AAI234" s="3275"/>
      <c r="AAJ234" s="3275"/>
      <c r="AAK234" s="3275"/>
      <c r="AAL234" s="3275"/>
      <c r="AAM234" s="3275"/>
      <c r="AAN234" s="3275"/>
      <c r="AAO234" s="3275"/>
      <c r="AAP234" s="3275"/>
      <c r="AAQ234" s="3275"/>
      <c r="AAR234" s="3275"/>
      <c r="AAS234" s="3275"/>
      <c r="AAT234" s="3275"/>
      <c r="AAU234" s="3275"/>
      <c r="AAV234" s="3275"/>
      <c r="AAW234" s="3275"/>
      <c r="AAX234" s="3275"/>
      <c r="AAY234" s="3275"/>
      <c r="AAZ234" s="3275"/>
      <c r="ABA234" s="3275"/>
      <c r="ABB234" s="3275"/>
      <c r="ABC234" s="3275"/>
      <c r="ABD234" s="3275"/>
      <c r="ABE234" s="3275"/>
      <c r="ABF234" s="3275"/>
      <c r="ABG234" s="3275"/>
      <c r="ABH234" s="3275"/>
      <c r="ABI234" s="3275"/>
      <c r="ABJ234" s="3275"/>
      <c r="ABK234" s="3275"/>
      <c r="ABL234" s="3275"/>
      <c r="ABM234" s="3275"/>
      <c r="ABN234" s="3275"/>
      <c r="ABO234" s="3275"/>
      <c r="ABP234" s="3275"/>
      <c r="ABQ234" s="3275"/>
      <c r="ABR234" s="3275"/>
      <c r="ABS234" s="3275"/>
      <c r="ABT234" s="3275"/>
      <c r="ABU234" s="3275"/>
      <c r="ABV234" s="3275"/>
      <c r="ABW234" s="3275"/>
      <c r="ABX234" s="3275"/>
      <c r="ABY234" s="3275"/>
      <c r="ABZ234" s="3275"/>
      <c r="ACA234" s="3275"/>
      <c r="ACB234" s="3275"/>
      <c r="ACC234" s="3275"/>
      <c r="ACD234" s="3275"/>
      <c r="ACE234" s="3275"/>
      <c r="ACF234" s="3275"/>
      <c r="ACG234" s="3275"/>
      <c r="ACH234" s="3275"/>
      <c r="ACI234" s="3275"/>
      <c r="ACJ234" s="3275"/>
      <c r="ACK234" s="3275"/>
      <c r="ACL234" s="3275"/>
      <c r="ACM234" s="3275"/>
      <c r="ACN234" s="3275"/>
      <c r="ACO234" s="3275"/>
      <c r="ACP234" s="3275"/>
      <c r="ACQ234" s="3275"/>
      <c r="ACR234" s="3275"/>
      <c r="ACS234" s="3275"/>
      <c r="ACT234" s="3275"/>
      <c r="ACU234" s="3275"/>
      <c r="ACV234" s="3275"/>
      <c r="ACW234" s="3275"/>
      <c r="ACX234" s="3275"/>
      <c r="ACY234" s="3275"/>
      <c r="ACZ234" s="3275"/>
      <c r="ADA234" s="3275"/>
      <c r="ADB234" s="3275"/>
      <c r="ADC234" s="3275"/>
      <c r="ADD234" s="3275"/>
      <c r="ADE234" s="3275"/>
      <c r="ADF234" s="3275"/>
      <c r="ADG234" s="3275"/>
      <c r="ADH234" s="3275"/>
      <c r="ADI234" s="3275"/>
      <c r="ADJ234" s="3275"/>
      <c r="ADK234" s="3275"/>
      <c r="ADL234" s="3275"/>
      <c r="ADM234" s="3275"/>
      <c r="ADN234" s="3275"/>
      <c r="ADO234" s="3275"/>
      <c r="ADP234" s="3275"/>
      <c r="ADQ234" s="3275"/>
      <c r="ADR234" s="3275"/>
      <c r="ADS234" s="3275"/>
      <c r="ADT234" s="3275"/>
      <c r="ADU234" s="3275"/>
      <c r="ADV234" s="3275"/>
      <c r="ADW234" s="3275"/>
      <c r="ADX234" s="3275"/>
      <c r="ADY234" s="3275"/>
      <c r="ADZ234" s="3275"/>
      <c r="AEA234" s="3275"/>
      <c r="AEB234" s="3275"/>
      <c r="AEC234" s="3275"/>
      <c r="AED234" s="3275"/>
      <c r="AEE234" s="3275"/>
      <c r="AEF234" s="3275"/>
      <c r="AEG234" s="3275"/>
      <c r="AEH234" s="3275"/>
      <c r="AEI234" s="3275"/>
      <c r="AEJ234" s="3275"/>
      <c r="AEK234" s="3275"/>
      <c r="AEL234" s="3275"/>
      <c r="AEM234" s="3275"/>
      <c r="AEN234" s="3275"/>
      <c r="AEO234" s="3275"/>
      <c r="AEP234" s="3275"/>
      <c r="AEQ234" s="3275"/>
      <c r="AER234" s="3275"/>
      <c r="AES234" s="3275"/>
      <c r="AET234" s="3275"/>
      <c r="AEU234" s="3275"/>
      <c r="AEV234" s="3275"/>
      <c r="AEW234" s="3275"/>
      <c r="AEX234" s="3275"/>
      <c r="AEY234" s="3275"/>
      <c r="AEZ234" s="3275"/>
      <c r="AFA234" s="3275"/>
      <c r="AFB234" s="3275"/>
      <c r="AFC234" s="3275"/>
      <c r="AFD234" s="3275"/>
      <c r="AFE234" s="3275"/>
      <c r="AFF234" s="3275"/>
      <c r="AFG234" s="3275"/>
      <c r="AFH234" s="3275"/>
      <c r="AFI234" s="3275"/>
      <c r="AFJ234" s="3275"/>
      <c r="AFK234" s="3275"/>
      <c r="AFL234" s="3275"/>
      <c r="AFM234" s="3275"/>
      <c r="AFN234" s="3275"/>
      <c r="AFO234" s="3275"/>
      <c r="AFP234" s="3275"/>
      <c r="AFQ234" s="3275"/>
      <c r="AFR234" s="3275"/>
      <c r="AFS234" s="3275"/>
      <c r="AFT234" s="3275"/>
      <c r="AFU234" s="3275"/>
      <c r="AFV234" s="3275"/>
      <c r="AFW234" s="3275"/>
      <c r="AFX234" s="3275"/>
      <c r="AFY234" s="3275"/>
      <c r="AFZ234" s="3275"/>
      <c r="AGA234" s="3275"/>
      <c r="AGB234" s="3275"/>
      <c r="AGC234" s="3275"/>
      <c r="AGD234" s="3275"/>
      <c r="AGE234" s="3275"/>
      <c r="AGF234" s="3275"/>
      <c r="AGG234" s="3275"/>
      <c r="AGH234" s="3275"/>
      <c r="AGI234" s="3275"/>
      <c r="AGJ234" s="3275"/>
      <c r="AGK234" s="3275"/>
      <c r="AGL234" s="3275"/>
      <c r="AGM234" s="3275"/>
      <c r="AGN234" s="3275"/>
      <c r="AGO234" s="3275"/>
      <c r="AGP234" s="3275"/>
      <c r="AGQ234" s="3275"/>
      <c r="AGR234" s="3275"/>
      <c r="AGS234" s="3275"/>
      <c r="AGT234" s="3275"/>
      <c r="AGU234" s="3275"/>
      <c r="AGV234" s="3275"/>
      <c r="AGW234" s="3275"/>
      <c r="AGX234" s="3275"/>
      <c r="AGY234" s="3275"/>
      <c r="AGZ234" s="3275"/>
      <c r="AHA234" s="3275"/>
      <c r="AHB234" s="3275"/>
      <c r="AHC234" s="3275"/>
      <c r="AHD234" s="3275"/>
      <c r="AHE234" s="3275"/>
      <c r="AHF234" s="3275"/>
      <c r="AHG234" s="3275"/>
      <c r="AHH234" s="3275"/>
      <c r="AHI234" s="3275"/>
      <c r="AHJ234" s="3275"/>
      <c r="AHK234" s="3275"/>
      <c r="AHL234" s="3275"/>
      <c r="AHM234" s="3275"/>
      <c r="AHN234" s="3275"/>
      <c r="AHO234" s="3275"/>
      <c r="AHP234" s="3275"/>
      <c r="AHQ234" s="3275"/>
      <c r="AHR234" s="3275"/>
      <c r="AHS234" s="3275"/>
      <c r="AHT234" s="3275"/>
      <c r="AHU234" s="3275"/>
      <c r="AHV234" s="3275"/>
      <c r="AHW234" s="3275"/>
      <c r="AHX234" s="3275"/>
      <c r="AHY234" s="3275"/>
      <c r="AHZ234" s="3275"/>
      <c r="AIA234" s="3275"/>
      <c r="AIB234" s="3275"/>
      <c r="AIC234" s="3275"/>
      <c r="AID234" s="3275"/>
      <c r="AIE234" s="3275"/>
      <c r="AIF234" s="3275"/>
      <c r="AIG234" s="3275"/>
      <c r="AIH234" s="3275"/>
      <c r="AII234" s="3275"/>
      <c r="AIJ234" s="3275"/>
      <c r="AIK234" s="3275"/>
      <c r="AIL234" s="3275"/>
      <c r="AIM234" s="3275"/>
      <c r="AIN234" s="3275"/>
      <c r="AIO234" s="3275"/>
      <c r="AIP234" s="3275"/>
      <c r="AIQ234" s="3275"/>
      <c r="AIR234" s="3275"/>
      <c r="AIS234" s="3275"/>
      <c r="AIT234" s="3275"/>
      <c r="AIU234" s="3275"/>
      <c r="AIV234" s="3275"/>
      <c r="AIW234" s="3275"/>
      <c r="AIX234" s="3275"/>
      <c r="AIY234" s="3275"/>
      <c r="AIZ234" s="3275"/>
      <c r="AJA234" s="3275"/>
      <c r="AJB234" s="3275"/>
      <c r="AJC234" s="3275"/>
      <c r="AJD234" s="3275"/>
      <c r="AJE234" s="3275"/>
      <c r="AJF234" s="3275"/>
      <c r="AJG234" s="3275"/>
      <c r="AJH234" s="3275"/>
      <c r="AJI234" s="3275"/>
      <c r="AJJ234" s="3275"/>
      <c r="AJK234" s="3275"/>
      <c r="AJL234" s="3275"/>
      <c r="AJM234" s="3275"/>
      <c r="AJN234" s="3275"/>
      <c r="AJO234" s="3275"/>
      <c r="AJP234" s="3275"/>
      <c r="AJQ234" s="3275"/>
      <c r="AJR234" s="3275"/>
      <c r="AJS234" s="3275"/>
      <c r="AJT234" s="3275"/>
      <c r="AJU234" s="3275"/>
      <c r="AJV234" s="3275"/>
      <c r="AJW234" s="3275"/>
      <c r="AJX234" s="3275"/>
      <c r="AJY234" s="3275"/>
      <c r="AJZ234" s="3275"/>
      <c r="AKA234" s="3275"/>
      <c r="AKB234" s="3275"/>
      <c r="AKC234" s="3275"/>
      <c r="AKD234" s="3275"/>
      <c r="AKE234" s="3275"/>
      <c r="AKF234" s="3275"/>
      <c r="AKG234" s="3275"/>
      <c r="AKH234" s="3275"/>
      <c r="AKI234" s="3275"/>
      <c r="AKJ234" s="3275"/>
      <c r="AKK234" s="3275"/>
      <c r="AKL234" s="3275"/>
      <c r="AKM234" s="3275"/>
      <c r="AKN234" s="3275"/>
      <c r="AKO234" s="3275"/>
      <c r="AKP234" s="3275"/>
      <c r="AKQ234" s="3275"/>
      <c r="AKR234" s="3275"/>
      <c r="AKS234" s="3275"/>
      <c r="AKT234" s="3275"/>
      <c r="AKU234" s="3275"/>
      <c r="AKV234" s="3275"/>
      <c r="AKW234" s="3275"/>
      <c r="AKX234" s="3275"/>
      <c r="AKY234" s="3275"/>
      <c r="AKZ234" s="3275"/>
      <c r="ALA234" s="3275"/>
      <c r="ALB234" s="3275"/>
      <c r="ALC234" s="3275"/>
      <c r="ALD234" s="3275"/>
      <c r="ALE234" s="3275"/>
      <c r="ALF234" s="3275"/>
      <c r="ALG234" s="3275"/>
      <c r="ALH234" s="3275"/>
      <c r="ALI234" s="3275"/>
      <c r="ALJ234" s="3275"/>
      <c r="ALK234" s="3275"/>
      <c r="ALL234" s="3275"/>
      <c r="ALM234" s="3275"/>
      <c r="ALN234" s="3275"/>
      <c r="ALO234" s="3275"/>
      <c r="ALP234" s="3275"/>
      <c r="ALQ234" s="3275"/>
      <c r="ALR234" s="3275"/>
      <c r="ALS234" s="3275"/>
      <c r="ALT234" s="3275"/>
      <c r="ALU234" s="3275"/>
      <c r="ALV234" s="3275"/>
      <c r="ALW234" s="3275"/>
      <c r="ALX234" s="3275"/>
      <c r="ALY234" s="3275"/>
      <c r="ALZ234" s="3275"/>
      <c r="AMA234" s="3275"/>
      <c r="AMB234" s="3275"/>
      <c r="AMC234" s="3275"/>
      <c r="AMD234" s="3275"/>
      <c r="AME234" s="3275"/>
      <c r="AMF234" s="3275"/>
      <c r="AMG234" s="3275"/>
      <c r="AMH234" s="3275"/>
      <c r="AMI234" s="3275"/>
      <c r="AMJ234" s="3275"/>
      <c r="AMK234" s="3275"/>
      <c r="AML234" s="3275"/>
      <c r="AMM234" s="3275"/>
      <c r="AMN234" s="3275"/>
      <c r="AMO234" s="3275"/>
      <c r="AMP234" s="3275"/>
      <c r="AMQ234" s="3275"/>
      <c r="AMR234" s="3275"/>
      <c r="AMS234" s="3275"/>
      <c r="AMT234" s="3275"/>
      <c r="AMU234" s="3275"/>
      <c r="AMV234" s="3275"/>
      <c r="AMW234" s="3275"/>
      <c r="AMX234" s="3275"/>
      <c r="AMY234" s="3275"/>
      <c r="AMZ234" s="3275"/>
      <c r="ANA234" s="3275"/>
      <c r="ANB234" s="3275"/>
      <c r="ANC234" s="3275"/>
      <c r="AND234" s="3275"/>
      <c r="ANE234" s="3275"/>
      <c r="ANF234" s="3275"/>
      <c r="ANG234" s="3275"/>
      <c r="ANH234" s="3275"/>
      <c r="ANI234" s="3275"/>
      <c r="ANJ234" s="3275"/>
      <c r="ANK234" s="3275"/>
      <c r="ANL234" s="3275"/>
      <c r="ANM234" s="3275"/>
      <c r="ANN234" s="3275"/>
      <c r="ANO234" s="3275"/>
      <c r="ANP234" s="3275"/>
      <c r="ANQ234" s="3275"/>
      <c r="ANR234" s="3275"/>
      <c r="ANS234" s="3275"/>
      <c r="ANT234" s="3275"/>
      <c r="ANU234" s="3275"/>
      <c r="ANV234" s="3275"/>
      <c r="ANW234" s="3275"/>
      <c r="ANX234" s="3275"/>
      <c r="ANY234" s="3275"/>
      <c r="ANZ234" s="3275"/>
      <c r="AOA234" s="3275"/>
      <c r="AOB234" s="3275"/>
      <c r="AOC234" s="3275"/>
      <c r="AOD234" s="3275"/>
      <c r="AOE234" s="3275"/>
      <c r="AOF234" s="3275"/>
      <c r="AOG234" s="3275"/>
      <c r="AOH234" s="3275"/>
      <c r="AOI234" s="3275"/>
      <c r="AOJ234" s="3275"/>
      <c r="AOK234" s="3275"/>
      <c r="AOL234" s="3275"/>
      <c r="AOM234" s="3275"/>
      <c r="AON234" s="3275"/>
      <c r="AOO234" s="3275"/>
      <c r="AOP234" s="3275"/>
      <c r="AOQ234" s="3275"/>
      <c r="AOR234" s="3275"/>
      <c r="AOS234" s="3275"/>
      <c r="AOT234" s="3275"/>
      <c r="AOU234" s="3275"/>
      <c r="AOV234" s="3275"/>
      <c r="AOW234" s="3275"/>
      <c r="AOX234" s="3275"/>
      <c r="AOY234" s="3275"/>
      <c r="AOZ234" s="3275"/>
      <c r="APA234" s="3275"/>
      <c r="APB234" s="3275"/>
      <c r="APC234" s="3275"/>
      <c r="APD234" s="3275"/>
      <c r="APE234" s="3275"/>
      <c r="APF234" s="3275"/>
      <c r="APG234" s="3275"/>
      <c r="APH234" s="3275"/>
      <c r="API234" s="3275"/>
      <c r="APJ234" s="3275"/>
      <c r="APK234" s="3275"/>
      <c r="APL234" s="3275"/>
      <c r="APM234" s="3275"/>
      <c r="APN234" s="3275"/>
      <c r="APO234" s="3275"/>
      <c r="APP234" s="3275"/>
      <c r="APQ234" s="3275"/>
      <c r="APR234" s="3275"/>
      <c r="APS234" s="3275"/>
      <c r="APT234" s="3275"/>
      <c r="APU234" s="3275"/>
      <c r="APV234" s="3275"/>
      <c r="APW234" s="3275"/>
      <c r="APX234" s="3275"/>
      <c r="APY234" s="3275"/>
      <c r="APZ234" s="3275"/>
      <c r="AQA234" s="3275"/>
      <c r="AQB234" s="3275"/>
      <c r="AQC234" s="3275"/>
      <c r="AQD234" s="3275"/>
      <c r="AQE234" s="3275"/>
      <c r="AQF234" s="3275"/>
      <c r="AQG234" s="3275"/>
      <c r="AQH234" s="3275"/>
      <c r="AQI234" s="3275"/>
      <c r="AQJ234" s="3275"/>
      <c r="AQK234" s="3275"/>
      <c r="AQL234" s="3275"/>
      <c r="AQM234" s="3275"/>
      <c r="AQN234" s="3275"/>
      <c r="AQO234" s="3275"/>
      <c r="AQP234" s="3275"/>
      <c r="AQQ234" s="3275"/>
      <c r="AQR234" s="3275"/>
      <c r="AQS234" s="3275"/>
      <c r="AQT234" s="3275"/>
      <c r="AQU234" s="3275"/>
      <c r="AQV234" s="3275"/>
      <c r="AQW234" s="3275"/>
      <c r="AQX234" s="3275"/>
      <c r="AQY234" s="3275"/>
      <c r="AQZ234" s="3275"/>
      <c r="ARA234" s="3275"/>
      <c r="ARB234" s="3275"/>
      <c r="ARC234" s="3275"/>
      <c r="ARD234" s="3275"/>
      <c r="ARE234" s="3275"/>
      <c r="ARF234" s="3275"/>
      <c r="ARG234" s="3275"/>
      <c r="ARH234" s="3275"/>
      <c r="ARI234" s="3275"/>
      <c r="ARJ234" s="3275"/>
      <c r="ARK234" s="3275"/>
      <c r="ARL234" s="3275"/>
      <c r="ARM234" s="3275"/>
      <c r="ARN234" s="3275"/>
      <c r="ARO234" s="3275"/>
      <c r="ARP234" s="3275"/>
      <c r="ARQ234" s="3275"/>
      <c r="ARR234" s="3275"/>
      <c r="ARS234" s="3275"/>
      <c r="ART234" s="3275"/>
      <c r="ARU234" s="3275"/>
      <c r="ARV234" s="3275"/>
      <c r="ARW234" s="3275"/>
      <c r="ARX234" s="3275"/>
      <c r="ARY234" s="3275"/>
      <c r="ARZ234" s="3275"/>
      <c r="ASA234" s="3275"/>
      <c r="ASB234" s="3275"/>
      <c r="ASC234" s="3275"/>
      <c r="ASD234" s="3275"/>
      <c r="ASE234" s="3275"/>
      <c r="ASF234" s="3275"/>
      <c r="ASG234" s="3275"/>
      <c r="ASH234" s="3275"/>
      <c r="ASI234" s="3275"/>
      <c r="ASJ234" s="3275"/>
      <c r="ASK234" s="3275"/>
      <c r="ASL234" s="3275"/>
      <c r="ASM234" s="3275"/>
      <c r="ASN234" s="3275"/>
      <c r="ASO234" s="3275"/>
      <c r="ASP234" s="3275"/>
      <c r="ASQ234" s="3275"/>
      <c r="ASR234" s="3275"/>
      <c r="ASS234" s="3275"/>
      <c r="AST234" s="3275"/>
      <c r="ASU234" s="3275"/>
      <c r="ASV234" s="3275"/>
      <c r="ASW234" s="3275"/>
      <c r="ASX234" s="3275"/>
      <c r="ASY234" s="3275"/>
      <c r="ASZ234" s="3275"/>
      <c r="ATA234" s="3275"/>
      <c r="ATB234" s="3275"/>
      <c r="ATC234" s="3275"/>
      <c r="ATD234" s="3275"/>
      <c r="ATE234" s="3275"/>
      <c r="ATF234" s="3275"/>
      <c r="ATG234" s="3275"/>
      <c r="ATH234" s="3275"/>
      <c r="ATI234" s="3275"/>
      <c r="ATJ234" s="3275"/>
      <c r="ATK234" s="3275"/>
      <c r="ATL234" s="3275"/>
      <c r="ATM234" s="3275"/>
      <c r="ATN234" s="3275"/>
      <c r="ATO234" s="3275"/>
      <c r="ATP234" s="3275"/>
      <c r="ATQ234" s="3275"/>
      <c r="ATR234" s="3275"/>
      <c r="ATS234" s="3275"/>
      <c r="ATT234" s="3275"/>
      <c r="ATU234" s="3275"/>
      <c r="ATV234" s="3275"/>
      <c r="ATW234" s="3275"/>
      <c r="ATX234" s="3275"/>
      <c r="ATY234" s="3275"/>
      <c r="ATZ234" s="3275"/>
      <c r="AUA234" s="3275"/>
      <c r="AUB234" s="3275"/>
      <c r="AUC234" s="3275"/>
      <c r="AUD234" s="3275"/>
      <c r="AUE234" s="3275"/>
      <c r="AUF234" s="3275"/>
      <c r="AUG234" s="3275"/>
      <c r="AUH234" s="3275"/>
      <c r="AUI234" s="3275"/>
      <c r="AUJ234" s="3275"/>
      <c r="AUK234" s="3275"/>
      <c r="AUL234" s="3275"/>
      <c r="AUM234" s="3275"/>
      <c r="AUN234" s="3275"/>
      <c r="AUO234" s="3275"/>
      <c r="AUP234" s="3275"/>
      <c r="AUQ234" s="3275"/>
      <c r="AUR234" s="3275"/>
      <c r="AUS234" s="3275"/>
      <c r="AUT234" s="3275"/>
      <c r="AUU234" s="3275"/>
      <c r="AUV234" s="3275"/>
      <c r="AUW234" s="3275"/>
      <c r="AUX234" s="3275"/>
      <c r="AUY234" s="3275"/>
      <c r="AUZ234" s="3275"/>
      <c r="AVA234" s="3275"/>
      <c r="AVB234" s="3275"/>
      <c r="AVC234" s="3275"/>
      <c r="AVD234" s="3275"/>
      <c r="AVE234" s="3275"/>
      <c r="AVF234" s="3275"/>
      <c r="AVG234" s="3275"/>
      <c r="AVH234" s="3275"/>
      <c r="AVI234" s="3275"/>
      <c r="AVJ234" s="3275"/>
      <c r="AVK234" s="3275"/>
      <c r="AVL234" s="3275"/>
      <c r="AVM234" s="3275"/>
      <c r="AVN234" s="3275"/>
      <c r="AVO234" s="3275"/>
      <c r="AVP234" s="3275"/>
      <c r="AVQ234" s="3275"/>
      <c r="AVR234" s="3275"/>
      <c r="AVS234" s="3275"/>
      <c r="AVT234" s="3275"/>
      <c r="AVU234" s="3275"/>
      <c r="AVV234" s="3275"/>
      <c r="AVW234" s="3275"/>
      <c r="AVX234" s="3275"/>
      <c r="AVY234" s="3275"/>
      <c r="AVZ234" s="3275"/>
      <c r="AWA234" s="3275"/>
      <c r="AWB234" s="3275"/>
      <c r="AWC234" s="3275"/>
      <c r="AWD234" s="3275"/>
      <c r="AWE234" s="3275"/>
      <c r="AWF234" s="3275"/>
      <c r="AWG234" s="3275"/>
      <c r="AWH234" s="3275"/>
      <c r="AWI234" s="3275"/>
      <c r="AWJ234" s="3275"/>
      <c r="AWK234" s="3275"/>
      <c r="AWL234" s="3275"/>
      <c r="AWM234" s="3275"/>
      <c r="AWN234" s="3275"/>
      <c r="AWO234" s="3275"/>
      <c r="AWP234" s="3275"/>
      <c r="AWQ234" s="3275"/>
      <c r="AWR234" s="3275"/>
      <c r="AWS234" s="3275"/>
      <c r="AWT234" s="3275"/>
      <c r="AWU234" s="3275"/>
      <c r="AWV234" s="3275"/>
      <c r="AWW234" s="3275"/>
      <c r="AWX234" s="3275"/>
      <c r="AWY234" s="3275"/>
      <c r="AWZ234" s="3275"/>
      <c r="AXA234" s="3275"/>
      <c r="AXB234" s="3275"/>
      <c r="AXC234" s="3275"/>
      <c r="AXD234" s="3275"/>
      <c r="AXE234" s="3275"/>
      <c r="AXF234" s="3275"/>
      <c r="AXG234" s="3275"/>
      <c r="AXH234" s="3275"/>
      <c r="AXI234" s="3275"/>
      <c r="AXJ234" s="3275"/>
    </row>
    <row r="235" spans="1:1310" s="3276" customFormat="1" ht="120.75" customHeight="1">
      <c r="A235" s="3277"/>
      <c r="B235" s="3292"/>
      <c r="C235" s="3292"/>
      <c r="D235" s="3292"/>
      <c r="E235" s="3292"/>
      <c r="F235" s="3293"/>
      <c r="G235" s="3294" t="s">
        <v>2628</v>
      </c>
      <c r="H235" s="3294"/>
      <c r="I235" s="3294"/>
      <c r="J235" s="3285"/>
      <c r="K235" s="3295"/>
      <c r="L235" s="3292"/>
      <c r="M235" s="3292"/>
      <c r="N235" s="3292"/>
      <c r="O235" s="3292"/>
      <c r="P235" s="3292"/>
      <c r="Q235" s="3292"/>
      <c r="R235" s="1510"/>
      <c r="S235" s="1510"/>
      <c r="T235" s="1510"/>
      <c r="U235" s="1510"/>
      <c r="V235" s="1510"/>
      <c r="W235" s="1510"/>
      <c r="X235" s="1510"/>
      <c r="Y235" s="1510"/>
      <c r="Z235" s="1510"/>
      <c r="AA235" s="1510"/>
      <c r="AB235" s="1510"/>
      <c r="AC235" s="1510"/>
      <c r="AD235" s="3275"/>
      <c r="AE235" s="3275"/>
      <c r="AF235" s="3275"/>
      <c r="AG235" s="3275"/>
      <c r="AH235" s="3275"/>
      <c r="AI235" s="3275"/>
      <c r="AJ235" s="3275"/>
      <c r="AK235" s="3275"/>
      <c r="AL235" s="3275"/>
      <c r="AM235" s="3275"/>
      <c r="AN235" s="3275"/>
      <c r="AO235" s="3275"/>
      <c r="AP235" s="3275"/>
      <c r="AQ235" s="3275"/>
      <c r="AR235" s="3275"/>
      <c r="AS235" s="3275"/>
      <c r="AT235" s="3275"/>
      <c r="AU235" s="3275"/>
      <c r="AV235" s="3275"/>
      <c r="AW235" s="3275"/>
      <c r="AX235" s="3275"/>
      <c r="AY235" s="3275"/>
      <c r="AZ235" s="3275"/>
      <c r="BA235" s="3275"/>
      <c r="BB235" s="3275"/>
      <c r="BC235" s="3275"/>
      <c r="BD235" s="3275"/>
      <c r="BE235" s="3275"/>
      <c r="BF235" s="3275"/>
      <c r="BG235" s="3275"/>
      <c r="BH235" s="3275"/>
      <c r="BI235" s="3275"/>
      <c r="BJ235" s="3275"/>
      <c r="BK235" s="3275"/>
      <c r="BL235" s="3275"/>
      <c r="BM235" s="3275"/>
      <c r="BN235" s="3275"/>
      <c r="BO235" s="3275"/>
      <c r="BP235" s="3275"/>
      <c r="BQ235" s="3275"/>
      <c r="BR235" s="3275"/>
      <c r="BS235" s="3275"/>
      <c r="BT235" s="3275"/>
      <c r="BU235" s="3275"/>
      <c r="BV235" s="3275"/>
      <c r="BW235" s="3275"/>
      <c r="BX235" s="3275"/>
      <c r="BY235" s="3275"/>
      <c r="BZ235" s="3275"/>
      <c r="CA235" s="3275"/>
      <c r="CB235" s="3275"/>
      <c r="CC235" s="3275"/>
      <c r="CD235" s="3275"/>
      <c r="CE235" s="3275"/>
      <c r="CF235" s="3275"/>
      <c r="CG235" s="3275"/>
      <c r="CH235" s="3275"/>
      <c r="CI235" s="3275"/>
      <c r="CJ235" s="3275"/>
      <c r="CK235" s="3275"/>
      <c r="CL235" s="3275"/>
      <c r="CM235" s="3275"/>
      <c r="CN235" s="3275"/>
      <c r="CO235" s="3275"/>
      <c r="CP235" s="3275"/>
      <c r="CQ235" s="3275"/>
      <c r="CR235" s="3275"/>
      <c r="CS235" s="3275"/>
      <c r="CT235" s="3275"/>
      <c r="CU235" s="3275"/>
      <c r="CV235" s="3275"/>
      <c r="CW235" s="3275"/>
      <c r="CX235" s="3275"/>
      <c r="CY235" s="3275"/>
      <c r="CZ235" s="3275"/>
      <c r="DA235" s="3275"/>
      <c r="DB235" s="3275"/>
      <c r="DC235" s="3275"/>
      <c r="DD235" s="3275"/>
      <c r="DE235" s="3275"/>
      <c r="DF235" s="3275"/>
      <c r="DG235" s="3275"/>
      <c r="DH235" s="3275"/>
      <c r="DI235" s="3275"/>
      <c r="DJ235" s="3275"/>
      <c r="DK235" s="3275"/>
      <c r="DL235" s="3275"/>
      <c r="DM235" s="3275"/>
      <c r="DN235" s="3275"/>
      <c r="DO235" s="3275"/>
      <c r="DP235" s="3275"/>
      <c r="DQ235" s="3275"/>
      <c r="DR235" s="3275"/>
      <c r="DS235" s="3275"/>
      <c r="DT235" s="3275"/>
      <c r="DU235" s="3275"/>
      <c r="DV235" s="3275"/>
      <c r="DW235" s="3275"/>
      <c r="DX235" s="3275"/>
      <c r="DY235" s="3275"/>
      <c r="DZ235" s="3275"/>
      <c r="EA235" s="3275"/>
      <c r="EB235" s="3275"/>
      <c r="EC235" s="3275"/>
      <c r="ED235" s="3275"/>
      <c r="EE235" s="3275"/>
      <c r="EF235" s="3275"/>
      <c r="EG235" s="3275"/>
      <c r="EH235" s="3275"/>
      <c r="EI235" s="3275"/>
      <c r="EJ235" s="3275"/>
      <c r="EK235" s="3275"/>
      <c r="EL235" s="3275"/>
      <c r="EM235" s="3275"/>
      <c r="EN235" s="3275"/>
      <c r="EO235" s="3275"/>
      <c r="EP235" s="3275"/>
      <c r="EQ235" s="3275"/>
      <c r="ER235" s="3275"/>
      <c r="ES235" s="3275"/>
      <c r="ET235" s="3275"/>
      <c r="EU235" s="3275"/>
      <c r="EV235" s="3275"/>
      <c r="EW235" s="3275"/>
      <c r="EX235" s="3275"/>
      <c r="EY235" s="3275"/>
      <c r="EZ235" s="3275"/>
      <c r="FA235" s="3275"/>
      <c r="FB235" s="3275"/>
      <c r="FC235" s="3275"/>
      <c r="FD235" s="3275"/>
      <c r="FE235" s="3275"/>
      <c r="FF235" s="3275"/>
      <c r="FG235" s="3275"/>
      <c r="FH235" s="3275"/>
      <c r="FI235" s="3275"/>
      <c r="FJ235" s="3275"/>
      <c r="FK235" s="3275"/>
      <c r="FL235" s="3275"/>
      <c r="FM235" s="3275"/>
      <c r="FN235" s="3275"/>
      <c r="FO235" s="3275"/>
      <c r="FP235" s="3275"/>
      <c r="FQ235" s="3275"/>
      <c r="FR235" s="3275"/>
      <c r="FS235" s="3275"/>
      <c r="FT235" s="3275"/>
      <c r="FU235" s="3275"/>
      <c r="FV235" s="3275"/>
      <c r="FW235" s="3275"/>
      <c r="FX235" s="3275"/>
      <c r="FY235" s="3275"/>
      <c r="FZ235" s="3275"/>
      <c r="GA235" s="3275"/>
      <c r="GB235" s="3275"/>
      <c r="GC235" s="3275"/>
      <c r="GD235" s="3275"/>
      <c r="GE235" s="3275"/>
      <c r="GF235" s="3275"/>
      <c r="GG235" s="3275"/>
      <c r="GH235" s="3275"/>
      <c r="GI235" s="3275"/>
      <c r="GJ235" s="3275"/>
      <c r="GK235" s="3275"/>
      <c r="GL235" s="3275"/>
      <c r="GM235" s="3275"/>
      <c r="GN235" s="3275"/>
      <c r="GO235" s="3275"/>
      <c r="GP235" s="3275"/>
      <c r="GQ235" s="3275"/>
      <c r="GR235" s="3275"/>
      <c r="GS235" s="3275"/>
      <c r="GT235" s="3275"/>
      <c r="GU235" s="3275"/>
      <c r="GV235" s="3275"/>
      <c r="GW235" s="3275"/>
      <c r="GX235" s="3275"/>
      <c r="GY235" s="3275"/>
      <c r="GZ235" s="3275"/>
      <c r="HA235" s="3275"/>
      <c r="HB235" s="3275"/>
      <c r="HC235" s="3275"/>
      <c r="HD235" s="3275"/>
      <c r="HE235" s="3275"/>
      <c r="HF235" s="3275"/>
      <c r="HG235" s="3275"/>
      <c r="HH235" s="3275"/>
      <c r="HI235" s="3275"/>
      <c r="HJ235" s="3275"/>
      <c r="HK235" s="3275"/>
      <c r="HL235" s="3275"/>
      <c r="HM235" s="3275"/>
      <c r="HN235" s="3275"/>
      <c r="HO235" s="3275"/>
      <c r="HP235" s="3275"/>
      <c r="HQ235" s="3275"/>
      <c r="HR235" s="3275"/>
      <c r="HS235" s="3275"/>
      <c r="HT235" s="3275"/>
      <c r="HU235" s="3275"/>
      <c r="HV235" s="3275"/>
      <c r="HW235" s="3275"/>
      <c r="HX235" s="3275"/>
      <c r="HY235" s="3275"/>
      <c r="HZ235" s="3275"/>
      <c r="IA235" s="3275"/>
      <c r="IB235" s="3275"/>
      <c r="IC235" s="3275"/>
      <c r="ID235" s="3275"/>
      <c r="IE235" s="3275"/>
      <c r="IF235" s="3275"/>
      <c r="IG235" s="3275"/>
      <c r="IH235" s="3275"/>
      <c r="II235" s="3275"/>
      <c r="IJ235" s="3275"/>
      <c r="IK235" s="3275"/>
      <c r="IL235" s="3275"/>
      <c r="IM235" s="3275"/>
      <c r="IN235" s="3275"/>
      <c r="IO235" s="3275"/>
      <c r="IP235" s="3275"/>
      <c r="IQ235" s="3275"/>
      <c r="IR235" s="3275"/>
      <c r="IS235" s="3275"/>
      <c r="IT235" s="3275"/>
      <c r="IU235" s="3275"/>
      <c r="IV235" s="3275"/>
      <c r="IW235" s="3275"/>
      <c r="IX235" s="3275"/>
      <c r="IY235" s="3275"/>
      <c r="IZ235" s="3275"/>
      <c r="JA235" s="3275"/>
      <c r="JB235" s="3275"/>
      <c r="JC235" s="3275"/>
      <c r="JD235" s="3275"/>
      <c r="JE235" s="3275"/>
      <c r="JF235" s="3275"/>
      <c r="JG235" s="3275"/>
      <c r="JH235" s="3275"/>
      <c r="JI235" s="3275"/>
      <c r="JJ235" s="3275"/>
      <c r="JK235" s="3275"/>
      <c r="JL235" s="3275"/>
      <c r="JM235" s="3275"/>
      <c r="JN235" s="3275"/>
      <c r="JO235" s="3275"/>
      <c r="JP235" s="3275"/>
      <c r="JQ235" s="3275"/>
      <c r="JR235" s="3275"/>
      <c r="JS235" s="3275"/>
      <c r="JT235" s="3275"/>
      <c r="JU235" s="3275"/>
      <c r="JV235" s="3275"/>
      <c r="JW235" s="3275"/>
      <c r="JX235" s="3275"/>
      <c r="JY235" s="3275"/>
      <c r="JZ235" s="3275"/>
      <c r="KA235" s="3275"/>
      <c r="KB235" s="3275"/>
      <c r="KC235" s="3275"/>
      <c r="KD235" s="3275"/>
      <c r="KE235" s="3275"/>
      <c r="KF235" s="3275"/>
      <c r="KG235" s="3275"/>
      <c r="KH235" s="3275"/>
      <c r="KI235" s="3275"/>
      <c r="KJ235" s="3275"/>
      <c r="KK235" s="3275"/>
      <c r="KL235" s="3275"/>
      <c r="KM235" s="3275"/>
      <c r="KN235" s="3275"/>
      <c r="KO235" s="3275"/>
      <c r="KP235" s="3275"/>
      <c r="KQ235" s="3275"/>
      <c r="KR235" s="3275"/>
      <c r="KS235" s="3275"/>
      <c r="KT235" s="3275"/>
      <c r="KU235" s="3275"/>
      <c r="KV235" s="3275"/>
      <c r="KW235" s="3275"/>
      <c r="KX235" s="3275"/>
      <c r="KY235" s="3275"/>
      <c r="KZ235" s="3275"/>
      <c r="LA235" s="3275"/>
      <c r="LB235" s="3275"/>
      <c r="LC235" s="3275"/>
      <c r="LD235" s="3275"/>
      <c r="LE235" s="3275"/>
      <c r="LF235" s="3275"/>
      <c r="LG235" s="3275"/>
      <c r="LH235" s="3275"/>
      <c r="LI235" s="3275"/>
      <c r="LJ235" s="3275"/>
      <c r="LK235" s="3275"/>
      <c r="LL235" s="3275"/>
      <c r="LM235" s="3275"/>
      <c r="LN235" s="3275"/>
      <c r="LO235" s="3275"/>
      <c r="LP235" s="3275"/>
      <c r="LQ235" s="3275"/>
      <c r="LR235" s="3275"/>
      <c r="LS235" s="3275"/>
      <c r="LT235" s="3275"/>
      <c r="LU235" s="3275"/>
      <c r="LV235" s="3275"/>
      <c r="LW235" s="3275"/>
      <c r="LX235" s="3275"/>
      <c r="LY235" s="3275"/>
      <c r="LZ235" s="3275"/>
      <c r="MA235" s="3275"/>
      <c r="MB235" s="3275"/>
      <c r="MC235" s="3275"/>
      <c r="MD235" s="3275"/>
      <c r="ME235" s="3275"/>
      <c r="MF235" s="3275"/>
      <c r="MG235" s="3275"/>
      <c r="MH235" s="3275"/>
      <c r="MI235" s="3275"/>
      <c r="MJ235" s="3275"/>
      <c r="MK235" s="3275"/>
      <c r="ML235" s="3275"/>
      <c r="MM235" s="3275"/>
      <c r="MN235" s="3275"/>
      <c r="MO235" s="3275"/>
      <c r="MP235" s="3275"/>
      <c r="MQ235" s="3275"/>
      <c r="MR235" s="3275"/>
      <c r="MS235" s="3275"/>
      <c r="MT235" s="3275"/>
      <c r="MU235" s="3275"/>
      <c r="MV235" s="3275"/>
      <c r="MW235" s="3275"/>
      <c r="MX235" s="3275"/>
      <c r="MY235" s="3275"/>
      <c r="MZ235" s="3275"/>
      <c r="NA235" s="3275"/>
      <c r="NB235" s="3275"/>
      <c r="NC235" s="3275"/>
      <c r="ND235" s="3275"/>
      <c r="NE235" s="3275"/>
      <c r="NF235" s="3275"/>
      <c r="NG235" s="3275"/>
      <c r="NH235" s="3275"/>
      <c r="NI235" s="3275"/>
      <c r="NJ235" s="3275"/>
      <c r="NK235" s="3275"/>
      <c r="NL235" s="3275"/>
      <c r="NM235" s="3275"/>
      <c r="NN235" s="3275"/>
      <c r="NO235" s="3275"/>
      <c r="NP235" s="3275"/>
      <c r="NQ235" s="3275"/>
      <c r="NR235" s="3275"/>
      <c r="NS235" s="3275"/>
      <c r="NT235" s="3275"/>
      <c r="NU235" s="3275"/>
      <c r="NV235" s="3275"/>
      <c r="NW235" s="3275"/>
      <c r="NX235" s="3275"/>
      <c r="NY235" s="3275"/>
      <c r="NZ235" s="3275"/>
      <c r="OA235" s="3275"/>
      <c r="OB235" s="3275"/>
      <c r="OC235" s="3275"/>
      <c r="OD235" s="3275"/>
      <c r="OE235" s="3275"/>
      <c r="OF235" s="3275"/>
      <c r="OG235" s="3275"/>
      <c r="OH235" s="3275"/>
      <c r="OI235" s="3275"/>
      <c r="OJ235" s="3275"/>
      <c r="OK235" s="3275"/>
      <c r="OL235" s="3275"/>
      <c r="OM235" s="3275"/>
      <c r="ON235" s="3275"/>
      <c r="OO235" s="3275"/>
      <c r="OP235" s="3275"/>
      <c r="OQ235" s="3275"/>
      <c r="OR235" s="3275"/>
      <c r="OS235" s="3275"/>
      <c r="OT235" s="3275"/>
      <c r="OU235" s="3275"/>
      <c r="OV235" s="3275"/>
      <c r="OW235" s="3275"/>
      <c r="OX235" s="3275"/>
      <c r="OY235" s="3275"/>
      <c r="OZ235" s="3275"/>
      <c r="PA235" s="3275"/>
      <c r="PB235" s="3275"/>
      <c r="PC235" s="3275"/>
      <c r="PD235" s="3275"/>
      <c r="PE235" s="3275"/>
      <c r="PF235" s="3275"/>
      <c r="PG235" s="3275"/>
      <c r="PH235" s="3275"/>
      <c r="PI235" s="3275"/>
      <c r="PJ235" s="3275"/>
      <c r="PK235" s="3275"/>
      <c r="PL235" s="3275"/>
      <c r="PM235" s="3275"/>
      <c r="PN235" s="3275"/>
      <c r="PO235" s="3275"/>
      <c r="PP235" s="3275"/>
      <c r="PQ235" s="3275"/>
      <c r="PR235" s="3275"/>
      <c r="PS235" s="3275"/>
      <c r="PT235" s="3275"/>
      <c r="PU235" s="3275"/>
      <c r="PV235" s="3275"/>
      <c r="PW235" s="3275"/>
      <c r="PX235" s="3275"/>
      <c r="PY235" s="3275"/>
      <c r="PZ235" s="3275"/>
      <c r="QA235" s="3275"/>
      <c r="QB235" s="3275"/>
      <c r="QC235" s="3275"/>
      <c r="QD235" s="3275"/>
      <c r="QE235" s="3275"/>
      <c r="QF235" s="3275"/>
      <c r="QG235" s="3275"/>
      <c r="QH235" s="3275"/>
      <c r="QI235" s="3275"/>
      <c r="QJ235" s="3275"/>
      <c r="QK235" s="3275"/>
      <c r="QL235" s="3275"/>
      <c r="QM235" s="3275"/>
      <c r="QN235" s="3275"/>
      <c r="QO235" s="3275"/>
      <c r="QP235" s="3275"/>
      <c r="QQ235" s="3275"/>
      <c r="QR235" s="3275"/>
      <c r="QS235" s="3275"/>
      <c r="QT235" s="3275"/>
      <c r="QU235" s="3275"/>
      <c r="QV235" s="3275"/>
      <c r="QW235" s="3275"/>
      <c r="QX235" s="3275"/>
      <c r="QY235" s="3275"/>
      <c r="QZ235" s="3275"/>
      <c r="RA235" s="3275"/>
      <c r="RB235" s="3275"/>
      <c r="RC235" s="3275"/>
      <c r="RD235" s="3275"/>
      <c r="RE235" s="3275"/>
      <c r="RF235" s="3275"/>
      <c r="RG235" s="3275"/>
      <c r="RH235" s="3275"/>
      <c r="RI235" s="3275"/>
      <c r="RJ235" s="3275"/>
      <c r="RK235" s="3275"/>
      <c r="RL235" s="3275"/>
      <c r="RM235" s="3275"/>
      <c r="RN235" s="3275"/>
      <c r="RO235" s="3275"/>
      <c r="RP235" s="3275"/>
      <c r="RQ235" s="3275"/>
      <c r="RR235" s="3275"/>
      <c r="RS235" s="3275"/>
      <c r="RT235" s="3275"/>
      <c r="RU235" s="3275"/>
      <c r="RV235" s="3275"/>
      <c r="RW235" s="3275"/>
      <c r="RX235" s="3275"/>
      <c r="RY235" s="3275"/>
      <c r="RZ235" s="3275"/>
      <c r="SA235" s="3275"/>
      <c r="SB235" s="3275"/>
      <c r="SC235" s="3275"/>
      <c r="SD235" s="3275"/>
      <c r="SE235" s="3275"/>
      <c r="SF235" s="3275"/>
      <c r="SG235" s="3275"/>
      <c r="SH235" s="3275"/>
      <c r="SI235" s="3275"/>
      <c r="SJ235" s="3275"/>
      <c r="SK235" s="3275"/>
      <c r="SL235" s="3275"/>
      <c r="SM235" s="3275"/>
      <c r="SN235" s="3275"/>
      <c r="SO235" s="3275"/>
      <c r="SP235" s="3275"/>
      <c r="SQ235" s="3275"/>
      <c r="SR235" s="3275"/>
      <c r="SS235" s="3275"/>
      <c r="ST235" s="3275"/>
      <c r="SU235" s="3275"/>
      <c r="SV235" s="3275"/>
      <c r="SW235" s="3275"/>
      <c r="SX235" s="3275"/>
      <c r="SY235" s="3275"/>
      <c r="SZ235" s="3275"/>
      <c r="TA235" s="3275"/>
      <c r="TB235" s="3275"/>
      <c r="TC235" s="3275"/>
      <c r="TD235" s="3275"/>
      <c r="TE235" s="3275"/>
      <c r="TF235" s="3275"/>
      <c r="TG235" s="3275"/>
      <c r="TH235" s="3275"/>
      <c r="TI235" s="3275"/>
      <c r="TJ235" s="3275"/>
      <c r="TK235" s="3275"/>
      <c r="TL235" s="3275"/>
      <c r="TM235" s="3275"/>
      <c r="TN235" s="3275"/>
      <c r="TO235" s="3275"/>
      <c r="TP235" s="3275"/>
      <c r="TQ235" s="3275"/>
      <c r="TR235" s="3275"/>
      <c r="TS235" s="3275"/>
      <c r="TT235" s="3275"/>
      <c r="TU235" s="3275"/>
      <c r="TV235" s="3275"/>
      <c r="TW235" s="3275"/>
      <c r="TX235" s="3275"/>
      <c r="TY235" s="3275"/>
      <c r="TZ235" s="3275"/>
      <c r="UA235" s="3275"/>
      <c r="UB235" s="3275"/>
      <c r="UC235" s="3275"/>
      <c r="UD235" s="3275"/>
      <c r="UE235" s="3275"/>
      <c r="UF235" s="3275"/>
      <c r="UG235" s="3275"/>
      <c r="UH235" s="3275"/>
      <c r="UI235" s="3275"/>
      <c r="UJ235" s="3275"/>
      <c r="UK235" s="3275"/>
      <c r="UL235" s="3275"/>
      <c r="UM235" s="3275"/>
      <c r="UN235" s="3275"/>
      <c r="UO235" s="3275"/>
      <c r="UP235" s="3275"/>
      <c r="UQ235" s="3275"/>
      <c r="UR235" s="3275"/>
      <c r="US235" s="3275"/>
      <c r="UT235" s="3275"/>
      <c r="UU235" s="3275"/>
      <c r="UV235" s="3275"/>
      <c r="UW235" s="3275"/>
      <c r="UX235" s="3275"/>
      <c r="UY235" s="3275"/>
      <c r="UZ235" s="3275"/>
      <c r="VA235" s="3275"/>
      <c r="VB235" s="3275"/>
      <c r="VC235" s="3275"/>
      <c r="VD235" s="3275"/>
      <c r="VE235" s="3275"/>
      <c r="VF235" s="3275"/>
      <c r="VG235" s="3275"/>
      <c r="VH235" s="3275"/>
      <c r="VI235" s="3275"/>
      <c r="VJ235" s="3275"/>
      <c r="VK235" s="3275"/>
      <c r="VL235" s="3275"/>
      <c r="VM235" s="3275"/>
      <c r="VN235" s="3275"/>
      <c r="VO235" s="3275"/>
      <c r="VP235" s="3275"/>
      <c r="VQ235" s="3275"/>
      <c r="VR235" s="3275"/>
      <c r="VS235" s="3275"/>
      <c r="VT235" s="3275"/>
      <c r="VU235" s="3275"/>
      <c r="VV235" s="3275"/>
      <c r="VW235" s="3275"/>
      <c r="VX235" s="3275"/>
      <c r="VY235" s="3275"/>
      <c r="VZ235" s="3275"/>
      <c r="WA235" s="3275"/>
      <c r="WB235" s="3275"/>
      <c r="WC235" s="3275"/>
      <c r="WD235" s="3275"/>
      <c r="WE235" s="3275"/>
      <c r="WF235" s="3275"/>
      <c r="WG235" s="3275"/>
      <c r="WH235" s="3275"/>
      <c r="WI235" s="3275"/>
      <c r="WJ235" s="3275"/>
      <c r="WK235" s="3275"/>
      <c r="WL235" s="3275"/>
      <c r="WM235" s="3275"/>
      <c r="WN235" s="3275"/>
      <c r="WO235" s="3275"/>
      <c r="WP235" s="3275"/>
      <c r="WQ235" s="3275"/>
      <c r="WR235" s="3275"/>
      <c r="WS235" s="3275"/>
      <c r="WT235" s="3275"/>
      <c r="WU235" s="3275"/>
      <c r="WV235" s="3275"/>
      <c r="WW235" s="3275"/>
      <c r="WX235" s="3275"/>
      <c r="WY235" s="3275"/>
      <c r="WZ235" s="3275"/>
      <c r="XA235" s="3275"/>
      <c r="XB235" s="3275"/>
      <c r="XC235" s="3275"/>
      <c r="XD235" s="3275"/>
      <c r="XE235" s="3275"/>
      <c r="XF235" s="3275"/>
      <c r="XG235" s="3275"/>
      <c r="XH235" s="3275"/>
      <c r="XI235" s="3275"/>
      <c r="XJ235" s="3275"/>
      <c r="XK235" s="3275"/>
      <c r="XL235" s="3275"/>
      <c r="XM235" s="3275"/>
      <c r="XN235" s="3275"/>
      <c r="XO235" s="3275"/>
      <c r="XP235" s="3275"/>
      <c r="XQ235" s="3275"/>
      <c r="XR235" s="3275"/>
      <c r="XS235" s="3275"/>
      <c r="XT235" s="3275"/>
      <c r="XU235" s="3275"/>
      <c r="XV235" s="3275"/>
      <c r="XW235" s="3275"/>
      <c r="XX235" s="3275"/>
      <c r="XY235" s="3275"/>
      <c r="XZ235" s="3275"/>
      <c r="YA235" s="3275"/>
      <c r="YB235" s="3275"/>
      <c r="YC235" s="3275"/>
      <c r="YD235" s="3275"/>
      <c r="YE235" s="3275"/>
      <c r="YF235" s="3275"/>
      <c r="YG235" s="3275"/>
      <c r="YH235" s="3275"/>
      <c r="YI235" s="3275"/>
      <c r="YJ235" s="3275"/>
      <c r="YK235" s="3275"/>
      <c r="YL235" s="3275"/>
      <c r="YM235" s="3275"/>
      <c r="YN235" s="3275"/>
      <c r="YO235" s="3275"/>
      <c r="YP235" s="3275"/>
      <c r="YQ235" s="3275"/>
      <c r="YR235" s="3275"/>
      <c r="YS235" s="3275"/>
      <c r="YT235" s="3275"/>
      <c r="YU235" s="3275"/>
      <c r="YV235" s="3275"/>
      <c r="YW235" s="3275"/>
      <c r="YX235" s="3275"/>
      <c r="YY235" s="3275"/>
      <c r="YZ235" s="3275"/>
      <c r="ZA235" s="3275"/>
      <c r="ZB235" s="3275"/>
      <c r="ZC235" s="3275"/>
      <c r="ZD235" s="3275"/>
      <c r="ZE235" s="3275"/>
      <c r="ZF235" s="3275"/>
      <c r="ZG235" s="3275"/>
      <c r="ZH235" s="3275"/>
      <c r="ZI235" s="3275"/>
      <c r="ZJ235" s="3275"/>
      <c r="ZK235" s="3275"/>
      <c r="ZL235" s="3275"/>
      <c r="ZM235" s="3275"/>
      <c r="ZN235" s="3275"/>
      <c r="ZO235" s="3275"/>
      <c r="ZP235" s="3275"/>
      <c r="ZQ235" s="3275"/>
      <c r="ZR235" s="3275"/>
      <c r="ZS235" s="3275"/>
      <c r="ZT235" s="3275"/>
      <c r="ZU235" s="3275"/>
      <c r="ZV235" s="3275"/>
      <c r="ZW235" s="3275"/>
      <c r="ZX235" s="3275"/>
      <c r="ZY235" s="3275"/>
      <c r="ZZ235" s="3275"/>
      <c r="AAA235" s="3275"/>
      <c r="AAB235" s="3275"/>
      <c r="AAC235" s="3275"/>
      <c r="AAD235" s="3275"/>
      <c r="AAE235" s="3275"/>
      <c r="AAF235" s="3275"/>
      <c r="AAG235" s="3275"/>
      <c r="AAH235" s="3275"/>
      <c r="AAI235" s="3275"/>
      <c r="AAJ235" s="3275"/>
      <c r="AAK235" s="3275"/>
      <c r="AAL235" s="3275"/>
      <c r="AAM235" s="3275"/>
      <c r="AAN235" s="3275"/>
      <c r="AAO235" s="3275"/>
      <c r="AAP235" s="3275"/>
      <c r="AAQ235" s="3275"/>
      <c r="AAR235" s="3275"/>
      <c r="AAS235" s="3275"/>
      <c r="AAT235" s="3275"/>
      <c r="AAU235" s="3275"/>
      <c r="AAV235" s="3275"/>
      <c r="AAW235" s="3275"/>
      <c r="AAX235" s="3275"/>
      <c r="AAY235" s="3275"/>
      <c r="AAZ235" s="3275"/>
      <c r="ABA235" s="3275"/>
      <c r="ABB235" s="3275"/>
      <c r="ABC235" s="3275"/>
      <c r="ABD235" s="3275"/>
      <c r="ABE235" s="3275"/>
      <c r="ABF235" s="3275"/>
      <c r="ABG235" s="3275"/>
      <c r="ABH235" s="3275"/>
      <c r="ABI235" s="3275"/>
      <c r="ABJ235" s="3275"/>
      <c r="ABK235" s="3275"/>
      <c r="ABL235" s="3275"/>
      <c r="ABM235" s="3275"/>
      <c r="ABN235" s="3275"/>
      <c r="ABO235" s="3275"/>
      <c r="ABP235" s="3275"/>
      <c r="ABQ235" s="3275"/>
      <c r="ABR235" s="3275"/>
      <c r="ABS235" s="3275"/>
      <c r="ABT235" s="3275"/>
      <c r="ABU235" s="3275"/>
      <c r="ABV235" s="3275"/>
      <c r="ABW235" s="3275"/>
      <c r="ABX235" s="3275"/>
      <c r="ABY235" s="3275"/>
      <c r="ABZ235" s="3275"/>
      <c r="ACA235" s="3275"/>
      <c r="ACB235" s="3275"/>
      <c r="ACC235" s="3275"/>
      <c r="ACD235" s="3275"/>
      <c r="ACE235" s="3275"/>
      <c r="ACF235" s="3275"/>
      <c r="ACG235" s="3275"/>
      <c r="ACH235" s="3275"/>
      <c r="ACI235" s="3275"/>
      <c r="ACJ235" s="3275"/>
      <c r="ACK235" s="3275"/>
      <c r="ACL235" s="3275"/>
      <c r="ACM235" s="3275"/>
      <c r="ACN235" s="3275"/>
      <c r="ACO235" s="3275"/>
      <c r="ACP235" s="3275"/>
      <c r="ACQ235" s="3275"/>
      <c r="ACR235" s="3275"/>
      <c r="ACS235" s="3275"/>
      <c r="ACT235" s="3275"/>
      <c r="ACU235" s="3275"/>
      <c r="ACV235" s="3275"/>
      <c r="ACW235" s="3275"/>
      <c r="ACX235" s="3275"/>
      <c r="ACY235" s="3275"/>
      <c r="ACZ235" s="3275"/>
      <c r="ADA235" s="3275"/>
      <c r="ADB235" s="3275"/>
      <c r="ADC235" s="3275"/>
      <c r="ADD235" s="3275"/>
      <c r="ADE235" s="3275"/>
      <c r="ADF235" s="3275"/>
      <c r="ADG235" s="3275"/>
      <c r="ADH235" s="3275"/>
      <c r="ADI235" s="3275"/>
      <c r="ADJ235" s="3275"/>
      <c r="ADK235" s="3275"/>
      <c r="ADL235" s="3275"/>
      <c r="ADM235" s="3275"/>
      <c r="ADN235" s="3275"/>
      <c r="ADO235" s="3275"/>
      <c r="ADP235" s="3275"/>
      <c r="ADQ235" s="3275"/>
      <c r="ADR235" s="3275"/>
      <c r="ADS235" s="3275"/>
      <c r="ADT235" s="3275"/>
      <c r="ADU235" s="3275"/>
      <c r="ADV235" s="3275"/>
      <c r="ADW235" s="3275"/>
      <c r="ADX235" s="3275"/>
      <c r="ADY235" s="3275"/>
      <c r="ADZ235" s="3275"/>
      <c r="AEA235" s="3275"/>
      <c r="AEB235" s="3275"/>
      <c r="AEC235" s="3275"/>
      <c r="AED235" s="3275"/>
      <c r="AEE235" s="3275"/>
      <c r="AEF235" s="3275"/>
      <c r="AEG235" s="3275"/>
      <c r="AEH235" s="3275"/>
      <c r="AEI235" s="3275"/>
      <c r="AEJ235" s="3275"/>
      <c r="AEK235" s="3275"/>
      <c r="AEL235" s="3275"/>
      <c r="AEM235" s="3275"/>
      <c r="AEN235" s="3275"/>
      <c r="AEO235" s="3275"/>
      <c r="AEP235" s="3275"/>
      <c r="AEQ235" s="3275"/>
      <c r="AER235" s="3275"/>
      <c r="AES235" s="3275"/>
      <c r="AET235" s="3275"/>
      <c r="AEU235" s="3275"/>
      <c r="AEV235" s="3275"/>
      <c r="AEW235" s="3275"/>
      <c r="AEX235" s="3275"/>
      <c r="AEY235" s="3275"/>
      <c r="AEZ235" s="3275"/>
      <c r="AFA235" s="3275"/>
      <c r="AFB235" s="3275"/>
      <c r="AFC235" s="3275"/>
      <c r="AFD235" s="3275"/>
      <c r="AFE235" s="3275"/>
      <c r="AFF235" s="3275"/>
      <c r="AFG235" s="3275"/>
      <c r="AFH235" s="3275"/>
      <c r="AFI235" s="3275"/>
      <c r="AFJ235" s="3275"/>
      <c r="AFK235" s="3275"/>
      <c r="AFL235" s="3275"/>
      <c r="AFM235" s="3275"/>
      <c r="AFN235" s="3275"/>
      <c r="AFO235" s="3275"/>
      <c r="AFP235" s="3275"/>
      <c r="AFQ235" s="3275"/>
      <c r="AFR235" s="3275"/>
      <c r="AFS235" s="3275"/>
      <c r="AFT235" s="3275"/>
      <c r="AFU235" s="3275"/>
      <c r="AFV235" s="3275"/>
      <c r="AFW235" s="3275"/>
      <c r="AFX235" s="3275"/>
      <c r="AFY235" s="3275"/>
      <c r="AFZ235" s="3275"/>
      <c r="AGA235" s="3275"/>
      <c r="AGB235" s="3275"/>
      <c r="AGC235" s="3275"/>
      <c r="AGD235" s="3275"/>
      <c r="AGE235" s="3275"/>
      <c r="AGF235" s="3275"/>
      <c r="AGG235" s="3275"/>
      <c r="AGH235" s="3275"/>
      <c r="AGI235" s="3275"/>
      <c r="AGJ235" s="3275"/>
      <c r="AGK235" s="3275"/>
      <c r="AGL235" s="3275"/>
      <c r="AGM235" s="3275"/>
      <c r="AGN235" s="3275"/>
      <c r="AGO235" s="3275"/>
      <c r="AGP235" s="3275"/>
      <c r="AGQ235" s="3275"/>
      <c r="AGR235" s="3275"/>
      <c r="AGS235" s="3275"/>
      <c r="AGT235" s="3275"/>
      <c r="AGU235" s="3275"/>
      <c r="AGV235" s="3275"/>
      <c r="AGW235" s="3275"/>
      <c r="AGX235" s="3275"/>
      <c r="AGY235" s="3275"/>
      <c r="AGZ235" s="3275"/>
      <c r="AHA235" s="3275"/>
      <c r="AHB235" s="3275"/>
      <c r="AHC235" s="3275"/>
      <c r="AHD235" s="3275"/>
      <c r="AHE235" s="3275"/>
      <c r="AHF235" s="3275"/>
      <c r="AHG235" s="3275"/>
      <c r="AHH235" s="3275"/>
      <c r="AHI235" s="3275"/>
      <c r="AHJ235" s="3275"/>
      <c r="AHK235" s="3275"/>
      <c r="AHL235" s="3275"/>
      <c r="AHM235" s="3275"/>
      <c r="AHN235" s="3275"/>
      <c r="AHO235" s="3275"/>
      <c r="AHP235" s="3275"/>
      <c r="AHQ235" s="3275"/>
      <c r="AHR235" s="3275"/>
      <c r="AHS235" s="3275"/>
      <c r="AHT235" s="3275"/>
      <c r="AHU235" s="3275"/>
      <c r="AHV235" s="3275"/>
      <c r="AHW235" s="3275"/>
      <c r="AHX235" s="3275"/>
      <c r="AHY235" s="3275"/>
      <c r="AHZ235" s="3275"/>
      <c r="AIA235" s="3275"/>
      <c r="AIB235" s="3275"/>
      <c r="AIC235" s="3275"/>
      <c r="AID235" s="3275"/>
      <c r="AIE235" s="3275"/>
      <c r="AIF235" s="3275"/>
      <c r="AIG235" s="3275"/>
      <c r="AIH235" s="3275"/>
      <c r="AII235" s="3275"/>
      <c r="AIJ235" s="3275"/>
      <c r="AIK235" s="3275"/>
      <c r="AIL235" s="3275"/>
      <c r="AIM235" s="3275"/>
      <c r="AIN235" s="3275"/>
      <c r="AIO235" s="3275"/>
      <c r="AIP235" s="3275"/>
      <c r="AIQ235" s="3275"/>
      <c r="AIR235" s="3275"/>
      <c r="AIS235" s="3275"/>
      <c r="AIT235" s="3275"/>
      <c r="AIU235" s="3275"/>
      <c r="AIV235" s="3275"/>
      <c r="AIW235" s="3275"/>
      <c r="AIX235" s="3275"/>
      <c r="AIY235" s="3275"/>
      <c r="AIZ235" s="3275"/>
      <c r="AJA235" s="3275"/>
      <c r="AJB235" s="3275"/>
      <c r="AJC235" s="3275"/>
      <c r="AJD235" s="3275"/>
      <c r="AJE235" s="3275"/>
      <c r="AJF235" s="3275"/>
      <c r="AJG235" s="3275"/>
      <c r="AJH235" s="3275"/>
      <c r="AJI235" s="3275"/>
      <c r="AJJ235" s="3275"/>
      <c r="AJK235" s="3275"/>
      <c r="AJL235" s="3275"/>
      <c r="AJM235" s="3275"/>
      <c r="AJN235" s="3275"/>
      <c r="AJO235" s="3275"/>
      <c r="AJP235" s="3275"/>
      <c r="AJQ235" s="3275"/>
      <c r="AJR235" s="3275"/>
      <c r="AJS235" s="3275"/>
      <c r="AJT235" s="3275"/>
      <c r="AJU235" s="3275"/>
      <c r="AJV235" s="3275"/>
      <c r="AJW235" s="3275"/>
      <c r="AJX235" s="3275"/>
      <c r="AJY235" s="3275"/>
      <c r="AJZ235" s="3275"/>
      <c r="AKA235" s="3275"/>
      <c r="AKB235" s="3275"/>
      <c r="AKC235" s="3275"/>
      <c r="AKD235" s="3275"/>
      <c r="AKE235" s="3275"/>
      <c r="AKF235" s="3275"/>
      <c r="AKG235" s="3275"/>
      <c r="AKH235" s="3275"/>
      <c r="AKI235" s="3275"/>
      <c r="AKJ235" s="3275"/>
      <c r="AKK235" s="3275"/>
      <c r="AKL235" s="3275"/>
      <c r="AKM235" s="3275"/>
      <c r="AKN235" s="3275"/>
      <c r="AKO235" s="3275"/>
      <c r="AKP235" s="3275"/>
      <c r="AKQ235" s="3275"/>
      <c r="AKR235" s="3275"/>
      <c r="AKS235" s="3275"/>
      <c r="AKT235" s="3275"/>
      <c r="AKU235" s="3275"/>
      <c r="AKV235" s="3275"/>
      <c r="AKW235" s="3275"/>
      <c r="AKX235" s="3275"/>
      <c r="AKY235" s="3275"/>
      <c r="AKZ235" s="3275"/>
      <c r="ALA235" s="3275"/>
      <c r="ALB235" s="3275"/>
      <c r="ALC235" s="3275"/>
      <c r="ALD235" s="3275"/>
      <c r="ALE235" s="3275"/>
      <c r="ALF235" s="3275"/>
      <c r="ALG235" s="3275"/>
      <c r="ALH235" s="3275"/>
      <c r="ALI235" s="3275"/>
      <c r="ALJ235" s="3275"/>
      <c r="ALK235" s="3275"/>
      <c r="ALL235" s="3275"/>
      <c r="ALM235" s="3275"/>
      <c r="ALN235" s="3275"/>
      <c r="ALO235" s="3275"/>
      <c r="ALP235" s="3275"/>
      <c r="ALQ235" s="3275"/>
      <c r="ALR235" s="3275"/>
      <c r="ALS235" s="3275"/>
      <c r="ALT235" s="3275"/>
      <c r="ALU235" s="3275"/>
      <c r="ALV235" s="3275"/>
      <c r="ALW235" s="3275"/>
      <c r="ALX235" s="3275"/>
      <c r="ALY235" s="3275"/>
      <c r="ALZ235" s="3275"/>
      <c r="AMA235" s="3275"/>
      <c r="AMB235" s="3275"/>
      <c r="AMC235" s="3275"/>
      <c r="AMD235" s="3275"/>
      <c r="AME235" s="3275"/>
      <c r="AMF235" s="3275"/>
      <c r="AMG235" s="3275"/>
      <c r="AMH235" s="3275"/>
      <c r="AMI235" s="3275"/>
      <c r="AMJ235" s="3275"/>
      <c r="AMK235" s="3275"/>
      <c r="AML235" s="3275"/>
      <c r="AMM235" s="3275"/>
      <c r="AMN235" s="3275"/>
      <c r="AMO235" s="3275"/>
      <c r="AMP235" s="3275"/>
      <c r="AMQ235" s="3275"/>
      <c r="AMR235" s="3275"/>
      <c r="AMS235" s="3275"/>
      <c r="AMT235" s="3275"/>
      <c r="AMU235" s="3275"/>
      <c r="AMV235" s="3275"/>
      <c r="AMW235" s="3275"/>
      <c r="AMX235" s="3275"/>
      <c r="AMY235" s="3275"/>
      <c r="AMZ235" s="3275"/>
      <c r="ANA235" s="3275"/>
      <c r="ANB235" s="3275"/>
      <c r="ANC235" s="3275"/>
      <c r="AND235" s="3275"/>
      <c r="ANE235" s="3275"/>
      <c r="ANF235" s="3275"/>
      <c r="ANG235" s="3275"/>
      <c r="ANH235" s="3275"/>
      <c r="ANI235" s="3275"/>
      <c r="ANJ235" s="3275"/>
      <c r="ANK235" s="3275"/>
      <c r="ANL235" s="3275"/>
      <c r="ANM235" s="3275"/>
      <c r="ANN235" s="3275"/>
      <c r="ANO235" s="3275"/>
      <c r="ANP235" s="3275"/>
      <c r="ANQ235" s="3275"/>
      <c r="ANR235" s="3275"/>
      <c r="ANS235" s="3275"/>
      <c r="ANT235" s="3275"/>
      <c r="ANU235" s="3275"/>
      <c r="ANV235" s="3275"/>
      <c r="ANW235" s="3275"/>
      <c r="ANX235" s="3275"/>
      <c r="ANY235" s="3275"/>
      <c r="ANZ235" s="3275"/>
      <c r="AOA235" s="3275"/>
      <c r="AOB235" s="3275"/>
      <c r="AOC235" s="3275"/>
      <c r="AOD235" s="3275"/>
      <c r="AOE235" s="3275"/>
      <c r="AOF235" s="3275"/>
      <c r="AOG235" s="3275"/>
      <c r="AOH235" s="3275"/>
      <c r="AOI235" s="3275"/>
      <c r="AOJ235" s="3275"/>
      <c r="AOK235" s="3275"/>
      <c r="AOL235" s="3275"/>
      <c r="AOM235" s="3275"/>
      <c r="AON235" s="3275"/>
      <c r="AOO235" s="3275"/>
      <c r="AOP235" s="3275"/>
      <c r="AOQ235" s="3275"/>
      <c r="AOR235" s="3275"/>
      <c r="AOS235" s="3275"/>
      <c r="AOT235" s="3275"/>
      <c r="AOU235" s="3275"/>
      <c r="AOV235" s="3275"/>
      <c r="AOW235" s="3275"/>
      <c r="AOX235" s="3275"/>
      <c r="AOY235" s="3275"/>
      <c r="AOZ235" s="3275"/>
      <c r="APA235" s="3275"/>
      <c r="APB235" s="3275"/>
      <c r="APC235" s="3275"/>
      <c r="APD235" s="3275"/>
      <c r="APE235" s="3275"/>
      <c r="APF235" s="3275"/>
      <c r="APG235" s="3275"/>
      <c r="APH235" s="3275"/>
      <c r="API235" s="3275"/>
      <c r="APJ235" s="3275"/>
      <c r="APK235" s="3275"/>
      <c r="APL235" s="3275"/>
      <c r="APM235" s="3275"/>
      <c r="APN235" s="3275"/>
      <c r="APO235" s="3275"/>
      <c r="APP235" s="3275"/>
      <c r="APQ235" s="3275"/>
      <c r="APR235" s="3275"/>
      <c r="APS235" s="3275"/>
      <c r="APT235" s="3275"/>
      <c r="APU235" s="3275"/>
      <c r="APV235" s="3275"/>
      <c r="APW235" s="3275"/>
      <c r="APX235" s="3275"/>
      <c r="APY235" s="3275"/>
      <c r="APZ235" s="3275"/>
      <c r="AQA235" s="3275"/>
      <c r="AQB235" s="3275"/>
      <c r="AQC235" s="3275"/>
      <c r="AQD235" s="3275"/>
      <c r="AQE235" s="3275"/>
      <c r="AQF235" s="3275"/>
      <c r="AQG235" s="3275"/>
      <c r="AQH235" s="3275"/>
      <c r="AQI235" s="3275"/>
      <c r="AQJ235" s="3275"/>
      <c r="AQK235" s="3275"/>
      <c r="AQL235" s="3275"/>
      <c r="AQM235" s="3275"/>
      <c r="AQN235" s="3275"/>
      <c r="AQO235" s="3275"/>
      <c r="AQP235" s="3275"/>
      <c r="AQQ235" s="3275"/>
      <c r="AQR235" s="3275"/>
      <c r="AQS235" s="3275"/>
      <c r="AQT235" s="3275"/>
      <c r="AQU235" s="3275"/>
      <c r="AQV235" s="3275"/>
      <c r="AQW235" s="3275"/>
      <c r="AQX235" s="3275"/>
      <c r="AQY235" s="3275"/>
      <c r="AQZ235" s="3275"/>
      <c r="ARA235" s="3275"/>
      <c r="ARB235" s="3275"/>
      <c r="ARC235" s="3275"/>
      <c r="ARD235" s="3275"/>
      <c r="ARE235" s="3275"/>
      <c r="ARF235" s="3275"/>
      <c r="ARG235" s="3275"/>
      <c r="ARH235" s="3275"/>
      <c r="ARI235" s="3275"/>
      <c r="ARJ235" s="3275"/>
      <c r="ARK235" s="3275"/>
      <c r="ARL235" s="3275"/>
      <c r="ARM235" s="3275"/>
      <c r="ARN235" s="3275"/>
      <c r="ARO235" s="3275"/>
      <c r="ARP235" s="3275"/>
      <c r="ARQ235" s="3275"/>
      <c r="ARR235" s="3275"/>
      <c r="ARS235" s="3275"/>
      <c r="ART235" s="3275"/>
      <c r="ARU235" s="3275"/>
      <c r="ARV235" s="3275"/>
      <c r="ARW235" s="3275"/>
      <c r="ARX235" s="3275"/>
      <c r="ARY235" s="3275"/>
      <c r="ARZ235" s="3275"/>
      <c r="ASA235" s="3275"/>
      <c r="ASB235" s="3275"/>
      <c r="ASC235" s="3275"/>
      <c r="ASD235" s="3275"/>
      <c r="ASE235" s="3275"/>
      <c r="ASF235" s="3275"/>
      <c r="ASG235" s="3275"/>
      <c r="ASH235" s="3275"/>
      <c r="ASI235" s="3275"/>
      <c r="ASJ235" s="3275"/>
      <c r="ASK235" s="3275"/>
      <c r="ASL235" s="3275"/>
      <c r="ASM235" s="3275"/>
      <c r="ASN235" s="3275"/>
      <c r="ASO235" s="3275"/>
      <c r="ASP235" s="3275"/>
      <c r="ASQ235" s="3275"/>
      <c r="ASR235" s="3275"/>
      <c r="ASS235" s="3275"/>
      <c r="AST235" s="3275"/>
      <c r="ASU235" s="3275"/>
      <c r="ASV235" s="3275"/>
      <c r="ASW235" s="3275"/>
      <c r="ASX235" s="3275"/>
      <c r="ASY235" s="3275"/>
      <c r="ASZ235" s="3275"/>
      <c r="ATA235" s="3275"/>
      <c r="ATB235" s="3275"/>
      <c r="ATC235" s="3275"/>
      <c r="ATD235" s="3275"/>
      <c r="ATE235" s="3275"/>
      <c r="ATF235" s="3275"/>
      <c r="ATG235" s="3275"/>
      <c r="ATH235" s="3275"/>
      <c r="ATI235" s="3275"/>
      <c r="ATJ235" s="3275"/>
      <c r="ATK235" s="3275"/>
      <c r="ATL235" s="3275"/>
      <c r="ATM235" s="3275"/>
      <c r="ATN235" s="3275"/>
      <c r="ATO235" s="3275"/>
      <c r="ATP235" s="3275"/>
      <c r="ATQ235" s="3275"/>
      <c r="ATR235" s="3275"/>
      <c r="ATS235" s="3275"/>
      <c r="ATT235" s="3275"/>
      <c r="ATU235" s="3275"/>
      <c r="ATV235" s="3275"/>
      <c r="ATW235" s="3275"/>
      <c r="ATX235" s="3275"/>
      <c r="ATY235" s="3275"/>
      <c r="ATZ235" s="3275"/>
      <c r="AUA235" s="3275"/>
      <c r="AUB235" s="3275"/>
      <c r="AUC235" s="3275"/>
      <c r="AUD235" s="3275"/>
      <c r="AUE235" s="3275"/>
      <c r="AUF235" s="3275"/>
      <c r="AUG235" s="3275"/>
      <c r="AUH235" s="3275"/>
      <c r="AUI235" s="3275"/>
      <c r="AUJ235" s="3275"/>
      <c r="AUK235" s="3275"/>
      <c r="AUL235" s="3275"/>
      <c r="AUM235" s="3275"/>
      <c r="AUN235" s="3275"/>
      <c r="AUO235" s="3275"/>
      <c r="AUP235" s="3275"/>
      <c r="AUQ235" s="3275"/>
      <c r="AUR235" s="3275"/>
      <c r="AUS235" s="3275"/>
      <c r="AUT235" s="3275"/>
      <c r="AUU235" s="3275"/>
      <c r="AUV235" s="3275"/>
      <c r="AUW235" s="3275"/>
      <c r="AUX235" s="3275"/>
      <c r="AUY235" s="3275"/>
      <c r="AUZ235" s="3275"/>
      <c r="AVA235" s="3275"/>
      <c r="AVB235" s="3275"/>
      <c r="AVC235" s="3275"/>
      <c r="AVD235" s="3275"/>
      <c r="AVE235" s="3275"/>
      <c r="AVF235" s="3275"/>
      <c r="AVG235" s="3275"/>
      <c r="AVH235" s="3275"/>
      <c r="AVI235" s="3275"/>
      <c r="AVJ235" s="3275"/>
      <c r="AVK235" s="3275"/>
      <c r="AVL235" s="3275"/>
      <c r="AVM235" s="3275"/>
      <c r="AVN235" s="3275"/>
      <c r="AVO235" s="3275"/>
      <c r="AVP235" s="3275"/>
      <c r="AVQ235" s="3275"/>
      <c r="AVR235" s="3275"/>
      <c r="AVS235" s="3275"/>
      <c r="AVT235" s="3275"/>
      <c r="AVU235" s="3275"/>
      <c r="AVV235" s="3275"/>
      <c r="AVW235" s="3275"/>
      <c r="AVX235" s="3275"/>
      <c r="AVY235" s="3275"/>
      <c r="AVZ235" s="3275"/>
      <c r="AWA235" s="3275"/>
      <c r="AWB235" s="3275"/>
      <c r="AWC235" s="3275"/>
      <c r="AWD235" s="3275"/>
      <c r="AWE235" s="3275"/>
      <c r="AWF235" s="3275"/>
      <c r="AWG235" s="3275"/>
      <c r="AWH235" s="3275"/>
      <c r="AWI235" s="3275"/>
      <c r="AWJ235" s="3275"/>
      <c r="AWK235" s="3275"/>
      <c r="AWL235" s="3275"/>
      <c r="AWM235" s="3275"/>
      <c r="AWN235" s="3275"/>
      <c r="AWO235" s="3275"/>
      <c r="AWP235" s="3275"/>
      <c r="AWQ235" s="3275"/>
      <c r="AWR235" s="3275"/>
      <c r="AWS235" s="3275"/>
      <c r="AWT235" s="3275"/>
      <c r="AWU235" s="3275"/>
      <c r="AWV235" s="3275"/>
      <c r="AWW235" s="3275"/>
      <c r="AWX235" s="3275"/>
      <c r="AWY235" s="3275"/>
      <c r="AWZ235" s="3275"/>
      <c r="AXA235" s="3275"/>
      <c r="AXB235" s="3275"/>
      <c r="AXC235" s="3275"/>
      <c r="AXD235" s="3275"/>
      <c r="AXE235" s="3275"/>
      <c r="AXF235" s="3275"/>
      <c r="AXG235" s="3275"/>
      <c r="AXH235" s="3275"/>
      <c r="AXI235" s="3275"/>
      <c r="AXJ235" s="3275"/>
    </row>
    <row r="236" spans="1:1310" s="3276" customFormat="1" ht="56.25" customHeight="1">
      <c r="A236" s="3277"/>
      <c r="B236" s="3296" t="s">
        <v>2629</v>
      </c>
      <c r="C236" s="3296"/>
      <c r="D236" s="3296"/>
      <c r="E236" s="3296"/>
      <c r="F236" s="3282"/>
      <c r="G236" s="3297" t="s">
        <v>2629</v>
      </c>
      <c r="H236" s="3297"/>
      <c r="I236" s="3297"/>
      <c r="J236" s="3287"/>
      <c r="K236" s="3298" t="s">
        <v>2630</v>
      </c>
      <c r="L236" s="3298"/>
      <c r="M236" s="3298"/>
      <c r="N236" s="3287"/>
      <c r="O236" s="3299" t="s">
        <v>2631</v>
      </c>
      <c r="P236" s="3299"/>
      <c r="Q236" s="3299"/>
      <c r="R236" s="1510"/>
      <c r="S236" s="1510"/>
      <c r="T236" s="1510"/>
      <c r="U236" s="1510"/>
      <c r="V236" s="1510"/>
      <c r="W236" s="1510"/>
      <c r="X236" s="1510"/>
      <c r="Y236" s="1510"/>
      <c r="Z236" s="1510"/>
      <c r="AA236" s="1510"/>
      <c r="AB236" s="1510"/>
      <c r="AC236" s="1510"/>
      <c r="AD236" s="3275"/>
      <c r="AE236" s="3275"/>
      <c r="AF236" s="3275"/>
      <c r="AG236" s="3275"/>
      <c r="AH236" s="3275"/>
      <c r="AI236" s="3275"/>
      <c r="AJ236" s="3275"/>
      <c r="AK236" s="3275"/>
      <c r="AL236" s="3275"/>
      <c r="AM236" s="3275"/>
      <c r="AN236" s="3275"/>
      <c r="AO236" s="3275"/>
      <c r="AP236" s="3275"/>
      <c r="AQ236" s="3275"/>
      <c r="AR236" s="3275"/>
      <c r="AS236" s="3275"/>
      <c r="AT236" s="3275"/>
      <c r="AU236" s="3275"/>
      <c r="AV236" s="3275"/>
      <c r="AW236" s="3275"/>
      <c r="AX236" s="3275"/>
      <c r="AY236" s="3275"/>
      <c r="AZ236" s="3275"/>
      <c r="BA236" s="3275"/>
      <c r="BB236" s="3275"/>
      <c r="BC236" s="3275"/>
      <c r="BD236" s="3275"/>
      <c r="BE236" s="3275"/>
      <c r="BF236" s="3275"/>
      <c r="BG236" s="3275"/>
      <c r="BH236" s="3275"/>
      <c r="BI236" s="3275"/>
      <c r="BJ236" s="3275"/>
      <c r="BK236" s="3275"/>
      <c r="BL236" s="3275"/>
      <c r="BM236" s="3275"/>
      <c r="BN236" s="3275"/>
      <c r="BO236" s="3275"/>
      <c r="BP236" s="3275"/>
      <c r="BQ236" s="3275"/>
      <c r="BR236" s="3275"/>
      <c r="BS236" s="3275"/>
      <c r="BT236" s="3275"/>
      <c r="BU236" s="3275"/>
      <c r="BV236" s="3275"/>
      <c r="BW236" s="3275"/>
      <c r="BX236" s="3275"/>
      <c r="BY236" s="3275"/>
      <c r="BZ236" s="3275"/>
      <c r="CA236" s="3275"/>
      <c r="CB236" s="3275"/>
      <c r="CC236" s="3275"/>
      <c r="CD236" s="3275"/>
      <c r="CE236" s="3275"/>
      <c r="CF236" s="3275"/>
      <c r="CG236" s="3275"/>
      <c r="CH236" s="3275"/>
      <c r="CI236" s="3275"/>
      <c r="CJ236" s="3275"/>
      <c r="CK236" s="3275"/>
      <c r="CL236" s="3275"/>
      <c r="CM236" s="3275"/>
      <c r="CN236" s="3275"/>
      <c r="CO236" s="3275"/>
      <c r="CP236" s="3275"/>
      <c r="CQ236" s="3275"/>
      <c r="CR236" s="3275"/>
      <c r="CS236" s="3275"/>
      <c r="CT236" s="3275"/>
      <c r="CU236" s="3275"/>
      <c r="CV236" s="3275"/>
      <c r="CW236" s="3275"/>
      <c r="CX236" s="3275"/>
      <c r="CY236" s="3275"/>
      <c r="CZ236" s="3275"/>
      <c r="DA236" s="3275"/>
      <c r="DB236" s="3275"/>
      <c r="DC236" s="3275"/>
      <c r="DD236" s="3275"/>
      <c r="DE236" s="3275"/>
      <c r="DF236" s="3275"/>
      <c r="DG236" s="3275"/>
      <c r="DH236" s="3275"/>
      <c r="DI236" s="3275"/>
      <c r="DJ236" s="3275"/>
      <c r="DK236" s="3275"/>
      <c r="DL236" s="3275"/>
      <c r="DM236" s="3275"/>
      <c r="DN236" s="3275"/>
      <c r="DO236" s="3275"/>
      <c r="DP236" s="3275"/>
      <c r="DQ236" s="3275"/>
      <c r="DR236" s="3275"/>
      <c r="DS236" s="3275"/>
      <c r="DT236" s="3275"/>
      <c r="DU236" s="3275"/>
      <c r="DV236" s="3275"/>
      <c r="DW236" s="3275"/>
      <c r="DX236" s="3275"/>
      <c r="DY236" s="3275"/>
      <c r="DZ236" s="3275"/>
      <c r="EA236" s="3275"/>
      <c r="EB236" s="3275"/>
      <c r="EC236" s="3275"/>
      <c r="ED236" s="3275"/>
      <c r="EE236" s="3275"/>
      <c r="EF236" s="3275"/>
      <c r="EG236" s="3275"/>
      <c r="EH236" s="3275"/>
      <c r="EI236" s="3275"/>
      <c r="EJ236" s="3275"/>
      <c r="EK236" s="3275"/>
      <c r="EL236" s="3275"/>
      <c r="EM236" s="3275"/>
      <c r="EN236" s="3275"/>
      <c r="EO236" s="3275"/>
      <c r="EP236" s="3275"/>
      <c r="EQ236" s="3275"/>
      <c r="ER236" s="3275"/>
      <c r="ES236" s="3275"/>
      <c r="ET236" s="3275"/>
      <c r="EU236" s="3275"/>
      <c r="EV236" s="3275"/>
      <c r="EW236" s="3275"/>
      <c r="EX236" s="3275"/>
      <c r="EY236" s="3275"/>
      <c r="EZ236" s="3275"/>
      <c r="FA236" s="3275"/>
      <c r="FB236" s="3275"/>
      <c r="FC236" s="3275"/>
      <c r="FD236" s="3275"/>
      <c r="FE236" s="3275"/>
      <c r="FF236" s="3275"/>
      <c r="FG236" s="3275"/>
      <c r="FH236" s="3275"/>
      <c r="FI236" s="3275"/>
      <c r="FJ236" s="3275"/>
      <c r="FK236" s="3275"/>
      <c r="FL236" s="3275"/>
      <c r="FM236" s="3275"/>
      <c r="FN236" s="3275"/>
      <c r="FO236" s="3275"/>
      <c r="FP236" s="3275"/>
      <c r="FQ236" s="3275"/>
      <c r="FR236" s="3275"/>
      <c r="FS236" s="3275"/>
      <c r="FT236" s="3275"/>
      <c r="FU236" s="3275"/>
      <c r="FV236" s="3275"/>
      <c r="FW236" s="3275"/>
      <c r="FX236" s="3275"/>
      <c r="FY236" s="3275"/>
      <c r="FZ236" s="3275"/>
      <c r="GA236" s="3275"/>
      <c r="GB236" s="3275"/>
      <c r="GC236" s="3275"/>
      <c r="GD236" s="3275"/>
      <c r="GE236" s="3275"/>
      <c r="GF236" s="3275"/>
      <c r="GG236" s="3275"/>
      <c r="GH236" s="3275"/>
      <c r="GI236" s="3275"/>
      <c r="GJ236" s="3275"/>
      <c r="GK236" s="3275"/>
      <c r="GL236" s="3275"/>
      <c r="GM236" s="3275"/>
      <c r="GN236" s="3275"/>
      <c r="GO236" s="3275"/>
      <c r="GP236" s="3275"/>
      <c r="GQ236" s="3275"/>
      <c r="GR236" s="3275"/>
      <c r="GS236" s="3275"/>
      <c r="GT236" s="3275"/>
      <c r="GU236" s="3275"/>
      <c r="GV236" s="3275"/>
      <c r="GW236" s="3275"/>
      <c r="GX236" s="3275"/>
      <c r="GY236" s="3275"/>
      <c r="GZ236" s="3275"/>
      <c r="HA236" s="3275"/>
      <c r="HB236" s="3275"/>
      <c r="HC236" s="3275"/>
      <c r="HD236" s="3275"/>
      <c r="HE236" s="3275"/>
      <c r="HF236" s="3275"/>
      <c r="HG236" s="3275"/>
      <c r="HH236" s="3275"/>
      <c r="HI236" s="3275"/>
      <c r="HJ236" s="3275"/>
      <c r="HK236" s="3275"/>
      <c r="HL236" s="3275"/>
      <c r="HM236" s="3275"/>
      <c r="HN236" s="3275"/>
      <c r="HO236" s="3275"/>
      <c r="HP236" s="3275"/>
      <c r="HQ236" s="3275"/>
      <c r="HR236" s="3275"/>
      <c r="HS236" s="3275"/>
      <c r="HT236" s="3275"/>
      <c r="HU236" s="3275"/>
      <c r="HV236" s="3275"/>
      <c r="HW236" s="3275"/>
      <c r="HX236" s="3275"/>
      <c r="HY236" s="3275"/>
      <c r="HZ236" s="3275"/>
      <c r="IA236" s="3275"/>
      <c r="IB236" s="3275"/>
      <c r="IC236" s="3275"/>
      <c r="ID236" s="3275"/>
      <c r="IE236" s="3275"/>
      <c r="IF236" s="3275"/>
      <c r="IG236" s="3275"/>
      <c r="IH236" s="3275"/>
      <c r="II236" s="3275"/>
      <c r="IJ236" s="3275"/>
      <c r="IK236" s="3275"/>
      <c r="IL236" s="3275"/>
      <c r="IM236" s="3275"/>
      <c r="IN236" s="3275"/>
      <c r="IO236" s="3275"/>
      <c r="IP236" s="3275"/>
      <c r="IQ236" s="3275"/>
      <c r="IR236" s="3275"/>
      <c r="IS236" s="3275"/>
      <c r="IT236" s="3275"/>
      <c r="IU236" s="3275"/>
      <c r="IV236" s="3275"/>
      <c r="IW236" s="3275"/>
      <c r="IX236" s="3275"/>
      <c r="IY236" s="3275"/>
      <c r="IZ236" s="3275"/>
      <c r="JA236" s="3275"/>
      <c r="JB236" s="3275"/>
      <c r="JC236" s="3275"/>
      <c r="JD236" s="3275"/>
      <c r="JE236" s="3275"/>
      <c r="JF236" s="3275"/>
      <c r="JG236" s="3275"/>
      <c r="JH236" s="3275"/>
      <c r="JI236" s="3275"/>
      <c r="JJ236" s="3275"/>
      <c r="JK236" s="3275"/>
      <c r="JL236" s="3275"/>
      <c r="JM236" s="3275"/>
      <c r="JN236" s="3275"/>
      <c r="JO236" s="3275"/>
      <c r="JP236" s="3275"/>
      <c r="JQ236" s="3275"/>
      <c r="JR236" s="3275"/>
      <c r="JS236" s="3275"/>
      <c r="JT236" s="3275"/>
      <c r="JU236" s="3275"/>
      <c r="JV236" s="3275"/>
      <c r="JW236" s="3275"/>
      <c r="JX236" s="3275"/>
      <c r="JY236" s="3275"/>
      <c r="JZ236" s="3275"/>
      <c r="KA236" s="3275"/>
      <c r="KB236" s="3275"/>
      <c r="KC236" s="3275"/>
      <c r="KD236" s="3275"/>
      <c r="KE236" s="3275"/>
      <c r="KF236" s="3275"/>
      <c r="KG236" s="3275"/>
      <c r="KH236" s="3275"/>
      <c r="KI236" s="3275"/>
      <c r="KJ236" s="3275"/>
      <c r="KK236" s="3275"/>
      <c r="KL236" s="3275"/>
      <c r="KM236" s="3275"/>
      <c r="KN236" s="3275"/>
      <c r="KO236" s="3275"/>
      <c r="KP236" s="3275"/>
      <c r="KQ236" s="3275"/>
      <c r="KR236" s="3275"/>
      <c r="KS236" s="3275"/>
      <c r="KT236" s="3275"/>
      <c r="KU236" s="3275"/>
      <c r="KV236" s="3275"/>
      <c r="KW236" s="3275"/>
      <c r="KX236" s="3275"/>
      <c r="KY236" s="3275"/>
      <c r="KZ236" s="3275"/>
      <c r="LA236" s="3275"/>
      <c r="LB236" s="3275"/>
      <c r="LC236" s="3275"/>
      <c r="LD236" s="3275"/>
      <c r="LE236" s="3275"/>
      <c r="LF236" s="3275"/>
      <c r="LG236" s="3275"/>
      <c r="LH236" s="3275"/>
      <c r="LI236" s="3275"/>
      <c r="LJ236" s="3275"/>
      <c r="LK236" s="3275"/>
      <c r="LL236" s="3275"/>
      <c r="LM236" s="3275"/>
      <c r="LN236" s="3275"/>
      <c r="LO236" s="3275"/>
      <c r="LP236" s="3275"/>
      <c r="LQ236" s="3275"/>
      <c r="LR236" s="3275"/>
      <c r="LS236" s="3275"/>
      <c r="LT236" s="3275"/>
      <c r="LU236" s="3275"/>
      <c r="LV236" s="3275"/>
      <c r="LW236" s="3275"/>
      <c r="LX236" s="3275"/>
      <c r="LY236" s="3275"/>
      <c r="LZ236" s="3275"/>
      <c r="MA236" s="3275"/>
      <c r="MB236" s="3275"/>
      <c r="MC236" s="3275"/>
      <c r="MD236" s="3275"/>
      <c r="ME236" s="3275"/>
      <c r="MF236" s="3275"/>
      <c r="MG236" s="3275"/>
      <c r="MH236" s="3275"/>
      <c r="MI236" s="3275"/>
      <c r="MJ236" s="3275"/>
      <c r="MK236" s="3275"/>
      <c r="ML236" s="3275"/>
      <c r="MM236" s="3275"/>
      <c r="MN236" s="3275"/>
      <c r="MO236" s="3275"/>
      <c r="MP236" s="3275"/>
      <c r="MQ236" s="3275"/>
      <c r="MR236" s="3275"/>
      <c r="MS236" s="3275"/>
      <c r="MT236" s="3275"/>
      <c r="MU236" s="3275"/>
      <c r="MV236" s="3275"/>
      <c r="MW236" s="3275"/>
      <c r="MX236" s="3275"/>
      <c r="MY236" s="3275"/>
      <c r="MZ236" s="3275"/>
      <c r="NA236" s="3275"/>
      <c r="NB236" s="3275"/>
      <c r="NC236" s="3275"/>
      <c r="ND236" s="3275"/>
      <c r="NE236" s="3275"/>
      <c r="NF236" s="3275"/>
      <c r="NG236" s="3275"/>
      <c r="NH236" s="3275"/>
      <c r="NI236" s="3275"/>
      <c r="NJ236" s="3275"/>
      <c r="NK236" s="3275"/>
      <c r="NL236" s="3275"/>
      <c r="NM236" s="3275"/>
      <c r="NN236" s="3275"/>
      <c r="NO236" s="3275"/>
      <c r="NP236" s="3275"/>
      <c r="NQ236" s="3275"/>
      <c r="NR236" s="3275"/>
      <c r="NS236" s="3275"/>
      <c r="NT236" s="3275"/>
      <c r="NU236" s="3275"/>
      <c r="NV236" s="3275"/>
      <c r="NW236" s="3275"/>
      <c r="NX236" s="3275"/>
      <c r="NY236" s="3275"/>
      <c r="NZ236" s="3275"/>
      <c r="OA236" s="3275"/>
      <c r="OB236" s="3275"/>
      <c r="OC236" s="3275"/>
      <c r="OD236" s="3275"/>
      <c r="OE236" s="3275"/>
      <c r="OF236" s="3275"/>
      <c r="OG236" s="3275"/>
      <c r="OH236" s="3275"/>
      <c r="OI236" s="3275"/>
      <c r="OJ236" s="3275"/>
      <c r="OK236" s="3275"/>
      <c r="OL236" s="3275"/>
      <c r="OM236" s="3275"/>
      <c r="ON236" s="3275"/>
      <c r="OO236" s="3275"/>
      <c r="OP236" s="3275"/>
      <c r="OQ236" s="3275"/>
      <c r="OR236" s="3275"/>
      <c r="OS236" s="3275"/>
      <c r="OT236" s="3275"/>
      <c r="OU236" s="3275"/>
      <c r="OV236" s="3275"/>
      <c r="OW236" s="3275"/>
      <c r="OX236" s="3275"/>
      <c r="OY236" s="3275"/>
      <c r="OZ236" s="3275"/>
      <c r="PA236" s="3275"/>
      <c r="PB236" s="3275"/>
      <c r="PC236" s="3275"/>
      <c r="PD236" s="3275"/>
      <c r="PE236" s="3275"/>
      <c r="PF236" s="3275"/>
      <c r="PG236" s="3275"/>
      <c r="PH236" s="3275"/>
      <c r="PI236" s="3275"/>
      <c r="PJ236" s="3275"/>
      <c r="PK236" s="3275"/>
      <c r="PL236" s="3275"/>
      <c r="PM236" s="3275"/>
      <c r="PN236" s="3275"/>
      <c r="PO236" s="3275"/>
      <c r="PP236" s="3275"/>
      <c r="PQ236" s="3275"/>
      <c r="PR236" s="3275"/>
      <c r="PS236" s="3275"/>
      <c r="PT236" s="3275"/>
      <c r="PU236" s="3275"/>
      <c r="PV236" s="3275"/>
      <c r="PW236" s="3275"/>
      <c r="PX236" s="3275"/>
      <c r="PY236" s="3275"/>
      <c r="PZ236" s="3275"/>
      <c r="QA236" s="3275"/>
      <c r="QB236" s="3275"/>
      <c r="QC236" s="3275"/>
      <c r="QD236" s="3275"/>
      <c r="QE236" s="3275"/>
      <c r="QF236" s="3275"/>
      <c r="QG236" s="3275"/>
      <c r="QH236" s="3275"/>
      <c r="QI236" s="3275"/>
      <c r="QJ236" s="3275"/>
      <c r="QK236" s="3275"/>
      <c r="QL236" s="3275"/>
      <c r="QM236" s="3275"/>
      <c r="QN236" s="3275"/>
      <c r="QO236" s="3275"/>
      <c r="QP236" s="3275"/>
      <c r="QQ236" s="3275"/>
      <c r="QR236" s="3275"/>
      <c r="QS236" s="3275"/>
      <c r="QT236" s="3275"/>
      <c r="QU236" s="3275"/>
      <c r="QV236" s="3275"/>
      <c r="QW236" s="3275"/>
      <c r="QX236" s="3275"/>
      <c r="QY236" s="3275"/>
      <c r="QZ236" s="3275"/>
      <c r="RA236" s="3275"/>
      <c r="RB236" s="3275"/>
      <c r="RC236" s="3275"/>
      <c r="RD236" s="3275"/>
      <c r="RE236" s="3275"/>
      <c r="RF236" s="3275"/>
      <c r="RG236" s="3275"/>
      <c r="RH236" s="3275"/>
      <c r="RI236" s="3275"/>
      <c r="RJ236" s="3275"/>
      <c r="RK236" s="3275"/>
      <c r="RL236" s="3275"/>
      <c r="RM236" s="3275"/>
      <c r="RN236" s="3275"/>
      <c r="RO236" s="3275"/>
      <c r="RP236" s="3275"/>
      <c r="RQ236" s="3275"/>
      <c r="RR236" s="3275"/>
      <c r="RS236" s="3275"/>
      <c r="RT236" s="3275"/>
      <c r="RU236" s="3275"/>
      <c r="RV236" s="3275"/>
      <c r="RW236" s="3275"/>
      <c r="RX236" s="3275"/>
      <c r="RY236" s="3275"/>
      <c r="RZ236" s="3275"/>
      <c r="SA236" s="3275"/>
      <c r="SB236" s="3275"/>
      <c r="SC236" s="3275"/>
      <c r="SD236" s="3275"/>
      <c r="SE236" s="3275"/>
      <c r="SF236" s="3275"/>
      <c r="SG236" s="3275"/>
      <c r="SH236" s="3275"/>
      <c r="SI236" s="3275"/>
      <c r="SJ236" s="3275"/>
      <c r="SK236" s="3275"/>
      <c r="SL236" s="3275"/>
      <c r="SM236" s="3275"/>
      <c r="SN236" s="3275"/>
      <c r="SO236" s="3275"/>
      <c r="SP236" s="3275"/>
      <c r="SQ236" s="3275"/>
      <c r="SR236" s="3275"/>
      <c r="SS236" s="3275"/>
      <c r="ST236" s="3275"/>
      <c r="SU236" s="3275"/>
      <c r="SV236" s="3275"/>
      <c r="SW236" s="3275"/>
      <c r="SX236" s="3275"/>
      <c r="SY236" s="3275"/>
      <c r="SZ236" s="3275"/>
      <c r="TA236" s="3275"/>
      <c r="TB236" s="3275"/>
      <c r="TC236" s="3275"/>
      <c r="TD236" s="3275"/>
      <c r="TE236" s="3275"/>
      <c r="TF236" s="3275"/>
      <c r="TG236" s="3275"/>
      <c r="TH236" s="3275"/>
      <c r="TI236" s="3275"/>
      <c r="TJ236" s="3275"/>
      <c r="TK236" s="3275"/>
      <c r="TL236" s="3275"/>
      <c r="TM236" s="3275"/>
      <c r="TN236" s="3275"/>
      <c r="TO236" s="3275"/>
      <c r="TP236" s="3275"/>
      <c r="TQ236" s="3275"/>
      <c r="TR236" s="3275"/>
      <c r="TS236" s="3275"/>
      <c r="TT236" s="3275"/>
      <c r="TU236" s="3275"/>
      <c r="TV236" s="3275"/>
      <c r="TW236" s="3275"/>
      <c r="TX236" s="3275"/>
      <c r="TY236" s="3275"/>
      <c r="TZ236" s="3275"/>
      <c r="UA236" s="3275"/>
      <c r="UB236" s="3275"/>
      <c r="UC236" s="3275"/>
      <c r="UD236" s="3275"/>
      <c r="UE236" s="3275"/>
      <c r="UF236" s="3275"/>
      <c r="UG236" s="3275"/>
      <c r="UH236" s="3275"/>
      <c r="UI236" s="3275"/>
      <c r="UJ236" s="3275"/>
      <c r="UK236" s="3275"/>
      <c r="UL236" s="3275"/>
      <c r="UM236" s="3275"/>
      <c r="UN236" s="3275"/>
      <c r="UO236" s="3275"/>
      <c r="UP236" s="3275"/>
      <c r="UQ236" s="3275"/>
      <c r="UR236" s="3275"/>
      <c r="US236" s="3275"/>
      <c r="UT236" s="3275"/>
      <c r="UU236" s="3275"/>
      <c r="UV236" s="3275"/>
      <c r="UW236" s="3275"/>
      <c r="UX236" s="3275"/>
      <c r="UY236" s="3275"/>
      <c r="UZ236" s="3275"/>
      <c r="VA236" s="3275"/>
      <c r="VB236" s="3275"/>
      <c r="VC236" s="3275"/>
      <c r="VD236" s="3275"/>
      <c r="VE236" s="3275"/>
      <c r="VF236" s="3275"/>
      <c r="VG236" s="3275"/>
      <c r="VH236" s="3275"/>
      <c r="VI236" s="3275"/>
      <c r="VJ236" s="3275"/>
      <c r="VK236" s="3275"/>
      <c r="VL236" s="3275"/>
      <c r="VM236" s="3275"/>
      <c r="VN236" s="3275"/>
      <c r="VO236" s="3275"/>
      <c r="VP236" s="3275"/>
      <c r="VQ236" s="3275"/>
      <c r="VR236" s="3275"/>
      <c r="VS236" s="3275"/>
      <c r="VT236" s="3275"/>
      <c r="VU236" s="3275"/>
      <c r="VV236" s="3275"/>
      <c r="VW236" s="3275"/>
      <c r="VX236" s="3275"/>
      <c r="VY236" s="3275"/>
      <c r="VZ236" s="3275"/>
      <c r="WA236" s="3275"/>
      <c r="WB236" s="3275"/>
      <c r="WC236" s="3275"/>
      <c r="WD236" s="3275"/>
      <c r="WE236" s="3275"/>
      <c r="WF236" s="3275"/>
      <c r="WG236" s="3275"/>
      <c r="WH236" s="3275"/>
      <c r="WI236" s="3275"/>
      <c r="WJ236" s="3275"/>
      <c r="WK236" s="3275"/>
      <c r="WL236" s="3275"/>
      <c r="WM236" s="3275"/>
      <c r="WN236" s="3275"/>
      <c r="WO236" s="3275"/>
      <c r="WP236" s="3275"/>
      <c r="WQ236" s="3275"/>
      <c r="WR236" s="3275"/>
      <c r="WS236" s="3275"/>
      <c r="WT236" s="3275"/>
      <c r="WU236" s="3275"/>
      <c r="WV236" s="3275"/>
      <c r="WW236" s="3275"/>
      <c r="WX236" s="3275"/>
      <c r="WY236" s="3275"/>
      <c r="WZ236" s="3275"/>
      <c r="XA236" s="3275"/>
      <c r="XB236" s="3275"/>
      <c r="XC236" s="3275"/>
      <c r="XD236" s="3275"/>
      <c r="XE236" s="3275"/>
      <c r="XF236" s="3275"/>
      <c r="XG236" s="3275"/>
      <c r="XH236" s="3275"/>
      <c r="XI236" s="3275"/>
      <c r="XJ236" s="3275"/>
      <c r="XK236" s="3275"/>
      <c r="XL236" s="3275"/>
      <c r="XM236" s="3275"/>
      <c r="XN236" s="3275"/>
      <c r="XO236" s="3275"/>
      <c r="XP236" s="3275"/>
      <c r="XQ236" s="3275"/>
      <c r="XR236" s="3275"/>
      <c r="XS236" s="3275"/>
      <c r="XT236" s="3275"/>
      <c r="XU236" s="3275"/>
      <c r="XV236" s="3275"/>
      <c r="XW236" s="3275"/>
      <c r="XX236" s="3275"/>
      <c r="XY236" s="3275"/>
      <c r="XZ236" s="3275"/>
      <c r="YA236" s="3275"/>
      <c r="YB236" s="3275"/>
      <c r="YC236" s="3275"/>
      <c r="YD236" s="3275"/>
      <c r="YE236" s="3275"/>
      <c r="YF236" s="3275"/>
      <c r="YG236" s="3275"/>
      <c r="YH236" s="3275"/>
      <c r="YI236" s="3275"/>
      <c r="YJ236" s="3275"/>
      <c r="YK236" s="3275"/>
      <c r="YL236" s="3275"/>
      <c r="YM236" s="3275"/>
      <c r="YN236" s="3275"/>
      <c r="YO236" s="3275"/>
      <c r="YP236" s="3275"/>
      <c r="YQ236" s="3275"/>
      <c r="YR236" s="3275"/>
      <c r="YS236" s="3275"/>
      <c r="YT236" s="3275"/>
      <c r="YU236" s="3275"/>
      <c r="YV236" s="3275"/>
      <c r="YW236" s="3275"/>
      <c r="YX236" s="3275"/>
      <c r="YY236" s="3275"/>
      <c r="YZ236" s="3275"/>
      <c r="ZA236" s="3275"/>
      <c r="ZB236" s="3275"/>
      <c r="ZC236" s="3275"/>
      <c r="ZD236" s="3275"/>
      <c r="ZE236" s="3275"/>
      <c r="ZF236" s="3275"/>
      <c r="ZG236" s="3275"/>
      <c r="ZH236" s="3275"/>
      <c r="ZI236" s="3275"/>
      <c r="ZJ236" s="3275"/>
      <c r="ZK236" s="3275"/>
      <c r="ZL236" s="3275"/>
      <c r="ZM236" s="3275"/>
      <c r="ZN236" s="3275"/>
      <c r="ZO236" s="3275"/>
      <c r="ZP236" s="3275"/>
      <c r="ZQ236" s="3275"/>
      <c r="ZR236" s="3275"/>
      <c r="ZS236" s="3275"/>
      <c r="ZT236" s="3275"/>
      <c r="ZU236" s="3275"/>
      <c r="ZV236" s="3275"/>
      <c r="ZW236" s="3275"/>
      <c r="ZX236" s="3275"/>
      <c r="ZY236" s="3275"/>
      <c r="ZZ236" s="3275"/>
      <c r="AAA236" s="3275"/>
      <c r="AAB236" s="3275"/>
      <c r="AAC236" s="3275"/>
      <c r="AAD236" s="3275"/>
      <c r="AAE236" s="3275"/>
      <c r="AAF236" s="3275"/>
      <c r="AAG236" s="3275"/>
      <c r="AAH236" s="3275"/>
      <c r="AAI236" s="3275"/>
      <c r="AAJ236" s="3275"/>
      <c r="AAK236" s="3275"/>
      <c r="AAL236" s="3275"/>
      <c r="AAM236" s="3275"/>
      <c r="AAN236" s="3275"/>
      <c r="AAO236" s="3275"/>
      <c r="AAP236" s="3275"/>
      <c r="AAQ236" s="3275"/>
      <c r="AAR236" s="3275"/>
      <c r="AAS236" s="3275"/>
      <c r="AAT236" s="3275"/>
      <c r="AAU236" s="3275"/>
      <c r="AAV236" s="3275"/>
      <c r="AAW236" s="3275"/>
      <c r="AAX236" s="3275"/>
      <c r="AAY236" s="3275"/>
      <c r="AAZ236" s="3275"/>
      <c r="ABA236" s="3275"/>
      <c r="ABB236" s="3275"/>
      <c r="ABC236" s="3275"/>
      <c r="ABD236" s="3275"/>
      <c r="ABE236" s="3275"/>
      <c r="ABF236" s="3275"/>
      <c r="ABG236" s="3275"/>
      <c r="ABH236" s="3275"/>
      <c r="ABI236" s="3275"/>
      <c r="ABJ236" s="3275"/>
      <c r="ABK236" s="3275"/>
      <c r="ABL236" s="3275"/>
      <c r="ABM236" s="3275"/>
      <c r="ABN236" s="3275"/>
      <c r="ABO236" s="3275"/>
      <c r="ABP236" s="3275"/>
      <c r="ABQ236" s="3275"/>
      <c r="ABR236" s="3275"/>
      <c r="ABS236" s="3275"/>
      <c r="ABT236" s="3275"/>
      <c r="ABU236" s="3275"/>
      <c r="ABV236" s="3275"/>
      <c r="ABW236" s="3275"/>
      <c r="ABX236" s="3275"/>
      <c r="ABY236" s="3275"/>
      <c r="ABZ236" s="3275"/>
      <c r="ACA236" s="3275"/>
      <c r="ACB236" s="3275"/>
      <c r="ACC236" s="3275"/>
      <c r="ACD236" s="3275"/>
      <c r="ACE236" s="3275"/>
      <c r="ACF236" s="3275"/>
      <c r="ACG236" s="3275"/>
      <c r="ACH236" s="3275"/>
      <c r="ACI236" s="3275"/>
      <c r="ACJ236" s="3275"/>
      <c r="ACK236" s="3275"/>
      <c r="ACL236" s="3275"/>
      <c r="ACM236" s="3275"/>
      <c r="ACN236" s="3275"/>
      <c r="ACO236" s="3275"/>
      <c r="ACP236" s="3275"/>
      <c r="ACQ236" s="3275"/>
      <c r="ACR236" s="3275"/>
      <c r="ACS236" s="3275"/>
      <c r="ACT236" s="3275"/>
      <c r="ACU236" s="3275"/>
      <c r="ACV236" s="3275"/>
      <c r="ACW236" s="3275"/>
      <c r="ACX236" s="3275"/>
      <c r="ACY236" s="3275"/>
      <c r="ACZ236" s="3275"/>
      <c r="ADA236" s="3275"/>
      <c r="ADB236" s="3275"/>
      <c r="ADC236" s="3275"/>
      <c r="ADD236" s="3275"/>
      <c r="ADE236" s="3275"/>
      <c r="ADF236" s="3275"/>
      <c r="ADG236" s="3275"/>
      <c r="ADH236" s="3275"/>
      <c r="ADI236" s="3275"/>
      <c r="ADJ236" s="3275"/>
      <c r="ADK236" s="3275"/>
      <c r="ADL236" s="3275"/>
      <c r="ADM236" s="3275"/>
      <c r="ADN236" s="3275"/>
      <c r="ADO236" s="3275"/>
      <c r="ADP236" s="3275"/>
      <c r="ADQ236" s="3275"/>
      <c r="ADR236" s="3275"/>
      <c r="ADS236" s="3275"/>
      <c r="ADT236" s="3275"/>
      <c r="ADU236" s="3275"/>
      <c r="ADV236" s="3275"/>
      <c r="ADW236" s="3275"/>
      <c r="ADX236" s="3275"/>
      <c r="ADY236" s="3275"/>
      <c r="ADZ236" s="3275"/>
      <c r="AEA236" s="3275"/>
      <c r="AEB236" s="3275"/>
      <c r="AEC236" s="3275"/>
      <c r="AED236" s="3275"/>
      <c r="AEE236" s="3275"/>
      <c r="AEF236" s="3275"/>
      <c r="AEG236" s="3275"/>
      <c r="AEH236" s="3275"/>
      <c r="AEI236" s="3275"/>
      <c r="AEJ236" s="3275"/>
      <c r="AEK236" s="3275"/>
      <c r="AEL236" s="3275"/>
      <c r="AEM236" s="3275"/>
      <c r="AEN236" s="3275"/>
      <c r="AEO236" s="3275"/>
      <c r="AEP236" s="3275"/>
      <c r="AEQ236" s="3275"/>
      <c r="AER236" s="3275"/>
      <c r="AES236" s="3275"/>
      <c r="AET236" s="3275"/>
      <c r="AEU236" s="3275"/>
      <c r="AEV236" s="3275"/>
      <c r="AEW236" s="3275"/>
      <c r="AEX236" s="3275"/>
      <c r="AEY236" s="3275"/>
      <c r="AEZ236" s="3275"/>
      <c r="AFA236" s="3275"/>
      <c r="AFB236" s="3275"/>
      <c r="AFC236" s="3275"/>
      <c r="AFD236" s="3275"/>
      <c r="AFE236" s="3275"/>
      <c r="AFF236" s="3275"/>
      <c r="AFG236" s="3275"/>
      <c r="AFH236" s="3275"/>
      <c r="AFI236" s="3275"/>
      <c r="AFJ236" s="3275"/>
      <c r="AFK236" s="3275"/>
      <c r="AFL236" s="3275"/>
      <c r="AFM236" s="3275"/>
      <c r="AFN236" s="3275"/>
      <c r="AFO236" s="3275"/>
      <c r="AFP236" s="3275"/>
      <c r="AFQ236" s="3275"/>
      <c r="AFR236" s="3275"/>
      <c r="AFS236" s="3275"/>
      <c r="AFT236" s="3275"/>
      <c r="AFU236" s="3275"/>
      <c r="AFV236" s="3275"/>
      <c r="AFW236" s="3275"/>
      <c r="AFX236" s="3275"/>
      <c r="AFY236" s="3275"/>
      <c r="AFZ236" s="3275"/>
      <c r="AGA236" s="3275"/>
      <c r="AGB236" s="3275"/>
      <c r="AGC236" s="3275"/>
      <c r="AGD236" s="3275"/>
      <c r="AGE236" s="3275"/>
      <c r="AGF236" s="3275"/>
      <c r="AGG236" s="3275"/>
      <c r="AGH236" s="3275"/>
      <c r="AGI236" s="3275"/>
      <c r="AGJ236" s="3275"/>
      <c r="AGK236" s="3275"/>
      <c r="AGL236" s="3275"/>
      <c r="AGM236" s="3275"/>
      <c r="AGN236" s="3275"/>
      <c r="AGO236" s="3275"/>
      <c r="AGP236" s="3275"/>
      <c r="AGQ236" s="3275"/>
      <c r="AGR236" s="3275"/>
      <c r="AGS236" s="3275"/>
      <c r="AGT236" s="3275"/>
      <c r="AGU236" s="3275"/>
      <c r="AGV236" s="3275"/>
      <c r="AGW236" s="3275"/>
      <c r="AGX236" s="3275"/>
      <c r="AGY236" s="3275"/>
      <c r="AGZ236" s="3275"/>
      <c r="AHA236" s="3275"/>
      <c r="AHB236" s="3275"/>
      <c r="AHC236" s="3275"/>
      <c r="AHD236" s="3275"/>
      <c r="AHE236" s="3275"/>
      <c r="AHF236" s="3275"/>
      <c r="AHG236" s="3275"/>
      <c r="AHH236" s="3275"/>
      <c r="AHI236" s="3275"/>
      <c r="AHJ236" s="3275"/>
      <c r="AHK236" s="3275"/>
      <c r="AHL236" s="3275"/>
      <c r="AHM236" s="3275"/>
      <c r="AHN236" s="3275"/>
      <c r="AHO236" s="3275"/>
      <c r="AHP236" s="3275"/>
      <c r="AHQ236" s="3275"/>
      <c r="AHR236" s="3275"/>
      <c r="AHS236" s="3275"/>
      <c r="AHT236" s="3275"/>
      <c r="AHU236" s="3275"/>
      <c r="AHV236" s="3275"/>
      <c r="AHW236" s="3275"/>
      <c r="AHX236" s="3275"/>
      <c r="AHY236" s="3275"/>
      <c r="AHZ236" s="3275"/>
      <c r="AIA236" s="3275"/>
      <c r="AIB236" s="3275"/>
      <c r="AIC236" s="3275"/>
      <c r="AID236" s="3275"/>
      <c r="AIE236" s="3275"/>
      <c r="AIF236" s="3275"/>
      <c r="AIG236" s="3275"/>
      <c r="AIH236" s="3275"/>
      <c r="AII236" s="3275"/>
      <c r="AIJ236" s="3275"/>
      <c r="AIK236" s="3275"/>
      <c r="AIL236" s="3275"/>
      <c r="AIM236" s="3275"/>
      <c r="AIN236" s="3275"/>
      <c r="AIO236" s="3275"/>
      <c r="AIP236" s="3275"/>
      <c r="AIQ236" s="3275"/>
      <c r="AIR236" s="3275"/>
      <c r="AIS236" s="3275"/>
      <c r="AIT236" s="3275"/>
      <c r="AIU236" s="3275"/>
      <c r="AIV236" s="3275"/>
      <c r="AIW236" s="3275"/>
      <c r="AIX236" s="3275"/>
      <c r="AIY236" s="3275"/>
      <c r="AIZ236" s="3275"/>
      <c r="AJA236" s="3275"/>
      <c r="AJB236" s="3275"/>
      <c r="AJC236" s="3275"/>
      <c r="AJD236" s="3275"/>
      <c r="AJE236" s="3275"/>
      <c r="AJF236" s="3275"/>
      <c r="AJG236" s="3275"/>
      <c r="AJH236" s="3275"/>
      <c r="AJI236" s="3275"/>
      <c r="AJJ236" s="3275"/>
      <c r="AJK236" s="3275"/>
      <c r="AJL236" s="3275"/>
      <c r="AJM236" s="3275"/>
      <c r="AJN236" s="3275"/>
      <c r="AJO236" s="3275"/>
      <c r="AJP236" s="3275"/>
      <c r="AJQ236" s="3275"/>
      <c r="AJR236" s="3275"/>
      <c r="AJS236" s="3275"/>
      <c r="AJT236" s="3275"/>
      <c r="AJU236" s="3275"/>
      <c r="AJV236" s="3275"/>
      <c r="AJW236" s="3275"/>
      <c r="AJX236" s="3275"/>
      <c r="AJY236" s="3275"/>
      <c r="AJZ236" s="3275"/>
      <c r="AKA236" s="3275"/>
      <c r="AKB236" s="3275"/>
      <c r="AKC236" s="3275"/>
      <c r="AKD236" s="3275"/>
      <c r="AKE236" s="3275"/>
      <c r="AKF236" s="3275"/>
      <c r="AKG236" s="3275"/>
      <c r="AKH236" s="3275"/>
      <c r="AKI236" s="3275"/>
      <c r="AKJ236" s="3275"/>
      <c r="AKK236" s="3275"/>
      <c r="AKL236" s="3275"/>
      <c r="AKM236" s="3275"/>
      <c r="AKN236" s="3275"/>
      <c r="AKO236" s="3275"/>
      <c r="AKP236" s="3275"/>
      <c r="AKQ236" s="3275"/>
      <c r="AKR236" s="3275"/>
      <c r="AKS236" s="3275"/>
      <c r="AKT236" s="3275"/>
      <c r="AKU236" s="3275"/>
      <c r="AKV236" s="3275"/>
      <c r="AKW236" s="3275"/>
      <c r="AKX236" s="3275"/>
      <c r="AKY236" s="3275"/>
      <c r="AKZ236" s="3275"/>
      <c r="ALA236" s="3275"/>
      <c r="ALB236" s="3275"/>
      <c r="ALC236" s="3275"/>
      <c r="ALD236" s="3275"/>
      <c r="ALE236" s="3275"/>
      <c r="ALF236" s="3275"/>
      <c r="ALG236" s="3275"/>
      <c r="ALH236" s="3275"/>
      <c r="ALI236" s="3275"/>
      <c r="ALJ236" s="3275"/>
      <c r="ALK236" s="3275"/>
      <c r="ALL236" s="3275"/>
      <c r="ALM236" s="3275"/>
      <c r="ALN236" s="3275"/>
      <c r="ALO236" s="3275"/>
      <c r="ALP236" s="3275"/>
      <c r="ALQ236" s="3275"/>
      <c r="ALR236" s="3275"/>
      <c r="ALS236" s="3275"/>
      <c r="ALT236" s="3275"/>
      <c r="ALU236" s="3275"/>
      <c r="ALV236" s="3275"/>
      <c r="ALW236" s="3275"/>
      <c r="ALX236" s="3275"/>
      <c r="ALY236" s="3275"/>
      <c r="ALZ236" s="3275"/>
      <c r="AMA236" s="3275"/>
      <c r="AMB236" s="3275"/>
      <c r="AMC236" s="3275"/>
      <c r="AMD236" s="3275"/>
      <c r="AME236" s="3275"/>
      <c r="AMF236" s="3275"/>
      <c r="AMG236" s="3275"/>
      <c r="AMH236" s="3275"/>
      <c r="AMI236" s="3275"/>
      <c r="AMJ236" s="3275"/>
      <c r="AMK236" s="3275"/>
      <c r="AML236" s="3275"/>
      <c r="AMM236" s="3275"/>
      <c r="AMN236" s="3275"/>
      <c r="AMO236" s="3275"/>
      <c r="AMP236" s="3275"/>
      <c r="AMQ236" s="3275"/>
      <c r="AMR236" s="3275"/>
      <c r="AMS236" s="3275"/>
      <c r="AMT236" s="3275"/>
      <c r="AMU236" s="3275"/>
      <c r="AMV236" s="3275"/>
      <c r="AMW236" s="3275"/>
      <c r="AMX236" s="3275"/>
      <c r="AMY236" s="3275"/>
      <c r="AMZ236" s="3275"/>
      <c r="ANA236" s="3275"/>
      <c r="ANB236" s="3275"/>
      <c r="ANC236" s="3275"/>
      <c r="AND236" s="3275"/>
      <c r="ANE236" s="3275"/>
      <c r="ANF236" s="3275"/>
      <c r="ANG236" s="3275"/>
      <c r="ANH236" s="3275"/>
      <c r="ANI236" s="3275"/>
      <c r="ANJ236" s="3275"/>
      <c r="ANK236" s="3275"/>
      <c r="ANL236" s="3275"/>
      <c r="ANM236" s="3275"/>
      <c r="ANN236" s="3275"/>
      <c r="ANO236" s="3275"/>
      <c r="ANP236" s="3275"/>
      <c r="ANQ236" s="3275"/>
      <c r="ANR236" s="3275"/>
      <c r="ANS236" s="3275"/>
      <c r="ANT236" s="3275"/>
      <c r="ANU236" s="3275"/>
      <c r="ANV236" s="3275"/>
      <c r="ANW236" s="3275"/>
      <c r="ANX236" s="3275"/>
      <c r="ANY236" s="3275"/>
      <c r="ANZ236" s="3275"/>
      <c r="AOA236" s="3275"/>
      <c r="AOB236" s="3275"/>
      <c r="AOC236" s="3275"/>
      <c r="AOD236" s="3275"/>
      <c r="AOE236" s="3275"/>
      <c r="AOF236" s="3275"/>
      <c r="AOG236" s="3275"/>
      <c r="AOH236" s="3275"/>
      <c r="AOI236" s="3275"/>
      <c r="AOJ236" s="3275"/>
      <c r="AOK236" s="3275"/>
      <c r="AOL236" s="3275"/>
      <c r="AOM236" s="3275"/>
      <c r="AON236" s="3275"/>
      <c r="AOO236" s="3275"/>
      <c r="AOP236" s="3275"/>
      <c r="AOQ236" s="3275"/>
      <c r="AOR236" s="3275"/>
      <c r="AOS236" s="3275"/>
      <c r="AOT236" s="3275"/>
      <c r="AOU236" s="3275"/>
      <c r="AOV236" s="3275"/>
      <c r="AOW236" s="3275"/>
      <c r="AOX236" s="3275"/>
      <c r="AOY236" s="3275"/>
      <c r="AOZ236" s="3275"/>
      <c r="APA236" s="3275"/>
      <c r="APB236" s="3275"/>
      <c r="APC236" s="3275"/>
      <c r="APD236" s="3275"/>
      <c r="APE236" s="3275"/>
      <c r="APF236" s="3275"/>
      <c r="APG236" s="3275"/>
      <c r="APH236" s="3275"/>
      <c r="API236" s="3275"/>
      <c r="APJ236" s="3275"/>
      <c r="APK236" s="3275"/>
      <c r="APL236" s="3275"/>
      <c r="APM236" s="3275"/>
      <c r="APN236" s="3275"/>
      <c r="APO236" s="3275"/>
      <c r="APP236" s="3275"/>
      <c r="APQ236" s="3275"/>
      <c r="APR236" s="3275"/>
      <c r="APS236" s="3275"/>
      <c r="APT236" s="3275"/>
      <c r="APU236" s="3275"/>
      <c r="APV236" s="3275"/>
      <c r="APW236" s="3275"/>
      <c r="APX236" s="3275"/>
      <c r="APY236" s="3275"/>
      <c r="APZ236" s="3275"/>
      <c r="AQA236" s="3275"/>
      <c r="AQB236" s="3275"/>
      <c r="AQC236" s="3275"/>
      <c r="AQD236" s="3275"/>
      <c r="AQE236" s="3275"/>
      <c r="AQF236" s="3275"/>
      <c r="AQG236" s="3275"/>
      <c r="AQH236" s="3275"/>
      <c r="AQI236" s="3275"/>
      <c r="AQJ236" s="3275"/>
      <c r="AQK236" s="3275"/>
      <c r="AQL236" s="3275"/>
      <c r="AQM236" s="3275"/>
      <c r="AQN236" s="3275"/>
      <c r="AQO236" s="3275"/>
      <c r="AQP236" s="3275"/>
      <c r="AQQ236" s="3275"/>
      <c r="AQR236" s="3275"/>
      <c r="AQS236" s="3275"/>
      <c r="AQT236" s="3275"/>
      <c r="AQU236" s="3275"/>
      <c r="AQV236" s="3275"/>
      <c r="AQW236" s="3275"/>
      <c r="AQX236" s="3275"/>
      <c r="AQY236" s="3275"/>
      <c r="AQZ236" s="3275"/>
      <c r="ARA236" s="3275"/>
      <c r="ARB236" s="3275"/>
      <c r="ARC236" s="3275"/>
      <c r="ARD236" s="3275"/>
      <c r="ARE236" s="3275"/>
      <c r="ARF236" s="3275"/>
      <c r="ARG236" s="3275"/>
      <c r="ARH236" s="3275"/>
      <c r="ARI236" s="3275"/>
      <c r="ARJ236" s="3275"/>
      <c r="ARK236" s="3275"/>
      <c r="ARL236" s="3275"/>
      <c r="ARM236" s="3275"/>
      <c r="ARN236" s="3275"/>
      <c r="ARO236" s="3275"/>
      <c r="ARP236" s="3275"/>
      <c r="ARQ236" s="3275"/>
      <c r="ARR236" s="3275"/>
      <c r="ARS236" s="3275"/>
      <c r="ART236" s="3275"/>
      <c r="ARU236" s="3275"/>
      <c r="ARV236" s="3275"/>
      <c r="ARW236" s="3275"/>
      <c r="ARX236" s="3275"/>
      <c r="ARY236" s="3275"/>
      <c r="ARZ236" s="3275"/>
      <c r="ASA236" s="3275"/>
      <c r="ASB236" s="3275"/>
      <c r="ASC236" s="3275"/>
      <c r="ASD236" s="3275"/>
      <c r="ASE236" s="3275"/>
      <c r="ASF236" s="3275"/>
      <c r="ASG236" s="3275"/>
      <c r="ASH236" s="3275"/>
      <c r="ASI236" s="3275"/>
      <c r="ASJ236" s="3275"/>
      <c r="ASK236" s="3275"/>
      <c r="ASL236" s="3275"/>
      <c r="ASM236" s="3275"/>
      <c r="ASN236" s="3275"/>
      <c r="ASO236" s="3275"/>
      <c r="ASP236" s="3275"/>
      <c r="ASQ236" s="3275"/>
      <c r="ASR236" s="3275"/>
      <c r="ASS236" s="3275"/>
      <c r="AST236" s="3275"/>
      <c r="ASU236" s="3275"/>
      <c r="ASV236" s="3275"/>
      <c r="ASW236" s="3275"/>
      <c r="ASX236" s="3275"/>
      <c r="ASY236" s="3275"/>
      <c r="ASZ236" s="3275"/>
      <c r="ATA236" s="3275"/>
      <c r="ATB236" s="3275"/>
      <c r="ATC236" s="3275"/>
      <c r="ATD236" s="3275"/>
      <c r="ATE236" s="3275"/>
      <c r="ATF236" s="3275"/>
      <c r="ATG236" s="3275"/>
      <c r="ATH236" s="3275"/>
      <c r="ATI236" s="3275"/>
      <c r="ATJ236" s="3275"/>
      <c r="ATK236" s="3275"/>
      <c r="ATL236" s="3275"/>
      <c r="ATM236" s="3275"/>
      <c r="ATN236" s="3275"/>
      <c r="ATO236" s="3275"/>
      <c r="ATP236" s="3275"/>
      <c r="ATQ236" s="3275"/>
      <c r="ATR236" s="3275"/>
      <c r="ATS236" s="3275"/>
      <c r="ATT236" s="3275"/>
      <c r="ATU236" s="3275"/>
      <c r="ATV236" s="3275"/>
      <c r="ATW236" s="3275"/>
      <c r="ATX236" s="3275"/>
      <c r="ATY236" s="3275"/>
      <c r="ATZ236" s="3275"/>
      <c r="AUA236" s="3275"/>
      <c r="AUB236" s="3275"/>
      <c r="AUC236" s="3275"/>
      <c r="AUD236" s="3275"/>
      <c r="AUE236" s="3275"/>
      <c r="AUF236" s="3275"/>
      <c r="AUG236" s="3275"/>
      <c r="AUH236" s="3275"/>
      <c r="AUI236" s="3275"/>
      <c r="AUJ236" s="3275"/>
      <c r="AUK236" s="3275"/>
      <c r="AUL236" s="3275"/>
      <c r="AUM236" s="3275"/>
      <c r="AUN236" s="3275"/>
      <c r="AUO236" s="3275"/>
      <c r="AUP236" s="3275"/>
      <c r="AUQ236" s="3275"/>
      <c r="AUR236" s="3275"/>
      <c r="AUS236" s="3275"/>
      <c r="AUT236" s="3275"/>
      <c r="AUU236" s="3275"/>
      <c r="AUV236" s="3275"/>
      <c r="AUW236" s="3275"/>
      <c r="AUX236" s="3275"/>
      <c r="AUY236" s="3275"/>
      <c r="AUZ236" s="3275"/>
      <c r="AVA236" s="3275"/>
      <c r="AVB236" s="3275"/>
      <c r="AVC236" s="3275"/>
      <c r="AVD236" s="3275"/>
      <c r="AVE236" s="3275"/>
      <c r="AVF236" s="3275"/>
      <c r="AVG236" s="3275"/>
      <c r="AVH236" s="3275"/>
      <c r="AVI236" s="3275"/>
      <c r="AVJ236" s="3275"/>
      <c r="AVK236" s="3275"/>
      <c r="AVL236" s="3275"/>
      <c r="AVM236" s="3275"/>
      <c r="AVN236" s="3275"/>
      <c r="AVO236" s="3275"/>
      <c r="AVP236" s="3275"/>
      <c r="AVQ236" s="3275"/>
      <c r="AVR236" s="3275"/>
      <c r="AVS236" s="3275"/>
      <c r="AVT236" s="3275"/>
      <c r="AVU236" s="3275"/>
      <c r="AVV236" s="3275"/>
      <c r="AVW236" s="3275"/>
      <c r="AVX236" s="3275"/>
      <c r="AVY236" s="3275"/>
      <c r="AVZ236" s="3275"/>
      <c r="AWA236" s="3275"/>
      <c r="AWB236" s="3275"/>
      <c r="AWC236" s="3275"/>
      <c r="AWD236" s="3275"/>
      <c r="AWE236" s="3275"/>
      <c r="AWF236" s="3275"/>
      <c r="AWG236" s="3275"/>
      <c r="AWH236" s="3275"/>
      <c r="AWI236" s="3275"/>
      <c r="AWJ236" s="3275"/>
      <c r="AWK236" s="3275"/>
      <c r="AWL236" s="3275"/>
      <c r="AWM236" s="3275"/>
      <c r="AWN236" s="3275"/>
      <c r="AWO236" s="3275"/>
      <c r="AWP236" s="3275"/>
      <c r="AWQ236" s="3275"/>
      <c r="AWR236" s="3275"/>
      <c r="AWS236" s="3275"/>
      <c r="AWT236" s="3275"/>
      <c r="AWU236" s="3275"/>
      <c r="AWV236" s="3275"/>
      <c r="AWW236" s="3275"/>
      <c r="AWX236" s="3275"/>
      <c r="AWY236" s="3275"/>
      <c r="AWZ236" s="3275"/>
      <c r="AXA236" s="3275"/>
      <c r="AXB236" s="3275"/>
      <c r="AXC236" s="3275"/>
      <c r="AXD236" s="3275"/>
      <c r="AXE236" s="3275"/>
      <c r="AXF236" s="3275"/>
      <c r="AXG236" s="3275"/>
      <c r="AXH236" s="3275"/>
      <c r="AXI236" s="3275"/>
      <c r="AXJ236" s="3275"/>
    </row>
    <row r="237" spans="1:1310" s="3276" customFormat="1" ht="23.25" customHeight="1">
      <c r="A237" s="3277"/>
      <c r="B237" s="3300"/>
      <c r="C237" s="3300"/>
      <c r="D237" s="3300"/>
      <c r="E237" s="3300"/>
      <c r="F237" s="3300"/>
      <c r="G237" s="3300"/>
      <c r="H237" s="3300"/>
      <c r="I237" s="3300"/>
      <c r="J237" s="3300"/>
      <c r="K237" s="3300"/>
      <c r="L237" s="3300"/>
      <c r="M237" s="3300"/>
      <c r="N237" s="3300"/>
      <c r="O237" s="3300"/>
      <c r="P237" s="3300"/>
      <c r="Q237" s="3300"/>
      <c r="R237" s="1510"/>
      <c r="S237" s="1510"/>
      <c r="T237" s="1510"/>
      <c r="U237" s="1510"/>
      <c r="V237" s="1510"/>
      <c r="W237" s="1510"/>
      <c r="X237" s="1510"/>
      <c r="Y237" s="1510"/>
      <c r="Z237" s="1510"/>
      <c r="AA237" s="1510"/>
      <c r="AB237" s="1510"/>
      <c r="AC237" s="1510"/>
      <c r="AD237" s="3275"/>
      <c r="AE237" s="3275"/>
      <c r="AF237" s="3275"/>
      <c r="AG237" s="3275"/>
      <c r="AH237" s="3275"/>
      <c r="AI237" s="3275"/>
      <c r="AJ237" s="3275"/>
      <c r="AK237" s="3275"/>
      <c r="AL237" s="3275"/>
      <c r="AM237" s="3275"/>
      <c r="AN237" s="3275"/>
      <c r="AO237" s="3275"/>
      <c r="AP237" s="3275"/>
      <c r="AQ237" s="3275"/>
      <c r="AR237" s="3275"/>
      <c r="AS237" s="3275"/>
      <c r="AT237" s="3275"/>
      <c r="AU237" s="3275"/>
      <c r="AV237" s="3275"/>
      <c r="AW237" s="3275"/>
      <c r="AX237" s="3275"/>
      <c r="AY237" s="3275"/>
      <c r="AZ237" s="3275"/>
      <c r="BA237" s="3275"/>
      <c r="BB237" s="3275"/>
      <c r="BC237" s="3275"/>
      <c r="BD237" s="3275"/>
      <c r="BE237" s="3275"/>
      <c r="BF237" s="3275"/>
      <c r="BG237" s="3275"/>
      <c r="BH237" s="3275"/>
      <c r="BI237" s="3275"/>
      <c r="BJ237" s="3275"/>
      <c r="BK237" s="3275"/>
      <c r="BL237" s="3275"/>
      <c r="BM237" s="3275"/>
      <c r="BN237" s="3275"/>
      <c r="BO237" s="3275"/>
      <c r="BP237" s="3275"/>
      <c r="BQ237" s="3275"/>
      <c r="BR237" s="3275"/>
      <c r="BS237" s="3275"/>
      <c r="BT237" s="3275"/>
      <c r="BU237" s="3275"/>
      <c r="BV237" s="3275"/>
      <c r="BW237" s="3275"/>
      <c r="BX237" s="3275"/>
      <c r="BY237" s="3275"/>
      <c r="BZ237" s="3275"/>
      <c r="CA237" s="3275"/>
      <c r="CB237" s="3275"/>
      <c r="CC237" s="3275"/>
      <c r="CD237" s="3275"/>
      <c r="CE237" s="3275"/>
      <c r="CF237" s="3275"/>
      <c r="CG237" s="3275"/>
      <c r="CH237" s="3275"/>
      <c r="CI237" s="3275"/>
      <c r="CJ237" s="3275"/>
      <c r="CK237" s="3275"/>
      <c r="CL237" s="3275"/>
      <c r="CM237" s="3275"/>
      <c r="CN237" s="3275"/>
      <c r="CO237" s="3275"/>
      <c r="CP237" s="3275"/>
      <c r="CQ237" s="3275"/>
      <c r="CR237" s="3275"/>
      <c r="CS237" s="3275"/>
      <c r="CT237" s="3275"/>
      <c r="CU237" s="3275"/>
      <c r="CV237" s="3275"/>
      <c r="CW237" s="3275"/>
      <c r="CX237" s="3275"/>
      <c r="CY237" s="3275"/>
      <c r="CZ237" s="3275"/>
      <c r="DA237" s="3275"/>
      <c r="DB237" s="3275"/>
      <c r="DC237" s="3275"/>
      <c r="DD237" s="3275"/>
      <c r="DE237" s="3275"/>
      <c r="DF237" s="3275"/>
      <c r="DG237" s="3275"/>
      <c r="DH237" s="3275"/>
      <c r="DI237" s="3275"/>
      <c r="DJ237" s="3275"/>
      <c r="DK237" s="3275"/>
      <c r="DL237" s="3275"/>
      <c r="DM237" s="3275"/>
      <c r="DN237" s="3275"/>
      <c r="DO237" s="3275"/>
      <c r="DP237" s="3275"/>
      <c r="DQ237" s="3275"/>
      <c r="DR237" s="3275"/>
      <c r="DS237" s="3275"/>
      <c r="DT237" s="3275"/>
      <c r="DU237" s="3275"/>
      <c r="DV237" s="3275"/>
      <c r="DW237" s="3275"/>
      <c r="DX237" s="3275"/>
      <c r="DY237" s="3275"/>
      <c r="DZ237" s="3275"/>
      <c r="EA237" s="3275"/>
      <c r="EB237" s="3275"/>
      <c r="EC237" s="3275"/>
      <c r="ED237" s="3275"/>
      <c r="EE237" s="3275"/>
      <c r="EF237" s="3275"/>
      <c r="EG237" s="3275"/>
      <c r="EH237" s="3275"/>
      <c r="EI237" s="3275"/>
      <c r="EJ237" s="3275"/>
      <c r="EK237" s="3275"/>
      <c r="EL237" s="3275"/>
      <c r="EM237" s="3275"/>
      <c r="EN237" s="3275"/>
      <c r="EO237" s="3275"/>
      <c r="EP237" s="3275"/>
      <c r="EQ237" s="3275"/>
      <c r="ER237" s="3275"/>
      <c r="ES237" s="3275"/>
      <c r="ET237" s="3275"/>
      <c r="EU237" s="3275"/>
      <c r="EV237" s="3275"/>
      <c r="EW237" s="3275"/>
      <c r="EX237" s="3275"/>
      <c r="EY237" s="3275"/>
      <c r="EZ237" s="3275"/>
      <c r="FA237" s="3275"/>
      <c r="FB237" s="3275"/>
      <c r="FC237" s="3275"/>
      <c r="FD237" s="3275"/>
      <c r="FE237" s="3275"/>
      <c r="FF237" s="3275"/>
      <c r="FG237" s="3275"/>
      <c r="FH237" s="3275"/>
      <c r="FI237" s="3275"/>
      <c r="FJ237" s="3275"/>
      <c r="FK237" s="3275"/>
      <c r="FL237" s="3275"/>
      <c r="FM237" s="3275"/>
      <c r="FN237" s="3275"/>
      <c r="FO237" s="3275"/>
      <c r="FP237" s="3275"/>
      <c r="FQ237" s="3275"/>
      <c r="FR237" s="3275"/>
      <c r="FS237" s="3275"/>
      <c r="FT237" s="3275"/>
      <c r="FU237" s="3275"/>
      <c r="FV237" s="3275"/>
      <c r="FW237" s="3275"/>
      <c r="FX237" s="3275"/>
      <c r="FY237" s="3275"/>
      <c r="FZ237" s="3275"/>
      <c r="GA237" s="3275"/>
      <c r="GB237" s="3275"/>
      <c r="GC237" s="3275"/>
      <c r="GD237" s="3275"/>
      <c r="GE237" s="3275"/>
      <c r="GF237" s="3275"/>
      <c r="GG237" s="3275"/>
      <c r="GH237" s="3275"/>
      <c r="GI237" s="3275"/>
      <c r="GJ237" s="3275"/>
      <c r="GK237" s="3275"/>
      <c r="GL237" s="3275"/>
      <c r="GM237" s="3275"/>
      <c r="GN237" s="3275"/>
      <c r="GO237" s="3275"/>
      <c r="GP237" s="3275"/>
      <c r="GQ237" s="3275"/>
      <c r="GR237" s="3275"/>
      <c r="GS237" s="3275"/>
      <c r="GT237" s="3275"/>
      <c r="GU237" s="3275"/>
      <c r="GV237" s="3275"/>
      <c r="GW237" s="3275"/>
      <c r="GX237" s="3275"/>
      <c r="GY237" s="3275"/>
      <c r="GZ237" s="3275"/>
      <c r="HA237" s="3275"/>
      <c r="HB237" s="3275"/>
      <c r="HC237" s="3275"/>
      <c r="HD237" s="3275"/>
      <c r="HE237" s="3275"/>
      <c r="HF237" s="3275"/>
      <c r="HG237" s="3275"/>
      <c r="HH237" s="3275"/>
      <c r="HI237" s="3275"/>
      <c r="HJ237" s="3275"/>
      <c r="HK237" s="3275"/>
      <c r="HL237" s="3275"/>
      <c r="HM237" s="3275"/>
      <c r="HN237" s="3275"/>
      <c r="HO237" s="3275"/>
      <c r="HP237" s="3275"/>
      <c r="HQ237" s="3275"/>
      <c r="HR237" s="3275"/>
      <c r="HS237" s="3275"/>
      <c r="HT237" s="3275"/>
      <c r="HU237" s="3275"/>
      <c r="HV237" s="3275"/>
      <c r="HW237" s="3275"/>
      <c r="HX237" s="3275"/>
      <c r="HY237" s="3275"/>
      <c r="HZ237" s="3275"/>
      <c r="IA237" s="3275"/>
      <c r="IB237" s="3275"/>
      <c r="IC237" s="3275"/>
      <c r="ID237" s="3275"/>
      <c r="IE237" s="3275"/>
      <c r="IF237" s="3275"/>
      <c r="IG237" s="3275"/>
      <c r="IH237" s="3275"/>
      <c r="II237" s="3275"/>
      <c r="IJ237" s="3275"/>
      <c r="IK237" s="3275"/>
      <c r="IL237" s="3275"/>
      <c r="IM237" s="3275"/>
      <c r="IN237" s="3275"/>
      <c r="IO237" s="3275"/>
      <c r="IP237" s="3275"/>
      <c r="IQ237" s="3275"/>
      <c r="IR237" s="3275"/>
      <c r="IS237" s="3275"/>
      <c r="IT237" s="3275"/>
      <c r="IU237" s="3275"/>
      <c r="IV237" s="3275"/>
      <c r="IW237" s="3275"/>
      <c r="IX237" s="3275"/>
      <c r="IY237" s="3275"/>
      <c r="IZ237" s="3275"/>
      <c r="JA237" s="3275"/>
      <c r="JB237" s="3275"/>
      <c r="JC237" s="3275"/>
      <c r="JD237" s="3275"/>
      <c r="JE237" s="3275"/>
      <c r="JF237" s="3275"/>
      <c r="JG237" s="3275"/>
      <c r="JH237" s="3275"/>
      <c r="JI237" s="3275"/>
      <c r="JJ237" s="3275"/>
      <c r="JK237" s="3275"/>
      <c r="JL237" s="3275"/>
      <c r="JM237" s="3275"/>
      <c r="JN237" s="3275"/>
      <c r="JO237" s="3275"/>
      <c r="JP237" s="3275"/>
      <c r="JQ237" s="3275"/>
      <c r="JR237" s="3275"/>
      <c r="JS237" s="3275"/>
      <c r="JT237" s="3275"/>
      <c r="JU237" s="3275"/>
      <c r="JV237" s="3275"/>
      <c r="JW237" s="3275"/>
      <c r="JX237" s="3275"/>
      <c r="JY237" s="3275"/>
      <c r="JZ237" s="3275"/>
      <c r="KA237" s="3275"/>
      <c r="KB237" s="3275"/>
      <c r="KC237" s="3275"/>
      <c r="KD237" s="3275"/>
      <c r="KE237" s="3275"/>
      <c r="KF237" s="3275"/>
      <c r="KG237" s="3275"/>
      <c r="KH237" s="3275"/>
      <c r="KI237" s="3275"/>
      <c r="KJ237" s="3275"/>
      <c r="KK237" s="3275"/>
      <c r="KL237" s="3275"/>
      <c r="KM237" s="3275"/>
      <c r="KN237" s="3275"/>
      <c r="KO237" s="3275"/>
      <c r="KP237" s="3275"/>
      <c r="KQ237" s="3275"/>
      <c r="KR237" s="3275"/>
      <c r="KS237" s="3275"/>
      <c r="KT237" s="3275"/>
      <c r="KU237" s="3275"/>
      <c r="KV237" s="3275"/>
      <c r="KW237" s="3275"/>
      <c r="KX237" s="3275"/>
      <c r="KY237" s="3275"/>
      <c r="KZ237" s="3275"/>
      <c r="LA237" s="3275"/>
      <c r="LB237" s="3275"/>
      <c r="LC237" s="3275"/>
      <c r="LD237" s="3275"/>
      <c r="LE237" s="3275"/>
      <c r="LF237" s="3275"/>
      <c r="LG237" s="3275"/>
      <c r="LH237" s="3275"/>
      <c r="LI237" s="3275"/>
      <c r="LJ237" s="3275"/>
      <c r="LK237" s="3275"/>
      <c r="LL237" s="3275"/>
      <c r="LM237" s="3275"/>
      <c r="LN237" s="3275"/>
      <c r="LO237" s="3275"/>
      <c r="LP237" s="3275"/>
      <c r="LQ237" s="3275"/>
      <c r="LR237" s="3275"/>
      <c r="LS237" s="3275"/>
      <c r="LT237" s="3275"/>
      <c r="LU237" s="3275"/>
      <c r="LV237" s="3275"/>
      <c r="LW237" s="3275"/>
      <c r="LX237" s="3275"/>
      <c r="LY237" s="3275"/>
      <c r="LZ237" s="3275"/>
      <c r="MA237" s="3275"/>
      <c r="MB237" s="3275"/>
      <c r="MC237" s="3275"/>
      <c r="MD237" s="3275"/>
      <c r="ME237" s="3275"/>
      <c r="MF237" s="3275"/>
      <c r="MG237" s="3275"/>
      <c r="MH237" s="3275"/>
      <c r="MI237" s="3275"/>
      <c r="MJ237" s="3275"/>
      <c r="MK237" s="3275"/>
      <c r="ML237" s="3275"/>
      <c r="MM237" s="3275"/>
      <c r="MN237" s="3275"/>
      <c r="MO237" s="3275"/>
      <c r="MP237" s="3275"/>
      <c r="MQ237" s="3275"/>
      <c r="MR237" s="3275"/>
      <c r="MS237" s="3275"/>
      <c r="MT237" s="3275"/>
      <c r="MU237" s="3275"/>
      <c r="MV237" s="3275"/>
      <c r="MW237" s="3275"/>
      <c r="MX237" s="3275"/>
      <c r="MY237" s="3275"/>
      <c r="MZ237" s="3275"/>
      <c r="NA237" s="3275"/>
      <c r="NB237" s="3275"/>
      <c r="NC237" s="3275"/>
      <c r="ND237" s="3275"/>
      <c r="NE237" s="3275"/>
      <c r="NF237" s="3275"/>
      <c r="NG237" s="3275"/>
      <c r="NH237" s="3275"/>
      <c r="NI237" s="3275"/>
      <c r="NJ237" s="3275"/>
      <c r="NK237" s="3275"/>
      <c r="NL237" s="3275"/>
      <c r="NM237" s="3275"/>
      <c r="NN237" s="3275"/>
      <c r="NO237" s="3275"/>
      <c r="NP237" s="3275"/>
      <c r="NQ237" s="3275"/>
      <c r="NR237" s="3275"/>
      <c r="NS237" s="3275"/>
      <c r="NT237" s="3275"/>
      <c r="NU237" s="3275"/>
      <c r="NV237" s="3275"/>
      <c r="NW237" s="3275"/>
      <c r="NX237" s="3275"/>
      <c r="NY237" s="3275"/>
      <c r="NZ237" s="3275"/>
      <c r="OA237" s="3275"/>
      <c r="OB237" s="3275"/>
      <c r="OC237" s="3275"/>
      <c r="OD237" s="3275"/>
      <c r="OE237" s="3275"/>
      <c r="OF237" s="3275"/>
      <c r="OG237" s="3275"/>
      <c r="OH237" s="3275"/>
      <c r="OI237" s="3275"/>
      <c r="OJ237" s="3275"/>
      <c r="OK237" s="3275"/>
      <c r="OL237" s="3275"/>
      <c r="OM237" s="3275"/>
      <c r="ON237" s="3275"/>
      <c r="OO237" s="3275"/>
      <c r="OP237" s="3275"/>
      <c r="OQ237" s="3275"/>
      <c r="OR237" s="3275"/>
      <c r="OS237" s="3275"/>
      <c r="OT237" s="3275"/>
      <c r="OU237" s="3275"/>
      <c r="OV237" s="3275"/>
      <c r="OW237" s="3275"/>
      <c r="OX237" s="3275"/>
      <c r="OY237" s="3275"/>
      <c r="OZ237" s="3275"/>
      <c r="PA237" s="3275"/>
      <c r="PB237" s="3275"/>
      <c r="PC237" s="3275"/>
      <c r="PD237" s="3275"/>
      <c r="PE237" s="3275"/>
      <c r="PF237" s="3275"/>
      <c r="PG237" s="3275"/>
      <c r="PH237" s="3275"/>
      <c r="PI237" s="3275"/>
      <c r="PJ237" s="3275"/>
      <c r="PK237" s="3275"/>
      <c r="PL237" s="3275"/>
      <c r="PM237" s="3275"/>
      <c r="PN237" s="3275"/>
      <c r="PO237" s="3275"/>
      <c r="PP237" s="3275"/>
      <c r="PQ237" s="3275"/>
      <c r="PR237" s="3275"/>
      <c r="PS237" s="3275"/>
      <c r="PT237" s="3275"/>
      <c r="PU237" s="3275"/>
      <c r="PV237" s="3275"/>
      <c r="PW237" s="3275"/>
      <c r="PX237" s="3275"/>
      <c r="PY237" s="3275"/>
      <c r="PZ237" s="3275"/>
      <c r="QA237" s="3275"/>
      <c r="QB237" s="3275"/>
      <c r="QC237" s="3275"/>
      <c r="QD237" s="3275"/>
      <c r="QE237" s="3275"/>
      <c r="QF237" s="3275"/>
      <c r="QG237" s="3275"/>
      <c r="QH237" s="3275"/>
      <c r="QI237" s="3275"/>
      <c r="QJ237" s="3275"/>
      <c r="QK237" s="3275"/>
      <c r="QL237" s="3275"/>
      <c r="QM237" s="3275"/>
      <c r="QN237" s="3275"/>
      <c r="QO237" s="3275"/>
      <c r="QP237" s="3275"/>
      <c r="QQ237" s="3275"/>
      <c r="QR237" s="3275"/>
      <c r="QS237" s="3275"/>
      <c r="QT237" s="3275"/>
      <c r="QU237" s="3275"/>
      <c r="QV237" s="3275"/>
      <c r="QW237" s="3275"/>
      <c r="QX237" s="3275"/>
      <c r="QY237" s="3275"/>
      <c r="QZ237" s="3275"/>
      <c r="RA237" s="3275"/>
      <c r="RB237" s="3275"/>
      <c r="RC237" s="3275"/>
      <c r="RD237" s="3275"/>
      <c r="RE237" s="3275"/>
      <c r="RF237" s="3275"/>
      <c r="RG237" s="3275"/>
      <c r="RH237" s="3275"/>
      <c r="RI237" s="3275"/>
      <c r="RJ237" s="3275"/>
      <c r="RK237" s="3275"/>
      <c r="RL237" s="3275"/>
      <c r="RM237" s="3275"/>
      <c r="RN237" s="3275"/>
      <c r="RO237" s="3275"/>
      <c r="RP237" s="3275"/>
      <c r="RQ237" s="3275"/>
      <c r="RR237" s="3275"/>
      <c r="RS237" s="3275"/>
      <c r="RT237" s="3275"/>
      <c r="RU237" s="3275"/>
      <c r="RV237" s="3275"/>
      <c r="RW237" s="3275"/>
      <c r="RX237" s="3275"/>
      <c r="RY237" s="3275"/>
      <c r="RZ237" s="3275"/>
      <c r="SA237" s="3275"/>
      <c r="SB237" s="3275"/>
      <c r="SC237" s="3275"/>
      <c r="SD237" s="3275"/>
      <c r="SE237" s="3275"/>
      <c r="SF237" s="3275"/>
      <c r="SG237" s="3275"/>
      <c r="SH237" s="3275"/>
      <c r="SI237" s="3275"/>
      <c r="SJ237" s="3275"/>
      <c r="SK237" s="3275"/>
      <c r="SL237" s="3275"/>
      <c r="SM237" s="3275"/>
      <c r="SN237" s="3275"/>
      <c r="SO237" s="3275"/>
      <c r="SP237" s="3275"/>
      <c r="SQ237" s="3275"/>
      <c r="SR237" s="3275"/>
      <c r="SS237" s="3275"/>
      <c r="ST237" s="3275"/>
      <c r="SU237" s="3275"/>
      <c r="SV237" s="3275"/>
      <c r="SW237" s="3275"/>
      <c r="SX237" s="3275"/>
      <c r="SY237" s="3275"/>
      <c r="SZ237" s="3275"/>
      <c r="TA237" s="3275"/>
      <c r="TB237" s="3275"/>
      <c r="TC237" s="3275"/>
      <c r="TD237" s="3275"/>
      <c r="TE237" s="3275"/>
      <c r="TF237" s="3275"/>
      <c r="TG237" s="3275"/>
      <c r="TH237" s="3275"/>
      <c r="TI237" s="3275"/>
      <c r="TJ237" s="3275"/>
      <c r="TK237" s="3275"/>
      <c r="TL237" s="3275"/>
      <c r="TM237" s="3275"/>
      <c r="TN237" s="3275"/>
      <c r="TO237" s="3275"/>
      <c r="TP237" s="3275"/>
      <c r="TQ237" s="3275"/>
      <c r="TR237" s="3275"/>
      <c r="TS237" s="3275"/>
      <c r="TT237" s="3275"/>
      <c r="TU237" s="3275"/>
      <c r="TV237" s="3275"/>
      <c r="TW237" s="3275"/>
      <c r="TX237" s="3275"/>
      <c r="TY237" s="3275"/>
      <c r="TZ237" s="3275"/>
      <c r="UA237" s="3275"/>
      <c r="UB237" s="3275"/>
      <c r="UC237" s="3275"/>
      <c r="UD237" s="3275"/>
      <c r="UE237" s="3275"/>
      <c r="UF237" s="3275"/>
      <c r="UG237" s="3275"/>
      <c r="UH237" s="3275"/>
      <c r="UI237" s="3275"/>
      <c r="UJ237" s="3275"/>
      <c r="UK237" s="3275"/>
      <c r="UL237" s="3275"/>
      <c r="UM237" s="3275"/>
      <c r="UN237" s="3275"/>
      <c r="UO237" s="3275"/>
      <c r="UP237" s="3275"/>
      <c r="UQ237" s="3275"/>
      <c r="UR237" s="3275"/>
      <c r="US237" s="3275"/>
      <c r="UT237" s="3275"/>
      <c r="UU237" s="3275"/>
      <c r="UV237" s="3275"/>
      <c r="UW237" s="3275"/>
      <c r="UX237" s="3275"/>
      <c r="UY237" s="3275"/>
      <c r="UZ237" s="3275"/>
      <c r="VA237" s="3275"/>
      <c r="VB237" s="3275"/>
      <c r="VC237" s="3275"/>
      <c r="VD237" s="3275"/>
      <c r="VE237" s="3275"/>
      <c r="VF237" s="3275"/>
      <c r="VG237" s="3275"/>
      <c r="VH237" s="3275"/>
      <c r="VI237" s="3275"/>
      <c r="VJ237" s="3275"/>
      <c r="VK237" s="3275"/>
      <c r="VL237" s="3275"/>
      <c r="VM237" s="3275"/>
      <c r="VN237" s="3275"/>
      <c r="VO237" s="3275"/>
      <c r="VP237" s="3275"/>
      <c r="VQ237" s="3275"/>
      <c r="VR237" s="3275"/>
      <c r="VS237" s="3275"/>
      <c r="VT237" s="3275"/>
      <c r="VU237" s="3275"/>
      <c r="VV237" s="3275"/>
      <c r="VW237" s="3275"/>
      <c r="VX237" s="3275"/>
      <c r="VY237" s="3275"/>
      <c r="VZ237" s="3275"/>
      <c r="WA237" s="3275"/>
      <c r="WB237" s="3275"/>
      <c r="WC237" s="3275"/>
      <c r="WD237" s="3275"/>
      <c r="WE237" s="3275"/>
      <c r="WF237" s="3275"/>
      <c r="WG237" s="3275"/>
      <c r="WH237" s="3275"/>
      <c r="WI237" s="3275"/>
      <c r="WJ237" s="3275"/>
      <c r="WK237" s="3275"/>
      <c r="WL237" s="3275"/>
      <c r="WM237" s="3275"/>
      <c r="WN237" s="3275"/>
      <c r="WO237" s="3275"/>
      <c r="WP237" s="3275"/>
      <c r="WQ237" s="3275"/>
      <c r="WR237" s="3275"/>
      <c r="WS237" s="3275"/>
      <c r="WT237" s="3275"/>
      <c r="WU237" s="3275"/>
      <c r="WV237" s="3275"/>
      <c r="WW237" s="3275"/>
      <c r="WX237" s="3275"/>
      <c r="WY237" s="3275"/>
      <c r="WZ237" s="3275"/>
      <c r="XA237" s="3275"/>
      <c r="XB237" s="3275"/>
      <c r="XC237" s="3275"/>
      <c r="XD237" s="3275"/>
      <c r="XE237" s="3275"/>
      <c r="XF237" s="3275"/>
      <c r="XG237" s="3275"/>
      <c r="XH237" s="3275"/>
      <c r="XI237" s="3275"/>
      <c r="XJ237" s="3275"/>
      <c r="XK237" s="3275"/>
      <c r="XL237" s="3275"/>
      <c r="XM237" s="3275"/>
      <c r="XN237" s="3275"/>
      <c r="XO237" s="3275"/>
      <c r="XP237" s="3275"/>
      <c r="XQ237" s="3275"/>
      <c r="XR237" s="3275"/>
      <c r="XS237" s="3275"/>
      <c r="XT237" s="3275"/>
      <c r="XU237" s="3275"/>
      <c r="XV237" s="3275"/>
      <c r="XW237" s="3275"/>
      <c r="XX237" s="3275"/>
      <c r="XY237" s="3275"/>
      <c r="XZ237" s="3275"/>
      <c r="YA237" s="3275"/>
      <c r="YB237" s="3275"/>
      <c r="YC237" s="3275"/>
      <c r="YD237" s="3275"/>
      <c r="YE237" s="3275"/>
      <c r="YF237" s="3275"/>
      <c r="YG237" s="3275"/>
      <c r="YH237" s="3275"/>
      <c r="YI237" s="3275"/>
      <c r="YJ237" s="3275"/>
      <c r="YK237" s="3275"/>
      <c r="YL237" s="3275"/>
      <c r="YM237" s="3275"/>
      <c r="YN237" s="3275"/>
      <c r="YO237" s="3275"/>
      <c r="YP237" s="3275"/>
      <c r="YQ237" s="3275"/>
      <c r="YR237" s="3275"/>
      <c r="YS237" s="3275"/>
      <c r="YT237" s="3275"/>
      <c r="YU237" s="3275"/>
      <c r="YV237" s="3275"/>
      <c r="YW237" s="3275"/>
      <c r="YX237" s="3275"/>
      <c r="YY237" s="3275"/>
      <c r="YZ237" s="3275"/>
      <c r="ZA237" s="3275"/>
      <c r="ZB237" s="3275"/>
      <c r="ZC237" s="3275"/>
      <c r="ZD237" s="3275"/>
      <c r="ZE237" s="3275"/>
      <c r="ZF237" s="3275"/>
      <c r="ZG237" s="3275"/>
      <c r="ZH237" s="3275"/>
      <c r="ZI237" s="3275"/>
      <c r="ZJ237" s="3275"/>
      <c r="ZK237" s="3275"/>
      <c r="ZL237" s="3275"/>
      <c r="ZM237" s="3275"/>
      <c r="ZN237" s="3275"/>
      <c r="ZO237" s="3275"/>
      <c r="ZP237" s="3275"/>
      <c r="ZQ237" s="3275"/>
      <c r="ZR237" s="3275"/>
      <c r="ZS237" s="3275"/>
      <c r="ZT237" s="3275"/>
      <c r="ZU237" s="3275"/>
      <c r="ZV237" s="3275"/>
      <c r="ZW237" s="3275"/>
      <c r="ZX237" s="3275"/>
      <c r="ZY237" s="3275"/>
      <c r="ZZ237" s="3275"/>
      <c r="AAA237" s="3275"/>
      <c r="AAB237" s="3275"/>
      <c r="AAC237" s="3275"/>
      <c r="AAD237" s="3275"/>
      <c r="AAE237" s="3275"/>
      <c r="AAF237" s="3275"/>
      <c r="AAG237" s="3275"/>
      <c r="AAH237" s="3275"/>
      <c r="AAI237" s="3275"/>
      <c r="AAJ237" s="3275"/>
      <c r="AAK237" s="3275"/>
      <c r="AAL237" s="3275"/>
      <c r="AAM237" s="3275"/>
      <c r="AAN237" s="3275"/>
      <c r="AAO237" s="3275"/>
      <c r="AAP237" s="3275"/>
      <c r="AAQ237" s="3275"/>
      <c r="AAR237" s="3275"/>
      <c r="AAS237" s="3275"/>
      <c r="AAT237" s="3275"/>
      <c r="AAU237" s="3275"/>
      <c r="AAV237" s="3275"/>
      <c r="AAW237" s="3275"/>
      <c r="AAX237" s="3275"/>
      <c r="AAY237" s="3275"/>
      <c r="AAZ237" s="3275"/>
      <c r="ABA237" s="3275"/>
      <c r="ABB237" s="3275"/>
      <c r="ABC237" s="3275"/>
      <c r="ABD237" s="3275"/>
      <c r="ABE237" s="3275"/>
      <c r="ABF237" s="3275"/>
      <c r="ABG237" s="3275"/>
      <c r="ABH237" s="3275"/>
      <c r="ABI237" s="3275"/>
      <c r="ABJ237" s="3275"/>
      <c r="ABK237" s="3275"/>
      <c r="ABL237" s="3275"/>
      <c r="ABM237" s="3275"/>
      <c r="ABN237" s="3275"/>
      <c r="ABO237" s="3275"/>
      <c r="ABP237" s="3275"/>
      <c r="ABQ237" s="3275"/>
      <c r="ABR237" s="3275"/>
      <c r="ABS237" s="3275"/>
      <c r="ABT237" s="3275"/>
      <c r="ABU237" s="3275"/>
      <c r="ABV237" s="3275"/>
      <c r="ABW237" s="3275"/>
      <c r="ABX237" s="3275"/>
      <c r="ABY237" s="3275"/>
      <c r="ABZ237" s="3275"/>
      <c r="ACA237" s="3275"/>
      <c r="ACB237" s="3275"/>
      <c r="ACC237" s="3275"/>
      <c r="ACD237" s="3275"/>
      <c r="ACE237" s="3275"/>
      <c r="ACF237" s="3275"/>
      <c r="ACG237" s="3275"/>
      <c r="ACH237" s="3275"/>
      <c r="ACI237" s="3275"/>
      <c r="ACJ237" s="3275"/>
      <c r="ACK237" s="3275"/>
      <c r="ACL237" s="3275"/>
      <c r="ACM237" s="3275"/>
      <c r="ACN237" s="3275"/>
      <c r="ACO237" s="3275"/>
      <c r="ACP237" s="3275"/>
      <c r="ACQ237" s="3275"/>
      <c r="ACR237" s="3275"/>
      <c r="ACS237" s="3275"/>
      <c r="ACT237" s="3275"/>
      <c r="ACU237" s="3275"/>
      <c r="ACV237" s="3275"/>
      <c r="ACW237" s="3275"/>
      <c r="ACX237" s="3275"/>
      <c r="ACY237" s="3275"/>
      <c r="ACZ237" s="3275"/>
      <c r="ADA237" s="3275"/>
      <c r="ADB237" s="3275"/>
      <c r="ADC237" s="3275"/>
      <c r="ADD237" s="3275"/>
      <c r="ADE237" s="3275"/>
      <c r="ADF237" s="3275"/>
      <c r="ADG237" s="3275"/>
      <c r="ADH237" s="3275"/>
      <c r="ADI237" s="3275"/>
      <c r="ADJ237" s="3275"/>
      <c r="ADK237" s="3275"/>
      <c r="ADL237" s="3275"/>
      <c r="ADM237" s="3275"/>
      <c r="ADN237" s="3275"/>
      <c r="ADO237" s="3275"/>
      <c r="ADP237" s="3275"/>
      <c r="ADQ237" s="3275"/>
      <c r="ADR237" s="3275"/>
      <c r="ADS237" s="3275"/>
      <c r="ADT237" s="3275"/>
      <c r="ADU237" s="3275"/>
      <c r="ADV237" s="3275"/>
      <c r="ADW237" s="3275"/>
      <c r="ADX237" s="3275"/>
      <c r="ADY237" s="3275"/>
      <c r="ADZ237" s="3275"/>
      <c r="AEA237" s="3275"/>
      <c r="AEB237" s="3275"/>
      <c r="AEC237" s="3275"/>
      <c r="AED237" s="3275"/>
      <c r="AEE237" s="3275"/>
      <c r="AEF237" s="3275"/>
      <c r="AEG237" s="3275"/>
      <c r="AEH237" s="3275"/>
      <c r="AEI237" s="3275"/>
      <c r="AEJ237" s="3275"/>
      <c r="AEK237" s="3275"/>
      <c r="AEL237" s="3275"/>
      <c r="AEM237" s="3275"/>
      <c r="AEN237" s="3275"/>
      <c r="AEO237" s="3275"/>
      <c r="AEP237" s="3275"/>
      <c r="AEQ237" s="3275"/>
      <c r="AER237" s="3275"/>
      <c r="AES237" s="3275"/>
      <c r="AET237" s="3275"/>
      <c r="AEU237" s="3275"/>
      <c r="AEV237" s="3275"/>
      <c r="AEW237" s="3275"/>
      <c r="AEX237" s="3275"/>
      <c r="AEY237" s="3275"/>
      <c r="AEZ237" s="3275"/>
      <c r="AFA237" s="3275"/>
      <c r="AFB237" s="3275"/>
      <c r="AFC237" s="3275"/>
      <c r="AFD237" s="3275"/>
      <c r="AFE237" s="3275"/>
      <c r="AFF237" s="3275"/>
      <c r="AFG237" s="3275"/>
      <c r="AFH237" s="3275"/>
      <c r="AFI237" s="3275"/>
      <c r="AFJ237" s="3275"/>
      <c r="AFK237" s="3275"/>
      <c r="AFL237" s="3275"/>
      <c r="AFM237" s="3275"/>
      <c r="AFN237" s="3275"/>
      <c r="AFO237" s="3275"/>
      <c r="AFP237" s="3275"/>
      <c r="AFQ237" s="3275"/>
      <c r="AFR237" s="3275"/>
      <c r="AFS237" s="3275"/>
      <c r="AFT237" s="3275"/>
      <c r="AFU237" s="3275"/>
      <c r="AFV237" s="3275"/>
      <c r="AFW237" s="3275"/>
      <c r="AFX237" s="3275"/>
      <c r="AFY237" s="3275"/>
      <c r="AFZ237" s="3275"/>
      <c r="AGA237" s="3275"/>
      <c r="AGB237" s="3275"/>
      <c r="AGC237" s="3275"/>
      <c r="AGD237" s="3275"/>
      <c r="AGE237" s="3275"/>
      <c r="AGF237" s="3275"/>
      <c r="AGG237" s="3275"/>
      <c r="AGH237" s="3275"/>
      <c r="AGI237" s="3275"/>
      <c r="AGJ237" s="3275"/>
      <c r="AGK237" s="3275"/>
      <c r="AGL237" s="3275"/>
      <c r="AGM237" s="3275"/>
      <c r="AGN237" s="3275"/>
      <c r="AGO237" s="3275"/>
      <c r="AGP237" s="3275"/>
      <c r="AGQ237" s="3275"/>
      <c r="AGR237" s="3275"/>
      <c r="AGS237" s="3275"/>
      <c r="AGT237" s="3275"/>
      <c r="AGU237" s="3275"/>
      <c r="AGV237" s="3275"/>
      <c r="AGW237" s="3275"/>
      <c r="AGX237" s="3275"/>
      <c r="AGY237" s="3275"/>
      <c r="AGZ237" s="3275"/>
      <c r="AHA237" s="3275"/>
      <c r="AHB237" s="3275"/>
      <c r="AHC237" s="3275"/>
      <c r="AHD237" s="3275"/>
      <c r="AHE237" s="3275"/>
      <c r="AHF237" s="3275"/>
      <c r="AHG237" s="3275"/>
      <c r="AHH237" s="3275"/>
      <c r="AHI237" s="3275"/>
      <c r="AHJ237" s="3275"/>
      <c r="AHK237" s="3275"/>
      <c r="AHL237" s="3275"/>
      <c r="AHM237" s="3275"/>
      <c r="AHN237" s="3275"/>
      <c r="AHO237" s="3275"/>
      <c r="AHP237" s="3275"/>
      <c r="AHQ237" s="3275"/>
      <c r="AHR237" s="3275"/>
      <c r="AHS237" s="3275"/>
      <c r="AHT237" s="3275"/>
      <c r="AHU237" s="3275"/>
      <c r="AHV237" s="3275"/>
      <c r="AHW237" s="3275"/>
      <c r="AHX237" s="3275"/>
      <c r="AHY237" s="3275"/>
      <c r="AHZ237" s="3275"/>
      <c r="AIA237" s="3275"/>
      <c r="AIB237" s="3275"/>
      <c r="AIC237" s="3275"/>
      <c r="AID237" s="3275"/>
      <c r="AIE237" s="3275"/>
      <c r="AIF237" s="3275"/>
      <c r="AIG237" s="3275"/>
      <c r="AIH237" s="3275"/>
      <c r="AII237" s="3275"/>
      <c r="AIJ237" s="3275"/>
      <c r="AIK237" s="3275"/>
      <c r="AIL237" s="3275"/>
      <c r="AIM237" s="3275"/>
      <c r="AIN237" s="3275"/>
      <c r="AIO237" s="3275"/>
      <c r="AIP237" s="3275"/>
      <c r="AIQ237" s="3275"/>
      <c r="AIR237" s="3275"/>
      <c r="AIS237" s="3275"/>
      <c r="AIT237" s="3275"/>
      <c r="AIU237" s="3275"/>
      <c r="AIV237" s="3275"/>
      <c r="AIW237" s="3275"/>
      <c r="AIX237" s="3275"/>
      <c r="AIY237" s="3275"/>
      <c r="AIZ237" s="3275"/>
      <c r="AJA237" s="3275"/>
      <c r="AJB237" s="3275"/>
      <c r="AJC237" s="3275"/>
      <c r="AJD237" s="3275"/>
      <c r="AJE237" s="3275"/>
      <c r="AJF237" s="3275"/>
      <c r="AJG237" s="3275"/>
      <c r="AJH237" s="3275"/>
      <c r="AJI237" s="3275"/>
      <c r="AJJ237" s="3275"/>
      <c r="AJK237" s="3275"/>
      <c r="AJL237" s="3275"/>
      <c r="AJM237" s="3275"/>
      <c r="AJN237" s="3275"/>
      <c r="AJO237" s="3275"/>
      <c r="AJP237" s="3275"/>
      <c r="AJQ237" s="3275"/>
      <c r="AJR237" s="3275"/>
      <c r="AJS237" s="3275"/>
      <c r="AJT237" s="3275"/>
      <c r="AJU237" s="3275"/>
      <c r="AJV237" s="3275"/>
      <c r="AJW237" s="3275"/>
      <c r="AJX237" s="3275"/>
      <c r="AJY237" s="3275"/>
      <c r="AJZ237" s="3275"/>
      <c r="AKA237" s="3275"/>
      <c r="AKB237" s="3275"/>
      <c r="AKC237" s="3275"/>
      <c r="AKD237" s="3275"/>
      <c r="AKE237" s="3275"/>
      <c r="AKF237" s="3275"/>
      <c r="AKG237" s="3275"/>
      <c r="AKH237" s="3275"/>
      <c r="AKI237" s="3275"/>
      <c r="AKJ237" s="3275"/>
      <c r="AKK237" s="3275"/>
      <c r="AKL237" s="3275"/>
      <c r="AKM237" s="3275"/>
      <c r="AKN237" s="3275"/>
      <c r="AKO237" s="3275"/>
      <c r="AKP237" s="3275"/>
      <c r="AKQ237" s="3275"/>
      <c r="AKR237" s="3275"/>
      <c r="AKS237" s="3275"/>
      <c r="AKT237" s="3275"/>
      <c r="AKU237" s="3275"/>
      <c r="AKV237" s="3275"/>
      <c r="AKW237" s="3275"/>
      <c r="AKX237" s="3275"/>
      <c r="AKY237" s="3275"/>
      <c r="AKZ237" s="3275"/>
      <c r="ALA237" s="3275"/>
      <c r="ALB237" s="3275"/>
      <c r="ALC237" s="3275"/>
      <c r="ALD237" s="3275"/>
      <c r="ALE237" s="3275"/>
      <c r="ALF237" s="3275"/>
      <c r="ALG237" s="3275"/>
      <c r="ALH237" s="3275"/>
      <c r="ALI237" s="3275"/>
      <c r="ALJ237" s="3275"/>
      <c r="ALK237" s="3275"/>
      <c r="ALL237" s="3275"/>
      <c r="ALM237" s="3275"/>
      <c r="ALN237" s="3275"/>
      <c r="ALO237" s="3275"/>
      <c r="ALP237" s="3275"/>
      <c r="ALQ237" s="3275"/>
      <c r="ALR237" s="3275"/>
      <c r="ALS237" s="3275"/>
      <c r="ALT237" s="3275"/>
      <c r="ALU237" s="3275"/>
      <c r="ALV237" s="3275"/>
      <c r="ALW237" s="3275"/>
      <c r="ALX237" s="3275"/>
      <c r="ALY237" s="3275"/>
      <c r="ALZ237" s="3275"/>
      <c r="AMA237" s="3275"/>
      <c r="AMB237" s="3275"/>
      <c r="AMC237" s="3275"/>
      <c r="AMD237" s="3275"/>
      <c r="AME237" s="3275"/>
      <c r="AMF237" s="3275"/>
      <c r="AMG237" s="3275"/>
      <c r="AMH237" s="3275"/>
      <c r="AMI237" s="3275"/>
      <c r="AMJ237" s="3275"/>
      <c r="AMK237" s="3275"/>
      <c r="AML237" s="3275"/>
      <c r="AMM237" s="3275"/>
      <c r="AMN237" s="3275"/>
      <c r="AMO237" s="3275"/>
      <c r="AMP237" s="3275"/>
      <c r="AMQ237" s="3275"/>
      <c r="AMR237" s="3275"/>
      <c r="AMS237" s="3275"/>
      <c r="AMT237" s="3275"/>
      <c r="AMU237" s="3275"/>
      <c r="AMV237" s="3275"/>
      <c r="AMW237" s="3275"/>
      <c r="AMX237" s="3275"/>
      <c r="AMY237" s="3275"/>
      <c r="AMZ237" s="3275"/>
      <c r="ANA237" s="3275"/>
      <c r="ANB237" s="3275"/>
      <c r="ANC237" s="3275"/>
      <c r="AND237" s="3275"/>
      <c r="ANE237" s="3275"/>
      <c r="ANF237" s="3275"/>
      <c r="ANG237" s="3275"/>
      <c r="ANH237" s="3275"/>
      <c r="ANI237" s="3275"/>
      <c r="ANJ237" s="3275"/>
      <c r="ANK237" s="3275"/>
      <c r="ANL237" s="3275"/>
      <c r="ANM237" s="3275"/>
      <c r="ANN237" s="3275"/>
      <c r="ANO237" s="3275"/>
      <c r="ANP237" s="3275"/>
      <c r="ANQ237" s="3275"/>
      <c r="ANR237" s="3275"/>
      <c r="ANS237" s="3275"/>
      <c r="ANT237" s="3275"/>
      <c r="ANU237" s="3275"/>
      <c r="ANV237" s="3275"/>
      <c r="ANW237" s="3275"/>
      <c r="ANX237" s="3275"/>
      <c r="ANY237" s="3275"/>
      <c r="ANZ237" s="3275"/>
      <c r="AOA237" s="3275"/>
      <c r="AOB237" s="3275"/>
      <c r="AOC237" s="3275"/>
      <c r="AOD237" s="3275"/>
      <c r="AOE237" s="3275"/>
      <c r="AOF237" s="3275"/>
      <c r="AOG237" s="3275"/>
      <c r="AOH237" s="3275"/>
      <c r="AOI237" s="3275"/>
      <c r="AOJ237" s="3275"/>
      <c r="AOK237" s="3275"/>
      <c r="AOL237" s="3275"/>
      <c r="AOM237" s="3275"/>
      <c r="AON237" s="3275"/>
      <c r="AOO237" s="3275"/>
      <c r="AOP237" s="3275"/>
      <c r="AOQ237" s="3275"/>
      <c r="AOR237" s="3275"/>
      <c r="AOS237" s="3275"/>
      <c r="AOT237" s="3275"/>
      <c r="AOU237" s="3275"/>
      <c r="AOV237" s="3275"/>
      <c r="AOW237" s="3275"/>
      <c r="AOX237" s="3275"/>
      <c r="AOY237" s="3275"/>
      <c r="AOZ237" s="3275"/>
      <c r="APA237" s="3275"/>
      <c r="APB237" s="3275"/>
      <c r="APC237" s="3275"/>
      <c r="APD237" s="3275"/>
      <c r="APE237" s="3275"/>
      <c r="APF237" s="3275"/>
      <c r="APG237" s="3275"/>
      <c r="APH237" s="3275"/>
      <c r="API237" s="3275"/>
      <c r="APJ237" s="3275"/>
      <c r="APK237" s="3275"/>
      <c r="APL237" s="3275"/>
      <c r="APM237" s="3275"/>
      <c r="APN237" s="3275"/>
      <c r="APO237" s="3275"/>
      <c r="APP237" s="3275"/>
      <c r="APQ237" s="3275"/>
      <c r="APR237" s="3275"/>
      <c r="APS237" s="3275"/>
      <c r="APT237" s="3275"/>
      <c r="APU237" s="3275"/>
      <c r="APV237" s="3275"/>
      <c r="APW237" s="3275"/>
      <c r="APX237" s="3275"/>
      <c r="APY237" s="3275"/>
      <c r="APZ237" s="3275"/>
      <c r="AQA237" s="3275"/>
      <c r="AQB237" s="3275"/>
      <c r="AQC237" s="3275"/>
      <c r="AQD237" s="3275"/>
      <c r="AQE237" s="3275"/>
      <c r="AQF237" s="3275"/>
      <c r="AQG237" s="3275"/>
      <c r="AQH237" s="3275"/>
      <c r="AQI237" s="3275"/>
      <c r="AQJ237" s="3275"/>
      <c r="AQK237" s="3275"/>
      <c r="AQL237" s="3275"/>
      <c r="AQM237" s="3275"/>
      <c r="AQN237" s="3275"/>
      <c r="AQO237" s="3275"/>
      <c r="AQP237" s="3275"/>
      <c r="AQQ237" s="3275"/>
      <c r="AQR237" s="3275"/>
      <c r="AQS237" s="3275"/>
      <c r="AQT237" s="3275"/>
      <c r="AQU237" s="3275"/>
      <c r="AQV237" s="3275"/>
      <c r="AQW237" s="3275"/>
      <c r="AQX237" s="3275"/>
      <c r="AQY237" s="3275"/>
      <c r="AQZ237" s="3275"/>
      <c r="ARA237" s="3275"/>
      <c r="ARB237" s="3275"/>
      <c r="ARC237" s="3275"/>
      <c r="ARD237" s="3275"/>
      <c r="ARE237" s="3275"/>
      <c r="ARF237" s="3275"/>
      <c r="ARG237" s="3275"/>
      <c r="ARH237" s="3275"/>
      <c r="ARI237" s="3275"/>
      <c r="ARJ237" s="3275"/>
      <c r="ARK237" s="3275"/>
      <c r="ARL237" s="3275"/>
      <c r="ARM237" s="3275"/>
      <c r="ARN237" s="3275"/>
      <c r="ARO237" s="3275"/>
      <c r="ARP237" s="3275"/>
      <c r="ARQ237" s="3275"/>
      <c r="ARR237" s="3275"/>
      <c r="ARS237" s="3275"/>
      <c r="ART237" s="3275"/>
      <c r="ARU237" s="3275"/>
      <c r="ARV237" s="3275"/>
      <c r="ARW237" s="3275"/>
      <c r="ARX237" s="3275"/>
      <c r="ARY237" s="3275"/>
      <c r="ARZ237" s="3275"/>
      <c r="ASA237" s="3275"/>
      <c r="ASB237" s="3275"/>
      <c r="ASC237" s="3275"/>
      <c r="ASD237" s="3275"/>
      <c r="ASE237" s="3275"/>
      <c r="ASF237" s="3275"/>
      <c r="ASG237" s="3275"/>
      <c r="ASH237" s="3275"/>
      <c r="ASI237" s="3275"/>
      <c r="ASJ237" s="3275"/>
      <c r="ASK237" s="3275"/>
      <c r="ASL237" s="3275"/>
      <c r="ASM237" s="3275"/>
      <c r="ASN237" s="3275"/>
      <c r="ASO237" s="3275"/>
      <c r="ASP237" s="3275"/>
      <c r="ASQ237" s="3275"/>
      <c r="ASR237" s="3275"/>
      <c r="ASS237" s="3275"/>
      <c r="AST237" s="3275"/>
      <c r="ASU237" s="3275"/>
      <c r="ASV237" s="3275"/>
      <c r="ASW237" s="3275"/>
      <c r="ASX237" s="3275"/>
      <c r="ASY237" s="3275"/>
      <c r="ASZ237" s="3275"/>
      <c r="ATA237" s="3275"/>
      <c r="ATB237" s="3275"/>
      <c r="ATC237" s="3275"/>
      <c r="ATD237" s="3275"/>
      <c r="ATE237" s="3275"/>
      <c r="ATF237" s="3275"/>
      <c r="ATG237" s="3275"/>
      <c r="ATH237" s="3275"/>
      <c r="ATI237" s="3275"/>
      <c r="ATJ237" s="3275"/>
      <c r="ATK237" s="3275"/>
      <c r="ATL237" s="3275"/>
      <c r="ATM237" s="3275"/>
      <c r="ATN237" s="3275"/>
      <c r="ATO237" s="3275"/>
      <c r="ATP237" s="3275"/>
      <c r="ATQ237" s="3275"/>
      <c r="ATR237" s="3275"/>
      <c r="ATS237" s="3275"/>
      <c r="ATT237" s="3275"/>
      <c r="ATU237" s="3275"/>
      <c r="ATV237" s="3275"/>
      <c r="ATW237" s="3275"/>
      <c r="ATX237" s="3275"/>
      <c r="ATY237" s="3275"/>
      <c r="ATZ237" s="3275"/>
      <c r="AUA237" s="3275"/>
      <c r="AUB237" s="3275"/>
      <c r="AUC237" s="3275"/>
      <c r="AUD237" s="3275"/>
      <c r="AUE237" s="3275"/>
      <c r="AUF237" s="3275"/>
      <c r="AUG237" s="3275"/>
      <c r="AUH237" s="3275"/>
      <c r="AUI237" s="3275"/>
      <c r="AUJ237" s="3275"/>
      <c r="AUK237" s="3275"/>
      <c r="AUL237" s="3275"/>
      <c r="AUM237" s="3275"/>
      <c r="AUN237" s="3275"/>
      <c r="AUO237" s="3275"/>
      <c r="AUP237" s="3275"/>
      <c r="AUQ237" s="3275"/>
      <c r="AUR237" s="3275"/>
      <c r="AUS237" s="3275"/>
      <c r="AUT237" s="3275"/>
      <c r="AUU237" s="3275"/>
      <c r="AUV237" s="3275"/>
      <c r="AUW237" s="3275"/>
      <c r="AUX237" s="3275"/>
      <c r="AUY237" s="3275"/>
      <c r="AUZ237" s="3275"/>
      <c r="AVA237" s="3275"/>
      <c r="AVB237" s="3275"/>
      <c r="AVC237" s="3275"/>
      <c r="AVD237" s="3275"/>
      <c r="AVE237" s="3275"/>
      <c r="AVF237" s="3275"/>
      <c r="AVG237" s="3275"/>
      <c r="AVH237" s="3275"/>
      <c r="AVI237" s="3275"/>
      <c r="AVJ237" s="3275"/>
      <c r="AVK237" s="3275"/>
      <c r="AVL237" s="3275"/>
      <c r="AVM237" s="3275"/>
      <c r="AVN237" s="3275"/>
      <c r="AVO237" s="3275"/>
      <c r="AVP237" s="3275"/>
      <c r="AVQ237" s="3275"/>
      <c r="AVR237" s="3275"/>
      <c r="AVS237" s="3275"/>
      <c r="AVT237" s="3275"/>
      <c r="AVU237" s="3275"/>
      <c r="AVV237" s="3275"/>
      <c r="AVW237" s="3275"/>
      <c r="AVX237" s="3275"/>
      <c r="AVY237" s="3275"/>
      <c r="AVZ237" s="3275"/>
      <c r="AWA237" s="3275"/>
      <c r="AWB237" s="3275"/>
      <c r="AWC237" s="3275"/>
      <c r="AWD237" s="3275"/>
      <c r="AWE237" s="3275"/>
      <c r="AWF237" s="3275"/>
      <c r="AWG237" s="3275"/>
      <c r="AWH237" s="3275"/>
      <c r="AWI237" s="3275"/>
      <c r="AWJ237" s="3275"/>
      <c r="AWK237" s="3275"/>
      <c r="AWL237" s="3275"/>
      <c r="AWM237" s="3275"/>
      <c r="AWN237" s="3275"/>
      <c r="AWO237" s="3275"/>
      <c r="AWP237" s="3275"/>
      <c r="AWQ237" s="3275"/>
      <c r="AWR237" s="3275"/>
      <c r="AWS237" s="3275"/>
      <c r="AWT237" s="3275"/>
      <c r="AWU237" s="3275"/>
      <c r="AWV237" s="3275"/>
      <c r="AWW237" s="3275"/>
      <c r="AWX237" s="3275"/>
      <c r="AWY237" s="3275"/>
      <c r="AWZ237" s="3275"/>
      <c r="AXA237" s="3275"/>
      <c r="AXB237" s="3275"/>
      <c r="AXC237" s="3275"/>
      <c r="AXD237" s="3275"/>
      <c r="AXE237" s="3275"/>
      <c r="AXF237" s="3275"/>
      <c r="AXG237" s="3275"/>
      <c r="AXH237" s="3275"/>
      <c r="AXI237" s="3275"/>
      <c r="AXJ237" s="3275"/>
    </row>
    <row r="238" spans="1:1310" ht="20.100000000000001" customHeight="1">
      <c r="A238" s="3277"/>
      <c r="B238" s="152"/>
      <c r="C238" s="152"/>
      <c r="D238" s="152"/>
      <c r="E238" s="3109"/>
      <c r="F238" s="3109"/>
      <c r="G238" s="152"/>
      <c r="H238" s="152"/>
      <c r="I238" s="152"/>
      <c r="J238" s="152"/>
      <c r="K238" s="152"/>
      <c r="L238" s="612"/>
      <c r="M238" s="612"/>
      <c r="N238" s="612"/>
      <c r="O238" s="612"/>
      <c r="P238" s="612"/>
      <c r="Q238" s="612"/>
    </row>
    <row r="239" spans="1:1310" ht="20.100000000000001" customHeight="1">
      <c r="A239" s="3277"/>
      <c r="B239" s="3301" t="s">
        <v>2632</v>
      </c>
      <c r="C239" s="3301"/>
      <c r="D239" s="3301"/>
      <c r="E239" s="3302" t="s">
        <v>2633</v>
      </c>
      <c r="F239" s="3303"/>
      <c r="G239" s="3302" t="s">
        <v>2634</v>
      </c>
      <c r="H239" s="3304"/>
      <c r="I239" s="152"/>
      <c r="J239" s="3302" t="s">
        <v>2635</v>
      </c>
      <c r="K239" s="3304"/>
      <c r="L239" s="612"/>
      <c r="M239" s="3305" t="s">
        <v>2636</v>
      </c>
      <c r="Q239" s="612"/>
    </row>
    <row r="240" spans="1:1310" ht="20.100000000000001" customHeight="1">
      <c r="A240" s="3277"/>
      <c r="B240" s="152"/>
      <c r="C240" s="152"/>
      <c r="D240" s="152"/>
      <c r="E240" s="3109"/>
      <c r="F240" s="3109"/>
      <c r="G240" s="152"/>
      <c r="H240" s="152"/>
      <c r="I240" s="152"/>
      <c r="J240" s="152"/>
      <c r="K240" s="152"/>
      <c r="L240" s="612"/>
      <c r="M240" s="612"/>
      <c r="N240" s="612"/>
      <c r="O240" s="612"/>
      <c r="P240" s="612"/>
      <c r="Q240" s="612"/>
    </row>
    <row r="241" spans="1:1310" s="3276" customFormat="1" ht="23.25" customHeight="1">
      <c r="A241" s="3277"/>
      <c r="B241" s="3300"/>
      <c r="C241" s="3300"/>
      <c r="D241" s="3300"/>
      <c r="E241" s="3300"/>
      <c r="F241" s="3300"/>
      <c r="G241" s="3300"/>
      <c r="H241" s="3300"/>
      <c r="I241" s="3300"/>
      <c r="J241" s="3300"/>
      <c r="K241" s="3300"/>
      <c r="L241" s="3300"/>
      <c r="M241" s="3300"/>
      <c r="N241" s="3300"/>
      <c r="O241" s="3300"/>
      <c r="P241" s="3300"/>
      <c r="Q241" s="3300"/>
      <c r="R241" s="1510"/>
      <c r="S241" s="1510"/>
      <c r="T241" s="1510"/>
      <c r="U241" s="1510"/>
      <c r="V241" s="1510"/>
      <c r="W241" s="1510"/>
      <c r="X241" s="1510"/>
      <c r="Y241" s="1510"/>
      <c r="Z241" s="1510"/>
      <c r="AA241" s="1510"/>
      <c r="AB241" s="1510"/>
      <c r="AC241" s="1510"/>
      <c r="AD241" s="3275"/>
      <c r="AE241" s="3275"/>
      <c r="AF241" s="3275"/>
      <c r="AG241" s="3275"/>
      <c r="AH241" s="3275"/>
      <c r="AI241" s="3275"/>
      <c r="AJ241" s="3275"/>
      <c r="AK241" s="3275"/>
      <c r="AL241" s="3275"/>
      <c r="AM241" s="3275"/>
      <c r="AN241" s="3275"/>
      <c r="AO241" s="3275"/>
      <c r="AP241" s="3275"/>
      <c r="AQ241" s="3275"/>
      <c r="AR241" s="3275"/>
      <c r="AS241" s="3275"/>
      <c r="AT241" s="3275"/>
      <c r="AU241" s="3275"/>
      <c r="AV241" s="3275"/>
      <c r="AW241" s="3275"/>
      <c r="AX241" s="3275"/>
      <c r="AY241" s="3275"/>
      <c r="AZ241" s="3275"/>
      <c r="BA241" s="3275"/>
      <c r="BB241" s="3275"/>
      <c r="BC241" s="3275"/>
      <c r="BD241" s="3275"/>
      <c r="BE241" s="3275"/>
      <c r="BF241" s="3275"/>
      <c r="BG241" s="3275"/>
      <c r="BH241" s="3275"/>
      <c r="BI241" s="3275"/>
      <c r="BJ241" s="3275"/>
      <c r="BK241" s="3275"/>
      <c r="BL241" s="3275"/>
      <c r="BM241" s="3275"/>
      <c r="BN241" s="3275"/>
      <c r="BO241" s="3275"/>
      <c r="BP241" s="3275"/>
      <c r="BQ241" s="3275"/>
      <c r="BR241" s="3275"/>
      <c r="BS241" s="3275"/>
      <c r="BT241" s="3275"/>
      <c r="BU241" s="3275"/>
      <c r="BV241" s="3275"/>
      <c r="BW241" s="3275"/>
      <c r="BX241" s="3275"/>
      <c r="BY241" s="3275"/>
      <c r="BZ241" s="3275"/>
      <c r="CA241" s="3275"/>
      <c r="CB241" s="3275"/>
      <c r="CC241" s="3275"/>
      <c r="CD241" s="3275"/>
      <c r="CE241" s="3275"/>
      <c r="CF241" s="3275"/>
      <c r="CG241" s="3275"/>
      <c r="CH241" s="3275"/>
      <c r="CI241" s="3275"/>
      <c r="CJ241" s="3275"/>
      <c r="CK241" s="3275"/>
      <c r="CL241" s="3275"/>
      <c r="CM241" s="3275"/>
      <c r="CN241" s="3275"/>
      <c r="CO241" s="3275"/>
      <c r="CP241" s="3275"/>
      <c r="CQ241" s="3275"/>
      <c r="CR241" s="3275"/>
      <c r="CS241" s="3275"/>
      <c r="CT241" s="3275"/>
      <c r="CU241" s="3275"/>
      <c r="CV241" s="3275"/>
      <c r="CW241" s="3275"/>
      <c r="CX241" s="3275"/>
      <c r="CY241" s="3275"/>
      <c r="CZ241" s="3275"/>
      <c r="DA241" s="3275"/>
      <c r="DB241" s="3275"/>
      <c r="DC241" s="3275"/>
      <c r="DD241" s="3275"/>
      <c r="DE241" s="3275"/>
      <c r="DF241" s="3275"/>
      <c r="DG241" s="3275"/>
      <c r="DH241" s="3275"/>
      <c r="DI241" s="3275"/>
      <c r="DJ241" s="3275"/>
      <c r="DK241" s="3275"/>
      <c r="DL241" s="3275"/>
      <c r="DM241" s="3275"/>
      <c r="DN241" s="3275"/>
      <c r="DO241" s="3275"/>
      <c r="DP241" s="3275"/>
      <c r="DQ241" s="3275"/>
      <c r="DR241" s="3275"/>
      <c r="DS241" s="3275"/>
      <c r="DT241" s="3275"/>
      <c r="DU241" s="3275"/>
      <c r="DV241" s="3275"/>
      <c r="DW241" s="3275"/>
      <c r="DX241" s="3275"/>
      <c r="DY241" s="3275"/>
      <c r="DZ241" s="3275"/>
      <c r="EA241" s="3275"/>
      <c r="EB241" s="3275"/>
      <c r="EC241" s="3275"/>
      <c r="ED241" s="3275"/>
      <c r="EE241" s="3275"/>
      <c r="EF241" s="3275"/>
      <c r="EG241" s="3275"/>
      <c r="EH241" s="3275"/>
      <c r="EI241" s="3275"/>
      <c r="EJ241" s="3275"/>
      <c r="EK241" s="3275"/>
      <c r="EL241" s="3275"/>
      <c r="EM241" s="3275"/>
      <c r="EN241" s="3275"/>
      <c r="EO241" s="3275"/>
      <c r="EP241" s="3275"/>
      <c r="EQ241" s="3275"/>
      <c r="ER241" s="3275"/>
      <c r="ES241" s="3275"/>
      <c r="ET241" s="3275"/>
      <c r="EU241" s="3275"/>
      <c r="EV241" s="3275"/>
      <c r="EW241" s="3275"/>
      <c r="EX241" s="3275"/>
      <c r="EY241" s="3275"/>
      <c r="EZ241" s="3275"/>
      <c r="FA241" s="3275"/>
      <c r="FB241" s="3275"/>
      <c r="FC241" s="3275"/>
      <c r="FD241" s="3275"/>
      <c r="FE241" s="3275"/>
      <c r="FF241" s="3275"/>
      <c r="FG241" s="3275"/>
      <c r="FH241" s="3275"/>
      <c r="FI241" s="3275"/>
      <c r="FJ241" s="3275"/>
      <c r="FK241" s="3275"/>
      <c r="FL241" s="3275"/>
      <c r="FM241" s="3275"/>
      <c r="FN241" s="3275"/>
      <c r="FO241" s="3275"/>
      <c r="FP241" s="3275"/>
      <c r="FQ241" s="3275"/>
      <c r="FR241" s="3275"/>
      <c r="FS241" s="3275"/>
      <c r="FT241" s="3275"/>
      <c r="FU241" s="3275"/>
      <c r="FV241" s="3275"/>
      <c r="FW241" s="3275"/>
      <c r="FX241" s="3275"/>
      <c r="FY241" s="3275"/>
      <c r="FZ241" s="3275"/>
      <c r="GA241" s="3275"/>
      <c r="GB241" s="3275"/>
      <c r="GC241" s="3275"/>
      <c r="GD241" s="3275"/>
      <c r="GE241" s="3275"/>
      <c r="GF241" s="3275"/>
      <c r="GG241" s="3275"/>
      <c r="GH241" s="3275"/>
      <c r="GI241" s="3275"/>
      <c r="GJ241" s="3275"/>
      <c r="GK241" s="3275"/>
      <c r="GL241" s="3275"/>
      <c r="GM241" s="3275"/>
      <c r="GN241" s="3275"/>
      <c r="GO241" s="3275"/>
      <c r="GP241" s="3275"/>
      <c r="GQ241" s="3275"/>
      <c r="GR241" s="3275"/>
      <c r="GS241" s="3275"/>
      <c r="GT241" s="3275"/>
      <c r="GU241" s="3275"/>
      <c r="GV241" s="3275"/>
      <c r="GW241" s="3275"/>
      <c r="GX241" s="3275"/>
      <c r="GY241" s="3275"/>
      <c r="GZ241" s="3275"/>
      <c r="HA241" s="3275"/>
      <c r="HB241" s="3275"/>
      <c r="HC241" s="3275"/>
      <c r="HD241" s="3275"/>
      <c r="HE241" s="3275"/>
      <c r="HF241" s="3275"/>
      <c r="HG241" s="3275"/>
      <c r="HH241" s="3275"/>
      <c r="HI241" s="3275"/>
      <c r="HJ241" s="3275"/>
      <c r="HK241" s="3275"/>
      <c r="HL241" s="3275"/>
      <c r="HM241" s="3275"/>
      <c r="HN241" s="3275"/>
      <c r="HO241" s="3275"/>
      <c r="HP241" s="3275"/>
      <c r="HQ241" s="3275"/>
      <c r="HR241" s="3275"/>
      <c r="HS241" s="3275"/>
      <c r="HT241" s="3275"/>
      <c r="HU241" s="3275"/>
      <c r="HV241" s="3275"/>
      <c r="HW241" s="3275"/>
      <c r="HX241" s="3275"/>
      <c r="HY241" s="3275"/>
      <c r="HZ241" s="3275"/>
      <c r="IA241" s="3275"/>
      <c r="IB241" s="3275"/>
      <c r="IC241" s="3275"/>
      <c r="ID241" s="3275"/>
      <c r="IE241" s="3275"/>
      <c r="IF241" s="3275"/>
      <c r="IG241" s="3275"/>
      <c r="IH241" s="3275"/>
      <c r="II241" s="3275"/>
      <c r="IJ241" s="3275"/>
      <c r="IK241" s="3275"/>
      <c r="IL241" s="3275"/>
      <c r="IM241" s="3275"/>
      <c r="IN241" s="3275"/>
      <c r="IO241" s="3275"/>
      <c r="IP241" s="3275"/>
      <c r="IQ241" s="3275"/>
      <c r="IR241" s="3275"/>
      <c r="IS241" s="3275"/>
      <c r="IT241" s="3275"/>
      <c r="IU241" s="3275"/>
      <c r="IV241" s="3275"/>
      <c r="IW241" s="3275"/>
      <c r="IX241" s="3275"/>
      <c r="IY241" s="3275"/>
      <c r="IZ241" s="3275"/>
      <c r="JA241" s="3275"/>
      <c r="JB241" s="3275"/>
      <c r="JC241" s="3275"/>
      <c r="JD241" s="3275"/>
      <c r="JE241" s="3275"/>
      <c r="JF241" s="3275"/>
      <c r="JG241" s="3275"/>
      <c r="JH241" s="3275"/>
      <c r="JI241" s="3275"/>
      <c r="JJ241" s="3275"/>
      <c r="JK241" s="3275"/>
      <c r="JL241" s="3275"/>
      <c r="JM241" s="3275"/>
      <c r="JN241" s="3275"/>
      <c r="JO241" s="3275"/>
      <c r="JP241" s="3275"/>
      <c r="JQ241" s="3275"/>
      <c r="JR241" s="3275"/>
      <c r="JS241" s="3275"/>
      <c r="JT241" s="3275"/>
      <c r="JU241" s="3275"/>
      <c r="JV241" s="3275"/>
      <c r="JW241" s="3275"/>
      <c r="JX241" s="3275"/>
      <c r="JY241" s="3275"/>
      <c r="JZ241" s="3275"/>
      <c r="KA241" s="3275"/>
      <c r="KB241" s="3275"/>
      <c r="KC241" s="3275"/>
      <c r="KD241" s="3275"/>
      <c r="KE241" s="3275"/>
      <c r="KF241" s="3275"/>
      <c r="KG241" s="3275"/>
      <c r="KH241" s="3275"/>
      <c r="KI241" s="3275"/>
      <c r="KJ241" s="3275"/>
      <c r="KK241" s="3275"/>
      <c r="KL241" s="3275"/>
      <c r="KM241" s="3275"/>
      <c r="KN241" s="3275"/>
      <c r="KO241" s="3275"/>
      <c r="KP241" s="3275"/>
      <c r="KQ241" s="3275"/>
      <c r="KR241" s="3275"/>
      <c r="KS241" s="3275"/>
      <c r="KT241" s="3275"/>
      <c r="KU241" s="3275"/>
      <c r="KV241" s="3275"/>
      <c r="KW241" s="3275"/>
      <c r="KX241" s="3275"/>
      <c r="KY241" s="3275"/>
      <c r="KZ241" s="3275"/>
      <c r="LA241" s="3275"/>
      <c r="LB241" s="3275"/>
      <c r="LC241" s="3275"/>
      <c r="LD241" s="3275"/>
      <c r="LE241" s="3275"/>
      <c r="LF241" s="3275"/>
      <c r="LG241" s="3275"/>
      <c r="LH241" s="3275"/>
      <c r="LI241" s="3275"/>
      <c r="LJ241" s="3275"/>
      <c r="LK241" s="3275"/>
      <c r="LL241" s="3275"/>
      <c r="LM241" s="3275"/>
      <c r="LN241" s="3275"/>
      <c r="LO241" s="3275"/>
      <c r="LP241" s="3275"/>
      <c r="LQ241" s="3275"/>
      <c r="LR241" s="3275"/>
      <c r="LS241" s="3275"/>
      <c r="LT241" s="3275"/>
      <c r="LU241" s="3275"/>
      <c r="LV241" s="3275"/>
      <c r="LW241" s="3275"/>
      <c r="LX241" s="3275"/>
      <c r="LY241" s="3275"/>
      <c r="LZ241" s="3275"/>
      <c r="MA241" s="3275"/>
      <c r="MB241" s="3275"/>
      <c r="MC241" s="3275"/>
      <c r="MD241" s="3275"/>
      <c r="ME241" s="3275"/>
      <c r="MF241" s="3275"/>
      <c r="MG241" s="3275"/>
      <c r="MH241" s="3275"/>
      <c r="MI241" s="3275"/>
      <c r="MJ241" s="3275"/>
      <c r="MK241" s="3275"/>
      <c r="ML241" s="3275"/>
      <c r="MM241" s="3275"/>
      <c r="MN241" s="3275"/>
      <c r="MO241" s="3275"/>
      <c r="MP241" s="3275"/>
      <c r="MQ241" s="3275"/>
      <c r="MR241" s="3275"/>
      <c r="MS241" s="3275"/>
      <c r="MT241" s="3275"/>
      <c r="MU241" s="3275"/>
      <c r="MV241" s="3275"/>
      <c r="MW241" s="3275"/>
      <c r="MX241" s="3275"/>
      <c r="MY241" s="3275"/>
      <c r="MZ241" s="3275"/>
      <c r="NA241" s="3275"/>
      <c r="NB241" s="3275"/>
      <c r="NC241" s="3275"/>
      <c r="ND241" s="3275"/>
      <c r="NE241" s="3275"/>
      <c r="NF241" s="3275"/>
      <c r="NG241" s="3275"/>
      <c r="NH241" s="3275"/>
      <c r="NI241" s="3275"/>
      <c r="NJ241" s="3275"/>
      <c r="NK241" s="3275"/>
      <c r="NL241" s="3275"/>
      <c r="NM241" s="3275"/>
      <c r="NN241" s="3275"/>
      <c r="NO241" s="3275"/>
      <c r="NP241" s="3275"/>
      <c r="NQ241" s="3275"/>
      <c r="NR241" s="3275"/>
      <c r="NS241" s="3275"/>
      <c r="NT241" s="3275"/>
      <c r="NU241" s="3275"/>
      <c r="NV241" s="3275"/>
      <c r="NW241" s="3275"/>
      <c r="NX241" s="3275"/>
      <c r="NY241" s="3275"/>
      <c r="NZ241" s="3275"/>
      <c r="OA241" s="3275"/>
      <c r="OB241" s="3275"/>
      <c r="OC241" s="3275"/>
      <c r="OD241" s="3275"/>
      <c r="OE241" s="3275"/>
      <c r="OF241" s="3275"/>
      <c r="OG241" s="3275"/>
      <c r="OH241" s="3275"/>
      <c r="OI241" s="3275"/>
      <c r="OJ241" s="3275"/>
      <c r="OK241" s="3275"/>
      <c r="OL241" s="3275"/>
      <c r="OM241" s="3275"/>
      <c r="ON241" s="3275"/>
      <c r="OO241" s="3275"/>
      <c r="OP241" s="3275"/>
      <c r="OQ241" s="3275"/>
      <c r="OR241" s="3275"/>
      <c r="OS241" s="3275"/>
      <c r="OT241" s="3275"/>
      <c r="OU241" s="3275"/>
      <c r="OV241" s="3275"/>
      <c r="OW241" s="3275"/>
      <c r="OX241" s="3275"/>
      <c r="OY241" s="3275"/>
      <c r="OZ241" s="3275"/>
      <c r="PA241" s="3275"/>
      <c r="PB241" s="3275"/>
      <c r="PC241" s="3275"/>
      <c r="PD241" s="3275"/>
      <c r="PE241" s="3275"/>
      <c r="PF241" s="3275"/>
      <c r="PG241" s="3275"/>
      <c r="PH241" s="3275"/>
      <c r="PI241" s="3275"/>
      <c r="PJ241" s="3275"/>
      <c r="PK241" s="3275"/>
      <c r="PL241" s="3275"/>
      <c r="PM241" s="3275"/>
      <c r="PN241" s="3275"/>
      <c r="PO241" s="3275"/>
      <c r="PP241" s="3275"/>
      <c r="PQ241" s="3275"/>
      <c r="PR241" s="3275"/>
      <c r="PS241" s="3275"/>
      <c r="PT241" s="3275"/>
      <c r="PU241" s="3275"/>
      <c r="PV241" s="3275"/>
      <c r="PW241" s="3275"/>
      <c r="PX241" s="3275"/>
      <c r="PY241" s="3275"/>
      <c r="PZ241" s="3275"/>
      <c r="QA241" s="3275"/>
      <c r="QB241" s="3275"/>
      <c r="QC241" s="3275"/>
      <c r="QD241" s="3275"/>
      <c r="QE241" s="3275"/>
      <c r="QF241" s="3275"/>
      <c r="QG241" s="3275"/>
      <c r="QH241" s="3275"/>
      <c r="QI241" s="3275"/>
      <c r="QJ241" s="3275"/>
      <c r="QK241" s="3275"/>
      <c r="QL241" s="3275"/>
      <c r="QM241" s="3275"/>
      <c r="QN241" s="3275"/>
      <c r="QO241" s="3275"/>
      <c r="QP241" s="3275"/>
      <c r="QQ241" s="3275"/>
      <c r="QR241" s="3275"/>
      <c r="QS241" s="3275"/>
      <c r="QT241" s="3275"/>
      <c r="QU241" s="3275"/>
      <c r="QV241" s="3275"/>
      <c r="QW241" s="3275"/>
      <c r="QX241" s="3275"/>
      <c r="QY241" s="3275"/>
      <c r="QZ241" s="3275"/>
      <c r="RA241" s="3275"/>
      <c r="RB241" s="3275"/>
      <c r="RC241" s="3275"/>
      <c r="RD241" s="3275"/>
      <c r="RE241" s="3275"/>
      <c r="RF241" s="3275"/>
      <c r="RG241" s="3275"/>
      <c r="RH241" s="3275"/>
      <c r="RI241" s="3275"/>
      <c r="RJ241" s="3275"/>
      <c r="RK241" s="3275"/>
      <c r="RL241" s="3275"/>
      <c r="RM241" s="3275"/>
      <c r="RN241" s="3275"/>
      <c r="RO241" s="3275"/>
      <c r="RP241" s="3275"/>
      <c r="RQ241" s="3275"/>
      <c r="RR241" s="3275"/>
      <c r="RS241" s="3275"/>
      <c r="RT241" s="3275"/>
      <c r="RU241" s="3275"/>
      <c r="RV241" s="3275"/>
      <c r="RW241" s="3275"/>
      <c r="RX241" s="3275"/>
      <c r="RY241" s="3275"/>
      <c r="RZ241" s="3275"/>
      <c r="SA241" s="3275"/>
      <c r="SB241" s="3275"/>
      <c r="SC241" s="3275"/>
      <c r="SD241" s="3275"/>
      <c r="SE241" s="3275"/>
      <c r="SF241" s="3275"/>
      <c r="SG241" s="3275"/>
      <c r="SH241" s="3275"/>
      <c r="SI241" s="3275"/>
      <c r="SJ241" s="3275"/>
      <c r="SK241" s="3275"/>
      <c r="SL241" s="3275"/>
      <c r="SM241" s="3275"/>
      <c r="SN241" s="3275"/>
      <c r="SO241" s="3275"/>
      <c r="SP241" s="3275"/>
      <c r="SQ241" s="3275"/>
      <c r="SR241" s="3275"/>
      <c r="SS241" s="3275"/>
      <c r="ST241" s="3275"/>
      <c r="SU241" s="3275"/>
      <c r="SV241" s="3275"/>
      <c r="SW241" s="3275"/>
      <c r="SX241" s="3275"/>
      <c r="SY241" s="3275"/>
      <c r="SZ241" s="3275"/>
      <c r="TA241" s="3275"/>
      <c r="TB241" s="3275"/>
      <c r="TC241" s="3275"/>
      <c r="TD241" s="3275"/>
      <c r="TE241" s="3275"/>
      <c r="TF241" s="3275"/>
      <c r="TG241" s="3275"/>
      <c r="TH241" s="3275"/>
      <c r="TI241" s="3275"/>
      <c r="TJ241" s="3275"/>
      <c r="TK241" s="3275"/>
      <c r="TL241" s="3275"/>
      <c r="TM241" s="3275"/>
      <c r="TN241" s="3275"/>
      <c r="TO241" s="3275"/>
      <c r="TP241" s="3275"/>
      <c r="TQ241" s="3275"/>
      <c r="TR241" s="3275"/>
      <c r="TS241" s="3275"/>
      <c r="TT241" s="3275"/>
      <c r="TU241" s="3275"/>
      <c r="TV241" s="3275"/>
      <c r="TW241" s="3275"/>
      <c r="TX241" s="3275"/>
      <c r="TY241" s="3275"/>
      <c r="TZ241" s="3275"/>
      <c r="UA241" s="3275"/>
      <c r="UB241" s="3275"/>
      <c r="UC241" s="3275"/>
      <c r="UD241" s="3275"/>
      <c r="UE241" s="3275"/>
      <c r="UF241" s="3275"/>
      <c r="UG241" s="3275"/>
      <c r="UH241" s="3275"/>
      <c r="UI241" s="3275"/>
      <c r="UJ241" s="3275"/>
      <c r="UK241" s="3275"/>
      <c r="UL241" s="3275"/>
      <c r="UM241" s="3275"/>
      <c r="UN241" s="3275"/>
      <c r="UO241" s="3275"/>
      <c r="UP241" s="3275"/>
      <c r="UQ241" s="3275"/>
      <c r="UR241" s="3275"/>
      <c r="US241" s="3275"/>
      <c r="UT241" s="3275"/>
      <c r="UU241" s="3275"/>
      <c r="UV241" s="3275"/>
      <c r="UW241" s="3275"/>
      <c r="UX241" s="3275"/>
      <c r="UY241" s="3275"/>
      <c r="UZ241" s="3275"/>
      <c r="VA241" s="3275"/>
      <c r="VB241" s="3275"/>
      <c r="VC241" s="3275"/>
      <c r="VD241" s="3275"/>
      <c r="VE241" s="3275"/>
      <c r="VF241" s="3275"/>
      <c r="VG241" s="3275"/>
      <c r="VH241" s="3275"/>
      <c r="VI241" s="3275"/>
      <c r="VJ241" s="3275"/>
      <c r="VK241" s="3275"/>
      <c r="VL241" s="3275"/>
      <c r="VM241" s="3275"/>
      <c r="VN241" s="3275"/>
      <c r="VO241" s="3275"/>
      <c r="VP241" s="3275"/>
      <c r="VQ241" s="3275"/>
      <c r="VR241" s="3275"/>
      <c r="VS241" s="3275"/>
      <c r="VT241" s="3275"/>
      <c r="VU241" s="3275"/>
      <c r="VV241" s="3275"/>
      <c r="VW241" s="3275"/>
      <c r="VX241" s="3275"/>
      <c r="VY241" s="3275"/>
      <c r="VZ241" s="3275"/>
      <c r="WA241" s="3275"/>
      <c r="WB241" s="3275"/>
      <c r="WC241" s="3275"/>
      <c r="WD241" s="3275"/>
      <c r="WE241" s="3275"/>
      <c r="WF241" s="3275"/>
      <c r="WG241" s="3275"/>
      <c r="WH241" s="3275"/>
      <c r="WI241" s="3275"/>
      <c r="WJ241" s="3275"/>
      <c r="WK241" s="3275"/>
      <c r="WL241" s="3275"/>
      <c r="WM241" s="3275"/>
      <c r="WN241" s="3275"/>
      <c r="WO241" s="3275"/>
      <c r="WP241" s="3275"/>
      <c r="WQ241" s="3275"/>
      <c r="WR241" s="3275"/>
      <c r="WS241" s="3275"/>
      <c r="WT241" s="3275"/>
      <c r="WU241" s="3275"/>
      <c r="WV241" s="3275"/>
      <c r="WW241" s="3275"/>
      <c r="WX241" s="3275"/>
      <c r="WY241" s="3275"/>
      <c r="WZ241" s="3275"/>
      <c r="XA241" s="3275"/>
      <c r="XB241" s="3275"/>
      <c r="XC241" s="3275"/>
      <c r="XD241" s="3275"/>
      <c r="XE241" s="3275"/>
      <c r="XF241" s="3275"/>
      <c r="XG241" s="3275"/>
      <c r="XH241" s="3275"/>
      <c r="XI241" s="3275"/>
      <c r="XJ241" s="3275"/>
      <c r="XK241" s="3275"/>
      <c r="XL241" s="3275"/>
      <c r="XM241" s="3275"/>
      <c r="XN241" s="3275"/>
      <c r="XO241" s="3275"/>
      <c r="XP241" s="3275"/>
      <c r="XQ241" s="3275"/>
      <c r="XR241" s="3275"/>
      <c r="XS241" s="3275"/>
      <c r="XT241" s="3275"/>
      <c r="XU241" s="3275"/>
      <c r="XV241" s="3275"/>
      <c r="XW241" s="3275"/>
      <c r="XX241" s="3275"/>
      <c r="XY241" s="3275"/>
      <c r="XZ241" s="3275"/>
      <c r="YA241" s="3275"/>
      <c r="YB241" s="3275"/>
      <c r="YC241" s="3275"/>
      <c r="YD241" s="3275"/>
      <c r="YE241" s="3275"/>
      <c r="YF241" s="3275"/>
      <c r="YG241" s="3275"/>
      <c r="YH241" s="3275"/>
      <c r="YI241" s="3275"/>
      <c r="YJ241" s="3275"/>
      <c r="YK241" s="3275"/>
      <c r="YL241" s="3275"/>
      <c r="YM241" s="3275"/>
      <c r="YN241" s="3275"/>
      <c r="YO241" s="3275"/>
      <c r="YP241" s="3275"/>
      <c r="YQ241" s="3275"/>
      <c r="YR241" s="3275"/>
      <c r="YS241" s="3275"/>
      <c r="YT241" s="3275"/>
      <c r="YU241" s="3275"/>
      <c r="YV241" s="3275"/>
      <c r="YW241" s="3275"/>
      <c r="YX241" s="3275"/>
      <c r="YY241" s="3275"/>
      <c r="YZ241" s="3275"/>
      <c r="ZA241" s="3275"/>
      <c r="ZB241" s="3275"/>
      <c r="ZC241" s="3275"/>
      <c r="ZD241" s="3275"/>
      <c r="ZE241" s="3275"/>
      <c r="ZF241" s="3275"/>
      <c r="ZG241" s="3275"/>
      <c r="ZH241" s="3275"/>
      <c r="ZI241" s="3275"/>
      <c r="ZJ241" s="3275"/>
      <c r="ZK241" s="3275"/>
      <c r="ZL241" s="3275"/>
      <c r="ZM241" s="3275"/>
      <c r="ZN241" s="3275"/>
      <c r="ZO241" s="3275"/>
      <c r="ZP241" s="3275"/>
      <c r="ZQ241" s="3275"/>
      <c r="ZR241" s="3275"/>
      <c r="ZS241" s="3275"/>
      <c r="ZT241" s="3275"/>
      <c r="ZU241" s="3275"/>
      <c r="ZV241" s="3275"/>
      <c r="ZW241" s="3275"/>
      <c r="ZX241" s="3275"/>
      <c r="ZY241" s="3275"/>
      <c r="ZZ241" s="3275"/>
      <c r="AAA241" s="3275"/>
      <c r="AAB241" s="3275"/>
      <c r="AAC241" s="3275"/>
      <c r="AAD241" s="3275"/>
      <c r="AAE241" s="3275"/>
      <c r="AAF241" s="3275"/>
      <c r="AAG241" s="3275"/>
      <c r="AAH241" s="3275"/>
      <c r="AAI241" s="3275"/>
      <c r="AAJ241" s="3275"/>
      <c r="AAK241" s="3275"/>
      <c r="AAL241" s="3275"/>
      <c r="AAM241" s="3275"/>
      <c r="AAN241" s="3275"/>
      <c r="AAO241" s="3275"/>
      <c r="AAP241" s="3275"/>
      <c r="AAQ241" s="3275"/>
      <c r="AAR241" s="3275"/>
      <c r="AAS241" s="3275"/>
      <c r="AAT241" s="3275"/>
      <c r="AAU241" s="3275"/>
      <c r="AAV241" s="3275"/>
      <c r="AAW241" s="3275"/>
      <c r="AAX241" s="3275"/>
      <c r="AAY241" s="3275"/>
      <c r="AAZ241" s="3275"/>
      <c r="ABA241" s="3275"/>
      <c r="ABB241" s="3275"/>
      <c r="ABC241" s="3275"/>
      <c r="ABD241" s="3275"/>
      <c r="ABE241" s="3275"/>
      <c r="ABF241" s="3275"/>
      <c r="ABG241" s="3275"/>
      <c r="ABH241" s="3275"/>
      <c r="ABI241" s="3275"/>
      <c r="ABJ241" s="3275"/>
      <c r="ABK241" s="3275"/>
      <c r="ABL241" s="3275"/>
      <c r="ABM241" s="3275"/>
      <c r="ABN241" s="3275"/>
      <c r="ABO241" s="3275"/>
      <c r="ABP241" s="3275"/>
      <c r="ABQ241" s="3275"/>
      <c r="ABR241" s="3275"/>
      <c r="ABS241" s="3275"/>
      <c r="ABT241" s="3275"/>
      <c r="ABU241" s="3275"/>
      <c r="ABV241" s="3275"/>
      <c r="ABW241" s="3275"/>
      <c r="ABX241" s="3275"/>
      <c r="ABY241" s="3275"/>
      <c r="ABZ241" s="3275"/>
      <c r="ACA241" s="3275"/>
      <c r="ACB241" s="3275"/>
      <c r="ACC241" s="3275"/>
      <c r="ACD241" s="3275"/>
      <c r="ACE241" s="3275"/>
      <c r="ACF241" s="3275"/>
      <c r="ACG241" s="3275"/>
      <c r="ACH241" s="3275"/>
      <c r="ACI241" s="3275"/>
      <c r="ACJ241" s="3275"/>
      <c r="ACK241" s="3275"/>
      <c r="ACL241" s="3275"/>
      <c r="ACM241" s="3275"/>
      <c r="ACN241" s="3275"/>
      <c r="ACO241" s="3275"/>
      <c r="ACP241" s="3275"/>
      <c r="ACQ241" s="3275"/>
      <c r="ACR241" s="3275"/>
      <c r="ACS241" s="3275"/>
      <c r="ACT241" s="3275"/>
      <c r="ACU241" s="3275"/>
      <c r="ACV241" s="3275"/>
      <c r="ACW241" s="3275"/>
      <c r="ACX241" s="3275"/>
      <c r="ACY241" s="3275"/>
      <c r="ACZ241" s="3275"/>
      <c r="ADA241" s="3275"/>
      <c r="ADB241" s="3275"/>
      <c r="ADC241" s="3275"/>
      <c r="ADD241" s="3275"/>
      <c r="ADE241" s="3275"/>
      <c r="ADF241" s="3275"/>
      <c r="ADG241" s="3275"/>
      <c r="ADH241" s="3275"/>
      <c r="ADI241" s="3275"/>
      <c r="ADJ241" s="3275"/>
      <c r="ADK241" s="3275"/>
      <c r="ADL241" s="3275"/>
      <c r="ADM241" s="3275"/>
      <c r="ADN241" s="3275"/>
      <c r="ADO241" s="3275"/>
      <c r="ADP241" s="3275"/>
      <c r="ADQ241" s="3275"/>
      <c r="ADR241" s="3275"/>
      <c r="ADS241" s="3275"/>
      <c r="ADT241" s="3275"/>
      <c r="ADU241" s="3275"/>
      <c r="ADV241" s="3275"/>
      <c r="ADW241" s="3275"/>
      <c r="ADX241" s="3275"/>
      <c r="ADY241" s="3275"/>
      <c r="ADZ241" s="3275"/>
      <c r="AEA241" s="3275"/>
      <c r="AEB241" s="3275"/>
      <c r="AEC241" s="3275"/>
      <c r="AED241" s="3275"/>
      <c r="AEE241" s="3275"/>
      <c r="AEF241" s="3275"/>
      <c r="AEG241" s="3275"/>
      <c r="AEH241" s="3275"/>
      <c r="AEI241" s="3275"/>
      <c r="AEJ241" s="3275"/>
      <c r="AEK241" s="3275"/>
      <c r="AEL241" s="3275"/>
      <c r="AEM241" s="3275"/>
      <c r="AEN241" s="3275"/>
      <c r="AEO241" s="3275"/>
      <c r="AEP241" s="3275"/>
      <c r="AEQ241" s="3275"/>
      <c r="AER241" s="3275"/>
      <c r="AES241" s="3275"/>
      <c r="AET241" s="3275"/>
      <c r="AEU241" s="3275"/>
      <c r="AEV241" s="3275"/>
      <c r="AEW241" s="3275"/>
      <c r="AEX241" s="3275"/>
      <c r="AEY241" s="3275"/>
      <c r="AEZ241" s="3275"/>
      <c r="AFA241" s="3275"/>
      <c r="AFB241" s="3275"/>
      <c r="AFC241" s="3275"/>
      <c r="AFD241" s="3275"/>
      <c r="AFE241" s="3275"/>
      <c r="AFF241" s="3275"/>
      <c r="AFG241" s="3275"/>
      <c r="AFH241" s="3275"/>
      <c r="AFI241" s="3275"/>
      <c r="AFJ241" s="3275"/>
      <c r="AFK241" s="3275"/>
      <c r="AFL241" s="3275"/>
      <c r="AFM241" s="3275"/>
      <c r="AFN241" s="3275"/>
      <c r="AFO241" s="3275"/>
      <c r="AFP241" s="3275"/>
      <c r="AFQ241" s="3275"/>
      <c r="AFR241" s="3275"/>
      <c r="AFS241" s="3275"/>
      <c r="AFT241" s="3275"/>
      <c r="AFU241" s="3275"/>
      <c r="AFV241" s="3275"/>
      <c r="AFW241" s="3275"/>
      <c r="AFX241" s="3275"/>
      <c r="AFY241" s="3275"/>
      <c r="AFZ241" s="3275"/>
      <c r="AGA241" s="3275"/>
      <c r="AGB241" s="3275"/>
      <c r="AGC241" s="3275"/>
      <c r="AGD241" s="3275"/>
      <c r="AGE241" s="3275"/>
      <c r="AGF241" s="3275"/>
      <c r="AGG241" s="3275"/>
      <c r="AGH241" s="3275"/>
      <c r="AGI241" s="3275"/>
      <c r="AGJ241" s="3275"/>
      <c r="AGK241" s="3275"/>
      <c r="AGL241" s="3275"/>
      <c r="AGM241" s="3275"/>
      <c r="AGN241" s="3275"/>
      <c r="AGO241" s="3275"/>
      <c r="AGP241" s="3275"/>
      <c r="AGQ241" s="3275"/>
      <c r="AGR241" s="3275"/>
      <c r="AGS241" s="3275"/>
      <c r="AGT241" s="3275"/>
      <c r="AGU241" s="3275"/>
      <c r="AGV241" s="3275"/>
      <c r="AGW241" s="3275"/>
      <c r="AGX241" s="3275"/>
      <c r="AGY241" s="3275"/>
      <c r="AGZ241" s="3275"/>
      <c r="AHA241" s="3275"/>
      <c r="AHB241" s="3275"/>
      <c r="AHC241" s="3275"/>
      <c r="AHD241" s="3275"/>
      <c r="AHE241" s="3275"/>
      <c r="AHF241" s="3275"/>
      <c r="AHG241" s="3275"/>
      <c r="AHH241" s="3275"/>
      <c r="AHI241" s="3275"/>
      <c r="AHJ241" s="3275"/>
      <c r="AHK241" s="3275"/>
      <c r="AHL241" s="3275"/>
      <c r="AHM241" s="3275"/>
      <c r="AHN241" s="3275"/>
      <c r="AHO241" s="3275"/>
      <c r="AHP241" s="3275"/>
      <c r="AHQ241" s="3275"/>
      <c r="AHR241" s="3275"/>
      <c r="AHS241" s="3275"/>
      <c r="AHT241" s="3275"/>
      <c r="AHU241" s="3275"/>
      <c r="AHV241" s="3275"/>
      <c r="AHW241" s="3275"/>
      <c r="AHX241" s="3275"/>
      <c r="AHY241" s="3275"/>
      <c r="AHZ241" s="3275"/>
      <c r="AIA241" s="3275"/>
      <c r="AIB241" s="3275"/>
      <c r="AIC241" s="3275"/>
      <c r="AID241" s="3275"/>
      <c r="AIE241" s="3275"/>
      <c r="AIF241" s="3275"/>
      <c r="AIG241" s="3275"/>
      <c r="AIH241" s="3275"/>
      <c r="AII241" s="3275"/>
      <c r="AIJ241" s="3275"/>
      <c r="AIK241" s="3275"/>
      <c r="AIL241" s="3275"/>
      <c r="AIM241" s="3275"/>
      <c r="AIN241" s="3275"/>
      <c r="AIO241" s="3275"/>
      <c r="AIP241" s="3275"/>
      <c r="AIQ241" s="3275"/>
      <c r="AIR241" s="3275"/>
      <c r="AIS241" s="3275"/>
      <c r="AIT241" s="3275"/>
      <c r="AIU241" s="3275"/>
      <c r="AIV241" s="3275"/>
      <c r="AIW241" s="3275"/>
      <c r="AIX241" s="3275"/>
      <c r="AIY241" s="3275"/>
      <c r="AIZ241" s="3275"/>
      <c r="AJA241" s="3275"/>
      <c r="AJB241" s="3275"/>
      <c r="AJC241" s="3275"/>
      <c r="AJD241" s="3275"/>
      <c r="AJE241" s="3275"/>
      <c r="AJF241" s="3275"/>
      <c r="AJG241" s="3275"/>
      <c r="AJH241" s="3275"/>
      <c r="AJI241" s="3275"/>
      <c r="AJJ241" s="3275"/>
      <c r="AJK241" s="3275"/>
      <c r="AJL241" s="3275"/>
      <c r="AJM241" s="3275"/>
      <c r="AJN241" s="3275"/>
      <c r="AJO241" s="3275"/>
      <c r="AJP241" s="3275"/>
      <c r="AJQ241" s="3275"/>
      <c r="AJR241" s="3275"/>
      <c r="AJS241" s="3275"/>
      <c r="AJT241" s="3275"/>
      <c r="AJU241" s="3275"/>
      <c r="AJV241" s="3275"/>
      <c r="AJW241" s="3275"/>
      <c r="AJX241" s="3275"/>
      <c r="AJY241" s="3275"/>
      <c r="AJZ241" s="3275"/>
      <c r="AKA241" s="3275"/>
      <c r="AKB241" s="3275"/>
      <c r="AKC241" s="3275"/>
      <c r="AKD241" s="3275"/>
      <c r="AKE241" s="3275"/>
      <c r="AKF241" s="3275"/>
      <c r="AKG241" s="3275"/>
      <c r="AKH241" s="3275"/>
      <c r="AKI241" s="3275"/>
      <c r="AKJ241" s="3275"/>
      <c r="AKK241" s="3275"/>
      <c r="AKL241" s="3275"/>
      <c r="AKM241" s="3275"/>
      <c r="AKN241" s="3275"/>
      <c r="AKO241" s="3275"/>
      <c r="AKP241" s="3275"/>
      <c r="AKQ241" s="3275"/>
      <c r="AKR241" s="3275"/>
      <c r="AKS241" s="3275"/>
      <c r="AKT241" s="3275"/>
      <c r="AKU241" s="3275"/>
      <c r="AKV241" s="3275"/>
      <c r="AKW241" s="3275"/>
      <c r="AKX241" s="3275"/>
      <c r="AKY241" s="3275"/>
      <c r="AKZ241" s="3275"/>
      <c r="ALA241" s="3275"/>
      <c r="ALB241" s="3275"/>
      <c r="ALC241" s="3275"/>
      <c r="ALD241" s="3275"/>
      <c r="ALE241" s="3275"/>
      <c r="ALF241" s="3275"/>
      <c r="ALG241" s="3275"/>
      <c r="ALH241" s="3275"/>
      <c r="ALI241" s="3275"/>
      <c r="ALJ241" s="3275"/>
      <c r="ALK241" s="3275"/>
      <c r="ALL241" s="3275"/>
      <c r="ALM241" s="3275"/>
      <c r="ALN241" s="3275"/>
      <c r="ALO241" s="3275"/>
      <c r="ALP241" s="3275"/>
      <c r="ALQ241" s="3275"/>
      <c r="ALR241" s="3275"/>
      <c r="ALS241" s="3275"/>
      <c r="ALT241" s="3275"/>
      <c r="ALU241" s="3275"/>
      <c r="ALV241" s="3275"/>
      <c r="ALW241" s="3275"/>
      <c r="ALX241" s="3275"/>
      <c r="ALY241" s="3275"/>
      <c r="ALZ241" s="3275"/>
      <c r="AMA241" s="3275"/>
      <c r="AMB241" s="3275"/>
      <c r="AMC241" s="3275"/>
      <c r="AMD241" s="3275"/>
      <c r="AME241" s="3275"/>
      <c r="AMF241" s="3275"/>
      <c r="AMG241" s="3275"/>
      <c r="AMH241" s="3275"/>
      <c r="AMI241" s="3275"/>
      <c r="AMJ241" s="3275"/>
      <c r="AMK241" s="3275"/>
      <c r="AML241" s="3275"/>
      <c r="AMM241" s="3275"/>
      <c r="AMN241" s="3275"/>
      <c r="AMO241" s="3275"/>
      <c r="AMP241" s="3275"/>
      <c r="AMQ241" s="3275"/>
      <c r="AMR241" s="3275"/>
      <c r="AMS241" s="3275"/>
      <c r="AMT241" s="3275"/>
      <c r="AMU241" s="3275"/>
      <c r="AMV241" s="3275"/>
      <c r="AMW241" s="3275"/>
      <c r="AMX241" s="3275"/>
      <c r="AMY241" s="3275"/>
      <c r="AMZ241" s="3275"/>
      <c r="ANA241" s="3275"/>
      <c r="ANB241" s="3275"/>
      <c r="ANC241" s="3275"/>
      <c r="AND241" s="3275"/>
      <c r="ANE241" s="3275"/>
      <c r="ANF241" s="3275"/>
      <c r="ANG241" s="3275"/>
      <c r="ANH241" s="3275"/>
      <c r="ANI241" s="3275"/>
      <c r="ANJ241" s="3275"/>
      <c r="ANK241" s="3275"/>
      <c r="ANL241" s="3275"/>
      <c r="ANM241" s="3275"/>
      <c r="ANN241" s="3275"/>
      <c r="ANO241" s="3275"/>
      <c r="ANP241" s="3275"/>
      <c r="ANQ241" s="3275"/>
      <c r="ANR241" s="3275"/>
      <c r="ANS241" s="3275"/>
      <c r="ANT241" s="3275"/>
      <c r="ANU241" s="3275"/>
      <c r="ANV241" s="3275"/>
      <c r="ANW241" s="3275"/>
      <c r="ANX241" s="3275"/>
      <c r="ANY241" s="3275"/>
      <c r="ANZ241" s="3275"/>
      <c r="AOA241" s="3275"/>
      <c r="AOB241" s="3275"/>
      <c r="AOC241" s="3275"/>
      <c r="AOD241" s="3275"/>
      <c r="AOE241" s="3275"/>
      <c r="AOF241" s="3275"/>
      <c r="AOG241" s="3275"/>
      <c r="AOH241" s="3275"/>
      <c r="AOI241" s="3275"/>
      <c r="AOJ241" s="3275"/>
      <c r="AOK241" s="3275"/>
      <c r="AOL241" s="3275"/>
      <c r="AOM241" s="3275"/>
      <c r="AON241" s="3275"/>
      <c r="AOO241" s="3275"/>
      <c r="AOP241" s="3275"/>
      <c r="AOQ241" s="3275"/>
      <c r="AOR241" s="3275"/>
      <c r="AOS241" s="3275"/>
      <c r="AOT241" s="3275"/>
      <c r="AOU241" s="3275"/>
      <c r="AOV241" s="3275"/>
      <c r="AOW241" s="3275"/>
      <c r="AOX241" s="3275"/>
      <c r="AOY241" s="3275"/>
      <c r="AOZ241" s="3275"/>
      <c r="APA241" s="3275"/>
      <c r="APB241" s="3275"/>
      <c r="APC241" s="3275"/>
      <c r="APD241" s="3275"/>
      <c r="APE241" s="3275"/>
      <c r="APF241" s="3275"/>
      <c r="APG241" s="3275"/>
      <c r="APH241" s="3275"/>
      <c r="API241" s="3275"/>
      <c r="APJ241" s="3275"/>
      <c r="APK241" s="3275"/>
      <c r="APL241" s="3275"/>
      <c r="APM241" s="3275"/>
      <c r="APN241" s="3275"/>
      <c r="APO241" s="3275"/>
      <c r="APP241" s="3275"/>
      <c r="APQ241" s="3275"/>
      <c r="APR241" s="3275"/>
      <c r="APS241" s="3275"/>
      <c r="APT241" s="3275"/>
      <c r="APU241" s="3275"/>
      <c r="APV241" s="3275"/>
      <c r="APW241" s="3275"/>
      <c r="APX241" s="3275"/>
      <c r="APY241" s="3275"/>
      <c r="APZ241" s="3275"/>
      <c r="AQA241" s="3275"/>
      <c r="AQB241" s="3275"/>
      <c r="AQC241" s="3275"/>
      <c r="AQD241" s="3275"/>
      <c r="AQE241" s="3275"/>
      <c r="AQF241" s="3275"/>
      <c r="AQG241" s="3275"/>
      <c r="AQH241" s="3275"/>
      <c r="AQI241" s="3275"/>
      <c r="AQJ241" s="3275"/>
      <c r="AQK241" s="3275"/>
      <c r="AQL241" s="3275"/>
      <c r="AQM241" s="3275"/>
      <c r="AQN241" s="3275"/>
      <c r="AQO241" s="3275"/>
      <c r="AQP241" s="3275"/>
      <c r="AQQ241" s="3275"/>
      <c r="AQR241" s="3275"/>
      <c r="AQS241" s="3275"/>
      <c r="AQT241" s="3275"/>
      <c r="AQU241" s="3275"/>
      <c r="AQV241" s="3275"/>
      <c r="AQW241" s="3275"/>
      <c r="AQX241" s="3275"/>
      <c r="AQY241" s="3275"/>
      <c r="AQZ241" s="3275"/>
      <c r="ARA241" s="3275"/>
      <c r="ARB241" s="3275"/>
      <c r="ARC241" s="3275"/>
      <c r="ARD241" s="3275"/>
      <c r="ARE241" s="3275"/>
      <c r="ARF241" s="3275"/>
      <c r="ARG241" s="3275"/>
      <c r="ARH241" s="3275"/>
      <c r="ARI241" s="3275"/>
      <c r="ARJ241" s="3275"/>
      <c r="ARK241" s="3275"/>
      <c r="ARL241" s="3275"/>
      <c r="ARM241" s="3275"/>
      <c r="ARN241" s="3275"/>
      <c r="ARO241" s="3275"/>
      <c r="ARP241" s="3275"/>
      <c r="ARQ241" s="3275"/>
      <c r="ARR241" s="3275"/>
      <c r="ARS241" s="3275"/>
      <c r="ART241" s="3275"/>
      <c r="ARU241" s="3275"/>
      <c r="ARV241" s="3275"/>
      <c r="ARW241" s="3275"/>
      <c r="ARX241" s="3275"/>
      <c r="ARY241" s="3275"/>
      <c r="ARZ241" s="3275"/>
      <c r="ASA241" s="3275"/>
      <c r="ASB241" s="3275"/>
      <c r="ASC241" s="3275"/>
      <c r="ASD241" s="3275"/>
      <c r="ASE241" s="3275"/>
      <c r="ASF241" s="3275"/>
      <c r="ASG241" s="3275"/>
      <c r="ASH241" s="3275"/>
      <c r="ASI241" s="3275"/>
      <c r="ASJ241" s="3275"/>
      <c r="ASK241" s="3275"/>
      <c r="ASL241" s="3275"/>
      <c r="ASM241" s="3275"/>
      <c r="ASN241" s="3275"/>
      <c r="ASO241" s="3275"/>
      <c r="ASP241" s="3275"/>
      <c r="ASQ241" s="3275"/>
      <c r="ASR241" s="3275"/>
      <c r="ASS241" s="3275"/>
      <c r="AST241" s="3275"/>
      <c r="ASU241" s="3275"/>
      <c r="ASV241" s="3275"/>
      <c r="ASW241" s="3275"/>
      <c r="ASX241" s="3275"/>
      <c r="ASY241" s="3275"/>
      <c r="ASZ241" s="3275"/>
      <c r="ATA241" s="3275"/>
      <c r="ATB241" s="3275"/>
      <c r="ATC241" s="3275"/>
      <c r="ATD241" s="3275"/>
      <c r="ATE241" s="3275"/>
      <c r="ATF241" s="3275"/>
      <c r="ATG241" s="3275"/>
      <c r="ATH241" s="3275"/>
      <c r="ATI241" s="3275"/>
      <c r="ATJ241" s="3275"/>
      <c r="ATK241" s="3275"/>
      <c r="ATL241" s="3275"/>
      <c r="ATM241" s="3275"/>
      <c r="ATN241" s="3275"/>
      <c r="ATO241" s="3275"/>
      <c r="ATP241" s="3275"/>
      <c r="ATQ241" s="3275"/>
      <c r="ATR241" s="3275"/>
      <c r="ATS241" s="3275"/>
      <c r="ATT241" s="3275"/>
      <c r="ATU241" s="3275"/>
      <c r="ATV241" s="3275"/>
      <c r="ATW241" s="3275"/>
      <c r="ATX241" s="3275"/>
      <c r="ATY241" s="3275"/>
      <c r="ATZ241" s="3275"/>
      <c r="AUA241" s="3275"/>
      <c r="AUB241" s="3275"/>
      <c r="AUC241" s="3275"/>
      <c r="AUD241" s="3275"/>
      <c r="AUE241" s="3275"/>
      <c r="AUF241" s="3275"/>
      <c r="AUG241" s="3275"/>
      <c r="AUH241" s="3275"/>
      <c r="AUI241" s="3275"/>
      <c r="AUJ241" s="3275"/>
      <c r="AUK241" s="3275"/>
      <c r="AUL241" s="3275"/>
      <c r="AUM241" s="3275"/>
      <c r="AUN241" s="3275"/>
      <c r="AUO241" s="3275"/>
      <c r="AUP241" s="3275"/>
      <c r="AUQ241" s="3275"/>
      <c r="AUR241" s="3275"/>
      <c r="AUS241" s="3275"/>
      <c r="AUT241" s="3275"/>
      <c r="AUU241" s="3275"/>
      <c r="AUV241" s="3275"/>
      <c r="AUW241" s="3275"/>
      <c r="AUX241" s="3275"/>
      <c r="AUY241" s="3275"/>
      <c r="AUZ241" s="3275"/>
      <c r="AVA241" s="3275"/>
      <c r="AVB241" s="3275"/>
      <c r="AVC241" s="3275"/>
      <c r="AVD241" s="3275"/>
      <c r="AVE241" s="3275"/>
      <c r="AVF241" s="3275"/>
      <c r="AVG241" s="3275"/>
      <c r="AVH241" s="3275"/>
      <c r="AVI241" s="3275"/>
      <c r="AVJ241" s="3275"/>
      <c r="AVK241" s="3275"/>
      <c r="AVL241" s="3275"/>
      <c r="AVM241" s="3275"/>
      <c r="AVN241" s="3275"/>
      <c r="AVO241" s="3275"/>
      <c r="AVP241" s="3275"/>
      <c r="AVQ241" s="3275"/>
      <c r="AVR241" s="3275"/>
      <c r="AVS241" s="3275"/>
      <c r="AVT241" s="3275"/>
      <c r="AVU241" s="3275"/>
      <c r="AVV241" s="3275"/>
      <c r="AVW241" s="3275"/>
      <c r="AVX241" s="3275"/>
      <c r="AVY241" s="3275"/>
      <c r="AVZ241" s="3275"/>
      <c r="AWA241" s="3275"/>
      <c r="AWB241" s="3275"/>
      <c r="AWC241" s="3275"/>
      <c r="AWD241" s="3275"/>
      <c r="AWE241" s="3275"/>
      <c r="AWF241" s="3275"/>
      <c r="AWG241" s="3275"/>
      <c r="AWH241" s="3275"/>
      <c r="AWI241" s="3275"/>
      <c r="AWJ241" s="3275"/>
      <c r="AWK241" s="3275"/>
      <c r="AWL241" s="3275"/>
      <c r="AWM241" s="3275"/>
      <c r="AWN241" s="3275"/>
      <c r="AWO241" s="3275"/>
      <c r="AWP241" s="3275"/>
      <c r="AWQ241" s="3275"/>
      <c r="AWR241" s="3275"/>
      <c r="AWS241" s="3275"/>
      <c r="AWT241" s="3275"/>
      <c r="AWU241" s="3275"/>
      <c r="AWV241" s="3275"/>
      <c r="AWW241" s="3275"/>
      <c r="AWX241" s="3275"/>
      <c r="AWY241" s="3275"/>
      <c r="AWZ241" s="3275"/>
      <c r="AXA241" s="3275"/>
      <c r="AXB241" s="3275"/>
      <c r="AXC241" s="3275"/>
      <c r="AXD241" s="3275"/>
      <c r="AXE241" s="3275"/>
      <c r="AXF241" s="3275"/>
      <c r="AXG241" s="3275"/>
      <c r="AXH241" s="3275"/>
      <c r="AXI241" s="3275"/>
      <c r="AXJ241" s="3275"/>
    </row>
    <row r="242" spans="1:1310" ht="20.100000000000001" customHeight="1" thickBot="1">
      <c r="B242" s="152"/>
      <c r="C242" s="152"/>
      <c r="D242" s="152"/>
      <c r="E242" s="3109"/>
      <c r="F242" s="3109"/>
      <c r="G242" s="152"/>
      <c r="H242" s="152"/>
      <c r="I242" s="152"/>
      <c r="J242" s="152"/>
      <c r="K242" s="152"/>
      <c r="L242" s="612"/>
      <c r="M242" s="612"/>
      <c r="N242" s="612"/>
      <c r="O242" s="612"/>
      <c r="P242" s="612"/>
      <c r="Q242" s="612"/>
    </row>
    <row r="243" spans="1:1310" ht="20.100000000000001" customHeight="1">
      <c r="A243" s="3306" t="s">
        <v>160</v>
      </c>
      <c r="B243" s="3307" t="s">
        <v>2637</v>
      </c>
      <c r="C243" s="3308"/>
      <c r="D243" s="3308"/>
      <c r="E243" s="3308"/>
      <c r="F243" s="3308"/>
      <c r="G243" s="3309"/>
      <c r="H243" s="152"/>
      <c r="I243" s="3310" t="s">
        <v>2638</v>
      </c>
      <c r="J243" s="3311"/>
      <c r="K243" s="3311"/>
      <c r="L243" s="3311"/>
      <c r="M243" s="3311"/>
      <c r="N243" s="3311"/>
      <c r="O243" s="3312"/>
      <c r="P243" s="612"/>
      <c r="Q243" s="612"/>
    </row>
    <row r="244" spans="1:1310" ht="20.100000000000001" customHeight="1">
      <c r="A244" s="3313" t="s">
        <v>2637</v>
      </c>
      <c r="B244" s="3314"/>
      <c r="C244" s="3315"/>
      <c r="D244" s="3315"/>
      <c r="E244" s="3315"/>
      <c r="F244" s="3315"/>
      <c r="G244" s="3316"/>
      <c r="H244" s="152"/>
      <c r="I244" s="3317" t="s">
        <v>2639</v>
      </c>
      <c r="J244" s="622"/>
      <c r="K244" s="622"/>
      <c r="L244" s="3318" t="s">
        <v>2640</v>
      </c>
      <c r="M244" s="622"/>
      <c r="N244" s="622"/>
      <c r="O244" s="3319"/>
      <c r="P244" s="612"/>
      <c r="Q244" s="612"/>
    </row>
    <row r="245" spans="1:1310" ht="20.100000000000001" customHeight="1">
      <c r="A245" s="3313"/>
      <c r="B245" s="3320"/>
      <c r="C245" s="1510"/>
      <c r="D245" s="3321"/>
      <c r="E245" s="1510"/>
      <c r="F245" s="3321"/>
      <c r="G245" s="3322"/>
      <c r="H245" s="152"/>
      <c r="I245" s="3317" t="s">
        <v>2641</v>
      </c>
      <c r="J245" s="622"/>
      <c r="K245" s="622"/>
      <c r="L245" s="3318" t="s">
        <v>2642</v>
      </c>
      <c r="M245" s="622"/>
      <c r="N245" s="622"/>
      <c r="O245" s="3319"/>
      <c r="P245" s="612"/>
      <c r="Q245" s="612"/>
    </row>
    <row r="246" spans="1:1310" ht="20.100000000000001" customHeight="1">
      <c r="A246" s="3313"/>
      <c r="B246" s="3323" t="s">
        <v>161</v>
      </c>
      <c r="C246" s="3324" t="s">
        <v>2643</v>
      </c>
      <c r="D246" s="622"/>
      <c r="E246" s="622"/>
      <c r="F246" s="622"/>
      <c r="G246" s="3319"/>
      <c r="H246" s="152"/>
      <c r="I246" s="3317" t="s">
        <v>2644</v>
      </c>
      <c r="J246" s="622"/>
      <c r="K246" s="622"/>
      <c r="L246" s="152"/>
      <c r="M246" s="622"/>
      <c r="N246" s="622"/>
      <c r="O246" s="3319"/>
      <c r="P246" s="612"/>
      <c r="Q246" s="612"/>
    </row>
    <row r="247" spans="1:1310" ht="20.100000000000001" customHeight="1">
      <c r="A247" s="3313"/>
      <c r="B247" s="3325" t="s">
        <v>162</v>
      </c>
      <c r="C247" s="3324" t="s">
        <v>2645</v>
      </c>
      <c r="D247" s="622"/>
      <c r="E247" s="622"/>
      <c r="F247" s="622"/>
      <c r="G247" s="3319"/>
      <c r="H247" s="152"/>
      <c r="I247" s="3317" t="s">
        <v>2646</v>
      </c>
      <c r="J247" s="622"/>
      <c r="K247" s="622"/>
      <c r="L247" s="3318" t="s">
        <v>2647</v>
      </c>
      <c r="M247" s="622"/>
      <c r="N247" s="622"/>
      <c r="O247" s="3319"/>
      <c r="P247" s="612"/>
      <c r="Q247" s="612"/>
    </row>
    <row r="248" spans="1:1310" ht="20.100000000000001" customHeight="1">
      <c r="A248" s="3313"/>
      <c r="B248" s="3326" t="s">
        <v>163</v>
      </c>
      <c r="C248" s="3324" t="s">
        <v>2648</v>
      </c>
      <c r="D248" s="622"/>
      <c r="E248" s="622"/>
      <c r="F248" s="622"/>
      <c r="G248" s="3319"/>
      <c r="H248" s="152"/>
      <c r="I248" s="3317" t="s">
        <v>2649</v>
      </c>
      <c r="J248" s="622"/>
      <c r="K248" s="622"/>
      <c r="L248" s="3318" t="s">
        <v>2650</v>
      </c>
      <c r="M248" s="622"/>
      <c r="N248" s="622"/>
      <c r="O248" s="3319"/>
      <c r="P248" s="612"/>
      <c r="Q248" s="612"/>
    </row>
    <row r="249" spans="1:1310" ht="20.100000000000001" customHeight="1" thickBot="1">
      <c r="A249" s="3313"/>
      <c r="B249" s="3180"/>
      <c r="C249" s="622"/>
      <c r="D249" s="622"/>
      <c r="E249" s="622"/>
      <c r="F249" s="622"/>
      <c r="G249" s="3319"/>
      <c r="H249" s="152"/>
      <c r="I249" s="3317"/>
      <c r="J249" s="622"/>
      <c r="K249" s="622"/>
      <c r="L249" s="3318" t="s">
        <v>2651</v>
      </c>
      <c r="M249" s="622"/>
      <c r="N249" s="622"/>
      <c r="O249" s="3319"/>
      <c r="P249" s="612"/>
      <c r="Q249" s="612"/>
    </row>
    <row r="250" spans="1:1310" ht="20.100000000000001" customHeight="1">
      <c r="A250" s="3313"/>
      <c r="B250" s="3327"/>
      <c r="C250" s="3328"/>
      <c r="D250" s="3329"/>
      <c r="E250" s="3328"/>
      <c r="F250" s="3329"/>
      <c r="G250" s="3330"/>
      <c r="H250" s="152"/>
      <c r="I250" s="3180"/>
      <c r="J250" s="622"/>
      <c r="K250" s="622"/>
      <c r="L250" s="622"/>
      <c r="M250" s="622"/>
      <c r="N250" s="622"/>
      <c r="O250" s="3319"/>
      <c r="P250" s="612"/>
      <c r="Q250" s="612"/>
    </row>
    <row r="251" spans="1:1310" ht="20.100000000000001" customHeight="1">
      <c r="A251" s="3313"/>
      <c r="B251" s="3331" t="s">
        <v>2652</v>
      </c>
      <c r="C251" s="3332"/>
      <c r="D251" s="3332"/>
      <c r="E251" s="3332"/>
      <c r="F251" s="3332"/>
      <c r="G251" s="3333"/>
      <c r="H251" s="152"/>
      <c r="I251" s="3317" t="s">
        <v>2653</v>
      </c>
      <c r="J251" s="622"/>
      <c r="K251" s="622"/>
      <c r="L251" s="3270" t="s">
        <v>2654</v>
      </c>
      <c r="M251" s="622"/>
      <c r="N251" s="622"/>
      <c r="O251" s="3319"/>
      <c r="P251" s="612"/>
      <c r="Q251" s="612"/>
    </row>
    <row r="252" spans="1:1310" ht="20.100000000000001" customHeight="1">
      <c r="A252" s="3313"/>
      <c r="B252" s="3334"/>
      <c r="C252" s="622"/>
      <c r="D252" s="3335"/>
      <c r="E252" s="622"/>
      <c r="F252" s="3335"/>
      <c r="G252" s="3336"/>
      <c r="H252" s="152"/>
      <c r="I252" s="3317" t="s">
        <v>2655</v>
      </c>
      <c r="J252" s="622"/>
      <c r="K252" s="622"/>
      <c r="L252" s="3337">
        <v>0</v>
      </c>
      <c r="M252" s="3338">
        <v>0</v>
      </c>
      <c r="N252" s="3339">
        <v>0</v>
      </c>
      <c r="O252" s="3340">
        <v>0</v>
      </c>
      <c r="P252" s="612"/>
      <c r="Q252" s="612"/>
    </row>
    <row r="253" spans="1:1310" ht="20.100000000000001" customHeight="1" thickBot="1">
      <c r="A253" s="3313"/>
      <c r="B253" s="3323" t="s">
        <v>161</v>
      </c>
      <c r="C253" s="3324" t="s">
        <v>2656</v>
      </c>
      <c r="D253" s="622"/>
      <c r="E253" s="622"/>
      <c r="F253" s="622"/>
      <c r="G253" s="3319"/>
      <c r="H253" s="152"/>
      <c r="I253" s="3194"/>
      <c r="J253" s="3195"/>
      <c r="K253" s="3195"/>
      <c r="L253" s="3195"/>
      <c r="M253" s="3195"/>
      <c r="N253" s="3195"/>
      <c r="O253" s="3196"/>
      <c r="P253" s="612"/>
      <c r="Q253" s="612"/>
    </row>
    <row r="254" spans="1:1310" ht="20.100000000000001" customHeight="1" thickBot="1">
      <c r="A254" s="3313"/>
      <c r="B254" s="3325" t="s">
        <v>162</v>
      </c>
      <c r="C254" s="3324" t="s">
        <v>2657</v>
      </c>
      <c r="D254" s="622"/>
      <c r="E254" s="622"/>
      <c r="F254" s="622"/>
      <c r="G254" s="3319"/>
      <c r="H254" s="152"/>
      <c r="I254" s="1510"/>
      <c r="J254" s="1510"/>
      <c r="K254" s="1510"/>
      <c r="L254" s="1510"/>
      <c r="M254" s="1510"/>
      <c r="N254" s="1510"/>
      <c r="O254" s="1510"/>
      <c r="P254" s="612"/>
      <c r="Q254" s="612"/>
    </row>
    <row r="255" spans="1:1310" ht="20.100000000000001" customHeight="1">
      <c r="A255" s="3313"/>
      <c r="B255" s="3326" t="s">
        <v>163</v>
      </c>
      <c r="C255" s="3324" t="s">
        <v>2658</v>
      </c>
      <c r="D255" s="622"/>
      <c r="E255" s="622"/>
      <c r="F255" s="622"/>
      <c r="G255" s="3319"/>
      <c r="H255" s="152"/>
      <c r="I255" s="3341" t="s">
        <v>2659</v>
      </c>
      <c r="J255" s="3342"/>
      <c r="K255" s="3342"/>
      <c r="L255" s="3342"/>
      <c r="M255" s="3342"/>
      <c r="N255" s="3342"/>
      <c r="O255" s="3343"/>
      <c r="P255" s="612"/>
      <c r="Q255" s="612"/>
    </row>
    <row r="256" spans="1:1310" ht="20.100000000000001" customHeight="1">
      <c r="A256" s="3313"/>
      <c r="B256" s="3180"/>
      <c r="C256" s="622"/>
      <c r="D256" s="622"/>
      <c r="E256" s="622"/>
      <c r="F256" s="622"/>
      <c r="G256" s="3319"/>
      <c r="H256" s="152"/>
      <c r="I256" s="3344" t="s">
        <v>2660</v>
      </c>
      <c r="J256" s="3345">
        <v>8.35</v>
      </c>
      <c r="K256" s="3346" t="s">
        <v>2661</v>
      </c>
      <c r="L256" s="3346"/>
      <c r="M256" s="3345">
        <v>0.25</v>
      </c>
      <c r="N256" s="3347">
        <f>IF(ISBLANK(M257),I260,M257)</f>
        <v>33.4</v>
      </c>
      <c r="O256" s="3348" t="s">
        <v>492</v>
      </c>
      <c r="P256" s="612"/>
      <c r="Q256" s="612"/>
    </row>
    <row r="257" spans="1:17" ht="20.100000000000001" customHeight="1">
      <c r="A257" s="3313"/>
      <c r="B257" s="3349" t="s">
        <v>2662</v>
      </c>
      <c r="C257" s="3350"/>
      <c r="D257" s="3351"/>
      <c r="E257" s="3350"/>
      <c r="F257" s="3352">
        <f>3.14*(11*11)</f>
        <v>379.94</v>
      </c>
      <c r="G257" s="3353"/>
      <c r="H257" s="152"/>
      <c r="I257" s="3344"/>
      <c r="J257" s="3345"/>
      <c r="K257" s="3346"/>
      <c r="L257" s="3346"/>
      <c r="M257" s="3345"/>
      <c r="N257" s="3347"/>
      <c r="O257" s="3348"/>
      <c r="P257" s="612"/>
      <c r="Q257" s="612"/>
    </row>
    <row r="258" spans="1:17" ht="20.100000000000001" customHeight="1">
      <c r="A258" s="3313"/>
      <c r="B258" s="3354" t="s">
        <v>2663</v>
      </c>
      <c r="C258" s="3355"/>
      <c r="D258" s="3356"/>
      <c r="E258" s="3355"/>
      <c r="F258" s="3357" t="s">
        <v>2664</v>
      </c>
      <c r="G258" s="3358"/>
      <c r="H258" s="152"/>
      <c r="I258" s="3344"/>
      <c r="J258" s="3345"/>
      <c r="K258" s="3359" t="s">
        <v>2665</v>
      </c>
      <c r="L258" s="3359"/>
      <c r="M258" s="3360">
        <v>70</v>
      </c>
      <c r="N258" s="3361">
        <f>J256/M258</f>
        <v>0.11928571428571429</v>
      </c>
      <c r="O258" s="3348" t="s">
        <v>2666</v>
      </c>
      <c r="P258" s="612"/>
      <c r="Q258" s="612"/>
    </row>
    <row r="259" spans="1:17" ht="20.100000000000001" customHeight="1">
      <c r="A259" s="3313"/>
      <c r="B259" s="3362" t="s">
        <v>2667</v>
      </c>
      <c r="C259" s="3363" t="s">
        <v>2668</v>
      </c>
      <c r="E259" s="3363" t="s">
        <v>2669</v>
      </c>
      <c r="F259" s="3364" t="s">
        <v>2670</v>
      </c>
      <c r="G259" s="3365"/>
      <c r="H259" s="152"/>
      <c r="I259" s="3344"/>
      <c r="J259" s="3345"/>
      <c r="K259" s="3359"/>
      <c r="L259" s="3359"/>
      <c r="M259" s="3360"/>
      <c r="N259" s="3361"/>
      <c r="O259" s="3348"/>
      <c r="P259" s="612"/>
      <c r="Q259" s="612"/>
    </row>
    <row r="260" spans="1:17" ht="20.100000000000001" customHeight="1">
      <c r="A260" s="3313"/>
      <c r="B260" s="3366">
        <v>1</v>
      </c>
      <c r="C260" s="3367">
        <v>22</v>
      </c>
      <c r="D260" s="152"/>
      <c r="E260" s="3368">
        <f>C260/2</f>
        <v>11</v>
      </c>
      <c r="F260" s="3369">
        <f>PI()*(E260^2)</f>
        <v>380.13271108436498</v>
      </c>
      <c r="G260" s="3370"/>
      <c r="H260" s="152"/>
      <c r="I260" s="3371">
        <f>IF(ISBLANK(M256),0,J256/M256)</f>
        <v>33.4</v>
      </c>
      <c r="J260" s="3372"/>
      <c r="K260" s="3372"/>
      <c r="L260" s="3372"/>
      <c r="M260" s="3372"/>
      <c r="N260" s="3372"/>
      <c r="O260" s="3373"/>
      <c r="P260" s="612"/>
      <c r="Q260" s="612"/>
    </row>
    <row r="261" spans="1:17" ht="20.100000000000001" customHeight="1" thickBot="1">
      <c r="A261" s="3313"/>
      <c r="B261" s="3366"/>
      <c r="C261" s="3367"/>
      <c r="D261" s="152"/>
      <c r="E261" s="3368"/>
      <c r="F261" s="3369"/>
      <c r="G261" s="3370"/>
      <c r="H261" s="152"/>
      <c r="I261" s="3374" t="s">
        <v>2671</v>
      </c>
      <c r="J261" s="3375"/>
      <c r="K261" s="3375"/>
      <c r="L261" s="3375"/>
      <c r="M261" s="3375"/>
      <c r="N261" s="3375"/>
      <c r="O261" s="3376"/>
      <c r="P261" s="612"/>
      <c r="Q261" s="612"/>
    </row>
    <row r="262" spans="1:17" ht="20.100000000000001" customHeight="1">
      <c r="A262" s="3313"/>
      <c r="B262" s="3377"/>
      <c r="C262" s="3378"/>
      <c r="D262" s="152"/>
      <c r="E262" s="3379"/>
      <c r="F262" s="3380"/>
      <c r="G262" s="3370"/>
      <c r="H262" s="152"/>
      <c r="I262" s="3381" t="s">
        <v>181</v>
      </c>
      <c r="J262" s="3382"/>
      <c r="K262" s="3382"/>
      <c r="L262" s="3382"/>
      <c r="M262" s="3382"/>
      <c r="N262" s="3382"/>
      <c r="O262" s="3383"/>
      <c r="P262" s="612"/>
      <c r="Q262" s="612"/>
    </row>
    <row r="263" spans="1:17" ht="20.100000000000001" customHeight="1" thickBot="1">
      <c r="A263" s="3313"/>
      <c r="B263" s="3366">
        <v>1</v>
      </c>
      <c r="C263" s="3367">
        <v>22</v>
      </c>
      <c r="D263" s="152"/>
      <c r="E263" s="3368">
        <f>C263/2</f>
        <v>11</v>
      </c>
      <c r="F263" s="3369">
        <f>PI()*(E263^2)</f>
        <v>380.13271108436498</v>
      </c>
      <c r="G263" s="3370"/>
      <c r="H263" s="152"/>
      <c r="I263" s="3384"/>
      <c r="J263" s="3385"/>
      <c r="K263" s="3385"/>
      <c r="L263" s="3385"/>
      <c r="M263" s="3385"/>
      <c r="N263" s="3385"/>
      <c r="O263" s="3386"/>
      <c r="P263" s="612"/>
      <c r="Q263" s="612"/>
    </row>
    <row r="264" spans="1:17" ht="20.100000000000001" customHeight="1" thickBot="1">
      <c r="A264" s="3313"/>
      <c r="B264" s="3387"/>
      <c r="C264" s="3388"/>
      <c r="D264" s="152"/>
      <c r="E264" s="3389"/>
      <c r="F264" s="3390"/>
      <c r="G264" s="3370"/>
      <c r="H264" s="152"/>
      <c r="P264" s="612"/>
      <c r="Q264" s="612"/>
    </row>
    <row r="265" spans="1:17" ht="20.100000000000001" customHeight="1">
      <c r="A265" s="3313"/>
      <c r="B265" s="3391" t="s">
        <v>2672</v>
      </c>
      <c r="C265" s="3392"/>
      <c r="D265" s="3392"/>
      <c r="E265" s="3392"/>
      <c r="F265" s="3392"/>
      <c r="G265" s="3393"/>
      <c r="H265" s="152"/>
      <c r="I265" s="3394" t="s">
        <v>2673</v>
      </c>
      <c r="J265" s="3395"/>
      <c r="K265" s="3395"/>
      <c r="L265" s="3395"/>
      <c r="M265" s="3395"/>
      <c r="N265" s="3396"/>
      <c r="O265" s="612"/>
      <c r="P265" s="612"/>
      <c r="Q265" s="612"/>
    </row>
    <row r="266" spans="1:17" ht="20.100000000000001" customHeight="1">
      <c r="A266" s="3313"/>
      <c r="B266" s="3397" t="s">
        <v>2674</v>
      </c>
      <c r="C266" s="1510"/>
      <c r="D266" s="3398"/>
      <c r="E266" s="1510"/>
      <c r="F266" s="3399"/>
      <c r="G266" s="3400"/>
      <c r="H266" s="152"/>
      <c r="I266" s="3401"/>
      <c r="J266" s="3402"/>
      <c r="K266" s="3402"/>
      <c r="L266" s="3402"/>
      <c r="M266" s="3402"/>
      <c r="N266" s="3403"/>
      <c r="O266" s="612"/>
      <c r="P266" s="612"/>
      <c r="Q266" s="612"/>
    </row>
    <row r="267" spans="1:17" ht="20.100000000000001" customHeight="1">
      <c r="A267" s="3313"/>
      <c r="B267" s="3404" t="s">
        <v>181</v>
      </c>
      <c r="C267" s="3405"/>
      <c r="D267" s="3405"/>
      <c r="E267" s="3405"/>
      <c r="F267" s="3405"/>
      <c r="G267" s="3406"/>
      <c r="H267" s="152"/>
      <c r="I267" s="3407" t="s">
        <v>2675</v>
      </c>
      <c r="J267" s="3408"/>
      <c r="K267" s="3408"/>
      <c r="L267" s="3408"/>
      <c r="M267" s="3408"/>
      <c r="N267" s="3409"/>
      <c r="O267" s="612"/>
      <c r="P267" s="612"/>
      <c r="Q267" s="612"/>
    </row>
    <row r="268" spans="1:17" ht="20.100000000000001" customHeight="1" thickBot="1">
      <c r="A268" s="3313"/>
      <c r="B268" s="3410"/>
      <c r="C268" s="3411"/>
      <c r="D268" s="3411"/>
      <c r="E268" s="3411"/>
      <c r="F268" s="3411"/>
      <c r="G268" s="3412"/>
      <c r="H268" s="152"/>
      <c r="I268" s="3407"/>
      <c r="J268" s="3408"/>
      <c r="K268" s="3408"/>
      <c r="L268" s="3408"/>
      <c r="M268" s="3408"/>
      <c r="N268" s="3409"/>
      <c r="O268" s="612"/>
      <c r="P268" s="612"/>
      <c r="Q268" s="612"/>
    </row>
    <row r="269" spans="1:17" ht="20.100000000000001" customHeight="1" thickBot="1">
      <c r="B269" s="152"/>
      <c r="C269" s="152"/>
      <c r="D269" s="152"/>
      <c r="E269" s="3109"/>
      <c r="F269" s="3109"/>
      <c r="G269" s="152"/>
      <c r="H269" s="152"/>
      <c r="I269" s="3413" t="s">
        <v>2667</v>
      </c>
      <c r="J269" s="3414" t="s">
        <v>2668</v>
      </c>
      <c r="K269" s="3414" t="s">
        <v>2669</v>
      </c>
      <c r="L269" s="3415" t="s">
        <v>2676</v>
      </c>
      <c r="M269" s="3416" t="s">
        <v>2677</v>
      </c>
      <c r="N269" s="3417" t="s">
        <v>2678</v>
      </c>
      <c r="O269" s="612"/>
      <c r="P269" s="612"/>
      <c r="Q269" s="612"/>
    </row>
    <row r="270" spans="1:17" ht="20.100000000000001" customHeight="1">
      <c r="A270" s="3306" t="s">
        <v>160</v>
      </c>
      <c r="B270" s="3418" t="s">
        <v>2679</v>
      </c>
      <c r="C270" s="3419"/>
      <c r="D270" s="3419"/>
      <c r="E270" s="3419"/>
      <c r="F270" s="3419"/>
      <c r="G270" s="3420"/>
      <c r="H270" s="152"/>
      <c r="I270" s="3413"/>
      <c r="J270" s="3414"/>
      <c r="K270" s="3414"/>
      <c r="L270" s="3415"/>
      <c r="M270" s="3416"/>
      <c r="N270" s="3417"/>
      <c r="O270" s="612"/>
      <c r="P270" s="612"/>
      <c r="Q270" s="612"/>
    </row>
    <row r="271" spans="1:17" ht="20.100000000000001" customHeight="1">
      <c r="A271" s="3421" t="s">
        <v>2679</v>
      </c>
      <c r="B271" s="3422" t="s">
        <v>2680</v>
      </c>
      <c r="C271" s="3423"/>
      <c r="D271" s="3423"/>
      <c r="E271" s="3423"/>
      <c r="F271" s="3423"/>
      <c r="G271" s="3424"/>
      <c r="H271" s="152"/>
      <c r="I271" s="3425">
        <v>1</v>
      </c>
      <c r="J271" s="3426">
        <v>22</v>
      </c>
      <c r="K271" s="3368">
        <f>J271/2</f>
        <v>11</v>
      </c>
      <c r="L271" s="3427">
        <v>0.15</v>
      </c>
      <c r="M271" s="3428">
        <f>(PI()*(K271^2)*I271)</f>
        <v>380.13271108436498</v>
      </c>
      <c r="N271" s="3429">
        <f>N275</f>
        <v>1.5783961298369786</v>
      </c>
      <c r="O271" s="612"/>
      <c r="P271" s="612"/>
      <c r="Q271" s="612"/>
    </row>
    <row r="272" spans="1:17" ht="20.100000000000001" customHeight="1">
      <c r="A272" s="3421"/>
      <c r="B272" s="3422"/>
      <c r="C272" s="3423"/>
      <c r="D272" s="3423"/>
      <c r="E272" s="3423"/>
      <c r="F272" s="3423"/>
      <c r="G272" s="3424"/>
      <c r="H272" s="152"/>
      <c r="I272" s="3425"/>
      <c r="J272" s="3426"/>
      <c r="K272" s="3368"/>
      <c r="L272" s="3427"/>
      <c r="M272" s="3428"/>
      <c r="N272" s="3429"/>
      <c r="O272" s="612"/>
      <c r="P272" s="612"/>
      <c r="Q272" s="612"/>
    </row>
    <row r="273" spans="1:17" ht="20.100000000000001" customHeight="1">
      <c r="A273" s="3421"/>
      <c r="B273" s="3422" t="s">
        <v>2681</v>
      </c>
      <c r="C273" s="3423"/>
      <c r="D273" s="3423"/>
      <c r="E273" s="3423"/>
      <c r="F273" s="3423"/>
      <c r="G273" s="3424"/>
      <c r="H273" s="152"/>
      <c r="I273" s="3407" t="s">
        <v>2682</v>
      </c>
      <c r="J273" s="3408"/>
      <c r="K273" s="3408"/>
      <c r="L273" s="3408"/>
      <c r="M273" s="3408"/>
      <c r="N273" s="3409"/>
      <c r="O273" s="612"/>
      <c r="P273" s="612"/>
      <c r="Q273" s="612"/>
    </row>
    <row r="274" spans="1:17" ht="20.100000000000001" customHeight="1">
      <c r="A274" s="3421"/>
      <c r="B274" s="3422"/>
      <c r="C274" s="3423"/>
      <c r="D274" s="3423"/>
      <c r="E274" s="3423"/>
      <c r="F274" s="3423"/>
      <c r="G274" s="3424"/>
      <c r="H274" s="152"/>
      <c r="I274" s="3407"/>
      <c r="J274" s="3408"/>
      <c r="K274" s="3408"/>
      <c r="L274" s="3408"/>
      <c r="M274" s="3408"/>
      <c r="N274" s="3409"/>
      <c r="O274" s="612"/>
      <c r="P274" s="612"/>
      <c r="Q274" s="612"/>
    </row>
    <row r="275" spans="1:17" ht="20.100000000000001" customHeight="1">
      <c r="A275" s="3421"/>
      <c r="B275" s="3422"/>
      <c r="C275" s="3423"/>
      <c r="D275" s="3423"/>
      <c r="E275" s="3423"/>
      <c r="F275" s="3423"/>
      <c r="G275" s="3424"/>
      <c r="H275" s="152"/>
      <c r="I275" s="3425">
        <v>1</v>
      </c>
      <c r="J275" s="3426">
        <v>30</v>
      </c>
      <c r="K275" s="3426">
        <v>20</v>
      </c>
      <c r="L275" s="3430">
        <f>(L271*N271)*I271</f>
        <v>0.2367594194755468</v>
      </c>
      <c r="M275" s="3428">
        <f>(J275*K275)*I275</f>
        <v>600</v>
      </c>
      <c r="N275" s="3429">
        <f>M275/M271</f>
        <v>1.5783961298369786</v>
      </c>
      <c r="O275" s="612"/>
      <c r="P275" s="612"/>
      <c r="Q275" s="612"/>
    </row>
    <row r="276" spans="1:17" ht="20.100000000000001" customHeight="1">
      <c r="A276" s="3421"/>
      <c r="B276" s="3431"/>
      <c r="C276" s="3432"/>
      <c r="D276" s="3432"/>
      <c r="E276" s="3432"/>
      <c r="F276" s="3432"/>
      <c r="G276" s="3370"/>
      <c r="H276" s="152"/>
      <c r="I276" s="3425"/>
      <c r="J276" s="3426"/>
      <c r="K276" s="3426"/>
      <c r="L276" s="3430"/>
      <c r="M276" s="3428"/>
      <c r="N276" s="3429"/>
      <c r="O276" s="612"/>
      <c r="P276" s="612"/>
      <c r="Q276" s="612"/>
    </row>
    <row r="277" spans="1:17" ht="20.100000000000001" customHeight="1">
      <c r="A277" s="3421"/>
      <c r="B277" s="3431"/>
      <c r="C277" s="3432"/>
      <c r="D277" s="3432"/>
      <c r="E277" s="3432"/>
      <c r="F277" s="3432"/>
      <c r="G277" s="3370"/>
      <c r="H277" s="152"/>
      <c r="I277" s="3433" t="s">
        <v>2683</v>
      </c>
      <c r="J277" s="3434" t="s">
        <v>2684</v>
      </c>
      <c r="K277" s="3434" t="s">
        <v>2685</v>
      </c>
      <c r="L277" s="3435" t="s">
        <v>2676</v>
      </c>
      <c r="M277" s="3436" t="s">
        <v>2677</v>
      </c>
      <c r="N277" s="3437" t="s">
        <v>2678</v>
      </c>
      <c r="O277" s="612"/>
      <c r="P277" s="612"/>
      <c r="Q277" s="612"/>
    </row>
    <row r="278" spans="1:17" ht="20.100000000000001" customHeight="1">
      <c r="A278" s="3421"/>
      <c r="B278" s="3431"/>
      <c r="C278" s="3432"/>
      <c r="D278" s="3432"/>
      <c r="E278" s="3432"/>
      <c r="F278" s="3432"/>
      <c r="G278" s="3370"/>
      <c r="H278" s="152"/>
      <c r="I278" s="3433"/>
      <c r="J278" s="3434"/>
      <c r="K278" s="3434"/>
      <c r="L278" s="3435"/>
      <c r="M278" s="3436"/>
      <c r="N278" s="3437"/>
      <c r="O278" s="612"/>
      <c r="P278" s="612"/>
      <c r="Q278" s="612"/>
    </row>
    <row r="279" spans="1:17" ht="20.100000000000001" customHeight="1" thickBot="1">
      <c r="A279" s="3421"/>
      <c r="B279" s="3431"/>
      <c r="C279" s="3432"/>
      <c r="D279" s="3432"/>
      <c r="E279" s="3432"/>
      <c r="F279" s="3432"/>
      <c r="G279" s="3370"/>
      <c r="H279" s="152"/>
      <c r="I279" s="3438" t="s">
        <v>2686</v>
      </c>
      <c r="J279" s="3439"/>
      <c r="K279" s="3439"/>
      <c r="L279" s="3439"/>
      <c r="M279" s="3439"/>
      <c r="N279" s="3440"/>
      <c r="O279" s="612"/>
      <c r="P279" s="612"/>
      <c r="Q279" s="612"/>
    </row>
    <row r="280" spans="1:17" ht="20.100000000000001" customHeight="1">
      <c r="A280" s="3421"/>
      <c r="B280" s="3431"/>
      <c r="C280" s="3432"/>
      <c r="D280" s="3432"/>
      <c r="E280" s="3432"/>
      <c r="F280" s="3432"/>
      <c r="G280" s="3370"/>
      <c r="H280" s="152"/>
      <c r="I280" s="3441" t="s">
        <v>2687</v>
      </c>
      <c r="J280" s="3442" t="s">
        <v>2688</v>
      </c>
      <c r="K280" s="3443"/>
      <c r="L280" s="3443"/>
      <c r="M280" s="3443"/>
      <c r="N280" s="3444"/>
      <c r="O280" s="612"/>
      <c r="P280" s="612"/>
      <c r="Q280" s="612"/>
    </row>
    <row r="281" spans="1:17" ht="20.100000000000001" customHeight="1">
      <c r="A281" s="3421"/>
      <c r="B281" s="3431"/>
      <c r="C281" s="3432"/>
      <c r="D281" s="3432"/>
      <c r="E281" s="3432"/>
      <c r="F281" s="3432"/>
      <c r="G281" s="3370"/>
      <c r="H281" s="152"/>
      <c r="I281" s="3445" t="s">
        <v>181</v>
      </c>
      <c r="J281" s="3446"/>
      <c r="K281" s="3446"/>
      <c r="L281" s="3446"/>
      <c r="M281" s="3446"/>
      <c r="N281" s="3447"/>
      <c r="O281" s="612"/>
      <c r="P281" s="612"/>
      <c r="Q281" s="612"/>
    </row>
    <row r="282" spans="1:17" ht="20.100000000000001" customHeight="1" thickBot="1">
      <c r="A282" s="3421"/>
      <c r="B282" s="3431"/>
      <c r="C282" s="3432"/>
      <c r="D282" s="3432"/>
      <c r="E282" s="3432"/>
      <c r="F282" s="3432"/>
      <c r="G282" s="3370"/>
      <c r="H282" s="152"/>
      <c r="I282" s="3448"/>
      <c r="J282" s="3449"/>
      <c r="K282" s="3449"/>
      <c r="L282" s="3449"/>
      <c r="M282" s="3449"/>
      <c r="N282" s="3450"/>
      <c r="O282" s="612"/>
      <c r="P282" s="612"/>
      <c r="Q282" s="612"/>
    </row>
    <row r="283" spans="1:17" ht="20.100000000000001" customHeight="1" thickBot="1">
      <c r="A283" s="3421"/>
      <c r="B283" s="3431"/>
      <c r="C283" s="3432"/>
      <c r="D283" s="3432"/>
      <c r="E283" s="3432"/>
      <c r="F283" s="3432"/>
      <c r="G283" s="3370"/>
      <c r="H283" s="152"/>
      <c r="I283" s="612"/>
      <c r="J283" s="612"/>
      <c r="K283" s="612"/>
      <c r="L283" s="612"/>
      <c r="M283" s="612"/>
      <c r="N283" s="612"/>
      <c r="O283" s="612"/>
      <c r="P283" s="612"/>
      <c r="Q283" s="612"/>
    </row>
    <row r="284" spans="1:17" ht="20.100000000000001" customHeight="1">
      <c r="A284" s="3421"/>
      <c r="B284" s="3431"/>
      <c r="C284" s="3432"/>
      <c r="D284" s="3432"/>
      <c r="E284" s="3432"/>
      <c r="F284" s="3432"/>
      <c r="G284" s="3370"/>
      <c r="H284" s="152"/>
      <c r="I284" s="3307" t="s">
        <v>2689</v>
      </c>
      <c r="J284" s="3308"/>
      <c r="K284" s="3308"/>
      <c r="L284" s="3308"/>
      <c r="M284" s="3309"/>
      <c r="O284" s="612"/>
      <c r="P284" s="612"/>
      <c r="Q284" s="612"/>
    </row>
    <row r="285" spans="1:17" ht="20.100000000000001" customHeight="1">
      <c r="A285" s="3421"/>
      <c r="B285" s="3431"/>
      <c r="C285" s="3432"/>
      <c r="D285" s="3432"/>
      <c r="E285" s="3432"/>
      <c r="F285" s="3432"/>
      <c r="G285" s="3370"/>
      <c r="H285" s="152"/>
      <c r="I285" s="3314"/>
      <c r="J285" s="3315"/>
      <c r="K285" s="3315"/>
      <c r="L285" s="3315"/>
      <c r="M285" s="3316"/>
    </row>
    <row r="286" spans="1:17" ht="20.100000000000001" customHeight="1">
      <c r="A286" s="3421"/>
      <c r="B286" s="3431"/>
      <c r="C286" s="3432"/>
      <c r="D286" s="3432"/>
      <c r="E286" s="3432"/>
      <c r="F286" s="3432"/>
      <c r="G286" s="3370"/>
      <c r="H286" s="152"/>
      <c r="I286" s="3314"/>
      <c r="J286" s="3315"/>
      <c r="K286" s="3315"/>
      <c r="L286" s="3315"/>
      <c r="M286" s="3316"/>
    </row>
    <row r="287" spans="1:17" ht="20.100000000000001" customHeight="1">
      <c r="A287" s="3421"/>
      <c r="B287" s="3451" t="s">
        <v>2690</v>
      </c>
      <c r="C287" s="3452"/>
      <c r="D287" s="3452"/>
      <c r="E287" s="3452"/>
      <c r="F287" s="3452"/>
      <c r="G287" s="3370"/>
      <c r="H287" s="152"/>
      <c r="I287" s="3413" t="s">
        <v>2667</v>
      </c>
      <c r="J287" s="3414" t="s">
        <v>2668</v>
      </c>
      <c r="K287" s="3414" t="s">
        <v>2669</v>
      </c>
      <c r="L287" s="3414" t="s">
        <v>2691</v>
      </c>
      <c r="M287" s="3417" t="s">
        <v>2677</v>
      </c>
    </row>
    <row r="288" spans="1:17" ht="20.100000000000001" customHeight="1">
      <c r="A288" s="3421"/>
      <c r="B288" s="3451"/>
      <c r="C288" s="3452"/>
      <c r="D288" s="3452"/>
      <c r="E288" s="3452"/>
      <c r="F288" s="3452"/>
      <c r="G288" s="3370"/>
      <c r="H288" s="152"/>
      <c r="I288" s="3413"/>
      <c r="J288" s="3414"/>
      <c r="K288" s="3414"/>
      <c r="L288" s="3414"/>
      <c r="M288" s="3417"/>
    </row>
    <row r="289" spans="1:17" ht="20.100000000000001" customHeight="1" thickBot="1">
      <c r="A289" s="3421"/>
      <c r="B289" s="3453"/>
      <c r="C289" s="3454"/>
      <c r="D289" s="3454"/>
      <c r="E289" s="3454"/>
      <c r="F289" s="3454"/>
      <c r="G289" s="3455"/>
      <c r="H289" s="152"/>
      <c r="I289" s="3425">
        <v>1</v>
      </c>
      <c r="J289" s="3456">
        <v>22</v>
      </c>
      <c r="K289" s="3457">
        <f>J289/2</f>
        <v>11</v>
      </c>
      <c r="L289" s="3456">
        <v>1</v>
      </c>
      <c r="M289" s="3458">
        <f>((PI()*(K289^2)*L289))*I289</f>
        <v>380.13271108436498</v>
      </c>
    </row>
    <row r="290" spans="1:17" ht="20.100000000000001" customHeight="1">
      <c r="B290" s="152"/>
      <c r="C290" s="152"/>
      <c r="D290" s="152"/>
      <c r="E290" s="3109"/>
      <c r="F290" s="3109"/>
      <c r="G290" s="152"/>
      <c r="H290" s="152"/>
      <c r="I290" s="3425"/>
      <c r="J290" s="3456"/>
      <c r="K290" s="3457"/>
      <c r="L290" s="3456"/>
      <c r="M290" s="3458"/>
    </row>
    <row r="291" spans="1:17" ht="20.100000000000001" customHeight="1">
      <c r="B291" s="3459" t="s">
        <v>2692</v>
      </c>
      <c r="C291" s="3460"/>
      <c r="D291" s="3460"/>
      <c r="E291" s="3460"/>
      <c r="F291" s="3460"/>
      <c r="G291" s="3461"/>
      <c r="H291" s="152"/>
      <c r="I291" s="3413" t="s">
        <v>2667</v>
      </c>
      <c r="J291" s="3414" t="s">
        <v>2668</v>
      </c>
      <c r="K291" s="3414" t="s">
        <v>2691</v>
      </c>
      <c r="L291" s="3414"/>
      <c r="M291" s="3417" t="s">
        <v>2677</v>
      </c>
    </row>
    <row r="292" spans="1:17" ht="20.100000000000001" customHeight="1">
      <c r="B292" s="3459"/>
      <c r="C292" s="3460"/>
      <c r="D292" s="3460"/>
      <c r="E292" s="3460"/>
      <c r="F292" s="3460"/>
      <c r="G292" s="3461"/>
      <c r="H292" s="152"/>
      <c r="I292" s="3413"/>
      <c r="J292" s="3414"/>
      <c r="K292" s="3414"/>
      <c r="L292" s="3414"/>
      <c r="M292" s="3417"/>
    </row>
    <row r="293" spans="1:17" ht="20.100000000000001" customHeight="1">
      <c r="B293" s="3462" t="s">
        <v>2683</v>
      </c>
      <c r="C293" s="3463" t="s">
        <v>2684</v>
      </c>
      <c r="D293" s="3463" t="s">
        <v>2685</v>
      </c>
      <c r="E293" s="3463" t="s">
        <v>2691</v>
      </c>
      <c r="F293" s="3463" t="s">
        <v>2677</v>
      </c>
      <c r="G293" s="3464"/>
      <c r="H293" s="152"/>
      <c r="I293" s="3425">
        <v>1</v>
      </c>
      <c r="J293" s="3426">
        <v>22</v>
      </c>
      <c r="K293" s="3426">
        <v>1</v>
      </c>
      <c r="L293" s="3465"/>
      <c r="M293" s="3458">
        <f>(((J293/2)*(J293/2)*3.1416)*K293)*I293</f>
        <v>380.1336</v>
      </c>
    </row>
    <row r="294" spans="1:17" ht="20.100000000000001" customHeight="1">
      <c r="B294" s="3462"/>
      <c r="C294" s="3463"/>
      <c r="D294" s="3463"/>
      <c r="E294" s="3463"/>
      <c r="F294" s="3463"/>
      <c r="G294" s="3464"/>
      <c r="H294" s="152"/>
      <c r="I294" s="3425"/>
      <c r="J294" s="3426"/>
      <c r="K294" s="3426"/>
      <c r="L294" s="3465"/>
      <c r="M294" s="3458"/>
    </row>
    <row r="295" spans="1:17" ht="20.100000000000001" customHeight="1">
      <c r="B295" s="3425">
        <v>1</v>
      </c>
      <c r="C295" s="3426">
        <v>30</v>
      </c>
      <c r="D295" s="3426">
        <v>20</v>
      </c>
      <c r="E295" s="3456">
        <v>1</v>
      </c>
      <c r="F295" s="3466">
        <f>((C295*D295)*E295)*B295</f>
        <v>600</v>
      </c>
      <c r="G295" s="3467"/>
      <c r="H295" s="152"/>
      <c r="I295" s="3413" t="s">
        <v>2667</v>
      </c>
      <c r="J295" s="3414" t="s">
        <v>2668</v>
      </c>
      <c r="K295" s="3414" t="s">
        <v>2691</v>
      </c>
      <c r="L295" s="3414" t="s">
        <v>2665</v>
      </c>
      <c r="M295" s="3417" t="s">
        <v>2677</v>
      </c>
    </row>
    <row r="296" spans="1:17" ht="20.100000000000001" customHeight="1">
      <c r="B296" s="3425"/>
      <c r="C296" s="3426"/>
      <c r="D296" s="3426"/>
      <c r="E296" s="3456"/>
      <c r="F296" s="3466"/>
      <c r="G296" s="3467"/>
      <c r="H296" s="152"/>
      <c r="I296" s="3413"/>
      <c r="J296" s="3414"/>
      <c r="K296" s="3414"/>
      <c r="L296" s="3414"/>
      <c r="M296" s="3417"/>
    </row>
    <row r="297" spans="1:17" ht="20.100000000000001" customHeight="1">
      <c r="B297" s="3468" t="s">
        <v>2686</v>
      </c>
      <c r="C297" s="3469"/>
      <c r="D297" s="3469"/>
      <c r="E297" s="3469"/>
      <c r="F297" s="3469"/>
      <c r="G297" s="3470"/>
      <c r="H297" s="152"/>
      <c r="I297" s="3425">
        <v>1</v>
      </c>
      <c r="J297" s="3426">
        <v>22</v>
      </c>
      <c r="K297" s="3426">
        <v>1</v>
      </c>
      <c r="L297" s="3471">
        <v>3</v>
      </c>
      <c r="M297" s="3458">
        <f>(((J297/2)*(J297/2)*PI()*K297)*I297)/L297</f>
        <v>126.71090369478833</v>
      </c>
    </row>
    <row r="298" spans="1:17" ht="20.100000000000001" customHeight="1">
      <c r="B298" s="3472" t="s">
        <v>181</v>
      </c>
      <c r="C298" s="3473"/>
      <c r="D298" s="3473"/>
      <c r="E298" s="3473"/>
      <c r="F298" s="3473"/>
      <c r="G298" s="3474"/>
      <c r="H298" s="152"/>
      <c r="I298" s="3425"/>
      <c r="J298" s="3426"/>
      <c r="K298" s="3426"/>
      <c r="L298" s="3471"/>
      <c r="M298" s="3458"/>
    </row>
    <row r="299" spans="1:17" ht="20.100000000000001" customHeight="1" thickBot="1">
      <c r="B299" s="3475"/>
      <c r="C299" s="3476"/>
      <c r="D299" s="3476"/>
      <c r="E299" s="3476"/>
      <c r="F299" s="3476"/>
      <c r="G299" s="3477"/>
      <c r="H299" s="152"/>
      <c r="I299" s="3468" t="s">
        <v>2686</v>
      </c>
      <c r="J299" s="3469"/>
      <c r="K299" s="3469"/>
      <c r="L299" s="3469"/>
      <c r="M299" s="3470"/>
    </row>
    <row r="300" spans="1:17" ht="20.100000000000001" customHeight="1">
      <c r="B300" s="152"/>
      <c r="C300" s="152"/>
      <c r="D300" s="152"/>
      <c r="E300" s="3109"/>
      <c r="F300" s="3109"/>
      <c r="G300" s="152"/>
      <c r="H300" s="152"/>
      <c r="I300" s="3478" t="s">
        <v>181</v>
      </c>
      <c r="J300" s="3479"/>
      <c r="K300" s="3479"/>
      <c r="L300" s="3479"/>
      <c r="M300" s="3480"/>
    </row>
    <row r="301" spans="1:17" ht="20.100000000000001" customHeight="1" thickBot="1">
      <c r="B301" s="152"/>
      <c r="C301" s="152"/>
      <c r="D301" s="152"/>
      <c r="E301" s="3109"/>
      <c r="F301" s="3109"/>
      <c r="G301" s="152"/>
      <c r="H301" s="152"/>
      <c r="I301" s="3481"/>
      <c r="J301" s="3482"/>
      <c r="K301" s="3482"/>
      <c r="L301" s="3482"/>
      <c r="M301" s="3483"/>
      <c r="N301" s="612"/>
    </row>
    <row r="302" spans="1:17" ht="20.100000000000001" customHeight="1">
      <c r="A302" s="152"/>
      <c r="B302" s="152"/>
      <c r="C302" s="152"/>
      <c r="D302" s="152"/>
      <c r="E302" s="3109"/>
      <c r="F302" s="3109"/>
      <c r="G302" s="152"/>
      <c r="H302" s="612"/>
      <c r="I302" s="612"/>
      <c r="J302" s="612"/>
      <c r="K302" s="612"/>
      <c r="L302" s="612"/>
      <c r="M302" s="612"/>
      <c r="N302" s="612"/>
    </row>
    <row r="303" spans="1:17" ht="20.100000000000001" customHeight="1">
      <c r="B303" s="3484" t="s">
        <v>2693</v>
      </c>
      <c r="C303" s="3485"/>
      <c r="D303" s="3485"/>
      <c r="E303" s="3485"/>
      <c r="F303" s="3485"/>
      <c r="G303" s="3485"/>
      <c r="H303" s="3485"/>
      <c r="I303" s="3485"/>
      <c r="J303" s="3485"/>
      <c r="K303" s="3485"/>
      <c r="L303" s="612"/>
      <c r="M303" s="612"/>
      <c r="N303" s="612"/>
      <c r="O303" s="612"/>
      <c r="P303" s="612"/>
      <c r="Q303" s="612"/>
    </row>
    <row r="304" spans="1:17" ht="20.100000000000001" customHeight="1">
      <c r="B304" s="3484"/>
      <c r="C304" s="3485"/>
      <c r="D304" s="3485"/>
      <c r="E304" s="3485"/>
      <c r="F304" s="3485"/>
      <c r="G304" s="3485"/>
      <c r="H304" s="3485"/>
      <c r="I304" s="3485"/>
      <c r="J304" s="3485"/>
      <c r="K304" s="3485"/>
      <c r="L304" s="612"/>
      <c r="M304" s="612"/>
      <c r="N304" s="612"/>
      <c r="O304" s="612"/>
      <c r="P304" s="612"/>
      <c r="Q304" s="612"/>
    </row>
    <row r="305" spans="2:17" ht="20.100000000000001" customHeight="1">
      <c r="B305" s="3486" t="s">
        <v>2694</v>
      </c>
      <c r="C305" s="3487"/>
      <c r="D305" s="3487"/>
      <c r="E305" s="3487"/>
      <c r="F305" s="3487"/>
      <c r="G305" s="3487"/>
      <c r="H305" s="3487"/>
      <c r="I305" s="3487"/>
      <c r="J305" s="3487"/>
      <c r="K305" s="3488"/>
      <c r="L305" s="612"/>
      <c r="M305" s="612"/>
      <c r="N305" s="612"/>
      <c r="O305" s="612"/>
      <c r="P305" s="612"/>
      <c r="Q305" s="612"/>
    </row>
    <row r="306" spans="2:17" ht="20.100000000000001" customHeight="1">
      <c r="B306" s="631"/>
      <c r="C306" s="3489" t="s">
        <v>2667</v>
      </c>
      <c r="D306" s="3489"/>
      <c r="E306" s="3489" t="s">
        <v>2668</v>
      </c>
      <c r="F306" s="3489"/>
      <c r="G306" s="3489" t="s">
        <v>2691</v>
      </c>
      <c r="H306" s="3489"/>
      <c r="I306" s="3490" t="s">
        <v>2695</v>
      </c>
      <c r="J306" s="3490"/>
      <c r="K306" s="3491" t="s">
        <v>2677</v>
      </c>
      <c r="L306" s="612"/>
      <c r="M306" s="612"/>
      <c r="N306" s="612"/>
      <c r="O306" s="612"/>
      <c r="P306" s="612"/>
      <c r="Q306" s="612"/>
    </row>
    <row r="307" spans="2:17" ht="20.100000000000001" customHeight="1">
      <c r="B307" s="3492" t="s">
        <v>161</v>
      </c>
      <c r="C307" s="3493">
        <v>1</v>
      </c>
      <c r="D307" s="3493"/>
      <c r="E307" s="3426">
        <v>26</v>
      </c>
      <c r="F307" s="3426"/>
      <c r="G307" s="3426">
        <v>4</v>
      </c>
      <c r="H307" s="3426"/>
      <c r="I307" s="3494">
        <f>(I311/K311)*K307</f>
        <v>0.47499999999999998</v>
      </c>
      <c r="J307" s="3494"/>
      <c r="K307" s="3458">
        <f>(((E307/2)*(E307/2)*PI())*G307)*C307</f>
        <v>2123.7166338267002</v>
      </c>
      <c r="L307" s="612"/>
      <c r="M307" s="612"/>
      <c r="N307" s="612"/>
      <c r="O307" s="612"/>
      <c r="P307" s="612"/>
      <c r="Q307" s="612"/>
    </row>
    <row r="308" spans="2:17" ht="20.100000000000001" customHeight="1">
      <c r="B308" s="3492"/>
      <c r="C308" s="3493"/>
      <c r="D308" s="3493"/>
      <c r="E308" s="3426"/>
      <c r="F308" s="3426"/>
      <c r="G308" s="3426"/>
      <c r="H308" s="3426"/>
      <c r="I308" s="3494"/>
      <c r="J308" s="3494"/>
      <c r="K308" s="3458"/>
      <c r="L308" s="612"/>
      <c r="M308" s="612"/>
      <c r="N308" s="612"/>
      <c r="O308" s="612"/>
      <c r="P308" s="612"/>
      <c r="Q308" s="612"/>
    </row>
    <row r="309" spans="2:17" ht="20.100000000000001" customHeight="1" thickBot="1">
      <c r="B309" s="631"/>
      <c r="C309" s="3495"/>
      <c r="D309" s="1510"/>
      <c r="E309" s="3496"/>
      <c r="F309" s="1510"/>
      <c r="G309" s="3496"/>
      <c r="H309" s="1510"/>
      <c r="I309" s="3497"/>
      <c r="J309" s="1510"/>
      <c r="K309" s="3491"/>
      <c r="L309" s="612"/>
      <c r="M309" s="612"/>
      <c r="N309" s="612"/>
      <c r="O309" s="612"/>
      <c r="P309" s="612"/>
      <c r="Q309" s="612"/>
    </row>
    <row r="310" spans="2:17" ht="20.100000000000001" customHeight="1">
      <c r="B310" s="3498" t="s">
        <v>2696</v>
      </c>
      <c r="C310" s="3499"/>
      <c r="D310" s="3499"/>
      <c r="E310" s="3499"/>
      <c r="F310" s="3499"/>
      <c r="G310" s="3499"/>
      <c r="H310" s="3499"/>
      <c r="I310" s="3499"/>
      <c r="J310" s="3499"/>
      <c r="K310" s="3500"/>
      <c r="L310" s="612"/>
      <c r="M310" s="612"/>
      <c r="N310" s="612"/>
      <c r="O310" s="612"/>
      <c r="P310" s="612"/>
      <c r="Q310" s="612"/>
    </row>
    <row r="311" spans="2:17" ht="20.100000000000001" customHeight="1">
      <c r="B311" s="3501" t="s">
        <v>162</v>
      </c>
      <c r="C311" s="3502">
        <v>1</v>
      </c>
      <c r="D311" s="3502"/>
      <c r="E311" s="3503">
        <v>26</v>
      </c>
      <c r="F311" s="3503"/>
      <c r="G311" s="3503">
        <v>4</v>
      </c>
      <c r="H311" s="3503"/>
      <c r="I311" s="3504">
        <v>0.47499999999999998</v>
      </c>
      <c r="J311" s="3504"/>
      <c r="K311" s="3505">
        <f>(((E311/2)*(E311/2)*PI())*G311)*C311</f>
        <v>2123.7166338267002</v>
      </c>
      <c r="L311" s="612"/>
      <c r="M311" s="612"/>
      <c r="N311" s="612"/>
      <c r="O311" s="612"/>
      <c r="P311" s="612"/>
      <c r="Q311" s="612"/>
    </row>
    <row r="312" spans="2:17" ht="20.100000000000001" customHeight="1">
      <c r="B312" s="3501"/>
      <c r="C312" s="3502"/>
      <c r="D312" s="3502"/>
      <c r="E312" s="3503"/>
      <c r="F312" s="3503"/>
      <c r="G312" s="3503"/>
      <c r="H312" s="3503"/>
      <c r="I312" s="3504"/>
      <c r="J312" s="3504"/>
      <c r="K312" s="3505"/>
      <c r="L312" s="612"/>
      <c r="M312" s="612"/>
      <c r="N312" s="612"/>
      <c r="O312" s="612"/>
      <c r="P312" s="612"/>
      <c r="Q312" s="612"/>
    </row>
    <row r="313" spans="2:17" ht="20.100000000000001" customHeight="1">
      <c r="B313" s="3506" t="s">
        <v>2697</v>
      </c>
      <c r="C313" s="3507"/>
      <c r="D313" s="3507"/>
      <c r="E313" s="3507"/>
      <c r="F313" s="3507"/>
      <c r="G313" s="3507"/>
      <c r="H313" s="3507"/>
      <c r="I313" s="3507"/>
      <c r="J313" s="3507"/>
      <c r="K313" s="3508"/>
      <c r="L313" s="612"/>
      <c r="M313" s="612"/>
      <c r="N313" s="612"/>
      <c r="O313" s="612"/>
      <c r="P313" s="612"/>
      <c r="Q313" s="612"/>
    </row>
    <row r="314" spans="2:17" ht="20.100000000000001" customHeight="1">
      <c r="B314" s="3509" t="s">
        <v>161</v>
      </c>
      <c r="C314" s="3510" t="s">
        <v>2698</v>
      </c>
      <c r="D314" s="3510"/>
      <c r="E314" s="3510"/>
      <c r="F314" s="3510"/>
      <c r="G314" s="3510"/>
      <c r="H314" s="3510"/>
      <c r="I314" s="3510"/>
      <c r="J314" s="3510"/>
      <c r="K314" s="3511"/>
      <c r="L314" s="612"/>
      <c r="M314" s="612"/>
      <c r="N314" s="612"/>
      <c r="O314" s="612"/>
      <c r="P314" s="612"/>
      <c r="Q314" s="612"/>
    </row>
    <row r="315" spans="2:17" ht="20.100000000000001" customHeight="1">
      <c r="B315" s="3512" t="s">
        <v>162</v>
      </c>
      <c r="C315" s="3513" t="s">
        <v>2699</v>
      </c>
      <c r="D315" s="3513"/>
      <c r="E315" s="3513"/>
      <c r="F315" s="3513"/>
      <c r="G315" s="3513"/>
      <c r="H315" s="3513"/>
      <c r="I315" s="3513"/>
      <c r="J315" s="3513"/>
      <c r="K315" s="3514"/>
      <c r="L315" s="612"/>
      <c r="M315" s="612"/>
      <c r="N315" s="612"/>
      <c r="O315" s="612"/>
      <c r="P315" s="612"/>
      <c r="Q315" s="612"/>
    </row>
    <row r="316" spans="2:17" ht="20.100000000000001" customHeight="1">
      <c r="B316" s="3512"/>
      <c r="C316" s="3513"/>
      <c r="D316" s="3513"/>
      <c r="E316" s="3513"/>
      <c r="F316" s="3513"/>
      <c r="G316" s="3513"/>
      <c r="H316" s="3513"/>
      <c r="I316" s="3513"/>
      <c r="J316" s="3513"/>
      <c r="K316" s="3514"/>
      <c r="L316" s="612"/>
      <c r="M316" s="612"/>
      <c r="N316" s="612"/>
      <c r="O316" s="612"/>
      <c r="P316" s="612"/>
      <c r="Q316" s="612"/>
    </row>
    <row r="317" spans="2:17" ht="20.100000000000001" customHeight="1">
      <c r="B317" s="3515"/>
      <c r="C317" s="3516"/>
      <c r="D317" s="3516"/>
      <c r="E317" s="3516"/>
      <c r="F317" s="3516"/>
      <c r="G317" s="3516"/>
      <c r="H317" s="3516"/>
      <c r="I317" s="3516"/>
      <c r="J317" s="3516"/>
      <c r="K317" s="3517"/>
      <c r="L317" s="612"/>
      <c r="M317" s="612"/>
      <c r="N317" s="612"/>
      <c r="O317" s="612"/>
      <c r="P317" s="612"/>
      <c r="Q317" s="612"/>
    </row>
    <row r="318" spans="2:17" ht="20.100000000000001" customHeight="1">
      <c r="B318" s="3518" t="s">
        <v>2700</v>
      </c>
      <c r="C318" s="3519"/>
      <c r="D318" s="3519"/>
      <c r="E318" s="3519"/>
      <c r="F318" s="3520"/>
      <c r="G318" s="3520"/>
      <c r="H318" s="3520"/>
      <c r="I318" s="3521" t="s">
        <v>172</v>
      </c>
      <c r="J318" s="3522">
        <f>SUM(D319:D320,G319:G320,J319:J320)</f>
        <v>0.47500000000000003</v>
      </c>
      <c r="K318" s="3523"/>
      <c r="L318" s="612"/>
      <c r="M318" s="612"/>
      <c r="N318" s="612"/>
      <c r="O318" s="612"/>
      <c r="P318" s="612"/>
      <c r="Q318" s="612"/>
    </row>
    <row r="319" spans="2:17" ht="20.100000000000001" customHeight="1">
      <c r="B319" s="3524" t="s">
        <v>200</v>
      </c>
      <c r="C319" s="3525"/>
      <c r="D319" s="3526">
        <v>0.25</v>
      </c>
      <c r="E319" s="3525" t="s">
        <v>207</v>
      </c>
      <c r="F319" s="3525"/>
      <c r="G319" s="3526">
        <v>5.0000000000000001E-3</v>
      </c>
      <c r="H319" s="3525" t="s">
        <v>1243</v>
      </c>
      <c r="I319" s="3525"/>
      <c r="J319" s="3526">
        <v>2.5000000000000001E-2</v>
      </c>
      <c r="K319" s="3527"/>
      <c r="L319" s="612"/>
      <c r="M319" s="612"/>
      <c r="N319" s="612"/>
      <c r="O319" s="612"/>
      <c r="P319" s="612"/>
      <c r="Q319" s="612"/>
    </row>
    <row r="320" spans="2:17" ht="20.100000000000001" customHeight="1">
      <c r="B320" s="3528" t="s">
        <v>214</v>
      </c>
      <c r="C320" s="3529"/>
      <c r="D320" s="3530">
        <v>0.125</v>
      </c>
      <c r="E320" s="3529" t="s">
        <v>2701</v>
      </c>
      <c r="F320" s="3529"/>
      <c r="G320" s="3530">
        <v>0.02</v>
      </c>
      <c r="H320" s="3529" t="s">
        <v>61</v>
      </c>
      <c r="I320" s="3529"/>
      <c r="J320" s="3530">
        <v>0.05</v>
      </c>
      <c r="K320" s="3531"/>
      <c r="L320" s="612"/>
      <c r="M320" s="612"/>
      <c r="N320" s="612"/>
      <c r="O320" s="612"/>
      <c r="P320" s="612"/>
      <c r="Q320" s="612"/>
    </row>
    <row r="321" spans="2:17" ht="20.100000000000001" customHeight="1">
      <c r="B321" s="3404" t="s">
        <v>181</v>
      </c>
      <c r="C321" s="3405"/>
      <c r="D321" s="3405"/>
      <c r="E321" s="3405"/>
      <c r="F321" s="3405"/>
      <c r="G321" s="3405"/>
      <c r="H321" s="3405"/>
      <c r="I321" s="3405"/>
      <c r="J321" s="3405"/>
      <c r="K321" s="3406"/>
      <c r="L321" s="612"/>
      <c r="M321" s="612"/>
      <c r="N321" s="612"/>
      <c r="O321" s="612"/>
      <c r="P321" s="612"/>
      <c r="Q321" s="612"/>
    </row>
    <row r="322" spans="2:17" ht="20.100000000000001" customHeight="1" thickBot="1">
      <c r="B322" s="3410"/>
      <c r="C322" s="3411"/>
      <c r="D322" s="3411"/>
      <c r="E322" s="3411"/>
      <c r="F322" s="3411"/>
      <c r="G322" s="3411"/>
      <c r="H322" s="3411"/>
      <c r="I322" s="3411"/>
      <c r="J322" s="3411"/>
      <c r="K322" s="3412"/>
      <c r="L322" s="612"/>
      <c r="M322" s="612"/>
      <c r="N322" s="612"/>
      <c r="O322" s="612"/>
      <c r="P322" s="612"/>
      <c r="Q322" s="612"/>
    </row>
    <row r="323" spans="2:17" ht="20.100000000000001" customHeight="1" thickBot="1">
      <c r="B323" s="152"/>
      <c r="C323" s="152"/>
      <c r="D323" s="152"/>
      <c r="E323" s="3109"/>
      <c r="F323" s="3109"/>
      <c r="G323" s="152"/>
      <c r="H323" s="152"/>
      <c r="I323" s="152"/>
      <c r="J323" s="152"/>
      <c r="K323" s="152"/>
      <c r="L323" s="612"/>
      <c r="M323" s="612"/>
      <c r="N323" s="612"/>
      <c r="O323" s="612"/>
      <c r="P323" s="612"/>
      <c r="Q323" s="612"/>
    </row>
    <row r="324" spans="2:17" ht="20.100000000000001" customHeight="1">
      <c r="B324" s="3532" t="s">
        <v>2702</v>
      </c>
      <c r="C324" s="3532"/>
      <c r="D324" s="3532"/>
      <c r="E324" s="3532"/>
      <c r="F324" s="3532"/>
      <c r="G324" s="3532"/>
      <c r="H324" s="3532"/>
      <c r="I324" s="3532"/>
      <c r="J324" s="3532"/>
      <c r="K324" s="3532"/>
      <c r="L324" s="3532"/>
      <c r="M324" s="3532"/>
      <c r="N324" s="3533"/>
      <c r="O324" s="612"/>
      <c r="P324" s="612"/>
      <c r="Q324" s="612"/>
    </row>
    <row r="325" spans="2:17" ht="20.100000000000001" customHeight="1">
      <c r="B325" s="3534"/>
      <c r="C325" s="3534"/>
      <c r="D325" s="3534"/>
      <c r="E325" s="3534"/>
      <c r="F325" s="3534"/>
      <c r="G325" s="3534"/>
      <c r="H325" s="3534"/>
      <c r="I325" s="3534"/>
      <c r="J325" s="3534"/>
      <c r="K325" s="3534"/>
      <c r="L325" s="3534"/>
      <c r="M325" s="3534"/>
      <c r="N325" s="3535"/>
      <c r="O325" s="612"/>
      <c r="P325" s="612"/>
      <c r="Q325" s="612"/>
    </row>
    <row r="326" spans="2:17" ht="20.100000000000001" customHeight="1">
      <c r="B326" s="3534"/>
      <c r="C326" s="3534"/>
      <c r="D326" s="3534"/>
      <c r="E326" s="3534"/>
      <c r="F326" s="3534"/>
      <c r="G326" s="3534"/>
      <c r="H326" s="3534"/>
      <c r="I326" s="3534"/>
      <c r="J326" s="3534"/>
      <c r="K326" s="3534"/>
      <c r="L326" s="3534"/>
      <c r="M326" s="3534"/>
      <c r="N326" s="3535"/>
      <c r="O326" s="612"/>
      <c r="P326" s="612"/>
      <c r="Q326" s="612"/>
    </row>
    <row r="327" spans="2:17" ht="20.100000000000001" customHeight="1">
      <c r="B327" s="3536"/>
      <c r="C327" s="3537" t="s">
        <v>2703</v>
      </c>
      <c r="D327" s="3537"/>
      <c r="E327" s="3537"/>
      <c r="F327" s="3537"/>
      <c r="G327" s="3537"/>
      <c r="H327" s="3537"/>
      <c r="I327" s="3537"/>
      <c r="J327" s="3537"/>
      <c r="K327" s="3537"/>
      <c r="L327" s="3537"/>
      <c r="M327" s="3537"/>
      <c r="N327" s="3319"/>
      <c r="O327" s="612"/>
      <c r="P327" s="612"/>
      <c r="Q327" s="612"/>
    </row>
    <row r="328" spans="2:17" ht="20.100000000000001" customHeight="1">
      <c r="B328" s="3536"/>
      <c r="C328" s="3538" t="s">
        <v>2704</v>
      </c>
      <c r="D328" s="3538"/>
      <c r="E328" s="3538"/>
      <c r="F328" s="3538"/>
      <c r="G328" s="3538"/>
      <c r="H328" s="3538"/>
      <c r="I328" s="3538"/>
      <c r="J328" s="3538"/>
      <c r="K328" s="3538"/>
      <c r="L328" s="3538"/>
      <c r="M328" s="3538"/>
      <c r="N328" s="3319"/>
      <c r="O328" s="612"/>
      <c r="P328" s="612"/>
      <c r="Q328" s="612"/>
    </row>
    <row r="329" spans="2:17" ht="20.100000000000001" customHeight="1">
      <c r="B329" s="3536"/>
      <c r="C329" s="3539" t="s">
        <v>2705</v>
      </c>
      <c r="D329" s="3539"/>
      <c r="E329" s="3539"/>
      <c r="F329" s="3539"/>
      <c r="G329" s="3539"/>
      <c r="H329" s="3539"/>
      <c r="I329" s="3539"/>
      <c r="J329" s="3539"/>
      <c r="K329" s="3539"/>
      <c r="L329" s="3539"/>
      <c r="M329" s="3539"/>
      <c r="N329" s="3319"/>
      <c r="O329" s="612"/>
      <c r="P329" s="612"/>
      <c r="Q329" s="612"/>
    </row>
    <row r="330" spans="2:17" ht="20.100000000000001" customHeight="1" thickBot="1">
      <c r="B330" s="3536"/>
      <c r="C330" s="3540"/>
      <c r="D330" s="3540"/>
      <c r="E330" s="3540"/>
      <c r="F330" s="3540"/>
      <c r="G330" s="3540"/>
      <c r="H330" s="3540"/>
      <c r="I330" s="3540"/>
      <c r="J330" s="3540"/>
      <c r="K330" s="3540"/>
      <c r="L330" s="3540"/>
      <c r="M330" s="3540"/>
      <c r="N330" s="3319"/>
      <c r="O330" s="612"/>
      <c r="P330" s="612"/>
      <c r="Q330" s="612"/>
    </row>
    <row r="331" spans="2:17" ht="20.100000000000001" customHeight="1">
      <c r="B331" s="3536"/>
      <c r="C331" s="3541"/>
      <c r="D331" s="3499" t="s">
        <v>2694</v>
      </c>
      <c r="E331" s="3499"/>
      <c r="F331" s="3499"/>
      <c r="G331" s="3499"/>
      <c r="H331" s="3499"/>
      <c r="I331" s="3499"/>
      <c r="J331" s="3499"/>
      <c r="K331" s="3499"/>
      <c r="L331" s="3499"/>
      <c r="M331" s="3499"/>
      <c r="N331" s="3319"/>
      <c r="O331" s="612"/>
      <c r="P331" s="612"/>
      <c r="Q331" s="612"/>
    </row>
    <row r="332" spans="2:17" ht="20.100000000000001" customHeight="1">
      <c r="B332" s="3536"/>
      <c r="C332" s="3542" t="s">
        <v>2706</v>
      </c>
      <c r="D332" s="3543" t="s">
        <v>2707</v>
      </c>
      <c r="E332" s="3543" t="s">
        <v>2708</v>
      </c>
      <c r="F332" s="3544" t="s">
        <v>2709</v>
      </c>
      <c r="G332" s="3544" t="s">
        <v>2710</v>
      </c>
      <c r="H332" s="3545" t="s">
        <v>2711</v>
      </c>
      <c r="I332" s="3545" t="s">
        <v>2712</v>
      </c>
      <c r="J332" s="3546"/>
      <c r="K332" s="3546"/>
      <c r="L332" s="3414" t="s">
        <v>2713</v>
      </c>
      <c r="M332" s="3544" t="s">
        <v>2714</v>
      </c>
      <c r="N332" s="3319"/>
      <c r="O332" s="612"/>
      <c r="P332" s="612"/>
      <c r="Q332" s="612"/>
    </row>
    <row r="333" spans="2:17" ht="20.100000000000001" customHeight="1">
      <c r="B333" s="3536"/>
      <c r="C333" s="3542"/>
      <c r="D333" s="3543"/>
      <c r="E333" s="3543"/>
      <c r="F333" s="3544"/>
      <c r="G333" s="3544"/>
      <c r="H333" s="3545"/>
      <c r="I333" s="3545"/>
      <c r="J333" s="3546"/>
      <c r="K333" s="3546"/>
      <c r="L333" s="3414"/>
      <c r="M333" s="3544"/>
      <c r="N333" s="3319"/>
      <c r="O333" s="612"/>
      <c r="P333" s="612"/>
      <c r="Q333" s="612"/>
    </row>
    <row r="334" spans="2:17" ht="20.100000000000001" customHeight="1">
      <c r="B334" s="3536"/>
      <c r="C334" s="3542"/>
      <c r="D334" s="3543"/>
      <c r="E334" s="3543"/>
      <c r="F334" s="3544"/>
      <c r="G334" s="3544"/>
      <c r="H334" s="3545"/>
      <c r="I334" s="3545"/>
      <c r="J334" s="3546"/>
      <c r="K334" s="3546"/>
      <c r="L334" s="3414"/>
      <c r="M334" s="3544"/>
      <c r="N334" s="3319"/>
      <c r="O334" s="612"/>
      <c r="P334" s="612"/>
      <c r="Q334" s="612"/>
    </row>
    <row r="335" spans="2:17" ht="20.100000000000001" customHeight="1">
      <c r="B335" s="3536"/>
      <c r="C335" s="3547" t="s">
        <v>179</v>
      </c>
      <c r="D335" s="3547" t="s">
        <v>179</v>
      </c>
      <c r="E335" s="3547" t="s">
        <v>179</v>
      </c>
      <c r="F335" s="3547" t="s">
        <v>179</v>
      </c>
      <c r="G335" s="3547" t="s">
        <v>179</v>
      </c>
      <c r="H335" s="3547" t="s">
        <v>179</v>
      </c>
      <c r="I335" s="3547" t="s">
        <v>179</v>
      </c>
      <c r="J335" s="3547"/>
      <c r="K335" s="3547"/>
      <c r="L335" s="3495"/>
      <c r="M335" s="3548"/>
      <c r="N335" s="3319"/>
      <c r="O335" s="612"/>
      <c r="P335" s="612"/>
      <c r="Q335" s="612"/>
    </row>
    <row r="336" spans="2:17" ht="20.100000000000001" customHeight="1">
      <c r="B336" s="3536"/>
      <c r="C336" s="3493">
        <v>1</v>
      </c>
      <c r="D336" s="3549">
        <v>32.5</v>
      </c>
      <c r="E336" s="3549">
        <v>53</v>
      </c>
      <c r="F336" s="3456">
        <v>2.5</v>
      </c>
      <c r="G336" s="3550">
        <v>2.5</v>
      </c>
      <c r="H336" s="3550">
        <v>5</v>
      </c>
      <c r="I336" s="3550">
        <v>5</v>
      </c>
      <c r="J336" s="3551"/>
      <c r="K336" s="3551"/>
      <c r="L336" s="3552">
        <f>(L343/M348)*M340</f>
        <v>1.7392499999999997</v>
      </c>
      <c r="M336" s="3553">
        <f>(M345/M348)*M340</f>
        <v>1.75</v>
      </c>
      <c r="N336" s="3319"/>
      <c r="O336" s="612"/>
      <c r="P336" s="612"/>
      <c r="Q336" s="612"/>
    </row>
    <row r="337" spans="2:17" ht="20.100000000000001" customHeight="1">
      <c r="B337" s="3536"/>
      <c r="C337" s="3493"/>
      <c r="D337" s="3549"/>
      <c r="E337" s="3549"/>
      <c r="F337" s="3456"/>
      <c r="G337" s="3550"/>
      <c r="H337" s="3550"/>
      <c r="I337" s="3550"/>
      <c r="J337" s="3551"/>
      <c r="K337" s="3551"/>
      <c r="L337" s="3552"/>
      <c r="M337" s="3553"/>
      <c r="N337" s="3319"/>
      <c r="O337" s="612"/>
      <c r="P337" s="612"/>
      <c r="Q337" s="612"/>
    </row>
    <row r="338" spans="2:17" ht="20.100000000000001" customHeight="1">
      <c r="B338" s="3536"/>
      <c r="C338" s="3554" t="s">
        <v>161</v>
      </c>
      <c r="D338" s="3554" t="s">
        <v>162</v>
      </c>
      <c r="E338" s="3554" t="s">
        <v>163</v>
      </c>
      <c r="F338" s="3554" t="s">
        <v>1792</v>
      </c>
      <c r="G338" s="3554" t="s">
        <v>164</v>
      </c>
      <c r="H338" s="3554" t="s">
        <v>165</v>
      </c>
      <c r="I338" s="3554" t="s">
        <v>178</v>
      </c>
      <c r="J338" s="3554"/>
      <c r="K338" s="3554"/>
      <c r="L338" s="3554" t="s">
        <v>1807</v>
      </c>
      <c r="M338" s="3554" t="s">
        <v>1904</v>
      </c>
      <c r="N338" s="3319"/>
      <c r="O338" s="612"/>
      <c r="P338" s="612"/>
      <c r="Q338" s="612"/>
    </row>
    <row r="339" spans="2:17" ht="20.100000000000001" customHeight="1">
      <c r="B339" s="3536"/>
      <c r="C339" s="3555">
        <f>(D336*E336)*C336</f>
        <v>1722.5</v>
      </c>
      <c r="D339" s="3555">
        <f>((D336*F336)*2)*C336+((E336*F336)*2)*C336</f>
        <v>427.5</v>
      </c>
      <c r="E339" s="3555">
        <f>((D336*H339)*2)*C336+((E336*H339)*2)*C336</f>
        <v>85.5</v>
      </c>
      <c r="F339" s="3555">
        <f>((D336*I339)*2)*C336+((E336*I339)*2)*C336</f>
        <v>85.5</v>
      </c>
      <c r="G339" s="3556">
        <f>G336/10</f>
        <v>0.25</v>
      </c>
      <c r="H339" s="3556">
        <f>H336/10</f>
        <v>0.5</v>
      </c>
      <c r="I339" s="3556">
        <f>I336/10</f>
        <v>0.5</v>
      </c>
      <c r="J339" s="3556"/>
      <c r="K339" s="3556"/>
      <c r="L339" s="3555">
        <f>SUM(C339:F339)</f>
        <v>2321</v>
      </c>
      <c r="M339" s="3557">
        <f>(C339*F336)/1000</f>
        <v>4.3062500000000004</v>
      </c>
      <c r="N339" s="3319"/>
      <c r="O339" s="612"/>
      <c r="P339" s="612"/>
      <c r="Q339" s="612"/>
    </row>
    <row r="340" spans="2:17" ht="20.100000000000001" customHeight="1" thickBot="1">
      <c r="B340" s="3536"/>
      <c r="C340" s="3558"/>
      <c r="D340" s="3558"/>
      <c r="E340" s="3558"/>
      <c r="F340" s="3558"/>
      <c r="G340" s="3559"/>
      <c r="H340" s="3559"/>
      <c r="I340" s="3560" t="s">
        <v>2715</v>
      </c>
      <c r="J340" s="3560"/>
      <c r="K340" s="3560"/>
      <c r="L340" s="3561" t="s">
        <v>1912</v>
      </c>
      <c r="M340" s="3562">
        <f>L339*G339</f>
        <v>580.25</v>
      </c>
      <c r="N340" s="3319"/>
      <c r="O340" s="612"/>
      <c r="P340" s="612"/>
      <c r="Q340" s="612"/>
    </row>
    <row r="341" spans="2:17" ht="20.100000000000001" customHeight="1">
      <c r="B341" s="3536"/>
      <c r="C341" s="3541"/>
      <c r="D341" s="3563" t="s">
        <v>2696</v>
      </c>
      <c r="E341" s="3563"/>
      <c r="F341" s="3563"/>
      <c r="G341" s="3563"/>
      <c r="H341" s="3563"/>
      <c r="I341" s="3563"/>
      <c r="J341" s="3563"/>
      <c r="K341" s="3563"/>
      <c r="L341" s="3563"/>
      <c r="M341" s="3563"/>
      <c r="N341" s="3319"/>
      <c r="O341" s="612"/>
      <c r="P341" s="612"/>
      <c r="Q341" s="612"/>
    </row>
    <row r="342" spans="2:17" ht="20.100000000000001" customHeight="1">
      <c r="B342" s="3536"/>
      <c r="C342" s="3564" t="s">
        <v>2716</v>
      </c>
      <c r="D342" s="3564"/>
      <c r="E342" s="3564"/>
      <c r="F342" s="3564"/>
      <c r="G342" s="3564"/>
      <c r="H342" s="3564"/>
      <c r="I342" s="3564"/>
      <c r="J342" s="3564"/>
      <c r="K342" s="3564"/>
      <c r="L342" s="3564"/>
      <c r="M342" s="3565" t="s">
        <v>179</v>
      </c>
      <c r="N342" s="3319"/>
      <c r="O342" s="612"/>
      <c r="P342" s="612"/>
      <c r="Q342" s="612"/>
    </row>
    <row r="343" spans="2:17" ht="20.100000000000001" customHeight="1">
      <c r="B343" s="3536"/>
      <c r="C343" s="3566">
        <v>4</v>
      </c>
      <c r="D343" s="3567">
        <v>32.5</v>
      </c>
      <c r="E343" s="3567">
        <v>53</v>
      </c>
      <c r="F343" s="3568">
        <v>2.5</v>
      </c>
      <c r="G343" s="3569">
        <v>2.5</v>
      </c>
      <c r="H343" s="3569">
        <v>5</v>
      </c>
      <c r="I343" s="3569">
        <v>5</v>
      </c>
      <c r="J343" s="3570"/>
      <c r="K343" s="3570"/>
      <c r="L343" s="3571">
        <f>E359</f>
        <v>6.956999999999999</v>
      </c>
      <c r="M343" s="3572">
        <v>7</v>
      </c>
      <c r="N343" s="3319"/>
      <c r="O343" s="612"/>
      <c r="P343" s="612"/>
      <c r="Q343" s="612"/>
    </row>
    <row r="344" spans="2:17" ht="20.100000000000001" customHeight="1">
      <c r="B344" s="3536"/>
      <c r="C344" s="3566"/>
      <c r="D344" s="3567"/>
      <c r="E344" s="3567"/>
      <c r="F344" s="3568"/>
      <c r="G344" s="3569"/>
      <c r="H344" s="3569"/>
      <c r="I344" s="3569"/>
      <c r="J344" s="3570"/>
      <c r="K344" s="3570"/>
      <c r="L344" s="3571"/>
      <c r="M344" s="3572"/>
      <c r="N344" s="3319"/>
      <c r="O344" s="612"/>
      <c r="P344" s="612"/>
      <c r="Q344" s="612"/>
    </row>
    <row r="345" spans="2:17" ht="20.100000000000001" customHeight="1">
      <c r="B345" s="3536"/>
      <c r="C345" s="3573">
        <f>ROW()-2</f>
        <v>343</v>
      </c>
      <c r="D345" s="3574" t="s">
        <v>2717</v>
      </c>
      <c r="E345" s="3574"/>
      <c r="F345" s="3574"/>
      <c r="G345" s="3574"/>
      <c r="H345" s="3574"/>
      <c r="I345" s="3574"/>
      <c r="J345" s="3575"/>
      <c r="K345" s="3575"/>
      <c r="L345" s="3576"/>
      <c r="M345" s="3577">
        <f>IF(ISBLANK(M343),L343,M343)</f>
        <v>7</v>
      </c>
      <c r="N345" s="3319"/>
      <c r="O345" s="612"/>
      <c r="P345" s="612"/>
      <c r="Q345" s="612"/>
    </row>
    <row r="346" spans="2:17" ht="20.100000000000001" customHeight="1">
      <c r="B346" s="3536"/>
      <c r="C346" s="3578" t="s">
        <v>161</v>
      </c>
      <c r="D346" s="3578" t="s">
        <v>162</v>
      </c>
      <c r="E346" s="3578" t="s">
        <v>163</v>
      </c>
      <c r="F346" s="3578" t="s">
        <v>1792</v>
      </c>
      <c r="G346" s="3578" t="s">
        <v>164</v>
      </c>
      <c r="H346" s="3578" t="s">
        <v>165</v>
      </c>
      <c r="I346" s="3578" t="s">
        <v>178</v>
      </c>
      <c r="J346" s="3578"/>
      <c r="K346" s="3578"/>
      <c r="L346" s="3578" t="s">
        <v>1807</v>
      </c>
      <c r="M346" s="3578" t="s">
        <v>1904</v>
      </c>
      <c r="N346" s="3319"/>
      <c r="O346" s="612"/>
      <c r="P346" s="612"/>
      <c r="Q346" s="612"/>
    </row>
    <row r="347" spans="2:17" ht="20.100000000000001" customHeight="1">
      <c r="B347" s="3536"/>
      <c r="C347" s="3555">
        <f>(D343*E343)*C343</f>
        <v>6890</v>
      </c>
      <c r="D347" s="3555">
        <f>((D343*F343)*2)*C343+((E343*F343)*2)*C343</f>
        <v>1710</v>
      </c>
      <c r="E347" s="3555">
        <f>((D343*H347)*2)*C343+((E343*H347)*2)*C343</f>
        <v>342</v>
      </c>
      <c r="F347" s="3555">
        <f>((D343*I347)*2)*C343+((E343*I347)*2)*C343</f>
        <v>342</v>
      </c>
      <c r="G347" s="3556">
        <f>G343/10</f>
        <v>0.25</v>
      </c>
      <c r="H347" s="3556">
        <f>H343/10</f>
        <v>0.5</v>
      </c>
      <c r="I347" s="3556">
        <f>I343/10</f>
        <v>0.5</v>
      </c>
      <c r="J347" s="3556"/>
      <c r="K347" s="3556"/>
      <c r="L347" s="3555">
        <f>SUM(C347:F347)</f>
        <v>9284</v>
      </c>
      <c r="M347" s="3557">
        <f>(C347*F343)/1000</f>
        <v>17.225000000000001</v>
      </c>
      <c r="N347" s="3319"/>
      <c r="O347" s="612"/>
      <c r="P347" s="612"/>
      <c r="Q347" s="612"/>
    </row>
    <row r="348" spans="2:17" ht="20.100000000000001" customHeight="1" thickBot="1">
      <c r="B348" s="3536"/>
      <c r="C348" s="3576"/>
      <c r="D348" s="3576"/>
      <c r="E348" s="3576"/>
      <c r="F348" s="3576"/>
      <c r="G348" s="3576"/>
      <c r="H348" s="3576"/>
      <c r="I348" s="3579" t="s">
        <v>2718</v>
      </c>
      <c r="J348" s="3579"/>
      <c r="K348" s="3579"/>
      <c r="L348" s="3578" t="s">
        <v>1912</v>
      </c>
      <c r="M348" s="3580">
        <f>L347*G347</f>
        <v>2321</v>
      </c>
      <c r="N348" s="3319"/>
      <c r="O348" s="612"/>
      <c r="P348" s="612"/>
      <c r="Q348" s="612"/>
    </row>
    <row r="349" spans="2:17" ht="20.100000000000001" customHeight="1">
      <c r="B349" s="3536"/>
      <c r="C349" s="3581"/>
      <c r="D349" s="3581"/>
      <c r="E349" s="3581"/>
      <c r="F349" s="3581"/>
      <c r="G349" s="3581"/>
      <c r="H349" s="3581"/>
      <c r="I349" s="3582"/>
      <c r="J349" s="3582"/>
      <c r="K349" s="3582"/>
      <c r="L349" s="3583"/>
      <c r="M349" s="3584"/>
      <c r="N349" s="3319"/>
      <c r="O349" s="612"/>
      <c r="P349" s="612"/>
      <c r="Q349" s="612"/>
    </row>
    <row r="350" spans="2:17" ht="20.100000000000001" customHeight="1">
      <c r="B350" s="3536"/>
      <c r="C350" s="3585" t="s">
        <v>161</v>
      </c>
      <c r="D350" s="3586" t="s">
        <v>2719</v>
      </c>
      <c r="E350" s="3586"/>
      <c r="F350" s="3585" t="s">
        <v>165</v>
      </c>
      <c r="G350" s="3587" t="s">
        <v>2720</v>
      </c>
      <c r="H350" s="3588"/>
      <c r="I350" s="3585" t="s">
        <v>1904</v>
      </c>
      <c r="J350" s="3589" t="s">
        <v>2721</v>
      </c>
      <c r="K350" s="3589"/>
      <c r="L350" s="3589"/>
      <c r="M350" s="3589"/>
      <c r="N350" s="3319"/>
      <c r="O350" s="612"/>
      <c r="P350" s="612"/>
      <c r="Q350" s="612"/>
    </row>
    <row r="351" spans="2:17" ht="20.100000000000001" customHeight="1">
      <c r="B351" s="3536"/>
      <c r="C351" s="3585" t="s">
        <v>162</v>
      </c>
      <c r="D351" s="3586" t="s">
        <v>2722</v>
      </c>
      <c r="E351" s="3586"/>
      <c r="F351" s="3585" t="s">
        <v>178</v>
      </c>
      <c r="G351" s="3586" t="s">
        <v>2723</v>
      </c>
      <c r="H351" s="3588"/>
      <c r="I351" s="3590"/>
      <c r="J351" s="3589"/>
      <c r="K351" s="3589"/>
      <c r="L351" s="3589"/>
      <c r="M351" s="3589"/>
      <c r="N351" s="3319"/>
      <c r="O351" s="612"/>
      <c r="P351" s="612"/>
      <c r="Q351" s="612"/>
    </row>
    <row r="352" spans="2:17" ht="20.100000000000001" customHeight="1">
      <c r="B352" s="3536"/>
      <c r="C352" s="3585" t="s">
        <v>163</v>
      </c>
      <c r="D352" s="3586" t="s">
        <v>2724</v>
      </c>
      <c r="E352" s="3586"/>
      <c r="F352" s="3585" t="s">
        <v>1792</v>
      </c>
      <c r="G352" s="3586" t="s">
        <v>2725</v>
      </c>
      <c r="H352" s="3588"/>
      <c r="I352" s="3585" t="s">
        <v>1912</v>
      </c>
      <c r="J352" s="3586" t="s">
        <v>2726</v>
      </c>
      <c r="K352" s="3591"/>
      <c r="L352" s="3586"/>
      <c r="M352" s="3591"/>
      <c r="N352" s="3319"/>
      <c r="O352" s="612"/>
      <c r="P352" s="612"/>
      <c r="Q352" s="612"/>
    </row>
    <row r="353" spans="2:17" ht="20.100000000000001" customHeight="1">
      <c r="B353" s="3536"/>
      <c r="C353" s="3585" t="s">
        <v>164</v>
      </c>
      <c r="D353" s="3586" t="s">
        <v>2727</v>
      </c>
      <c r="E353" s="3587"/>
      <c r="F353" s="3585" t="s">
        <v>1807</v>
      </c>
      <c r="G353" s="3586" t="s">
        <v>2728</v>
      </c>
      <c r="H353" s="3588"/>
      <c r="I353" s="3588"/>
      <c r="J353" s="3588"/>
      <c r="K353" s="3588"/>
      <c r="L353" s="3592"/>
      <c r="M353" s="3591"/>
      <c r="N353" s="3319"/>
      <c r="O353" s="612"/>
      <c r="P353" s="612"/>
      <c r="Q353" s="612"/>
    </row>
    <row r="354" spans="2:17" ht="20.100000000000001" customHeight="1" thickBot="1">
      <c r="B354" s="3536"/>
      <c r="C354" s="3585"/>
      <c r="D354" s="3586"/>
      <c r="E354" s="3587"/>
      <c r="F354" s="3585"/>
      <c r="G354" s="3586"/>
      <c r="H354" s="3588"/>
      <c r="I354" s="3588"/>
      <c r="J354" s="3588"/>
      <c r="K354" s="3588"/>
      <c r="L354" s="3592"/>
      <c r="M354" s="3591"/>
      <c r="N354" s="3319"/>
      <c r="O354" s="612"/>
      <c r="P354" s="612"/>
      <c r="Q354" s="612"/>
    </row>
    <row r="355" spans="2:17" ht="20.100000000000001" customHeight="1">
      <c r="B355" s="3536"/>
      <c r="C355" s="3541"/>
      <c r="D355" s="3593" t="s">
        <v>2729</v>
      </c>
      <c r="E355" s="3593"/>
      <c r="F355" s="3593"/>
      <c r="G355" s="3593"/>
      <c r="H355" s="3593"/>
      <c r="I355" s="3593"/>
      <c r="J355" s="3593"/>
      <c r="K355" s="3593"/>
      <c r="L355" s="3593"/>
      <c r="M355" s="3593"/>
      <c r="N355" s="3319"/>
      <c r="O355" s="612"/>
      <c r="P355" s="612"/>
      <c r="Q355" s="612"/>
    </row>
    <row r="356" spans="2:17" ht="20.100000000000001" customHeight="1">
      <c r="B356" s="3536"/>
      <c r="C356" s="3594" t="s">
        <v>2730</v>
      </c>
      <c r="D356" s="3594"/>
      <c r="E356" s="3594"/>
      <c r="F356" s="3594"/>
      <c r="G356" s="3594"/>
      <c r="H356" s="3594"/>
      <c r="I356" s="3594"/>
      <c r="J356" s="3594"/>
      <c r="K356" s="3594"/>
      <c r="L356" s="3594"/>
      <c r="M356" s="3594"/>
      <c r="N356" s="3319"/>
      <c r="O356" s="612"/>
      <c r="P356" s="612"/>
      <c r="Q356" s="612"/>
    </row>
    <row r="357" spans="2:17" ht="20.100000000000001" customHeight="1">
      <c r="B357" s="3536"/>
      <c r="C357" s="3594"/>
      <c r="D357" s="3594"/>
      <c r="E357" s="3594"/>
      <c r="F357" s="3594"/>
      <c r="G357" s="3594"/>
      <c r="H357" s="3594"/>
      <c r="I357" s="3594"/>
      <c r="J357" s="3594"/>
      <c r="K357" s="3594"/>
      <c r="L357" s="3594"/>
      <c r="M357" s="3594"/>
      <c r="N357" s="3319"/>
      <c r="O357" s="612"/>
      <c r="P357" s="612"/>
      <c r="Q357" s="612"/>
    </row>
    <row r="358" spans="2:17" ht="20.100000000000001" customHeight="1">
      <c r="B358" s="3536"/>
      <c r="C358" s="3595"/>
      <c r="D358" s="3595"/>
      <c r="E358" s="3595"/>
      <c r="F358" s="3595"/>
      <c r="G358" s="3595"/>
      <c r="H358" s="3595"/>
      <c r="I358" s="3595"/>
      <c r="J358" s="3595"/>
      <c r="K358" s="3595"/>
      <c r="L358" s="3595"/>
      <c r="M358" s="3595"/>
      <c r="N358" s="3319"/>
      <c r="O358" s="612"/>
      <c r="P358" s="612"/>
      <c r="Q358" s="612"/>
    </row>
    <row r="359" spans="2:17" ht="20.100000000000001" customHeight="1">
      <c r="B359" s="3536"/>
      <c r="C359" s="3596"/>
      <c r="D359" s="3597" t="s">
        <v>2731</v>
      </c>
      <c r="E359" s="3598">
        <f>SUM(E360:E362,I360:I362)</f>
        <v>6.956999999999999</v>
      </c>
      <c r="F359" s="3596"/>
      <c r="G359" s="3596"/>
      <c r="H359" s="3596"/>
      <c r="I359" s="3596"/>
      <c r="J359" s="3596"/>
      <c r="K359" s="3596"/>
      <c r="L359" s="3596"/>
      <c r="M359" s="3596"/>
      <c r="N359" s="3319"/>
      <c r="O359" s="612"/>
      <c r="P359" s="612"/>
      <c r="Q359" s="612"/>
    </row>
    <row r="360" spans="2:17" ht="20.100000000000001" customHeight="1">
      <c r="B360" s="3536"/>
      <c r="C360" s="3181"/>
      <c r="D360" s="3599" t="s">
        <v>200</v>
      </c>
      <c r="E360" s="3600">
        <v>3.5</v>
      </c>
      <c r="F360" s="3601"/>
      <c r="G360" s="3181"/>
      <c r="H360" s="3599" t="s">
        <v>2732</v>
      </c>
      <c r="I360" s="3600">
        <v>0.55000000000000004</v>
      </c>
      <c r="J360" s="3600"/>
      <c r="K360" s="3600"/>
      <c r="L360" s="3601"/>
      <c r="M360" s="3596"/>
      <c r="N360" s="3319"/>
      <c r="O360" s="612"/>
      <c r="P360" s="612"/>
      <c r="Q360" s="612"/>
    </row>
    <row r="361" spans="2:17" ht="20.100000000000001" customHeight="1">
      <c r="B361" s="3536"/>
      <c r="C361" s="3181"/>
      <c r="D361" s="3599" t="s">
        <v>214</v>
      </c>
      <c r="E361" s="3600">
        <v>1.6</v>
      </c>
      <c r="F361" s="3601"/>
      <c r="G361" s="3181"/>
      <c r="H361" s="3599" t="s">
        <v>211</v>
      </c>
      <c r="I361" s="3600">
        <v>4.4999999999999998E-2</v>
      </c>
      <c r="J361" s="3600"/>
      <c r="K361" s="3600"/>
      <c r="L361" s="3601"/>
      <c r="M361" s="3596"/>
      <c r="N361" s="3319"/>
      <c r="O361" s="612"/>
      <c r="P361" s="612"/>
      <c r="Q361" s="612"/>
    </row>
    <row r="362" spans="2:17" ht="20.100000000000001" customHeight="1">
      <c r="B362" s="3536"/>
      <c r="C362" s="3181"/>
      <c r="D362" s="3599" t="s">
        <v>2733</v>
      </c>
      <c r="E362" s="3600">
        <v>1.25</v>
      </c>
      <c r="F362" s="3601"/>
      <c r="G362" s="3181"/>
      <c r="H362" s="3602" t="s">
        <v>295</v>
      </c>
      <c r="I362" s="3600">
        <v>1.2E-2</v>
      </c>
      <c r="J362" s="3600"/>
      <c r="K362" s="3600"/>
      <c r="L362" s="3601"/>
      <c r="M362" s="3596"/>
      <c r="N362" s="3319"/>
      <c r="O362" s="612"/>
      <c r="P362" s="612"/>
      <c r="Q362" s="612"/>
    </row>
    <row r="363" spans="2:17" ht="20.100000000000001" customHeight="1">
      <c r="B363" s="3536"/>
      <c r="C363" s="3603" t="s">
        <v>2734</v>
      </c>
      <c r="D363" s="3596"/>
      <c r="E363" s="3596"/>
      <c r="F363" s="3596"/>
      <c r="G363" s="3596"/>
      <c r="H363" s="3596"/>
      <c r="I363" s="3596"/>
      <c r="J363" s="3596"/>
      <c r="K363" s="3596"/>
      <c r="L363" s="3596"/>
      <c r="M363" s="3596"/>
      <c r="N363" s="3319"/>
      <c r="O363" s="612"/>
      <c r="P363" s="612"/>
      <c r="Q363" s="612"/>
    </row>
    <row r="364" spans="2:17" ht="20.100000000000001" customHeight="1">
      <c r="B364" s="3536"/>
      <c r="C364" s="3604" t="s">
        <v>2735</v>
      </c>
      <c r="D364" s="3604"/>
      <c r="E364" s="3604"/>
      <c r="F364" s="3604"/>
      <c r="G364" s="3604"/>
      <c r="H364" s="3604"/>
      <c r="I364" s="3604"/>
      <c r="J364" s="3604"/>
      <c r="K364" s="3604"/>
      <c r="L364" s="3604"/>
      <c r="M364" s="3604"/>
      <c r="N364" s="3319"/>
      <c r="O364" s="612"/>
      <c r="P364" s="612"/>
      <c r="Q364" s="612"/>
    </row>
    <row r="365" spans="2:17" ht="20.100000000000001" customHeight="1">
      <c r="B365" s="3536"/>
      <c r="C365" s="3604"/>
      <c r="D365" s="3604"/>
      <c r="E365" s="3604"/>
      <c r="F365" s="3604"/>
      <c r="G365" s="3604"/>
      <c r="H365" s="3604"/>
      <c r="I365" s="3604"/>
      <c r="J365" s="3604"/>
      <c r="K365" s="3604"/>
      <c r="L365" s="3604"/>
      <c r="M365" s="3604"/>
      <c r="N365" s="3319"/>
      <c r="O365" s="612"/>
      <c r="P365" s="612"/>
      <c r="Q365" s="612"/>
    </row>
    <row r="366" spans="2:17" ht="20.100000000000001" customHeight="1">
      <c r="B366" s="3536"/>
      <c r="C366" s="3603" t="s">
        <v>2736</v>
      </c>
      <c r="D366" s="3596"/>
      <c r="E366" s="3596"/>
      <c r="F366" s="3596"/>
      <c r="G366" s="3596"/>
      <c r="H366" s="3596"/>
      <c r="I366" s="3596"/>
      <c r="J366" s="3596"/>
      <c r="K366" s="3596"/>
      <c r="L366" s="3596"/>
      <c r="M366" s="3596"/>
      <c r="N366" s="3319"/>
      <c r="O366" s="612"/>
      <c r="P366" s="612"/>
      <c r="Q366" s="612"/>
    </row>
    <row r="367" spans="2:17" ht="20.100000000000001" customHeight="1">
      <c r="B367" s="3536"/>
      <c r="C367" s="3605" t="s">
        <v>2737</v>
      </c>
      <c r="D367" s="3596"/>
      <c r="E367" s="3596"/>
      <c r="F367" s="3596"/>
      <c r="G367" s="3596"/>
      <c r="H367" s="3596"/>
      <c r="I367" s="3596"/>
      <c r="J367" s="3596"/>
      <c r="K367" s="3596"/>
      <c r="L367" s="3596"/>
      <c r="M367" s="3596"/>
      <c r="N367" s="3319"/>
      <c r="O367" s="612"/>
      <c r="P367" s="612"/>
      <c r="Q367" s="612"/>
    </row>
    <row r="368" spans="2:17" ht="20.100000000000001" customHeight="1">
      <c r="B368" s="3536"/>
      <c r="C368" s="3606" t="s">
        <v>2738</v>
      </c>
      <c r="D368" s="3596"/>
      <c r="E368" s="3596"/>
      <c r="F368" s="3606" t="s">
        <v>2739</v>
      </c>
      <c r="G368" s="3596"/>
      <c r="H368" s="3606" t="s">
        <v>2740</v>
      </c>
      <c r="I368" s="3596"/>
      <c r="J368" s="3596"/>
      <c r="K368" s="3596"/>
      <c r="L368" s="3596"/>
      <c r="M368" s="3596"/>
      <c r="N368" s="3319"/>
      <c r="O368" s="612"/>
      <c r="P368" s="612"/>
      <c r="Q368" s="612"/>
    </row>
    <row r="369" spans="2:17" ht="20.100000000000001" customHeight="1">
      <c r="B369" s="3536"/>
      <c r="C369" s="3606" t="s">
        <v>83</v>
      </c>
      <c r="D369" s="3607" t="s">
        <v>2741</v>
      </c>
      <c r="E369" s="3596"/>
      <c r="F369" s="3596"/>
      <c r="G369" s="3596"/>
      <c r="H369" s="3596"/>
      <c r="I369" s="3596"/>
      <c r="J369" s="3596"/>
      <c r="K369" s="3596"/>
      <c r="L369" s="3596"/>
      <c r="M369" s="3596"/>
      <c r="N369" s="3319"/>
      <c r="O369" s="612"/>
      <c r="P369" s="612"/>
      <c r="Q369" s="612"/>
    </row>
    <row r="370" spans="2:17" ht="20.100000000000001" customHeight="1">
      <c r="B370" s="3536"/>
      <c r="C370" s="3596"/>
      <c r="D370" s="3596"/>
      <c r="E370" s="3596"/>
      <c r="F370" s="3596"/>
      <c r="G370" s="3596"/>
      <c r="H370" s="3596"/>
      <c r="I370" s="3596"/>
      <c r="J370" s="3596"/>
      <c r="K370" s="3596"/>
      <c r="L370" s="3596"/>
      <c r="M370" s="3596"/>
      <c r="N370" s="3319"/>
      <c r="O370" s="612"/>
      <c r="P370" s="612"/>
      <c r="Q370" s="612"/>
    </row>
    <row r="371" spans="2:17" ht="20.100000000000001" customHeight="1">
      <c r="B371" s="3536"/>
      <c r="C371" s="3608" t="s">
        <v>181</v>
      </c>
      <c r="D371" s="3608"/>
      <c r="E371" s="3608"/>
      <c r="F371" s="3608"/>
      <c r="G371" s="3608"/>
      <c r="H371" s="3608"/>
      <c r="I371" s="3608"/>
      <c r="J371" s="3608"/>
      <c r="K371" s="3608"/>
      <c r="L371" s="3608"/>
      <c r="M371" s="3608"/>
      <c r="N371" s="3319"/>
      <c r="O371" s="612"/>
      <c r="P371" s="612"/>
      <c r="Q371" s="612"/>
    </row>
    <row r="372" spans="2:17" ht="20.100000000000001" customHeight="1" thickBot="1">
      <c r="B372" s="3609"/>
      <c r="C372" s="3411"/>
      <c r="D372" s="3411"/>
      <c r="E372" s="3411"/>
      <c r="F372" s="3411"/>
      <c r="G372" s="3411"/>
      <c r="H372" s="3411"/>
      <c r="I372" s="3411"/>
      <c r="J372" s="3411"/>
      <c r="K372" s="3411"/>
      <c r="L372" s="3411"/>
      <c r="M372" s="3411"/>
      <c r="N372" s="3196"/>
      <c r="O372" s="612"/>
      <c r="P372" s="612"/>
      <c r="Q372" s="612"/>
    </row>
    <row r="373" spans="2:17" ht="20.100000000000001" customHeight="1" thickBot="1">
      <c r="B373" s="152"/>
      <c r="C373" s="152"/>
      <c r="D373" s="152"/>
      <c r="E373" s="3109"/>
      <c r="F373" s="3109"/>
      <c r="G373" s="152"/>
      <c r="H373" s="152"/>
      <c r="I373" s="152"/>
      <c r="J373" s="152"/>
      <c r="K373" s="152"/>
      <c r="L373" s="612"/>
      <c r="M373" s="612"/>
      <c r="N373" s="612"/>
      <c r="O373" s="612"/>
      <c r="P373" s="612"/>
      <c r="Q373" s="612"/>
    </row>
    <row r="374" spans="2:17" ht="20.100000000000001" customHeight="1">
      <c r="B374" s="3610" t="s">
        <v>2742</v>
      </c>
      <c r="C374" s="3611"/>
      <c r="D374" s="3611"/>
      <c r="E374" s="3611"/>
      <c r="F374" s="3611"/>
      <c r="G374" s="3611"/>
      <c r="H374" s="3611"/>
      <c r="I374" s="3611"/>
      <c r="J374" s="3612"/>
      <c r="K374" s="152"/>
      <c r="L374" s="612"/>
      <c r="M374" s="612"/>
      <c r="N374" s="612"/>
      <c r="O374" s="612"/>
      <c r="P374" s="612"/>
      <c r="Q374" s="612"/>
    </row>
    <row r="375" spans="2:17" ht="20.100000000000001" customHeight="1">
      <c r="B375" s="3613" t="s">
        <v>2743</v>
      </c>
      <c r="C375" s="3614"/>
      <c r="D375" s="3614"/>
      <c r="E375" s="3614"/>
      <c r="F375" s="3614"/>
      <c r="G375" s="3614"/>
      <c r="H375" s="3614"/>
      <c r="I375" s="3614"/>
      <c r="J375" s="3615"/>
      <c r="K375" s="152"/>
      <c r="L375" s="612"/>
      <c r="M375" s="612"/>
      <c r="N375" s="612"/>
      <c r="O375" s="612"/>
      <c r="P375" s="612"/>
      <c r="Q375" s="612"/>
    </row>
    <row r="376" spans="2:17" ht="20.100000000000001" customHeight="1">
      <c r="B376" s="3616" t="s">
        <v>2744</v>
      </c>
      <c r="C376" s="3617"/>
      <c r="D376" s="3617"/>
      <c r="E376" s="3617"/>
      <c r="F376" s="3617"/>
      <c r="G376" s="3617"/>
      <c r="H376" s="3617"/>
      <c r="I376" s="3617"/>
      <c r="J376" s="3618"/>
      <c r="K376" s="152"/>
      <c r="L376" s="612"/>
      <c r="M376" s="612"/>
      <c r="N376" s="612"/>
      <c r="O376" s="612"/>
      <c r="P376" s="612"/>
      <c r="Q376" s="612"/>
    </row>
    <row r="377" spans="2:17" ht="20.100000000000001" customHeight="1">
      <c r="B377" s="3616"/>
      <c r="C377" s="3617"/>
      <c r="D377" s="3617"/>
      <c r="E377" s="3617"/>
      <c r="F377" s="3617"/>
      <c r="G377" s="3617"/>
      <c r="H377" s="3617"/>
      <c r="I377" s="3617"/>
      <c r="J377" s="3618"/>
      <c r="K377" s="152"/>
      <c r="L377" s="612"/>
      <c r="M377" s="612"/>
      <c r="N377" s="612"/>
      <c r="O377" s="612"/>
      <c r="P377" s="612"/>
      <c r="Q377" s="612"/>
    </row>
    <row r="378" spans="2:17" ht="20.100000000000001" customHeight="1">
      <c r="B378" s="3619" t="s">
        <v>2745</v>
      </c>
      <c r="C378" s="3620"/>
      <c r="D378" s="3620"/>
      <c r="E378" s="3620"/>
      <c r="F378" s="3620"/>
      <c r="G378" s="3620"/>
      <c r="H378" s="3620"/>
      <c r="I378" s="3620"/>
      <c r="J378" s="3621"/>
      <c r="K378" s="152"/>
      <c r="L378" s="612"/>
      <c r="M378" s="612"/>
      <c r="N378" s="612"/>
      <c r="O378" s="612"/>
      <c r="P378" s="612"/>
      <c r="Q378" s="612"/>
    </row>
    <row r="379" spans="2:17" ht="20.100000000000001" customHeight="1">
      <c r="B379" s="3619" t="s">
        <v>2746</v>
      </c>
      <c r="C379" s="3620"/>
      <c r="D379" s="3620"/>
      <c r="E379" s="3620"/>
      <c r="F379" s="3620"/>
      <c r="G379" s="3622" t="s">
        <v>2747</v>
      </c>
      <c r="H379" s="3620"/>
      <c r="I379" s="3620"/>
      <c r="J379" s="3621"/>
      <c r="K379" s="152"/>
      <c r="L379" s="612"/>
      <c r="M379" s="612"/>
      <c r="N379" s="612"/>
      <c r="O379" s="612"/>
      <c r="P379" s="612"/>
      <c r="Q379" s="612"/>
    </row>
    <row r="380" spans="2:17" ht="20.100000000000001" customHeight="1">
      <c r="B380" s="3623" t="s">
        <v>2748</v>
      </c>
      <c r="C380" s="3624"/>
      <c r="D380" s="3624"/>
      <c r="E380" s="3624"/>
      <c r="F380" s="3624"/>
      <c r="G380" s="3624"/>
      <c r="H380" s="3624"/>
      <c r="I380" s="3624"/>
      <c r="J380" s="3625"/>
      <c r="K380" s="152"/>
      <c r="L380" s="612"/>
      <c r="M380" s="612"/>
      <c r="N380" s="612"/>
      <c r="O380" s="612"/>
      <c r="P380" s="612"/>
      <c r="Q380" s="612"/>
    </row>
    <row r="381" spans="2:17" ht="20.100000000000001" customHeight="1">
      <c r="B381" s="3623"/>
      <c r="C381" s="3624"/>
      <c r="D381" s="3624"/>
      <c r="E381" s="3624"/>
      <c r="F381" s="3624"/>
      <c r="G381" s="3624"/>
      <c r="H381" s="3624"/>
      <c r="I381" s="3624"/>
      <c r="J381" s="3625"/>
      <c r="K381" s="152"/>
      <c r="L381" s="612"/>
      <c r="M381" s="612"/>
      <c r="N381" s="612"/>
      <c r="O381" s="612"/>
      <c r="P381" s="612"/>
      <c r="Q381" s="612"/>
    </row>
    <row r="382" spans="2:17" ht="20.100000000000001" customHeight="1">
      <c r="B382" s="3626" t="s">
        <v>2749</v>
      </c>
      <c r="C382" s="3627"/>
      <c r="D382" s="3627"/>
      <c r="E382" s="3627"/>
      <c r="F382" s="3627"/>
      <c r="G382" s="3627"/>
      <c r="H382" s="3627"/>
      <c r="I382" s="3627"/>
      <c r="J382" s="3628"/>
      <c r="K382" s="152"/>
      <c r="L382" s="612"/>
      <c r="M382" s="612"/>
      <c r="N382" s="612"/>
      <c r="O382" s="612"/>
      <c r="P382" s="612"/>
      <c r="Q382" s="612"/>
    </row>
    <row r="383" spans="2:17" ht="20.100000000000001" customHeight="1">
      <c r="B383" s="3626"/>
      <c r="C383" s="3627"/>
      <c r="D383" s="3627"/>
      <c r="E383" s="3627"/>
      <c r="F383" s="3627"/>
      <c r="G383" s="3627"/>
      <c r="H383" s="3627"/>
      <c r="I383" s="3627"/>
      <c r="J383" s="3628"/>
      <c r="K383" s="152"/>
      <c r="L383" s="612"/>
      <c r="M383" s="612"/>
      <c r="N383" s="612"/>
      <c r="O383" s="612"/>
      <c r="P383" s="612"/>
      <c r="Q383" s="612"/>
    </row>
    <row r="384" spans="2:17" ht="20.100000000000001" customHeight="1">
      <c r="B384" s="3629" t="s">
        <v>2134</v>
      </c>
      <c r="C384" s="3630"/>
      <c r="D384" s="3631">
        <v>9.86</v>
      </c>
      <c r="E384" s="3632" t="s">
        <v>2750</v>
      </c>
      <c r="F384" s="3631">
        <v>5.694</v>
      </c>
      <c r="G384" s="3633" t="s">
        <v>2751</v>
      </c>
      <c r="H384" s="3634">
        <f>D384*F384</f>
        <v>56.14284</v>
      </c>
      <c r="I384" s="3634" t="s">
        <v>2752</v>
      </c>
      <c r="J384" s="3635">
        <f>H384</f>
        <v>56.14284</v>
      </c>
      <c r="K384" s="152"/>
      <c r="L384" s="612"/>
      <c r="M384" s="612"/>
      <c r="N384" s="612"/>
      <c r="O384" s="612"/>
      <c r="P384" s="612"/>
      <c r="Q384" s="612"/>
    </row>
    <row r="385" spans="2:17" ht="20.100000000000001" customHeight="1">
      <c r="B385" s="3629"/>
      <c r="C385" s="3630"/>
      <c r="D385" s="3631"/>
      <c r="E385" s="3632"/>
      <c r="F385" s="3631"/>
      <c r="G385" s="3633"/>
      <c r="H385" s="3634"/>
      <c r="I385" s="3634"/>
      <c r="J385" s="3635"/>
      <c r="K385" s="152"/>
      <c r="L385" s="612"/>
      <c r="M385" s="612"/>
      <c r="N385" s="612"/>
      <c r="O385" s="612"/>
      <c r="P385" s="612"/>
      <c r="Q385" s="612"/>
    </row>
    <row r="386" spans="2:17" ht="20.100000000000001" customHeight="1">
      <c r="B386" s="3636"/>
      <c r="C386" s="3637" t="s">
        <v>2753</v>
      </c>
      <c r="D386" s="3588"/>
      <c r="E386" s="3588"/>
      <c r="F386" s="3588"/>
      <c r="G386" s="3588"/>
      <c r="H386" s="3588"/>
      <c r="I386" s="3588"/>
      <c r="J386" s="3638"/>
      <c r="K386" s="152"/>
      <c r="L386" s="612"/>
      <c r="M386" s="612"/>
      <c r="N386" s="612"/>
      <c r="O386" s="612"/>
      <c r="P386" s="612"/>
      <c r="Q386" s="612"/>
    </row>
    <row r="387" spans="2:17" ht="20.100000000000001" customHeight="1">
      <c r="B387" s="3636"/>
      <c r="C387" s="3637" t="s">
        <v>2754</v>
      </c>
      <c r="D387" s="3588"/>
      <c r="E387" s="3588"/>
      <c r="F387" s="3588"/>
      <c r="G387" s="3588"/>
      <c r="H387" s="3588"/>
      <c r="I387" s="3588"/>
      <c r="J387" s="3638"/>
      <c r="K387" s="152"/>
      <c r="L387" s="612"/>
      <c r="M387" s="612"/>
      <c r="N387" s="612"/>
      <c r="O387" s="612"/>
      <c r="P387" s="612"/>
      <c r="Q387" s="612"/>
    </row>
    <row r="388" spans="2:17" ht="20.100000000000001" customHeight="1">
      <c r="B388" s="3636"/>
      <c r="C388" s="3637" t="s">
        <v>2755</v>
      </c>
      <c r="D388" s="3588"/>
      <c r="E388" s="3588"/>
      <c r="F388" s="3588"/>
      <c r="G388" s="3588"/>
      <c r="H388" s="3588"/>
      <c r="I388" s="3588"/>
      <c r="J388" s="3638"/>
      <c r="K388" s="152"/>
      <c r="L388" s="612"/>
      <c r="M388" s="612"/>
      <c r="N388" s="612"/>
      <c r="O388" s="612"/>
      <c r="P388" s="612"/>
      <c r="Q388" s="612"/>
    </row>
    <row r="389" spans="2:17" ht="20.100000000000001" customHeight="1">
      <c r="B389" s="3636"/>
      <c r="C389" s="3637" t="s">
        <v>2756</v>
      </c>
      <c r="D389" s="3588"/>
      <c r="E389" s="3588"/>
      <c r="F389" s="3588"/>
      <c r="G389" s="3588"/>
      <c r="H389" s="3588"/>
      <c r="I389" s="3588"/>
      <c r="J389" s="3638"/>
      <c r="K389" s="152"/>
      <c r="L389" s="612"/>
      <c r="M389" s="612"/>
      <c r="N389" s="612"/>
      <c r="O389" s="612"/>
      <c r="P389" s="612"/>
      <c r="Q389" s="612"/>
    </row>
    <row r="390" spans="2:17" ht="20.100000000000001" customHeight="1">
      <c r="B390" s="3639" t="s">
        <v>2757</v>
      </c>
      <c r="C390" s="3640"/>
      <c r="D390" s="3640"/>
      <c r="E390" s="3640"/>
      <c r="F390" s="3640"/>
      <c r="G390" s="3640"/>
      <c r="H390" s="3640"/>
      <c r="I390" s="3640"/>
      <c r="J390" s="3641"/>
      <c r="K390" s="152"/>
      <c r="L390" s="612"/>
      <c r="M390" s="612"/>
      <c r="N390" s="612"/>
      <c r="O390" s="612"/>
      <c r="P390" s="612"/>
      <c r="Q390" s="612"/>
    </row>
    <row r="391" spans="2:17" ht="20.100000000000001" customHeight="1">
      <c r="B391" s="3639"/>
      <c r="C391" s="3640"/>
      <c r="D391" s="3640"/>
      <c r="E391" s="3640"/>
      <c r="F391" s="3640"/>
      <c r="G391" s="3640"/>
      <c r="H391" s="3640"/>
      <c r="I391" s="3640"/>
      <c r="J391" s="3641"/>
      <c r="K391" s="152"/>
      <c r="L391" s="612"/>
      <c r="M391" s="612"/>
      <c r="N391" s="612"/>
      <c r="O391" s="612"/>
      <c r="P391" s="612"/>
      <c r="Q391" s="612"/>
    </row>
    <row r="392" spans="2:17" ht="20.100000000000001" customHeight="1">
      <c r="B392" s="3639"/>
      <c r="C392" s="3640"/>
      <c r="D392" s="3640"/>
      <c r="E392" s="3640"/>
      <c r="F392" s="3640"/>
      <c r="G392" s="3640"/>
      <c r="H392" s="3640"/>
      <c r="I392" s="3640"/>
      <c r="J392" s="3641"/>
      <c r="K392" s="152"/>
      <c r="L392" s="612"/>
      <c r="M392" s="612"/>
      <c r="N392" s="612"/>
      <c r="O392" s="612"/>
      <c r="P392" s="612"/>
      <c r="Q392" s="612"/>
    </row>
    <row r="393" spans="2:17" ht="20.100000000000001" customHeight="1">
      <c r="B393" s="3639" t="s">
        <v>2758</v>
      </c>
      <c r="C393" s="3640"/>
      <c r="D393" s="3640"/>
      <c r="E393" s="3640"/>
      <c r="F393" s="3640"/>
      <c r="G393" s="3640"/>
      <c r="H393" s="3640"/>
      <c r="I393" s="3640"/>
      <c r="J393" s="3641"/>
      <c r="K393" s="152"/>
      <c r="L393" s="612"/>
      <c r="M393" s="612"/>
      <c r="N393" s="612"/>
      <c r="O393" s="612"/>
      <c r="P393" s="612"/>
      <c r="Q393" s="612"/>
    </row>
    <row r="394" spans="2:17" ht="20.100000000000001" customHeight="1">
      <c r="B394" s="3639"/>
      <c r="C394" s="3640"/>
      <c r="D394" s="3640"/>
      <c r="E394" s="3640"/>
      <c r="F394" s="3640"/>
      <c r="G394" s="3640"/>
      <c r="H394" s="3640"/>
      <c r="I394" s="3640"/>
      <c r="J394" s="3641"/>
      <c r="K394" s="152"/>
      <c r="L394" s="612"/>
      <c r="M394" s="612"/>
      <c r="N394" s="612"/>
      <c r="O394" s="612"/>
      <c r="P394" s="612"/>
      <c r="Q394" s="612"/>
    </row>
    <row r="395" spans="2:17" ht="20.100000000000001" customHeight="1">
      <c r="B395" s="3636"/>
      <c r="C395" s="3637" t="s">
        <v>2759</v>
      </c>
      <c r="D395" s="3588"/>
      <c r="E395" s="3588"/>
      <c r="F395" s="3588"/>
      <c r="G395" s="3588"/>
      <c r="H395" s="3588"/>
      <c r="I395" s="3588"/>
      <c r="J395" s="3638"/>
      <c r="K395" s="152"/>
      <c r="L395" s="612"/>
      <c r="M395" s="612"/>
      <c r="N395" s="612"/>
      <c r="O395" s="612"/>
      <c r="P395" s="612"/>
      <c r="Q395" s="612"/>
    </row>
    <row r="396" spans="2:17" ht="20.100000000000001" customHeight="1">
      <c r="B396" s="3636"/>
      <c r="C396" s="3637" t="s">
        <v>2760</v>
      </c>
      <c r="D396" s="3588"/>
      <c r="E396" s="3588"/>
      <c r="F396" s="3588"/>
      <c r="G396" s="3588"/>
      <c r="H396" s="3588"/>
      <c r="I396" s="3588"/>
      <c r="J396" s="3638"/>
      <c r="K396" s="152"/>
      <c r="L396" s="612"/>
      <c r="M396" s="612"/>
      <c r="N396" s="612"/>
      <c r="O396" s="612"/>
      <c r="P396" s="612"/>
      <c r="Q396" s="612"/>
    </row>
    <row r="397" spans="2:17" ht="20.100000000000001" customHeight="1">
      <c r="B397" s="3642"/>
      <c r="C397" s="3643"/>
      <c r="D397" s="3588"/>
      <c r="E397" s="3588"/>
      <c r="F397" s="3588"/>
      <c r="G397" s="3588"/>
      <c r="H397" s="3588"/>
      <c r="I397" s="3588"/>
      <c r="J397" s="3638"/>
      <c r="K397" s="152"/>
      <c r="L397" s="612"/>
      <c r="M397" s="612"/>
      <c r="N397" s="612"/>
      <c r="O397" s="612"/>
      <c r="P397" s="612"/>
      <c r="Q397" s="612"/>
    </row>
    <row r="398" spans="2:17" ht="20.100000000000001" customHeight="1">
      <c r="B398" s="3636"/>
      <c r="C398" s="3637" t="s">
        <v>2761</v>
      </c>
      <c r="D398" s="3588"/>
      <c r="E398" s="3588"/>
      <c r="F398" s="3588"/>
      <c r="G398" s="3588"/>
      <c r="H398" s="3588"/>
      <c r="I398" s="3588"/>
      <c r="J398" s="3638"/>
      <c r="K398" s="152"/>
      <c r="L398" s="612"/>
      <c r="M398" s="612"/>
      <c r="N398" s="612"/>
      <c r="O398" s="612"/>
      <c r="P398" s="612"/>
      <c r="Q398" s="612"/>
    </row>
    <row r="399" spans="2:17" ht="20.100000000000001" customHeight="1">
      <c r="B399" s="3636"/>
      <c r="C399" s="3637" t="s">
        <v>2762</v>
      </c>
      <c r="D399" s="3588"/>
      <c r="E399" s="3588"/>
      <c r="F399" s="3588"/>
      <c r="G399" s="3588"/>
      <c r="H399" s="3588"/>
      <c r="I399" s="3588"/>
      <c r="J399" s="3638"/>
      <c r="K399" s="152"/>
      <c r="L399" s="612"/>
      <c r="M399" s="612"/>
      <c r="N399" s="612"/>
      <c r="O399" s="612"/>
      <c r="P399" s="612"/>
      <c r="Q399" s="612"/>
    </row>
    <row r="400" spans="2:17" ht="20.100000000000001" customHeight="1">
      <c r="B400" s="3636"/>
      <c r="C400" s="3637" t="s">
        <v>2763</v>
      </c>
      <c r="D400" s="3588"/>
      <c r="E400" s="3588"/>
      <c r="F400" s="3588"/>
      <c r="G400" s="3588"/>
      <c r="H400" s="3588"/>
      <c r="I400" s="3588"/>
      <c r="J400" s="3638"/>
      <c r="K400" s="152"/>
      <c r="L400" s="612"/>
      <c r="M400" s="612"/>
      <c r="N400" s="612"/>
      <c r="O400" s="612"/>
      <c r="P400" s="612"/>
      <c r="Q400" s="612"/>
    </row>
    <row r="401" spans="1:17" ht="20.100000000000001" customHeight="1">
      <c r="B401" s="3636"/>
      <c r="C401" s="3637" t="s">
        <v>2764</v>
      </c>
      <c r="D401" s="3588"/>
      <c r="E401" s="3588"/>
      <c r="F401" s="3588"/>
      <c r="G401" s="3588"/>
      <c r="H401" s="3588"/>
      <c r="I401" s="3588"/>
      <c r="J401" s="3638"/>
      <c r="K401" s="152"/>
      <c r="L401" s="612"/>
      <c r="M401" s="612"/>
      <c r="N401" s="612"/>
      <c r="O401" s="612"/>
      <c r="P401" s="612"/>
      <c r="Q401" s="612"/>
    </row>
    <row r="402" spans="1:17" ht="20.100000000000001" customHeight="1">
      <c r="B402" s="3639" t="s">
        <v>2765</v>
      </c>
      <c r="C402" s="3640"/>
      <c r="D402" s="3640"/>
      <c r="E402" s="3640"/>
      <c r="F402" s="3640"/>
      <c r="G402" s="3640"/>
      <c r="H402" s="3640"/>
      <c r="I402" s="3640"/>
      <c r="J402" s="3641"/>
      <c r="K402" s="152"/>
      <c r="L402" s="612"/>
      <c r="M402" s="612"/>
      <c r="N402" s="612"/>
      <c r="O402" s="612"/>
      <c r="P402" s="612"/>
      <c r="Q402" s="612"/>
    </row>
    <row r="403" spans="1:17" ht="20.100000000000001" customHeight="1">
      <c r="B403" s="3639"/>
      <c r="C403" s="3640"/>
      <c r="D403" s="3640"/>
      <c r="E403" s="3640"/>
      <c r="F403" s="3640"/>
      <c r="G403" s="3640"/>
      <c r="H403" s="3640"/>
      <c r="I403" s="3640"/>
      <c r="J403" s="3641"/>
      <c r="K403" s="152"/>
      <c r="L403" s="612"/>
      <c r="M403" s="612"/>
      <c r="N403" s="612"/>
      <c r="O403" s="612"/>
      <c r="P403" s="612"/>
      <c r="Q403" s="612"/>
    </row>
    <row r="404" spans="1:17" ht="20.100000000000001" customHeight="1">
      <c r="B404" s="3644" t="s">
        <v>2766</v>
      </c>
      <c r="C404" s="622"/>
      <c r="D404" s="622"/>
      <c r="E404" s="622"/>
      <c r="F404" s="622"/>
      <c r="G404" s="622"/>
      <c r="H404" s="622"/>
      <c r="I404" s="622"/>
      <c r="J404" s="3319"/>
      <c r="K404" s="152"/>
      <c r="L404" s="612"/>
      <c r="M404" s="612"/>
      <c r="N404" s="612"/>
      <c r="O404" s="612"/>
      <c r="P404" s="612"/>
      <c r="Q404" s="612"/>
    </row>
    <row r="405" spans="1:17" ht="20.100000000000001" customHeight="1" thickBot="1">
      <c r="B405" s="3194"/>
      <c r="C405" s="3195"/>
      <c r="D405" s="3195"/>
      <c r="E405" s="3195"/>
      <c r="F405" s="3195"/>
      <c r="G405" s="3195"/>
      <c r="H405" s="3195"/>
      <c r="I405" s="3195"/>
      <c r="J405" s="3196"/>
      <c r="K405" s="152"/>
      <c r="L405" s="612"/>
      <c r="M405" s="612"/>
      <c r="N405" s="612"/>
      <c r="O405" s="612"/>
      <c r="P405" s="612"/>
      <c r="Q405" s="612"/>
    </row>
    <row r="406" spans="1:17" ht="20.100000000000001" customHeight="1">
      <c r="B406" s="152"/>
      <c r="C406" s="152"/>
      <c r="D406" s="152"/>
      <c r="E406" s="3109"/>
      <c r="F406" s="3109"/>
      <c r="G406" s="152"/>
      <c r="H406" s="152"/>
      <c r="I406" s="152"/>
      <c r="J406" s="152"/>
      <c r="K406" s="152"/>
      <c r="L406" s="612"/>
      <c r="M406" s="612"/>
      <c r="N406" s="612"/>
      <c r="O406" s="612"/>
      <c r="P406" s="612"/>
      <c r="Q406" s="612"/>
    </row>
    <row r="407" spans="1:17">
      <c r="A407" s="433"/>
      <c r="B407" s="3107"/>
      <c r="C407" s="3108"/>
      <c r="D407" s="3108"/>
      <c r="E407" s="3108"/>
      <c r="F407" s="3108"/>
      <c r="G407" s="3108"/>
      <c r="H407" s="3108"/>
      <c r="I407" s="3108"/>
      <c r="J407" s="3107"/>
      <c r="K407" s="3107"/>
      <c r="L407" s="3107"/>
      <c r="M407" s="433"/>
      <c r="N407" s="433"/>
      <c r="O407" s="433"/>
      <c r="P407" s="433"/>
      <c r="Q407" s="433"/>
    </row>
    <row r="408" spans="1:17" ht="20.100000000000001" customHeight="1">
      <c r="B408" s="152"/>
      <c r="C408" s="152"/>
      <c r="D408" s="152"/>
      <c r="E408" s="3109"/>
      <c r="F408" s="3109"/>
      <c r="G408" s="152"/>
      <c r="H408" s="152"/>
      <c r="I408" s="152"/>
      <c r="J408" s="152"/>
      <c r="K408" s="152"/>
      <c r="L408" s="612"/>
      <c r="M408" s="612"/>
      <c r="N408" s="612"/>
      <c r="O408" s="612"/>
      <c r="P408" s="612"/>
      <c r="Q408" s="612"/>
    </row>
    <row r="409" spans="1:17" ht="15.75" thickBot="1">
      <c r="A409" s="612"/>
      <c r="B409" s="611"/>
      <c r="C409" s="618"/>
      <c r="D409" s="618"/>
      <c r="E409" s="618"/>
      <c r="F409" s="618"/>
      <c r="G409" s="618"/>
      <c r="H409" s="618"/>
      <c r="I409" s="618"/>
      <c r="J409" s="611"/>
      <c r="K409" s="611"/>
      <c r="L409" s="611"/>
      <c r="M409" s="612"/>
      <c r="N409" s="612"/>
      <c r="O409" s="612"/>
      <c r="P409" s="612"/>
      <c r="Q409" s="612"/>
    </row>
    <row r="410" spans="1:17" ht="15.75">
      <c r="A410" s="612"/>
      <c r="B410" s="3645" t="s">
        <v>2767</v>
      </c>
      <c r="C410" s="3646"/>
      <c r="D410" s="3646"/>
      <c r="E410" s="3646"/>
      <c r="F410" s="3646"/>
      <c r="G410" s="3647"/>
      <c r="H410" s="618"/>
      <c r="I410" s="3645" t="s">
        <v>2767</v>
      </c>
      <c r="J410" s="3646"/>
      <c r="K410" s="3646"/>
      <c r="L410" s="3646"/>
      <c r="M410" s="3646"/>
      <c r="N410" s="3647"/>
      <c r="O410" s="612"/>
      <c r="P410" s="612"/>
      <c r="Q410" s="612"/>
    </row>
    <row r="411" spans="1:17">
      <c r="A411" s="612"/>
      <c r="B411" s="3648" t="s">
        <v>2677</v>
      </c>
      <c r="C411" s="3649"/>
      <c r="D411" s="3650" t="s">
        <v>2768</v>
      </c>
      <c r="E411" s="3651" t="s">
        <v>2769</v>
      </c>
      <c r="F411" s="3652" t="s">
        <v>172</v>
      </c>
      <c r="G411" s="3653"/>
      <c r="H411" s="618"/>
      <c r="I411" s="3648" t="s">
        <v>2677</v>
      </c>
      <c r="J411" s="3649"/>
      <c r="K411" s="3650" t="s">
        <v>2768</v>
      </c>
      <c r="L411" s="3651" t="s">
        <v>2769</v>
      </c>
      <c r="M411" s="3652" t="s">
        <v>172</v>
      </c>
      <c r="N411" s="3653"/>
      <c r="O411" s="612"/>
      <c r="P411" s="612"/>
      <c r="Q411" s="612"/>
    </row>
    <row r="412" spans="1:17">
      <c r="A412" s="612"/>
      <c r="B412" s="3654">
        <v>20</v>
      </c>
      <c r="C412" s="3655">
        <f>B412/100</f>
        <v>0.2</v>
      </c>
      <c r="D412" s="3656" t="s">
        <v>602</v>
      </c>
      <c r="E412" s="3657">
        <v>1</v>
      </c>
      <c r="F412" s="3658">
        <f>(B412*E412)*10</f>
        <v>200</v>
      </c>
      <c r="G412" s="3659">
        <f>F412/1000</f>
        <v>0.2</v>
      </c>
      <c r="H412" s="618"/>
      <c r="I412" s="3660">
        <v>10</v>
      </c>
      <c r="J412" s="3655">
        <f>I412/10</f>
        <v>1</v>
      </c>
      <c r="K412" s="3656" t="s">
        <v>602</v>
      </c>
      <c r="L412" s="3657">
        <v>1</v>
      </c>
      <c r="M412" s="3658">
        <f>(I412*L412)*100</f>
        <v>1000</v>
      </c>
      <c r="N412" s="3659">
        <f>M412/1000</f>
        <v>1</v>
      </c>
      <c r="O412" s="612"/>
      <c r="P412" s="612"/>
      <c r="Q412" s="612"/>
    </row>
    <row r="413" spans="1:17">
      <c r="A413" s="612"/>
      <c r="B413" s="3654"/>
      <c r="C413" s="3655"/>
      <c r="D413" s="3656" t="s">
        <v>2770</v>
      </c>
      <c r="E413" s="3657">
        <v>1.03</v>
      </c>
      <c r="F413" s="3658">
        <f>(B412*E413)*10</f>
        <v>206</v>
      </c>
      <c r="G413" s="3659">
        <f>F413/1000</f>
        <v>0.20599999999999999</v>
      </c>
      <c r="H413" s="618"/>
      <c r="I413" s="3660"/>
      <c r="J413" s="3655"/>
      <c r="K413" s="3656" t="s">
        <v>2770</v>
      </c>
      <c r="L413" s="3657">
        <v>1.03</v>
      </c>
      <c r="M413" s="3658">
        <f>(I412*L413)*100</f>
        <v>1030</v>
      </c>
      <c r="N413" s="3659">
        <f>M413/1000</f>
        <v>1.03</v>
      </c>
      <c r="O413" s="612"/>
      <c r="P413" s="612"/>
      <c r="Q413" s="612"/>
    </row>
    <row r="414" spans="1:17">
      <c r="A414" s="612"/>
      <c r="B414" s="3654"/>
      <c r="C414" s="3655"/>
      <c r="D414" s="3656" t="s">
        <v>2771</v>
      </c>
      <c r="E414" s="3657">
        <v>1.0149999999999999</v>
      </c>
      <c r="F414" s="3658">
        <f>(E414*B412)*10</f>
        <v>202.99999999999997</v>
      </c>
      <c r="G414" s="3659">
        <f>F414/1000</f>
        <v>0.20299999999999996</v>
      </c>
      <c r="H414" s="618"/>
      <c r="I414" s="3660"/>
      <c r="J414" s="3655"/>
      <c r="K414" s="3656" t="s">
        <v>2771</v>
      </c>
      <c r="L414" s="3657">
        <v>1.0149999999999999</v>
      </c>
      <c r="M414" s="3658">
        <f>(L414*I412)*100</f>
        <v>1014.9999999999999</v>
      </c>
      <c r="N414" s="3659">
        <f>M414/1000</f>
        <v>1.0149999999999999</v>
      </c>
      <c r="O414" s="612"/>
      <c r="P414" s="612"/>
      <c r="Q414" s="612"/>
    </row>
    <row r="415" spans="1:17">
      <c r="A415" s="612"/>
      <c r="B415" s="3654"/>
      <c r="C415" s="3655"/>
      <c r="D415" s="3656" t="s">
        <v>210</v>
      </c>
      <c r="E415" s="3657">
        <v>0.92</v>
      </c>
      <c r="F415" s="3658">
        <f>(E415*B412)*10</f>
        <v>184.00000000000003</v>
      </c>
      <c r="G415" s="3659">
        <f>F415/1000</f>
        <v>0.18400000000000002</v>
      </c>
      <c r="H415" s="618"/>
      <c r="I415" s="3660"/>
      <c r="J415" s="3655"/>
      <c r="K415" s="3656" t="s">
        <v>210</v>
      </c>
      <c r="L415" s="3657">
        <v>0.92</v>
      </c>
      <c r="M415" s="3658">
        <f>(L415*I412)*100</f>
        <v>920.00000000000011</v>
      </c>
      <c r="N415" s="3659">
        <f>M415/1000</f>
        <v>0.92000000000000015</v>
      </c>
      <c r="O415" s="612"/>
      <c r="P415" s="612"/>
      <c r="Q415" s="612"/>
    </row>
    <row r="416" spans="1:17" ht="15.75" thickBot="1">
      <c r="A416" s="612"/>
      <c r="B416" s="3661"/>
      <c r="C416" s="3662"/>
      <c r="D416" s="3663" t="s">
        <v>2772</v>
      </c>
      <c r="E416" s="3664">
        <v>0.8</v>
      </c>
      <c r="F416" s="3665">
        <f>(E416*B412)*10</f>
        <v>160</v>
      </c>
      <c r="G416" s="3666">
        <f>F416/1000</f>
        <v>0.16</v>
      </c>
      <c r="H416" s="618"/>
      <c r="I416" s="3667"/>
      <c r="J416" s="3662"/>
      <c r="K416" s="3663" t="s">
        <v>2772</v>
      </c>
      <c r="L416" s="3664">
        <v>0.8</v>
      </c>
      <c r="M416" s="3665">
        <f>(L416*I412)*100</f>
        <v>800</v>
      </c>
      <c r="N416" s="3666">
        <f>M416/1000</f>
        <v>0.8</v>
      </c>
      <c r="O416" s="612"/>
      <c r="P416" s="612"/>
      <c r="Q416" s="612"/>
    </row>
    <row r="417" spans="1:17">
      <c r="A417" s="612"/>
      <c r="B417" s="611"/>
      <c r="C417" s="618"/>
      <c r="D417" s="618"/>
      <c r="E417" s="618"/>
      <c r="F417" s="618"/>
      <c r="G417" s="618"/>
      <c r="H417" s="618"/>
      <c r="I417" s="618"/>
      <c r="J417" s="611"/>
      <c r="K417" s="611"/>
      <c r="L417" s="611"/>
      <c r="M417" s="612"/>
      <c r="N417" s="612"/>
      <c r="O417" s="612"/>
      <c r="P417" s="612"/>
      <c r="Q417" s="612"/>
    </row>
    <row r="418" spans="1:17">
      <c r="A418" s="612"/>
      <c r="B418" s="611"/>
      <c r="C418" s="618"/>
      <c r="D418" s="618"/>
      <c r="E418" s="618"/>
      <c r="F418" s="618"/>
      <c r="G418" s="618"/>
      <c r="H418" s="618"/>
      <c r="I418" s="618"/>
      <c r="J418" s="611"/>
      <c r="K418" s="611"/>
      <c r="L418" s="611"/>
      <c r="M418" s="612"/>
      <c r="N418" s="612"/>
      <c r="O418" s="612"/>
      <c r="P418" s="612"/>
      <c r="Q418" s="612"/>
    </row>
    <row r="419" spans="1:17">
      <c r="A419" s="612"/>
      <c r="B419" s="611"/>
      <c r="C419" s="618"/>
      <c r="D419" s="618"/>
      <c r="E419" s="618"/>
      <c r="F419" s="618"/>
      <c r="G419" s="618"/>
      <c r="H419" s="618"/>
      <c r="I419" s="618"/>
      <c r="J419" s="611"/>
      <c r="K419" s="611"/>
      <c r="L419" s="611"/>
      <c r="M419" s="612"/>
      <c r="N419" s="612"/>
      <c r="O419" s="612"/>
      <c r="P419" s="612"/>
      <c r="Q419" s="612"/>
    </row>
    <row r="420" spans="1:17" ht="15.75" thickBot="1">
      <c r="A420" s="612"/>
      <c r="B420" s="611"/>
      <c r="C420" s="618"/>
      <c r="D420" s="618"/>
      <c r="E420" s="618"/>
      <c r="F420" s="618"/>
      <c r="G420" s="618"/>
      <c r="H420" s="618"/>
      <c r="I420" s="618"/>
      <c r="J420" s="611"/>
      <c r="K420" s="611"/>
      <c r="L420" s="611"/>
      <c r="M420" s="612"/>
      <c r="N420" s="612"/>
      <c r="O420" s="612"/>
      <c r="P420" s="612"/>
      <c r="Q420" s="612"/>
    </row>
    <row r="421" spans="1:17">
      <c r="A421" s="612"/>
      <c r="B421" s="611"/>
      <c r="C421" s="618"/>
      <c r="D421" s="618"/>
      <c r="E421" s="618"/>
      <c r="F421" s="3668" t="s">
        <v>2773</v>
      </c>
      <c r="G421" s="3669"/>
      <c r="H421" s="3669"/>
      <c r="I421" s="3670"/>
      <c r="J421" s="611"/>
      <c r="K421" s="3668" t="s">
        <v>2773</v>
      </c>
      <c r="L421" s="3669"/>
      <c r="M421" s="3669"/>
      <c r="N421" s="3670"/>
      <c r="O421" s="612"/>
      <c r="P421" s="612"/>
    </row>
    <row r="422" spans="1:17" ht="15.75" thickBot="1">
      <c r="A422" s="612"/>
      <c r="B422" s="611"/>
      <c r="C422" s="611"/>
      <c r="D422" s="611"/>
      <c r="E422" s="611"/>
      <c r="F422" s="3671"/>
      <c r="G422" s="3672"/>
      <c r="H422" s="3672"/>
      <c r="I422" s="3673"/>
      <c r="J422" s="152"/>
      <c r="K422" s="3671"/>
      <c r="L422" s="3672"/>
      <c r="M422" s="3672"/>
      <c r="N422" s="3673"/>
      <c r="O422" s="612"/>
      <c r="P422" s="612"/>
    </row>
    <row r="423" spans="1:17" ht="19.5" customHeight="1" thickBot="1">
      <c r="A423" s="612"/>
      <c r="B423" s="611"/>
      <c r="C423" s="611"/>
      <c r="D423" s="611"/>
      <c r="E423" s="611"/>
      <c r="F423" s="3674" t="s">
        <v>9</v>
      </c>
      <c r="G423" s="3675" t="s">
        <v>368</v>
      </c>
      <c r="H423" s="3675" t="s">
        <v>369</v>
      </c>
      <c r="I423" s="3676" t="s">
        <v>370</v>
      </c>
      <c r="J423" s="152"/>
      <c r="K423" s="3677" t="s">
        <v>2774</v>
      </c>
      <c r="L423" s="3678"/>
      <c r="M423" s="3678"/>
      <c r="N423" s="3679"/>
      <c r="O423" s="612"/>
      <c r="P423" s="612"/>
    </row>
    <row r="424" spans="1:17" ht="15.75" customHeight="1">
      <c r="A424" s="612"/>
      <c r="B424" s="611"/>
      <c r="C424" s="611"/>
      <c r="D424" s="611"/>
      <c r="E424" s="611"/>
      <c r="F424" s="3680" t="s">
        <v>393</v>
      </c>
      <c r="G424" s="3681"/>
      <c r="H424" s="3681"/>
      <c r="I424" s="3682"/>
      <c r="J424" s="152"/>
      <c r="K424" s="3683" t="s">
        <v>363</v>
      </c>
      <c r="L424" s="3684"/>
      <c r="M424" s="3684"/>
      <c r="N424" s="3685"/>
      <c r="O424" s="612"/>
      <c r="P424" s="612"/>
    </row>
    <row r="425" spans="1:17" ht="18.75" customHeight="1">
      <c r="A425" s="612"/>
      <c r="B425" s="611"/>
      <c r="C425" s="611"/>
      <c r="D425" s="611"/>
      <c r="E425" s="611"/>
      <c r="F425" s="3686" t="s">
        <v>294</v>
      </c>
      <c r="G425" s="3687" t="s">
        <v>371</v>
      </c>
      <c r="H425" s="3687" t="s">
        <v>372</v>
      </c>
      <c r="I425" s="3688" t="s">
        <v>373</v>
      </c>
      <c r="J425" s="152"/>
      <c r="K425" s="3689" t="s">
        <v>364</v>
      </c>
      <c r="L425" s="3690" t="s">
        <v>365</v>
      </c>
      <c r="M425" s="3690" t="s">
        <v>366</v>
      </c>
      <c r="N425" s="3691" t="s">
        <v>367</v>
      </c>
      <c r="O425" s="612"/>
      <c r="P425" s="612"/>
    </row>
    <row r="426" spans="1:17" ht="15.75" customHeight="1">
      <c r="A426" s="612"/>
      <c r="B426" s="611"/>
      <c r="C426" s="611"/>
      <c r="D426" s="611"/>
      <c r="E426" s="611"/>
      <c r="F426" s="3692">
        <v>1</v>
      </c>
      <c r="G426" s="3693">
        <f>F426*10</f>
        <v>10</v>
      </c>
      <c r="H426" s="3693">
        <f>G426*10</f>
        <v>100</v>
      </c>
      <c r="I426" s="3694">
        <f>H426*10</f>
        <v>1000</v>
      </c>
      <c r="J426" s="152"/>
      <c r="K426" s="3695"/>
      <c r="L426" s="3696"/>
      <c r="M426" s="3696"/>
      <c r="N426" s="3697"/>
      <c r="O426" s="612"/>
      <c r="P426" s="612"/>
    </row>
    <row r="427" spans="1:17" ht="15.75" customHeight="1">
      <c r="A427" s="612"/>
      <c r="B427" s="611"/>
      <c r="C427" s="611"/>
      <c r="D427" s="611"/>
      <c r="E427" s="611"/>
      <c r="F427" s="3698">
        <f>G427/10</f>
        <v>0.1</v>
      </c>
      <c r="G427" s="3699">
        <v>1</v>
      </c>
      <c r="H427" s="3693">
        <f>G427*10</f>
        <v>10</v>
      </c>
      <c r="I427" s="3694">
        <f>G427*100</f>
        <v>100</v>
      </c>
      <c r="J427" s="152"/>
      <c r="K427" s="3700" t="s">
        <v>374</v>
      </c>
      <c r="L427" s="3701" t="s">
        <v>375</v>
      </c>
      <c r="M427" s="3701" t="s">
        <v>376</v>
      </c>
      <c r="N427" s="3702" t="s">
        <v>377</v>
      </c>
      <c r="O427" s="612"/>
      <c r="P427" s="612"/>
    </row>
    <row r="428" spans="1:17" ht="15.75" customHeight="1">
      <c r="A428" s="612"/>
      <c r="B428" s="611"/>
      <c r="C428" s="611"/>
      <c r="D428" s="611"/>
      <c r="E428" s="611"/>
      <c r="F428" s="3698">
        <f t="shared" ref="F428:G428" si="1">G428/10</f>
        <v>0.01</v>
      </c>
      <c r="G428" s="3693">
        <f t="shared" si="1"/>
        <v>0.1</v>
      </c>
      <c r="H428" s="3699">
        <v>1</v>
      </c>
      <c r="I428" s="3694">
        <f>G428*100</f>
        <v>10</v>
      </c>
      <c r="J428" s="152"/>
      <c r="K428" s="3700" t="s">
        <v>379</v>
      </c>
      <c r="L428" s="3701" t="s">
        <v>380</v>
      </c>
      <c r="M428" s="3701" t="s">
        <v>381</v>
      </c>
      <c r="N428" s="3702" t="s">
        <v>382</v>
      </c>
      <c r="O428" s="612"/>
      <c r="P428" s="612"/>
    </row>
    <row r="429" spans="1:17" ht="15.75" customHeight="1">
      <c r="A429" s="612"/>
      <c r="B429" s="611"/>
      <c r="C429" s="611"/>
      <c r="D429" s="611"/>
      <c r="E429" s="611"/>
      <c r="F429" s="3703">
        <f>I429/1000</f>
        <v>1E-3</v>
      </c>
      <c r="G429" s="3704">
        <f>I429/100</f>
        <v>0.01</v>
      </c>
      <c r="H429" s="3704">
        <f>I429/10</f>
        <v>0.1</v>
      </c>
      <c r="I429" s="3705">
        <v>1</v>
      </c>
      <c r="J429" s="152"/>
      <c r="K429" s="3700" t="s">
        <v>383</v>
      </c>
      <c r="L429" s="3701" t="s">
        <v>384</v>
      </c>
      <c r="M429" s="3701" t="s">
        <v>385</v>
      </c>
      <c r="N429" s="3702" t="s">
        <v>386</v>
      </c>
      <c r="O429" s="612"/>
      <c r="P429" s="612"/>
    </row>
    <row r="430" spans="1:17" ht="15" customHeight="1">
      <c r="A430" s="612"/>
      <c r="B430" s="611"/>
      <c r="C430" s="611"/>
      <c r="D430" s="611"/>
      <c r="E430" s="611"/>
      <c r="F430" s="3677" t="s">
        <v>2774</v>
      </c>
      <c r="G430" s="3678"/>
      <c r="H430" s="3678"/>
      <c r="I430" s="3679"/>
      <c r="J430" s="152"/>
      <c r="K430" s="3706" t="s">
        <v>387</v>
      </c>
      <c r="L430" s="3707" t="s">
        <v>388</v>
      </c>
      <c r="M430" s="3707" t="s">
        <v>389</v>
      </c>
      <c r="N430" s="3708" t="s">
        <v>390</v>
      </c>
      <c r="O430" s="612"/>
      <c r="P430" s="612"/>
    </row>
    <row r="431" spans="1:17" ht="16.5" thickBot="1">
      <c r="A431" s="612"/>
      <c r="B431" s="611"/>
      <c r="C431" s="611"/>
      <c r="D431" s="611"/>
      <c r="E431" s="611"/>
      <c r="F431" s="3709" t="s">
        <v>391</v>
      </c>
      <c r="G431" s="3710"/>
      <c r="H431" s="3710"/>
      <c r="I431" s="3711"/>
      <c r="J431" s="152"/>
      <c r="K431" s="3709" t="s">
        <v>391</v>
      </c>
      <c r="L431" s="3710"/>
      <c r="M431" s="3710"/>
      <c r="N431" s="3711"/>
      <c r="O431" s="612"/>
      <c r="P431" s="612"/>
    </row>
    <row r="432" spans="1:17">
      <c r="A432" s="612"/>
      <c r="B432" s="611"/>
      <c r="C432" s="611"/>
      <c r="D432" s="611"/>
      <c r="F432" s="612"/>
      <c r="G432" s="612"/>
      <c r="H432" s="612"/>
      <c r="I432" s="612"/>
      <c r="J432" s="612"/>
      <c r="K432" s="612"/>
      <c r="L432" s="612"/>
      <c r="M432" s="612"/>
      <c r="N432" s="612"/>
      <c r="O432" s="612"/>
      <c r="P432" s="612"/>
    </row>
    <row r="433" spans="1:17">
      <c r="A433" s="612"/>
      <c r="B433" s="611"/>
      <c r="C433" s="611"/>
      <c r="D433" s="611"/>
      <c r="E433" s="152"/>
      <c r="F433" s="612"/>
      <c r="G433" s="612"/>
      <c r="H433" s="612"/>
      <c r="I433" s="612"/>
      <c r="J433" s="612"/>
      <c r="K433" s="612"/>
      <c r="L433" s="612"/>
      <c r="M433" s="612"/>
      <c r="N433" s="612"/>
      <c r="O433" s="612"/>
      <c r="P433" s="612"/>
    </row>
    <row r="434" spans="1:17" ht="21" customHeight="1">
      <c r="A434" s="612"/>
      <c r="B434" s="3111" t="s">
        <v>2040</v>
      </c>
      <c r="C434" s="3712" t="s">
        <v>354</v>
      </c>
      <c r="D434" s="611"/>
      <c r="E434" s="152"/>
      <c r="F434" s="612"/>
      <c r="G434" s="612"/>
      <c r="H434" s="612"/>
      <c r="I434" s="612"/>
      <c r="J434" s="612"/>
      <c r="K434" s="3713" t="s">
        <v>2775</v>
      </c>
      <c r="L434" s="3714"/>
      <c r="M434" s="3715"/>
      <c r="N434" s="612"/>
      <c r="O434" s="612"/>
      <c r="P434" s="612"/>
    </row>
    <row r="435" spans="1:17" ht="21">
      <c r="A435" s="612"/>
      <c r="B435" s="3109"/>
      <c r="C435" s="3716"/>
      <c r="D435" s="611"/>
      <c r="E435" s="152"/>
      <c r="F435" s="612"/>
      <c r="G435" s="612"/>
      <c r="H435" s="612"/>
      <c r="I435" s="612"/>
      <c r="J435" s="612"/>
      <c r="K435" s="3717" t="s">
        <v>2776</v>
      </c>
      <c r="L435" s="3718" t="s">
        <v>2777</v>
      </c>
      <c r="M435" s="3719" t="s">
        <v>2778</v>
      </c>
      <c r="N435" s="612"/>
      <c r="O435" s="612"/>
      <c r="P435" s="612"/>
      <c r="Q435" s="612"/>
    </row>
    <row r="436" spans="1:17" ht="21">
      <c r="A436" s="612"/>
      <c r="B436" s="3109" t="s">
        <v>355</v>
      </c>
      <c r="C436" s="3720"/>
      <c r="D436" s="611"/>
      <c r="E436" s="152"/>
      <c r="F436" s="612"/>
      <c r="G436" s="612"/>
      <c r="H436" s="612"/>
      <c r="I436" s="612"/>
      <c r="J436" s="612"/>
      <c r="K436" s="3721">
        <v>4.1666666666666664E-2</v>
      </c>
      <c r="L436" s="3722">
        <v>60</v>
      </c>
      <c r="M436" s="3723">
        <v>100</v>
      </c>
      <c r="N436" s="612"/>
      <c r="O436" s="612"/>
      <c r="P436" s="612"/>
      <c r="Q436" s="612"/>
    </row>
    <row r="437" spans="1:17" ht="21">
      <c r="A437" s="612"/>
      <c r="B437" s="3109" t="s">
        <v>356</v>
      </c>
      <c r="C437" s="3720"/>
      <c r="D437" s="611"/>
      <c r="E437" s="152"/>
      <c r="F437" s="612"/>
      <c r="G437" s="612"/>
      <c r="H437" s="612"/>
      <c r="I437" s="612"/>
      <c r="J437" s="612"/>
      <c r="K437" s="3724">
        <v>4.1666666666666664E-2</v>
      </c>
      <c r="L437" s="3725">
        <f>(L436/K436)*K437</f>
        <v>60</v>
      </c>
      <c r="M437" s="3726">
        <f>(M436/K436)*K437</f>
        <v>100</v>
      </c>
      <c r="N437" s="612"/>
      <c r="O437" s="612"/>
      <c r="P437" s="612"/>
      <c r="Q437" s="612"/>
    </row>
    <row r="438" spans="1:17" ht="21">
      <c r="A438" s="612"/>
      <c r="B438" s="3111" t="s">
        <v>2040</v>
      </c>
      <c r="C438" s="3712" t="s">
        <v>357</v>
      </c>
      <c r="D438" s="611"/>
      <c r="F438" s="612"/>
      <c r="G438" s="612"/>
      <c r="H438" s="612"/>
      <c r="I438" s="612"/>
      <c r="J438" s="612"/>
      <c r="K438" s="3727">
        <f>(K436/L436)*L438</f>
        <v>6.2499999999999993E-2</v>
      </c>
      <c r="L438" s="3728">
        <v>90</v>
      </c>
      <c r="M438" s="3729">
        <f>(M436/L436)*L438</f>
        <v>150</v>
      </c>
      <c r="N438" s="612"/>
      <c r="O438" s="612"/>
      <c r="P438" s="612"/>
      <c r="Q438" s="612"/>
    </row>
    <row r="439" spans="1:17" ht="15.75">
      <c r="A439" s="612"/>
      <c r="B439" s="611"/>
      <c r="C439" s="611"/>
      <c r="D439" s="611"/>
      <c r="F439" s="612"/>
      <c r="G439" s="612"/>
      <c r="H439" s="612"/>
      <c r="I439" s="612"/>
      <c r="J439" s="612"/>
      <c r="K439" s="3730">
        <f>(K436/M436)*M439</f>
        <v>1.6666666666666666E-2</v>
      </c>
      <c r="L439" s="3731">
        <f>(L436/M436)*M439</f>
        <v>24</v>
      </c>
      <c r="M439" s="3732">
        <v>40</v>
      </c>
      <c r="N439" s="612"/>
      <c r="O439" s="612"/>
      <c r="P439" s="612"/>
      <c r="Q439" s="612"/>
    </row>
    <row r="440" spans="1:17">
      <c r="A440" s="612"/>
      <c r="B440" s="611"/>
      <c r="C440" s="611"/>
      <c r="D440" s="611"/>
      <c r="E440" s="611"/>
      <c r="F440" s="611"/>
      <c r="G440" s="611"/>
      <c r="H440" s="612"/>
      <c r="I440" s="612"/>
      <c r="J440" s="612"/>
      <c r="K440" s="612"/>
      <c r="L440" s="612"/>
      <c r="M440" s="612"/>
      <c r="N440" s="612"/>
      <c r="O440" s="612"/>
      <c r="P440" s="612"/>
      <c r="Q440" s="612"/>
    </row>
    <row r="441" spans="1:17">
      <c r="A441" s="433"/>
      <c r="B441" s="3107"/>
      <c r="C441" s="3108"/>
      <c r="D441" s="3108"/>
      <c r="E441" s="3108"/>
      <c r="F441" s="3108"/>
      <c r="G441" s="3108"/>
      <c r="H441" s="3108"/>
      <c r="I441" s="3108"/>
      <c r="J441" s="3107"/>
      <c r="K441" s="3107"/>
      <c r="L441" s="3107"/>
      <c r="M441" s="433"/>
      <c r="N441" s="433"/>
      <c r="O441" s="433"/>
      <c r="P441" s="433"/>
      <c r="Q441" s="433"/>
    </row>
    <row r="442" spans="1:17" ht="15.75" thickBot="1">
      <c r="A442" s="612"/>
      <c r="B442" s="611"/>
      <c r="C442" s="611"/>
      <c r="D442" s="611"/>
      <c r="E442" s="611"/>
      <c r="F442" s="611"/>
      <c r="G442" s="611"/>
      <c r="H442" s="612"/>
      <c r="I442" s="612"/>
      <c r="J442" s="612"/>
      <c r="K442" s="612"/>
      <c r="L442" s="612"/>
      <c r="M442" s="612"/>
      <c r="N442" s="612"/>
      <c r="O442" s="612"/>
      <c r="P442" s="612"/>
      <c r="Q442" s="612"/>
    </row>
    <row r="443" spans="1:17">
      <c r="A443" s="612"/>
      <c r="B443" s="3733" t="s">
        <v>392</v>
      </c>
      <c r="C443" s="3734"/>
      <c r="D443" s="3734"/>
      <c r="E443" s="3734"/>
      <c r="F443" s="3734"/>
      <c r="G443" s="3735"/>
      <c r="H443" s="612"/>
      <c r="I443" s="3736" t="s">
        <v>404</v>
      </c>
      <c r="J443" s="3737"/>
      <c r="K443" s="3738" t="s">
        <v>405</v>
      </c>
      <c r="L443" s="3738"/>
      <c r="M443" s="3739" t="s">
        <v>406</v>
      </c>
      <c r="N443" s="3740" t="s">
        <v>407</v>
      </c>
      <c r="O443" s="612"/>
      <c r="P443" s="612"/>
      <c r="Q443" s="612"/>
    </row>
    <row r="444" spans="1:17">
      <c r="A444" s="612"/>
      <c r="B444" s="3741"/>
      <c r="C444" s="3742"/>
      <c r="D444" s="3742"/>
      <c r="E444" s="3742"/>
      <c r="F444" s="3742"/>
      <c r="G444" s="3743"/>
      <c r="H444" s="612"/>
      <c r="I444" s="2681"/>
      <c r="J444" s="3744"/>
      <c r="K444" s="3745"/>
      <c r="L444" s="3745"/>
      <c r="M444" s="3746"/>
      <c r="N444" s="3747"/>
      <c r="O444" s="612"/>
      <c r="P444" s="612"/>
      <c r="Q444" s="612"/>
    </row>
    <row r="445" spans="1:17" ht="15.75" customHeight="1">
      <c r="A445" s="612"/>
      <c r="B445" s="3748" t="s">
        <v>394</v>
      </c>
      <c r="C445" s="3749"/>
      <c r="D445" s="3749"/>
      <c r="E445" s="3749"/>
      <c r="F445" s="3749"/>
      <c r="G445" s="3750"/>
      <c r="H445" s="612"/>
      <c r="I445" s="2679" t="s">
        <v>411</v>
      </c>
      <c r="J445" s="3751"/>
      <c r="K445" s="3752" t="s">
        <v>412</v>
      </c>
      <c r="L445" s="3752"/>
      <c r="M445" s="3753"/>
      <c r="N445" s="3754"/>
      <c r="O445" s="612"/>
      <c r="P445" s="612"/>
      <c r="Q445" s="612"/>
    </row>
    <row r="446" spans="1:17" ht="15.75" customHeight="1">
      <c r="A446" s="612"/>
      <c r="B446" s="3748"/>
      <c r="C446" s="3749"/>
      <c r="D446" s="3749"/>
      <c r="E446" s="3749"/>
      <c r="F446" s="3749"/>
      <c r="G446" s="3750"/>
      <c r="H446" s="612"/>
      <c r="I446" s="2680" t="s">
        <v>415</v>
      </c>
      <c r="J446" s="3755"/>
      <c r="K446" s="3240" t="s">
        <v>416</v>
      </c>
      <c r="L446" s="3240"/>
      <c r="M446" s="3238" t="s">
        <v>417</v>
      </c>
      <c r="N446" s="3756" t="s">
        <v>418</v>
      </c>
      <c r="O446" s="612"/>
      <c r="P446" s="612"/>
      <c r="Q446" s="612"/>
    </row>
    <row r="447" spans="1:17" ht="16.5" customHeight="1">
      <c r="A447" s="612"/>
      <c r="B447" s="3757" t="s">
        <v>396</v>
      </c>
      <c r="C447" s="3758" t="s">
        <v>397</v>
      </c>
      <c r="D447" s="3758"/>
      <c r="E447" s="3758"/>
      <c r="F447" s="3758"/>
      <c r="G447" s="3759"/>
      <c r="H447" s="612"/>
      <c r="I447" s="2680" t="s">
        <v>419</v>
      </c>
      <c r="J447" s="3755"/>
      <c r="K447" s="3240" t="s">
        <v>420</v>
      </c>
      <c r="L447" s="3240"/>
      <c r="M447" s="3238" t="s">
        <v>421</v>
      </c>
      <c r="N447" s="3756" t="s">
        <v>422</v>
      </c>
      <c r="O447" s="612"/>
      <c r="P447" s="612"/>
      <c r="Q447" s="612"/>
    </row>
    <row r="448" spans="1:17">
      <c r="A448" s="612"/>
      <c r="B448" s="3757" t="s">
        <v>396</v>
      </c>
      <c r="C448" s="3758" t="s">
        <v>398</v>
      </c>
      <c r="D448" s="3758"/>
      <c r="E448" s="3758"/>
      <c r="F448" s="3758"/>
      <c r="G448" s="3759"/>
      <c r="H448" s="612"/>
      <c r="I448" s="2680" t="s">
        <v>425</v>
      </c>
      <c r="J448" s="3755"/>
      <c r="K448" s="3240" t="s">
        <v>426</v>
      </c>
      <c r="L448" s="3240"/>
      <c r="M448" s="3238" t="s">
        <v>427</v>
      </c>
      <c r="N448" s="3756" t="s">
        <v>428</v>
      </c>
      <c r="O448" s="612"/>
      <c r="P448" s="612"/>
      <c r="Q448" s="612"/>
    </row>
    <row r="449" spans="1:17" ht="15.75" customHeight="1" thickBot="1">
      <c r="A449" s="612"/>
      <c r="B449" s="3757" t="s">
        <v>396</v>
      </c>
      <c r="C449" s="3758" t="s">
        <v>399</v>
      </c>
      <c r="D449" s="3758"/>
      <c r="E449" s="3758"/>
      <c r="F449" s="3758"/>
      <c r="G449" s="3759"/>
      <c r="H449" s="612"/>
      <c r="I449" s="3760" t="s">
        <v>429</v>
      </c>
      <c r="J449" s="3761"/>
      <c r="K449" s="3762" t="s">
        <v>430</v>
      </c>
      <c r="L449" s="3762"/>
      <c r="M449" s="3763" t="s">
        <v>431</v>
      </c>
      <c r="N449" s="3764" t="s">
        <v>432</v>
      </c>
      <c r="O449" s="612"/>
      <c r="P449" s="612"/>
      <c r="Q449" s="612"/>
    </row>
    <row r="450" spans="1:17" ht="15.75" customHeight="1">
      <c r="A450" s="612"/>
      <c r="B450" s="3757" t="s">
        <v>400</v>
      </c>
      <c r="C450" s="3758" t="s">
        <v>401</v>
      </c>
      <c r="D450" s="3758"/>
      <c r="E450" s="3758"/>
      <c r="F450" s="3758"/>
      <c r="G450" s="3759"/>
      <c r="H450" s="612"/>
      <c r="I450" s="612"/>
      <c r="J450" s="612"/>
      <c r="K450" s="612"/>
      <c r="L450" s="612"/>
      <c r="M450" s="612"/>
      <c r="N450" s="612"/>
      <c r="O450" s="612"/>
      <c r="P450" s="612"/>
      <c r="Q450" s="612"/>
    </row>
    <row r="451" spans="1:17" ht="15" customHeight="1">
      <c r="A451" s="612"/>
      <c r="B451" s="3757" t="s">
        <v>402</v>
      </c>
      <c r="C451" s="3758" t="s">
        <v>403</v>
      </c>
      <c r="D451" s="3758"/>
      <c r="E451" s="3758"/>
      <c r="F451" s="3758"/>
      <c r="G451" s="3759"/>
      <c r="H451" s="611"/>
      <c r="I451" s="152"/>
      <c r="J451" s="152"/>
      <c r="K451" s="152"/>
      <c r="L451" s="152"/>
      <c r="M451" s="152"/>
      <c r="N451" s="152"/>
      <c r="O451" s="612"/>
      <c r="P451" s="612"/>
      <c r="Q451" s="612"/>
    </row>
    <row r="452" spans="1:17">
      <c r="A452" s="612"/>
      <c r="B452" s="3757" t="s">
        <v>408</v>
      </c>
      <c r="C452" s="3758" t="s">
        <v>409</v>
      </c>
      <c r="D452" s="3758"/>
      <c r="E452" s="3758"/>
      <c r="F452" s="3758"/>
      <c r="G452" s="3759"/>
      <c r="H452" s="611"/>
      <c r="I452" s="152"/>
      <c r="J452" s="152"/>
      <c r="K452" s="152"/>
      <c r="L452" s="152"/>
      <c r="M452" s="152"/>
      <c r="N452" s="152"/>
      <c r="O452" s="612"/>
      <c r="P452" s="612"/>
      <c r="Q452" s="612"/>
    </row>
    <row r="453" spans="1:17">
      <c r="A453" s="612"/>
      <c r="B453" s="3757" t="s">
        <v>408</v>
      </c>
      <c r="C453" s="3758" t="s">
        <v>410</v>
      </c>
      <c r="D453" s="3758"/>
      <c r="E453" s="3758"/>
      <c r="F453" s="3758"/>
      <c r="G453" s="3759"/>
      <c r="H453" s="611"/>
      <c r="I453" s="152"/>
      <c r="J453" s="152"/>
      <c r="K453" s="152"/>
      <c r="L453" s="152"/>
      <c r="M453" s="152"/>
      <c r="N453" s="152"/>
      <c r="O453" s="612"/>
      <c r="P453" s="612"/>
      <c r="Q453" s="612"/>
    </row>
    <row r="454" spans="1:17">
      <c r="A454" s="612"/>
      <c r="B454" s="3748" t="s">
        <v>413</v>
      </c>
      <c r="C454" s="3749" t="s">
        <v>414</v>
      </c>
      <c r="D454" s="3749"/>
      <c r="E454" s="3749"/>
      <c r="F454" s="3749"/>
      <c r="G454" s="3750"/>
      <c r="H454" s="611"/>
      <c r="I454" s="152"/>
      <c r="J454" s="152"/>
      <c r="K454" s="152"/>
      <c r="L454" s="152"/>
      <c r="M454" s="152"/>
      <c r="N454" s="152"/>
      <c r="O454" s="612"/>
      <c r="P454" s="612"/>
      <c r="Q454" s="612"/>
    </row>
    <row r="455" spans="1:17">
      <c r="A455" s="612"/>
      <c r="B455" s="3748"/>
      <c r="C455" s="3749"/>
      <c r="D455" s="3749"/>
      <c r="E455" s="3749"/>
      <c r="F455" s="3749"/>
      <c r="G455" s="3750"/>
      <c r="H455" s="611"/>
      <c r="I455" s="152"/>
      <c r="J455" s="152"/>
      <c r="K455" s="152"/>
      <c r="L455" s="152"/>
      <c r="M455" s="152"/>
      <c r="N455" s="152"/>
      <c r="O455" s="612"/>
      <c r="P455" s="612"/>
      <c r="Q455" s="612"/>
    </row>
    <row r="456" spans="1:17">
      <c r="A456" s="612"/>
      <c r="B456" s="3748" t="s">
        <v>423</v>
      </c>
      <c r="C456" s="3749" t="s">
        <v>424</v>
      </c>
      <c r="D456" s="3749"/>
      <c r="E456" s="3749"/>
      <c r="F456" s="3749"/>
      <c r="G456" s="3750"/>
      <c r="H456" s="611"/>
      <c r="I456" s="152"/>
      <c r="J456" s="152"/>
      <c r="K456" s="152"/>
      <c r="L456" s="152"/>
      <c r="M456" s="152"/>
      <c r="N456" s="152"/>
      <c r="O456" s="612"/>
      <c r="P456" s="612"/>
      <c r="Q456" s="612"/>
    </row>
    <row r="457" spans="1:17">
      <c r="A457" s="612"/>
      <c r="B457" s="3765"/>
      <c r="C457" s="3766"/>
      <c r="D457" s="3766"/>
      <c r="E457" s="3766"/>
      <c r="F457" s="3766"/>
      <c r="G457" s="3767"/>
      <c r="H457" s="611"/>
      <c r="I457" s="152"/>
      <c r="J457" s="152"/>
      <c r="K457" s="152"/>
      <c r="L457" s="152"/>
      <c r="M457" s="152"/>
      <c r="N457" s="152"/>
      <c r="O457" s="612"/>
      <c r="P457" s="612"/>
      <c r="Q457" s="612"/>
    </row>
    <row r="458" spans="1:17" ht="15.75" thickBot="1">
      <c r="A458" s="612"/>
      <c r="B458" s="3237"/>
      <c r="C458" s="3237"/>
      <c r="D458" s="3237"/>
      <c r="E458" s="3237"/>
      <c r="F458" s="3237"/>
      <c r="G458" s="3237"/>
      <c r="H458" s="611"/>
      <c r="I458" s="3238"/>
      <c r="J458" s="3238"/>
      <c r="K458" s="3240"/>
      <c r="L458" s="3240"/>
      <c r="M458" s="3238"/>
      <c r="N458" s="3238"/>
      <c r="O458" s="612"/>
      <c r="P458" s="612"/>
      <c r="Q458" s="612"/>
    </row>
    <row r="459" spans="1:17" ht="15.75">
      <c r="A459" s="67"/>
      <c r="B459" s="3768" t="s">
        <v>2779</v>
      </c>
      <c r="C459" s="3769"/>
      <c r="D459" s="3769"/>
      <c r="E459" s="3770"/>
      <c r="F459" s="612"/>
      <c r="G459" s="612"/>
      <c r="H459" s="3771" t="s">
        <v>598</v>
      </c>
      <c r="I459" s="3772"/>
      <c r="J459" s="3773"/>
      <c r="K459" s="3773"/>
      <c r="L459" s="3773"/>
      <c r="M459" s="3773"/>
      <c r="N459" s="3774"/>
      <c r="O459" s="612"/>
      <c r="P459" s="612"/>
      <c r="Q459" s="612"/>
    </row>
    <row r="460" spans="1:17" ht="25.5">
      <c r="A460" s="67"/>
      <c r="B460" s="3775" t="s">
        <v>599</v>
      </c>
      <c r="C460" s="3776"/>
      <c r="D460" s="3777" t="s">
        <v>600</v>
      </c>
      <c r="E460" s="3778">
        <f>(B462*B465)+(C462*C465)+(D462*D465)+(E462*E465)</f>
        <v>228.85000000000002</v>
      </c>
      <c r="F460" s="612"/>
      <c r="G460" s="612"/>
      <c r="H460" s="3779" t="s">
        <v>601</v>
      </c>
      <c r="I460" s="3780" t="s">
        <v>602</v>
      </c>
      <c r="J460" s="3780" t="s">
        <v>603</v>
      </c>
      <c r="K460" s="3780" t="s">
        <v>604</v>
      </c>
      <c r="L460" s="3780" t="s">
        <v>605</v>
      </c>
      <c r="M460" s="3780" t="s">
        <v>606</v>
      </c>
      <c r="N460" s="3781" t="s">
        <v>607</v>
      </c>
      <c r="O460" s="612"/>
      <c r="P460" s="612"/>
      <c r="Q460" s="612"/>
    </row>
    <row r="461" spans="1:17">
      <c r="A461" s="67"/>
      <c r="B461" s="3782"/>
      <c r="C461" s="3783"/>
      <c r="D461" s="3784"/>
      <c r="E461" s="2682"/>
      <c r="F461" s="612"/>
      <c r="G461" s="612"/>
      <c r="H461" s="3785">
        <v>0.12</v>
      </c>
      <c r="I461" s="3786">
        <v>1</v>
      </c>
      <c r="J461" s="3786">
        <v>0.11</v>
      </c>
      <c r="K461" s="3786">
        <v>0</v>
      </c>
      <c r="L461" s="3786">
        <v>0.01</v>
      </c>
      <c r="M461" s="3786">
        <v>5.0000000000000001E-3</v>
      </c>
      <c r="N461" s="3787">
        <f>SUM(H461:M461)</f>
        <v>1.2450000000000001</v>
      </c>
      <c r="O461" s="612"/>
      <c r="P461" s="612"/>
      <c r="Q461" s="612"/>
    </row>
    <row r="462" spans="1:17">
      <c r="A462" s="67"/>
      <c r="B462" s="3788">
        <v>6.5000000000000002E-2</v>
      </c>
      <c r="C462" s="3789">
        <v>7.4999999999999997E-2</v>
      </c>
      <c r="D462" s="3789">
        <v>0.12</v>
      </c>
      <c r="E462" s="3790">
        <v>0.15</v>
      </c>
      <c r="F462" s="612"/>
      <c r="G462" s="612"/>
      <c r="H462" s="3785"/>
      <c r="I462" s="3786"/>
      <c r="J462" s="3786"/>
      <c r="K462" s="3786"/>
      <c r="L462" s="3786"/>
      <c r="M462" s="3786"/>
      <c r="N462" s="3787"/>
      <c r="O462" s="612"/>
      <c r="P462" s="612"/>
      <c r="Q462" s="612"/>
    </row>
    <row r="463" spans="1:17">
      <c r="A463" s="67"/>
      <c r="B463" s="3791"/>
      <c r="C463" s="3792"/>
      <c r="D463" s="3792"/>
      <c r="E463" s="3793"/>
      <c r="F463" s="612"/>
      <c r="G463" s="612"/>
      <c r="H463" s="3794">
        <f>(H461/N461)*N463</f>
        <v>2.1204819277108431</v>
      </c>
      <c r="I463" s="3795">
        <f>(I461/N461)*N463</f>
        <v>17.670682730923691</v>
      </c>
      <c r="J463" s="3795">
        <f>(J461/N461)*N463</f>
        <v>1.9437751004016062</v>
      </c>
      <c r="K463" s="3795">
        <f>(K461/N461)*N463</f>
        <v>0</v>
      </c>
      <c r="L463" s="3795">
        <f>(L461/N461)*N463</f>
        <v>0.17670682730923692</v>
      </c>
      <c r="M463" s="3795">
        <f>(M461/N461)*N463</f>
        <v>8.8353413654618462E-2</v>
      </c>
      <c r="N463" s="3796">
        <v>22</v>
      </c>
      <c r="O463" s="612"/>
      <c r="P463" s="612"/>
      <c r="Q463" s="612"/>
    </row>
    <row r="464" spans="1:17">
      <c r="A464" s="67"/>
      <c r="B464" s="3797" t="s">
        <v>608</v>
      </c>
      <c r="C464" s="3798" t="s">
        <v>609</v>
      </c>
      <c r="D464" s="3798" t="s">
        <v>610</v>
      </c>
      <c r="E464" s="3799" t="s">
        <v>444</v>
      </c>
      <c r="F464" s="612"/>
      <c r="G464" s="612"/>
      <c r="H464" s="3794"/>
      <c r="I464" s="3795"/>
      <c r="J464" s="3795"/>
      <c r="K464" s="3795"/>
      <c r="L464" s="3795"/>
      <c r="M464" s="3795"/>
      <c r="N464" s="3796"/>
      <c r="O464" s="612"/>
      <c r="P464" s="612"/>
      <c r="Q464" s="612"/>
    </row>
    <row r="465" spans="1:17">
      <c r="A465" s="67"/>
      <c r="B465" s="3800">
        <v>920</v>
      </c>
      <c r="C465" s="3801">
        <v>1700</v>
      </c>
      <c r="D465" s="3801">
        <v>240</v>
      </c>
      <c r="E465" s="3802">
        <v>85</v>
      </c>
      <c r="F465" s="612"/>
      <c r="G465" s="612"/>
      <c r="H465" s="3803" t="s">
        <v>611</v>
      </c>
      <c r="I465" s="3804"/>
      <c r="J465" s="3804"/>
      <c r="K465" s="3804"/>
      <c r="L465" s="3804"/>
      <c r="M465" s="3804"/>
      <c r="N465" s="3805"/>
      <c r="O465" s="612"/>
      <c r="P465" s="612"/>
      <c r="Q465" s="612"/>
    </row>
    <row r="466" spans="1:17">
      <c r="A466" s="67"/>
      <c r="B466" s="3806"/>
      <c r="C466" s="3807"/>
      <c r="D466" s="3807"/>
      <c r="E466" s="3808"/>
      <c r="F466" s="612"/>
      <c r="G466" s="612"/>
      <c r="H466" s="3809">
        <f t="shared" ref="H466:M466" si="2">ROUNDUP(H463,2)</f>
        <v>2.13</v>
      </c>
      <c r="I466" s="3810">
        <f t="shared" si="2"/>
        <v>17.680000000000003</v>
      </c>
      <c r="J466" s="3810">
        <f t="shared" si="2"/>
        <v>1.95</v>
      </c>
      <c r="K466" s="3810">
        <f t="shared" si="2"/>
        <v>0</v>
      </c>
      <c r="L466" s="3810">
        <f t="shared" si="2"/>
        <v>0.18000000000000002</v>
      </c>
      <c r="M466" s="3810">
        <f t="shared" si="2"/>
        <v>0.09</v>
      </c>
      <c r="N466" s="3811">
        <f>SUM(H466:M466)</f>
        <v>22.03</v>
      </c>
      <c r="O466" s="612"/>
      <c r="P466" s="612"/>
      <c r="Q466" s="612"/>
    </row>
    <row r="467" spans="1:17">
      <c r="A467" s="67"/>
      <c r="B467" s="3812" t="s">
        <v>612</v>
      </c>
      <c r="C467" s="3813">
        <f>SUM(B465:E465)</f>
        <v>2945</v>
      </c>
      <c r="D467" s="3814" t="s">
        <v>613</v>
      </c>
      <c r="E467" s="3815">
        <f>IF(E460=0,0,E460/D462)</f>
        <v>1907.0833333333335</v>
      </c>
      <c r="F467" s="612"/>
      <c r="G467" s="612"/>
      <c r="H467" s="3809"/>
      <c r="I467" s="3810"/>
      <c r="J467" s="3810"/>
      <c r="K467" s="3810"/>
      <c r="L467" s="3810"/>
      <c r="M467" s="3810"/>
      <c r="N467" s="3811"/>
      <c r="O467" s="612"/>
      <c r="P467" s="612"/>
      <c r="Q467" s="612"/>
    </row>
    <row r="468" spans="1:17" ht="15.75" thickBot="1">
      <c r="A468" s="67"/>
      <c r="B468" s="3816"/>
      <c r="C468" s="3817"/>
      <c r="D468" s="3818"/>
      <c r="E468" s="3819"/>
      <c r="F468" s="612"/>
      <c r="G468" s="612"/>
      <c r="H468" s="3820" t="s">
        <v>614</v>
      </c>
      <c r="I468" s="3821"/>
      <c r="J468" s="3821"/>
      <c r="K468" s="3821"/>
      <c r="L468" s="3821"/>
      <c r="M468" s="3821"/>
      <c r="N468" s="3822"/>
      <c r="O468" s="612"/>
      <c r="P468" s="612"/>
      <c r="Q468" s="612"/>
    </row>
    <row r="469" spans="1:17" ht="15.75" thickBot="1">
      <c r="A469" s="67"/>
      <c r="B469" s="3823" t="s">
        <v>614</v>
      </c>
      <c r="C469" s="3824"/>
      <c r="D469" s="3824"/>
      <c r="E469" s="3825"/>
      <c r="F469" s="612"/>
      <c r="G469" s="612"/>
      <c r="H469" s="612"/>
      <c r="I469" s="611"/>
      <c r="J469" s="611"/>
      <c r="K469" s="611"/>
      <c r="L469" s="611"/>
      <c r="M469" s="612"/>
      <c r="N469" s="612"/>
      <c r="O469" s="612"/>
      <c r="P469" s="612"/>
      <c r="Q469" s="612"/>
    </row>
    <row r="470" spans="1:17" ht="15.75" thickBot="1">
      <c r="A470" s="612"/>
      <c r="B470" s="3237"/>
      <c r="C470" s="3237"/>
      <c r="D470" s="3237"/>
      <c r="E470" s="3237"/>
      <c r="F470" s="3237"/>
      <c r="G470" s="3237"/>
      <c r="H470" s="611"/>
      <c r="I470" s="3238"/>
      <c r="J470" s="3238"/>
      <c r="K470" s="3240"/>
      <c r="L470" s="611"/>
      <c r="M470" s="611"/>
      <c r="N470" s="611"/>
      <c r="O470" s="611"/>
      <c r="P470" s="611"/>
      <c r="Q470" s="611"/>
    </row>
    <row r="471" spans="1:17" ht="15" customHeight="1">
      <c r="B471" s="3826" t="s">
        <v>2780</v>
      </c>
      <c r="C471" s="3827"/>
      <c r="D471" s="3827"/>
      <c r="E471" s="3827"/>
      <c r="F471" s="3827"/>
      <c r="G471" s="3827"/>
      <c r="H471" s="3827"/>
      <c r="I471" s="3827"/>
      <c r="J471" s="3827"/>
      <c r="K471" s="3827"/>
      <c r="L471" s="3827"/>
      <c r="M471" s="3827"/>
      <c r="N471" s="3827"/>
      <c r="O471" s="3827"/>
      <c r="P471" s="3827"/>
      <c r="Q471" s="3828"/>
    </row>
    <row r="472" spans="1:17" ht="15.75" customHeight="1" thickBot="1">
      <c r="B472" s="3829"/>
      <c r="C472" s="3830"/>
      <c r="D472" s="3830"/>
      <c r="E472" s="3830"/>
      <c r="F472" s="3830"/>
      <c r="G472" s="3830"/>
      <c r="H472" s="3830"/>
      <c r="I472" s="3830"/>
      <c r="J472" s="3830"/>
      <c r="K472" s="3830"/>
      <c r="L472" s="3830"/>
      <c r="M472" s="3830"/>
      <c r="N472" s="3830"/>
      <c r="O472" s="3830"/>
      <c r="P472" s="3830"/>
      <c r="Q472" s="3831"/>
    </row>
    <row r="473" spans="1:17">
      <c r="A473" s="152"/>
      <c r="B473" s="152"/>
      <c r="C473" s="152"/>
      <c r="D473" s="152"/>
      <c r="E473" s="152"/>
      <c r="F473" s="152"/>
      <c r="G473" s="152"/>
      <c r="H473" s="152"/>
      <c r="I473" s="152"/>
      <c r="J473" s="152"/>
      <c r="K473" s="152"/>
      <c r="L473" s="152"/>
      <c r="M473" s="152"/>
      <c r="N473" s="152"/>
      <c r="O473" s="152"/>
      <c r="P473" s="152"/>
      <c r="Q473" s="152"/>
    </row>
    <row r="474" spans="1:17" ht="15.75" thickBot="1">
      <c r="A474" s="3306" t="s">
        <v>160</v>
      </c>
      <c r="B474" s="3832" t="str">
        <f>B475</f>
        <v>Gélatine alimentaire</v>
      </c>
      <c r="C474" s="3832"/>
      <c r="D474" s="3832"/>
      <c r="E474" s="3832"/>
      <c r="F474" s="3832"/>
      <c r="G474" s="3832"/>
      <c r="H474" s="3832"/>
      <c r="I474" s="3832"/>
      <c r="J474" s="3832"/>
      <c r="K474" s="3832"/>
      <c r="L474" s="3832"/>
      <c r="M474" s="3832"/>
      <c r="N474" s="3832"/>
      <c r="O474" s="152"/>
      <c r="P474" s="152"/>
      <c r="Q474" s="152"/>
    </row>
    <row r="475" spans="1:17" ht="15" customHeight="1">
      <c r="A475" s="3833" t="str">
        <f>B475</f>
        <v>Gélatine alimentaire</v>
      </c>
      <c r="B475" s="3834" t="s">
        <v>2781</v>
      </c>
      <c r="C475" s="3835"/>
      <c r="D475" s="3835"/>
      <c r="E475" s="3835"/>
      <c r="F475" s="3835"/>
      <c r="G475" s="3835"/>
      <c r="H475" s="3835"/>
      <c r="I475" s="3835"/>
      <c r="J475" s="3835"/>
      <c r="K475" s="3835"/>
      <c r="L475" s="3835"/>
      <c r="M475" s="3835"/>
      <c r="N475" s="3836"/>
      <c r="O475" s="152"/>
      <c r="P475" s="152"/>
      <c r="Q475" s="152"/>
    </row>
    <row r="476" spans="1:17" ht="15" customHeight="1">
      <c r="A476" s="3833"/>
      <c r="B476" s="3837"/>
      <c r="C476" s="3838"/>
      <c r="D476" s="3838"/>
      <c r="E476" s="3838"/>
      <c r="F476" s="3838"/>
      <c r="G476" s="3838"/>
      <c r="H476" s="3838"/>
      <c r="I476" s="3838"/>
      <c r="J476" s="3838"/>
      <c r="K476" s="3838"/>
      <c r="L476" s="3838"/>
      <c r="M476" s="3838"/>
      <c r="N476" s="3839"/>
      <c r="O476" s="152"/>
      <c r="P476" s="152"/>
      <c r="Q476" s="152"/>
    </row>
    <row r="477" spans="1:17" ht="15" customHeight="1">
      <c r="A477" s="3833"/>
      <c r="B477" s="3840" t="s">
        <v>2782</v>
      </c>
      <c r="C477" s="3841"/>
      <c r="D477" s="3841"/>
      <c r="E477" s="3841"/>
      <c r="F477" s="3841"/>
      <c r="G477" s="3841"/>
      <c r="H477" s="3841"/>
      <c r="I477" s="3841"/>
      <c r="J477" s="3841"/>
      <c r="K477" s="3841"/>
      <c r="L477" s="3841"/>
      <c r="M477" s="3841"/>
      <c r="N477" s="3842"/>
      <c r="O477" s="152"/>
      <c r="P477" s="152"/>
      <c r="Q477" s="152"/>
    </row>
    <row r="478" spans="1:17" ht="15.75" customHeight="1">
      <c r="A478" s="3833"/>
      <c r="B478" s="3843"/>
      <c r="C478" s="3844"/>
      <c r="D478" s="3844"/>
      <c r="E478" s="3844"/>
      <c r="F478" s="3844"/>
      <c r="G478" s="3844"/>
      <c r="H478" s="3844"/>
      <c r="I478" s="3844"/>
      <c r="J478" s="3844"/>
      <c r="K478" s="3844"/>
      <c r="L478" s="3844"/>
      <c r="M478" s="3844"/>
      <c r="N478" s="3845"/>
      <c r="O478" s="152"/>
      <c r="P478" s="152"/>
      <c r="Q478" s="152"/>
    </row>
    <row r="479" spans="1:17" ht="15.75" customHeight="1">
      <c r="A479" s="3833"/>
      <c r="B479" s="3846"/>
      <c r="C479" s="3847"/>
      <c r="D479" s="3847"/>
      <c r="E479" s="3847"/>
      <c r="F479" s="3847"/>
      <c r="G479" s="3847"/>
      <c r="H479" s="3847"/>
      <c r="I479" s="3847"/>
      <c r="J479" s="3847"/>
      <c r="K479" s="3847"/>
      <c r="L479" s="3847"/>
      <c r="M479" s="3847"/>
      <c r="N479" s="3848" t="s">
        <v>2783</v>
      </c>
      <c r="O479" s="152"/>
      <c r="P479" s="152"/>
      <c r="Q479" s="152"/>
    </row>
    <row r="480" spans="1:17" ht="16.5" customHeight="1">
      <c r="A480" s="3833"/>
      <c r="B480" s="3846"/>
      <c r="C480" s="3849" t="s">
        <v>2784</v>
      </c>
      <c r="D480" s="3847"/>
      <c r="E480" s="3847"/>
      <c r="F480" s="3847"/>
      <c r="G480" s="3847"/>
      <c r="H480" s="3847"/>
      <c r="I480" s="3847"/>
      <c r="J480" s="3847"/>
      <c r="K480" s="3847"/>
      <c r="L480" s="3847"/>
      <c r="M480" s="3847"/>
      <c r="N480" s="3850"/>
      <c r="O480" s="152"/>
      <c r="P480" s="152"/>
      <c r="Q480" s="152"/>
    </row>
    <row r="481" spans="1:17" ht="15.75" customHeight="1">
      <c r="A481" s="3833"/>
      <c r="B481" s="3846"/>
      <c r="C481" s="3849" t="s">
        <v>2785</v>
      </c>
      <c r="D481" s="3847"/>
      <c r="E481" s="3847"/>
      <c r="F481" s="3847"/>
      <c r="G481" s="3847"/>
      <c r="H481" s="3847"/>
      <c r="I481" s="3847"/>
      <c r="J481" s="3847"/>
      <c r="K481" s="3847"/>
      <c r="L481" s="3847"/>
      <c r="M481" s="3847"/>
      <c r="N481" s="3850"/>
      <c r="O481" s="152"/>
      <c r="P481" s="152"/>
      <c r="Q481" s="152"/>
    </row>
    <row r="482" spans="1:17" ht="15.75">
      <c r="A482" s="3833"/>
      <c r="B482" s="3846"/>
      <c r="C482" s="3849" t="s">
        <v>2786</v>
      </c>
      <c r="D482" s="3847"/>
      <c r="E482" s="3847"/>
      <c r="F482" s="3847"/>
      <c r="G482" s="3847"/>
      <c r="H482" s="3847"/>
      <c r="I482" s="3847"/>
      <c r="J482" s="3847"/>
      <c r="K482" s="3847"/>
      <c r="L482" s="3847"/>
      <c r="M482" s="3847"/>
      <c r="N482" s="3850"/>
      <c r="O482" s="152"/>
      <c r="P482" s="152"/>
      <c r="Q482" s="152"/>
    </row>
    <row r="483" spans="1:17" ht="15.75" customHeight="1">
      <c r="A483" s="3833"/>
      <c r="B483" s="3846"/>
      <c r="C483" s="3849" t="s">
        <v>2787</v>
      </c>
      <c r="D483" s="3847"/>
      <c r="E483" s="3847"/>
      <c r="F483" s="3847"/>
      <c r="G483" s="3847"/>
      <c r="H483" s="3847"/>
      <c r="I483" s="3847"/>
      <c r="J483" s="3847"/>
      <c r="K483" s="3847"/>
      <c r="L483" s="3847"/>
      <c r="M483" s="3847"/>
      <c r="N483" s="3850"/>
      <c r="O483" s="152"/>
      <c r="P483" s="152"/>
      <c r="Q483" s="152"/>
    </row>
    <row r="484" spans="1:17" ht="15.75">
      <c r="A484" s="3833"/>
      <c r="B484" s="3846"/>
      <c r="C484" s="3849" t="s">
        <v>2788</v>
      </c>
      <c r="D484" s="3847"/>
      <c r="E484" s="3847"/>
      <c r="F484" s="3847"/>
      <c r="G484" s="3847"/>
      <c r="H484" s="3847"/>
      <c r="I484" s="3847"/>
      <c r="J484" s="3847"/>
      <c r="K484" s="3847"/>
      <c r="L484" s="3847"/>
      <c r="M484" s="3847"/>
      <c r="N484" s="3850"/>
      <c r="O484" s="152"/>
      <c r="P484" s="152"/>
      <c r="Q484" s="152"/>
    </row>
    <row r="485" spans="1:17" ht="15.75">
      <c r="A485" s="3833"/>
      <c r="B485" s="3846"/>
      <c r="C485" s="3849" t="s">
        <v>2789</v>
      </c>
      <c r="D485" s="3847"/>
      <c r="E485" s="3847"/>
      <c r="F485" s="3847"/>
      <c r="G485" s="3847"/>
      <c r="H485" s="3847"/>
      <c r="I485" s="3847"/>
      <c r="J485" s="3847"/>
      <c r="K485" s="3847"/>
      <c r="L485" s="3847"/>
      <c r="M485" s="3847"/>
      <c r="N485" s="3850"/>
      <c r="O485" s="152"/>
      <c r="P485" s="152"/>
      <c r="Q485" s="152"/>
    </row>
    <row r="486" spans="1:17" ht="15.75">
      <c r="A486" s="3833"/>
      <c r="B486" s="3846"/>
      <c r="C486" s="3849" t="s">
        <v>2790</v>
      </c>
      <c r="D486" s="3847"/>
      <c r="E486" s="3847"/>
      <c r="F486" s="3847"/>
      <c r="G486" s="3847"/>
      <c r="H486" s="3847"/>
      <c r="I486" s="3847"/>
      <c r="J486" s="3847"/>
      <c r="K486" s="3847"/>
      <c r="L486" s="3847"/>
      <c r="M486" s="3847"/>
      <c r="N486" s="3850"/>
      <c r="O486" s="152"/>
      <c r="P486" s="152"/>
      <c r="Q486" s="152"/>
    </row>
    <row r="487" spans="1:17">
      <c r="A487" s="3833"/>
      <c r="B487" s="3846"/>
      <c r="C487" s="3847"/>
      <c r="D487" s="3847"/>
      <c r="E487" s="3847"/>
      <c r="F487" s="3847"/>
      <c r="G487" s="3847"/>
      <c r="H487" s="3847"/>
      <c r="I487" s="3847"/>
      <c r="J487" s="3847"/>
      <c r="K487" s="3847"/>
      <c r="L487" s="3847"/>
      <c r="M487" s="3847"/>
      <c r="N487" s="3850"/>
      <c r="O487" s="152"/>
      <c r="P487" s="152"/>
      <c r="Q487" s="152"/>
    </row>
    <row r="488" spans="1:17">
      <c r="A488" s="3833"/>
      <c r="B488" s="3846"/>
      <c r="C488" s="3851" t="s">
        <v>2791</v>
      </c>
      <c r="D488" s="3852"/>
      <c r="E488" s="3852"/>
      <c r="F488" s="3852"/>
      <c r="G488" s="3852"/>
      <c r="H488" s="3852"/>
      <c r="I488" s="3852"/>
      <c r="J488" s="3852"/>
      <c r="K488" s="3852"/>
      <c r="L488" s="3852"/>
      <c r="M488" s="3853"/>
      <c r="N488" s="3850"/>
      <c r="O488" s="152"/>
      <c r="P488" s="152"/>
      <c r="Q488" s="152"/>
    </row>
    <row r="489" spans="1:17">
      <c r="A489" s="3833"/>
      <c r="B489" s="3846"/>
      <c r="C489" s="3854"/>
      <c r="D489" s="3855"/>
      <c r="E489" s="152"/>
      <c r="F489" s="3856" t="s">
        <v>161</v>
      </c>
      <c r="G489" s="3855"/>
      <c r="H489" s="3857" t="s">
        <v>2792</v>
      </c>
      <c r="I489" s="3857"/>
      <c r="J489" s="3857"/>
      <c r="K489" s="3857"/>
      <c r="L489" s="3857"/>
      <c r="M489" s="3858"/>
      <c r="N489" s="3850"/>
      <c r="O489" s="152"/>
      <c r="P489" s="152"/>
      <c r="Q489" s="152"/>
    </row>
    <row r="490" spans="1:17" ht="15.75">
      <c r="A490" s="3833"/>
      <c r="B490" s="3846"/>
      <c r="C490" s="3859" t="s">
        <v>162</v>
      </c>
      <c r="D490" s="3860" t="s">
        <v>2793</v>
      </c>
      <c r="E490" s="3860"/>
      <c r="F490" s="3861">
        <v>2</v>
      </c>
      <c r="G490" s="800"/>
      <c r="H490" s="3862" t="s">
        <v>2794</v>
      </c>
      <c r="I490" s="800"/>
      <c r="J490" s="800"/>
      <c r="K490" s="3863"/>
      <c r="L490" s="3863"/>
      <c r="M490" s="3864"/>
      <c r="N490" s="3850"/>
      <c r="O490" s="152"/>
      <c r="P490" s="152"/>
      <c r="Q490" s="152"/>
    </row>
    <row r="491" spans="1:17" ht="15.75">
      <c r="A491" s="3833"/>
      <c r="B491" s="3846"/>
      <c r="C491" s="3865">
        <v>10</v>
      </c>
      <c r="D491" s="3866" t="s">
        <v>2492</v>
      </c>
      <c r="E491" s="152"/>
      <c r="F491" s="3867">
        <f>C491*F490</f>
        <v>20</v>
      </c>
      <c r="G491" s="3868"/>
      <c r="H491" s="3869" t="s">
        <v>2795</v>
      </c>
      <c r="I491" s="800"/>
      <c r="J491" s="800"/>
      <c r="K491" s="3863"/>
      <c r="L491" s="3863"/>
      <c r="M491" s="3864"/>
      <c r="N491" s="3850"/>
      <c r="O491" s="152"/>
      <c r="P491" s="152"/>
      <c r="Q491" s="152"/>
    </row>
    <row r="492" spans="1:17" ht="15.75">
      <c r="A492" s="3833"/>
      <c r="B492" s="3846"/>
      <c r="C492" s="3870"/>
      <c r="D492" s="3871"/>
      <c r="E492" s="3863"/>
      <c r="F492" s="3863"/>
      <c r="G492" s="3863"/>
      <c r="H492" s="3869" t="s">
        <v>2796</v>
      </c>
      <c r="I492" s="3271"/>
      <c r="J492" s="800"/>
      <c r="K492" s="3863"/>
      <c r="L492" s="3863"/>
      <c r="M492" s="3864"/>
      <c r="N492" s="3850"/>
      <c r="O492" s="152"/>
      <c r="P492" s="152"/>
      <c r="Q492" s="152"/>
    </row>
    <row r="493" spans="1:17" ht="15.75">
      <c r="A493" s="3833"/>
      <c r="B493" s="3846"/>
      <c r="C493" s="3859"/>
      <c r="D493" s="3872"/>
      <c r="E493" s="3863"/>
      <c r="F493" s="3863"/>
      <c r="G493" s="3863"/>
      <c r="H493" s="3862" t="s">
        <v>2797</v>
      </c>
      <c r="I493" s="800"/>
      <c r="J493" s="800"/>
      <c r="K493" s="3863"/>
      <c r="L493" s="3863"/>
      <c r="M493" s="3864"/>
      <c r="N493" s="3850"/>
      <c r="O493" s="152"/>
      <c r="P493" s="152"/>
      <c r="Q493" s="152"/>
    </row>
    <row r="494" spans="1:17" ht="15.75">
      <c r="A494" s="3833"/>
      <c r="B494" s="3846"/>
      <c r="C494" s="3873" t="s">
        <v>161</v>
      </c>
      <c r="D494" s="3874" t="s">
        <v>2798</v>
      </c>
      <c r="E494" s="3875"/>
      <c r="F494" s="3875"/>
      <c r="G494" s="3875"/>
      <c r="H494" s="3875"/>
      <c r="I494" s="3875"/>
      <c r="J494" s="3875"/>
      <c r="K494" s="3875"/>
      <c r="L494" s="3875"/>
      <c r="M494" s="3876"/>
      <c r="N494" s="3850"/>
      <c r="O494" s="152"/>
      <c r="P494" s="152"/>
      <c r="Q494" s="152"/>
    </row>
    <row r="495" spans="1:17" ht="15.75">
      <c r="A495" s="3833"/>
      <c r="B495" s="3846"/>
      <c r="C495" s="3877" t="s">
        <v>162</v>
      </c>
      <c r="D495" s="3878" t="s">
        <v>2799</v>
      </c>
      <c r="E495" s="3879"/>
      <c r="F495" s="3879"/>
      <c r="G495" s="3879"/>
      <c r="H495" s="3879"/>
      <c r="I495" s="3879"/>
      <c r="J495" s="3879"/>
      <c r="K495" s="3879"/>
      <c r="L495" s="3879"/>
      <c r="M495" s="3880"/>
      <c r="N495" s="3850"/>
      <c r="O495" s="152"/>
      <c r="P495" s="152"/>
      <c r="Q495" s="152"/>
    </row>
    <row r="496" spans="1:17">
      <c r="A496" s="3833"/>
      <c r="B496" s="3881" t="str">
        <f ca="1">CELL("nomfichier",A492)</f>
        <v>E:\0-UPRT\1-UPRT.FR-SITE-WEB\ff-fiches-fabrications\ff-fiches-fabrication-maj-08-2020\[ff-21-restauration-beignets.accacia.xlsx]Cuisiniers.Pesez</v>
      </c>
      <c r="C496" s="3847"/>
      <c r="D496" s="3847"/>
      <c r="E496" s="3847"/>
      <c r="F496" s="3847"/>
      <c r="G496" s="3847"/>
      <c r="H496" s="3847"/>
      <c r="I496" s="3847"/>
      <c r="J496" s="3847"/>
      <c r="K496" s="3847"/>
      <c r="L496" s="3847"/>
      <c r="M496" s="3847"/>
      <c r="N496" s="3850"/>
      <c r="O496" s="152"/>
      <c r="P496" s="152"/>
      <c r="Q496" s="152"/>
    </row>
    <row r="497" spans="1:17" ht="15" customHeight="1">
      <c r="A497" s="3833"/>
      <c r="B497" s="3882" t="s">
        <v>2800</v>
      </c>
      <c r="C497" s="3883"/>
      <c r="D497" s="3883"/>
      <c r="E497" s="3883"/>
      <c r="F497" s="3883"/>
      <c r="G497" s="3883"/>
      <c r="H497" s="3883"/>
      <c r="I497" s="3883"/>
      <c r="J497" s="3883"/>
      <c r="K497" s="3883"/>
      <c r="L497" s="3883"/>
      <c r="M497" s="3883"/>
      <c r="N497" s="3884"/>
      <c r="O497" s="152"/>
      <c r="P497" s="152"/>
      <c r="Q497" s="152"/>
    </row>
    <row r="498" spans="1:17" ht="15.75" thickBot="1">
      <c r="A498" s="3833"/>
      <c r="B498" s="3410"/>
      <c r="C498" s="3411"/>
      <c r="D498" s="3411"/>
      <c r="E498" s="3411"/>
      <c r="F498" s="3411"/>
      <c r="G498" s="3411"/>
      <c r="H498" s="3411"/>
      <c r="I498" s="3411"/>
      <c r="J498" s="3411"/>
      <c r="K498" s="3411"/>
      <c r="L498" s="3411"/>
      <c r="M498" s="3411"/>
      <c r="N498" s="3412"/>
      <c r="O498" s="152"/>
      <c r="P498" s="152"/>
      <c r="Q498" s="152"/>
    </row>
    <row r="499" spans="1:17">
      <c r="B499" s="152"/>
      <c r="C499" s="152"/>
      <c r="D499" s="152"/>
      <c r="E499" s="152"/>
      <c r="F499" s="152"/>
      <c r="G499" s="152"/>
      <c r="H499" s="152"/>
      <c r="I499" s="152"/>
      <c r="J499" s="152"/>
      <c r="K499" s="152"/>
      <c r="L499" s="152"/>
      <c r="M499" s="152"/>
      <c r="N499" s="152"/>
      <c r="O499" s="152"/>
      <c r="P499" s="152"/>
      <c r="Q499" s="152"/>
    </row>
    <row r="500" spans="1:17" ht="15.75" thickBot="1">
      <c r="A500" s="3306" t="s">
        <v>160</v>
      </c>
      <c r="B500" s="3832" t="str">
        <f>B501</f>
        <v>ŒUFS poids et %</v>
      </c>
      <c r="C500" s="3832"/>
      <c r="D500" s="3832"/>
      <c r="E500" s="3832"/>
      <c r="F500" s="3832"/>
      <c r="G500" s="3832"/>
      <c r="H500" s="3832"/>
      <c r="I500" s="3832"/>
      <c r="J500" s="3832"/>
      <c r="K500" s="3832"/>
      <c r="L500" s="3832"/>
      <c r="M500" s="3832"/>
      <c r="N500" s="3832"/>
      <c r="O500" s="152"/>
      <c r="P500" s="152"/>
      <c r="Q500" s="152"/>
    </row>
    <row r="501" spans="1:17" ht="15" customHeight="1">
      <c r="A501" s="3833" t="str">
        <f>B501</f>
        <v>ŒUFS poids et %</v>
      </c>
      <c r="B501" s="3834" t="s">
        <v>2801</v>
      </c>
      <c r="C501" s="3835"/>
      <c r="D501" s="3835"/>
      <c r="E501" s="3835"/>
      <c r="F501" s="3835"/>
      <c r="G501" s="3835"/>
      <c r="H501" s="3835"/>
      <c r="I501" s="3835"/>
      <c r="J501" s="3835"/>
      <c r="K501" s="3835"/>
      <c r="L501" s="3835"/>
      <c r="M501" s="3835"/>
      <c r="N501" s="3836"/>
      <c r="O501" s="152"/>
      <c r="P501" s="152"/>
      <c r="Q501" s="152"/>
    </row>
    <row r="502" spans="1:17" ht="15" customHeight="1">
      <c r="A502" s="3833"/>
      <c r="B502" s="3837"/>
      <c r="C502" s="3838"/>
      <c r="D502" s="3838"/>
      <c r="E502" s="3838"/>
      <c r="F502" s="3838"/>
      <c r="G502" s="3838"/>
      <c r="H502" s="3838"/>
      <c r="I502" s="3838"/>
      <c r="J502" s="3838"/>
      <c r="K502" s="3838"/>
      <c r="L502" s="3838"/>
      <c r="M502" s="3838"/>
      <c r="N502" s="3839"/>
      <c r="O502" s="152"/>
      <c r="P502" s="152"/>
      <c r="Q502" s="152"/>
    </row>
    <row r="503" spans="1:17" ht="15" customHeight="1">
      <c r="A503" s="3833"/>
      <c r="B503" s="3840" t="s">
        <v>502</v>
      </c>
      <c r="C503" s="3841"/>
      <c r="D503" s="3841"/>
      <c r="E503" s="3841"/>
      <c r="F503" s="3841"/>
      <c r="G503" s="3841"/>
      <c r="H503" s="3841"/>
      <c r="I503" s="3841"/>
      <c r="J503" s="3841"/>
      <c r="K503" s="3841"/>
      <c r="L503" s="3841"/>
      <c r="M503" s="3841"/>
      <c r="N503" s="3842"/>
      <c r="O503" s="152"/>
      <c r="P503" s="152"/>
      <c r="Q503" s="152"/>
    </row>
    <row r="504" spans="1:17" ht="15.75" customHeight="1">
      <c r="A504" s="3833"/>
      <c r="B504" s="3843"/>
      <c r="C504" s="3844"/>
      <c r="D504" s="3844"/>
      <c r="E504" s="3844"/>
      <c r="F504" s="3844"/>
      <c r="G504" s="3844"/>
      <c r="H504" s="3844"/>
      <c r="I504" s="3844"/>
      <c r="J504" s="3844"/>
      <c r="K504" s="3844"/>
      <c r="L504" s="3844"/>
      <c r="M504" s="3844"/>
      <c r="N504" s="3845"/>
      <c r="O504" s="152"/>
      <c r="P504" s="152"/>
      <c r="Q504" s="152"/>
    </row>
    <row r="505" spans="1:17" ht="15" customHeight="1">
      <c r="A505" s="3833"/>
      <c r="B505" s="3885" t="s">
        <v>2801</v>
      </c>
      <c r="C505" s="3886"/>
      <c r="D505" s="3886"/>
      <c r="E505" s="3886"/>
      <c r="F505" s="3886"/>
      <c r="G505" s="3886"/>
      <c r="H505" s="3886"/>
      <c r="I505" s="3886"/>
      <c r="J505" s="3886"/>
      <c r="K505" s="3886"/>
      <c r="L505" s="3886"/>
      <c r="M505" s="3886"/>
      <c r="N505" s="3887"/>
      <c r="O505" s="152"/>
      <c r="P505" s="152"/>
      <c r="Q505" s="152"/>
    </row>
    <row r="506" spans="1:17" ht="15.75" customHeight="1">
      <c r="A506" s="3833"/>
      <c r="B506" s="3888" t="s">
        <v>162</v>
      </c>
      <c r="C506" s="3889"/>
      <c r="D506" s="3890" t="s">
        <v>161</v>
      </c>
      <c r="E506" s="3889"/>
      <c r="F506" s="3889"/>
      <c r="G506" s="3891" t="s">
        <v>162</v>
      </c>
      <c r="H506" s="3889"/>
      <c r="I506" s="3890" t="s">
        <v>161</v>
      </c>
      <c r="J506" s="3889"/>
      <c r="K506" s="3891" t="s">
        <v>162</v>
      </c>
      <c r="L506" s="3889"/>
      <c r="M506" s="3890" t="s">
        <v>161</v>
      </c>
      <c r="N506" s="3892"/>
      <c r="O506" s="152"/>
      <c r="P506" s="152"/>
      <c r="Q506" s="152"/>
    </row>
    <row r="507" spans="1:17" ht="18.75" customHeight="1">
      <c r="A507" s="3833"/>
      <c r="B507" s="3893" t="s">
        <v>2802</v>
      </c>
      <c r="C507" s="3894"/>
      <c r="D507" s="3895">
        <v>50</v>
      </c>
      <c r="E507" s="3896">
        <v>1</v>
      </c>
      <c r="F507" s="3897"/>
      <c r="G507" s="3898" t="s">
        <v>2803</v>
      </c>
      <c r="H507" s="3899"/>
      <c r="I507" s="3895">
        <v>20</v>
      </c>
      <c r="J507" s="3900">
        <f>I507/D507</f>
        <v>0.4</v>
      </c>
      <c r="K507" s="3898" t="s">
        <v>2804</v>
      </c>
      <c r="L507" s="3899"/>
      <c r="M507" s="3895">
        <v>30</v>
      </c>
      <c r="N507" s="3901">
        <f>M507/D507</f>
        <v>0.6</v>
      </c>
      <c r="O507" s="152"/>
      <c r="P507" s="152"/>
      <c r="Q507" s="152"/>
    </row>
    <row r="508" spans="1:17" ht="15.75">
      <c r="A508" s="3833"/>
      <c r="B508" s="3902">
        <v>4</v>
      </c>
      <c r="C508" s="3903" t="s">
        <v>2805</v>
      </c>
      <c r="D508" s="3903">
        <f>B508*D507</f>
        <v>200</v>
      </c>
      <c r="E508" s="3866" t="s">
        <v>370</v>
      </c>
      <c r="F508" s="152"/>
      <c r="G508" s="3902">
        <v>10</v>
      </c>
      <c r="H508" s="3903" t="s">
        <v>2806</v>
      </c>
      <c r="I508" s="3903">
        <f>G508*I507</f>
        <v>200</v>
      </c>
      <c r="J508" s="3866" t="s">
        <v>370</v>
      </c>
      <c r="K508" s="3902">
        <v>12</v>
      </c>
      <c r="L508" s="3903" t="s">
        <v>2807</v>
      </c>
      <c r="M508" s="3903">
        <f>K508*M507</f>
        <v>360</v>
      </c>
      <c r="N508" s="3904" t="s">
        <v>370</v>
      </c>
      <c r="O508" s="152"/>
      <c r="P508" s="152"/>
      <c r="Q508" s="152"/>
    </row>
    <row r="509" spans="1:17" ht="15.75" customHeight="1">
      <c r="A509" s="3833"/>
      <c r="B509" s="3905" t="s">
        <v>172</v>
      </c>
      <c r="C509" s="3906" t="s">
        <v>1564</v>
      </c>
      <c r="D509" s="3906" t="s">
        <v>2808</v>
      </c>
      <c r="E509" s="3906" t="s">
        <v>61</v>
      </c>
      <c r="F509" s="152"/>
      <c r="G509" s="3905" t="s">
        <v>172</v>
      </c>
      <c r="H509" s="3906" t="s">
        <v>1564</v>
      </c>
      <c r="I509" s="3906" t="s">
        <v>2808</v>
      </c>
      <c r="J509" s="3906" t="s">
        <v>61</v>
      </c>
      <c r="K509" s="3905" t="s">
        <v>172</v>
      </c>
      <c r="L509" s="3906" t="s">
        <v>1564</v>
      </c>
      <c r="M509" s="3906" t="s">
        <v>2808</v>
      </c>
      <c r="N509" s="3907" t="s">
        <v>61</v>
      </c>
      <c r="O509" s="152"/>
      <c r="P509" s="152"/>
      <c r="Q509" s="152"/>
    </row>
    <row r="510" spans="1:17">
      <c r="A510" s="3833"/>
      <c r="B510" s="3908">
        <f>D508</f>
        <v>200</v>
      </c>
      <c r="C510" s="3909">
        <f>B510*C511</f>
        <v>24.489795918367346</v>
      </c>
      <c r="D510" s="3909">
        <f>B510*D511</f>
        <v>22.448979591836736</v>
      </c>
      <c r="E510" s="3909">
        <f>B510*E511</f>
        <v>153.0612244897959</v>
      </c>
      <c r="F510" s="152"/>
      <c r="G510" s="3908">
        <f>I508</f>
        <v>200</v>
      </c>
      <c r="H510" s="3910">
        <f>G510*H511</f>
        <v>34.4</v>
      </c>
      <c r="I510" s="3910">
        <f>G510*I511</f>
        <v>64.600000000000009</v>
      </c>
      <c r="J510" s="3910">
        <f>G510*J511</f>
        <v>101</v>
      </c>
      <c r="K510" s="3908">
        <f>M508</f>
        <v>360</v>
      </c>
      <c r="L510" s="3909">
        <f>K510*L511</f>
        <v>39.96</v>
      </c>
      <c r="M510" s="3909">
        <f>K510*M511</f>
        <v>0</v>
      </c>
      <c r="N510" s="3911">
        <f>K510*N511</f>
        <v>320</v>
      </c>
      <c r="O510" s="152"/>
      <c r="P510" s="152"/>
      <c r="Q510" s="152"/>
    </row>
    <row r="511" spans="1:17">
      <c r="A511" s="3833"/>
      <c r="B511" s="3912">
        <f>C511+D511+E511</f>
        <v>1</v>
      </c>
      <c r="C511" s="3913">
        <v>0.12244897959183673</v>
      </c>
      <c r="D511" s="3913">
        <v>0.11224489795918367</v>
      </c>
      <c r="E511" s="3913">
        <v>0.76530612244897955</v>
      </c>
      <c r="F511" s="152"/>
      <c r="G511" s="3912">
        <f>H511+I511+J511</f>
        <v>1</v>
      </c>
      <c r="H511" s="3913">
        <v>0.17199999999999999</v>
      </c>
      <c r="I511" s="3913">
        <v>0.32300000000000001</v>
      </c>
      <c r="J511" s="3913">
        <v>0.505</v>
      </c>
      <c r="K511" s="3912">
        <f>L511+M511+N511</f>
        <v>0.99988888888888894</v>
      </c>
      <c r="L511" s="3913">
        <v>0.111</v>
      </c>
      <c r="M511" s="3914">
        <v>0</v>
      </c>
      <c r="N511" s="3915">
        <v>0.88888888888888895</v>
      </c>
      <c r="O511" s="152"/>
      <c r="P511" s="152"/>
      <c r="Q511" s="152"/>
    </row>
    <row r="512" spans="1:17">
      <c r="A512" s="3833"/>
      <c r="B512" s="3916"/>
      <c r="C512" s="3890" t="s">
        <v>161</v>
      </c>
      <c r="D512" s="3890" t="s">
        <v>161</v>
      </c>
      <c r="E512" s="3890" t="s">
        <v>161</v>
      </c>
      <c r="F512" s="3917"/>
      <c r="G512" s="3916"/>
      <c r="H512" s="3890" t="s">
        <v>161</v>
      </c>
      <c r="I512" s="3890" t="s">
        <v>161</v>
      </c>
      <c r="J512" s="3890" t="s">
        <v>161</v>
      </c>
      <c r="K512" s="3916"/>
      <c r="L512" s="3890" t="s">
        <v>161</v>
      </c>
      <c r="M512" s="3918"/>
      <c r="N512" s="3919" t="s">
        <v>161</v>
      </c>
      <c r="O512" s="152"/>
      <c r="P512" s="152"/>
      <c r="Q512" s="152"/>
    </row>
    <row r="513" spans="1:17">
      <c r="A513" s="3833"/>
      <c r="B513" s="3920" t="s">
        <v>161</v>
      </c>
      <c r="C513" s="3921" t="s">
        <v>2809</v>
      </c>
      <c r="D513" s="3922"/>
      <c r="E513" s="3922"/>
      <c r="F513" s="3922"/>
      <c r="G513" s="3922"/>
      <c r="H513" s="3922"/>
      <c r="I513" s="3922"/>
      <c r="J513" s="3922"/>
      <c r="K513" s="3922"/>
      <c r="L513" s="3922"/>
      <c r="M513" s="3922"/>
      <c r="N513" s="3923"/>
      <c r="O513" s="152"/>
      <c r="P513" s="152"/>
      <c r="Q513" s="152"/>
    </row>
    <row r="514" spans="1:17" ht="15.75">
      <c r="A514" s="3833"/>
      <c r="B514" s="3924" t="s">
        <v>162</v>
      </c>
      <c r="C514" s="3925" t="s">
        <v>2810</v>
      </c>
      <c r="D514" s="3922"/>
      <c r="E514" s="3922"/>
      <c r="F514" s="3922"/>
      <c r="G514" s="3922"/>
      <c r="H514" s="3922"/>
      <c r="I514" s="3922"/>
      <c r="J514" s="3922"/>
      <c r="K514" s="3922"/>
      <c r="L514" s="3922"/>
      <c r="M514" s="3847"/>
      <c r="N514" s="3926" t="s">
        <v>2783</v>
      </c>
      <c r="O514" s="152"/>
      <c r="P514" s="152"/>
      <c r="Q514" s="152"/>
    </row>
    <row r="515" spans="1:17">
      <c r="A515" s="3833"/>
      <c r="B515" s="3927"/>
      <c r="C515" s="3856"/>
      <c r="D515" s="3928" t="s">
        <v>2811</v>
      </c>
      <c r="E515" s="3929" t="s">
        <v>2812</v>
      </c>
      <c r="F515" s="152"/>
      <c r="G515" s="3914"/>
      <c r="H515" s="3856"/>
      <c r="I515" s="3856"/>
      <c r="J515" s="3856"/>
      <c r="K515" s="3922"/>
      <c r="L515" s="3922"/>
      <c r="M515" s="3847"/>
      <c r="N515" s="3923"/>
      <c r="O515" s="152"/>
      <c r="P515" s="152"/>
      <c r="Q515" s="152"/>
    </row>
    <row r="516" spans="1:17" ht="15" customHeight="1">
      <c r="A516" s="3833"/>
      <c r="B516" s="3882" t="s">
        <v>2800</v>
      </c>
      <c r="C516" s="3883"/>
      <c r="D516" s="3883"/>
      <c r="E516" s="3883"/>
      <c r="F516" s="3883"/>
      <c r="G516" s="3883"/>
      <c r="H516" s="3883"/>
      <c r="I516" s="3883"/>
      <c r="J516" s="3883"/>
      <c r="K516" s="3883"/>
      <c r="L516" s="3883"/>
      <c r="M516" s="3883"/>
      <c r="N516" s="3884"/>
      <c r="O516" s="152"/>
      <c r="P516" s="152"/>
      <c r="Q516" s="152"/>
    </row>
    <row r="517" spans="1:17" ht="15.75" thickBot="1">
      <c r="A517" s="3833"/>
      <c r="B517" s="3410"/>
      <c r="C517" s="3411"/>
      <c r="D517" s="3411"/>
      <c r="E517" s="3411"/>
      <c r="F517" s="3411"/>
      <c r="G517" s="3411"/>
      <c r="H517" s="3411"/>
      <c r="I517" s="3411"/>
      <c r="J517" s="3411"/>
      <c r="K517" s="3411"/>
      <c r="L517" s="3411"/>
      <c r="M517" s="3411"/>
      <c r="N517" s="3412"/>
      <c r="O517" s="152"/>
      <c r="P517" s="152"/>
      <c r="Q517" s="152"/>
    </row>
    <row r="518" spans="1:17">
      <c r="A518" s="612"/>
      <c r="B518" s="3237"/>
      <c r="C518" s="3237"/>
      <c r="D518" s="3237"/>
      <c r="E518" s="3237"/>
      <c r="F518" s="3237"/>
      <c r="G518" s="3237"/>
      <c r="H518" s="611"/>
      <c r="I518" s="3238"/>
      <c r="J518" s="3238"/>
      <c r="K518" s="3240"/>
      <c r="L518" s="611"/>
      <c r="M518" s="611"/>
      <c r="N518" s="611"/>
      <c r="O518" s="611"/>
      <c r="P518" s="611"/>
      <c r="Q518" s="611"/>
    </row>
    <row r="519" spans="1:17">
      <c r="A519" s="433"/>
      <c r="B519" s="3107"/>
      <c r="C519" s="3108"/>
      <c r="D519" s="3108"/>
      <c r="E519" s="3108"/>
      <c r="F519" s="3108"/>
      <c r="G519" s="3108"/>
      <c r="H519" s="3108"/>
      <c r="I519" s="3108"/>
      <c r="J519" s="3107"/>
      <c r="K519" s="3107"/>
      <c r="L519" s="3107"/>
      <c r="M519" s="433"/>
      <c r="N519" s="433"/>
      <c r="O519" s="433"/>
      <c r="P519" s="433"/>
      <c r="Q519" s="433"/>
    </row>
    <row r="520" spans="1:17" ht="16.5" thickBot="1">
      <c r="A520" s="612"/>
      <c r="B520" s="3930"/>
      <c r="C520" s="792"/>
      <c r="D520" s="792"/>
      <c r="E520" s="792"/>
      <c r="F520" s="792"/>
      <c r="G520" s="792"/>
      <c r="H520" s="611"/>
      <c r="I520" s="611"/>
      <c r="J520" s="611"/>
      <c r="K520" s="611"/>
      <c r="L520" s="611"/>
      <c r="M520" s="611"/>
      <c r="N520" s="611"/>
      <c r="O520" s="611"/>
      <c r="P520" s="611"/>
      <c r="Q520" s="612"/>
    </row>
    <row r="521" spans="1:17" ht="15.75">
      <c r="A521" s="67"/>
      <c r="B521" s="793"/>
      <c r="C521" s="794"/>
      <c r="D521" s="794"/>
      <c r="E521" s="794"/>
      <c r="F521" s="794"/>
      <c r="G521" s="794"/>
      <c r="H521" s="794"/>
      <c r="I521" s="794"/>
      <c r="J521" s="795" t="s">
        <v>615</v>
      </c>
      <c r="K521" s="611"/>
      <c r="L521" s="611"/>
      <c r="M521" s="611"/>
      <c r="N521" s="611"/>
      <c r="O521" s="611"/>
      <c r="P521" s="611"/>
      <c r="Q521" s="612"/>
    </row>
    <row r="522" spans="1:17">
      <c r="A522" s="67"/>
      <c r="B522" s="3931"/>
      <c r="C522" s="3932" t="s">
        <v>616</v>
      </c>
      <c r="D522" s="3933">
        <v>0.44</v>
      </c>
      <c r="E522" s="611"/>
      <c r="F522" s="3934" t="s">
        <v>616</v>
      </c>
      <c r="G522" s="3933">
        <v>100</v>
      </c>
      <c r="H522" s="611"/>
      <c r="I522" s="3935" t="s">
        <v>617</v>
      </c>
      <c r="J522" s="3936">
        <v>115</v>
      </c>
      <c r="K522" s="611"/>
      <c r="L522" s="611"/>
      <c r="M522" s="612"/>
      <c r="N522" s="612"/>
      <c r="O522" s="612"/>
      <c r="P522" s="612"/>
      <c r="Q522" s="612"/>
    </row>
    <row r="523" spans="1:17">
      <c r="A523" s="67"/>
      <c r="B523" s="3937"/>
      <c r="C523" s="3938" t="s">
        <v>618</v>
      </c>
      <c r="D523" s="3939">
        <v>60</v>
      </c>
      <c r="E523" s="611"/>
      <c r="F523" s="3938" t="s">
        <v>619</v>
      </c>
      <c r="G523" s="3940">
        <v>10</v>
      </c>
      <c r="H523" s="611"/>
      <c r="I523" s="3934" t="s">
        <v>616</v>
      </c>
      <c r="J523" s="3941">
        <v>133</v>
      </c>
      <c r="K523" s="611"/>
      <c r="L523" s="611"/>
      <c r="M523" s="612"/>
      <c r="N523" s="612"/>
      <c r="O523" s="612"/>
      <c r="P523" s="612"/>
      <c r="Q523" s="612"/>
    </row>
    <row r="524" spans="1:17">
      <c r="A524" s="67"/>
      <c r="B524" s="3942"/>
      <c r="C524" s="3943" t="s">
        <v>619</v>
      </c>
      <c r="D524" s="3944">
        <f>D522*D523%</f>
        <v>0.26400000000000001</v>
      </c>
      <c r="E524" s="611"/>
      <c r="F524" s="3945" t="s">
        <v>617</v>
      </c>
      <c r="G524" s="3944">
        <f>IF(G522=0,0,G522+G523)</f>
        <v>110</v>
      </c>
      <c r="H524" s="611"/>
      <c r="I524" s="3943" t="s">
        <v>619</v>
      </c>
      <c r="J524" s="3946">
        <f>IF(J522=0,0,IF(J523=0,0,J522-J523))</f>
        <v>-18</v>
      </c>
      <c r="K524" s="611"/>
      <c r="L524" s="611"/>
      <c r="M524" s="612"/>
      <c r="N524" s="612"/>
      <c r="O524" s="612"/>
      <c r="P524" s="612"/>
      <c r="Q524" s="612"/>
    </row>
    <row r="525" spans="1:17">
      <c r="A525" s="67"/>
      <c r="B525" s="3947"/>
      <c r="C525" s="3945" t="s">
        <v>617</v>
      </c>
      <c r="D525" s="3944">
        <f>((D522*D523)/100)+D522</f>
        <v>0.70399999999999996</v>
      </c>
      <c r="E525" s="611"/>
      <c r="F525" s="3948" t="s">
        <v>618</v>
      </c>
      <c r="G525" s="3949">
        <f>IF(G522=0,0,IF(ISBLANK(G522),0,(G523/G522)*100))</f>
        <v>10</v>
      </c>
      <c r="H525" s="611"/>
      <c r="I525" s="3948" t="s">
        <v>618</v>
      </c>
      <c r="J525" s="3950">
        <f>IF(J523=0,0,IF(ISBLANK(J523),0,(J524/J523)*100))</f>
        <v>-13.533834586466165</v>
      </c>
      <c r="K525" s="611"/>
      <c r="L525" s="611"/>
      <c r="M525" s="612"/>
      <c r="N525" s="612"/>
      <c r="O525" s="612"/>
      <c r="P525" s="612"/>
      <c r="Q525" s="612"/>
    </row>
    <row r="526" spans="1:17">
      <c r="A526" s="67"/>
      <c r="B526" s="3951"/>
      <c r="C526" s="3952"/>
      <c r="D526" s="3953"/>
      <c r="E526" s="796"/>
      <c r="F526" s="3954"/>
      <c r="G526" s="3955"/>
      <c r="H526" s="796"/>
      <c r="I526" s="3954"/>
      <c r="J526" s="3956"/>
      <c r="K526" s="611"/>
      <c r="L526" s="611"/>
      <c r="M526" s="612"/>
      <c r="N526" s="612"/>
      <c r="O526" s="612"/>
      <c r="P526" s="612"/>
      <c r="Q526" s="612"/>
    </row>
    <row r="527" spans="1:17">
      <c r="A527" s="67"/>
      <c r="B527" s="3931"/>
      <c r="C527" s="3934" t="s">
        <v>616</v>
      </c>
      <c r="D527" s="3933">
        <v>5.8970000000000002</v>
      </c>
      <c r="E527" s="611"/>
      <c r="F527" s="3935" t="s">
        <v>617</v>
      </c>
      <c r="G527" s="3940">
        <v>9.64</v>
      </c>
      <c r="H527" s="611"/>
      <c r="I527" s="3935" t="s">
        <v>617</v>
      </c>
      <c r="J527" s="3936">
        <v>100</v>
      </c>
      <c r="K527" s="611"/>
      <c r="L527" s="611"/>
      <c r="M527" s="612"/>
      <c r="N527" s="612"/>
      <c r="O527" s="612"/>
      <c r="P527" s="612"/>
      <c r="Q527" s="612"/>
    </row>
    <row r="528" spans="1:17" ht="45">
      <c r="A528" s="67"/>
      <c r="B528" s="3957"/>
      <c r="C528" s="3935" t="s">
        <v>617</v>
      </c>
      <c r="D528" s="3940">
        <v>9.64</v>
      </c>
      <c r="E528" s="611"/>
      <c r="F528" s="3958" t="s">
        <v>618</v>
      </c>
      <c r="G528" s="3959">
        <v>63.5</v>
      </c>
      <c r="H528" s="611"/>
      <c r="I528" s="3958" t="s">
        <v>619</v>
      </c>
      <c r="J528" s="3936">
        <v>50</v>
      </c>
      <c r="K528" s="611"/>
      <c r="L528" s="611"/>
      <c r="M528" s="612"/>
      <c r="N528" s="612"/>
      <c r="O528" s="612"/>
      <c r="P528" s="612"/>
      <c r="Q528" s="612"/>
    </row>
    <row r="529" spans="1:17">
      <c r="A529" s="67"/>
      <c r="B529" s="3942"/>
      <c r="C529" s="3943" t="s">
        <v>619</v>
      </c>
      <c r="D529" s="3944">
        <f>IF(D527=0,0,IF(D528=0,0,D528-D527))</f>
        <v>3.7430000000000003</v>
      </c>
      <c r="E529" s="611"/>
      <c r="F529" s="3943" t="s">
        <v>619</v>
      </c>
      <c r="G529" s="3944">
        <f>G527-G530</f>
        <v>3.7439755351681958</v>
      </c>
      <c r="H529" s="611"/>
      <c r="I529" s="3945" t="s">
        <v>616</v>
      </c>
      <c r="J529" s="3946">
        <f>IF(J527=0,0,IF(ISBLANK(J527),0,J527-J528))</f>
        <v>50</v>
      </c>
      <c r="K529" s="611"/>
      <c r="L529" s="611"/>
      <c r="M529" s="612"/>
      <c r="N529" s="612"/>
      <c r="O529" s="612"/>
      <c r="P529" s="612"/>
      <c r="Q529" s="612"/>
    </row>
    <row r="530" spans="1:17">
      <c r="A530" s="67"/>
      <c r="B530" s="3960"/>
      <c r="C530" s="3961" t="s">
        <v>618</v>
      </c>
      <c r="D530" s="3962">
        <f>IF(D527=0,0,IF(ISBLANK(D527),0,(D529/D527)*100))</f>
        <v>63.472952348651859</v>
      </c>
      <c r="E530" s="611"/>
      <c r="F530" s="3963" t="s">
        <v>616</v>
      </c>
      <c r="G530" s="3964">
        <f>(G527/(100+G528)*100)</f>
        <v>5.8960244648318048</v>
      </c>
      <c r="H530" s="611"/>
      <c r="I530" s="3961" t="s">
        <v>618</v>
      </c>
      <c r="J530" s="3965">
        <f>IF(J529=0,0,IF(ISBLANK(J528),0,(J528/J529)*100))</f>
        <v>100</v>
      </c>
      <c r="K530" s="611"/>
      <c r="L530" s="611"/>
      <c r="M530" s="612"/>
      <c r="N530" s="612"/>
      <c r="O530" s="612"/>
      <c r="P530" s="612"/>
      <c r="Q530" s="612"/>
    </row>
    <row r="531" spans="1:17">
      <c r="A531" s="67"/>
      <c r="B531" s="3966" t="s">
        <v>614</v>
      </c>
      <c r="C531" s="3967"/>
      <c r="D531" s="3967"/>
      <c r="E531" s="3967"/>
      <c r="F531" s="3967"/>
      <c r="G531" s="3967"/>
      <c r="H531" s="3967"/>
      <c r="I531" s="3967"/>
      <c r="J531" s="3967"/>
      <c r="K531" s="611"/>
      <c r="L531" s="611"/>
      <c r="M531" s="612"/>
      <c r="N531" s="612"/>
      <c r="O531" s="612"/>
      <c r="P531" s="612"/>
      <c r="Q531" s="612"/>
    </row>
    <row r="532" spans="1:17">
      <c r="A532" s="612"/>
      <c r="B532" s="3237"/>
      <c r="C532" s="3237"/>
      <c r="D532" s="3237"/>
      <c r="E532" s="3237"/>
      <c r="F532" s="3237"/>
      <c r="G532" s="3237"/>
      <c r="H532" s="611"/>
      <c r="I532" s="3238"/>
      <c r="J532" s="3238"/>
      <c r="K532" s="3240"/>
      <c r="L532" s="3240"/>
      <c r="M532" s="3238"/>
      <c r="N532" s="3238"/>
      <c r="O532" s="612"/>
      <c r="P532" s="612"/>
      <c r="Q532" s="611"/>
    </row>
    <row r="533" spans="1:17">
      <c r="A533" s="612"/>
      <c r="B533" s="3237"/>
      <c r="C533" s="3237"/>
      <c r="D533" s="3237"/>
      <c r="E533" s="3237"/>
      <c r="F533" s="3237"/>
      <c r="G533" s="3237"/>
      <c r="H533" s="611"/>
      <c r="I533" s="3238"/>
      <c r="J533" s="3238"/>
      <c r="K533" s="3240"/>
      <c r="L533" s="3240"/>
      <c r="M533" s="3238"/>
      <c r="N533" s="3238"/>
      <c r="O533" s="612"/>
      <c r="P533" s="612"/>
      <c r="Q533" s="611"/>
    </row>
    <row r="534" spans="1:17">
      <c r="A534" s="612"/>
      <c r="B534" s="3968">
        <v>15</v>
      </c>
      <c r="C534" s="3968">
        <v>15</v>
      </c>
      <c r="D534" s="3968">
        <v>15</v>
      </c>
      <c r="E534" s="3968">
        <v>15</v>
      </c>
      <c r="F534" s="3968">
        <v>15</v>
      </c>
      <c r="G534" s="3968">
        <v>15</v>
      </c>
      <c r="H534" s="3969" t="s">
        <v>2813</v>
      </c>
      <c r="I534" s="3968">
        <v>15</v>
      </c>
      <c r="J534" s="3968">
        <v>15</v>
      </c>
      <c r="K534" s="3968">
        <v>15</v>
      </c>
      <c r="L534" s="3968">
        <v>15</v>
      </c>
      <c r="M534" s="3968">
        <v>15</v>
      </c>
      <c r="N534" s="3968">
        <v>15</v>
      </c>
      <c r="O534" s="3970" t="s">
        <v>2813</v>
      </c>
      <c r="P534" s="612"/>
      <c r="Q534" s="611"/>
    </row>
    <row r="535" spans="1:17" ht="18">
      <c r="A535" s="612"/>
      <c r="B535" s="3971" t="s">
        <v>2814</v>
      </c>
      <c r="C535" s="3972"/>
      <c r="D535" s="3972"/>
      <c r="E535" s="3972"/>
      <c r="F535" s="3972"/>
      <c r="G535" s="3973" t="s">
        <v>2815</v>
      </c>
      <c r="H535" s="152"/>
      <c r="I535" s="3971" t="s">
        <v>2816</v>
      </c>
      <c r="J535" s="3972"/>
      <c r="K535" s="3972"/>
      <c r="L535" s="3972"/>
      <c r="M535" s="3972"/>
      <c r="N535" s="3973" t="s">
        <v>2815</v>
      </c>
      <c r="O535" s="152"/>
      <c r="P535" s="612"/>
      <c r="Q535" s="611"/>
    </row>
    <row r="536" spans="1:17" ht="15.75">
      <c r="A536" s="612"/>
      <c r="B536" s="3974" t="s">
        <v>620</v>
      </c>
      <c r="C536" s="3975">
        <v>1000</v>
      </c>
      <c r="D536" s="3976" t="s">
        <v>620</v>
      </c>
      <c r="E536" s="3975">
        <v>1000</v>
      </c>
      <c r="F536" s="3974" t="s">
        <v>620</v>
      </c>
      <c r="G536" s="3975">
        <v>100</v>
      </c>
      <c r="H536" s="152"/>
      <c r="I536" s="3977" t="s">
        <v>620</v>
      </c>
      <c r="J536" s="3978">
        <v>1</v>
      </c>
      <c r="K536" s="3976" t="s">
        <v>620</v>
      </c>
      <c r="L536" s="3978">
        <v>1</v>
      </c>
      <c r="M536" s="3974" t="s">
        <v>620</v>
      </c>
      <c r="N536" s="3978">
        <v>1</v>
      </c>
      <c r="O536" s="152"/>
      <c r="P536" s="612"/>
      <c r="Q536" s="611"/>
    </row>
    <row r="537" spans="1:17" ht="15.75">
      <c r="A537" s="612"/>
      <c r="B537" s="3979" t="s">
        <v>621</v>
      </c>
      <c r="C537" s="3980">
        <v>2000</v>
      </c>
      <c r="D537" s="3981" t="s">
        <v>623</v>
      </c>
      <c r="E537" s="3980">
        <v>327</v>
      </c>
      <c r="F537" s="3979" t="s">
        <v>622</v>
      </c>
      <c r="G537" s="3982">
        <v>40</v>
      </c>
      <c r="H537" s="152"/>
      <c r="I537" s="3979" t="s">
        <v>621</v>
      </c>
      <c r="J537" s="3983">
        <v>2</v>
      </c>
      <c r="K537" s="3981" t="s">
        <v>623</v>
      </c>
      <c r="L537" s="3983">
        <v>2</v>
      </c>
      <c r="M537" s="3979" t="s">
        <v>622</v>
      </c>
      <c r="N537" s="3982">
        <v>50</v>
      </c>
      <c r="O537" s="152"/>
      <c r="P537" s="612"/>
      <c r="Q537" s="611"/>
    </row>
    <row r="538" spans="1:17" ht="15.75">
      <c r="A538" s="612"/>
      <c r="B538" s="3984" t="s">
        <v>2817</v>
      </c>
      <c r="C538" s="3985">
        <f>IF(C536=0,0,IF(C537=0,0,C537-C536))</f>
        <v>1000</v>
      </c>
      <c r="D538" s="3984" t="s">
        <v>2818</v>
      </c>
      <c r="E538" s="3985">
        <f>IF(E536=0,0,E536+E537)</f>
        <v>1327</v>
      </c>
      <c r="F538" s="3984" t="s">
        <v>2817</v>
      </c>
      <c r="G538" s="3986">
        <f>G539*G537%</f>
        <v>66.666666666666671</v>
      </c>
      <c r="H538" s="152"/>
      <c r="I538" s="3984" t="s">
        <v>2817</v>
      </c>
      <c r="J538" s="3987">
        <f>IF(J536=0,0,IF(J537=0,0,J537-J536))</f>
        <v>1</v>
      </c>
      <c r="K538" s="3984" t="s">
        <v>2818</v>
      </c>
      <c r="L538" s="3987">
        <f>IF(L536=0,0,L536+L537)</f>
        <v>3</v>
      </c>
      <c r="M538" s="3984" t="s">
        <v>2817</v>
      </c>
      <c r="N538" s="3987">
        <f>N539*N537%</f>
        <v>1</v>
      </c>
      <c r="O538" s="152"/>
      <c r="P538" s="612"/>
      <c r="Q538" s="611"/>
    </row>
    <row r="539" spans="1:17" ht="15.75">
      <c r="A539" s="612"/>
      <c r="B539" s="3988" t="s">
        <v>2819</v>
      </c>
      <c r="C539" s="3989">
        <f>IF(C536=0,0,IF(C537=0,0,C538/C537))</f>
        <v>0.5</v>
      </c>
      <c r="D539" s="3988" t="s">
        <v>2819</v>
      </c>
      <c r="E539" s="3989">
        <f>IF(E536=0,0,E537/E538)</f>
        <v>0.24642049736247174</v>
      </c>
      <c r="F539" s="3984" t="s">
        <v>2818</v>
      </c>
      <c r="G539" s="3986">
        <f>G536/(100-G537)*100</f>
        <v>166.66666666666669</v>
      </c>
      <c r="H539" s="152"/>
      <c r="I539" s="3988" t="s">
        <v>2819</v>
      </c>
      <c r="J539" s="3989">
        <f>IF(J536=0,0,IF(J537=0,0,J538/J537))</f>
        <v>0.5</v>
      </c>
      <c r="K539" s="3988" t="s">
        <v>2819</v>
      </c>
      <c r="L539" s="3989">
        <f>IF(L536=0,0,L537/L538)</f>
        <v>0.66666666666666663</v>
      </c>
      <c r="M539" s="3984" t="s">
        <v>2818</v>
      </c>
      <c r="N539" s="3990">
        <f>N536/(100-N537)*100</f>
        <v>2</v>
      </c>
      <c r="O539" s="152"/>
      <c r="P539" s="612"/>
      <c r="Q539" s="611"/>
    </row>
    <row r="540" spans="1:17" ht="15.75">
      <c r="A540" s="612"/>
      <c r="B540" s="3991" t="s">
        <v>621</v>
      </c>
      <c r="C540" s="3980">
        <v>1780</v>
      </c>
      <c r="D540" s="3992" t="s">
        <v>621</v>
      </c>
      <c r="E540" s="3980">
        <v>2310</v>
      </c>
      <c r="F540" s="3993" t="s">
        <v>621</v>
      </c>
      <c r="G540" s="3994">
        <v>500</v>
      </c>
      <c r="H540" s="152"/>
      <c r="I540" s="3991" t="s">
        <v>621</v>
      </c>
      <c r="J540" s="3995">
        <v>2</v>
      </c>
      <c r="K540" s="3992" t="s">
        <v>621</v>
      </c>
      <c r="L540" s="3996">
        <v>2</v>
      </c>
      <c r="M540" s="3992" t="s">
        <v>621</v>
      </c>
      <c r="N540" s="3995">
        <v>1</v>
      </c>
      <c r="O540" s="152"/>
      <c r="P540" s="612"/>
      <c r="Q540" s="611"/>
    </row>
    <row r="541" spans="1:17" ht="15.75">
      <c r="A541" s="612"/>
      <c r="B541" s="3997" t="s">
        <v>620</v>
      </c>
      <c r="C541" s="3975">
        <v>1000</v>
      </c>
      <c r="D541" s="3998" t="s">
        <v>623</v>
      </c>
      <c r="E541" s="3975">
        <v>720</v>
      </c>
      <c r="F541" s="3998" t="s">
        <v>622</v>
      </c>
      <c r="G541" s="3999">
        <v>50</v>
      </c>
      <c r="H541" s="152"/>
      <c r="I541" s="3997" t="s">
        <v>620</v>
      </c>
      <c r="J541" s="4000">
        <v>1</v>
      </c>
      <c r="K541" s="3998" t="s">
        <v>623</v>
      </c>
      <c r="L541" s="4000">
        <v>1</v>
      </c>
      <c r="M541" s="3998" t="s">
        <v>622</v>
      </c>
      <c r="N541" s="3999">
        <v>50</v>
      </c>
      <c r="O541" s="152"/>
      <c r="P541" s="612"/>
      <c r="Q541" s="611"/>
    </row>
    <row r="542" spans="1:17" ht="15.75">
      <c r="A542" s="612"/>
      <c r="B542" s="3984" t="s">
        <v>2817</v>
      </c>
      <c r="C542" s="3985">
        <f>IF(C540=0,0,IF(C541=0,0,C540-C541))</f>
        <v>780</v>
      </c>
      <c r="D542" s="3984" t="s">
        <v>2820</v>
      </c>
      <c r="E542" s="3985">
        <f>IF(E540=0,0,IF(E541=0,0,E540-E541))</f>
        <v>1590</v>
      </c>
      <c r="F542" s="3984" t="s">
        <v>2817</v>
      </c>
      <c r="G542" s="3985">
        <f>G540*G541%</f>
        <v>250</v>
      </c>
      <c r="H542" s="152"/>
      <c r="I542" s="3984" t="s">
        <v>2817</v>
      </c>
      <c r="J542" s="3987">
        <f>IF(J540=0,0,IF(J541=0,0,J540-J541))</f>
        <v>1</v>
      </c>
      <c r="K542" s="3984" t="s">
        <v>2820</v>
      </c>
      <c r="L542" s="3987">
        <f>IF(L540=0,0,IF(L541=0,0,L540-L541))</f>
        <v>1</v>
      </c>
      <c r="M542" s="3984" t="s">
        <v>2817</v>
      </c>
      <c r="N542" s="3987">
        <f>N540*N541%</f>
        <v>0.5</v>
      </c>
      <c r="O542" s="152"/>
      <c r="P542" s="612"/>
      <c r="Q542" s="611"/>
    </row>
    <row r="543" spans="1:17" ht="15.75">
      <c r="A543" s="612"/>
      <c r="B543" s="3988" t="s">
        <v>2819</v>
      </c>
      <c r="C543" s="3989">
        <f>IF(C540=0,0,C542/C540)</f>
        <v>0.43820224719101125</v>
      </c>
      <c r="D543" s="3988" t="s">
        <v>2819</v>
      </c>
      <c r="E543" s="3989">
        <f>IF(E540=0,0,IF(E541=0,0,E541/E540))</f>
        <v>0.31168831168831168</v>
      </c>
      <c r="F543" s="3988" t="s">
        <v>2820</v>
      </c>
      <c r="G543" s="4001">
        <f>G540-G542</f>
        <v>250</v>
      </c>
      <c r="H543" s="152"/>
      <c r="I543" s="3988" t="s">
        <v>2819</v>
      </c>
      <c r="J543" s="3989">
        <f>IF(J540=0,0,J542/J540)</f>
        <v>0.5</v>
      </c>
      <c r="K543" s="3988" t="s">
        <v>2819</v>
      </c>
      <c r="L543" s="3989">
        <f>IF(L540=0,0,IF(L541=0,0,L541/L540))</f>
        <v>0.5</v>
      </c>
      <c r="M543" s="3988" t="s">
        <v>2820</v>
      </c>
      <c r="N543" s="4002">
        <f>N540-N542</f>
        <v>0.5</v>
      </c>
      <c r="O543" s="152"/>
      <c r="P543" s="612"/>
      <c r="Q543" s="611"/>
    </row>
    <row r="544" spans="1:17">
      <c r="A544" s="612"/>
      <c r="B544" s="4003" t="s">
        <v>614</v>
      </c>
      <c r="C544" s="4004"/>
      <c r="D544" s="4004"/>
      <c r="E544" s="4004"/>
      <c r="F544" s="4004"/>
      <c r="G544" s="4004"/>
      <c r="H544" s="152"/>
      <c r="I544" s="4003" t="s">
        <v>614</v>
      </c>
      <c r="J544" s="4004"/>
      <c r="K544" s="4004"/>
      <c r="L544" s="4004"/>
      <c r="M544" s="4004"/>
      <c r="N544" s="4004"/>
      <c r="O544" s="152"/>
      <c r="P544" s="612"/>
      <c r="Q544" s="611"/>
    </row>
    <row r="545" spans="1:17">
      <c r="A545" s="612"/>
      <c r="B545" s="3237"/>
      <c r="C545" s="3237"/>
      <c r="D545" s="3237"/>
      <c r="E545" s="3237"/>
      <c r="F545" s="3237"/>
      <c r="G545" s="3237"/>
      <c r="H545" s="611"/>
      <c r="I545" s="3238"/>
      <c r="J545" s="3238"/>
      <c r="K545" s="3240"/>
      <c r="L545" s="3240"/>
      <c r="M545" s="3238"/>
      <c r="N545" s="3238"/>
      <c r="O545" s="612"/>
      <c r="P545" s="612"/>
      <c r="Q545" s="611"/>
    </row>
    <row r="546" spans="1:17">
      <c r="A546" s="433"/>
      <c r="B546" s="3107"/>
      <c r="C546" s="3108"/>
      <c r="D546" s="3108"/>
      <c r="E546" s="3108"/>
      <c r="F546" s="3108"/>
      <c r="G546" s="3108"/>
      <c r="H546" s="3108"/>
      <c r="I546" s="3108"/>
      <c r="J546" s="3107"/>
      <c r="K546" s="3107"/>
      <c r="L546" s="3107"/>
      <c r="M546" s="433"/>
      <c r="N546" s="433"/>
      <c r="O546" s="433"/>
      <c r="P546" s="433"/>
      <c r="Q546" s="433"/>
    </row>
    <row r="547" spans="1:17">
      <c r="A547" s="612"/>
      <c r="B547" s="3237"/>
      <c r="C547" s="3237"/>
      <c r="D547" s="3237"/>
      <c r="E547" s="3237"/>
      <c r="F547" s="3237"/>
      <c r="G547" s="3237"/>
      <c r="H547" s="611"/>
      <c r="I547" s="3238"/>
      <c r="J547" s="3238"/>
      <c r="K547" s="3240"/>
      <c r="L547" s="3240"/>
      <c r="M547" s="3238"/>
      <c r="N547" s="3238"/>
      <c r="O547" s="612"/>
      <c r="P547" s="612"/>
      <c r="Q547" s="611"/>
    </row>
    <row r="548" spans="1:17">
      <c r="A548" s="612"/>
      <c r="B548" s="3237"/>
      <c r="C548" s="3237"/>
      <c r="D548" s="3237"/>
      <c r="E548" s="3237"/>
      <c r="F548" s="3237"/>
      <c r="G548" s="3237"/>
      <c r="H548" s="611"/>
      <c r="I548" s="3238"/>
      <c r="J548" s="3238"/>
      <c r="K548" s="3240"/>
      <c r="L548" s="3240"/>
      <c r="M548" s="3238"/>
      <c r="N548" s="3238"/>
      <c r="O548" s="612"/>
      <c r="P548" s="612"/>
      <c r="Q548" s="611"/>
    </row>
    <row r="549" spans="1:17" ht="15.75">
      <c r="A549" s="612"/>
      <c r="B549" s="3237"/>
      <c r="C549" s="3237"/>
      <c r="D549" s="3237"/>
      <c r="E549" s="3237"/>
      <c r="F549" s="3237"/>
      <c r="G549" s="3237"/>
      <c r="H549" s="611"/>
      <c r="I549" s="3238"/>
      <c r="J549" s="4005" t="s">
        <v>2821</v>
      </c>
      <c r="K549" s="4006"/>
      <c r="L549" s="4006"/>
      <c r="M549" s="4007"/>
      <c r="N549" s="4007"/>
      <c r="O549" s="612"/>
      <c r="P549" s="612"/>
      <c r="Q549" s="611"/>
    </row>
    <row r="550" spans="1:17">
      <c r="A550" s="612"/>
      <c r="B550" s="3237"/>
      <c r="C550" s="3237"/>
      <c r="D550" s="3237"/>
      <c r="E550" s="3237"/>
      <c r="F550" s="3237"/>
      <c r="G550" s="3237"/>
      <c r="H550" s="611"/>
      <c r="I550" s="3238"/>
      <c r="J550" s="3238"/>
      <c r="K550" s="3240"/>
      <c r="L550" s="3240"/>
      <c r="M550" s="3238"/>
      <c r="N550" s="3238"/>
      <c r="O550" s="612"/>
      <c r="P550" s="612"/>
      <c r="Q550" s="611"/>
    </row>
    <row r="551" spans="1:17" ht="21">
      <c r="A551" s="612"/>
      <c r="B551" s="3237"/>
      <c r="C551" s="3237"/>
      <c r="D551" s="3237"/>
      <c r="E551" s="3237"/>
      <c r="F551" s="3237"/>
      <c r="G551" s="3237"/>
      <c r="H551" s="611"/>
      <c r="I551" s="3238"/>
      <c r="J551" s="4008" t="s">
        <v>2822</v>
      </c>
      <c r="K551" s="612"/>
      <c r="L551" s="612"/>
      <c r="M551" s="612"/>
      <c r="N551" s="612"/>
      <c r="O551" s="612"/>
      <c r="P551" s="612"/>
      <c r="Q551" s="611"/>
    </row>
    <row r="552" spans="1:17" ht="23.25">
      <c r="A552" s="612"/>
      <c r="B552" s="3237"/>
      <c r="C552" s="3237"/>
      <c r="D552" s="3237"/>
      <c r="E552" s="3237"/>
      <c r="F552" s="3237"/>
      <c r="G552" s="3237"/>
      <c r="H552" s="611"/>
      <c r="I552" s="3238"/>
      <c r="J552" s="4009" t="s">
        <v>2823</v>
      </c>
      <c r="K552" s="4009"/>
      <c r="L552" s="4009"/>
      <c r="M552" s="4009"/>
      <c r="N552" s="4009"/>
      <c r="O552" s="612"/>
      <c r="P552" s="612"/>
      <c r="Q552" s="611"/>
    </row>
    <row r="553" spans="1:17" ht="21">
      <c r="A553" s="612"/>
      <c r="B553" s="3237"/>
      <c r="C553" s="3237"/>
      <c r="D553" s="3237"/>
      <c r="E553" s="3237"/>
      <c r="F553" s="3237"/>
      <c r="G553" s="3237"/>
      <c r="H553" s="611"/>
      <c r="I553" s="3238"/>
      <c r="J553" s="4010"/>
      <c r="K553" s="4011" t="s">
        <v>2824</v>
      </c>
      <c r="L553" s="4012"/>
      <c r="M553" s="4013"/>
      <c r="N553" s="3238"/>
      <c r="O553" s="612"/>
      <c r="P553" s="612"/>
      <c r="Q553" s="611"/>
    </row>
    <row r="554" spans="1:17" ht="21">
      <c r="A554" s="612"/>
      <c r="B554" s="3237"/>
      <c r="C554" s="3237"/>
      <c r="D554" s="3237"/>
      <c r="E554" s="3237"/>
      <c r="F554" s="3237"/>
      <c r="G554" s="3237"/>
      <c r="H554" s="611"/>
      <c r="I554" s="3238"/>
      <c r="J554" s="4010"/>
      <c r="K554" s="4011" t="s">
        <v>2825</v>
      </c>
      <c r="L554" s="4012"/>
      <c r="M554" s="4013"/>
      <c r="N554" s="3238"/>
      <c r="O554" s="612"/>
      <c r="P554" s="612"/>
      <c r="Q554" s="611"/>
    </row>
    <row r="555" spans="1:17" ht="21">
      <c r="A555" s="612"/>
      <c r="B555" s="3237"/>
      <c r="C555" s="3237"/>
      <c r="D555" s="3237"/>
      <c r="E555" s="3237"/>
      <c r="F555" s="3237"/>
      <c r="G555" s="3237"/>
      <c r="H555" s="611"/>
      <c r="I555" s="3238"/>
      <c r="J555" s="4010"/>
      <c r="K555" s="4011" t="s">
        <v>2826</v>
      </c>
      <c r="L555" s="4012"/>
      <c r="M555" s="4013"/>
      <c r="N555" s="3238"/>
      <c r="O555" s="612"/>
      <c r="P555" s="612"/>
      <c r="Q555" s="611"/>
    </row>
    <row r="556" spans="1:17" ht="21">
      <c r="A556" s="612"/>
      <c r="B556" s="4014" t="s">
        <v>2827</v>
      </c>
      <c r="C556" s="3237"/>
      <c r="D556" s="3237"/>
      <c r="E556" s="3237"/>
      <c r="F556" s="3237"/>
      <c r="G556" s="3237"/>
      <c r="H556" s="611"/>
      <c r="I556" s="3238"/>
      <c r="J556" s="4010"/>
      <c r="K556" s="4011" t="s">
        <v>2828</v>
      </c>
      <c r="L556" s="4012"/>
      <c r="M556" s="4013"/>
      <c r="N556" s="3238"/>
      <c r="O556" s="612"/>
      <c r="P556" s="612"/>
      <c r="Q556" s="611"/>
    </row>
    <row r="557" spans="1:17" ht="21">
      <c r="A557" s="612"/>
      <c r="B557" s="4014" t="s">
        <v>2829</v>
      </c>
      <c r="C557" s="3237"/>
      <c r="D557" s="3237"/>
      <c r="E557" s="3237"/>
      <c r="F557" s="3237"/>
      <c r="G557" s="3237"/>
      <c r="H557" s="611"/>
      <c r="I557" s="3238"/>
      <c r="J557" s="4010"/>
      <c r="K557" s="4011" t="s">
        <v>2830</v>
      </c>
      <c r="L557" s="4012"/>
      <c r="M557" s="4013"/>
      <c r="N557" s="3238"/>
      <c r="O557" s="612"/>
      <c r="P557" s="612"/>
      <c r="Q557" s="611"/>
    </row>
    <row r="558" spans="1:17" ht="21">
      <c r="A558" s="612"/>
      <c r="B558" s="3237"/>
      <c r="C558" s="3237"/>
      <c r="D558" s="3237"/>
      <c r="E558" s="3237"/>
      <c r="F558" s="3237"/>
      <c r="G558" s="3237"/>
      <c r="H558" s="611"/>
      <c r="I558" s="3238"/>
      <c r="J558" s="4010"/>
      <c r="K558" s="4011" t="s">
        <v>2831</v>
      </c>
      <c r="L558" s="4012"/>
      <c r="M558" s="4013"/>
      <c r="N558" s="3238"/>
      <c r="O558" s="612"/>
      <c r="P558" s="612"/>
      <c r="Q558" s="611"/>
    </row>
    <row r="559" spans="1:17" ht="21">
      <c r="A559" s="612"/>
      <c r="B559" s="4015" t="s">
        <v>2832</v>
      </c>
      <c r="C559" s="152"/>
      <c r="D559" s="152"/>
      <c r="E559" s="152"/>
      <c r="F559" s="3237"/>
      <c r="G559" s="3237"/>
      <c r="H559" s="611"/>
      <c r="I559" s="3238"/>
      <c r="J559" s="4010"/>
      <c r="K559" s="4011" t="s">
        <v>2833</v>
      </c>
      <c r="L559" s="4012"/>
      <c r="M559" s="4013"/>
      <c r="N559" s="3238"/>
      <c r="O559" s="612"/>
      <c r="P559" s="612"/>
      <c r="Q559" s="611"/>
    </row>
    <row r="560" spans="1:17">
      <c r="A560" s="612"/>
      <c r="B560" s="4016" t="s">
        <v>2834</v>
      </c>
      <c r="C560" s="152"/>
      <c r="D560" s="152"/>
      <c r="E560" s="152"/>
      <c r="F560" s="3237"/>
      <c r="G560" s="3237"/>
      <c r="H560" s="611"/>
      <c r="I560" s="3238"/>
      <c r="J560" s="3238"/>
      <c r="K560" s="3240"/>
      <c r="L560" s="3240"/>
      <c r="M560" s="3238"/>
      <c r="N560" s="3238"/>
      <c r="O560" s="612"/>
      <c r="P560" s="612"/>
      <c r="Q560" s="611"/>
    </row>
    <row r="561" spans="1:17" ht="31.5" customHeight="1" thickBot="1">
      <c r="A561" s="612"/>
      <c r="B561" s="4014"/>
      <c r="C561" s="3643"/>
      <c r="D561" s="3643"/>
      <c r="E561" s="3643"/>
      <c r="F561" s="3237"/>
      <c r="G561" s="3237"/>
      <c r="H561" s="611"/>
      <c r="I561" s="3238"/>
      <c r="J561" s="4015"/>
      <c r="K561" s="3240"/>
      <c r="L561" s="3240"/>
      <c r="O561" s="612"/>
      <c r="P561" s="612"/>
      <c r="Q561" s="611"/>
    </row>
    <row r="562" spans="1:17" ht="16.5" customHeight="1" thickBot="1">
      <c r="A562" s="612"/>
      <c r="B562" s="3239"/>
      <c r="C562" s="152"/>
      <c r="D562" s="152"/>
      <c r="E562" s="152"/>
      <c r="F562" s="3237"/>
      <c r="G562" s="3237"/>
      <c r="H562" s="611"/>
      <c r="I562" s="3238"/>
      <c r="J562" s="4016"/>
      <c r="K562" s="3240"/>
      <c r="L562" s="3240"/>
      <c r="M562" s="4017" t="s">
        <v>2835</v>
      </c>
      <c r="N562" s="4018"/>
      <c r="O562" s="612"/>
      <c r="P562" s="612"/>
      <c r="Q562" s="611"/>
    </row>
    <row r="563" spans="1:17" ht="15.75">
      <c r="A563" s="612"/>
      <c r="B563" s="4019" t="s">
        <v>2836</v>
      </c>
      <c r="C563" s="152"/>
      <c r="D563" s="152"/>
      <c r="E563" s="152"/>
      <c r="F563" s="3237"/>
      <c r="G563" s="4020" t="s">
        <v>2837</v>
      </c>
      <c r="H563" s="4021"/>
      <c r="I563" s="3238"/>
      <c r="J563" s="3239"/>
      <c r="K563" s="3239"/>
      <c r="L563" s="3240"/>
      <c r="M563" s="4022" t="s">
        <v>2838</v>
      </c>
      <c r="N563" s="4023"/>
      <c r="O563" s="612"/>
      <c r="P563" s="612"/>
      <c r="Q563" s="611"/>
    </row>
    <row r="564" spans="1:17" ht="15.75">
      <c r="A564" s="612"/>
      <c r="B564" s="4024" t="s">
        <v>2837</v>
      </c>
      <c r="C564" s="152"/>
      <c r="D564" s="152"/>
      <c r="E564" s="152" t="s">
        <v>2839</v>
      </c>
      <c r="F564" s="3237"/>
      <c r="G564" s="4025"/>
      <c r="H564" s="4026"/>
      <c r="I564" s="3238"/>
      <c r="J564" s="3239" t="s">
        <v>2835</v>
      </c>
      <c r="K564" s="3239"/>
      <c r="L564" s="3240"/>
      <c r="M564" s="4027" t="s">
        <v>621</v>
      </c>
      <c r="N564" s="4028">
        <v>140</v>
      </c>
      <c r="O564" s="612"/>
      <c r="P564" s="612"/>
      <c r="Q564" s="611"/>
    </row>
    <row r="565" spans="1:17" ht="15.75" customHeight="1">
      <c r="A565" s="612"/>
      <c r="B565" s="3239" t="s">
        <v>2840</v>
      </c>
      <c r="C565" s="152"/>
      <c r="D565" s="152"/>
      <c r="E565" s="152"/>
      <c r="F565" s="3237"/>
      <c r="G565" s="4029" t="s">
        <v>621</v>
      </c>
      <c r="H565" s="4030">
        <v>87</v>
      </c>
      <c r="I565" s="3238"/>
      <c r="J565" s="3239" t="s">
        <v>2838</v>
      </c>
      <c r="K565" s="3239"/>
      <c r="L565" s="3240"/>
      <c r="M565" s="4031" t="s">
        <v>622</v>
      </c>
      <c r="N565" s="4032">
        <v>20</v>
      </c>
      <c r="O565" s="612"/>
      <c r="P565" s="152"/>
      <c r="Q565" s="152"/>
    </row>
    <row r="566" spans="1:17" ht="15.75">
      <c r="A566" s="612"/>
      <c r="B566" s="3239" t="s">
        <v>2841</v>
      </c>
      <c r="C566" s="152"/>
      <c r="D566" s="152"/>
      <c r="E566" s="152"/>
      <c r="F566" s="3237"/>
      <c r="G566" s="4033" t="s">
        <v>622</v>
      </c>
      <c r="H566" s="4034">
        <v>5</v>
      </c>
      <c r="I566" s="3238"/>
      <c r="J566" s="3239" t="s">
        <v>2842</v>
      </c>
      <c r="K566" s="3239"/>
      <c r="L566" s="3240"/>
      <c r="M566" s="4035" t="s">
        <v>2817</v>
      </c>
      <c r="N566" s="4036">
        <f>(N564*N565)/100</f>
        <v>28</v>
      </c>
      <c r="O566" s="612"/>
      <c r="P566" s="152"/>
      <c r="Q566" s="152"/>
    </row>
    <row r="567" spans="1:17" ht="15.75">
      <c r="A567" s="612"/>
      <c r="B567" s="4019" t="s">
        <v>2843</v>
      </c>
      <c r="C567" s="152"/>
      <c r="D567" s="152"/>
      <c r="E567" s="152"/>
      <c r="F567" s="3237"/>
      <c r="G567" s="4037" t="s">
        <v>2844</v>
      </c>
      <c r="H567" s="4038">
        <f>H566/100</f>
        <v>0.05</v>
      </c>
      <c r="I567" s="3238"/>
      <c r="J567" s="4019" t="s">
        <v>2845</v>
      </c>
      <c r="K567" s="3239"/>
      <c r="L567" s="3240"/>
      <c r="M567" s="4035" t="s">
        <v>2844</v>
      </c>
      <c r="N567" s="4039">
        <f>N565/100</f>
        <v>0.2</v>
      </c>
      <c r="O567" s="612"/>
      <c r="P567" s="152"/>
      <c r="Q567" s="152"/>
    </row>
    <row r="568" spans="1:17" ht="16.5" thickBot="1">
      <c r="A568" s="612"/>
      <c r="B568" s="3239" t="s">
        <v>2846</v>
      </c>
      <c r="C568" s="152"/>
      <c r="D568" s="152"/>
      <c r="E568" s="152"/>
      <c r="F568" s="3237"/>
      <c r="G568" s="4040" t="s">
        <v>2817</v>
      </c>
      <c r="H568" s="4041">
        <f>H565*H567</f>
        <v>4.3500000000000005</v>
      </c>
      <c r="I568" s="3238"/>
      <c r="J568" s="3239" t="s">
        <v>2847</v>
      </c>
      <c r="K568" s="3239"/>
      <c r="L568" s="3240"/>
      <c r="M568" s="4037" t="s">
        <v>2817</v>
      </c>
      <c r="N568" s="4042">
        <f>N564*N567</f>
        <v>28</v>
      </c>
      <c r="O568" s="152"/>
      <c r="P568" s="152"/>
      <c r="Q568" s="152"/>
    </row>
    <row r="569" spans="1:17" ht="16.5" thickBot="1">
      <c r="A569" s="612"/>
      <c r="B569" s="3239" t="s">
        <v>2848</v>
      </c>
      <c r="C569" s="152"/>
      <c r="D569" s="152"/>
      <c r="E569" s="152"/>
      <c r="F569" s="3237"/>
      <c r="G569" s="3237"/>
      <c r="H569" s="611"/>
      <c r="I569" s="3238"/>
      <c r="J569" s="4019" t="s">
        <v>2849</v>
      </c>
      <c r="K569" s="3239"/>
      <c r="L569" s="3240"/>
      <c r="M569" s="4043" t="s">
        <v>2845</v>
      </c>
      <c r="N569" s="4044"/>
      <c r="O569" s="152"/>
      <c r="P569" s="152"/>
      <c r="Q569" s="152"/>
    </row>
    <row r="570" spans="1:17" ht="15.75">
      <c r="A570" s="612"/>
      <c r="B570" s="4019" t="s">
        <v>2850</v>
      </c>
      <c r="C570" s="152"/>
      <c r="D570" s="152"/>
      <c r="E570" s="152"/>
      <c r="F570" s="3237"/>
      <c r="G570" s="4020" t="s">
        <v>2851</v>
      </c>
      <c r="H570" s="4021"/>
      <c r="I570" s="3238"/>
      <c r="J570" s="3239" t="s">
        <v>2852</v>
      </c>
      <c r="K570" s="3239"/>
      <c r="L570" s="3240"/>
      <c r="M570" s="4045" t="s">
        <v>2847</v>
      </c>
      <c r="N570" s="4046"/>
      <c r="O570" s="152"/>
      <c r="P570" s="152"/>
      <c r="Q570" s="152"/>
    </row>
    <row r="571" spans="1:17" ht="15.75">
      <c r="A571" s="612"/>
      <c r="B571" s="3239"/>
      <c r="C571" s="152"/>
      <c r="D571" s="152"/>
      <c r="E571" s="152"/>
      <c r="F571" s="3237"/>
      <c r="G571" s="4025"/>
      <c r="H571" s="4026"/>
      <c r="I571" s="3238"/>
      <c r="J571" s="4019" t="s">
        <v>2853</v>
      </c>
      <c r="K571" s="3239"/>
      <c r="L571" s="3240"/>
      <c r="M571" s="4047">
        <f>N567</f>
        <v>0.2</v>
      </c>
      <c r="N571" s="4048">
        <f>N564*M571</f>
        <v>28</v>
      </c>
      <c r="O571" s="4049" t="s">
        <v>159</v>
      </c>
      <c r="P571" s="152"/>
      <c r="Q571" s="152"/>
    </row>
    <row r="572" spans="1:17" ht="15.75">
      <c r="A572" s="612"/>
      <c r="B572" s="4024" t="s">
        <v>2851</v>
      </c>
      <c r="C572" s="152"/>
      <c r="D572" s="152"/>
      <c r="E572" s="152"/>
      <c r="F572" s="3237"/>
      <c r="G572" s="4029" t="s">
        <v>621</v>
      </c>
      <c r="H572" s="4050">
        <v>87</v>
      </c>
      <c r="I572" s="3238"/>
      <c r="J572" s="3239"/>
      <c r="K572" s="3239"/>
      <c r="L572" s="3240"/>
      <c r="M572" s="4051" t="s">
        <v>2849</v>
      </c>
      <c r="N572" s="4052"/>
      <c r="O572" s="612"/>
      <c r="P572" s="152"/>
      <c r="Q572" s="152"/>
    </row>
    <row r="573" spans="1:17" ht="15.75">
      <c r="A573" s="612"/>
      <c r="B573" s="3239" t="s">
        <v>2854</v>
      </c>
      <c r="C573" s="152"/>
      <c r="D573" s="152"/>
      <c r="E573" s="152"/>
      <c r="F573" s="3237"/>
      <c r="G573" s="4033" t="s">
        <v>622</v>
      </c>
      <c r="H573" s="4034">
        <v>5</v>
      </c>
      <c r="I573" s="3238"/>
      <c r="J573" s="152"/>
      <c r="K573" s="3239"/>
      <c r="L573" s="3240"/>
      <c r="M573" s="4053" t="s">
        <v>2852</v>
      </c>
      <c r="N573" s="3370"/>
      <c r="O573" s="612"/>
      <c r="P573" s="152"/>
      <c r="Q573" s="152"/>
    </row>
    <row r="574" spans="1:17" ht="15.75">
      <c r="A574" s="612"/>
      <c r="B574" s="4019" t="s">
        <v>2855</v>
      </c>
      <c r="C574" s="152"/>
      <c r="D574" s="152"/>
      <c r="E574" s="152"/>
      <c r="F574" s="3237"/>
      <c r="G574" s="4037" t="s">
        <v>2844</v>
      </c>
      <c r="H574" s="4038">
        <f>(100-H573)/100</f>
        <v>0.95</v>
      </c>
      <c r="I574" s="3238"/>
      <c r="J574" s="152"/>
      <c r="K574" s="3239"/>
      <c r="L574" s="3240"/>
      <c r="M574" s="4054" t="s">
        <v>622</v>
      </c>
      <c r="N574" s="4055">
        <v>40</v>
      </c>
      <c r="O574" s="612"/>
      <c r="P574" s="152"/>
      <c r="Q574" s="152"/>
    </row>
    <row r="575" spans="1:17" ht="16.5" thickBot="1">
      <c r="A575" s="612"/>
      <c r="B575" s="3239" t="s">
        <v>2856</v>
      </c>
      <c r="C575" s="152"/>
      <c r="D575" s="152"/>
      <c r="E575" s="152"/>
      <c r="F575" s="3237"/>
      <c r="G575" s="4040" t="s">
        <v>2820</v>
      </c>
      <c r="H575" s="4041">
        <f>H572*H574</f>
        <v>82.649999999999991</v>
      </c>
      <c r="I575" s="3238"/>
      <c r="J575" s="152"/>
      <c r="K575" s="3239"/>
      <c r="L575" s="3240"/>
      <c r="M575" s="4047">
        <f>N574/100</f>
        <v>0.4</v>
      </c>
      <c r="N575" s="4048">
        <f>N564*M575</f>
        <v>56</v>
      </c>
      <c r="O575" s="612"/>
      <c r="P575" s="152"/>
      <c r="Q575" s="152"/>
    </row>
    <row r="576" spans="1:17" ht="15.75">
      <c r="A576" s="612"/>
      <c r="B576" s="4019" t="s">
        <v>2857</v>
      </c>
      <c r="C576" s="152"/>
      <c r="D576" s="152"/>
      <c r="E576" s="152"/>
      <c r="F576" s="3237"/>
      <c r="G576" s="3237"/>
      <c r="H576" s="611"/>
      <c r="I576" s="3238"/>
      <c r="J576" s="152"/>
      <c r="K576" s="3239"/>
      <c r="L576" s="3240"/>
      <c r="M576" s="4054" t="s">
        <v>622</v>
      </c>
      <c r="N576" s="4055">
        <v>90</v>
      </c>
      <c r="O576" s="612"/>
      <c r="P576" s="152"/>
      <c r="Q576" s="152"/>
    </row>
    <row r="577" spans="1:17" ht="15.75">
      <c r="A577" s="612"/>
      <c r="B577" s="3239" t="s">
        <v>2858</v>
      </c>
      <c r="C577" s="152"/>
      <c r="D577" s="152"/>
      <c r="E577" s="152"/>
      <c r="F577" s="3237"/>
      <c r="G577" s="3237"/>
      <c r="H577" s="611"/>
      <c r="I577" s="3238"/>
      <c r="J577" s="152"/>
      <c r="K577" s="3239"/>
      <c r="L577" s="3240"/>
      <c r="M577" s="4045" t="s">
        <v>2853</v>
      </c>
      <c r="N577" s="4046"/>
      <c r="O577" s="612"/>
      <c r="P577" s="152"/>
      <c r="Q577" s="152"/>
    </row>
    <row r="578" spans="1:17" ht="16.5" thickBot="1">
      <c r="A578" s="612"/>
      <c r="B578" s="3239"/>
      <c r="C578" s="152"/>
      <c r="D578" s="152"/>
      <c r="E578" s="152"/>
      <c r="F578" s="3237"/>
      <c r="G578" s="3237"/>
      <c r="H578" s="611"/>
      <c r="I578" s="3238"/>
      <c r="J578" s="152"/>
      <c r="K578" s="3239"/>
      <c r="L578" s="3240"/>
      <c r="M578" s="4056">
        <f>N576/100</f>
        <v>0.9</v>
      </c>
      <c r="N578" s="4057">
        <f>N564*M578</f>
        <v>126</v>
      </c>
      <c r="O578" s="612"/>
      <c r="P578" s="152"/>
      <c r="Q578" s="152"/>
    </row>
    <row r="579" spans="1:17" ht="15.75">
      <c r="A579" s="612"/>
      <c r="B579" s="3239" t="s">
        <v>2859</v>
      </c>
      <c r="C579" s="3239"/>
      <c r="D579" s="3240"/>
      <c r="E579" s="3239"/>
      <c r="F579" s="3239"/>
      <c r="G579" s="4058" t="s">
        <v>2859</v>
      </c>
      <c r="H579" s="4059"/>
      <c r="I579" s="3238"/>
      <c r="J579" s="3239"/>
      <c r="K579" s="3239"/>
      <c r="L579" s="3239"/>
      <c r="M579" s="3239"/>
      <c r="N579" s="3239"/>
      <c r="O579" s="612"/>
      <c r="P579" s="152"/>
      <c r="Q579" s="152"/>
    </row>
    <row r="580" spans="1:17" ht="15.75">
      <c r="A580" s="612"/>
      <c r="B580" s="3239" t="s">
        <v>2860</v>
      </c>
      <c r="C580" s="3239"/>
      <c r="D580" s="3240"/>
      <c r="E580" s="3239"/>
      <c r="F580" s="3239"/>
      <c r="G580" s="4060"/>
      <c r="H580" s="4061"/>
      <c r="I580" s="3238"/>
      <c r="J580" s="3239"/>
      <c r="K580" s="3239"/>
      <c r="L580" s="3239"/>
      <c r="M580" s="3239"/>
      <c r="N580" s="3239"/>
      <c r="O580" s="612"/>
      <c r="P580" s="152"/>
      <c r="Q580" s="152"/>
    </row>
    <row r="581" spans="1:17" ht="15.75">
      <c r="A581" s="612"/>
      <c r="B581" s="3239" t="s">
        <v>2861</v>
      </c>
      <c r="C581" s="3239"/>
      <c r="D581" s="3240"/>
      <c r="E581" s="3239"/>
      <c r="F581" s="3239"/>
      <c r="G581" s="4062" t="s">
        <v>2860</v>
      </c>
      <c r="H581" s="4063"/>
      <c r="I581" s="3238"/>
      <c r="J581" s="3239"/>
      <c r="K581" s="3239"/>
      <c r="L581" s="3239"/>
      <c r="M581" s="3239"/>
      <c r="N581" s="3239"/>
      <c r="O581" s="612"/>
      <c r="P581" s="152"/>
      <c r="Q581" s="152"/>
    </row>
    <row r="582" spans="1:17" ht="15.75">
      <c r="A582" s="612"/>
      <c r="B582" s="3239" t="s">
        <v>2862</v>
      </c>
      <c r="C582" s="3239"/>
      <c r="D582" s="3240"/>
      <c r="E582" s="3239"/>
      <c r="F582" s="3239"/>
      <c r="G582" s="4064" t="s">
        <v>2861</v>
      </c>
      <c r="H582" s="4065"/>
      <c r="I582" s="3238"/>
      <c r="J582" s="3239"/>
      <c r="K582" s="3239"/>
      <c r="L582" s="3239"/>
      <c r="M582" s="3239"/>
      <c r="N582" s="3239"/>
      <c r="O582" s="612"/>
      <c r="P582" s="152"/>
      <c r="Q582" s="152"/>
    </row>
    <row r="583" spans="1:17" ht="15.75">
      <c r="A583" s="612"/>
      <c r="B583" s="3239" t="s">
        <v>2863</v>
      </c>
      <c r="C583" s="3239"/>
      <c r="D583" s="3240"/>
      <c r="E583" s="3239"/>
      <c r="F583" s="3239"/>
      <c r="G583" s="4066" t="s">
        <v>621</v>
      </c>
      <c r="H583" s="4067">
        <v>500</v>
      </c>
      <c r="I583" s="3238"/>
      <c r="J583" s="3239"/>
      <c r="K583" s="3239"/>
      <c r="L583" s="3239"/>
      <c r="M583" s="3239"/>
      <c r="N583" s="3239"/>
      <c r="O583" s="612"/>
      <c r="P583" s="152"/>
      <c r="Q583" s="152"/>
    </row>
    <row r="584" spans="1:17" ht="15.75">
      <c r="A584" s="612"/>
      <c r="B584" s="3239" t="s">
        <v>2864</v>
      </c>
      <c r="C584" s="3239"/>
      <c r="D584" s="3240"/>
      <c r="E584" s="3239"/>
      <c r="F584" s="3239"/>
      <c r="G584" s="4054" t="s">
        <v>622</v>
      </c>
      <c r="H584" s="4055">
        <v>8</v>
      </c>
      <c r="I584" s="3238"/>
      <c r="J584" s="3239"/>
      <c r="K584" s="3239"/>
      <c r="L584" s="3239"/>
      <c r="M584" s="3239"/>
      <c r="N584" s="3239"/>
      <c r="O584" s="612"/>
      <c r="P584" s="152"/>
      <c r="Q584" s="152"/>
    </row>
    <row r="585" spans="1:17" ht="15.75">
      <c r="A585" s="612"/>
      <c r="B585" s="3239"/>
      <c r="C585" s="3239"/>
      <c r="D585" s="3240"/>
      <c r="E585" s="3239"/>
      <c r="F585" s="3239"/>
      <c r="G585" s="4037" t="s">
        <v>2817</v>
      </c>
      <c r="H585" s="4042">
        <f>H583*(H584/100)</f>
        <v>40</v>
      </c>
      <c r="I585" s="3238"/>
      <c r="J585" s="3239"/>
      <c r="K585" s="3239"/>
      <c r="L585" s="3239"/>
      <c r="M585" s="3239"/>
      <c r="N585" s="3239"/>
      <c r="O585" s="612"/>
      <c r="P585" s="152"/>
      <c r="Q585" s="152"/>
    </row>
    <row r="586" spans="1:17" ht="15.75">
      <c r="A586" s="612"/>
      <c r="B586" s="3239"/>
      <c r="C586" s="3239"/>
      <c r="D586" s="3240"/>
      <c r="E586" s="3239"/>
      <c r="F586" s="3239"/>
      <c r="G586" s="4068" t="s">
        <v>2862</v>
      </c>
      <c r="H586" s="4069"/>
      <c r="I586" s="3238"/>
      <c r="J586" s="3239"/>
      <c r="K586" s="3239"/>
      <c r="L586" s="3239"/>
      <c r="M586" s="3239"/>
      <c r="N586" s="3239"/>
      <c r="O586" s="612"/>
      <c r="P586" s="152"/>
      <c r="Q586" s="152"/>
    </row>
    <row r="587" spans="1:17" ht="15.75">
      <c r="A587" s="612"/>
      <c r="B587" s="3239"/>
      <c r="C587" s="3239"/>
      <c r="D587" s="3240"/>
      <c r="E587" s="3239"/>
      <c r="F587" s="3239"/>
      <c r="G587" s="4064" t="s">
        <v>2863</v>
      </c>
      <c r="H587" s="4065"/>
      <c r="I587" s="3238"/>
      <c r="J587" s="3239"/>
      <c r="K587" s="3239"/>
      <c r="L587" s="3239"/>
      <c r="M587" s="3239"/>
      <c r="N587" s="3239"/>
      <c r="O587" s="612"/>
      <c r="P587" s="152"/>
      <c r="Q587" s="152"/>
    </row>
    <row r="588" spans="1:17" ht="16.5" thickBot="1">
      <c r="A588" s="612"/>
      <c r="B588" s="3239"/>
      <c r="C588" s="3239"/>
      <c r="D588" s="3240"/>
      <c r="E588" s="3239"/>
      <c r="F588" s="3239"/>
      <c r="G588" s="4070">
        <f>H584/100</f>
        <v>0.08</v>
      </c>
      <c r="H588" s="4057">
        <f>H583*G588</f>
        <v>40</v>
      </c>
      <c r="I588" s="3238"/>
      <c r="J588" s="3239"/>
      <c r="K588" s="3239"/>
      <c r="L588" s="3239"/>
      <c r="M588" s="3239"/>
      <c r="N588" s="3239"/>
      <c r="O588" s="612"/>
      <c r="P588" s="152"/>
      <c r="Q588" s="152"/>
    </row>
    <row r="589" spans="1:17" ht="15.75">
      <c r="A589" s="612"/>
      <c r="B589" s="4071"/>
      <c r="C589" s="152"/>
      <c r="D589" s="152"/>
      <c r="E589" s="152"/>
      <c r="F589" s="3237"/>
      <c r="G589" s="3237"/>
      <c r="H589" s="611"/>
      <c r="I589" s="3238"/>
      <c r="J589" s="3239"/>
      <c r="K589" s="3239"/>
      <c r="L589" s="3239"/>
      <c r="M589" s="3239"/>
      <c r="N589" s="3239"/>
      <c r="O589" s="612"/>
      <c r="P589" s="152"/>
      <c r="Q589" s="152"/>
    </row>
    <row r="590" spans="1:17" ht="16.5" thickBot="1">
      <c r="A590" s="612"/>
      <c r="B590" s="4071"/>
      <c r="C590" s="152"/>
      <c r="D590" s="152"/>
      <c r="E590" s="152"/>
      <c r="F590" s="3237"/>
      <c r="G590" s="3237"/>
      <c r="H590" s="611"/>
      <c r="I590" s="3238"/>
      <c r="J590" s="3239"/>
      <c r="K590" s="3239"/>
      <c r="L590" s="3239"/>
      <c r="M590" s="3239"/>
      <c r="N590" s="3239"/>
      <c r="O590" s="612"/>
      <c r="P590" s="152"/>
      <c r="Q590" s="152"/>
    </row>
    <row r="591" spans="1:17" ht="20.25">
      <c r="A591" s="612"/>
      <c r="B591" s="4072"/>
      <c r="C591" s="4073"/>
      <c r="D591" s="4073"/>
      <c r="E591" s="4073"/>
      <c r="F591" s="4073"/>
      <c r="G591" s="4073"/>
      <c r="H591" s="4074" t="s">
        <v>2865</v>
      </c>
      <c r="I591" s="3238"/>
      <c r="J591" s="3239"/>
      <c r="K591" s="3239"/>
      <c r="L591" s="3239"/>
      <c r="M591" s="3239"/>
      <c r="N591" s="3239"/>
      <c r="O591" s="612"/>
      <c r="P591" s="152"/>
      <c r="Q591" s="152"/>
    </row>
    <row r="592" spans="1:17" ht="15.75">
      <c r="A592" s="612"/>
      <c r="B592" s="4075" t="s">
        <v>2866</v>
      </c>
      <c r="C592" s="4076"/>
      <c r="D592" s="4077" t="str">
        <f>IF(B593&lt;G593,"Recette imcomplète,il manque",IF(B593&gt;G593,"Trop de produits dans le recette",IF(B593=G593,"")))</f>
        <v>Recette imcomplète,il manque</v>
      </c>
      <c r="E592" s="4078">
        <f>IF(B593=G593,"",IF(B593&lt;G593,G593-B593,IF(B593&gt;G593,B593-G593)))</f>
        <v>2.9999999999999916E-2</v>
      </c>
      <c r="F592" s="4079" t="s">
        <v>2867</v>
      </c>
      <c r="G592" s="4080" t="s">
        <v>2868</v>
      </c>
      <c r="H592" s="4081" t="s">
        <v>2869</v>
      </c>
      <c r="I592" s="3238"/>
      <c r="J592" s="3239"/>
      <c r="K592" s="3239"/>
      <c r="L592" s="3239"/>
      <c r="M592" s="3239"/>
      <c r="N592" s="3239"/>
      <c r="O592" s="612"/>
      <c r="P592" s="152"/>
      <c r="Q592" s="152"/>
    </row>
    <row r="593" spans="1:17" ht="15.75">
      <c r="A593" s="612"/>
      <c r="B593" s="4082">
        <f>SUM(B594:B599)</f>
        <v>0.97000000000000008</v>
      </c>
      <c r="C593" s="4083"/>
      <c r="D593" s="4084"/>
      <c r="E593" s="4085" t="s">
        <v>2870</v>
      </c>
      <c r="F593" s="4086">
        <v>7</v>
      </c>
      <c r="G593" s="4087">
        <v>1</v>
      </c>
      <c r="H593" s="4088">
        <f>SUM(H594:H599)</f>
        <v>6.9300000000000006</v>
      </c>
      <c r="I593" s="3238"/>
      <c r="J593" s="3239"/>
      <c r="K593" s="3239"/>
      <c r="L593" s="3239"/>
      <c r="M593" s="3239"/>
      <c r="N593" s="3239"/>
      <c r="O593" s="612"/>
      <c r="P593" s="152"/>
      <c r="Q593" s="152"/>
    </row>
    <row r="594" spans="1:17" ht="15.75">
      <c r="A594" s="612"/>
      <c r="B594" s="4089">
        <v>0.12</v>
      </c>
      <c r="C594" s="4090" t="s">
        <v>2871</v>
      </c>
      <c r="D594" s="4090"/>
      <c r="E594" s="4090"/>
      <c r="F594" s="4091">
        <f>F593*B594</f>
        <v>0.84</v>
      </c>
      <c r="G594" s="4092">
        <v>0</v>
      </c>
      <c r="H594" s="4093">
        <f t="shared" ref="H594:H599" si="3">IF(G594=0,F594,IF(F594="","",F594/(100-G594)*100))</f>
        <v>0.84</v>
      </c>
      <c r="I594" s="3238"/>
      <c r="J594" s="3239"/>
      <c r="K594" s="3239"/>
      <c r="L594" s="3239"/>
      <c r="M594" s="3239"/>
      <c r="N594" s="3239"/>
      <c r="O594" s="612"/>
      <c r="P594" s="152"/>
      <c r="Q594" s="152"/>
    </row>
    <row r="595" spans="1:17" ht="15.75">
      <c r="A595" s="612"/>
      <c r="B595" s="4089">
        <v>0.08</v>
      </c>
      <c r="C595" s="4090" t="s">
        <v>2872</v>
      </c>
      <c r="D595" s="4090"/>
      <c r="E595" s="4090"/>
      <c r="F595" s="4094">
        <f>F593*B595</f>
        <v>0.56000000000000005</v>
      </c>
      <c r="G595" s="4092">
        <v>0</v>
      </c>
      <c r="H595" s="4093">
        <f t="shared" si="3"/>
        <v>0.56000000000000005</v>
      </c>
      <c r="I595" s="3238"/>
      <c r="J595" s="3239"/>
      <c r="K595" s="3239"/>
      <c r="L595" s="3239"/>
      <c r="M595" s="3239"/>
      <c r="N595" s="3239"/>
      <c r="O595" s="612"/>
      <c r="P595" s="152"/>
      <c r="Q595" s="152"/>
    </row>
    <row r="596" spans="1:17" ht="15.75">
      <c r="A596" s="612"/>
      <c r="B596" s="4089">
        <v>0.2</v>
      </c>
      <c r="C596" s="4090" t="s">
        <v>2873</v>
      </c>
      <c r="D596" s="4090"/>
      <c r="E596" s="4090"/>
      <c r="F596" s="4094">
        <f>F593*B596</f>
        <v>1.4000000000000001</v>
      </c>
      <c r="G596" s="4092">
        <v>0</v>
      </c>
      <c r="H596" s="4093">
        <f t="shared" si="3"/>
        <v>1.4000000000000001</v>
      </c>
      <c r="I596" s="3238"/>
      <c r="J596" s="3239"/>
      <c r="K596" s="3239"/>
      <c r="L596" s="3239"/>
      <c r="M596" s="3239"/>
      <c r="N596" s="3239"/>
      <c r="O596" s="612"/>
      <c r="P596" s="152"/>
      <c r="Q596" s="152"/>
    </row>
    <row r="597" spans="1:17" ht="15.75">
      <c r="A597" s="612"/>
      <c r="B597" s="4089">
        <v>0.55000000000000004</v>
      </c>
      <c r="C597" s="4090" t="s">
        <v>2874</v>
      </c>
      <c r="D597" s="4090"/>
      <c r="E597" s="4090"/>
      <c r="F597" s="4094">
        <f>F593*B597</f>
        <v>3.8500000000000005</v>
      </c>
      <c r="G597" s="4092">
        <v>0</v>
      </c>
      <c r="H597" s="4093">
        <f t="shared" si="3"/>
        <v>3.8500000000000005</v>
      </c>
      <c r="I597" s="3238"/>
      <c r="J597" s="3239"/>
      <c r="K597" s="3239"/>
      <c r="L597" s="3239"/>
      <c r="M597" s="3239"/>
      <c r="N597" s="3239"/>
      <c r="O597" s="612"/>
      <c r="P597" s="152"/>
      <c r="Q597" s="152"/>
    </row>
    <row r="598" spans="1:17" ht="15.75">
      <c r="A598" s="612"/>
      <c r="B598" s="4089">
        <v>0.02</v>
      </c>
      <c r="C598" s="4090" t="s">
        <v>2875</v>
      </c>
      <c r="D598" s="4090"/>
      <c r="E598" s="4090"/>
      <c r="F598" s="4094">
        <f>F593*B598</f>
        <v>0.14000000000000001</v>
      </c>
      <c r="G598" s="4092">
        <v>50</v>
      </c>
      <c r="H598" s="4093">
        <f t="shared" si="3"/>
        <v>0.28000000000000003</v>
      </c>
      <c r="I598" s="3238"/>
      <c r="J598" s="3239"/>
      <c r="K598" s="3239"/>
      <c r="L598" s="3239"/>
      <c r="M598" s="3239"/>
      <c r="N598" s="3239"/>
      <c r="O598" s="612"/>
      <c r="P598" s="152"/>
      <c r="Q598" s="152"/>
    </row>
    <row r="599" spans="1:17" ht="16.5" thickBot="1">
      <c r="A599" s="612"/>
      <c r="B599" s="4095"/>
      <c r="C599" s="4096"/>
      <c r="D599" s="4096"/>
      <c r="E599" s="4096"/>
      <c r="F599" s="4097">
        <f>F593*B599</f>
        <v>0</v>
      </c>
      <c r="G599" s="4098">
        <v>0</v>
      </c>
      <c r="H599" s="4099">
        <f t="shared" si="3"/>
        <v>0</v>
      </c>
      <c r="I599" s="3238"/>
      <c r="J599" s="3239"/>
      <c r="K599" s="3239"/>
      <c r="L599" s="3239"/>
      <c r="M599" s="3239"/>
      <c r="N599" s="3239"/>
      <c r="O599" s="612"/>
      <c r="P599" s="152"/>
      <c r="Q599" s="152"/>
    </row>
    <row r="600" spans="1:17" ht="15.75">
      <c r="A600" s="612"/>
      <c r="B600" s="4071"/>
      <c r="C600" s="152"/>
      <c r="D600" s="152"/>
      <c r="E600" s="152"/>
      <c r="F600" s="3237"/>
      <c r="G600" s="3237"/>
      <c r="H600" s="611"/>
      <c r="I600" s="3238"/>
      <c r="J600" s="3239"/>
      <c r="K600" s="3239"/>
      <c r="L600" s="3239"/>
      <c r="M600" s="3239"/>
      <c r="N600" s="3239"/>
      <c r="O600" s="612"/>
      <c r="P600" s="152"/>
      <c r="Q600" s="152"/>
    </row>
    <row r="601" spans="1:17">
      <c r="A601" s="433"/>
      <c r="B601" s="3107"/>
      <c r="C601" s="3108"/>
      <c r="D601" s="3108"/>
      <c r="E601" s="3108"/>
      <c r="F601" s="3108"/>
      <c r="G601" s="3108"/>
      <c r="H601" s="3108"/>
      <c r="I601" s="3108"/>
      <c r="J601" s="3107"/>
      <c r="K601" s="3107"/>
      <c r="L601" s="3107"/>
      <c r="M601" s="433"/>
      <c r="N601" s="433"/>
      <c r="O601" s="433"/>
      <c r="P601" s="433"/>
      <c r="Q601" s="433"/>
    </row>
    <row r="602" spans="1:17" ht="15.75">
      <c r="A602" s="612"/>
      <c r="B602" s="4071"/>
      <c r="C602" s="152"/>
      <c r="D602" s="152"/>
      <c r="E602" s="152"/>
      <c r="F602" s="3237"/>
      <c r="G602" s="3237"/>
      <c r="H602" s="611"/>
      <c r="I602" s="3238"/>
      <c r="J602" s="3239"/>
      <c r="K602" s="3239"/>
      <c r="L602" s="3239"/>
      <c r="M602" s="3239"/>
      <c r="N602" s="3239"/>
      <c r="O602" s="612"/>
      <c r="P602" s="152"/>
      <c r="Q602" s="152"/>
    </row>
    <row r="603" spans="1:17" ht="15.75">
      <c r="A603" s="612"/>
      <c r="B603" s="4071" t="s">
        <v>2876</v>
      </c>
      <c r="C603" s="152"/>
      <c r="D603" s="152"/>
      <c r="E603" s="152"/>
      <c r="F603" s="3237"/>
      <c r="G603" s="3237"/>
      <c r="H603" s="611"/>
      <c r="I603" s="3238"/>
      <c r="J603" s="3239"/>
      <c r="K603" s="3239"/>
      <c r="L603" s="3240"/>
      <c r="M603" s="4100"/>
      <c r="N603" s="4101"/>
      <c r="O603" s="612"/>
      <c r="P603" s="152"/>
      <c r="Q603" s="152"/>
    </row>
    <row r="604" spans="1:17" ht="15.75">
      <c r="A604" s="612"/>
      <c r="B604" s="4102" t="s">
        <v>2877</v>
      </c>
      <c r="C604" s="4102"/>
      <c r="D604" s="4102"/>
      <c r="E604" s="4102"/>
      <c r="F604" s="4102"/>
      <c r="G604" s="4102"/>
      <c r="H604" s="611"/>
      <c r="I604" s="3238"/>
      <c r="J604" s="3239" t="s">
        <v>2878</v>
      </c>
      <c r="K604" s="3239"/>
      <c r="L604" s="3240"/>
      <c r="M604" s="3238"/>
      <c r="N604" s="3238"/>
      <c r="O604" s="612"/>
      <c r="P604" s="152"/>
      <c r="Q604" s="152"/>
    </row>
    <row r="605" spans="1:17" ht="15.75">
      <c r="A605" s="612"/>
      <c r="B605" s="3239"/>
      <c r="C605" s="152"/>
      <c r="D605" s="152"/>
      <c r="E605" s="152"/>
      <c r="F605" s="3237"/>
      <c r="G605" s="3237"/>
      <c r="H605" s="611"/>
      <c r="I605" s="3238"/>
      <c r="J605" s="4014" t="s">
        <v>2879</v>
      </c>
      <c r="K605" s="3239"/>
      <c r="L605" s="3240"/>
      <c r="M605" s="3238"/>
      <c r="N605" s="3238"/>
      <c r="O605" s="612"/>
      <c r="P605" s="152"/>
      <c r="Q605" s="152"/>
    </row>
    <row r="606" spans="1:17" ht="15.75">
      <c r="A606" s="612"/>
      <c r="B606" s="3239" t="s">
        <v>2880</v>
      </c>
      <c r="C606" s="152"/>
      <c r="D606" s="152"/>
      <c r="E606" s="152"/>
      <c r="F606" s="3237"/>
      <c r="G606" s="3237"/>
      <c r="H606" s="611"/>
      <c r="I606" s="3238"/>
      <c r="J606" s="3239"/>
      <c r="K606" s="3239"/>
      <c r="L606" s="3240"/>
      <c r="M606" s="3238"/>
      <c r="N606" s="3238"/>
      <c r="O606" s="612"/>
      <c r="P606" s="152"/>
      <c r="Q606" s="152"/>
    </row>
    <row r="607" spans="1:17" ht="15.75">
      <c r="A607" s="612"/>
      <c r="B607" s="3239" t="s">
        <v>2881</v>
      </c>
      <c r="C607" s="152"/>
      <c r="D607" s="152"/>
      <c r="E607" s="152"/>
      <c r="F607" s="3237"/>
      <c r="G607" s="3237"/>
      <c r="H607" s="611"/>
      <c r="I607" s="3238"/>
      <c r="J607" s="3239" t="s">
        <v>2882</v>
      </c>
      <c r="K607" s="3239"/>
      <c r="L607" s="3240"/>
      <c r="M607" s="3238"/>
      <c r="N607" s="3238"/>
      <c r="O607" s="612"/>
      <c r="P607" s="152"/>
      <c r="Q607" s="152"/>
    </row>
    <row r="608" spans="1:17" ht="15.75">
      <c r="A608" s="612"/>
      <c r="B608" s="3239" t="s">
        <v>2883</v>
      </c>
      <c r="C608" s="152"/>
      <c r="D608" s="152"/>
      <c r="E608" s="152"/>
      <c r="F608" s="3237"/>
      <c r="G608" s="3237"/>
      <c r="H608" s="611"/>
      <c r="I608" s="3238"/>
      <c r="J608" s="3239" t="s">
        <v>2884</v>
      </c>
      <c r="K608" s="3239"/>
      <c r="L608" s="3240"/>
      <c r="M608" s="3238"/>
      <c r="N608" s="3238"/>
      <c r="O608" s="612"/>
      <c r="P608" s="152"/>
      <c r="Q608" s="152"/>
    </row>
    <row r="609" spans="1:17" ht="15.75">
      <c r="A609" s="612"/>
      <c r="B609" s="3239" t="s">
        <v>2885</v>
      </c>
      <c r="C609" s="152"/>
      <c r="D609" s="152"/>
      <c r="E609" s="152"/>
      <c r="F609" s="3237"/>
      <c r="G609" s="3237"/>
      <c r="H609" s="611"/>
      <c r="I609" s="3238"/>
      <c r="J609" s="3239" t="s">
        <v>2886</v>
      </c>
      <c r="K609" s="3239"/>
      <c r="L609" s="3240"/>
      <c r="M609" s="3238"/>
      <c r="N609" s="3238"/>
      <c r="O609" s="612"/>
      <c r="P609" s="612"/>
      <c r="Q609" s="611"/>
    </row>
    <row r="610" spans="1:17" ht="15.75">
      <c r="A610" s="612"/>
      <c r="B610" s="4102" t="s">
        <v>2887</v>
      </c>
      <c r="C610" s="4102"/>
      <c r="D610" s="4102"/>
      <c r="E610" s="4102"/>
      <c r="F610" s="3237"/>
      <c r="G610" s="3237"/>
      <c r="H610" s="611"/>
      <c r="I610" s="3238"/>
      <c r="J610" s="3239" t="s">
        <v>2888</v>
      </c>
      <c r="K610" s="3239"/>
      <c r="L610" s="3240"/>
      <c r="M610" s="3238"/>
      <c r="N610" s="3238"/>
      <c r="O610" s="612"/>
      <c r="P610" s="612"/>
      <c r="Q610" s="611"/>
    </row>
    <row r="611" spans="1:17" ht="15.75">
      <c r="A611" s="612"/>
      <c r="B611" s="3239"/>
      <c r="C611" s="152"/>
      <c r="D611" s="152"/>
      <c r="E611" s="152"/>
      <c r="F611" s="3237"/>
      <c r="G611" s="3237"/>
      <c r="H611" s="611"/>
      <c r="I611" s="3238"/>
      <c r="J611" s="4014" t="s">
        <v>2889</v>
      </c>
      <c r="K611" s="3239"/>
      <c r="L611" s="3240"/>
      <c r="M611" s="3238"/>
      <c r="N611" s="3238"/>
      <c r="O611" s="612"/>
      <c r="P611" s="612"/>
      <c r="Q611" s="611"/>
    </row>
    <row r="612" spans="1:17" ht="15.75">
      <c r="A612" s="612"/>
      <c r="B612" s="4019" t="s">
        <v>2890</v>
      </c>
      <c r="C612" s="152"/>
      <c r="D612" s="152"/>
      <c r="E612" s="152"/>
      <c r="F612" s="3237"/>
      <c r="G612" s="3237"/>
      <c r="H612" s="611"/>
      <c r="I612" s="3238"/>
      <c r="J612" s="4014" t="s">
        <v>2891</v>
      </c>
      <c r="K612" s="3239"/>
      <c r="L612" s="3240"/>
      <c r="M612" s="3238"/>
      <c r="N612" s="3238"/>
      <c r="O612" s="612"/>
      <c r="P612" s="612"/>
      <c r="Q612" s="611"/>
    </row>
    <row r="613" spans="1:17" ht="15.75">
      <c r="A613" s="612"/>
      <c r="B613" s="4102" t="s">
        <v>2892</v>
      </c>
      <c r="C613" s="4102"/>
      <c r="D613" s="4102"/>
      <c r="E613" s="4102"/>
      <c r="F613" s="4102"/>
      <c r="G613" s="3237"/>
      <c r="H613" s="611"/>
      <c r="I613" s="3238"/>
      <c r="J613" s="3239"/>
      <c r="K613" s="3239"/>
      <c r="L613" s="3240"/>
      <c r="M613" s="3238"/>
      <c r="N613" s="3238"/>
      <c r="O613" s="612"/>
      <c r="P613" s="612"/>
      <c r="Q613" s="611"/>
    </row>
    <row r="614" spans="1:17" ht="15.75">
      <c r="A614" s="612"/>
      <c r="B614" s="3239"/>
      <c r="C614" s="152"/>
      <c r="D614" s="152"/>
      <c r="E614" s="152"/>
      <c r="F614" s="3237"/>
      <c r="G614" s="3237"/>
      <c r="H614" s="611"/>
      <c r="I614" s="3238"/>
      <c r="J614" s="4019" t="s">
        <v>2893</v>
      </c>
      <c r="K614" s="3239"/>
      <c r="L614" s="3240"/>
      <c r="M614" s="3238"/>
      <c r="N614" s="3238"/>
      <c r="O614" s="612"/>
      <c r="P614" s="612"/>
      <c r="Q614" s="611"/>
    </row>
    <row r="615" spans="1:17" ht="15.75">
      <c r="A615" s="612"/>
      <c r="B615" s="3239"/>
      <c r="C615" s="152"/>
      <c r="D615" s="152"/>
      <c r="E615" s="152"/>
      <c r="F615" s="3237"/>
      <c r="G615" s="3237"/>
      <c r="H615" s="611"/>
      <c r="I615" s="3238"/>
      <c r="J615" s="4014" t="s">
        <v>2894</v>
      </c>
      <c r="K615" s="3239"/>
      <c r="L615" s="3240"/>
      <c r="M615" s="3238"/>
      <c r="N615" s="3238"/>
      <c r="O615" s="612"/>
      <c r="P615" s="612"/>
      <c r="Q615" s="611"/>
    </row>
    <row r="616" spans="1:17" ht="15.75">
      <c r="A616" s="612"/>
      <c r="B616" s="4019" t="s">
        <v>2895</v>
      </c>
      <c r="C616" s="152"/>
      <c r="D616" s="152"/>
      <c r="E616" s="152"/>
      <c r="F616" s="3237"/>
      <c r="G616" s="3237"/>
      <c r="H616" s="611"/>
      <c r="I616" s="3238"/>
      <c r="J616" s="3239"/>
      <c r="K616" s="3239"/>
      <c r="L616" s="3240"/>
      <c r="M616" s="3238"/>
      <c r="N616" s="3238"/>
      <c r="O616" s="612"/>
      <c r="P616" s="612"/>
      <c r="Q616" s="611"/>
    </row>
    <row r="617" spans="1:17" ht="15.75">
      <c r="A617" s="612"/>
      <c r="B617" s="4102" t="s">
        <v>2896</v>
      </c>
      <c r="C617" s="4102"/>
      <c r="D617" s="4102"/>
      <c r="E617" s="4102"/>
      <c r="F617" s="4102"/>
      <c r="G617" s="4102"/>
      <c r="H617" s="611"/>
      <c r="I617" s="3238"/>
      <c r="J617" s="3239" t="s">
        <v>2897</v>
      </c>
      <c r="K617" s="3239"/>
      <c r="L617" s="3240"/>
      <c r="M617" s="3238"/>
      <c r="N617" s="3238"/>
      <c r="O617" s="612"/>
      <c r="P617" s="612"/>
      <c r="Q617" s="611"/>
    </row>
    <row r="618" spans="1:17" ht="15.75">
      <c r="A618" s="612"/>
      <c r="B618" s="4102" t="s">
        <v>2898</v>
      </c>
      <c r="C618" s="4102"/>
      <c r="D618" s="4102"/>
      <c r="E618" s="4102"/>
      <c r="F618" s="4102"/>
      <c r="G618" s="4102"/>
      <c r="H618" s="611"/>
      <c r="I618" s="3238"/>
      <c r="J618" s="4014" t="s">
        <v>2899</v>
      </c>
      <c r="K618" s="3239"/>
      <c r="L618" s="3240"/>
      <c r="M618" s="3238"/>
      <c r="N618" s="3238"/>
      <c r="O618" s="612"/>
      <c r="P618" s="612"/>
      <c r="Q618" s="611"/>
    </row>
    <row r="619" spans="1:17" ht="15.75">
      <c r="A619" s="612"/>
      <c r="B619" s="3239"/>
      <c r="C619" s="152"/>
      <c r="D619" s="152"/>
      <c r="E619" s="152"/>
      <c r="F619" s="3237"/>
      <c r="G619" s="3237"/>
      <c r="H619" s="611"/>
      <c r="I619" s="3238"/>
      <c r="J619" s="3239"/>
      <c r="K619" s="3239"/>
      <c r="L619" s="3240"/>
      <c r="M619" s="3238"/>
      <c r="N619" s="3238"/>
      <c r="O619" s="612"/>
      <c r="P619" s="612"/>
      <c r="Q619" s="611"/>
    </row>
    <row r="620" spans="1:17" ht="15.75">
      <c r="A620" s="612"/>
      <c r="B620" s="4019" t="s">
        <v>2900</v>
      </c>
      <c r="C620" s="152"/>
      <c r="D620" s="152"/>
      <c r="E620" s="152"/>
      <c r="F620" s="3237"/>
      <c r="G620" s="3237"/>
      <c r="H620" s="611"/>
      <c r="I620" s="3238"/>
      <c r="J620" s="3239" t="s">
        <v>2901</v>
      </c>
      <c r="K620" s="3239"/>
      <c r="L620" s="3240"/>
      <c r="M620" s="3238"/>
      <c r="N620" s="3238"/>
      <c r="O620" s="612"/>
      <c r="P620" s="612"/>
      <c r="Q620" s="611"/>
    </row>
    <row r="621" spans="1:17" ht="15.75">
      <c r="A621" s="612"/>
      <c r="B621" s="3239" t="s">
        <v>2902</v>
      </c>
      <c r="C621" s="152"/>
      <c r="D621" s="152"/>
      <c r="E621" s="152"/>
      <c r="F621" s="3237"/>
      <c r="G621" s="3237"/>
      <c r="H621" s="611"/>
      <c r="I621" s="3238"/>
      <c r="J621" s="4014" t="s">
        <v>2903</v>
      </c>
      <c r="K621" s="3239"/>
      <c r="L621" s="3240"/>
      <c r="M621" s="3238"/>
      <c r="N621" s="3238"/>
      <c r="O621" s="612"/>
      <c r="P621" s="612"/>
      <c r="Q621" s="611"/>
    </row>
    <row r="622" spans="1:17" ht="15.75">
      <c r="A622" s="612"/>
      <c r="B622" s="3239" t="s">
        <v>2904</v>
      </c>
      <c r="C622" s="152"/>
      <c r="D622" s="152"/>
      <c r="E622" s="152"/>
      <c r="F622" s="3237"/>
      <c r="G622" s="3237"/>
      <c r="H622" s="611"/>
      <c r="I622" s="3238"/>
      <c r="J622" s="3239"/>
      <c r="K622" s="3239"/>
      <c r="L622" s="3240"/>
      <c r="M622" s="3238"/>
      <c r="N622" s="3238"/>
      <c r="O622" s="612"/>
      <c r="P622" s="612"/>
      <c r="Q622" s="611"/>
    </row>
    <row r="623" spans="1:17" ht="15.75">
      <c r="A623" s="612"/>
      <c r="B623" s="3239" t="s">
        <v>2905</v>
      </c>
      <c r="C623" s="152"/>
      <c r="D623" s="152"/>
      <c r="E623" s="152"/>
      <c r="F623" s="3237"/>
      <c r="G623" s="3237"/>
      <c r="H623" s="611"/>
      <c r="I623" s="3238"/>
      <c r="J623" s="4024" t="s">
        <v>2906</v>
      </c>
      <c r="K623" s="3239"/>
      <c r="L623" s="3240"/>
      <c r="M623" s="3238"/>
      <c r="N623" s="3238"/>
      <c r="O623" s="612"/>
      <c r="P623" s="612"/>
      <c r="Q623" s="611"/>
    </row>
    <row r="624" spans="1:17" ht="15.75">
      <c r="A624" s="612"/>
      <c r="B624" s="4102" t="s">
        <v>2907</v>
      </c>
      <c r="C624" s="4102"/>
      <c r="D624" s="4102"/>
      <c r="E624" s="4102"/>
      <c r="F624" s="4102"/>
      <c r="G624" s="3237"/>
      <c r="H624" s="611"/>
      <c r="I624" s="3238"/>
      <c r="J624" s="4014" t="s">
        <v>2908</v>
      </c>
      <c r="K624" s="3239"/>
      <c r="L624" s="3240"/>
      <c r="M624" s="3238"/>
      <c r="N624" s="3238"/>
      <c r="O624" s="612"/>
      <c r="P624" s="612"/>
      <c r="Q624" s="611"/>
    </row>
    <row r="625" spans="1:17" ht="15.75">
      <c r="A625" s="612"/>
      <c r="B625" s="3239"/>
      <c r="C625" s="152"/>
      <c r="D625" s="152"/>
      <c r="E625" s="152"/>
      <c r="F625" s="3237"/>
      <c r="G625" s="3237"/>
      <c r="H625" s="611"/>
      <c r="I625" s="3238"/>
      <c r="J625" s="4014" t="s">
        <v>2909</v>
      </c>
      <c r="K625" s="3239"/>
      <c r="L625" s="3240"/>
      <c r="M625" s="3238"/>
      <c r="N625" s="3238"/>
      <c r="O625" s="612"/>
      <c r="P625" s="612"/>
      <c r="Q625" s="611"/>
    </row>
    <row r="626" spans="1:17" ht="15.75">
      <c r="A626" s="612"/>
      <c r="B626" s="3239"/>
      <c r="C626" s="152"/>
      <c r="D626" s="152"/>
      <c r="E626" s="152"/>
      <c r="F626" s="3237"/>
      <c r="G626" s="3237"/>
      <c r="H626" s="611"/>
      <c r="I626" s="3238"/>
      <c r="J626" s="4014" t="s">
        <v>2910</v>
      </c>
      <c r="K626" s="3239"/>
      <c r="L626" s="3240"/>
      <c r="M626" s="3238"/>
      <c r="N626" s="3238"/>
      <c r="O626" s="612"/>
      <c r="P626" s="612"/>
      <c r="Q626" s="611"/>
    </row>
    <row r="627" spans="1:17" ht="15.75">
      <c r="A627" s="612"/>
      <c r="B627" s="3239" t="s">
        <v>2911</v>
      </c>
      <c r="C627" s="152"/>
      <c r="D627" s="152"/>
      <c r="E627" s="152"/>
      <c r="F627" s="3237"/>
      <c r="G627" s="3237"/>
      <c r="H627" s="611"/>
      <c r="I627" s="3238"/>
      <c r="J627" s="3239"/>
      <c r="K627" s="3239"/>
      <c r="L627" s="3240"/>
      <c r="M627" s="3238"/>
      <c r="N627" s="3238"/>
      <c r="O627" s="612"/>
      <c r="P627" s="612"/>
      <c r="Q627" s="611"/>
    </row>
    <row r="628" spans="1:17" ht="15.75">
      <c r="A628" s="612"/>
      <c r="B628" s="4102" t="s">
        <v>2912</v>
      </c>
      <c r="C628" s="4102"/>
      <c r="D628" s="4102"/>
      <c r="E628" s="4102"/>
      <c r="F628" s="3237"/>
      <c r="G628" s="3237"/>
      <c r="H628" s="611"/>
      <c r="I628" s="3238"/>
      <c r="J628" s="4019" t="s">
        <v>2913</v>
      </c>
      <c r="K628" s="3239"/>
      <c r="L628" s="3240"/>
      <c r="M628" s="3238"/>
      <c r="N628" s="3238"/>
      <c r="O628" s="612"/>
      <c r="P628" s="612"/>
      <c r="Q628" s="611"/>
    </row>
    <row r="629" spans="1:17" ht="15.75">
      <c r="A629" s="612"/>
      <c r="B629" s="3239"/>
      <c r="C629" s="152"/>
      <c r="D629" s="152"/>
      <c r="E629" s="152"/>
      <c r="F629" s="3237"/>
      <c r="G629" s="3237"/>
      <c r="H629" s="611"/>
      <c r="I629" s="3238"/>
      <c r="J629" s="4014" t="s">
        <v>2914</v>
      </c>
      <c r="K629" s="3239"/>
      <c r="L629" s="3240"/>
      <c r="M629" s="3238"/>
      <c r="N629" s="3238"/>
      <c r="O629" s="612"/>
      <c r="P629" s="612"/>
      <c r="Q629" s="611"/>
    </row>
    <row r="630" spans="1:17" ht="15.75">
      <c r="A630" s="612"/>
      <c r="B630" s="3239"/>
      <c r="C630" s="152"/>
      <c r="D630" s="152"/>
      <c r="E630" s="152"/>
      <c r="F630" s="3237"/>
      <c r="G630" s="3237"/>
      <c r="H630" s="611"/>
      <c r="I630" s="3238"/>
      <c r="J630" s="4014"/>
      <c r="K630" s="3239"/>
      <c r="L630" s="3240"/>
      <c r="M630" s="3238"/>
      <c r="N630" s="3238"/>
      <c r="O630" s="612"/>
      <c r="P630" s="612"/>
      <c r="Q630" s="611"/>
    </row>
    <row r="631" spans="1:17">
      <c r="A631" s="433"/>
      <c r="B631" s="3107"/>
      <c r="C631" s="3108"/>
      <c r="D631" s="3108"/>
      <c r="E631" s="3108"/>
      <c r="F631" s="3108"/>
      <c r="G631" s="3108"/>
      <c r="H631" s="3108"/>
      <c r="I631" s="3108"/>
      <c r="J631" s="3107"/>
      <c r="K631" s="3107"/>
      <c r="L631" s="3107"/>
      <c r="M631" s="433"/>
      <c r="N631" s="433"/>
      <c r="O631" s="433"/>
      <c r="P631" s="433"/>
      <c r="Q631" s="433"/>
    </row>
    <row r="632" spans="1:17">
      <c r="A632" s="612"/>
      <c r="B632" s="611"/>
      <c r="C632" s="611"/>
      <c r="D632" s="611"/>
      <c r="E632" s="611"/>
      <c r="F632" s="611"/>
      <c r="G632" s="611"/>
      <c r="H632" s="611"/>
      <c r="I632" s="611"/>
      <c r="J632" s="611"/>
      <c r="K632" s="611"/>
      <c r="L632" s="611"/>
      <c r="M632" s="611"/>
      <c r="N632" s="611"/>
      <c r="O632" s="611"/>
      <c r="P632" s="611"/>
      <c r="Q632" s="611"/>
    </row>
    <row r="633" spans="1:17">
      <c r="A633" s="612"/>
      <c r="B633" s="611"/>
      <c r="C633" s="611"/>
      <c r="D633" s="611"/>
      <c r="E633" s="611"/>
      <c r="F633" s="611"/>
      <c r="G633" s="611"/>
      <c r="H633" s="611"/>
      <c r="I633" s="611"/>
      <c r="J633" s="611"/>
      <c r="K633" s="611"/>
      <c r="L633" s="611"/>
      <c r="M633" s="611"/>
      <c r="N633" s="611"/>
      <c r="O633" s="611"/>
      <c r="P633" s="611"/>
      <c r="Q633" s="611"/>
    </row>
    <row r="634" spans="1:17" ht="15.75">
      <c r="A634" s="612"/>
      <c r="B634" s="611"/>
      <c r="C634" s="611"/>
      <c r="D634" s="611"/>
      <c r="E634" s="611"/>
      <c r="F634" s="611"/>
      <c r="G634" s="4103" t="str">
        <f>SUBSTITUTE(ADDRESS(1,COLUMN(),4),"1","")</f>
        <v>G</v>
      </c>
      <c r="H634" s="611" t="s">
        <v>2915</v>
      </c>
      <c r="I634" s="611"/>
      <c r="J634" s="611"/>
      <c r="K634" s="611"/>
      <c r="L634" s="611"/>
      <c r="M634" s="611"/>
      <c r="N634" s="611"/>
      <c r="O634" s="611"/>
      <c r="P634" s="611"/>
      <c r="Q634" s="611"/>
    </row>
    <row r="635" spans="1:17" ht="15.75">
      <c r="A635" s="612"/>
      <c r="B635" s="611"/>
      <c r="C635" s="4104" t="s">
        <v>454</v>
      </c>
      <c r="D635" s="4105"/>
      <c r="E635" s="4105"/>
      <c r="F635" s="4105"/>
      <c r="G635" s="4105"/>
      <c r="H635" s="4105"/>
      <c r="I635" s="4105"/>
      <c r="J635" s="4105"/>
      <c r="K635" s="4105"/>
      <c r="L635" s="4106"/>
      <c r="M635" s="612"/>
      <c r="N635" s="612"/>
      <c r="O635" s="612"/>
      <c r="P635" s="612"/>
      <c r="Q635" s="612"/>
    </row>
    <row r="636" spans="1:17">
      <c r="A636" s="612"/>
      <c r="B636" s="611"/>
      <c r="C636" s="4107" t="s">
        <v>455</v>
      </c>
      <c r="D636" s="4108"/>
      <c r="E636" s="4108"/>
      <c r="F636" s="4109">
        <v>1</v>
      </c>
      <c r="G636" s="4110">
        <f>F636</f>
        <v>1</v>
      </c>
      <c r="H636" s="4111" t="s">
        <v>456</v>
      </c>
      <c r="I636" s="4111"/>
      <c r="J636" s="4112" t="s">
        <v>457</v>
      </c>
      <c r="K636" s="4113" t="s">
        <v>458</v>
      </c>
      <c r="L636" s="4114"/>
      <c r="M636" s="612"/>
      <c r="N636" s="612"/>
      <c r="O636" s="612"/>
      <c r="P636" s="612"/>
      <c r="Q636" s="612"/>
    </row>
    <row r="637" spans="1:17">
      <c r="A637" s="612"/>
      <c r="B637" s="611"/>
      <c r="C637" s="4115" t="s">
        <v>459</v>
      </c>
      <c r="D637" s="4116"/>
      <c r="E637" s="4116"/>
      <c r="F637" s="4117">
        <v>25</v>
      </c>
      <c r="G637" s="4110">
        <f>G636</f>
        <v>1</v>
      </c>
      <c r="H637" s="4118">
        <f t="shared" ref="H637:H643" si="4">(G637*F637)/100</f>
        <v>0.25</v>
      </c>
      <c r="I637" s="4118"/>
      <c r="J637" s="4119">
        <v>20</v>
      </c>
      <c r="K637" s="4120">
        <f t="shared" ref="K637:K643" si="5">H637/(100-J637)*100</f>
        <v>0.3125</v>
      </c>
      <c r="L637" s="4121"/>
      <c r="M637" s="612"/>
      <c r="N637" s="612"/>
      <c r="O637" s="612"/>
      <c r="P637" s="612"/>
      <c r="Q637" s="612"/>
    </row>
    <row r="638" spans="1:17">
      <c r="A638" s="612"/>
      <c r="B638" s="611"/>
      <c r="C638" s="4115" t="s">
        <v>460</v>
      </c>
      <c r="D638" s="4116"/>
      <c r="E638" s="4116"/>
      <c r="F638" s="4117">
        <v>20</v>
      </c>
      <c r="G638" s="4110">
        <f>G636</f>
        <v>1</v>
      </c>
      <c r="H638" s="4118">
        <f t="shared" si="4"/>
        <v>0.2</v>
      </c>
      <c r="I638" s="4118"/>
      <c r="J638" s="4119">
        <v>25</v>
      </c>
      <c r="K638" s="4120">
        <f t="shared" si="5"/>
        <v>0.26666666666666672</v>
      </c>
      <c r="L638" s="4121"/>
      <c r="M638" s="612"/>
      <c r="N638" s="612"/>
      <c r="O638" s="612"/>
      <c r="P638" s="612"/>
      <c r="Q638" s="612"/>
    </row>
    <row r="639" spans="1:17">
      <c r="A639" s="612"/>
      <c r="B639" s="611"/>
      <c r="C639" s="4115" t="s">
        <v>461</v>
      </c>
      <c r="D639" s="4116"/>
      <c r="E639" s="4116"/>
      <c r="F639" s="4117">
        <v>15</v>
      </c>
      <c r="G639" s="4110">
        <f>G636</f>
        <v>1</v>
      </c>
      <c r="H639" s="4118">
        <f t="shared" si="4"/>
        <v>0.15</v>
      </c>
      <c r="I639" s="4118"/>
      <c r="J639" s="4119">
        <v>20</v>
      </c>
      <c r="K639" s="4120">
        <f t="shared" si="5"/>
        <v>0.1875</v>
      </c>
      <c r="L639" s="4121"/>
      <c r="M639" s="612"/>
      <c r="N639" s="612"/>
      <c r="O639" s="612"/>
      <c r="P639" s="612"/>
      <c r="Q639" s="612"/>
    </row>
    <row r="640" spans="1:17">
      <c r="A640" s="612"/>
      <c r="B640" s="611"/>
      <c r="C640" s="4115" t="s">
        <v>462</v>
      </c>
      <c r="D640" s="4116"/>
      <c r="E640" s="4116"/>
      <c r="F640" s="4117">
        <v>15</v>
      </c>
      <c r="G640" s="4110">
        <f>G636</f>
        <v>1</v>
      </c>
      <c r="H640" s="4118">
        <f t="shared" si="4"/>
        <v>0.15</v>
      </c>
      <c r="I640" s="4118"/>
      <c r="J640" s="4119">
        <v>0</v>
      </c>
      <c r="K640" s="4120">
        <f t="shared" si="5"/>
        <v>0.15</v>
      </c>
      <c r="L640" s="4121"/>
      <c r="M640" s="612"/>
      <c r="N640" s="612"/>
      <c r="O640" s="612"/>
      <c r="P640" s="612"/>
      <c r="Q640" s="612"/>
    </row>
    <row r="641" spans="1:17">
      <c r="A641" s="612"/>
      <c r="B641" s="611"/>
      <c r="C641" s="4115" t="s">
        <v>463</v>
      </c>
      <c r="D641" s="4116"/>
      <c r="E641" s="4116"/>
      <c r="F641" s="4117">
        <v>10</v>
      </c>
      <c r="G641" s="4110">
        <f>G636</f>
        <v>1</v>
      </c>
      <c r="H641" s="4118">
        <f t="shared" si="4"/>
        <v>0.1</v>
      </c>
      <c r="I641" s="4118"/>
      <c r="J641" s="4119">
        <v>20</v>
      </c>
      <c r="K641" s="4120">
        <f t="shared" si="5"/>
        <v>0.125</v>
      </c>
      <c r="L641" s="4121"/>
      <c r="M641" s="612"/>
      <c r="N641" s="612"/>
      <c r="O641" s="612"/>
      <c r="P641" s="612"/>
      <c r="Q641" s="612"/>
    </row>
    <row r="642" spans="1:17">
      <c r="A642" s="612"/>
      <c r="B642" s="611"/>
      <c r="C642" s="4115" t="s">
        <v>464</v>
      </c>
      <c r="D642" s="4116"/>
      <c r="E642" s="4116"/>
      <c r="F642" s="4117">
        <v>7.5</v>
      </c>
      <c r="G642" s="4110">
        <f>G636</f>
        <v>1</v>
      </c>
      <c r="H642" s="4118">
        <f t="shared" si="4"/>
        <v>7.4999999999999997E-2</v>
      </c>
      <c r="I642" s="4118"/>
      <c r="J642" s="4119">
        <v>20</v>
      </c>
      <c r="K642" s="4120">
        <f t="shared" si="5"/>
        <v>9.375E-2</v>
      </c>
      <c r="L642" s="4121"/>
      <c r="M642" s="612"/>
      <c r="N642" s="612"/>
      <c r="O642" s="612"/>
      <c r="P642" s="612"/>
      <c r="Q642" s="612"/>
    </row>
    <row r="643" spans="1:17">
      <c r="A643" s="612"/>
      <c r="B643" s="611"/>
      <c r="C643" s="4115" t="s">
        <v>465</v>
      </c>
      <c r="D643" s="4116"/>
      <c r="E643" s="4116"/>
      <c r="F643" s="4117">
        <v>7.5</v>
      </c>
      <c r="G643" s="4110">
        <f>G636</f>
        <v>1</v>
      </c>
      <c r="H643" s="4118">
        <f t="shared" si="4"/>
        <v>7.4999999999999997E-2</v>
      </c>
      <c r="I643" s="4118"/>
      <c r="J643" s="4119">
        <v>20</v>
      </c>
      <c r="K643" s="4120">
        <f t="shared" si="5"/>
        <v>9.375E-2</v>
      </c>
      <c r="L643" s="4121"/>
      <c r="M643" s="612"/>
      <c r="N643" s="612"/>
      <c r="O643" s="612"/>
      <c r="P643" s="612"/>
      <c r="Q643" s="612"/>
    </row>
    <row r="644" spans="1:17">
      <c r="A644" s="612"/>
      <c r="B644" s="611"/>
      <c r="C644" s="4122" t="s">
        <v>466</v>
      </c>
      <c r="D644" s="4123"/>
      <c r="E644" s="4123"/>
      <c r="F644" s="4124">
        <f>SUM(F637:F643)</f>
        <v>100</v>
      </c>
      <c r="G644" s="4125"/>
      <c r="H644" s="4126"/>
      <c r="I644" s="611"/>
      <c r="J644" s="4126"/>
      <c r="K644" s="4126"/>
      <c r="L644" s="4127"/>
      <c r="M644" s="612"/>
      <c r="N644" s="612"/>
      <c r="O644" s="612"/>
      <c r="P644" s="612"/>
      <c r="Q644" s="612"/>
    </row>
    <row r="645" spans="1:17">
      <c r="A645" s="612"/>
      <c r="B645" s="611"/>
      <c r="C645" s="4128"/>
      <c r="D645" s="4129"/>
      <c r="E645" s="4129"/>
      <c r="F645" s="4130"/>
      <c r="G645" s="4131"/>
      <c r="H645" s="4131"/>
      <c r="I645" s="4132"/>
      <c r="J645" s="4131"/>
      <c r="K645" s="4131"/>
      <c r="L645" s="4133"/>
      <c r="M645" s="612"/>
      <c r="N645" s="612"/>
      <c r="O645" s="612"/>
      <c r="P645" s="612"/>
      <c r="Q645" s="612"/>
    </row>
    <row r="646" spans="1:17">
      <c r="A646" s="612"/>
      <c r="B646" s="611"/>
      <c r="C646" s="611"/>
      <c r="D646" s="611"/>
      <c r="E646" s="611"/>
      <c r="F646" s="611"/>
      <c r="G646" s="611"/>
      <c r="H646" s="611"/>
      <c r="I646" s="611"/>
      <c r="J646" s="611"/>
      <c r="K646" s="611"/>
      <c r="L646" s="611"/>
      <c r="M646" s="612"/>
      <c r="N646" s="612"/>
      <c r="O646" s="612"/>
      <c r="P646" s="612"/>
      <c r="Q646" s="612"/>
    </row>
    <row r="647" spans="1:17" ht="15.75" thickBot="1">
      <c r="A647" s="612"/>
      <c r="B647" s="611"/>
      <c r="C647" s="611"/>
      <c r="D647" s="611"/>
      <c r="E647" s="611"/>
      <c r="F647" s="611"/>
      <c r="G647" s="611"/>
      <c r="H647" s="611"/>
      <c r="I647" s="611"/>
      <c r="J647" s="611"/>
      <c r="K647" s="611"/>
      <c r="L647" s="611"/>
      <c r="M647" s="612"/>
      <c r="N647" s="612"/>
      <c r="O647" s="612"/>
      <c r="P647" s="612"/>
      <c r="Q647" s="612"/>
    </row>
    <row r="648" spans="1:17" ht="18.75">
      <c r="A648" s="612"/>
      <c r="B648" s="611"/>
      <c r="C648" s="4134" t="s">
        <v>467</v>
      </c>
      <c r="D648" s="4135"/>
      <c r="E648" s="4135"/>
      <c r="F648" s="4135"/>
      <c r="G648" s="4135"/>
      <c r="H648" s="4135"/>
      <c r="I648" s="4135"/>
      <c r="J648" s="4135"/>
      <c r="K648" s="4135"/>
      <c r="L648" s="4136"/>
      <c r="M648" s="612"/>
      <c r="N648" s="612"/>
      <c r="O648" s="612"/>
      <c r="P648" s="612"/>
      <c r="Q648" s="612"/>
    </row>
    <row r="649" spans="1:17">
      <c r="A649" s="612"/>
      <c r="B649" s="611"/>
      <c r="C649" s="2683" t="s">
        <v>468</v>
      </c>
      <c r="D649" s="4137"/>
      <c r="E649" s="4137"/>
      <c r="F649" s="4137"/>
      <c r="G649" s="4137"/>
      <c r="H649" s="4137"/>
      <c r="I649" s="4137"/>
      <c r="J649" s="4137"/>
      <c r="K649" s="4137"/>
      <c r="L649" s="4138"/>
      <c r="M649" s="612"/>
      <c r="N649" s="612"/>
      <c r="O649" s="612"/>
      <c r="P649" s="612"/>
      <c r="Q649" s="612"/>
    </row>
    <row r="650" spans="1:17" ht="18">
      <c r="A650" s="612"/>
      <c r="B650" s="611"/>
      <c r="C650" s="2684" t="s">
        <v>469</v>
      </c>
      <c r="D650" s="4139"/>
      <c r="E650" s="4139"/>
      <c r="F650" s="4139"/>
      <c r="G650" s="4139"/>
      <c r="H650" s="4139"/>
      <c r="I650" s="4139"/>
      <c r="J650" s="4139"/>
      <c r="K650" s="4139"/>
      <c r="L650" s="4140"/>
      <c r="M650" s="612"/>
      <c r="N650" s="612"/>
      <c r="O650" s="612"/>
      <c r="P650" s="612"/>
      <c r="Q650" s="612"/>
    </row>
    <row r="651" spans="1:17">
      <c r="A651" s="612"/>
      <c r="B651" s="611"/>
      <c r="C651" s="2685" t="str">
        <f ca="1">CELL("nomfichier")</f>
        <v>E:\0-UPRT\1-UPRT.FR-SITE-WEB\ff-fiches-fabrications\ff-fiches-fabrication-maj-08-2020\[ff-21-restauration-beignets.accacia.xlsx]Formats-Formules-Fonctions</v>
      </c>
      <c r="D651" s="4141"/>
      <c r="E651" s="4141"/>
      <c r="F651" s="4141"/>
      <c r="G651" s="4141"/>
      <c r="H651" s="4141"/>
      <c r="I651" s="4141"/>
      <c r="J651" s="4141"/>
      <c r="K651" s="4141"/>
      <c r="L651" s="4142"/>
      <c r="M651" s="612"/>
      <c r="N651" s="612"/>
      <c r="O651" s="612"/>
      <c r="P651" s="612"/>
      <c r="Q651" s="612"/>
    </row>
    <row r="652" spans="1:17" ht="26.25">
      <c r="A652" s="612"/>
      <c r="B652" s="611"/>
      <c r="C652" s="2686" t="s">
        <v>470</v>
      </c>
      <c r="D652" s="4143"/>
      <c r="E652" s="4143"/>
      <c r="F652" s="4143"/>
      <c r="G652" s="4143"/>
      <c r="H652" s="4143"/>
      <c r="I652" s="4143"/>
      <c r="J652" s="4143"/>
      <c r="K652" s="4143"/>
      <c r="L652" s="4144"/>
      <c r="M652" s="612"/>
      <c r="N652" s="612"/>
      <c r="O652" s="612"/>
      <c r="P652" s="612"/>
      <c r="Q652" s="612"/>
    </row>
    <row r="653" spans="1:17" ht="26.25">
      <c r="A653" s="612"/>
      <c r="B653" s="611"/>
      <c r="C653" s="4145"/>
      <c r="D653" s="4146"/>
      <c r="E653" s="4146" t="s">
        <v>471</v>
      </c>
      <c r="F653" s="611"/>
      <c r="G653" s="4147">
        <f ca="1">TODAY()</f>
        <v>44545</v>
      </c>
      <c r="H653" s="4148"/>
      <c r="I653" s="4149"/>
      <c r="J653" s="4150">
        <f ca="1">NOW()</f>
        <v>44545.469873263886</v>
      </c>
      <c r="K653" s="4150"/>
      <c r="L653" s="4151"/>
      <c r="M653" s="612"/>
      <c r="N653" s="612"/>
      <c r="O653" s="612"/>
      <c r="P653" s="612"/>
      <c r="Q653" s="612"/>
    </row>
    <row r="654" spans="1:17" ht="15.75">
      <c r="A654" s="612"/>
      <c r="B654" s="611"/>
      <c r="C654" s="4152">
        <v>1</v>
      </c>
      <c r="D654" s="4153" t="s">
        <v>472</v>
      </c>
      <c r="E654" s="612"/>
      <c r="F654" s="611"/>
      <c r="G654" s="4154"/>
      <c r="H654" s="4154"/>
      <c r="I654" s="4154"/>
      <c r="J654" s="4154"/>
      <c r="K654" s="4154"/>
      <c r="L654" s="4155"/>
      <c r="M654" s="612"/>
      <c r="N654" s="612"/>
      <c r="O654" s="612"/>
      <c r="P654" s="612"/>
      <c r="Q654" s="612"/>
    </row>
    <row r="655" spans="1:17">
      <c r="A655" s="612"/>
      <c r="B655" s="611"/>
      <c r="C655" s="4152"/>
      <c r="D655" s="4156" t="s">
        <v>473</v>
      </c>
      <c r="E655" s="4156"/>
      <c r="F655" s="4156"/>
      <c r="G655" s="4157"/>
      <c r="H655" s="4158" t="s">
        <v>441</v>
      </c>
      <c r="I655" s="4159" t="s">
        <v>442</v>
      </c>
      <c r="J655" s="4159" t="s">
        <v>443</v>
      </c>
      <c r="K655" s="4159" t="s">
        <v>444</v>
      </c>
      <c r="L655" s="4160" t="s">
        <v>474</v>
      </c>
      <c r="M655" s="612"/>
      <c r="N655" s="612"/>
      <c r="O655" s="612"/>
      <c r="P655" s="612"/>
      <c r="Q655" s="612"/>
    </row>
    <row r="656" spans="1:17" ht="15.75">
      <c r="A656" s="612"/>
      <c r="B656" s="611"/>
      <c r="C656" s="4152"/>
      <c r="D656" s="4156" t="s">
        <v>475</v>
      </c>
      <c r="E656" s="4156"/>
      <c r="F656" s="4156"/>
      <c r="G656" s="4161">
        <f>SUM(H656:L656)</f>
        <v>2170</v>
      </c>
      <c r="H656" s="4162">
        <v>550</v>
      </c>
      <c r="I656" s="4162">
        <v>920</v>
      </c>
      <c r="J656" s="4162">
        <v>340</v>
      </c>
      <c r="K656" s="4162">
        <v>150</v>
      </c>
      <c r="L656" s="4163">
        <v>210</v>
      </c>
      <c r="M656" s="612"/>
      <c r="N656" s="612"/>
      <c r="O656" s="612"/>
      <c r="P656" s="612"/>
      <c r="Q656" s="612"/>
    </row>
    <row r="657" spans="1:17" ht="15.75">
      <c r="A657" s="612"/>
      <c r="B657" s="611"/>
      <c r="C657" s="4164"/>
      <c r="D657" s="4165"/>
      <c r="E657" s="4165"/>
      <c r="F657" s="4165"/>
      <c r="G657" s="4161"/>
      <c r="H657" s="4166"/>
      <c r="I657" s="4166"/>
      <c r="J657" s="4166"/>
      <c r="K657" s="4166"/>
      <c r="L657" s="4167"/>
      <c r="M657" s="612"/>
      <c r="N657" s="612"/>
      <c r="O657" s="612"/>
      <c r="P657" s="612"/>
      <c r="Q657" s="612"/>
    </row>
    <row r="658" spans="1:17" ht="15.75">
      <c r="A658" s="612"/>
      <c r="B658" s="611"/>
      <c r="C658" s="4152">
        <v>2</v>
      </c>
      <c r="D658" s="4153" t="s">
        <v>476</v>
      </c>
      <c r="E658" s="612"/>
      <c r="F658" s="611"/>
      <c r="G658" s="612"/>
      <c r="H658" s="612"/>
      <c r="I658" s="612"/>
      <c r="J658" s="612"/>
      <c r="K658" s="612"/>
      <c r="L658" s="4168"/>
      <c r="M658" s="612"/>
      <c r="N658" s="612"/>
      <c r="O658" s="612"/>
      <c r="P658" s="612"/>
      <c r="Q658" s="612"/>
    </row>
    <row r="659" spans="1:17">
      <c r="A659" s="612"/>
      <c r="B659" s="611"/>
      <c r="C659" s="4152"/>
      <c r="D659" s="4169" t="s">
        <v>477</v>
      </c>
      <c r="E659" s="4169"/>
      <c r="F659" s="4169"/>
      <c r="G659" s="4170">
        <f>(H659*H656)+(I659*I656)+(J659*J656)+(K659*K656)+(L659*L656)</f>
        <v>1470</v>
      </c>
      <c r="H659" s="4171">
        <v>0</v>
      </c>
      <c r="I659" s="4171">
        <v>1</v>
      </c>
      <c r="J659" s="4171">
        <v>1</v>
      </c>
      <c r="K659" s="4171">
        <v>0</v>
      </c>
      <c r="L659" s="4172">
        <v>1</v>
      </c>
      <c r="M659" s="612"/>
      <c r="N659" s="612"/>
      <c r="O659" s="612"/>
      <c r="P659" s="612"/>
      <c r="Q659" s="612"/>
    </row>
    <row r="660" spans="1:17">
      <c r="A660" s="612"/>
      <c r="B660" s="611"/>
      <c r="C660" s="4152"/>
      <c r="D660" s="4169" t="s">
        <v>478</v>
      </c>
      <c r="E660" s="4169"/>
      <c r="F660" s="4169"/>
      <c r="G660" s="4170">
        <f>(H660*H656)+(I660*I656)+(J660*J656)+(K660*K656)+(L660*L656)</f>
        <v>850</v>
      </c>
      <c r="H660" s="4171">
        <v>1</v>
      </c>
      <c r="I660" s="4171">
        <v>0</v>
      </c>
      <c r="J660" s="4171">
        <v>0</v>
      </c>
      <c r="K660" s="4171">
        <v>2</v>
      </c>
      <c r="L660" s="4172">
        <v>0</v>
      </c>
      <c r="M660" s="612"/>
      <c r="N660" s="612"/>
      <c r="O660" s="612"/>
      <c r="P660" s="612"/>
      <c r="Q660" s="612"/>
    </row>
    <row r="661" spans="1:17">
      <c r="A661" s="612"/>
      <c r="B661" s="611"/>
      <c r="C661" s="4152"/>
      <c r="D661" s="4169" t="s">
        <v>479</v>
      </c>
      <c r="E661" s="4169"/>
      <c r="F661" s="4169"/>
      <c r="G661" s="4170">
        <f>(H661*H656)+(I661*I656)+(J661*J656)+(K661*K656)+(L661*L656)</f>
        <v>1895</v>
      </c>
      <c r="H661" s="4173">
        <v>0.5</v>
      </c>
      <c r="I661" s="4171">
        <v>1</v>
      </c>
      <c r="J661" s="4171">
        <v>1</v>
      </c>
      <c r="K661" s="4171">
        <v>1</v>
      </c>
      <c r="L661" s="4172">
        <v>1</v>
      </c>
      <c r="M661" s="612"/>
      <c r="N661" s="612"/>
      <c r="O661" s="612"/>
      <c r="P661" s="612"/>
      <c r="Q661" s="612"/>
    </row>
    <row r="662" spans="1:17">
      <c r="A662" s="612"/>
      <c r="B662" s="611"/>
      <c r="C662" s="4152"/>
      <c r="D662" s="4169" t="s">
        <v>480</v>
      </c>
      <c r="E662" s="4169"/>
      <c r="F662" s="4169"/>
      <c r="G662" s="4170">
        <f>(H662*H656)+(I662*I656)+(J662*J656)+(K662*K656)+(L662*L656)</f>
        <v>1190</v>
      </c>
      <c r="H662" s="4171">
        <v>0</v>
      </c>
      <c r="I662" s="4171">
        <v>0</v>
      </c>
      <c r="J662" s="4171">
        <v>2</v>
      </c>
      <c r="K662" s="4171">
        <v>2</v>
      </c>
      <c r="L662" s="4172">
        <v>1</v>
      </c>
      <c r="M662" s="612"/>
      <c r="N662" s="612"/>
      <c r="O662" s="612"/>
      <c r="P662" s="612"/>
      <c r="Q662" s="612"/>
    </row>
    <row r="663" spans="1:17">
      <c r="A663" s="612"/>
      <c r="B663" s="611"/>
      <c r="C663" s="4152"/>
      <c r="D663" s="4169" t="s">
        <v>481</v>
      </c>
      <c r="E663" s="4169"/>
      <c r="F663" s="4169"/>
      <c r="G663" s="4170">
        <f>(H663*H656)+(I663*I656)+(J663*J656)+(K663*K656)+(L663*L656)</f>
        <v>2540</v>
      </c>
      <c r="H663" s="4171">
        <v>1</v>
      </c>
      <c r="I663" s="4171">
        <v>2</v>
      </c>
      <c r="J663" s="4171">
        <v>0</v>
      </c>
      <c r="K663" s="4171">
        <v>1</v>
      </c>
      <c r="L663" s="4172">
        <v>0</v>
      </c>
      <c r="M663" s="612"/>
      <c r="N663" s="612"/>
      <c r="O663" s="612"/>
      <c r="P663" s="612"/>
      <c r="Q663" s="612"/>
    </row>
    <row r="664" spans="1:17" ht="15.75">
      <c r="A664" s="612"/>
      <c r="B664" s="611"/>
      <c r="C664" s="4164"/>
      <c r="D664" s="4174"/>
      <c r="E664" s="612"/>
      <c r="F664" s="611"/>
      <c r="G664" s="4170"/>
      <c r="H664" s="4158" t="s">
        <v>441</v>
      </c>
      <c r="I664" s="4159" t="s">
        <v>442</v>
      </c>
      <c r="J664" s="4159" t="s">
        <v>443</v>
      </c>
      <c r="K664" s="4159" t="s">
        <v>444</v>
      </c>
      <c r="L664" s="4160" t="s">
        <v>474</v>
      </c>
      <c r="M664" s="612"/>
      <c r="N664" s="612"/>
      <c r="O664" s="612"/>
      <c r="P664" s="612"/>
      <c r="Q664" s="612"/>
    </row>
    <row r="665" spans="1:17" ht="15.75">
      <c r="A665" s="612"/>
      <c r="B665" s="611"/>
      <c r="C665" s="4164"/>
      <c r="D665" s="4174"/>
      <c r="E665" s="612"/>
      <c r="F665" s="611"/>
      <c r="G665" s="4175" t="s">
        <v>482</v>
      </c>
      <c r="H665" s="4176">
        <f>SUM(H659:H664)</f>
        <v>2.5</v>
      </c>
      <c r="I665" s="4176">
        <f>SUM(I659:I664)</f>
        <v>4</v>
      </c>
      <c r="J665" s="4176">
        <f>SUM(J659:J664)</f>
        <v>4</v>
      </c>
      <c r="K665" s="4176">
        <f>SUM(K659:K664)</f>
        <v>6</v>
      </c>
      <c r="L665" s="4177">
        <f>SUM(L659:L664)</f>
        <v>3</v>
      </c>
      <c r="M665" s="612"/>
      <c r="N665" s="612"/>
      <c r="O665" s="612"/>
      <c r="P665" s="612"/>
      <c r="Q665" s="612"/>
    </row>
    <row r="666" spans="1:17">
      <c r="A666" s="612"/>
      <c r="B666" s="611"/>
      <c r="C666" s="4178"/>
      <c r="D666" s="4174"/>
      <c r="E666" s="612"/>
      <c r="F666" s="611"/>
      <c r="G666" s="4179"/>
      <c r="H666" s="4180"/>
      <c r="I666" s="4180"/>
      <c r="J666" s="4180"/>
      <c r="K666" s="4180"/>
      <c r="L666" s="4181"/>
      <c r="M666" s="612"/>
      <c r="N666" s="612"/>
      <c r="O666" s="612"/>
      <c r="P666" s="612"/>
      <c r="Q666" s="612"/>
    </row>
    <row r="667" spans="1:17" ht="15.75">
      <c r="A667" s="612"/>
      <c r="B667" s="611"/>
      <c r="C667" s="4182">
        <v>3</v>
      </c>
      <c r="D667" s="4169" t="s">
        <v>483</v>
      </c>
      <c r="E667" s="4169"/>
      <c r="F667" s="4169"/>
      <c r="G667" s="4183">
        <f>(H667*H656)+(I667*I656)+(J667*J656)+(K667*K656)+(L667*L656)</f>
        <v>208.60000000000002</v>
      </c>
      <c r="H667" s="4184">
        <v>0.06</v>
      </c>
      <c r="I667" s="4184">
        <v>0.08</v>
      </c>
      <c r="J667" s="4184">
        <v>0.15</v>
      </c>
      <c r="K667" s="4184">
        <v>0.2</v>
      </c>
      <c r="L667" s="4185">
        <v>0.1</v>
      </c>
      <c r="M667" s="612"/>
      <c r="N667" s="612"/>
      <c r="O667" s="612"/>
      <c r="P667" s="612"/>
      <c r="Q667" s="612"/>
    </row>
    <row r="668" spans="1:17">
      <c r="A668" s="612"/>
      <c r="B668" s="611"/>
      <c r="C668" s="4178"/>
      <c r="D668" s="4186"/>
      <c r="E668" s="4187"/>
      <c r="F668" s="4188"/>
      <c r="G668" s="4170"/>
      <c r="H668" s="4180"/>
      <c r="I668" s="4180"/>
      <c r="J668" s="4180"/>
      <c r="K668" s="4180"/>
      <c r="L668" s="4181"/>
      <c r="M668" s="612"/>
      <c r="N668" s="612"/>
      <c r="O668" s="612"/>
      <c r="P668" s="612"/>
      <c r="Q668" s="612"/>
    </row>
    <row r="669" spans="1:17" ht="15.75">
      <c r="A669" s="612"/>
      <c r="B669" s="611"/>
      <c r="C669" s="4182">
        <v>4</v>
      </c>
      <c r="D669" s="4169" t="s">
        <v>484</v>
      </c>
      <c r="E669" s="4169"/>
      <c r="F669" s="4169"/>
      <c r="G669" s="4183">
        <f>(H669*H656)+(I669*I656)+(J669*J656)+(K669*K656)+(L669*L656)</f>
        <v>213.5</v>
      </c>
      <c r="H669" s="4184">
        <v>0.06</v>
      </c>
      <c r="I669" s="4184">
        <v>0.1</v>
      </c>
      <c r="J669" s="4184">
        <v>0.12</v>
      </c>
      <c r="K669" s="4184">
        <v>0.15</v>
      </c>
      <c r="L669" s="4185">
        <v>0.12</v>
      </c>
      <c r="M669" s="612"/>
      <c r="N669" s="612"/>
      <c r="O669" s="612"/>
      <c r="P669" s="612"/>
      <c r="Q669" s="612"/>
    </row>
    <row r="670" spans="1:17">
      <c r="A670" s="612"/>
      <c r="B670" s="611"/>
      <c r="C670" s="4178"/>
      <c r="D670" s="4186"/>
      <c r="E670" s="4187"/>
      <c r="F670" s="4188"/>
      <c r="G670" s="4170"/>
      <c r="H670" s="4180"/>
      <c r="I670" s="4180"/>
      <c r="J670" s="4180"/>
      <c r="K670" s="4180"/>
      <c r="L670" s="4181"/>
      <c r="M670" s="612"/>
      <c r="N670" s="612"/>
      <c r="O670" s="612"/>
      <c r="P670" s="612"/>
      <c r="Q670" s="612"/>
    </row>
    <row r="671" spans="1:17" ht="15.75">
      <c r="A671" s="612"/>
      <c r="B671" s="611"/>
      <c r="C671" s="4182">
        <v>5</v>
      </c>
      <c r="D671" s="4169" t="s">
        <v>429</v>
      </c>
      <c r="E671" s="4169"/>
      <c r="F671" s="4169"/>
      <c r="G671" s="4183">
        <f>(H671*H656)+(I671*I656)+(J671*J656)+(K671*K656)+(L671*L656)</f>
        <v>237.5</v>
      </c>
      <c r="H671" s="4184">
        <v>0.06</v>
      </c>
      <c r="I671" s="4184">
        <v>0.1</v>
      </c>
      <c r="J671" s="4184">
        <v>0.15</v>
      </c>
      <c r="K671" s="4184">
        <v>0.2</v>
      </c>
      <c r="L671" s="4185">
        <v>0.15</v>
      </c>
      <c r="M671" s="612"/>
      <c r="N671" s="612"/>
      <c r="O671" s="612"/>
      <c r="P671" s="612"/>
      <c r="Q671" s="612"/>
    </row>
    <row r="672" spans="1:17" ht="15.75" thickBot="1">
      <c r="A672" s="612"/>
      <c r="B672" s="611"/>
      <c r="C672" s="4189"/>
      <c r="D672" s="4190"/>
      <c r="E672" s="4191"/>
      <c r="F672" s="4192"/>
      <c r="G672" s="4193"/>
      <c r="H672" s="4194"/>
      <c r="I672" s="4194"/>
      <c r="J672" s="4191"/>
      <c r="K672" s="4191"/>
      <c r="L672" s="4195"/>
      <c r="M672" s="612"/>
      <c r="N672" s="612"/>
      <c r="O672" s="612"/>
      <c r="P672" s="612"/>
      <c r="Q672" s="612"/>
    </row>
    <row r="673" spans="1:17">
      <c r="A673" s="612"/>
      <c r="B673" s="611"/>
      <c r="C673" s="611"/>
      <c r="D673" s="611"/>
      <c r="E673" s="611"/>
      <c r="F673" s="611"/>
      <c r="G673" s="611"/>
      <c r="H673" s="611"/>
      <c r="I673" s="611"/>
      <c r="J673" s="611"/>
      <c r="K673" s="611"/>
      <c r="L673" s="611"/>
      <c r="M673" s="612"/>
      <c r="N673" s="612"/>
      <c r="O673" s="612"/>
      <c r="P673" s="612"/>
      <c r="Q673" s="612"/>
    </row>
    <row r="674" spans="1:17">
      <c r="A674" s="433"/>
      <c r="B674" s="3107"/>
      <c r="C674" s="3108"/>
      <c r="D674" s="3108"/>
      <c r="E674" s="3108"/>
      <c r="F674" s="3108"/>
      <c r="G674" s="3108"/>
      <c r="H674" s="3108"/>
      <c r="I674" s="3108"/>
      <c r="J674" s="3107"/>
      <c r="K674" s="3107"/>
      <c r="L674" s="3107"/>
      <c r="M674" s="433"/>
      <c r="N674" s="433"/>
      <c r="O674" s="433"/>
      <c r="P674" s="433"/>
      <c r="Q674" s="433"/>
    </row>
    <row r="675" spans="1:17" ht="15.75" thickBot="1">
      <c r="A675" s="612"/>
      <c r="B675" s="611"/>
      <c r="C675" s="611"/>
      <c r="D675" s="611"/>
      <c r="E675" s="611"/>
      <c r="F675" s="611"/>
      <c r="G675" s="611"/>
      <c r="H675" s="611"/>
      <c r="I675" s="611"/>
      <c r="J675" s="611"/>
      <c r="K675" s="611"/>
      <c r="L675" s="611"/>
      <c r="M675" s="612"/>
      <c r="N675" s="612"/>
      <c r="O675" s="612"/>
      <c r="P675" s="612"/>
      <c r="Q675" s="612"/>
    </row>
    <row r="676" spans="1:17" ht="18">
      <c r="A676" s="612"/>
      <c r="B676" s="611"/>
      <c r="C676" s="4196" t="s">
        <v>485</v>
      </c>
      <c r="D676" s="4197"/>
      <c r="E676" s="4197"/>
      <c r="F676" s="4197"/>
      <c r="G676" s="4197"/>
      <c r="H676" s="4197"/>
      <c r="I676" s="4197"/>
      <c r="J676" s="4197"/>
      <c r="K676" s="4197"/>
      <c r="L676" s="4198"/>
      <c r="M676" s="612"/>
      <c r="N676" s="612"/>
      <c r="O676" s="612"/>
      <c r="P676" s="612"/>
      <c r="Q676" s="612"/>
    </row>
    <row r="677" spans="1:17">
      <c r="A677" s="612"/>
      <c r="B677" s="611"/>
      <c r="C677" s="4199" t="s">
        <v>486</v>
      </c>
      <c r="D677" s="4200"/>
      <c r="E677" s="4200"/>
      <c r="F677" s="4200"/>
      <c r="G677" s="4200"/>
      <c r="H677" s="4200"/>
      <c r="I677" s="4200"/>
      <c r="J677" s="4201"/>
      <c r="K677" s="4201"/>
      <c r="L677" s="4202"/>
      <c r="M677" s="612"/>
      <c r="N677" s="612"/>
      <c r="O677" s="612"/>
      <c r="P677" s="612"/>
      <c r="Q677" s="612"/>
    </row>
    <row r="678" spans="1:17">
      <c r="A678" s="612"/>
      <c r="B678" s="611"/>
      <c r="C678" s="4203" t="s">
        <v>487</v>
      </c>
      <c r="D678" s="4204"/>
      <c r="E678" s="4204"/>
      <c r="F678" s="4204"/>
      <c r="G678" s="4204"/>
      <c r="H678" s="4204"/>
      <c r="I678" s="4204"/>
      <c r="J678" s="4204"/>
      <c r="K678" s="4204"/>
      <c r="L678" s="4205"/>
      <c r="M678" s="612"/>
      <c r="N678" s="612"/>
      <c r="O678" s="612"/>
      <c r="P678" s="612"/>
      <c r="Q678" s="612"/>
    </row>
    <row r="679" spans="1:17">
      <c r="A679" s="612"/>
      <c r="B679" s="611"/>
      <c r="C679" s="4203"/>
      <c r="D679" s="4204"/>
      <c r="E679" s="4204"/>
      <c r="F679" s="4204"/>
      <c r="G679" s="4204"/>
      <c r="H679" s="4204"/>
      <c r="I679" s="4204"/>
      <c r="J679" s="4204"/>
      <c r="K679" s="4204"/>
      <c r="L679" s="4205"/>
      <c r="M679" s="612"/>
      <c r="N679" s="612"/>
      <c r="O679" s="612"/>
      <c r="P679" s="612"/>
      <c r="Q679" s="612"/>
    </row>
    <row r="680" spans="1:17">
      <c r="A680" s="612"/>
      <c r="B680" s="611"/>
      <c r="C680" s="4203"/>
      <c r="D680" s="4204"/>
      <c r="E680" s="4204"/>
      <c r="F680" s="4204"/>
      <c r="G680" s="4204"/>
      <c r="H680" s="4204"/>
      <c r="I680" s="4204"/>
      <c r="J680" s="4204"/>
      <c r="K680" s="4204"/>
      <c r="L680" s="4205"/>
      <c r="M680" s="612"/>
      <c r="N680" s="612"/>
      <c r="O680" s="612"/>
      <c r="P680" s="612"/>
      <c r="Q680" s="612"/>
    </row>
    <row r="681" spans="1:17">
      <c r="A681" s="612"/>
      <c r="B681" s="611"/>
      <c r="C681" s="4203"/>
      <c r="D681" s="4204"/>
      <c r="E681" s="4204"/>
      <c r="F681" s="4204"/>
      <c r="G681" s="4204"/>
      <c r="H681" s="4204"/>
      <c r="I681" s="4204"/>
      <c r="J681" s="4204"/>
      <c r="K681" s="4204"/>
      <c r="L681" s="4205"/>
      <c r="M681" s="612"/>
      <c r="N681" s="612"/>
      <c r="O681" s="612"/>
      <c r="P681" s="612"/>
      <c r="Q681" s="612"/>
    </row>
    <row r="682" spans="1:17">
      <c r="A682" s="612"/>
      <c r="B682" s="611"/>
      <c r="C682" s="4203" t="s">
        <v>488</v>
      </c>
      <c r="D682" s="4204"/>
      <c r="E682" s="4204"/>
      <c r="F682" s="4204"/>
      <c r="G682" s="4204"/>
      <c r="H682" s="4204"/>
      <c r="I682" s="4204"/>
      <c r="J682" s="4204"/>
      <c r="K682" s="4204"/>
      <c r="L682" s="4205"/>
      <c r="M682" s="612"/>
      <c r="N682" s="612"/>
      <c r="O682" s="612"/>
      <c r="P682" s="612"/>
      <c r="Q682" s="612"/>
    </row>
    <row r="683" spans="1:17">
      <c r="A683" s="612"/>
      <c r="B683" s="611"/>
      <c r="C683" s="4203"/>
      <c r="D683" s="4204"/>
      <c r="E683" s="4204"/>
      <c r="F683" s="4204"/>
      <c r="G683" s="4204"/>
      <c r="H683" s="4204"/>
      <c r="I683" s="4204"/>
      <c r="J683" s="4204"/>
      <c r="K683" s="4204"/>
      <c r="L683" s="4205"/>
      <c r="M683" s="612"/>
      <c r="N683" s="612"/>
      <c r="O683" s="612"/>
      <c r="P683" s="612"/>
      <c r="Q683" s="612"/>
    </row>
    <row r="684" spans="1:17">
      <c r="A684" s="612"/>
      <c r="B684" s="611"/>
      <c r="C684" s="4203"/>
      <c r="D684" s="4204"/>
      <c r="E684" s="4204"/>
      <c r="F684" s="4204"/>
      <c r="G684" s="4204"/>
      <c r="H684" s="4204"/>
      <c r="I684" s="4204"/>
      <c r="J684" s="4204"/>
      <c r="K684" s="4204"/>
      <c r="L684" s="4205"/>
      <c r="M684" s="612"/>
      <c r="N684" s="612"/>
      <c r="O684" s="612"/>
      <c r="P684" s="612"/>
      <c r="Q684" s="612"/>
    </row>
    <row r="685" spans="1:17">
      <c r="A685" s="612"/>
      <c r="B685" s="611"/>
      <c r="C685" s="4206"/>
      <c r="D685" s="4207"/>
      <c r="E685" s="4207"/>
      <c r="F685" s="4207"/>
      <c r="G685" s="4207"/>
      <c r="H685" s="4207"/>
      <c r="I685" s="4207"/>
      <c r="J685" s="4207"/>
      <c r="K685" s="4207"/>
      <c r="L685" s="4208"/>
      <c r="M685" s="612"/>
      <c r="N685" s="612"/>
      <c r="O685" s="612"/>
      <c r="P685" s="612"/>
      <c r="Q685" s="612"/>
    </row>
    <row r="686" spans="1:17">
      <c r="A686" s="612"/>
      <c r="B686" s="611"/>
      <c r="C686" s="2687" t="s">
        <v>489</v>
      </c>
      <c r="D686" s="4209"/>
      <c r="E686" s="4209"/>
      <c r="F686" s="4209"/>
      <c r="G686" s="4210" t="s">
        <v>490</v>
      </c>
      <c r="H686" s="4210"/>
      <c r="I686" s="4211">
        <v>0.09</v>
      </c>
      <c r="J686" s="4212" t="s">
        <v>491</v>
      </c>
      <c r="K686" s="4212"/>
      <c r="L686" s="4213">
        <v>0.12</v>
      </c>
      <c r="M686" s="612"/>
      <c r="N686" s="612"/>
      <c r="O686" s="612"/>
      <c r="P686" s="612"/>
      <c r="Q686" s="612"/>
    </row>
    <row r="687" spans="1:17">
      <c r="A687" s="612"/>
      <c r="B687" s="611"/>
      <c r="C687" s="2687"/>
      <c r="D687" s="4209"/>
      <c r="E687" s="4209"/>
      <c r="F687" s="4209"/>
      <c r="G687" s="4210"/>
      <c r="H687" s="4210"/>
      <c r="I687" s="4211"/>
      <c r="J687" s="4212"/>
      <c r="K687" s="4212"/>
      <c r="L687" s="4213"/>
      <c r="M687" s="612"/>
      <c r="N687" s="612"/>
      <c r="O687" s="612"/>
      <c r="P687" s="612"/>
      <c r="Q687" s="612"/>
    </row>
    <row r="688" spans="1:17" ht="18">
      <c r="A688" s="612"/>
      <c r="B688" s="611"/>
      <c r="C688" s="634"/>
      <c r="D688" s="4214"/>
      <c r="E688" s="4214"/>
      <c r="F688" s="4214"/>
      <c r="G688" s="4215"/>
      <c r="H688" s="4215"/>
      <c r="I688" s="4216"/>
      <c r="J688" s="4217"/>
      <c r="K688" s="4217"/>
      <c r="L688" s="4218"/>
      <c r="M688" s="612"/>
      <c r="N688" s="612"/>
      <c r="O688" s="612"/>
      <c r="P688" s="612"/>
      <c r="Q688" s="612"/>
    </row>
    <row r="689" spans="1:17">
      <c r="A689" s="612"/>
      <c r="B689" s="611"/>
      <c r="C689" s="4219" t="str">
        <f>IF(E689="","produit à servir","produits entiers à couper en ")</f>
        <v xml:space="preserve">produits entiers à couper en </v>
      </c>
      <c r="D689" s="4220"/>
      <c r="E689" s="4221">
        <f>IF(K696=1,"",K696)</f>
        <v>1.5</v>
      </c>
      <c r="F689" s="4222">
        <f>LARGE(F697:F701,1)</f>
        <v>3</v>
      </c>
      <c r="G689" s="4222" t="s">
        <v>492</v>
      </c>
      <c r="H689" s="4222" t="s">
        <v>493</v>
      </c>
      <c r="I689" s="4222">
        <f>LARGE(G697:G701,1)</f>
        <v>2</v>
      </c>
      <c r="J689" s="4222" t="s">
        <v>494</v>
      </c>
      <c r="K689" s="4223"/>
      <c r="L689" s="4224"/>
      <c r="M689" s="612"/>
      <c r="N689" s="612"/>
      <c r="O689" s="612"/>
      <c r="P689" s="612"/>
      <c r="Q689" s="612"/>
    </row>
    <row r="690" spans="1:17">
      <c r="A690" s="612"/>
      <c r="B690" s="611"/>
      <c r="C690" s="4219"/>
      <c r="D690" s="4220"/>
      <c r="E690" s="4221"/>
      <c r="F690" s="4222"/>
      <c r="G690" s="4222"/>
      <c r="H690" s="4222"/>
      <c r="I690" s="4222"/>
      <c r="J690" s="4222"/>
      <c r="K690" s="4223"/>
      <c r="L690" s="4224"/>
      <c r="M690" s="612"/>
      <c r="N690" s="612"/>
      <c r="O690" s="612"/>
      <c r="P690" s="612"/>
      <c r="Q690" s="612"/>
    </row>
    <row r="691" spans="1:17" ht="15.75">
      <c r="A691" s="612"/>
      <c r="B691" s="611"/>
      <c r="C691" s="4225"/>
      <c r="D691" s="4226"/>
      <c r="E691" s="4227"/>
      <c r="F691" s="4228"/>
      <c r="G691" s="4228"/>
      <c r="H691" s="4228"/>
      <c r="I691" s="4228"/>
      <c r="J691" s="4229"/>
      <c r="K691" s="4230"/>
      <c r="L691" s="4231"/>
      <c r="M691" s="612"/>
      <c r="N691" s="612"/>
      <c r="O691" s="612"/>
      <c r="P691" s="612"/>
      <c r="Q691" s="612"/>
    </row>
    <row r="692" spans="1:17">
      <c r="A692" s="612"/>
      <c r="B692" s="611"/>
      <c r="C692" s="4232" t="str">
        <f>IF(D692="","MOINS","Servir ")</f>
        <v xml:space="preserve">Servir </v>
      </c>
      <c r="D692" s="4233">
        <f>IF(F689-1=0,"",F689-1)</f>
        <v>2</v>
      </c>
      <c r="E692" s="4234" t="str">
        <f>IF(D692="","",IF(G692=1,"produits entiers de","produits coupés en "))</f>
        <v>produits entiers de</v>
      </c>
      <c r="F692" s="4234"/>
      <c r="G692" s="4233">
        <f>IF(D692="","",I689/D692)</f>
        <v>1</v>
      </c>
      <c r="H692" s="4222" t="str">
        <f>IF(D692="","","parts")</f>
        <v>parts</v>
      </c>
      <c r="I692" s="4234" t="str">
        <f>IF(D692="","","grammage unitaire")</f>
        <v>grammage unitaire</v>
      </c>
      <c r="J692" s="4234"/>
      <c r="K692" s="4235">
        <f>IF(D692="","",I686/G692)</f>
        <v>0.09</v>
      </c>
      <c r="L692" s="4236"/>
      <c r="M692" s="612"/>
      <c r="N692" s="612"/>
      <c r="O692" s="612"/>
      <c r="P692" s="612"/>
      <c r="Q692" s="612"/>
    </row>
    <row r="693" spans="1:17">
      <c r="A693" s="612"/>
      <c r="B693" s="611"/>
      <c r="C693" s="4232"/>
      <c r="D693" s="4233"/>
      <c r="E693" s="4234"/>
      <c r="F693" s="4234"/>
      <c r="G693" s="4233"/>
      <c r="H693" s="4222"/>
      <c r="I693" s="4234"/>
      <c r="J693" s="4234"/>
      <c r="K693" s="4235"/>
      <c r="L693" s="4236"/>
      <c r="M693" s="612"/>
      <c r="N693" s="612"/>
      <c r="O693" s="612"/>
      <c r="P693" s="612"/>
      <c r="Q693" s="612"/>
    </row>
    <row r="694" spans="1:17">
      <c r="A694" s="612"/>
      <c r="B694" s="611"/>
      <c r="C694" s="4232" t="str">
        <f>IF(D692="","","plus")</f>
        <v>plus</v>
      </c>
      <c r="D694" s="4237">
        <f>IF(D692="","",F689-D692)</f>
        <v>1</v>
      </c>
      <c r="E694" s="4234" t="str">
        <f>IF(D694="","","produit coupé en ")</f>
        <v xml:space="preserve">produit coupé en </v>
      </c>
      <c r="F694" s="4234"/>
      <c r="G694" s="4237">
        <f>IF(E694="","",I689)</f>
        <v>2</v>
      </c>
      <c r="H694" s="4222" t="str">
        <f>IF(E694="","","parts")</f>
        <v>parts</v>
      </c>
      <c r="I694" s="4238"/>
      <c r="J694" s="4239" t="str">
        <f>IF(D694="","moins"," de")</f>
        <v xml:space="preserve"> de</v>
      </c>
      <c r="K694" s="4235">
        <f>IF(E694="",I686-L686,I686/G694)</f>
        <v>4.4999999999999998E-2</v>
      </c>
      <c r="L694" s="4236"/>
      <c r="M694" s="612"/>
      <c r="N694" s="612"/>
      <c r="O694" s="612"/>
      <c r="P694" s="612"/>
      <c r="Q694" s="612"/>
    </row>
    <row r="695" spans="1:17">
      <c r="A695" s="612"/>
      <c r="B695" s="611"/>
      <c r="C695" s="4232"/>
      <c r="D695" s="4237"/>
      <c r="E695" s="4234"/>
      <c r="F695" s="4234"/>
      <c r="G695" s="4237"/>
      <c r="H695" s="4222"/>
      <c r="I695" s="4238"/>
      <c r="J695" s="4239"/>
      <c r="K695" s="4235"/>
      <c r="L695" s="4236"/>
      <c r="M695" s="612"/>
      <c r="N695" s="612"/>
      <c r="O695" s="612"/>
      <c r="P695" s="612"/>
      <c r="Q695" s="612"/>
    </row>
    <row r="696" spans="1:17" ht="22.5">
      <c r="A696" s="612"/>
      <c r="B696" s="611"/>
      <c r="C696" s="635" t="s">
        <v>495</v>
      </c>
      <c r="D696" s="4240" t="s">
        <v>496</v>
      </c>
      <c r="E696" s="4240" t="s">
        <v>497</v>
      </c>
      <c r="F696" s="4241" t="s">
        <v>498</v>
      </c>
      <c r="G696" s="4241"/>
      <c r="H696" s="4242" t="s">
        <v>499</v>
      </c>
      <c r="I696" s="4243" t="s">
        <v>493</v>
      </c>
      <c r="J696" s="4243"/>
      <c r="K696" s="4244">
        <f>LARGE(L697:L701,1)</f>
        <v>1.5</v>
      </c>
      <c r="L696" s="4245">
        <f>SMALL(E697:E701,COUNTIF(E697:E701,0)+1)</f>
        <v>3.0000000000000027E-2</v>
      </c>
      <c r="M696" s="612"/>
      <c r="N696" s="612"/>
      <c r="O696" s="612"/>
      <c r="P696" s="612"/>
      <c r="Q696" s="612"/>
    </row>
    <row r="697" spans="1:17">
      <c r="A697" s="612"/>
      <c r="B697" s="611"/>
      <c r="C697" s="636">
        <f>L686*I697</f>
        <v>0</v>
      </c>
      <c r="D697" s="4246">
        <f>I686*H697</f>
        <v>0.09</v>
      </c>
      <c r="E697" s="4246">
        <f>D697-C697</f>
        <v>0.09</v>
      </c>
      <c r="F697" s="4247">
        <f>IF(E697=L696,H697,0)</f>
        <v>0</v>
      </c>
      <c r="G697" s="4247">
        <f>IF(F697&gt;0,I697,0)</f>
        <v>0</v>
      </c>
      <c r="H697" s="4244">
        <v>1</v>
      </c>
      <c r="I697" s="4248">
        <f>INT(J697)</f>
        <v>0</v>
      </c>
      <c r="J697" s="4248">
        <f>D697/L686</f>
        <v>0.75</v>
      </c>
      <c r="K697" s="4244">
        <f>IF(F697=0,0,F697/G697)</f>
        <v>0</v>
      </c>
      <c r="L697" s="4249">
        <f>ROUNDDOWN(K697,1)</f>
        <v>0</v>
      </c>
      <c r="M697" s="612"/>
      <c r="N697" s="612"/>
      <c r="O697" s="612"/>
      <c r="P697" s="612"/>
      <c r="Q697" s="612"/>
    </row>
    <row r="698" spans="1:17">
      <c r="A698" s="612"/>
      <c r="B698" s="611"/>
      <c r="C698" s="636">
        <f>L686*I698</f>
        <v>0.12</v>
      </c>
      <c r="D698" s="4246">
        <f>I686*H698</f>
        <v>0.18</v>
      </c>
      <c r="E698" s="4246">
        <f>D698-C698</f>
        <v>0.06</v>
      </c>
      <c r="F698" s="4247">
        <f>IF(E698=L696,H698,0)</f>
        <v>0</v>
      </c>
      <c r="G698" s="4247">
        <f>IF(F698&gt;0,I698,0)</f>
        <v>0</v>
      </c>
      <c r="H698" s="4244">
        <v>2</v>
      </c>
      <c r="I698" s="4248">
        <f>INT(J698)</f>
        <v>1</v>
      </c>
      <c r="J698" s="4248">
        <f>D698/L686</f>
        <v>1.5</v>
      </c>
      <c r="K698" s="4244">
        <f>IF(F698=0,0,F698/G698)</f>
        <v>0</v>
      </c>
      <c r="L698" s="4249">
        <f>ROUNDDOWN(K698,1)</f>
        <v>0</v>
      </c>
      <c r="M698" s="612"/>
      <c r="N698" s="612"/>
      <c r="O698" s="612"/>
      <c r="P698" s="612"/>
      <c r="Q698" s="612"/>
    </row>
    <row r="699" spans="1:17">
      <c r="A699" s="612"/>
      <c r="B699" s="611"/>
      <c r="C699" s="636">
        <f>L686*I699</f>
        <v>0.24</v>
      </c>
      <c r="D699" s="4246">
        <f>I686*H699</f>
        <v>0.27</v>
      </c>
      <c r="E699" s="4246">
        <f>D699-C699</f>
        <v>3.0000000000000027E-2</v>
      </c>
      <c r="F699" s="4247">
        <f>IF(E699=L696,H699,0)</f>
        <v>3</v>
      </c>
      <c r="G699" s="4247">
        <f>IF(F699&gt;0,I699,0)</f>
        <v>2</v>
      </c>
      <c r="H699" s="4244">
        <v>3</v>
      </c>
      <c r="I699" s="4248">
        <f>INT(J699)</f>
        <v>2</v>
      </c>
      <c r="J699" s="4248">
        <f>D699/L686</f>
        <v>2.2500000000000004</v>
      </c>
      <c r="K699" s="4244">
        <f>IF(F699=0,0,F699/G699)</f>
        <v>1.5</v>
      </c>
      <c r="L699" s="4249">
        <f>ROUNDDOWN(K699,1)</f>
        <v>1.5</v>
      </c>
      <c r="M699" s="612"/>
      <c r="N699" s="612"/>
      <c r="O699" s="612"/>
      <c r="P699" s="612"/>
      <c r="Q699" s="612"/>
    </row>
    <row r="700" spans="1:17">
      <c r="A700" s="612"/>
      <c r="B700" s="611"/>
      <c r="C700" s="636">
        <f>L686*I700</f>
        <v>0.36</v>
      </c>
      <c r="D700" s="4246">
        <f>I686*H700</f>
        <v>0.36</v>
      </c>
      <c r="E700" s="4246">
        <f>D700-C700</f>
        <v>0</v>
      </c>
      <c r="F700" s="4247">
        <f>IF(E700=L696,H700,0)</f>
        <v>0</v>
      </c>
      <c r="G700" s="4247">
        <f>IF(F700&gt;0,I700,0)</f>
        <v>0</v>
      </c>
      <c r="H700" s="4244">
        <v>4</v>
      </c>
      <c r="I700" s="4248">
        <f>INT(J700)</f>
        <v>3</v>
      </c>
      <c r="J700" s="4248">
        <f>D700/L686</f>
        <v>3</v>
      </c>
      <c r="K700" s="4244">
        <f>IF(F700=0,0,F700/G700)</f>
        <v>0</v>
      </c>
      <c r="L700" s="4249">
        <f>ROUNDDOWN(K700,1)</f>
        <v>0</v>
      </c>
      <c r="M700" s="612"/>
      <c r="N700" s="612"/>
      <c r="O700" s="612"/>
      <c r="P700" s="612"/>
      <c r="Q700" s="612"/>
    </row>
    <row r="701" spans="1:17" ht="15.75" thickBot="1">
      <c r="A701" s="612"/>
      <c r="B701" s="611"/>
      <c r="C701" s="4250">
        <f>L686*I701</f>
        <v>0.36</v>
      </c>
      <c r="D701" s="4251">
        <f>I686*H701</f>
        <v>0.44999999999999996</v>
      </c>
      <c r="E701" s="4251">
        <f>D701-C701</f>
        <v>8.9999999999999969E-2</v>
      </c>
      <c r="F701" s="4252">
        <f>IF(E701=L696,H701,0)</f>
        <v>0</v>
      </c>
      <c r="G701" s="4252">
        <f>IF(F701&gt;0,I701,0)</f>
        <v>0</v>
      </c>
      <c r="H701" s="4253">
        <v>5</v>
      </c>
      <c r="I701" s="4254">
        <f>INT(J701)</f>
        <v>3</v>
      </c>
      <c r="J701" s="4254">
        <f>D701/L686</f>
        <v>3.7499999999999996</v>
      </c>
      <c r="K701" s="4253">
        <f>IF(F701=0,0,F701/G701)</f>
        <v>0</v>
      </c>
      <c r="L701" s="4255">
        <f>ROUNDDOWN(K701,1)</f>
        <v>0</v>
      </c>
      <c r="M701" s="612"/>
      <c r="N701" s="612"/>
      <c r="O701" s="612"/>
      <c r="P701" s="612"/>
      <c r="Q701" s="612"/>
    </row>
    <row r="702" spans="1:17">
      <c r="A702" s="612"/>
      <c r="B702" s="611"/>
      <c r="C702" s="611"/>
      <c r="D702" s="611"/>
      <c r="E702" s="611"/>
      <c r="F702" s="611"/>
      <c r="G702" s="611"/>
      <c r="H702" s="611"/>
      <c r="I702" s="611"/>
      <c r="J702" s="611"/>
      <c r="K702" s="611"/>
      <c r="L702" s="611"/>
      <c r="M702" s="612"/>
      <c r="N702" s="612"/>
      <c r="O702" s="612"/>
      <c r="P702" s="612"/>
      <c r="Q702" s="612"/>
    </row>
    <row r="703" spans="1:17">
      <c r="A703" s="612"/>
      <c r="B703" s="611"/>
      <c r="C703" s="611"/>
      <c r="D703" s="611"/>
      <c r="E703" s="611"/>
      <c r="F703" s="611"/>
      <c r="G703" s="611"/>
      <c r="H703" s="611"/>
      <c r="I703" s="611"/>
      <c r="J703" s="611"/>
      <c r="K703" s="611"/>
      <c r="L703" s="611"/>
      <c r="M703" s="612"/>
      <c r="N703" s="612"/>
      <c r="O703" s="612"/>
      <c r="P703" s="612"/>
      <c r="Q703" s="612"/>
    </row>
    <row r="704" spans="1:17" ht="18">
      <c r="A704" s="612"/>
      <c r="B704" s="611"/>
      <c r="C704" s="2688" t="s">
        <v>500</v>
      </c>
      <c r="D704" s="4256"/>
      <c r="E704" s="4256"/>
      <c r="F704" s="4256"/>
      <c r="G704" s="4256"/>
      <c r="H704" s="4256"/>
      <c r="I704" s="4256"/>
      <c r="J704" s="4256"/>
      <c r="K704" s="4256"/>
      <c r="L704" s="4256"/>
      <c r="M704" s="4257"/>
      <c r="N704" s="612"/>
      <c r="O704" s="612"/>
      <c r="P704" s="612"/>
      <c r="Q704" s="612"/>
    </row>
    <row r="705" spans="1:17" ht="15.75">
      <c r="A705" s="612"/>
      <c r="B705" s="611"/>
      <c r="C705" s="4258" t="s">
        <v>882</v>
      </c>
      <c r="D705" s="4259"/>
      <c r="E705" s="4259"/>
      <c r="F705" s="4259"/>
      <c r="G705" s="4259"/>
      <c r="H705" s="4259"/>
      <c r="I705" s="4259"/>
      <c r="J705" s="4259"/>
      <c r="K705" s="4259"/>
      <c r="L705" s="4259"/>
      <c r="M705" s="4260"/>
      <c r="N705" s="612"/>
      <c r="O705" s="612"/>
      <c r="P705" s="612"/>
      <c r="Q705" s="612"/>
    </row>
    <row r="706" spans="1:17" ht="15.75">
      <c r="A706" s="612"/>
      <c r="B706" s="611"/>
      <c r="C706" s="4261"/>
      <c r="D706" s="4262"/>
      <c r="E706" s="4263" t="s">
        <v>501</v>
      </c>
      <c r="F706" s="4263"/>
      <c r="G706" s="4263"/>
      <c r="H706" s="4263"/>
      <c r="I706" s="4263"/>
      <c r="J706" s="4263"/>
      <c r="K706" s="4263"/>
      <c r="L706" s="4263"/>
      <c r="M706" s="4264"/>
      <c r="N706" s="612"/>
      <c r="O706" s="612"/>
      <c r="P706" s="612"/>
      <c r="Q706" s="612"/>
    </row>
    <row r="707" spans="1:17">
      <c r="A707" s="612"/>
      <c r="B707" s="611"/>
      <c r="C707" s="4265" t="s">
        <v>502</v>
      </c>
      <c r="D707" s="4266"/>
      <c r="E707" s="4266"/>
      <c r="F707" s="4266"/>
      <c r="G707" s="4266"/>
      <c r="H707" s="4266"/>
      <c r="I707" s="4266"/>
      <c r="J707" s="4266"/>
      <c r="K707" s="4266"/>
      <c r="L707" s="4266"/>
      <c r="M707" s="4267"/>
      <c r="N707" s="612"/>
      <c r="O707" s="612"/>
      <c r="P707" s="612"/>
      <c r="Q707" s="612"/>
    </row>
    <row r="708" spans="1:17">
      <c r="A708" s="612"/>
      <c r="B708" s="611"/>
      <c r="C708" s="4268" t="s">
        <v>503</v>
      </c>
      <c r="D708" s="4269"/>
      <c r="E708" s="4270" t="s">
        <v>504</v>
      </c>
      <c r="F708" s="4270"/>
      <c r="G708" s="612"/>
      <c r="H708" s="611"/>
      <c r="I708" s="611"/>
      <c r="J708" s="612"/>
      <c r="K708" s="4271"/>
      <c r="L708" s="612"/>
      <c r="M708" s="4272"/>
      <c r="N708" s="612"/>
      <c r="O708" s="612"/>
      <c r="P708" s="612"/>
      <c r="Q708" s="612"/>
    </row>
    <row r="709" spans="1:17">
      <c r="A709" s="612"/>
      <c r="B709" s="611"/>
      <c r="C709" s="4268"/>
      <c r="D709" s="4269"/>
      <c r="E709" s="4270"/>
      <c r="F709" s="4270"/>
      <c r="G709" s="612"/>
      <c r="H709" s="611"/>
      <c r="I709" s="611"/>
      <c r="J709" s="612"/>
      <c r="K709" s="4271"/>
      <c r="L709" s="612"/>
      <c r="M709" s="4272"/>
      <c r="N709" s="612"/>
      <c r="O709" s="612"/>
      <c r="P709" s="612"/>
      <c r="Q709" s="612"/>
    </row>
    <row r="710" spans="1:17">
      <c r="A710" s="612"/>
      <c r="B710" s="611"/>
      <c r="C710" s="4273">
        <v>10</v>
      </c>
      <c r="D710" s="4274"/>
      <c r="E710" s="4274">
        <v>0.1</v>
      </c>
      <c r="F710" s="4274"/>
      <c r="G710" s="612"/>
      <c r="H710" s="611"/>
      <c r="I710" s="611"/>
      <c r="J710" s="612"/>
      <c r="K710" s="4275" t="s">
        <v>505</v>
      </c>
      <c r="L710" s="4276">
        <f>C710/E710</f>
        <v>100</v>
      </c>
      <c r="M710" s="4272"/>
      <c r="N710" s="612"/>
      <c r="O710" s="612"/>
      <c r="P710" s="612"/>
      <c r="Q710" s="612"/>
    </row>
    <row r="711" spans="1:17">
      <c r="A711" s="612"/>
      <c r="B711" s="611"/>
      <c r="C711" s="4273">
        <v>1</v>
      </c>
      <c r="D711" s="4274"/>
      <c r="E711" s="4274">
        <v>7.0000000000000007E-2</v>
      </c>
      <c r="F711" s="4274"/>
      <c r="G711" s="612"/>
      <c r="H711" s="611"/>
      <c r="I711" s="611"/>
      <c r="J711" s="612"/>
      <c r="K711" s="4275" t="s">
        <v>505</v>
      </c>
      <c r="L711" s="4276">
        <f>C711/E711</f>
        <v>14.285714285714285</v>
      </c>
      <c r="M711" s="4272"/>
      <c r="N711" s="612"/>
      <c r="O711" s="612"/>
      <c r="P711" s="612"/>
      <c r="Q711" s="612"/>
    </row>
    <row r="712" spans="1:17">
      <c r="A712" s="612"/>
      <c r="B712" s="611"/>
      <c r="C712" s="4277"/>
      <c r="D712" s="610"/>
      <c r="E712" s="4278"/>
      <c r="F712" s="610"/>
      <c r="G712" s="612"/>
      <c r="H712" s="611"/>
      <c r="I712" s="611"/>
      <c r="J712" s="612"/>
      <c r="K712" s="612"/>
      <c r="L712" s="612"/>
      <c r="M712" s="4272"/>
      <c r="N712" s="612"/>
      <c r="O712" s="612"/>
      <c r="P712" s="612"/>
      <c r="Q712" s="612"/>
    </row>
    <row r="713" spans="1:17" ht="15.75">
      <c r="A713" s="612"/>
      <c r="B713" s="611"/>
      <c r="C713" s="4279" t="s">
        <v>882</v>
      </c>
      <c r="D713" s="4280"/>
      <c r="E713" s="4280"/>
      <c r="F713" s="4280"/>
      <c r="G713" s="4280"/>
      <c r="H713" s="4280"/>
      <c r="I713" s="4280"/>
      <c r="J713" s="4280"/>
      <c r="K713" s="4280"/>
      <c r="L713" s="4280"/>
      <c r="M713" s="4281"/>
      <c r="N713" s="612"/>
      <c r="O713" s="612"/>
      <c r="P713" s="612"/>
      <c r="Q713" s="612"/>
    </row>
    <row r="714" spans="1:17" ht="15.75">
      <c r="A714" s="612"/>
      <c r="B714" s="611"/>
      <c r="C714" s="4282"/>
      <c r="D714" s="4283"/>
      <c r="E714" s="4284" t="s">
        <v>506</v>
      </c>
      <c r="F714" s="4284"/>
      <c r="G714" s="4284"/>
      <c r="H714" s="4284"/>
      <c r="I714" s="4284"/>
      <c r="J714" s="4284"/>
      <c r="K714" s="4284"/>
      <c r="L714" s="4284"/>
      <c r="M714" s="4285"/>
      <c r="N714" s="612"/>
      <c r="O714" s="612"/>
      <c r="P714" s="612"/>
      <c r="Q714" s="612"/>
    </row>
    <row r="715" spans="1:17">
      <c r="A715" s="612"/>
      <c r="B715" s="611"/>
      <c r="C715" s="4268" t="s">
        <v>503</v>
      </c>
      <c r="D715" s="4269"/>
      <c r="E715" s="4270" t="s">
        <v>507</v>
      </c>
      <c r="F715" s="4270"/>
      <c r="G715" s="4286" t="s">
        <v>508</v>
      </c>
      <c r="H715" s="4286"/>
      <c r="I715" s="4286"/>
      <c r="J715" s="4287"/>
      <c r="K715" s="4287"/>
      <c r="L715" s="4287"/>
      <c r="M715" s="4288" t="s">
        <v>509</v>
      </c>
      <c r="N715" s="612"/>
      <c r="O715" s="612"/>
      <c r="P715" s="612"/>
      <c r="Q715" s="612"/>
    </row>
    <row r="716" spans="1:17">
      <c r="A716" s="612"/>
      <c r="B716" s="611"/>
      <c r="C716" s="4268"/>
      <c r="D716" s="4269"/>
      <c r="E716" s="4270"/>
      <c r="F716" s="4270"/>
      <c r="G716" s="4286"/>
      <c r="H716" s="4286"/>
      <c r="I716" s="4286"/>
      <c r="J716" s="4287"/>
      <c r="K716" s="4287"/>
      <c r="L716" s="4287"/>
      <c r="M716" s="4288"/>
      <c r="N716" s="612"/>
      <c r="O716" s="612"/>
      <c r="P716" s="612"/>
      <c r="Q716" s="612"/>
    </row>
    <row r="717" spans="1:17">
      <c r="A717" s="612"/>
      <c r="B717" s="611"/>
      <c r="C717" s="4273">
        <v>0.9</v>
      </c>
      <c r="D717" s="4274"/>
      <c r="E717" s="4289">
        <v>7</v>
      </c>
      <c r="F717" s="4289"/>
      <c r="G717" s="4290" t="s">
        <v>510</v>
      </c>
      <c r="H717" s="4290"/>
      <c r="I717" s="4290"/>
      <c r="J717" s="4291">
        <f>C717</f>
        <v>0.9</v>
      </c>
      <c r="K717" s="4170" t="s">
        <v>493</v>
      </c>
      <c r="L717" s="4292">
        <f>E717</f>
        <v>7</v>
      </c>
      <c r="M717" s="4293">
        <f>C717/E717</f>
        <v>0.12857142857142859</v>
      </c>
      <c r="N717" s="612"/>
      <c r="O717" s="612"/>
      <c r="P717" s="612"/>
      <c r="Q717" s="612"/>
    </row>
    <row r="718" spans="1:17">
      <c r="A718" s="612"/>
      <c r="B718" s="611"/>
      <c r="C718" s="4273">
        <v>3.5</v>
      </c>
      <c r="D718" s="4274"/>
      <c r="E718" s="4289">
        <v>20</v>
      </c>
      <c r="F718" s="4289"/>
      <c r="G718" s="4290" t="s">
        <v>511</v>
      </c>
      <c r="H718" s="4290"/>
      <c r="I718" s="4290"/>
      <c r="J718" s="4291">
        <f>C718</f>
        <v>3.5</v>
      </c>
      <c r="K718" s="4170" t="s">
        <v>493</v>
      </c>
      <c r="L718" s="4292">
        <f>E718</f>
        <v>20</v>
      </c>
      <c r="M718" s="4293">
        <f>C718/E718</f>
        <v>0.17499999999999999</v>
      </c>
      <c r="N718" s="612"/>
      <c r="O718" s="612"/>
      <c r="P718" s="612"/>
      <c r="Q718" s="612"/>
    </row>
    <row r="719" spans="1:17">
      <c r="A719" s="612"/>
      <c r="B719" s="611"/>
      <c r="C719" s="4294"/>
      <c r="D719" s="4295"/>
      <c r="E719" s="4129"/>
      <c r="F719" s="4295"/>
      <c r="G719" s="4129"/>
      <c r="H719" s="4295"/>
      <c r="I719" s="4295"/>
      <c r="J719" s="4129"/>
      <c r="K719" s="4129"/>
      <c r="L719" s="4129"/>
      <c r="M719" s="4296"/>
      <c r="N719" s="612"/>
      <c r="O719" s="612"/>
      <c r="P719" s="612"/>
      <c r="Q719" s="612"/>
    </row>
    <row r="720" spans="1:17">
      <c r="A720" s="612"/>
      <c r="B720" s="611"/>
      <c r="C720" s="612"/>
      <c r="D720" s="612"/>
      <c r="E720" s="612"/>
      <c r="F720" s="612"/>
      <c r="G720" s="612"/>
      <c r="H720" s="612"/>
      <c r="I720" s="612"/>
      <c r="J720" s="612"/>
      <c r="K720" s="612"/>
      <c r="L720" s="611"/>
      <c r="M720" s="612"/>
      <c r="N720" s="612"/>
      <c r="O720" s="612"/>
      <c r="P720" s="612"/>
      <c r="Q720" s="612"/>
    </row>
    <row r="721" spans="1:17" ht="15.75" thickBot="1">
      <c r="A721" s="612"/>
      <c r="B721" s="611"/>
      <c r="C721" s="612"/>
      <c r="D721" s="612"/>
      <c r="E721" s="612"/>
      <c r="F721" s="612"/>
      <c r="G721" s="612"/>
      <c r="H721" s="612"/>
      <c r="I721" s="612"/>
      <c r="J721" s="612"/>
      <c r="K721" s="612"/>
      <c r="L721" s="611"/>
      <c r="M721" s="612"/>
      <c r="N721" s="612"/>
      <c r="O721" s="612"/>
      <c r="P721" s="612"/>
      <c r="Q721" s="612"/>
    </row>
    <row r="722" spans="1:17">
      <c r="A722" s="612"/>
      <c r="B722" s="611"/>
      <c r="C722" s="4297" t="s">
        <v>512</v>
      </c>
      <c r="D722" s="4298"/>
      <c r="E722" s="4299" t="s">
        <v>513</v>
      </c>
      <c r="F722" s="4299"/>
      <c r="G722" s="4300" t="s">
        <v>514</v>
      </c>
      <c r="H722" s="4301" t="s">
        <v>502</v>
      </c>
      <c r="I722" s="4301"/>
      <c r="J722" s="4301"/>
      <c r="K722" s="4301"/>
      <c r="L722" s="4301"/>
      <c r="M722" s="4302"/>
      <c r="N722" s="612"/>
      <c r="O722" s="612"/>
      <c r="P722" s="612"/>
      <c r="Q722" s="612"/>
    </row>
    <row r="723" spans="1:17">
      <c r="A723" s="612"/>
      <c r="B723" s="611"/>
      <c r="C723" s="2689"/>
      <c r="D723" s="4303"/>
      <c r="E723" s="4304"/>
      <c r="F723" s="4304"/>
      <c r="G723" s="4305"/>
      <c r="H723" s="4306"/>
      <c r="I723" s="4306"/>
      <c r="J723" s="4306"/>
      <c r="K723" s="4306"/>
      <c r="L723" s="4306"/>
      <c r="M723" s="4307"/>
      <c r="N723" s="612"/>
      <c r="O723" s="612"/>
      <c r="P723" s="612"/>
      <c r="Q723" s="612"/>
    </row>
    <row r="724" spans="1:17">
      <c r="A724" s="612"/>
      <c r="B724" s="611"/>
      <c r="C724" s="4308">
        <v>32</v>
      </c>
      <c r="D724" s="4309"/>
      <c r="E724" s="4310">
        <v>1.45</v>
      </c>
      <c r="F724" s="4310"/>
      <c r="G724" s="4311">
        <f>C724/E724</f>
        <v>22.068965517241381</v>
      </c>
      <c r="H724" s="4312" t="s">
        <v>515</v>
      </c>
      <c r="I724" s="4312"/>
      <c r="J724" s="4312"/>
      <c r="K724" s="4312"/>
      <c r="L724" s="4312"/>
      <c r="M724" s="4313"/>
      <c r="N724" s="612"/>
      <c r="O724" s="612"/>
      <c r="P724" s="612"/>
      <c r="Q724" s="612"/>
    </row>
    <row r="725" spans="1:17">
      <c r="A725" s="612"/>
      <c r="B725" s="611"/>
      <c r="C725" s="4308"/>
      <c r="D725" s="4309"/>
      <c r="E725" s="4310"/>
      <c r="F725" s="4310"/>
      <c r="G725" s="4311"/>
      <c r="H725" s="4312"/>
      <c r="I725" s="4312"/>
      <c r="J725" s="4312"/>
      <c r="K725" s="4312"/>
      <c r="L725" s="4312"/>
      <c r="M725" s="4313"/>
      <c r="N725" s="612"/>
      <c r="O725" s="612"/>
      <c r="P725" s="612"/>
      <c r="Q725" s="612"/>
    </row>
    <row r="726" spans="1:17" ht="15.75">
      <c r="A726" s="612"/>
      <c r="B726" s="611"/>
      <c r="C726" s="4314" t="s">
        <v>516</v>
      </c>
      <c r="D726" s="4315"/>
      <c r="E726" s="4315"/>
      <c r="F726" s="4315"/>
      <c r="G726" s="4315"/>
      <c r="H726" s="4315"/>
      <c r="I726" s="4315"/>
      <c r="J726" s="4315"/>
      <c r="K726" s="4315"/>
      <c r="L726" s="4315"/>
      <c r="M726" s="4316"/>
      <c r="N726" s="612"/>
      <c r="O726" s="612"/>
      <c r="P726" s="612"/>
      <c r="Q726" s="612"/>
    </row>
    <row r="727" spans="1:17" ht="15.75">
      <c r="A727" s="612"/>
      <c r="B727" s="611"/>
      <c r="C727" s="4317">
        <v>32</v>
      </c>
      <c r="D727" s="4318"/>
      <c r="E727" s="4319">
        <v>1.2</v>
      </c>
      <c r="F727" s="4319"/>
      <c r="G727" s="4320">
        <f t="shared" ref="G727:G738" si="6">C727/E727</f>
        <v>26.666666666666668</v>
      </c>
      <c r="H727" s="4321" t="s">
        <v>517</v>
      </c>
      <c r="I727" s="4322"/>
      <c r="J727" s="4322"/>
      <c r="K727" s="4322"/>
      <c r="L727" s="4323"/>
      <c r="M727" s="4324"/>
      <c r="N727" s="612"/>
      <c r="O727" s="612"/>
      <c r="P727" s="612"/>
      <c r="Q727" s="612"/>
    </row>
    <row r="728" spans="1:17" ht="15.75">
      <c r="A728" s="612"/>
      <c r="B728" s="611"/>
      <c r="C728" s="4317">
        <v>12</v>
      </c>
      <c r="D728" s="4318"/>
      <c r="E728" s="4319">
        <v>1</v>
      </c>
      <c r="F728" s="4319"/>
      <c r="G728" s="4320">
        <f t="shared" si="6"/>
        <v>12</v>
      </c>
      <c r="H728" s="4321" t="s">
        <v>518</v>
      </c>
      <c r="I728" s="4322"/>
      <c r="J728" s="4322"/>
      <c r="K728" s="4322"/>
      <c r="L728" s="4323"/>
      <c r="M728" s="4324"/>
      <c r="N728" s="612"/>
      <c r="O728" s="612"/>
      <c r="P728" s="612"/>
      <c r="Q728" s="612"/>
    </row>
    <row r="729" spans="1:17" ht="15.75">
      <c r="A729" s="612"/>
      <c r="B729" s="611"/>
      <c r="C729" s="4317">
        <v>32</v>
      </c>
      <c r="D729" s="4318"/>
      <c r="E729" s="4319">
        <v>2</v>
      </c>
      <c r="F729" s="4319"/>
      <c r="G729" s="4320">
        <f t="shared" si="6"/>
        <v>16</v>
      </c>
      <c r="H729" s="4321" t="s">
        <v>519</v>
      </c>
      <c r="I729" s="4322"/>
      <c r="J729" s="4322"/>
      <c r="K729" s="4322"/>
      <c r="L729" s="4323"/>
      <c r="M729" s="4324"/>
      <c r="N729" s="612"/>
      <c r="O729" s="612"/>
      <c r="P729" s="612"/>
      <c r="Q729" s="612"/>
    </row>
    <row r="730" spans="1:17" ht="15.75">
      <c r="A730" s="612"/>
      <c r="B730" s="611"/>
      <c r="C730" s="4317">
        <v>32</v>
      </c>
      <c r="D730" s="4318"/>
      <c r="E730" s="4319">
        <v>1.2</v>
      </c>
      <c r="F730" s="4319"/>
      <c r="G730" s="4320">
        <f t="shared" si="6"/>
        <v>26.666666666666668</v>
      </c>
      <c r="H730" s="4321" t="s">
        <v>519</v>
      </c>
      <c r="I730" s="4322"/>
      <c r="J730" s="4322"/>
      <c r="K730" s="4322"/>
      <c r="L730" s="4323"/>
      <c r="M730" s="4324"/>
      <c r="N730" s="612"/>
      <c r="O730" s="612"/>
      <c r="P730" s="612"/>
      <c r="Q730" s="612"/>
    </row>
    <row r="731" spans="1:17" ht="15.75">
      <c r="A731" s="612"/>
      <c r="B731" s="611"/>
      <c r="C731" s="4317">
        <v>33</v>
      </c>
      <c r="D731" s="4318"/>
      <c r="E731" s="4319">
        <v>1.3</v>
      </c>
      <c r="F731" s="4319"/>
      <c r="G731" s="4320">
        <f t="shared" si="6"/>
        <v>25.384615384615383</v>
      </c>
      <c r="H731" s="4321" t="s">
        <v>520</v>
      </c>
      <c r="I731" s="4322"/>
      <c r="J731" s="4322"/>
      <c r="K731" s="4322"/>
      <c r="L731" s="4323"/>
      <c r="M731" s="4324"/>
      <c r="N731" s="612"/>
      <c r="O731" s="612"/>
      <c r="P731" s="612"/>
      <c r="Q731" s="612"/>
    </row>
    <row r="732" spans="1:17" ht="15.75">
      <c r="A732" s="612"/>
      <c r="B732" s="611"/>
      <c r="C732" s="4317">
        <v>33</v>
      </c>
      <c r="D732" s="4318"/>
      <c r="E732" s="4319">
        <v>1.5</v>
      </c>
      <c r="F732" s="4319"/>
      <c r="G732" s="4320">
        <f t="shared" si="6"/>
        <v>22</v>
      </c>
      <c r="H732" s="4321" t="s">
        <v>521</v>
      </c>
      <c r="I732" s="4322"/>
      <c r="J732" s="4322"/>
      <c r="K732" s="4322"/>
      <c r="L732" s="4323"/>
      <c r="M732" s="4324"/>
      <c r="N732" s="612"/>
      <c r="O732" s="612"/>
      <c r="P732" s="612"/>
      <c r="Q732" s="612"/>
    </row>
    <row r="733" spans="1:17" ht="15.75">
      <c r="A733" s="612"/>
      <c r="B733" s="611"/>
      <c r="C733" s="4317">
        <v>30</v>
      </c>
      <c r="D733" s="4318"/>
      <c r="E733" s="4319">
        <v>1.2</v>
      </c>
      <c r="F733" s="4319"/>
      <c r="G733" s="4320">
        <f t="shared" si="6"/>
        <v>25</v>
      </c>
      <c r="H733" s="4321" t="s">
        <v>522</v>
      </c>
      <c r="I733" s="4322"/>
      <c r="J733" s="4322"/>
      <c r="K733" s="4322"/>
      <c r="L733" s="4323"/>
      <c r="M733" s="4324"/>
      <c r="N733" s="612"/>
      <c r="O733" s="612"/>
      <c r="P733" s="612"/>
      <c r="Q733" s="612"/>
    </row>
    <row r="734" spans="1:17" ht="15.75">
      <c r="A734" s="612"/>
      <c r="B734" s="611"/>
      <c r="C734" s="4317">
        <v>33</v>
      </c>
      <c r="D734" s="4318"/>
      <c r="E734" s="4319">
        <v>1.6</v>
      </c>
      <c r="F734" s="4319"/>
      <c r="G734" s="4320">
        <f t="shared" si="6"/>
        <v>20.625</v>
      </c>
      <c r="H734" s="4321" t="s">
        <v>523</v>
      </c>
      <c r="I734" s="4322"/>
      <c r="J734" s="4322"/>
      <c r="K734" s="4322"/>
      <c r="L734" s="4323"/>
      <c r="M734" s="4324"/>
      <c r="N734" s="612"/>
      <c r="O734" s="612"/>
      <c r="P734" s="612"/>
      <c r="Q734" s="612"/>
    </row>
    <row r="735" spans="1:17" ht="15.75">
      <c r="A735" s="612"/>
      <c r="B735" s="611"/>
      <c r="C735" s="4317">
        <v>33</v>
      </c>
      <c r="D735" s="4318"/>
      <c r="E735" s="4319">
        <v>2</v>
      </c>
      <c r="F735" s="4319"/>
      <c r="G735" s="4320">
        <f t="shared" si="6"/>
        <v>16.5</v>
      </c>
      <c r="H735" s="4321" t="s">
        <v>524</v>
      </c>
      <c r="I735" s="4322"/>
      <c r="J735" s="4322"/>
      <c r="K735" s="4322"/>
      <c r="L735" s="4323"/>
      <c r="M735" s="4324"/>
      <c r="N735" s="612"/>
      <c r="O735" s="612"/>
      <c r="P735" s="612"/>
      <c r="Q735" s="612"/>
    </row>
    <row r="736" spans="1:17" ht="15.75">
      <c r="A736" s="612"/>
      <c r="B736" s="611"/>
      <c r="C736" s="4317">
        <v>48</v>
      </c>
      <c r="D736" s="4318"/>
      <c r="E736" s="4319">
        <v>6</v>
      </c>
      <c r="F736" s="4319"/>
      <c r="G736" s="4320">
        <f t="shared" si="6"/>
        <v>8</v>
      </c>
      <c r="H736" s="4321" t="s">
        <v>525</v>
      </c>
      <c r="I736" s="4322"/>
      <c r="J736" s="4322"/>
      <c r="K736" s="4322"/>
      <c r="L736" s="4323"/>
      <c r="M736" s="4324"/>
      <c r="N736" s="612"/>
      <c r="O736" s="612"/>
      <c r="P736" s="612"/>
      <c r="Q736" s="612"/>
    </row>
    <row r="737" spans="1:17" ht="15.75">
      <c r="A737" s="612"/>
      <c r="B737" s="611"/>
      <c r="C737" s="4317">
        <v>1</v>
      </c>
      <c r="D737" s="4318"/>
      <c r="E737" s="4319">
        <v>0.25</v>
      </c>
      <c r="F737" s="4319"/>
      <c r="G737" s="4320">
        <f t="shared" si="6"/>
        <v>4</v>
      </c>
      <c r="H737" s="4321" t="s">
        <v>526</v>
      </c>
      <c r="I737" s="4322"/>
      <c r="J737" s="4322"/>
      <c r="K737" s="4322"/>
      <c r="L737" s="4323"/>
      <c r="M737" s="4324"/>
      <c r="N737" s="612"/>
      <c r="O737" s="612"/>
      <c r="P737" s="612"/>
      <c r="Q737" s="612"/>
    </row>
    <row r="738" spans="1:17" ht="15.75">
      <c r="A738" s="612"/>
      <c r="B738" s="611"/>
      <c r="C738" s="4317">
        <v>25</v>
      </c>
      <c r="D738" s="4318"/>
      <c r="E738" s="4319">
        <v>1</v>
      </c>
      <c r="F738" s="4319"/>
      <c r="G738" s="4320">
        <f t="shared" si="6"/>
        <v>25</v>
      </c>
      <c r="H738" s="4321" t="s">
        <v>527</v>
      </c>
      <c r="I738" s="4322"/>
      <c r="J738" s="4322"/>
      <c r="K738" s="4322"/>
      <c r="L738" s="4323"/>
      <c r="M738" s="4324"/>
      <c r="N738" s="612"/>
      <c r="O738" s="612"/>
      <c r="P738" s="612"/>
      <c r="Q738" s="612"/>
    </row>
    <row r="739" spans="1:17" ht="15.75">
      <c r="A739" s="612"/>
      <c r="B739" s="611"/>
      <c r="C739" s="4325"/>
      <c r="D739" s="4326"/>
      <c r="E739" s="4327"/>
      <c r="F739" s="4327"/>
      <c r="G739" s="4320"/>
      <c r="H739" s="4321"/>
      <c r="I739" s="4322"/>
      <c r="J739" s="4322"/>
      <c r="K739" s="4322"/>
      <c r="L739" s="4323"/>
      <c r="M739" s="4324"/>
      <c r="N739" s="612"/>
      <c r="O739" s="612"/>
      <c r="P739" s="612"/>
      <c r="Q739" s="612"/>
    </row>
    <row r="740" spans="1:17" ht="15.75">
      <c r="A740" s="612"/>
      <c r="B740" s="611"/>
      <c r="C740" s="4328" t="s">
        <v>883</v>
      </c>
      <c r="D740" s="4326"/>
      <c r="E740" s="4327"/>
      <c r="F740" s="4327"/>
      <c r="G740" s="4320"/>
      <c r="H740" s="4321"/>
      <c r="I740" s="4322"/>
      <c r="J740" s="4322"/>
      <c r="K740" s="4322"/>
      <c r="L740" s="4323"/>
      <c r="M740" s="4324"/>
      <c r="N740" s="612"/>
      <c r="O740" s="612"/>
      <c r="P740" s="612"/>
      <c r="Q740" s="612"/>
    </row>
    <row r="741" spans="1:17">
      <c r="A741" s="612"/>
      <c r="B741" s="611"/>
      <c r="C741" s="4329" t="s">
        <v>528</v>
      </c>
      <c r="D741" s="4330"/>
      <c r="E741" s="4330"/>
      <c r="F741" s="4330"/>
      <c r="G741" s="4330"/>
      <c r="H741" s="4330"/>
      <c r="I741" s="4330"/>
      <c r="J741" s="4330"/>
      <c r="K741" s="4330"/>
      <c r="L741" s="4330"/>
      <c r="M741" s="4331"/>
      <c r="N741" s="612"/>
      <c r="O741" s="612"/>
      <c r="P741" s="612"/>
      <c r="Q741" s="612"/>
    </row>
    <row r="742" spans="1:17">
      <c r="A742" s="612"/>
      <c r="B742" s="611"/>
      <c r="C742" s="4329"/>
      <c r="D742" s="4330"/>
      <c r="E742" s="4330"/>
      <c r="F742" s="4330"/>
      <c r="G742" s="4330"/>
      <c r="H742" s="4330"/>
      <c r="I742" s="4330"/>
      <c r="J742" s="4330"/>
      <c r="K742" s="4330"/>
      <c r="L742" s="4330"/>
      <c r="M742" s="4331"/>
      <c r="N742" s="612"/>
      <c r="O742" s="612"/>
      <c r="P742" s="612"/>
      <c r="Q742" s="612"/>
    </row>
    <row r="743" spans="1:17" ht="15.75" thickBot="1">
      <c r="A743" s="612"/>
      <c r="B743" s="611"/>
      <c r="C743" s="4332"/>
      <c r="D743" s="4333"/>
      <c r="E743" s="4333"/>
      <c r="F743" s="4333"/>
      <c r="G743" s="4333"/>
      <c r="H743" s="4333"/>
      <c r="I743" s="4333"/>
      <c r="J743" s="4333"/>
      <c r="K743" s="4333"/>
      <c r="L743" s="4333"/>
      <c r="M743" s="4334"/>
      <c r="N743" s="612"/>
      <c r="O743" s="612"/>
      <c r="P743" s="612"/>
      <c r="Q743" s="612"/>
    </row>
    <row r="744" spans="1:17">
      <c r="A744" s="612"/>
      <c r="B744" s="611"/>
      <c r="C744" s="611"/>
      <c r="D744" s="611"/>
      <c r="E744" s="611"/>
      <c r="F744" s="611"/>
      <c r="G744" s="611"/>
      <c r="H744" s="611"/>
      <c r="I744" s="611"/>
      <c r="J744" s="611"/>
      <c r="K744" s="611"/>
      <c r="L744" s="611"/>
      <c r="M744" s="612"/>
      <c r="N744" s="612"/>
      <c r="O744" s="612"/>
      <c r="P744" s="612"/>
      <c r="Q744" s="612"/>
    </row>
    <row r="745" spans="1:17">
      <c r="A745" s="433"/>
      <c r="B745" s="3107"/>
      <c r="C745" s="3108"/>
      <c r="D745" s="3108"/>
      <c r="E745" s="3108"/>
      <c r="F745" s="3108"/>
      <c r="G745" s="3108"/>
      <c r="H745" s="3108"/>
      <c r="I745" s="3108"/>
      <c r="J745" s="3107"/>
      <c r="K745" s="3107"/>
      <c r="L745" s="3107"/>
      <c r="M745" s="433"/>
      <c r="N745" s="433"/>
      <c r="O745" s="433"/>
      <c r="P745" s="433"/>
      <c r="Q745" s="433"/>
    </row>
    <row r="746" spans="1:17">
      <c r="A746" s="612"/>
      <c r="B746" s="611"/>
      <c r="C746" s="611"/>
      <c r="D746" s="611"/>
      <c r="E746" s="611"/>
      <c r="F746" s="611"/>
      <c r="G746" s="611"/>
      <c r="H746" s="611"/>
      <c r="I746" s="611"/>
      <c r="J746" s="611"/>
      <c r="K746" s="611"/>
      <c r="L746" s="611"/>
      <c r="M746" s="612"/>
      <c r="N746" s="612"/>
      <c r="O746" s="612"/>
      <c r="P746" s="612"/>
      <c r="Q746" s="612"/>
    </row>
    <row r="747" spans="1:17" ht="20.25">
      <c r="A747" s="612"/>
      <c r="B747" s="4335" t="s">
        <v>433</v>
      </c>
      <c r="C747" s="4335"/>
      <c r="D747" s="4335"/>
      <c r="E747" s="4335"/>
      <c r="F747" s="4335"/>
      <c r="G747" s="4335"/>
      <c r="H747" s="4335"/>
      <c r="I747" s="4335"/>
      <c r="J747" s="4335"/>
      <c r="K747" s="4335"/>
      <c r="L747" s="4335"/>
      <c r="M747" s="4335"/>
      <c r="N747" s="4335"/>
      <c r="O747" s="611"/>
      <c r="P747" s="611"/>
      <c r="Q747" s="611"/>
    </row>
    <row r="748" spans="1:17">
      <c r="A748" s="612"/>
      <c r="B748" s="623"/>
      <c r="C748" s="4336"/>
      <c r="D748" s="4336"/>
      <c r="E748" s="4336"/>
      <c r="F748" s="4336"/>
      <c r="G748" s="4336"/>
      <c r="H748" s="4336"/>
      <c r="I748" s="4336"/>
      <c r="J748" s="4336"/>
      <c r="K748" s="4336"/>
      <c r="L748" s="4336"/>
      <c r="M748" s="4336"/>
      <c r="N748" s="4337"/>
      <c r="O748" s="611"/>
      <c r="P748" s="611"/>
      <c r="Q748" s="611"/>
    </row>
    <row r="749" spans="1:17" ht="18">
      <c r="A749" s="612"/>
      <c r="B749" s="4338" t="s">
        <v>434</v>
      </c>
      <c r="C749" s="4339"/>
      <c r="D749" s="4339"/>
      <c r="E749" s="4339"/>
      <c r="F749" s="4339"/>
      <c r="G749" s="4339"/>
      <c r="H749" s="4339"/>
      <c r="I749" s="4339"/>
      <c r="J749" s="4339"/>
      <c r="K749" s="4339"/>
      <c r="L749" s="4339"/>
      <c r="M749" s="4339"/>
      <c r="N749" s="4340"/>
      <c r="O749" s="611"/>
      <c r="P749" s="611"/>
      <c r="Q749" s="611"/>
    </row>
    <row r="750" spans="1:17" ht="18">
      <c r="A750" s="612"/>
      <c r="B750" s="4341"/>
      <c r="C750" s="4342"/>
      <c r="D750" s="4342"/>
      <c r="E750" s="4342"/>
      <c r="F750" s="4342"/>
      <c r="G750" s="4342"/>
      <c r="H750" s="4342"/>
      <c r="I750" s="4342"/>
      <c r="J750" s="4342"/>
      <c r="K750" s="4342"/>
      <c r="L750" s="4342"/>
      <c r="M750" s="4342"/>
      <c r="N750" s="4343"/>
      <c r="O750" s="611"/>
      <c r="P750" s="611"/>
      <c r="Q750" s="611"/>
    </row>
    <row r="751" spans="1:17" ht="15.75">
      <c r="A751" s="612"/>
      <c r="B751" s="4344"/>
      <c r="C751" s="4345"/>
      <c r="D751" s="4345"/>
      <c r="E751" s="4346" t="s">
        <v>435</v>
      </c>
      <c r="F751" s="4347">
        <v>250</v>
      </c>
      <c r="G751" s="4347">
        <v>620</v>
      </c>
      <c r="H751" s="4347">
        <v>37</v>
      </c>
      <c r="I751" s="4347">
        <v>14</v>
      </c>
      <c r="J751" s="4228">
        <f>SUM(F751:I751)</f>
        <v>921</v>
      </c>
      <c r="K751" s="4348" t="s">
        <v>436</v>
      </c>
      <c r="L751" s="4349"/>
      <c r="M751" s="612"/>
      <c r="N751" s="4350"/>
      <c r="O751" s="611"/>
      <c r="P751" s="611"/>
      <c r="Q751" s="611"/>
    </row>
    <row r="752" spans="1:17" ht="15.75">
      <c r="A752" s="612"/>
      <c r="B752" s="4344"/>
      <c r="C752" s="4345"/>
      <c r="D752" s="4345"/>
      <c r="E752" s="4351" t="s">
        <v>437</v>
      </c>
      <c r="F752" s="624">
        <v>4.4999999999999998E-2</v>
      </c>
      <c r="G752" s="624">
        <v>7.0000000000000007E-2</v>
      </c>
      <c r="H752" s="624">
        <v>0.11</v>
      </c>
      <c r="I752" s="625">
        <v>0.13</v>
      </c>
      <c r="J752" s="612"/>
      <c r="K752" s="4352" t="s">
        <v>438</v>
      </c>
      <c r="L752" s="4353">
        <v>25</v>
      </c>
      <c r="M752" s="4354" t="s">
        <v>439</v>
      </c>
      <c r="N752" s="4350"/>
      <c r="O752" s="611"/>
      <c r="P752" s="611"/>
      <c r="Q752" s="611"/>
    </row>
    <row r="753" spans="1:17" ht="15.75">
      <c r="A753" s="612"/>
      <c r="B753" s="4344"/>
      <c r="C753" s="4345"/>
      <c r="D753" s="4345"/>
      <c r="E753" s="4355" t="s">
        <v>440</v>
      </c>
      <c r="F753" s="4356" t="s">
        <v>441</v>
      </c>
      <c r="G753" s="4357" t="s">
        <v>442</v>
      </c>
      <c r="H753" s="4358" t="s">
        <v>443</v>
      </c>
      <c r="I753" s="4357" t="s">
        <v>444</v>
      </c>
      <c r="J753" s="4359" t="s">
        <v>445</v>
      </c>
      <c r="K753" s="4359"/>
      <c r="L753" s="4359"/>
      <c r="M753" s="612"/>
      <c r="N753" s="4350"/>
      <c r="O753" s="611"/>
      <c r="P753" s="611"/>
      <c r="Q753" s="611"/>
    </row>
    <row r="754" spans="1:17">
      <c r="A754" s="612"/>
      <c r="B754" s="4344"/>
      <c r="C754" s="4345"/>
      <c r="D754" s="4345"/>
      <c r="E754" s="4360" t="s">
        <v>446</v>
      </c>
      <c r="F754" s="626">
        <f>F752*F751</f>
        <v>11.25</v>
      </c>
      <c r="G754" s="626">
        <f>G752*G751</f>
        <v>43.400000000000006</v>
      </c>
      <c r="H754" s="626">
        <f>H752*H751</f>
        <v>4.07</v>
      </c>
      <c r="I754" s="627">
        <f>I752*I751</f>
        <v>1.82</v>
      </c>
      <c r="J754" s="4361">
        <f>SUM(F754:I754)</f>
        <v>60.540000000000006</v>
      </c>
      <c r="K754" s="4361"/>
      <c r="L754" s="4362" t="s">
        <v>447</v>
      </c>
      <c r="M754" s="612"/>
      <c r="N754" s="4272"/>
      <c r="O754" s="611"/>
      <c r="P754" s="611"/>
      <c r="Q754" s="611"/>
    </row>
    <row r="755" spans="1:17" ht="18">
      <c r="A755" s="612"/>
      <c r="B755" s="4344"/>
      <c r="C755" s="4345"/>
      <c r="D755" s="4345"/>
      <c r="E755" s="4175" t="s">
        <v>448</v>
      </c>
      <c r="F755" s="628">
        <f>F754/(100-L752)*100</f>
        <v>15</v>
      </c>
      <c r="G755" s="628">
        <f>G754/(100-L752)*100</f>
        <v>57.866666666666674</v>
      </c>
      <c r="H755" s="628">
        <f>H754/(100-L752)*100</f>
        <v>5.4266666666666667</v>
      </c>
      <c r="I755" s="629">
        <f>I754/(100-L752)*100</f>
        <v>2.4266666666666667</v>
      </c>
      <c r="J755" s="4363">
        <f>SUM(F755:I755)</f>
        <v>80.72</v>
      </c>
      <c r="K755" s="4364"/>
      <c r="L755" s="4229" t="s">
        <v>449</v>
      </c>
      <c r="M755" s="612"/>
      <c r="N755" s="4272"/>
      <c r="O755" s="611"/>
      <c r="P755" s="611"/>
      <c r="Q755" s="611"/>
    </row>
    <row r="756" spans="1:17">
      <c r="A756" s="612"/>
      <c r="B756" s="4344"/>
      <c r="C756" s="4345"/>
      <c r="D756" s="4345"/>
      <c r="E756" s="4345"/>
      <c r="F756" s="4345"/>
      <c r="G756" s="4345"/>
      <c r="H756" s="4345"/>
      <c r="I756" s="4345"/>
      <c r="J756" s="4365">
        <f>J755-J754</f>
        <v>20.179999999999993</v>
      </c>
      <c r="K756" s="4365"/>
      <c r="L756" s="4366" t="s">
        <v>450</v>
      </c>
      <c r="M756" s="4367"/>
      <c r="N756" s="4350"/>
      <c r="O756" s="611"/>
      <c r="P756" s="611"/>
      <c r="Q756" s="611"/>
    </row>
    <row r="757" spans="1:17">
      <c r="A757" s="612"/>
      <c r="B757" s="4344"/>
      <c r="C757" s="4345"/>
      <c r="D757" s="4345"/>
      <c r="E757" s="4345"/>
      <c r="F757" s="4345"/>
      <c r="G757" s="4345"/>
      <c r="H757" s="4345"/>
      <c r="I757" s="4345"/>
      <c r="J757" s="4368">
        <f>(J756/J751)*1000</f>
        <v>21.910966340933761</v>
      </c>
      <c r="K757" s="4365"/>
      <c r="L757" s="4366" t="s">
        <v>451</v>
      </c>
      <c r="M757" s="4367"/>
      <c r="N757" s="4350"/>
      <c r="O757" s="611"/>
      <c r="P757" s="611"/>
      <c r="Q757" s="611"/>
    </row>
    <row r="758" spans="1:17">
      <c r="A758" s="612"/>
      <c r="B758" s="4344"/>
      <c r="C758" s="4369" t="s">
        <v>439</v>
      </c>
      <c r="D758" s="4370" t="s">
        <v>452</v>
      </c>
      <c r="E758" s="4345"/>
      <c r="F758" s="4345"/>
      <c r="G758" s="4345"/>
      <c r="H758" s="4345"/>
      <c r="I758" s="4345"/>
      <c r="J758" s="4345"/>
      <c r="K758" s="4345"/>
      <c r="L758" s="4345"/>
      <c r="M758" s="4345"/>
      <c r="N758" s="4350"/>
      <c r="O758" s="611"/>
      <c r="P758" s="611"/>
      <c r="Q758" s="611"/>
    </row>
    <row r="759" spans="1:17">
      <c r="A759" s="612"/>
      <c r="B759" s="4344"/>
      <c r="C759" s="4371"/>
      <c r="D759" s="4370" t="s">
        <v>453</v>
      </c>
      <c r="E759" s="4345"/>
      <c r="F759" s="4345"/>
      <c r="G759" s="4345"/>
      <c r="H759" s="4345"/>
      <c r="I759" s="4345"/>
      <c r="J759" s="4345"/>
      <c r="K759" s="4345"/>
      <c r="L759" s="4345"/>
      <c r="M759" s="4345"/>
      <c r="N759" s="4350"/>
      <c r="O759" s="611"/>
      <c r="P759" s="611"/>
      <c r="Q759" s="611"/>
    </row>
    <row r="760" spans="1:17">
      <c r="A760" s="612"/>
      <c r="B760" s="4372"/>
      <c r="C760" s="4132"/>
      <c r="D760" s="4132"/>
      <c r="E760" s="4132"/>
      <c r="F760" s="4132"/>
      <c r="G760" s="4132"/>
      <c r="H760" s="4132"/>
      <c r="I760" s="4132"/>
      <c r="J760" s="4132"/>
      <c r="K760" s="4132"/>
      <c r="L760" s="4132"/>
      <c r="M760" s="4132"/>
      <c r="N760" s="4133"/>
      <c r="O760" s="611"/>
      <c r="P760" s="611"/>
      <c r="Q760" s="611"/>
    </row>
    <row r="761" spans="1:17">
      <c r="A761" s="612"/>
      <c r="B761" s="611"/>
      <c r="C761" s="611"/>
      <c r="D761" s="611"/>
      <c r="E761" s="611"/>
      <c r="F761" s="611"/>
      <c r="G761" s="611"/>
      <c r="H761" s="611"/>
      <c r="I761" s="611"/>
      <c r="J761" s="611"/>
      <c r="K761" s="611"/>
      <c r="L761" s="611"/>
      <c r="M761" s="612"/>
      <c r="N761" s="612"/>
      <c r="O761" s="612"/>
      <c r="P761" s="612"/>
      <c r="Q761" s="612"/>
    </row>
    <row r="762" spans="1:17" ht="15.75" thickBot="1">
      <c r="A762" s="612"/>
      <c r="B762" s="611"/>
      <c r="C762" s="611"/>
      <c r="D762" s="611"/>
      <c r="E762" s="611"/>
      <c r="F762" s="611"/>
      <c r="G762" s="611"/>
      <c r="H762" s="611"/>
      <c r="I762" s="611"/>
      <c r="J762" s="611"/>
      <c r="K762" s="611"/>
      <c r="L762" s="611"/>
      <c r="M762" s="612"/>
      <c r="N762" s="612"/>
      <c r="O762" s="612"/>
      <c r="P762" s="612"/>
      <c r="Q762" s="612"/>
    </row>
    <row r="763" spans="1:17">
      <c r="A763" s="4373" t="s">
        <v>160</v>
      </c>
      <c r="B763" s="4374" t="s">
        <v>577</v>
      </c>
      <c r="C763" s="4375"/>
      <c r="D763" s="4375"/>
      <c r="E763" s="4375"/>
      <c r="F763" s="4375"/>
      <c r="G763" s="4375"/>
      <c r="H763" s="4375"/>
      <c r="I763" s="4375"/>
      <c r="J763" s="4375"/>
      <c r="K763" s="4375"/>
      <c r="L763" s="4375"/>
      <c r="M763" s="4375"/>
      <c r="N763" s="4376">
        <v>1</v>
      </c>
      <c r="O763" s="612"/>
      <c r="P763" s="612"/>
      <c r="Q763" s="612"/>
    </row>
    <row r="764" spans="1:17">
      <c r="A764" s="4377"/>
      <c r="B764" s="2690"/>
      <c r="C764" s="4378"/>
      <c r="D764" s="4378"/>
      <c r="E764" s="4378"/>
      <c r="F764" s="4378"/>
      <c r="G764" s="4378"/>
      <c r="H764" s="4378"/>
      <c r="I764" s="4378"/>
      <c r="J764" s="4378"/>
      <c r="K764" s="4378"/>
      <c r="L764" s="4378"/>
      <c r="M764" s="4378"/>
      <c r="N764" s="4379"/>
      <c r="O764" s="612"/>
      <c r="P764" s="612"/>
      <c r="Q764" s="612"/>
    </row>
    <row r="765" spans="1:17" ht="20.25">
      <c r="A765" s="4380"/>
      <c r="B765" s="4381" t="s">
        <v>578</v>
      </c>
      <c r="C765" s="4382"/>
      <c r="D765" s="4382"/>
      <c r="E765" s="4382"/>
      <c r="F765" s="4382"/>
      <c r="G765" s="4382"/>
      <c r="H765" s="4382"/>
      <c r="I765" s="4382"/>
      <c r="J765" s="4382"/>
      <c r="K765" s="4382"/>
      <c r="L765" s="4382"/>
      <c r="M765" s="4382"/>
      <c r="N765" s="4383"/>
      <c r="O765" s="612"/>
      <c r="P765" s="612"/>
      <c r="Q765" s="612"/>
    </row>
    <row r="766" spans="1:17">
      <c r="A766" s="4380"/>
      <c r="B766" s="4384" t="s">
        <v>878</v>
      </c>
      <c r="C766" s="4385"/>
      <c r="D766" s="4385"/>
      <c r="E766" s="4385"/>
      <c r="F766" s="4385"/>
      <c r="G766" s="4385"/>
      <c r="H766" s="4385"/>
      <c r="I766" s="4385"/>
      <c r="J766" s="4385"/>
      <c r="K766" s="4385"/>
      <c r="L766" s="4385"/>
      <c r="M766" s="4385"/>
      <c r="N766" s="4386"/>
      <c r="O766" s="612"/>
      <c r="P766" s="612"/>
      <c r="Q766" s="612"/>
    </row>
    <row r="767" spans="1:17">
      <c r="A767" s="4380"/>
      <c r="B767" s="4384"/>
      <c r="C767" s="4385"/>
      <c r="D767" s="4385"/>
      <c r="E767" s="4385"/>
      <c r="F767" s="4385"/>
      <c r="G767" s="4385"/>
      <c r="H767" s="4385"/>
      <c r="I767" s="4385"/>
      <c r="J767" s="4385"/>
      <c r="K767" s="4385"/>
      <c r="L767" s="4385"/>
      <c r="M767" s="4385"/>
      <c r="N767" s="4386"/>
      <c r="O767" s="612"/>
      <c r="P767" s="612"/>
      <c r="Q767" s="612"/>
    </row>
    <row r="768" spans="1:17">
      <c r="A768" s="4380"/>
      <c r="B768" s="4384"/>
      <c r="C768" s="4385"/>
      <c r="D768" s="4385"/>
      <c r="E768" s="4385"/>
      <c r="F768" s="4385"/>
      <c r="G768" s="4385"/>
      <c r="H768" s="4385"/>
      <c r="I768" s="4385"/>
      <c r="J768" s="4385"/>
      <c r="K768" s="4385"/>
      <c r="L768" s="4385"/>
      <c r="M768" s="4385"/>
      <c r="N768" s="4386"/>
      <c r="O768" s="612"/>
      <c r="P768" s="612"/>
      <c r="Q768" s="612"/>
    </row>
    <row r="769" spans="1:17">
      <c r="A769" s="4380"/>
      <c r="B769" s="4384"/>
      <c r="C769" s="4385"/>
      <c r="D769" s="4385"/>
      <c r="E769" s="4385"/>
      <c r="F769" s="4385"/>
      <c r="G769" s="4385"/>
      <c r="H769" s="4385"/>
      <c r="I769" s="4385"/>
      <c r="J769" s="4385"/>
      <c r="K769" s="4385"/>
      <c r="L769" s="4385"/>
      <c r="M769" s="4385"/>
      <c r="N769" s="4386"/>
      <c r="O769" s="612"/>
      <c r="P769" s="612"/>
      <c r="Q769" s="612"/>
    </row>
    <row r="770" spans="1:17">
      <c r="A770" s="4380"/>
      <c r="B770" s="2691"/>
      <c r="C770" s="4387"/>
      <c r="D770" s="4387"/>
      <c r="E770" s="4387"/>
      <c r="F770" s="4387"/>
      <c r="G770" s="4387"/>
      <c r="H770" s="4387"/>
      <c r="I770" s="4387"/>
      <c r="J770" s="4387"/>
      <c r="K770" s="4387"/>
      <c r="L770" s="4387"/>
      <c r="M770" s="4387"/>
      <c r="N770" s="4388"/>
      <c r="O770" s="612"/>
      <c r="P770" s="612"/>
      <c r="Q770" s="612"/>
    </row>
    <row r="771" spans="1:17">
      <c r="A771" s="4380"/>
      <c r="B771" s="4389"/>
      <c r="C771" s="4390"/>
      <c r="D771" s="4390"/>
      <c r="E771" s="4390"/>
      <c r="F771" s="4390"/>
      <c r="G771" s="4390"/>
      <c r="H771" s="4390"/>
      <c r="I771" s="4390"/>
      <c r="J771" s="4390"/>
      <c r="K771" s="4390"/>
      <c r="L771" s="4391" t="s">
        <v>161</v>
      </c>
      <c r="M771" s="4391"/>
      <c r="N771" s="4392"/>
      <c r="O771" s="612"/>
      <c r="P771" s="612"/>
      <c r="Q771" s="612"/>
    </row>
    <row r="772" spans="1:17" ht="15.75">
      <c r="A772" s="4380"/>
      <c r="B772" s="4390"/>
      <c r="C772" s="4390"/>
      <c r="D772" s="4390"/>
      <c r="E772" s="4390"/>
      <c r="F772" s="4390"/>
      <c r="G772" s="4390"/>
      <c r="H772" s="4390"/>
      <c r="I772" s="4390"/>
      <c r="J772" s="4390"/>
      <c r="K772" s="4393" t="s">
        <v>888</v>
      </c>
      <c r="L772" s="4394" t="s">
        <v>579</v>
      </c>
      <c r="M772" s="4395"/>
      <c r="N772" s="4392"/>
      <c r="O772" s="612"/>
      <c r="P772" s="612"/>
      <c r="Q772" s="612"/>
    </row>
    <row r="773" spans="1:17">
      <c r="A773" s="4380"/>
      <c r="B773" s="4389"/>
      <c r="C773" s="4390"/>
      <c r="D773" s="4390"/>
      <c r="E773" s="4390"/>
      <c r="F773" s="4390"/>
      <c r="G773" s="4390"/>
      <c r="H773" s="4390"/>
      <c r="I773" s="4390"/>
      <c r="J773" s="4390"/>
      <c r="K773" s="4390"/>
      <c r="L773" s="4390"/>
      <c r="M773" s="4396"/>
      <c r="N773" s="4392"/>
      <c r="O773" s="612"/>
      <c r="P773" s="612"/>
      <c r="Q773" s="612"/>
    </row>
    <row r="774" spans="1:17" ht="18">
      <c r="A774" s="4380"/>
      <c r="B774" s="4389"/>
      <c r="C774" s="4390"/>
      <c r="D774" s="4390"/>
      <c r="E774" s="4390"/>
      <c r="F774" s="4397" t="s">
        <v>473</v>
      </c>
      <c r="G774" s="4398" t="s">
        <v>441</v>
      </c>
      <c r="H774" s="4399" t="s">
        <v>442</v>
      </c>
      <c r="I774" s="4400" t="s">
        <v>443</v>
      </c>
      <c r="J774" s="4399" t="s">
        <v>444</v>
      </c>
      <c r="K774" s="4399" t="s">
        <v>580</v>
      </c>
      <c r="L774" s="4390"/>
      <c r="M774" s="4390"/>
      <c r="N774" s="4392"/>
      <c r="O774" s="612"/>
      <c r="P774" s="612"/>
      <c r="Q774" s="612"/>
    </row>
    <row r="775" spans="1:17" ht="18.75">
      <c r="A775" s="4380"/>
      <c r="B775" s="4389"/>
      <c r="C775" s="4390"/>
      <c r="D775" s="4390"/>
      <c r="E775" s="4390"/>
      <c r="F775" s="4401" t="s">
        <v>435</v>
      </c>
      <c r="G775" s="4402">
        <v>50</v>
      </c>
      <c r="H775" s="4402">
        <v>500</v>
      </c>
      <c r="I775" s="4402">
        <v>150</v>
      </c>
      <c r="J775" s="4402">
        <v>13</v>
      </c>
      <c r="K775" s="4402">
        <v>13</v>
      </c>
      <c r="L775" s="4228">
        <f>SUM(G775:K775)</f>
        <v>726</v>
      </c>
      <c r="M775" s="4403" t="s">
        <v>436</v>
      </c>
      <c r="N775" s="4392"/>
      <c r="O775" s="612"/>
      <c r="P775" s="612"/>
      <c r="Q775" s="612"/>
    </row>
    <row r="776" spans="1:17" ht="18.75">
      <c r="A776" s="4380"/>
      <c r="B776" s="4389"/>
      <c r="C776" s="4390"/>
      <c r="D776" s="4390"/>
      <c r="E776" s="4390"/>
      <c r="F776" s="4404" t="s">
        <v>581</v>
      </c>
      <c r="G776" s="4405">
        <v>0.5</v>
      </c>
      <c r="H776" s="4405">
        <v>1</v>
      </c>
      <c r="I776" s="4405">
        <v>1</v>
      </c>
      <c r="J776" s="4405">
        <v>2</v>
      </c>
      <c r="K776" s="4405">
        <v>1</v>
      </c>
      <c r="L776" s="4406">
        <f>SUM(G776:K776)/COUNTIF(G776:K776,"&gt;0")</f>
        <v>1.1000000000000001</v>
      </c>
      <c r="M776" s="4403" t="s">
        <v>582</v>
      </c>
      <c r="N776" s="4392"/>
      <c r="O776" s="612"/>
      <c r="P776" s="612"/>
      <c r="Q776" s="612"/>
    </row>
    <row r="777" spans="1:17" ht="18">
      <c r="A777" s="4380"/>
      <c r="B777" s="4389"/>
      <c r="C777" s="4390"/>
      <c r="D777" s="4390"/>
      <c r="E777" s="4390"/>
      <c r="F777" s="4407" t="s">
        <v>583</v>
      </c>
      <c r="G777" s="4408">
        <f>G776*G775</f>
        <v>25</v>
      </c>
      <c r="H777" s="784">
        <f>H776*H775</f>
        <v>500</v>
      </c>
      <c r="I777" s="784">
        <f>I776*I775</f>
        <v>150</v>
      </c>
      <c r="J777" s="784">
        <f>J776*J775</f>
        <v>26</v>
      </c>
      <c r="K777" s="784">
        <f>K776*K775</f>
        <v>13</v>
      </c>
      <c r="L777" s="4228">
        <f>SUM(G777:K777)</f>
        <v>714</v>
      </c>
      <c r="M777" s="4403" t="str">
        <f>L772</f>
        <v>pommes</v>
      </c>
      <c r="N777" s="4392"/>
      <c r="O777" s="612"/>
      <c r="P777" s="612"/>
      <c r="Q777" s="612"/>
    </row>
    <row r="778" spans="1:17">
      <c r="A778" s="4380"/>
      <c r="B778" s="4389"/>
      <c r="C778" s="4390"/>
      <c r="D778" s="4390"/>
      <c r="E778" s="4390"/>
      <c r="F778" s="4390"/>
      <c r="G778" s="4409" t="str">
        <f>L772</f>
        <v>pommes</v>
      </c>
      <c r="H778" s="4409" t="str">
        <f>L772</f>
        <v>pommes</v>
      </c>
      <c r="I778" s="4409" t="str">
        <f>L772</f>
        <v>pommes</v>
      </c>
      <c r="J778" s="4409" t="str">
        <f>L772</f>
        <v>pommes</v>
      </c>
      <c r="K778" s="4409" t="str">
        <f>L772</f>
        <v>pommes</v>
      </c>
      <c r="L778" s="4390"/>
      <c r="M778" s="4396"/>
      <c r="N778" s="4392"/>
      <c r="O778" s="612"/>
      <c r="P778" s="612"/>
      <c r="Q778" s="612"/>
    </row>
    <row r="779" spans="1:17" ht="18">
      <c r="A779" s="4380"/>
      <c r="B779" s="4410"/>
      <c r="C779" s="4411" t="s">
        <v>438</v>
      </c>
      <c r="D779" s="4412">
        <v>10</v>
      </c>
      <c r="E779" s="4413" t="s">
        <v>162</v>
      </c>
      <c r="F779" s="4414"/>
      <c r="G779" s="4414"/>
      <c r="H779" s="4390"/>
      <c r="I779" s="4390"/>
      <c r="J779" s="4390"/>
      <c r="K779" s="4390"/>
      <c r="L779" s="4390"/>
      <c r="M779" s="4396"/>
      <c r="N779" s="4392"/>
      <c r="O779" s="612"/>
      <c r="P779" s="612"/>
      <c r="Q779" s="612"/>
    </row>
    <row r="780" spans="1:17" ht="18">
      <c r="A780" s="4380"/>
      <c r="B780" s="4389"/>
      <c r="C780" s="4390"/>
      <c r="D780" s="4390"/>
      <c r="E780" s="4390"/>
      <c r="F780" s="4407" t="s">
        <v>448</v>
      </c>
      <c r="G780" s="786">
        <f>G777/(100-D779)*100</f>
        <v>27.777777777777779</v>
      </c>
      <c r="H780" s="786">
        <f>H777/(100-D779)*100</f>
        <v>555.55555555555554</v>
      </c>
      <c r="I780" s="786">
        <f>I777/(100-D779)*100</f>
        <v>166.66666666666669</v>
      </c>
      <c r="J780" s="786">
        <f>J777/(100-D779)*100</f>
        <v>28.888888888888886</v>
      </c>
      <c r="K780" s="786">
        <f>K777/(100-D779)*100</f>
        <v>14.444444444444443</v>
      </c>
      <c r="L780" s="4415">
        <f>SUM(G780:K780)</f>
        <v>793.33333333333337</v>
      </c>
      <c r="M780" s="4403" t="str">
        <f>L772</f>
        <v>pommes</v>
      </c>
      <c r="N780" s="4392"/>
      <c r="O780" s="612"/>
      <c r="P780" s="612"/>
      <c r="Q780" s="612"/>
    </row>
    <row r="781" spans="1:17" ht="18">
      <c r="A781" s="4380"/>
      <c r="B781" s="4389"/>
      <c r="C781" s="4390"/>
      <c r="D781" s="4390"/>
      <c r="E781" s="4390"/>
      <c r="F781" s="4407"/>
      <c r="G781" s="4416" t="str">
        <f>L772</f>
        <v>pommes</v>
      </c>
      <c r="H781" s="4416" t="str">
        <f>L772</f>
        <v>pommes</v>
      </c>
      <c r="I781" s="4416" t="str">
        <f>L772</f>
        <v>pommes</v>
      </c>
      <c r="J781" s="4416" t="str">
        <f>L772</f>
        <v>pommes</v>
      </c>
      <c r="K781" s="4416" t="str">
        <f>L772</f>
        <v>pommes</v>
      </c>
      <c r="L781" s="4228"/>
      <c r="M781" s="4403"/>
      <c r="N781" s="4392"/>
      <c r="O781" s="612"/>
      <c r="P781" s="612"/>
      <c r="Q781" s="612"/>
    </row>
    <row r="782" spans="1:17">
      <c r="A782" s="4380"/>
      <c r="B782" s="4417"/>
      <c r="C782" s="4418"/>
      <c r="D782" s="4418"/>
      <c r="E782" s="4418"/>
      <c r="F782" s="4418"/>
      <c r="G782" s="4418"/>
      <c r="H782" s="4418"/>
      <c r="I782" s="4418"/>
      <c r="J782" s="4418"/>
      <c r="K782" s="4418"/>
      <c r="L782" s="4418"/>
      <c r="M782" s="4418"/>
      <c r="N782" s="4419"/>
      <c r="O782" s="612"/>
      <c r="P782" s="612"/>
      <c r="Q782" s="612"/>
    </row>
    <row r="783" spans="1:17" ht="18.75">
      <c r="A783" s="4380"/>
      <c r="B783" s="787" t="s">
        <v>161</v>
      </c>
      <c r="C783" s="4420" t="s">
        <v>584</v>
      </c>
      <c r="D783" s="4421"/>
      <c r="E783" s="4421"/>
      <c r="F783" s="4421"/>
      <c r="G783" s="4421"/>
      <c r="H783" s="4421"/>
      <c r="I783" s="4421"/>
      <c r="J783" s="4421"/>
      <c r="K783" s="4421"/>
      <c r="L783" s="4421"/>
      <c r="M783" s="4421"/>
      <c r="N783" s="4422"/>
      <c r="O783" s="612"/>
      <c r="P783" s="612"/>
      <c r="Q783" s="612"/>
    </row>
    <row r="784" spans="1:17" ht="18.75">
      <c r="A784" s="4380"/>
      <c r="B784" s="4423"/>
      <c r="C784" s="4394" t="s">
        <v>250</v>
      </c>
      <c r="D784" s="4395"/>
      <c r="E784" s="4424"/>
      <c r="F784" s="4394" t="s">
        <v>9</v>
      </c>
      <c r="G784" s="4395"/>
      <c r="H784" s="4424"/>
      <c r="I784" s="4394" t="s">
        <v>176</v>
      </c>
      <c r="J784" s="4395"/>
      <c r="K784" s="4424"/>
      <c r="L784" s="4394" t="s">
        <v>585</v>
      </c>
      <c r="M784" s="4395"/>
      <c r="N784" s="4425"/>
      <c r="O784" s="612"/>
      <c r="P784" s="612"/>
      <c r="Q784" s="612"/>
    </row>
    <row r="785" spans="1:17" ht="18.75">
      <c r="A785" s="4380"/>
      <c r="B785" s="788" t="s">
        <v>162</v>
      </c>
      <c r="C785" s="4426" t="s">
        <v>586</v>
      </c>
      <c r="D785" s="4424"/>
      <c r="E785" s="4424"/>
      <c r="F785" s="4424"/>
      <c r="G785" s="4424"/>
      <c r="H785" s="4424"/>
      <c r="I785" s="4424"/>
      <c r="J785" s="4424"/>
      <c r="K785" s="4424"/>
      <c r="L785" s="4424"/>
      <c r="M785" s="4424"/>
      <c r="N785" s="4425"/>
      <c r="O785" s="612"/>
      <c r="P785" s="612"/>
      <c r="Q785" s="612"/>
    </row>
    <row r="786" spans="1:17">
      <c r="A786" s="4380"/>
      <c r="B786" s="4427" t="s">
        <v>879</v>
      </c>
      <c r="C786" s="4428"/>
      <c r="D786" s="4428"/>
      <c r="E786" s="4428"/>
      <c r="F786" s="4428"/>
      <c r="G786" s="4428"/>
      <c r="H786" s="4428"/>
      <c r="I786" s="4428"/>
      <c r="J786" s="4428"/>
      <c r="K786" s="4428"/>
      <c r="L786" s="4428"/>
      <c r="M786" s="4428"/>
      <c r="N786" s="4429"/>
      <c r="O786" s="612"/>
      <c r="P786" s="612"/>
      <c r="Q786" s="612"/>
    </row>
    <row r="787" spans="1:17">
      <c r="A787" s="4380"/>
      <c r="B787" s="4430"/>
      <c r="C787" s="4431"/>
      <c r="D787" s="4431"/>
      <c r="E787" s="4431"/>
      <c r="F787" s="4431"/>
      <c r="G787" s="4431"/>
      <c r="H787" s="4431"/>
      <c r="I787" s="4431"/>
      <c r="J787" s="4431"/>
      <c r="K787" s="4431"/>
      <c r="L787" s="4431"/>
      <c r="M787" s="4431"/>
      <c r="N787" s="4432"/>
      <c r="O787" s="612"/>
      <c r="P787" s="612"/>
      <c r="Q787" s="612"/>
    </row>
    <row r="788" spans="1:17">
      <c r="A788" s="4380"/>
      <c r="B788" s="4433" t="s">
        <v>587</v>
      </c>
      <c r="C788" s="4434" t="str">
        <f ca="1">CELL("nomfichier")</f>
        <v>E:\0-UPRT\1-UPRT.FR-SITE-WEB\ff-fiches-fabrications\ff-fiches-fabrication-maj-08-2020\[ff-21-restauration-beignets.accacia.xlsx]Formats-Formules-Fonctions</v>
      </c>
      <c r="D788" s="4434"/>
      <c r="E788" s="4434"/>
      <c r="F788" s="4434"/>
      <c r="G788" s="4434"/>
      <c r="H788" s="4434"/>
      <c r="I788" s="4434"/>
      <c r="J788" s="4434"/>
      <c r="K788" s="4434"/>
      <c r="L788" s="4434"/>
      <c r="M788" s="4434"/>
      <c r="N788" s="4435"/>
      <c r="O788" s="612"/>
      <c r="P788" s="612"/>
      <c r="Q788" s="612"/>
    </row>
    <row r="789" spans="1:17">
      <c r="A789" s="4380"/>
      <c r="B789" s="4436" t="s">
        <v>588</v>
      </c>
      <c r="C789" s="4437" t="s">
        <v>884</v>
      </c>
      <c r="D789" s="4437"/>
      <c r="E789" s="4437"/>
      <c r="F789" s="4437"/>
      <c r="G789" s="4437"/>
      <c r="H789" s="4437"/>
      <c r="I789" s="4437"/>
      <c r="J789" s="4437"/>
      <c r="K789" s="4437"/>
      <c r="L789" s="4437"/>
      <c r="M789" s="4437"/>
      <c r="N789" s="4438"/>
      <c r="O789" s="612"/>
      <c r="P789" s="612"/>
      <c r="Q789" s="612"/>
    </row>
    <row r="790" spans="1:17" ht="15.75" thickBot="1">
      <c r="A790" s="4380"/>
      <c r="B790" s="4439" t="s">
        <v>181</v>
      </c>
      <c r="C790" s="4440"/>
      <c r="D790" s="4440"/>
      <c r="E790" s="4440"/>
      <c r="F790" s="4440"/>
      <c r="G790" s="4440"/>
      <c r="H790" s="4440"/>
      <c r="I790" s="4440"/>
      <c r="J790" s="4440"/>
      <c r="K790" s="4440"/>
      <c r="L790" s="4440"/>
      <c r="M790" s="4440"/>
      <c r="N790" s="4441"/>
      <c r="O790" s="612"/>
      <c r="P790" s="612"/>
      <c r="Q790" s="612"/>
    </row>
    <row r="791" spans="1:17" ht="39.75" customHeight="1" thickBot="1">
      <c r="A791" s="67"/>
      <c r="B791" s="67"/>
      <c r="C791" s="67"/>
      <c r="D791" s="67"/>
      <c r="E791" s="67"/>
      <c r="F791" s="67"/>
      <c r="G791" s="67"/>
      <c r="H791" s="67"/>
      <c r="I791" s="67"/>
      <c r="J791" s="67"/>
      <c r="K791" s="67"/>
      <c r="L791" s="67"/>
      <c r="M791" s="67"/>
      <c r="N791" s="67"/>
      <c r="O791" s="612"/>
      <c r="P791" s="612"/>
      <c r="Q791" s="612"/>
    </row>
    <row r="792" spans="1:17">
      <c r="A792" s="4373" t="s">
        <v>160</v>
      </c>
      <c r="B792" s="4374" t="s">
        <v>589</v>
      </c>
      <c r="C792" s="4375"/>
      <c r="D792" s="4375"/>
      <c r="E792" s="4375"/>
      <c r="F792" s="4375"/>
      <c r="G792" s="4375"/>
      <c r="H792" s="4375"/>
      <c r="I792" s="4375"/>
      <c r="J792" s="4375"/>
      <c r="K792" s="4375"/>
      <c r="L792" s="4375"/>
      <c r="M792" s="4375"/>
      <c r="N792" s="4376">
        <v>2</v>
      </c>
      <c r="O792" s="612"/>
      <c r="P792" s="612"/>
      <c r="Q792" s="612"/>
    </row>
    <row r="793" spans="1:17">
      <c r="A793" s="4377"/>
      <c r="B793" s="2690"/>
      <c r="C793" s="4378"/>
      <c r="D793" s="4378"/>
      <c r="E793" s="4378"/>
      <c r="F793" s="4378"/>
      <c r="G793" s="4378"/>
      <c r="H793" s="4378"/>
      <c r="I793" s="4378"/>
      <c r="J793" s="4378"/>
      <c r="K793" s="4378"/>
      <c r="L793" s="4378"/>
      <c r="M793" s="4378"/>
      <c r="N793" s="4379"/>
      <c r="O793" s="612"/>
      <c r="P793" s="612"/>
      <c r="Q793" s="612"/>
    </row>
    <row r="794" spans="1:17" ht="20.25">
      <c r="A794" s="4380"/>
      <c r="B794" s="4381" t="s">
        <v>578</v>
      </c>
      <c r="C794" s="4382"/>
      <c r="D794" s="4382"/>
      <c r="E794" s="4382"/>
      <c r="F794" s="4382"/>
      <c r="G794" s="4382"/>
      <c r="H794" s="4382"/>
      <c r="I794" s="4382"/>
      <c r="J794" s="4382"/>
      <c r="K794" s="4382"/>
      <c r="L794" s="4382"/>
      <c r="M794" s="4382"/>
      <c r="N794" s="4383"/>
      <c r="O794" s="612"/>
      <c r="P794" s="612"/>
      <c r="Q794" s="612"/>
    </row>
    <row r="795" spans="1:17">
      <c r="A795" s="4380"/>
      <c r="B795" s="4384" t="s">
        <v>590</v>
      </c>
      <c r="C795" s="4385"/>
      <c r="D795" s="4385"/>
      <c r="E795" s="4385"/>
      <c r="F795" s="4385"/>
      <c r="G795" s="4385"/>
      <c r="H795" s="4385"/>
      <c r="I795" s="4385"/>
      <c r="J795" s="4385"/>
      <c r="K795" s="4385"/>
      <c r="L795" s="4385"/>
      <c r="M795" s="4385"/>
      <c r="N795" s="4386"/>
      <c r="O795" s="612"/>
      <c r="P795" s="612"/>
      <c r="Q795" s="612"/>
    </row>
    <row r="796" spans="1:17">
      <c r="A796" s="4380"/>
      <c r="B796" s="4384"/>
      <c r="C796" s="4385"/>
      <c r="D796" s="4385"/>
      <c r="E796" s="4385"/>
      <c r="F796" s="4385"/>
      <c r="G796" s="4385"/>
      <c r="H796" s="4385"/>
      <c r="I796" s="4385"/>
      <c r="J796" s="4385"/>
      <c r="K796" s="4385"/>
      <c r="L796" s="4385"/>
      <c r="M796" s="4385"/>
      <c r="N796" s="4386"/>
      <c r="O796" s="612"/>
      <c r="P796" s="612"/>
      <c r="Q796" s="612"/>
    </row>
    <row r="797" spans="1:17">
      <c r="A797" s="4380"/>
      <c r="B797" s="4384"/>
      <c r="C797" s="4385"/>
      <c r="D797" s="4385"/>
      <c r="E797" s="4385"/>
      <c r="F797" s="4385"/>
      <c r="G797" s="4385"/>
      <c r="H797" s="4385"/>
      <c r="I797" s="4385"/>
      <c r="J797" s="4385"/>
      <c r="K797" s="4385"/>
      <c r="L797" s="4385"/>
      <c r="M797" s="4385"/>
      <c r="N797" s="4386"/>
      <c r="O797" s="612"/>
      <c r="P797" s="612"/>
      <c r="Q797" s="612"/>
    </row>
    <row r="798" spans="1:17">
      <c r="A798" s="4380"/>
      <c r="B798" s="4384"/>
      <c r="C798" s="4385"/>
      <c r="D798" s="4385"/>
      <c r="E798" s="4385"/>
      <c r="F798" s="4385"/>
      <c r="G798" s="4385"/>
      <c r="H798" s="4385"/>
      <c r="I798" s="4385"/>
      <c r="J798" s="4385"/>
      <c r="K798" s="4385"/>
      <c r="L798" s="4385"/>
      <c r="M798" s="4385"/>
      <c r="N798" s="4386"/>
      <c r="O798" s="612"/>
      <c r="P798" s="612"/>
      <c r="Q798" s="612"/>
    </row>
    <row r="799" spans="1:17">
      <c r="A799" s="4380"/>
      <c r="B799" s="2691"/>
      <c r="C799" s="4387"/>
      <c r="D799" s="4387"/>
      <c r="E799" s="4387"/>
      <c r="F799" s="4387"/>
      <c r="G799" s="4387"/>
      <c r="H799" s="4387"/>
      <c r="I799" s="4387"/>
      <c r="J799" s="4387"/>
      <c r="K799" s="4387"/>
      <c r="L799" s="4387"/>
      <c r="M799" s="4387"/>
      <c r="N799" s="4388"/>
      <c r="O799" s="612"/>
      <c r="P799" s="612"/>
      <c r="Q799" s="612"/>
    </row>
    <row r="800" spans="1:17">
      <c r="A800" s="4380"/>
      <c r="B800" s="4442"/>
      <c r="C800" s="1027"/>
      <c r="D800" s="1027"/>
      <c r="E800" s="1027"/>
      <c r="F800" s="1027"/>
      <c r="G800" s="1027"/>
      <c r="H800" s="1027"/>
      <c r="I800" s="1027"/>
      <c r="J800" s="1027"/>
      <c r="K800" s="1027"/>
      <c r="L800" s="4443" t="s">
        <v>161</v>
      </c>
      <c r="M800" s="4443"/>
      <c r="N800" s="4444"/>
      <c r="O800" s="612"/>
      <c r="P800" s="612"/>
      <c r="Q800" s="612"/>
    </row>
    <row r="801" spans="1:17" ht="18">
      <c r="A801" s="4380"/>
      <c r="B801" s="4442"/>
      <c r="C801" s="1027"/>
      <c r="D801" s="1027"/>
      <c r="E801" s="1027"/>
      <c r="F801" s="1027"/>
      <c r="G801" s="1027"/>
      <c r="H801" s="1027"/>
      <c r="I801" s="1027"/>
      <c r="J801" s="67"/>
      <c r="K801" s="4407" t="s">
        <v>591</v>
      </c>
      <c r="L801" s="4445">
        <v>2.4</v>
      </c>
      <c r="M801" s="4445"/>
      <c r="N801" s="4444"/>
      <c r="O801" s="612"/>
      <c r="P801" s="612"/>
      <c r="Q801" s="612"/>
    </row>
    <row r="802" spans="1:17">
      <c r="A802" s="4380"/>
      <c r="B802" s="4446"/>
      <c r="C802" s="4447"/>
      <c r="D802" s="4447"/>
      <c r="E802" s="4447"/>
      <c r="F802" s="1027"/>
      <c r="G802" s="1027"/>
      <c r="H802" s="1027"/>
      <c r="I802" s="1027"/>
      <c r="J802" s="1027"/>
      <c r="K802" s="4448"/>
      <c r="L802" s="4445"/>
      <c r="M802" s="4445"/>
      <c r="N802" s="4444"/>
      <c r="O802" s="612"/>
      <c r="P802" s="612"/>
      <c r="Q802" s="612"/>
    </row>
    <row r="803" spans="1:17">
      <c r="A803" s="4380"/>
      <c r="B803" s="4442"/>
      <c r="C803" s="1027"/>
      <c r="D803" s="1027"/>
      <c r="E803" s="1027"/>
      <c r="F803" s="1027"/>
      <c r="G803" s="1027"/>
      <c r="H803" s="1027"/>
      <c r="I803" s="1027"/>
      <c r="J803" s="1027"/>
      <c r="K803" s="1027"/>
      <c r="L803" s="1027"/>
      <c r="M803" s="1027"/>
      <c r="N803" s="4444"/>
      <c r="O803" s="612"/>
      <c r="P803" s="612"/>
      <c r="Q803" s="612"/>
    </row>
    <row r="804" spans="1:17" ht="18">
      <c r="A804" s="4380"/>
      <c r="B804" s="4442"/>
      <c r="C804" s="1027"/>
      <c r="D804" s="1027"/>
      <c r="E804" s="1027"/>
      <c r="F804" s="4449" t="s">
        <v>473</v>
      </c>
      <c r="G804" s="4450" t="s">
        <v>441</v>
      </c>
      <c r="H804" s="4450" t="s">
        <v>442</v>
      </c>
      <c r="I804" s="4451" t="s">
        <v>443</v>
      </c>
      <c r="J804" s="4450" t="s">
        <v>444</v>
      </c>
      <c r="K804" s="4450" t="s">
        <v>580</v>
      </c>
      <c r="L804" s="1027"/>
      <c r="M804" s="1027"/>
      <c r="N804" s="4444"/>
      <c r="O804" s="612"/>
      <c r="P804" s="612"/>
      <c r="Q804" s="612"/>
    </row>
    <row r="805" spans="1:17" ht="18">
      <c r="A805" s="4380"/>
      <c r="B805" s="4442"/>
      <c r="C805" s="1027"/>
      <c r="D805" s="1027"/>
      <c r="E805" s="1027"/>
      <c r="F805" s="4404" t="s">
        <v>592</v>
      </c>
      <c r="G805" s="4452">
        <v>0.05</v>
      </c>
      <c r="H805" s="4452">
        <v>0.08</v>
      </c>
      <c r="I805" s="4452">
        <v>0.11</v>
      </c>
      <c r="J805" s="4452">
        <v>0.125</v>
      </c>
      <c r="K805" s="4452">
        <v>7.0000000000000007E-2</v>
      </c>
      <c r="L805" s="4406">
        <f>SUM(G805:K805)/COUNTIF(G805:K805,"&gt;0")</f>
        <v>8.6999999999999994E-2</v>
      </c>
      <c r="M805" s="4403" t="s">
        <v>582</v>
      </c>
      <c r="N805" s="4444"/>
      <c r="O805" s="612"/>
      <c r="P805" s="612"/>
      <c r="Q805" s="612"/>
    </row>
    <row r="806" spans="1:17" ht="18.75">
      <c r="A806" s="4380"/>
      <c r="B806" s="4442"/>
      <c r="C806" s="1027"/>
      <c r="D806" s="1027"/>
      <c r="E806" s="1027"/>
      <c r="F806" s="4407" t="s">
        <v>593</v>
      </c>
      <c r="G806" s="4453">
        <f>L801/G805</f>
        <v>47.999999999999993</v>
      </c>
      <c r="H806" s="4453">
        <f>L801/H805</f>
        <v>30</v>
      </c>
      <c r="I806" s="4453">
        <f>L801/I805</f>
        <v>21.818181818181817</v>
      </c>
      <c r="J806" s="4453">
        <f>L801/J805</f>
        <v>19.2</v>
      </c>
      <c r="K806" s="4453">
        <f>L801/K805</f>
        <v>34.285714285714285</v>
      </c>
      <c r="L806" s="4229" t="s">
        <v>594</v>
      </c>
      <c r="M806" s="4403"/>
      <c r="N806" s="4444"/>
      <c r="O806" s="612"/>
      <c r="P806" s="612"/>
      <c r="Q806" s="612"/>
    </row>
    <row r="807" spans="1:17" ht="18.75">
      <c r="A807" s="4380"/>
      <c r="B807" s="789" t="s">
        <v>161</v>
      </c>
      <c r="C807" s="4454" t="s">
        <v>595</v>
      </c>
      <c r="D807" s="1027"/>
      <c r="E807" s="1027"/>
      <c r="F807" s="4407"/>
      <c r="G807" s="4455"/>
      <c r="H807" s="4455"/>
      <c r="I807" s="4455"/>
      <c r="J807" s="4455"/>
      <c r="K807" s="4455"/>
      <c r="L807" s="4229"/>
      <c r="M807" s="4403"/>
      <c r="N807" s="4444"/>
      <c r="O807" s="612"/>
      <c r="P807" s="612"/>
      <c r="Q807" s="612"/>
    </row>
    <row r="808" spans="1:17">
      <c r="A808" s="4380"/>
      <c r="B808" s="2692" t="s">
        <v>596</v>
      </c>
      <c r="C808" s="4456"/>
      <c r="D808" s="4456"/>
      <c r="E808" s="4456"/>
      <c r="F808" s="4456"/>
      <c r="G808" s="4456"/>
      <c r="H808" s="4456"/>
      <c r="I808" s="4456"/>
      <c r="J808" s="4456"/>
      <c r="K808" s="4456"/>
      <c r="L808" s="4456"/>
      <c r="M808" s="4456"/>
      <c r="N808" s="4457"/>
      <c r="O808" s="612"/>
      <c r="P808" s="612"/>
      <c r="Q808" s="612"/>
    </row>
    <row r="809" spans="1:17" ht="15.75">
      <c r="A809" s="4380"/>
      <c r="B809" s="4458"/>
      <c r="C809" s="4459"/>
      <c r="D809" s="4459"/>
      <c r="E809" s="4459"/>
      <c r="F809" s="1027"/>
      <c r="G809" s="1027"/>
      <c r="H809" s="4228"/>
      <c r="I809" s="4228"/>
      <c r="J809" s="4228"/>
      <c r="K809" s="4228"/>
      <c r="L809" s="4460" t="s">
        <v>162</v>
      </c>
      <c r="M809" s="4460"/>
      <c r="N809" s="4444"/>
      <c r="O809" s="612"/>
      <c r="P809" s="612"/>
      <c r="Q809" s="612"/>
    </row>
    <row r="810" spans="1:17" ht="15.75">
      <c r="A810" s="4380"/>
      <c r="B810" s="4458"/>
      <c r="C810" s="4459"/>
      <c r="D810" s="4459"/>
      <c r="E810" s="4459"/>
      <c r="F810" s="1027"/>
      <c r="G810" s="1027"/>
      <c r="H810" s="4228"/>
      <c r="I810" s="4228"/>
      <c r="J810" s="4228"/>
      <c r="K810" s="4461" t="s">
        <v>888</v>
      </c>
      <c r="L810" s="4462" t="s">
        <v>9</v>
      </c>
      <c r="M810" s="4463"/>
      <c r="N810" s="4444"/>
      <c r="O810" s="612"/>
      <c r="P810" s="612"/>
      <c r="Q810" s="612"/>
    </row>
    <row r="811" spans="1:17" ht="18">
      <c r="A811" s="4380"/>
      <c r="B811" s="4442"/>
      <c r="C811" s="1027"/>
      <c r="D811" s="4228"/>
      <c r="E811" s="4228"/>
      <c r="F811" s="4228"/>
      <c r="G811" s="4228"/>
      <c r="H811" s="4228"/>
      <c r="I811" s="4228"/>
      <c r="J811" s="4228"/>
      <c r="K811" s="4228"/>
      <c r="L811" s="4228"/>
      <c r="M811" s="4403"/>
      <c r="N811" s="4444"/>
      <c r="O811" s="612"/>
      <c r="P811" s="612"/>
      <c r="Q811" s="612"/>
    </row>
    <row r="812" spans="1:17" ht="18.75">
      <c r="A812" s="4380"/>
      <c r="B812" s="4442"/>
      <c r="C812" s="1027"/>
      <c r="D812" s="1027"/>
      <c r="E812" s="1027"/>
      <c r="F812" s="4401" t="s">
        <v>435</v>
      </c>
      <c r="G812" s="4402">
        <v>50</v>
      </c>
      <c r="H812" s="4402">
        <v>500</v>
      </c>
      <c r="I812" s="4402">
        <v>150</v>
      </c>
      <c r="J812" s="4402">
        <v>13</v>
      </c>
      <c r="K812" s="4402">
        <v>13</v>
      </c>
      <c r="L812" s="4228">
        <f>SUM(G812:K812)</f>
        <v>726</v>
      </c>
      <c r="M812" s="4403" t="s">
        <v>436</v>
      </c>
      <c r="N812" s="4444"/>
      <c r="O812" s="612"/>
      <c r="P812" s="612"/>
      <c r="Q812" s="612"/>
    </row>
    <row r="813" spans="1:17" ht="18.75">
      <c r="A813" s="4380"/>
      <c r="B813" s="4442"/>
      <c r="C813" s="1027"/>
      <c r="D813" s="1027"/>
      <c r="E813" s="1027"/>
      <c r="F813" s="4407" t="s">
        <v>597</v>
      </c>
      <c r="G813" s="4464">
        <f>G805*G812</f>
        <v>2.5</v>
      </c>
      <c r="H813" s="4464">
        <f>H805*H812</f>
        <v>40</v>
      </c>
      <c r="I813" s="4464">
        <f>I805*I812</f>
        <v>16.5</v>
      </c>
      <c r="J813" s="4464">
        <f>J805*J812</f>
        <v>1.625</v>
      </c>
      <c r="K813" s="4464">
        <f>K805*K812</f>
        <v>0.91000000000000014</v>
      </c>
      <c r="L813" s="4228">
        <f>SUM(G813:K813)</f>
        <v>61.534999999999997</v>
      </c>
      <c r="M813" s="4403" t="str">
        <f>L810</f>
        <v>Kg</v>
      </c>
      <c r="N813" s="4444"/>
      <c r="O813" s="612"/>
      <c r="P813" s="612"/>
      <c r="Q813" s="612"/>
    </row>
    <row r="814" spans="1:17">
      <c r="A814" s="4380"/>
      <c r="B814" s="4442"/>
      <c r="C814" s="1027"/>
      <c r="D814" s="1027"/>
      <c r="E814" s="1027"/>
      <c r="F814" s="1027"/>
      <c r="G814" s="4409" t="str">
        <f>L810</f>
        <v>Kg</v>
      </c>
      <c r="H814" s="4409" t="str">
        <f>L810</f>
        <v>Kg</v>
      </c>
      <c r="I814" s="4409" t="str">
        <f>L810</f>
        <v>Kg</v>
      </c>
      <c r="J814" s="4409" t="str">
        <f>L810</f>
        <v>Kg</v>
      </c>
      <c r="K814" s="4409" t="str">
        <f>L810</f>
        <v>Kg</v>
      </c>
      <c r="L814" s="1027"/>
      <c r="M814" s="4465"/>
      <c r="N814" s="4444"/>
      <c r="O814" s="612"/>
      <c r="P814" s="612"/>
      <c r="Q814" s="612"/>
    </row>
    <row r="815" spans="1:17" ht="18">
      <c r="A815" s="4380"/>
      <c r="B815" s="4145"/>
      <c r="C815" s="4411" t="s">
        <v>438</v>
      </c>
      <c r="D815" s="4412">
        <v>50</v>
      </c>
      <c r="E815" s="4413" t="s">
        <v>163</v>
      </c>
      <c r="F815" s="67"/>
      <c r="G815" s="67"/>
      <c r="H815" s="1027"/>
      <c r="I815" s="1027"/>
      <c r="J815" s="1027"/>
      <c r="K815" s="1027"/>
      <c r="L815" s="1027"/>
      <c r="M815" s="4465"/>
      <c r="N815" s="4444"/>
      <c r="O815" s="612"/>
      <c r="P815" s="612"/>
      <c r="Q815" s="612"/>
    </row>
    <row r="816" spans="1:17" ht="18">
      <c r="A816" s="4380"/>
      <c r="B816" s="4442"/>
      <c r="C816" s="1027"/>
      <c r="D816" s="1027"/>
      <c r="E816" s="1027"/>
      <c r="F816" s="4407" t="s">
        <v>448</v>
      </c>
      <c r="G816" s="786">
        <f>G813/(100-D815)*100</f>
        <v>5</v>
      </c>
      <c r="H816" s="786">
        <f>H813/(100-D815)*100</f>
        <v>80</v>
      </c>
      <c r="I816" s="786">
        <f>I813/(100-D815)*100</f>
        <v>33</v>
      </c>
      <c r="J816" s="786">
        <f>J813/(100-D815)*100</f>
        <v>3.25</v>
      </c>
      <c r="K816" s="786">
        <f>K813/(100-D815)*100</f>
        <v>1.8200000000000005</v>
      </c>
      <c r="L816" s="4228">
        <f>SUM(G816:K816)</f>
        <v>123.07000000000001</v>
      </c>
      <c r="M816" s="4403" t="str">
        <f>L810</f>
        <v>Kg</v>
      </c>
      <c r="N816" s="4444"/>
      <c r="O816" s="612"/>
      <c r="P816" s="612"/>
      <c r="Q816" s="612"/>
    </row>
    <row r="817" spans="1:17" ht="18">
      <c r="A817" s="4380"/>
      <c r="B817" s="4442"/>
      <c r="C817" s="1027"/>
      <c r="D817" s="1027"/>
      <c r="E817" s="1027"/>
      <c r="F817" s="4407"/>
      <c r="G817" s="4416" t="str">
        <f>L810</f>
        <v>Kg</v>
      </c>
      <c r="H817" s="4416" t="str">
        <f>L810</f>
        <v>Kg</v>
      </c>
      <c r="I817" s="4416" t="str">
        <f>L810</f>
        <v>Kg</v>
      </c>
      <c r="J817" s="4416" t="str">
        <f>L810</f>
        <v>Kg</v>
      </c>
      <c r="K817" s="4416" t="str">
        <f>L810</f>
        <v>Kg</v>
      </c>
      <c r="L817" s="4228"/>
      <c r="M817" s="4403"/>
      <c r="N817" s="4444"/>
      <c r="O817" s="612"/>
      <c r="P817" s="612"/>
      <c r="Q817" s="612"/>
    </row>
    <row r="818" spans="1:17" ht="15.75">
      <c r="A818" s="4380"/>
      <c r="B818" s="4466" t="s">
        <v>163</v>
      </c>
      <c r="C818" s="4426" t="s">
        <v>586</v>
      </c>
      <c r="D818" s="4467"/>
      <c r="E818" s="4467"/>
      <c r="F818" s="4467"/>
      <c r="G818" s="4467"/>
      <c r="H818" s="4467"/>
      <c r="I818" s="4467"/>
      <c r="J818" s="4467"/>
      <c r="K818" s="4467"/>
      <c r="L818" s="4467"/>
      <c r="M818" s="4467"/>
      <c r="N818" s="4468"/>
      <c r="O818" s="612"/>
      <c r="P818" s="612"/>
      <c r="Q818" s="612"/>
    </row>
    <row r="819" spans="1:17" ht="18.75">
      <c r="A819" s="4380"/>
      <c r="B819" s="790" t="s">
        <v>162</v>
      </c>
      <c r="C819" s="791" t="s">
        <v>584</v>
      </c>
      <c r="D819" s="4421"/>
      <c r="E819" s="4421"/>
      <c r="F819" s="4421"/>
      <c r="G819" s="4421"/>
      <c r="H819" s="4421"/>
      <c r="I819" s="4421"/>
      <c r="J819" s="4421"/>
      <c r="K819" s="4421"/>
      <c r="L819" s="4421"/>
      <c r="M819" s="4421"/>
      <c r="N819" s="4422"/>
      <c r="O819" s="612"/>
      <c r="P819" s="612"/>
      <c r="Q819" s="612"/>
    </row>
    <row r="820" spans="1:17" ht="18.75">
      <c r="A820" s="4380"/>
      <c r="B820" s="4423"/>
      <c r="C820" s="4462" t="s">
        <v>9</v>
      </c>
      <c r="D820" s="4463"/>
      <c r="E820" s="4424"/>
      <c r="F820" s="4462" t="s">
        <v>176</v>
      </c>
      <c r="G820" s="4463"/>
      <c r="H820" s="4424"/>
      <c r="I820" s="4462" t="s">
        <v>585</v>
      </c>
      <c r="J820" s="4463"/>
      <c r="K820" s="4424"/>
      <c r="L820" s="4462" t="s">
        <v>250</v>
      </c>
      <c r="M820" s="4463"/>
      <c r="N820" s="4425"/>
      <c r="O820" s="612"/>
      <c r="P820" s="612"/>
      <c r="Q820" s="612"/>
    </row>
    <row r="821" spans="1:17" ht="18.75">
      <c r="A821" s="4380"/>
      <c r="B821" s="4423"/>
      <c r="C821" s="4424"/>
      <c r="D821" s="4424"/>
      <c r="E821" s="4424"/>
      <c r="F821" s="4424"/>
      <c r="G821" s="4424"/>
      <c r="H821" s="4424"/>
      <c r="I821" s="4424"/>
      <c r="J821" s="4424"/>
      <c r="K821" s="4424"/>
      <c r="L821" s="4424"/>
      <c r="M821" s="4424"/>
      <c r="N821" s="4425"/>
      <c r="O821" s="612"/>
      <c r="P821" s="612"/>
      <c r="Q821" s="612"/>
    </row>
    <row r="822" spans="1:17">
      <c r="A822" s="4380"/>
      <c r="B822" s="4427" t="s">
        <v>879</v>
      </c>
      <c r="C822" s="4428"/>
      <c r="D822" s="4428"/>
      <c r="E822" s="4428"/>
      <c r="F822" s="4428"/>
      <c r="G822" s="4428"/>
      <c r="H822" s="4428"/>
      <c r="I822" s="4428"/>
      <c r="J822" s="4428"/>
      <c r="K822" s="4428"/>
      <c r="L822" s="4428"/>
      <c r="M822" s="4428"/>
      <c r="N822" s="4429"/>
      <c r="O822" s="612"/>
      <c r="P822" s="612"/>
      <c r="Q822" s="612"/>
    </row>
    <row r="823" spans="1:17">
      <c r="A823" s="4380"/>
      <c r="B823" s="4430"/>
      <c r="C823" s="4431"/>
      <c r="D823" s="4431"/>
      <c r="E823" s="4431"/>
      <c r="F823" s="4431"/>
      <c r="G823" s="4431"/>
      <c r="H823" s="4431"/>
      <c r="I823" s="4431"/>
      <c r="J823" s="4431"/>
      <c r="K823" s="4431"/>
      <c r="L823" s="4431"/>
      <c r="M823" s="4431"/>
      <c r="N823" s="4432"/>
      <c r="O823" s="612"/>
      <c r="P823" s="612"/>
      <c r="Q823" s="612"/>
    </row>
    <row r="824" spans="1:17">
      <c r="A824" s="4380"/>
      <c r="B824" s="4433" t="s">
        <v>587</v>
      </c>
      <c r="C824" s="4434" t="str">
        <f ca="1">CELL("nomfichier")</f>
        <v>E:\0-UPRT\1-UPRT.FR-SITE-WEB\ff-fiches-fabrications\ff-fiches-fabrication-maj-08-2020\[ff-21-restauration-beignets.accacia.xlsx]Formats-Formules-Fonctions</v>
      </c>
      <c r="D824" s="4434"/>
      <c r="E824" s="4434"/>
      <c r="F824" s="4434"/>
      <c r="G824" s="4434"/>
      <c r="H824" s="4434"/>
      <c r="I824" s="4434"/>
      <c r="J824" s="4434"/>
      <c r="K824" s="4434"/>
      <c r="L824" s="4434"/>
      <c r="M824" s="4434"/>
      <c r="N824" s="4435"/>
      <c r="O824" s="612"/>
      <c r="P824" s="612"/>
      <c r="Q824" s="612"/>
    </row>
    <row r="825" spans="1:17">
      <c r="A825" s="4380"/>
      <c r="B825" s="4436" t="s">
        <v>588</v>
      </c>
      <c r="C825" s="4437" t="s">
        <v>884</v>
      </c>
      <c r="D825" s="4437"/>
      <c r="E825" s="4437"/>
      <c r="F825" s="4437"/>
      <c r="G825" s="4437"/>
      <c r="H825" s="4437"/>
      <c r="I825" s="4437"/>
      <c r="J825" s="4437"/>
      <c r="K825" s="4437"/>
      <c r="L825" s="4437"/>
      <c r="M825" s="4437"/>
      <c r="N825" s="4438"/>
      <c r="O825" s="612"/>
      <c r="P825" s="612"/>
      <c r="Q825" s="612"/>
    </row>
    <row r="826" spans="1:17" ht="15.75" thickBot="1">
      <c r="A826" s="4380"/>
      <c r="B826" s="4439" t="s">
        <v>181</v>
      </c>
      <c r="C826" s="4440"/>
      <c r="D826" s="4440"/>
      <c r="E826" s="4440"/>
      <c r="F826" s="4440"/>
      <c r="G826" s="4440"/>
      <c r="H826" s="4440"/>
      <c r="I826" s="4440"/>
      <c r="J826" s="4440"/>
      <c r="K826" s="4440"/>
      <c r="L826" s="4440"/>
      <c r="M826" s="4440"/>
      <c r="N826" s="4441"/>
      <c r="O826" s="612"/>
      <c r="P826" s="612"/>
      <c r="Q826" s="612"/>
    </row>
    <row r="827" spans="1:17">
      <c r="A827" s="612"/>
      <c r="B827" s="611"/>
      <c r="C827" s="611"/>
      <c r="D827" s="611"/>
      <c r="E827" s="611"/>
      <c r="F827" s="611"/>
      <c r="G827" s="611"/>
      <c r="H827" s="611"/>
      <c r="I827" s="611"/>
      <c r="J827" s="611"/>
      <c r="K827" s="611"/>
      <c r="L827" s="611"/>
      <c r="M827" s="612"/>
      <c r="N827" s="612"/>
      <c r="O827" s="612"/>
      <c r="P827" s="612"/>
      <c r="Q827" s="612"/>
    </row>
    <row r="828" spans="1:17">
      <c r="A828" s="612"/>
      <c r="B828" s="611"/>
      <c r="C828" s="611"/>
      <c r="D828" s="611"/>
      <c r="E828" s="611"/>
      <c r="F828" s="611"/>
      <c r="G828" s="611"/>
      <c r="H828" s="611"/>
      <c r="I828" s="611"/>
      <c r="J828" s="611"/>
      <c r="K828" s="611"/>
      <c r="L828" s="611"/>
      <c r="M828" s="612"/>
      <c r="N828" s="612"/>
      <c r="O828" s="612"/>
      <c r="P828" s="612"/>
      <c r="Q828" s="612"/>
    </row>
    <row r="829" spans="1:17">
      <c r="A829" s="612"/>
      <c r="B829" s="611"/>
      <c r="C829" s="612"/>
      <c r="D829" s="612"/>
      <c r="E829" s="612"/>
      <c r="F829" s="612"/>
      <c r="G829" s="612"/>
      <c r="H829" s="612"/>
      <c r="I829" s="612"/>
      <c r="J829" s="612"/>
      <c r="K829" s="612"/>
      <c r="L829" s="612"/>
      <c r="M829" s="612"/>
      <c r="N829" s="612"/>
      <c r="O829" s="612"/>
      <c r="P829" s="612"/>
      <c r="Q829" s="612"/>
    </row>
    <row r="830" spans="1:17" ht="15" customHeight="1">
      <c r="A830" s="4469" t="s">
        <v>2916</v>
      </c>
      <c r="B830" s="4470"/>
      <c r="C830" s="4470"/>
      <c r="D830" s="4470"/>
      <c r="E830" s="4470"/>
      <c r="F830" s="4470"/>
      <c r="G830" s="4470"/>
      <c r="H830" s="4470"/>
      <c r="I830" s="4470"/>
      <c r="J830" s="4470"/>
      <c r="K830" s="4470"/>
      <c r="L830" s="4470"/>
      <c r="M830" s="4470"/>
      <c r="N830" s="4470"/>
      <c r="O830" s="4470"/>
      <c r="P830" s="4470"/>
      <c r="Q830" s="4470"/>
    </row>
    <row r="831" spans="1:17" ht="15.75" customHeight="1">
      <c r="A831" s="4469"/>
      <c r="B831" s="4470"/>
      <c r="C831" s="4470"/>
      <c r="D831" s="4470"/>
      <c r="E831" s="4470"/>
      <c r="F831" s="4470"/>
      <c r="G831" s="4470"/>
      <c r="H831" s="4470"/>
      <c r="I831" s="4470"/>
      <c r="J831" s="4470"/>
      <c r="K831" s="4470"/>
      <c r="L831" s="4470"/>
      <c r="M831" s="4470"/>
      <c r="N831" s="4470"/>
      <c r="O831" s="4470"/>
      <c r="P831" s="4470"/>
      <c r="Q831" s="4470"/>
    </row>
    <row r="832" spans="1:17" ht="20.100000000000001" customHeight="1">
      <c r="A832" s="612"/>
      <c r="B832" s="612"/>
      <c r="C832" s="612"/>
      <c r="D832" s="612"/>
      <c r="E832" s="612"/>
      <c r="F832" s="612"/>
      <c r="G832" s="612"/>
      <c r="H832" s="612"/>
      <c r="I832" s="612"/>
      <c r="J832" s="612"/>
      <c r="K832" s="612"/>
      <c r="L832" s="612"/>
      <c r="M832" s="612"/>
      <c r="N832" s="612"/>
      <c r="O832" s="612"/>
      <c r="P832" s="612"/>
      <c r="Q832" s="612"/>
    </row>
    <row r="833" spans="1:17" ht="20.100000000000001" customHeight="1">
      <c r="A833" s="612"/>
      <c r="B833" s="612"/>
      <c r="C833" s="612"/>
      <c r="D833" s="612"/>
      <c r="E833" s="4471" t="s">
        <v>624</v>
      </c>
      <c r="F833" s="4471"/>
      <c r="G833" s="4471"/>
      <c r="H833" s="612"/>
      <c r="I833" s="612"/>
      <c r="J833" s="612"/>
      <c r="K833" s="612"/>
      <c r="L833" s="612"/>
      <c r="M833" s="612"/>
      <c r="N833" s="612"/>
      <c r="O833" s="612"/>
      <c r="P833" s="612"/>
      <c r="Q833" s="612"/>
    </row>
    <row r="834" spans="1:17" ht="20.100000000000001" customHeight="1">
      <c r="A834" s="612"/>
      <c r="B834" s="612"/>
      <c r="C834" s="612"/>
      <c r="D834" s="612"/>
      <c r="E834" s="4471"/>
      <c r="F834" s="4471" t="s">
        <v>625</v>
      </c>
      <c r="G834" s="4471"/>
      <c r="H834" s="612"/>
      <c r="I834" s="612"/>
      <c r="J834" s="612"/>
      <c r="K834" s="612"/>
      <c r="L834" s="612"/>
      <c r="M834" s="612"/>
      <c r="N834" s="612"/>
      <c r="O834" s="612"/>
      <c r="P834" s="612"/>
      <c r="Q834" s="612"/>
    </row>
    <row r="835" spans="1:17" ht="20.100000000000001" customHeight="1">
      <c r="A835" s="612"/>
      <c r="B835" s="612"/>
      <c r="C835" s="612"/>
      <c r="D835" s="612"/>
      <c r="E835" s="4471"/>
      <c r="F835" s="4471" t="s">
        <v>626</v>
      </c>
      <c r="G835" s="4471"/>
      <c r="H835" s="612"/>
      <c r="I835" s="612"/>
      <c r="J835" s="612"/>
      <c r="K835" s="612"/>
      <c r="L835" s="612"/>
      <c r="M835" s="612"/>
      <c r="N835" s="612"/>
      <c r="O835" s="612"/>
      <c r="P835" s="612"/>
      <c r="Q835" s="612"/>
    </row>
    <row r="836" spans="1:17" ht="20.100000000000001" customHeight="1">
      <c r="A836" s="612"/>
      <c r="B836" s="612"/>
      <c r="C836" s="612"/>
      <c r="D836" s="612"/>
      <c r="E836" s="4471"/>
      <c r="F836" s="4471" t="s">
        <v>627</v>
      </c>
      <c r="G836" s="4471"/>
      <c r="H836" s="612"/>
      <c r="I836" s="612"/>
      <c r="J836" s="612"/>
      <c r="K836" s="612"/>
      <c r="L836" s="612"/>
      <c r="M836" s="612"/>
      <c r="N836" s="612"/>
      <c r="O836" s="612"/>
      <c r="P836" s="612"/>
      <c r="Q836" s="612"/>
    </row>
    <row r="837" spans="1:17" ht="20.100000000000001" customHeight="1">
      <c r="A837" s="612"/>
      <c r="B837" s="612"/>
      <c r="C837" s="612"/>
      <c r="D837" s="612"/>
      <c r="E837" s="612"/>
      <c r="F837" s="4471" t="s">
        <v>628</v>
      </c>
      <c r="G837" s="612"/>
      <c r="H837" s="612"/>
      <c r="I837" s="612"/>
      <c r="J837" s="612"/>
      <c r="K837" s="612"/>
      <c r="L837" s="612"/>
      <c r="M837" s="612"/>
      <c r="N837" s="612"/>
      <c r="O837" s="612"/>
      <c r="P837" s="612"/>
      <c r="Q837" s="612"/>
    </row>
    <row r="838" spans="1:17" ht="20.100000000000001" customHeight="1">
      <c r="A838" s="612"/>
      <c r="B838" s="612"/>
      <c r="C838" s="612"/>
      <c r="D838" s="612"/>
      <c r="E838" s="4471" t="s">
        <v>629</v>
      </c>
      <c r="F838" s="612"/>
      <c r="G838" s="612"/>
      <c r="H838" s="612"/>
      <c r="I838" s="612"/>
      <c r="J838" s="612"/>
      <c r="K838" s="612"/>
      <c r="L838" s="612"/>
      <c r="M838" s="612"/>
      <c r="N838" s="612"/>
      <c r="O838" s="612"/>
      <c r="P838" s="612"/>
      <c r="Q838" s="612"/>
    </row>
    <row r="839" spans="1:17" ht="20.100000000000001" customHeight="1">
      <c r="A839" s="612"/>
      <c r="B839" s="612"/>
      <c r="C839" s="612"/>
      <c r="D839" s="612"/>
      <c r="E839" s="612"/>
      <c r="F839" s="612"/>
      <c r="G839" s="612"/>
      <c r="H839" s="612"/>
      <c r="I839" s="612"/>
      <c r="J839" s="612"/>
      <c r="K839" s="612"/>
      <c r="L839" s="612"/>
      <c r="M839" s="612"/>
      <c r="N839" s="612"/>
      <c r="O839" s="612"/>
      <c r="P839" s="612"/>
      <c r="Q839" s="612"/>
    </row>
    <row r="840" spans="1:17" ht="20.100000000000001" customHeight="1">
      <c r="A840" s="612"/>
      <c r="B840" s="612"/>
      <c r="C840" s="612"/>
      <c r="D840" s="612"/>
      <c r="E840" s="612"/>
      <c r="F840" s="612"/>
      <c r="G840" s="612"/>
      <c r="H840" s="612"/>
      <c r="I840" s="612"/>
      <c r="J840" s="612"/>
      <c r="K840" s="612"/>
      <c r="L840" s="612"/>
      <c r="M840" s="612"/>
      <c r="N840" s="612"/>
      <c r="O840" s="612"/>
      <c r="P840" s="612"/>
      <c r="Q840" s="612"/>
    </row>
    <row r="841" spans="1:17" ht="20.100000000000001" customHeight="1">
      <c r="A841" s="612"/>
      <c r="B841" s="612"/>
      <c r="C841" s="612"/>
      <c r="D841" s="612"/>
      <c r="E841" s="612"/>
      <c r="F841" s="612"/>
      <c r="G841" s="612"/>
      <c r="H841" s="612"/>
      <c r="I841" s="612"/>
      <c r="J841" s="612"/>
      <c r="K841" s="612"/>
      <c r="L841" s="612"/>
      <c r="M841" s="612"/>
      <c r="N841" s="612"/>
      <c r="O841" s="612"/>
      <c r="P841" s="612"/>
      <c r="Q841" s="612"/>
    </row>
    <row r="842" spans="1:17" ht="20.100000000000001" customHeight="1">
      <c r="A842" s="612"/>
      <c r="B842" s="612"/>
      <c r="C842" s="612"/>
      <c r="D842" s="612"/>
      <c r="E842" s="612"/>
      <c r="F842" s="612"/>
      <c r="G842" s="612"/>
      <c r="H842" s="612"/>
      <c r="I842" s="612"/>
      <c r="J842" s="612"/>
      <c r="K842" s="612"/>
      <c r="L842" s="612"/>
      <c r="M842" s="612"/>
      <c r="N842" s="612"/>
      <c r="O842" s="612"/>
      <c r="P842" s="612"/>
      <c r="Q842" s="612"/>
    </row>
    <row r="843" spans="1:17" ht="20.100000000000001" customHeight="1">
      <c r="A843" s="612"/>
      <c r="B843" s="612"/>
      <c r="C843" s="4472" t="s">
        <v>630</v>
      </c>
      <c r="D843" s="4472"/>
      <c r="E843" s="4472"/>
      <c r="F843" s="4472"/>
      <c r="G843" s="4472"/>
      <c r="H843" s="4472"/>
      <c r="I843" s="4472" t="s">
        <v>631</v>
      </c>
      <c r="J843" s="612"/>
      <c r="K843" s="612"/>
      <c r="L843" s="612"/>
      <c r="M843" s="612"/>
      <c r="N843" s="612"/>
      <c r="O843" s="612"/>
      <c r="P843" s="612"/>
      <c r="Q843" s="612"/>
    </row>
    <row r="844" spans="1:17" ht="20.100000000000001" customHeight="1">
      <c r="A844" s="612"/>
      <c r="B844" s="612"/>
      <c r="C844" s="612"/>
      <c r="D844" s="612"/>
      <c r="E844" s="612"/>
      <c r="F844" s="612"/>
      <c r="G844" s="612"/>
      <c r="H844" s="612"/>
      <c r="I844" s="612"/>
      <c r="J844" s="612"/>
      <c r="K844" s="612"/>
      <c r="L844" s="612"/>
      <c r="M844" s="612"/>
      <c r="N844" s="612"/>
      <c r="O844" s="612"/>
      <c r="P844" s="612"/>
      <c r="Q844" s="612"/>
    </row>
    <row r="845" spans="1:17" ht="20.100000000000001" customHeight="1">
      <c r="A845" s="612"/>
      <c r="B845" s="612"/>
      <c r="C845" s="612"/>
      <c r="D845" s="4472" t="s">
        <v>632</v>
      </c>
      <c r="E845" s="612"/>
      <c r="F845" s="612"/>
      <c r="G845" s="612"/>
      <c r="H845" s="612"/>
      <c r="I845" s="4472"/>
      <c r="J845" s="612"/>
      <c r="K845" s="612"/>
      <c r="L845" s="612"/>
      <c r="M845" s="612"/>
      <c r="N845" s="612"/>
      <c r="O845" s="612"/>
      <c r="P845" s="612"/>
      <c r="Q845" s="612"/>
    </row>
    <row r="846" spans="1:17" ht="20.100000000000001" customHeight="1">
      <c r="A846" s="612"/>
      <c r="B846" s="612"/>
      <c r="C846" s="612"/>
      <c r="D846" s="4472" t="s">
        <v>186</v>
      </c>
      <c r="E846" s="612"/>
      <c r="F846" s="612"/>
      <c r="G846" s="612"/>
      <c r="H846" s="4473" t="s">
        <v>268</v>
      </c>
      <c r="I846" s="4472"/>
      <c r="J846" s="612"/>
      <c r="K846" s="612"/>
      <c r="L846" s="612"/>
      <c r="M846" s="612"/>
      <c r="N846" s="612"/>
      <c r="O846" s="612"/>
      <c r="P846" s="612"/>
      <c r="Q846" s="612"/>
    </row>
    <row r="847" spans="1:17" ht="20.100000000000001" customHeight="1">
      <c r="A847" s="612"/>
      <c r="B847" s="612"/>
      <c r="C847" s="612"/>
      <c r="D847" s="4472" t="s">
        <v>187</v>
      </c>
      <c r="E847" s="612"/>
      <c r="F847" s="612"/>
      <c r="G847" s="612"/>
      <c r="H847" s="4474"/>
      <c r="I847" s="4474" t="s">
        <v>886</v>
      </c>
      <c r="J847" s="612"/>
      <c r="K847" s="612"/>
      <c r="L847" s="612"/>
      <c r="M847" s="612"/>
      <c r="N847" s="612"/>
      <c r="O847" s="612"/>
      <c r="P847" s="612"/>
      <c r="Q847" s="612"/>
    </row>
    <row r="848" spans="1:17" ht="20.100000000000001" customHeight="1">
      <c r="A848" s="612"/>
      <c r="B848" s="612"/>
      <c r="C848" s="612"/>
      <c r="D848" s="4472" t="s">
        <v>268</v>
      </c>
      <c r="E848" s="612"/>
      <c r="F848" s="612"/>
      <c r="G848" s="612"/>
      <c r="H848" s="4474"/>
      <c r="I848" s="4474" t="s">
        <v>887</v>
      </c>
      <c r="J848" s="612"/>
      <c r="K848" s="612"/>
      <c r="L848" s="612"/>
      <c r="M848" s="612"/>
      <c r="N848" s="612"/>
      <c r="O848" s="612"/>
      <c r="P848" s="612"/>
      <c r="Q848" s="612"/>
    </row>
    <row r="849" spans="1:17" ht="20.100000000000001" customHeight="1">
      <c r="A849" s="612"/>
      <c r="B849" s="612"/>
      <c r="C849" s="612"/>
      <c r="D849" s="4472" t="s">
        <v>290</v>
      </c>
      <c r="E849" s="612"/>
      <c r="F849" s="612"/>
      <c r="G849" s="612"/>
      <c r="H849" s="4473" t="s">
        <v>292</v>
      </c>
      <c r="I849" s="612"/>
      <c r="J849" s="612"/>
      <c r="K849" s="612"/>
      <c r="L849" s="612"/>
      <c r="M849" s="612"/>
      <c r="N849" s="612"/>
      <c r="O849" s="612"/>
      <c r="P849" s="612"/>
      <c r="Q849" s="612"/>
    </row>
    <row r="850" spans="1:17" ht="20.100000000000001" customHeight="1">
      <c r="A850" s="612"/>
      <c r="B850" s="612"/>
      <c r="C850" s="612"/>
      <c r="D850" s="4472" t="s">
        <v>633</v>
      </c>
      <c r="E850" s="612"/>
      <c r="F850" s="612"/>
      <c r="G850" s="612"/>
      <c r="H850" s="4474"/>
      <c r="I850" s="4474" t="s">
        <v>634</v>
      </c>
      <c r="J850" s="612"/>
      <c r="K850" s="612"/>
      <c r="L850" s="4472"/>
      <c r="M850" s="612"/>
      <c r="N850" s="612"/>
      <c r="O850" s="612"/>
      <c r="P850" s="612"/>
      <c r="Q850" s="612"/>
    </row>
    <row r="851" spans="1:17" ht="20.100000000000001" customHeight="1">
      <c r="A851" s="612"/>
      <c r="B851" s="612"/>
      <c r="C851" s="612"/>
      <c r="D851" s="612"/>
      <c r="E851" s="612"/>
      <c r="F851" s="612"/>
      <c r="G851" s="612"/>
      <c r="H851" s="4473" t="s">
        <v>635</v>
      </c>
      <c r="I851" s="4472"/>
      <c r="J851" s="4472"/>
      <c r="K851" s="612"/>
      <c r="L851" s="4472"/>
      <c r="M851" s="612"/>
      <c r="N851" s="612"/>
      <c r="O851" s="612"/>
      <c r="P851" s="612"/>
      <c r="Q851" s="612"/>
    </row>
    <row r="852" spans="1:17" ht="20.100000000000001" customHeight="1">
      <c r="A852" s="612"/>
      <c r="B852" s="612"/>
      <c r="C852" s="612"/>
      <c r="D852" s="4472" t="s">
        <v>636</v>
      </c>
      <c r="E852" s="612"/>
      <c r="F852" s="612"/>
      <c r="G852" s="612"/>
      <c r="H852" s="4474"/>
      <c r="I852" s="4474" t="s">
        <v>637</v>
      </c>
      <c r="J852" s="4474"/>
      <c r="K852" s="612"/>
      <c r="L852" s="4472"/>
      <c r="M852" s="612"/>
      <c r="N852" s="612"/>
      <c r="O852" s="612"/>
      <c r="P852" s="612"/>
      <c r="Q852" s="612"/>
    </row>
    <row r="853" spans="1:17" ht="20.100000000000001" customHeight="1">
      <c r="A853" s="612"/>
      <c r="B853" s="612"/>
      <c r="C853" s="612"/>
      <c r="D853" s="4472" t="s">
        <v>186</v>
      </c>
      <c r="E853" s="612"/>
      <c r="F853" s="612"/>
      <c r="G853" s="612"/>
      <c r="H853" s="4473" t="s">
        <v>638</v>
      </c>
      <c r="I853" s="4472"/>
      <c r="J853" s="612"/>
      <c r="K853" s="612"/>
      <c r="L853" s="4472"/>
      <c r="M853" s="612"/>
      <c r="N853" s="612"/>
      <c r="O853" s="612"/>
      <c r="P853" s="612"/>
      <c r="Q853" s="612"/>
    </row>
    <row r="854" spans="1:17" ht="20.100000000000001" customHeight="1">
      <c r="A854" s="612"/>
      <c r="B854" s="612"/>
      <c r="C854" s="612"/>
      <c r="D854" s="4472" t="s">
        <v>187</v>
      </c>
      <c r="E854" s="612"/>
      <c r="F854" s="612"/>
      <c r="G854" s="612"/>
      <c r="H854" s="4474"/>
      <c r="I854" s="4474" t="s">
        <v>639</v>
      </c>
      <c r="J854" s="612"/>
      <c r="K854" s="612"/>
      <c r="L854" s="4472"/>
      <c r="M854" s="612"/>
      <c r="N854" s="612"/>
      <c r="O854" s="612"/>
      <c r="P854" s="612"/>
      <c r="Q854" s="612"/>
    </row>
    <row r="855" spans="1:17" ht="20.100000000000001" customHeight="1">
      <c r="A855" s="612"/>
      <c r="B855" s="612"/>
      <c r="C855" s="612"/>
      <c r="D855" s="4472" t="s">
        <v>268</v>
      </c>
      <c r="E855" s="612"/>
      <c r="F855" s="612"/>
      <c r="G855" s="612"/>
      <c r="H855" s="4473" t="s">
        <v>640</v>
      </c>
      <c r="I855" s="4472"/>
      <c r="J855" s="612"/>
      <c r="K855" s="612"/>
      <c r="L855" s="4472"/>
      <c r="M855" s="612"/>
      <c r="N855" s="612"/>
      <c r="O855" s="612"/>
      <c r="P855" s="612"/>
      <c r="Q855" s="612"/>
    </row>
    <row r="856" spans="1:17" ht="20.100000000000001" customHeight="1">
      <c r="A856" s="612"/>
      <c r="B856" s="612"/>
      <c r="C856" s="612"/>
      <c r="D856" s="4472" t="s">
        <v>290</v>
      </c>
      <c r="E856" s="612"/>
      <c r="F856" s="612"/>
      <c r="G856" s="612"/>
      <c r="H856" s="4474"/>
      <c r="I856" s="4474" t="s">
        <v>641</v>
      </c>
      <c r="J856" s="612"/>
      <c r="K856" s="612"/>
      <c r="L856" s="4472"/>
      <c r="M856" s="612"/>
      <c r="N856" s="612"/>
      <c r="O856" s="612"/>
      <c r="P856" s="612"/>
      <c r="Q856" s="612"/>
    </row>
    <row r="857" spans="1:17" ht="20.100000000000001" customHeight="1">
      <c r="A857" s="612"/>
      <c r="B857" s="612"/>
      <c r="C857" s="612"/>
      <c r="D857" s="4472" t="s">
        <v>633</v>
      </c>
      <c r="E857" s="612"/>
      <c r="F857" s="612"/>
      <c r="G857" s="612"/>
      <c r="H857" s="4473" t="s">
        <v>340</v>
      </c>
      <c r="I857" s="4472"/>
      <c r="J857" s="612"/>
      <c r="K857" s="612"/>
      <c r="L857" s="612"/>
      <c r="M857" s="612"/>
      <c r="N857" s="612"/>
      <c r="O857" s="612"/>
      <c r="P857" s="612"/>
      <c r="Q857" s="612"/>
    </row>
    <row r="858" spans="1:17" ht="20.100000000000001" customHeight="1">
      <c r="A858" s="612"/>
      <c r="B858" s="612"/>
      <c r="C858" s="612"/>
      <c r="D858" s="4472"/>
      <c r="E858" s="612"/>
      <c r="F858" s="612"/>
      <c r="G858" s="612"/>
      <c r="H858" s="4474"/>
      <c r="I858" s="4474" t="s">
        <v>642</v>
      </c>
      <c r="J858" s="612"/>
      <c r="K858" s="612"/>
      <c r="L858" s="4472"/>
      <c r="M858" s="612"/>
      <c r="N858" s="612"/>
      <c r="O858" s="612"/>
      <c r="P858" s="612"/>
      <c r="Q858" s="612"/>
    </row>
    <row r="859" spans="1:17" ht="20.100000000000001" customHeight="1">
      <c r="A859" s="612"/>
      <c r="B859" s="612"/>
      <c r="C859" s="612"/>
      <c r="D859" s="4472" t="s">
        <v>643</v>
      </c>
      <c r="E859" s="612"/>
      <c r="F859" s="612"/>
      <c r="G859" s="612"/>
      <c r="H859" s="4474"/>
      <c r="I859" s="4474" t="s">
        <v>644</v>
      </c>
      <c r="J859" s="612"/>
      <c r="K859" s="612"/>
      <c r="L859" s="612"/>
      <c r="M859" s="612"/>
      <c r="N859" s="612"/>
      <c r="O859" s="612"/>
      <c r="P859" s="612"/>
      <c r="Q859" s="612"/>
    </row>
    <row r="860" spans="1:17" ht="20.100000000000001" customHeight="1">
      <c r="A860" s="612"/>
      <c r="B860" s="612"/>
      <c r="C860" s="612"/>
      <c r="D860" s="4472" t="s">
        <v>186</v>
      </c>
      <c r="E860" s="612"/>
      <c r="F860" s="612"/>
      <c r="G860" s="612"/>
      <c r="H860" s="4474"/>
      <c r="I860" s="4474" t="s">
        <v>645</v>
      </c>
      <c r="J860" s="612"/>
      <c r="K860" s="612"/>
      <c r="L860" s="612"/>
      <c r="M860" s="612"/>
      <c r="N860" s="612"/>
      <c r="O860" s="612"/>
      <c r="P860" s="612"/>
      <c r="Q860" s="612"/>
    </row>
    <row r="861" spans="1:17" ht="20.100000000000001" customHeight="1">
      <c r="A861" s="612"/>
      <c r="B861" s="612"/>
      <c r="C861" s="612"/>
      <c r="D861" s="4472" t="s">
        <v>187</v>
      </c>
      <c r="E861" s="612"/>
      <c r="F861" s="612"/>
      <c r="G861" s="612"/>
      <c r="H861" s="4474"/>
      <c r="I861" s="4474" t="s">
        <v>646</v>
      </c>
      <c r="J861" s="612"/>
      <c r="K861" s="612"/>
      <c r="L861" s="612"/>
      <c r="M861" s="612"/>
      <c r="N861" s="612"/>
      <c r="O861" s="612"/>
      <c r="P861" s="612"/>
      <c r="Q861" s="612"/>
    </row>
    <row r="862" spans="1:17" ht="20.100000000000001" customHeight="1">
      <c r="A862" s="612"/>
      <c r="B862" s="612"/>
      <c r="C862" s="612"/>
      <c r="D862" s="4472" t="s">
        <v>268</v>
      </c>
      <c r="E862" s="612"/>
      <c r="F862" s="612"/>
      <c r="G862" s="612"/>
      <c r="H862" s="612"/>
      <c r="I862" s="612"/>
      <c r="J862" s="612"/>
      <c r="K862" s="612"/>
      <c r="L862" s="612"/>
      <c r="M862" s="612"/>
      <c r="N862" s="612"/>
      <c r="O862" s="612"/>
      <c r="P862" s="612"/>
      <c r="Q862" s="612"/>
    </row>
    <row r="863" spans="1:17" ht="20.100000000000001" customHeight="1">
      <c r="A863" s="612"/>
      <c r="B863" s="612"/>
      <c r="C863" s="612"/>
      <c r="D863" s="4475" t="s">
        <v>885</v>
      </c>
      <c r="E863" s="4475"/>
      <c r="F863" s="612"/>
      <c r="G863" s="612"/>
      <c r="H863" s="612"/>
      <c r="I863" s="612"/>
      <c r="J863" s="612"/>
      <c r="K863" s="612"/>
      <c r="L863" s="612"/>
      <c r="M863" s="612"/>
      <c r="N863" s="612"/>
      <c r="O863" s="612"/>
      <c r="P863" s="612"/>
      <c r="Q863" s="612"/>
    </row>
    <row r="864" spans="1:17" ht="20.100000000000001" customHeight="1">
      <c r="A864" s="612"/>
      <c r="B864" s="612"/>
      <c r="C864" s="612"/>
      <c r="D864" s="4472" t="s">
        <v>290</v>
      </c>
      <c r="E864" s="612"/>
      <c r="F864" s="612"/>
      <c r="G864" s="612"/>
      <c r="H864" s="612"/>
      <c r="I864" s="612"/>
      <c r="J864" s="612"/>
      <c r="K864" s="612"/>
      <c r="L864" s="612"/>
      <c r="M864" s="612"/>
      <c r="N864" s="612"/>
      <c r="O864" s="612"/>
      <c r="P864" s="612"/>
      <c r="Q864" s="612"/>
    </row>
    <row r="865" spans="1:17" ht="20.100000000000001" customHeight="1">
      <c r="A865" s="612"/>
      <c r="B865" s="612"/>
      <c r="C865" s="612"/>
      <c r="D865" s="4472" t="s">
        <v>633</v>
      </c>
      <c r="E865" s="612"/>
      <c r="F865" s="612"/>
      <c r="G865" s="612"/>
      <c r="H865" s="612"/>
      <c r="I865" s="612"/>
      <c r="J865" s="612"/>
      <c r="K865" s="612"/>
      <c r="L865" s="612"/>
      <c r="M865" s="612"/>
      <c r="N865" s="612"/>
      <c r="O865" s="612"/>
      <c r="P865" s="612"/>
      <c r="Q865" s="612"/>
    </row>
    <row r="866" spans="1:17" ht="20.100000000000001" customHeight="1">
      <c r="A866" s="612"/>
      <c r="B866" s="612"/>
      <c r="C866" s="612"/>
      <c r="D866" s="4472"/>
      <c r="E866" s="612"/>
      <c r="F866" s="612"/>
      <c r="G866" s="612"/>
      <c r="H866" s="612"/>
      <c r="I866" s="612"/>
      <c r="J866" s="612"/>
      <c r="K866" s="612"/>
      <c r="L866" s="612"/>
      <c r="M866" s="612"/>
      <c r="N866" s="612"/>
      <c r="O866" s="612"/>
      <c r="P866" s="612"/>
      <c r="Q866" s="612"/>
    </row>
    <row r="867" spans="1:17" ht="20.100000000000001" customHeight="1">
      <c r="A867" s="612"/>
      <c r="B867" s="612"/>
      <c r="C867" s="612"/>
      <c r="D867" s="4472" t="s">
        <v>647</v>
      </c>
      <c r="E867" s="612"/>
      <c r="F867" s="612"/>
      <c r="G867" s="612"/>
      <c r="H867" s="612"/>
      <c r="I867" s="612"/>
      <c r="J867" s="612"/>
      <c r="K867" s="612"/>
      <c r="L867" s="612"/>
      <c r="M867" s="612"/>
      <c r="N867" s="612"/>
      <c r="O867" s="612"/>
      <c r="P867" s="612"/>
      <c r="Q867" s="612"/>
    </row>
    <row r="868" spans="1:17" ht="20.100000000000001" customHeight="1">
      <c r="A868" s="612"/>
      <c r="B868" s="612"/>
      <c r="C868" s="612"/>
      <c r="D868" s="4472" t="s">
        <v>186</v>
      </c>
      <c r="E868" s="612"/>
      <c r="F868" s="612"/>
      <c r="G868" s="612"/>
      <c r="H868" s="612"/>
      <c r="I868" s="612"/>
      <c r="J868" s="612"/>
      <c r="K868" s="612"/>
      <c r="L868" s="612"/>
      <c r="M868" s="612"/>
      <c r="N868" s="612"/>
      <c r="O868" s="612"/>
      <c r="P868" s="612"/>
      <c r="Q868" s="612"/>
    </row>
    <row r="869" spans="1:17" ht="20.100000000000001" customHeight="1">
      <c r="A869" s="612"/>
      <c r="B869" s="612"/>
      <c r="C869" s="612"/>
      <c r="D869" s="4472" t="s">
        <v>187</v>
      </c>
      <c r="E869" s="612"/>
      <c r="F869" s="612"/>
      <c r="G869" s="612"/>
      <c r="H869" s="612"/>
      <c r="I869" s="612"/>
      <c r="J869" s="612"/>
      <c r="K869" s="612"/>
      <c r="L869" s="612"/>
      <c r="M869" s="612"/>
      <c r="N869" s="612"/>
      <c r="O869" s="612"/>
      <c r="P869" s="612"/>
      <c r="Q869" s="612"/>
    </row>
    <row r="870" spans="1:17" ht="20.100000000000001" customHeight="1">
      <c r="A870" s="612"/>
      <c r="B870" s="612"/>
      <c r="C870" s="612"/>
      <c r="D870" s="4472" t="s">
        <v>268</v>
      </c>
      <c r="E870" s="612"/>
      <c r="F870" s="612"/>
      <c r="G870" s="612"/>
      <c r="H870" s="612"/>
      <c r="I870" s="612"/>
      <c r="J870" s="612"/>
      <c r="K870" s="612"/>
      <c r="L870" s="612"/>
      <c r="M870" s="612"/>
      <c r="N870" s="612"/>
      <c r="O870" s="612"/>
      <c r="P870" s="612"/>
      <c r="Q870" s="612"/>
    </row>
    <row r="871" spans="1:17" ht="20.100000000000001" customHeight="1">
      <c r="A871" s="612"/>
      <c r="B871" s="612"/>
      <c r="C871" s="612"/>
      <c r="D871" s="4472" t="s">
        <v>290</v>
      </c>
      <c r="E871" s="612"/>
      <c r="F871" s="612"/>
      <c r="G871" s="612"/>
      <c r="H871" s="612"/>
      <c r="I871" s="612"/>
      <c r="J871" s="612"/>
      <c r="K871" s="612"/>
      <c r="L871" s="612"/>
      <c r="M871" s="612"/>
      <c r="N871" s="612"/>
      <c r="O871" s="612"/>
      <c r="P871" s="612"/>
      <c r="Q871" s="612"/>
    </row>
    <row r="872" spans="1:17" ht="20.100000000000001" customHeight="1">
      <c r="A872" s="612"/>
      <c r="B872" s="612"/>
      <c r="C872" s="612"/>
      <c r="D872" s="4472" t="s">
        <v>633</v>
      </c>
      <c r="E872" s="612"/>
      <c r="F872" s="612"/>
      <c r="G872" s="612"/>
      <c r="H872" s="612"/>
      <c r="I872" s="612"/>
      <c r="J872" s="612"/>
      <c r="K872" s="612"/>
      <c r="L872" s="612"/>
      <c r="M872" s="612"/>
      <c r="N872" s="612"/>
      <c r="O872" s="612"/>
      <c r="P872" s="612"/>
      <c r="Q872" s="612"/>
    </row>
    <row r="873" spans="1:17" ht="20.100000000000001" customHeight="1">
      <c r="A873" s="612"/>
      <c r="B873" s="612"/>
      <c r="C873" s="612"/>
      <c r="D873" s="4472"/>
      <c r="E873" s="612"/>
      <c r="F873" s="612"/>
      <c r="G873" s="612"/>
      <c r="H873" s="612"/>
      <c r="I873" s="612"/>
      <c r="J873" s="612"/>
      <c r="K873" s="612"/>
      <c r="L873" s="612"/>
      <c r="M873" s="612"/>
      <c r="N873" s="612"/>
      <c r="O873" s="612"/>
      <c r="P873" s="612"/>
      <c r="Q873" s="612"/>
    </row>
    <row r="874" spans="1:17" s="67" customFormat="1">
      <c r="A874" s="1027"/>
      <c r="B874" s="4476"/>
      <c r="C874" s="4476"/>
      <c r="D874" s="4476"/>
      <c r="E874" s="4476"/>
      <c r="F874" s="4476"/>
      <c r="G874" s="4476"/>
      <c r="H874" s="4476"/>
      <c r="I874" s="4476"/>
      <c r="J874" s="4476"/>
      <c r="K874" s="4476"/>
      <c r="L874" s="4476"/>
      <c r="M874" s="4476"/>
      <c r="N874" s="4476"/>
      <c r="O874" s="4476"/>
      <c r="P874" s="4476"/>
      <c r="Q874" s="4476"/>
    </row>
    <row r="875" spans="1:17" s="67" customFormat="1" ht="18">
      <c r="A875" s="612"/>
      <c r="B875" s="611"/>
      <c r="C875" s="4477" t="s">
        <v>2917</v>
      </c>
      <c r="D875" s="611"/>
      <c r="E875" s="611"/>
      <c r="F875" s="611"/>
      <c r="G875" s="611"/>
      <c r="H875" s="611"/>
      <c r="I875" s="611"/>
      <c r="J875" s="611"/>
      <c r="K875" s="611"/>
      <c r="L875" s="611"/>
      <c r="M875" s="611"/>
      <c r="N875" s="611"/>
      <c r="O875" s="611"/>
      <c r="P875" s="611"/>
      <c r="Q875" s="611"/>
    </row>
    <row r="876" spans="1:17" s="67" customFormat="1">
      <c r="A876" s="612"/>
      <c r="B876" s="611"/>
      <c r="C876" s="611"/>
      <c r="D876" s="611"/>
      <c r="E876" s="611"/>
      <c r="F876" s="611"/>
      <c r="G876" s="611"/>
      <c r="H876" s="611"/>
      <c r="I876" s="611"/>
      <c r="J876" s="611"/>
      <c r="K876" s="611"/>
      <c r="L876" s="611"/>
      <c r="M876" s="612"/>
      <c r="N876" s="612"/>
      <c r="O876" s="612"/>
      <c r="P876" s="612"/>
      <c r="Q876" s="612"/>
    </row>
    <row r="877" spans="1:17" ht="18">
      <c r="A877" s="152"/>
      <c r="B877" s="152"/>
      <c r="C877" s="4477" t="s">
        <v>2918</v>
      </c>
      <c r="D877" s="152"/>
      <c r="E877" s="152"/>
      <c r="F877" s="152"/>
      <c r="G877" s="152"/>
      <c r="H877" s="152"/>
      <c r="I877" s="152"/>
      <c r="J877" s="152"/>
      <c r="K877" s="152"/>
      <c r="L877" s="152"/>
      <c r="M877" s="152"/>
      <c r="N877" s="152"/>
      <c r="O877" s="152"/>
      <c r="P877" s="152"/>
      <c r="Q877" s="152"/>
    </row>
    <row r="878" spans="1:17">
      <c r="A878" s="152"/>
      <c r="B878" s="152"/>
      <c r="C878" s="152"/>
      <c r="D878" s="152"/>
      <c r="E878" s="152"/>
      <c r="F878" s="152"/>
      <c r="G878" s="152"/>
      <c r="H878" s="152"/>
      <c r="I878" s="152"/>
      <c r="J878" s="152"/>
      <c r="K878" s="152"/>
      <c r="L878" s="152"/>
      <c r="M878" s="152"/>
      <c r="N878" s="152"/>
      <c r="O878" s="152"/>
      <c r="P878" s="152"/>
      <c r="Q878" s="152"/>
    </row>
    <row r="879" spans="1:17">
      <c r="A879" s="433"/>
      <c r="B879" s="3107"/>
      <c r="C879" s="3108"/>
      <c r="D879" s="3108"/>
      <c r="E879" s="3108"/>
      <c r="F879" s="3108"/>
      <c r="G879" s="3108"/>
      <c r="H879" s="3108"/>
      <c r="I879" s="3108"/>
      <c r="J879" s="3107"/>
      <c r="K879" s="3107"/>
      <c r="L879" s="3107"/>
      <c r="M879" s="433"/>
      <c r="N879" s="433"/>
      <c r="O879" s="433"/>
      <c r="P879" s="433"/>
      <c r="Q879" s="433"/>
    </row>
    <row r="881" spans="1:17" ht="20.100000000000001" customHeight="1">
      <c r="A881" s="612"/>
      <c r="B881" s="612"/>
      <c r="M881" s="612"/>
      <c r="N881" s="612"/>
      <c r="O881" s="612"/>
      <c r="P881" s="612"/>
      <c r="Q881" s="612"/>
    </row>
    <row r="882" spans="1:17" ht="20.100000000000001" customHeight="1">
      <c r="A882" s="612"/>
      <c r="B882" s="612"/>
      <c r="M882" s="612"/>
      <c r="N882" s="612"/>
      <c r="O882" s="612"/>
      <c r="P882" s="612"/>
      <c r="Q882" s="612"/>
    </row>
    <row r="883" spans="1:17" ht="20.100000000000001" customHeight="1">
      <c r="A883" s="612"/>
      <c r="B883" s="612"/>
      <c r="M883" s="612"/>
      <c r="N883" s="612"/>
      <c r="O883" s="612"/>
      <c r="P883" s="612"/>
      <c r="Q883" s="612"/>
    </row>
    <row r="884" spans="1:17" ht="20.100000000000001" customHeight="1">
      <c r="A884" s="612"/>
      <c r="B884" s="612"/>
      <c r="M884" s="612"/>
      <c r="N884" s="612"/>
      <c r="O884" s="612"/>
      <c r="P884" s="612"/>
      <c r="Q884" s="612"/>
    </row>
    <row r="885" spans="1:17" ht="20.100000000000001" customHeight="1">
      <c r="A885" s="612"/>
      <c r="B885" s="612"/>
      <c r="M885" s="612"/>
      <c r="N885" s="612"/>
      <c r="O885" s="612"/>
      <c r="P885" s="612"/>
      <c r="Q885" s="612"/>
    </row>
    <row r="886" spans="1:17" ht="20.100000000000001" customHeight="1">
      <c r="A886" s="612"/>
      <c r="B886" s="612"/>
      <c r="M886" s="612"/>
      <c r="N886" s="612"/>
      <c r="O886" s="612"/>
      <c r="P886" s="612"/>
      <c r="Q886" s="612"/>
    </row>
    <row r="887" spans="1:17" ht="20.100000000000001" customHeight="1">
      <c r="A887" s="612"/>
      <c r="B887" s="612"/>
      <c r="M887" s="612"/>
      <c r="N887" s="612"/>
      <c r="O887" s="612"/>
      <c r="P887" s="612"/>
      <c r="Q887" s="612"/>
    </row>
    <row r="888" spans="1:17" ht="20.100000000000001" customHeight="1">
      <c r="A888" s="612"/>
      <c r="B888" s="612"/>
      <c r="M888" s="612"/>
      <c r="N888" s="612"/>
      <c r="O888" s="612"/>
      <c r="P888" s="612"/>
      <c r="Q888" s="612"/>
    </row>
    <row r="889" spans="1:17" ht="20.100000000000001" customHeight="1">
      <c r="A889" s="612"/>
      <c r="B889" s="612"/>
      <c r="M889" s="612"/>
      <c r="N889" s="612"/>
      <c r="O889" s="612"/>
      <c r="P889" s="612"/>
      <c r="Q889" s="612"/>
    </row>
    <row r="890" spans="1:17" ht="20.100000000000001" customHeight="1">
      <c r="A890" s="612"/>
      <c r="B890" s="612"/>
      <c r="M890" s="612"/>
      <c r="N890" s="612"/>
      <c r="O890" s="612"/>
      <c r="P890" s="612"/>
      <c r="Q890" s="612"/>
    </row>
    <row r="891" spans="1:17">
      <c r="A891" s="612"/>
      <c r="B891" s="611"/>
      <c r="M891" s="612"/>
      <c r="N891" s="612"/>
      <c r="O891" s="612"/>
      <c r="P891" s="612"/>
      <c r="Q891" s="612"/>
    </row>
    <row r="892" spans="1:17">
      <c r="A892" s="612"/>
      <c r="B892" s="611"/>
      <c r="M892" s="612"/>
      <c r="N892" s="612"/>
      <c r="O892" s="612"/>
      <c r="P892" s="612"/>
      <c r="Q892" s="612"/>
    </row>
    <row r="893" spans="1:17">
      <c r="A893" s="612"/>
      <c r="B893" s="611"/>
      <c r="M893" s="612"/>
      <c r="N893" s="612"/>
      <c r="O893" s="612"/>
      <c r="P893" s="612"/>
      <c r="Q893" s="612"/>
    </row>
    <row r="894" spans="1:17">
      <c r="A894" s="612"/>
      <c r="B894" s="611"/>
      <c r="M894" s="612"/>
      <c r="N894" s="612"/>
      <c r="O894" s="612"/>
      <c r="P894" s="612"/>
      <c r="Q894" s="612"/>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A78CC623-FF27-4368-89EF-A03858E482E1}"/>
    <hyperlink ref="C438" r:id="rId2" xr:uid="{01A85213-CD04-46E7-8492-405D5EA58014}"/>
    <hyperlink ref="C59" r:id="rId3" xr:uid="{3B3B90D6-AF4A-4FA5-A127-2D0CEC68B18B}"/>
    <hyperlink ref="C61" r:id="rId4" xr:uid="{7A15F209-D67B-40F6-9D36-6EF242203057}"/>
    <hyperlink ref="B604" r:id="rId5" xr:uid="{9D5DC5EF-F7E6-4AF9-9584-2243819A6192}"/>
    <hyperlink ref="B610" r:id="rId6" xr:uid="{A738CD75-DE9F-4780-A678-B5AD2E4A102B}"/>
    <hyperlink ref="B618" r:id="rId7" xr:uid="{3AB4DFBB-C01A-4266-8981-F44637943462}"/>
    <hyperlink ref="B617" r:id="rId8" xr:uid="{317093F5-A591-49E4-8FBA-E47A02B50407}"/>
    <hyperlink ref="B624" r:id="rId9" xr:uid="{E58839A5-9A71-4786-B8E4-47EF138B84D7}"/>
    <hyperlink ref="B628" r:id="rId10" xr:uid="{ADABD076-7E38-4C4F-AF27-E9D0084D93B9}"/>
    <hyperlink ref="B613" r:id="rId11" xr:uid="{12954E4B-827C-4723-8001-3A16593DF730}"/>
    <hyperlink ref="J611" r:id="rId12" xr:uid="{925BECAC-E1A0-473F-B455-D67E132CFC60}"/>
    <hyperlink ref="J612" r:id="rId13" xr:uid="{AD5F05EF-729E-4C6D-845E-4671C9FF8CF1}"/>
    <hyperlink ref="J605" r:id="rId14" xr:uid="{B5FB40BA-9BB8-422D-B4C5-F342FF650899}"/>
    <hyperlink ref="J618" r:id="rId15" xr:uid="{67E21E45-7D99-4C8B-B810-A5E53E42DB7B}"/>
    <hyperlink ref="J624" r:id="rId16" xr:uid="{A1D94416-ACC5-4805-9701-8AE01D0DF678}"/>
    <hyperlink ref="J615" r:id="rId17" xr:uid="{EADE2675-C70D-45BE-8EB3-7639C109B61C}"/>
    <hyperlink ref="J629" r:id="rId18" xr:uid="{D5005927-AA77-4E38-8722-1DC32A07DC22}"/>
    <hyperlink ref="J625" r:id="rId19" xr:uid="{10CBC3DC-53B8-467C-80ED-6E65E44D5ADA}"/>
    <hyperlink ref="J626" r:id="rId20" xr:uid="{1A1B7C3D-822B-4815-B00F-7487DB20B72F}"/>
    <hyperlink ref="J621" r:id="rId21" xr:uid="{DE23054A-1526-4134-8E48-35345C8A202E}"/>
    <hyperlink ref="J552" r:id="rId22" xr:uid="{F78631EB-817F-47E5-9CE7-0C961A13536C}"/>
    <hyperlink ref="K554" r:id="rId23" xr:uid="{FA37A0E8-6E1C-4260-8DD9-7458B1AA76A3}"/>
    <hyperlink ref="K556" r:id="rId24" xr:uid="{51B9A451-F5ED-4F7B-8814-1D14099DBAA3}"/>
    <hyperlink ref="K557" r:id="rId25" xr:uid="{151FFE93-384D-4457-9333-8ACCCC5F01ED}"/>
    <hyperlink ref="K553" r:id="rId26" xr:uid="{513C6DD8-1794-4F9B-8D3D-96AA099F22FF}"/>
    <hyperlink ref="K558" r:id="rId27" xr:uid="{BCC67ED4-C67E-418C-B0F7-80A8455775D2}"/>
    <hyperlink ref="K559" r:id="rId28" xr:uid="{952B6D32-F58E-43F1-B22F-24F6BB5E30D3}"/>
    <hyperlink ref="K555" r:id="rId29" xr:uid="{6A238AFC-8B55-48EE-886B-7B1DE0149996}"/>
    <hyperlink ref="C152" r:id="rId30" xr:uid="{EA148DBD-1594-452C-BBE6-BFF45799D1FB}"/>
    <hyperlink ref="C154" r:id="rId31" xr:uid="{620B7481-F8A5-4C0E-BC3A-992272FB5ABB}"/>
    <hyperlink ref="C156" r:id="rId32" xr:uid="{CF29765C-B9C9-4D70-B23A-77533B54F7D4}"/>
    <hyperlink ref="B556" r:id="rId33" xr:uid="{FDEAA399-7B37-48AE-921E-82BF4BFA2011}"/>
    <hyperlink ref="B557" r:id="rId34" xr:uid="{53E92241-B2E5-4FA1-94F3-545A216BA014}"/>
    <hyperlink ref="B560" r:id="rId35" xr:uid="{95A1B75F-9EF5-4611-AA00-D3D82D3C3C63}"/>
    <hyperlink ref="C179" r:id="rId36" display="http://www.mdf-xlpages.com/modules/publisher/item.php?itemid=167" xr:uid="{9B860E9E-DB3B-4A99-B432-14D02C594DC1}"/>
    <hyperlink ref="C180" r:id="rId37" display="http://www.mdf-xlpages.com/modules/publisher/item.php?itemid=149" xr:uid="{04B6FD8F-17A4-4504-A9C5-72B4FE02AFFB}"/>
    <hyperlink ref="C181" r:id="rId38" display="http://www.mdf-xlpages.com/modules/publisher/item.php?itemid=152" xr:uid="{82FEDC64-7296-48FB-8978-0E0B57CE6A20}"/>
    <hyperlink ref="C182" r:id="rId39" display="http://www.mdf-xlpages.com/modules/publisher/item.php?itemid=153" xr:uid="{B053B454-D102-44E9-95F8-0F129C8CECDF}"/>
    <hyperlink ref="C184" r:id="rId40" display="http://www.mdf-xlpages.com/modules/publisher/item.php?itemid=134" xr:uid="{D0DB1498-C302-42CA-95F1-22A7537FA957}"/>
    <hyperlink ref="C185" r:id="rId41" display="http://www.mdf-xlpages.com/modules/publisher/item.php?itemid=105" xr:uid="{35EF70C8-1C9E-4663-8EB2-28C03AC34302}"/>
    <hyperlink ref="C186" r:id="rId42" display="http://www.mdf-xlpages.com/modules/publisher/item.php?itemid=91" xr:uid="{BB23F3DB-631F-486D-984F-1E128895F65D}"/>
    <hyperlink ref="C187" r:id="rId43" display="http://www.mdf-xlpages.com/modules/publisher/item.php?itemid=99" xr:uid="{2C708519-80CC-4F31-A13B-1CD9E26343D5}"/>
    <hyperlink ref="C188" r:id="rId44" display="http://www.mdf-xlpages.com/modules/publisher/item.php?itemid=98" xr:uid="{B1D3142C-21C5-4B7F-95AF-B80A901BBBC8}"/>
    <hyperlink ref="C189" r:id="rId45" display="http://www.mdf-xlpages.com/modules/publisher/item.php?itemid=86" xr:uid="{4E5B4BB9-5C37-46C9-B597-B08C437E69D2}"/>
    <hyperlink ref="C190" r:id="rId46" display="http://www.mdf-xlpages.com/modules/publisher/item.php?itemid=97" xr:uid="{32F1CF7F-C1BA-49A1-AAA8-DDBFACB7F74B}"/>
    <hyperlink ref="C191" r:id="rId47" display="http://www.mdf-xlpages.com/modules/publisher/item.php?itemid=93" xr:uid="{71661482-1DD9-4C07-AA4B-C62622E398B2}"/>
    <hyperlink ref="C192" r:id="rId48" display="http://www.mdf-xlpages.com/modules/publisher/item.php?itemid=84" xr:uid="{BCA9EFEB-C059-4BBC-A2DF-B3EF803DE4C0}"/>
    <hyperlink ref="C193" r:id="rId49" display="http://www.mdf-xlpages.com/modules/publisher/item.php?itemid=94" xr:uid="{F4331D35-A19A-4C37-98BF-23A1BBE3FA75}"/>
    <hyperlink ref="C194" r:id="rId50" display="http://www.mdf-xlpages.com/modules/publisher/item.php?itemid=83" xr:uid="{26CCEE01-B224-412F-873A-57DF939EE06A}"/>
    <hyperlink ref="C195" r:id="rId51" display="http://www.mdf-xlpages.com/modules/publisher/item.php?itemid=87" xr:uid="{E4665273-DA34-4541-957F-87631FB931E5}"/>
    <hyperlink ref="C196" r:id="rId52" display="http://www.mdf-xlpages.com/modules/publisher/item.php?itemid=85" xr:uid="{D6764865-CFD7-4D47-AE9D-D17864F46DD4}"/>
    <hyperlink ref="C197" r:id="rId53" display="http://www.mdf-xlpages.com/modules/publisher/item.php?itemid=81" xr:uid="{8B9F27CF-5F1C-444A-BD82-4C12BB44D2E8}"/>
    <hyperlink ref="C198" r:id="rId54" display="http://www.mdf-xlpages.com/modules/publisher/item.php?itemid=82" xr:uid="{1089F05D-68D5-4B87-8EA5-8BF7DAD23E5A}"/>
    <hyperlink ref="C199" r:id="rId55" display="http://www.mdf-xlpages.com/modules/publisher/item.php?itemid=90" xr:uid="{F1E4B5DE-4C65-4F9A-82DC-B3975B4ACFAF}"/>
    <hyperlink ref="C200" r:id="rId56" display="http://www.mdf-xlpages.com/modules/publisher/item.php?itemid=76" xr:uid="{1E76E501-CD85-4298-9B4A-EDED2D3071F6}"/>
    <hyperlink ref="C201" r:id="rId57" display="http://www.mdf-xlpages.com/modules/publisher/item.php?itemid=64" xr:uid="{DF797916-0C17-4646-A61E-A906E4DF0B6D}"/>
    <hyperlink ref="C202" r:id="rId58" display="http://www.mdf-xlpages.com/modules/publisher/item.php?itemid=63" xr:uid="{7482035E-6EA1-49E3-BEA8-3ED7E3199635}"/>
    <hyperlink ref="C203" r:id="rId59" display="http://www.mdf-xlpages.com/modules/publisher/item.php?itemid=62" xr:uid="{8FE5A02B-0AED-4EC0-9E82-8518E37DE912}"/>
    <hyperlink ref="C204" r:id="rId60" display="http://www.mdf-xlpages.com/modules/publisher/item.php?itemid=25" xr:uid="{9BEBCDC1-A4F7-42A8-81D5-B324F228317F}"/>
    <hyperlink ref="D176" r:id="rId61" xr:uid="{973AC8C8-C441-44CC-9C58-E99F5066907D}"/>
    <hyperlink ref="C158" r:id="rId62" xr:uid="{930EE4DB-598F-4A76-92EE-EFE143555138}"/>
    <hyperlink ref="C64" r:id="rId63" xr:uid="{4BF5E96C-815C-4DB6-87CB-09B39B5AD347}"/>
    <hyperlink ref="C66" r:id="rId64" display="http://www.uprt.fr/mesimages/fichiers-uprt/ff-fiches-fabrication/ff-fiches-fabrication-maj-02-2015/ff-documents-divers-maj-02-2015/ff-fiches-apprentis-Patissiers-07-03-2016.xlsx" xr:uid="{59AD5793-3ACC-4DAA-A2A8-18B5330C4822}"/>
    <hyperlink ref="C68" r:id="rId65" display="http://www.uprt.fr/mesimages/fichiers-uprt/ff-fiches-fabrication/ff-fiches-fabrication-maj-02-2015/ff-documents-divers-maj-02-2015/ff-Croquis.xlsx" xr:uid="{F07801D1-8659-4446-81FB-BA5C44C30400}"/>
    <hyperlink ref="C70" r:id="rId66" display="http://www.uprt.fr/mesimages/fichiers-uprt/ff-fiches-fabrication/ff-fiches-fabrication-maj-02-2015/ff-documents-divers-maj-02-2015/ff-qualiterecettes2007.xls" xr:uid="{C5CF5D19-8B4C-4129-9D68-971B06088A80}"/>
    <hyperlink ref="C72" r:id="rId67" display="http://www.uprt.fr/mesimages/fichiers-uprt/ff-fiches-fabrication/ff-fiches-fabrication-maj-02-2015/ff-documents-divers-maj-02-2015/ff-tableau-cuisson.pdf" xr:uid="{A75DE47C-4B99-4218-BB54-087BC1424AA9}"/>
    <hyperlink ref="C76" r:id="rId68" xr:uid="{D601ECE9-9431-487C-BD36-29EFEC40C5D0}"/>
    <hyperlink ref="K431" r:id="rId69" xr:uid="{06BF6B62-0ABA-43FA-BA01-51C8F16BAA35}"/>
    <hyperlink ref="F431" r:id="rId70" xr:uid="{526B6383-5E94-474F-919B-1E0570966CC3}"/>
    <hyperlink ref="C132" r:id="rId71" xr:uid="{86798B33-A50D-4B8C-A801-DF697D614EBD}"/>
    <hyperlink ref="C134" r:id="rId72" xr:uid="{01AA7DCC-C299-4BC5-A4F6-29CC0F725280}"/>
    <hyperlink ref="C137" r:id="rId73" xr:uid="{D87D58B5-D167-41E0-92AF-C7A1A16070A8}"/>
    <hyperlink ref="C140" r:id="rId74" tooltip="Télécharger" display="http://joseph.larmarange.net/IMG/pdf/memo_caracteres_speciaux_windows.pdf" xr:uid="{24C91188-9365-44F4-B796-483857D112E5}"/>
    <hyperlink ref="C143" r:id="rId75" xr:uid="{BBF7BDA9-64C1-4253-B827-BAA97988D66D}"/>
    <hyperlink ref="C148" r:id="rId76" xr:uid="{D740396B-B096-453E-ACD5-6F65E698C7BE}"/>
    <hyperlink ref="C6" r:id="rId77" xr:uid="{A0D02ACA-86E6-4262-9A0A-1AF52D1FED47}"/>
    <hyperlink ref="C127" r:id="rId78" xr:uid="{0407B3DB-9999-420F-9BC6-10848483B0C6}"/>
    <hyperlink ref="C129:F129" r:id="rId79" display="visualiseur d'Emoji et de symboles" xr:uid="{FD43A9FD-9FE0-4E03-BA0B-E12810F20738}"/>
    <hyperlink ref="C145" r:id="rId80" xr:uid="{7E038C17-049C-4B94-AC6D-AF659532EB4D}"/>
    <hyperlink ref="C125:H125" r:id="rId81" display="caractères  Alphanumériques cerclés" xr:uid="{4724EF90-67B5-4D97-B04B-29864BF7FB52}"/>
    <hyperlink ref="C74" r:id="rId82" display="http://www.uprt.fr/mesimages/fichiers-uprt/pt-procedures-techniques/PT-bonnes-pratiques.doc" xr:uid="{571BB80B-D0CE-4DB1-953F-34E100EDAE1B}"/>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F4B77F1C-FB94-4579-B1E1-164F3FCB6953}"/>
    <hyperlink ref="H491" r:id="rId84" xr:uid="{31391A08-3BBC-42AE-9B97-5A081CC9C99F}"/>
    <hyperlink ref="H492" r:id="rId85" xr:uid="{C968650E-0B03-4316-B09D-732F0B05856D}"/>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82E20D0B-D641-48EE-905B-E32D667014D2}"/>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3592424-9798-4D20-9078-2A15350A2D39}"/>
    <hyperlink ref="B223" r:id="rId88" xr:uid="{9F4D6AE4-589B-46B9-AB8E-67C16491512B}"/>
    <hyperlink ref="B228" r:id="rId89" location="6" display="http://matoumatheux.ac-rennes.fr/num/numeration/doigt.htm - 6" xr:uid="{0981F79E-4B66-4245-9B7B-0A5C8408A253}"/>
    <hyperlink ref="B229" r:id="rId90" location="6" display="http://matoumatheux.ac-rennes.fr/num/probleme/classer.htm - 6" xr:uid="{A2F4BDA9-051E-4168-BD36-92E5CB35D2FD}"/>
    <hyperlink ref="B230" r:id="rId91" location="6" display="http://matoumatheux.ac-rennes.fr/num/probleme/seringue.htm - 6" xr:uid="{4629090B-E195-4697-8D85-EDA3D100F3C4}"/>
    <hyperlink ref="B231" r:id="rId92" location="6" display="http://matoumatheux.ac-rennes.fr/num/probleme/etiquettes.htm - 6" xr:uid="{05FEFBDD-CBD5-40E6-8F26-A002F46C78EE}"/>
    <hyperlink ref="G223" r:id="rId93" location="6" display="http://matoumatheux.ac-rennes.fr/num/fractions/6/menthe1.htm - 6" xr:uid="{970223A5-4A40-432D-ACF4-467C28A54CEC}"/>
    <hyperlink ref="G225" r:id="rId94" location="6" display="http://matoumatheux.ac-rennes.fr/num/fractions/6/cocktail2.htm - 6" xr:uid="{500687C9-F974-4A72-8EBE-EADE8870D012}"/>
    <hyperlink ref="G224" r:id="rId95" location="6" display="http://matoumatheux.ac-rennes.fr/num/fractions/6/cocktail1.htm - 6" xr:uid="{62E4A9B2-EE27-4963-836E-A1907F582866}"/>
    <hyperlink ref="G226" r:id="rId96" location="6" display="http://matoumatheux.ac-rennes.fr/num/fractions/6/cocktail3.htm - 6" xr:uid="{7001C7CE-0963-4A2A-AF6F-EA51E4F43684}"/>
    <hyperlink ref="G227" r:id="rId97" location="6" display="http://matoumatheux.ac-rennes.fr/num/fractions/6/cocktail4.htm - 6" xr:uid="{23D21EF4-C97C-48F4-BE29-A29BCA292A4A}"/>
    <hyperlink ref="G229" r:id="rId98" location="6" display="http://matoumatheux.ac-rennes.fr/num/fractions/6/fractionsM.htm - 6" xr:uid="{1BC2F6F2-FC7D-4812-8AD5-224922B24BFD}"/>
    <hyperlink ref="G230" r:id="rId99" location="6" display="http://matoumatheux.ac-rennes.fr/num/fractions/6/fractionsM2.htm - 6" xr:uid="{095D942A-B844-415B-8FD4-43A953EA37FB}"/>
    <hyperlink ref="G228" r:id="rId100" location="6" display="http://matoumatheux.ac-rennes.fr/num/fractions/6/menthe.htm - 6" xr:uid="{6DD2E7AA-03ED-4A5A-B393-718753F341D3}"/>
    <hyperlink ref="G231" r:id="rId101" location="6" display="http://matoumatheux.ac-rennes.fr/num/fractions/6/poisson.htm - 6" xr:uid="{88C48A47-EB0B-4251-9F95-67453BC53475}"/>
    <hyperlink ref="G232" r:id="rId102" location="6" display="http://matoumatheux.ac-rennes.fr/num/proportionnalite/6/creme.htm - 6" xr:uid="{2BC44BB6-DA49-4C17-B38E-77A45F54F307}"/>
    <hyperlink ref="K223" r:id="rId103" location="6" display="http://matoumatheux.ac-rennes.fr/num/proportionnalite/6/gateauriz.htm - 6" xr:uid="{A8D9EA90-CFC2-40A0-9D0D-F82979F4CF79}"/>
    <hyperlink ref="K224" r:id="rId104" location="6" display="http://matoumatheux.ac-rennes.fr/num/proportionnalite/6/far.htm - 6" xr:uid="{E0C0E2D4-15E1-442D-88A5-88020842D6BB}"/>
    <hyperlink ref="K225" r:id="rId105" location="6" display="http://matoumatheux.ac-rennes.fr/num/proportionnalite/6/boulangerie.htm - 6" xr:uid="{FEF129E9-ED0B-4A58-9A96-3DED102C8C77}"/>
    <hyperlink ref="B232" r:id="rId106" location="6" display="http://matoumatheux.ac-rennes.fr/geom/unite/mesureur.htm - 6" xr:uid="{ABBA7ED2-4A6F-4E4E-B88A-C31603C09986}"/>
    <hyperlink ref="K228" r:id="rId107" location="6" display="http://matoumatheux.ac-rennes.fr/cours/mesures/convlong.htm - 6" xr:uid="{0A8EA624-EF7B-4B42-BEAB-66AC82CB30C9}"/>
    <hyperlink ref="K229" r:id="rId108" location="6" display="http://matoumatheux.ac-rennes.fr/cours/mesures/convmasse.htm - 6" xr:uid="{0F9FF47D-4365-49DA-969F-1DB3A435C63B}"/>
    <hyperlink ref="K230" r:id="rId109" location="6" display="http://matoumatheux.ac-rennes.fr/geom/cercle/Bebert11.htm - 6" xr:uid="{112AAB9E-D342-4283-A9DE-B3EA66B271D4}"/>
    <hyperlink ref="K231" r:id="rId110" location="6" display="http://matoumatheux.ac-rennes.fr/geom/cercle/Bebert21.htm - 6" xr:uid="{55EBD8D0-585F-45B5-90C4-4F49238D20CD}"/>
    <hyperlink ref="K232" r:id="rId111" location="6" display="http://matoumatheux.ac-rennes.fr/geom/cercle/chien.htm - 6" xr:uid="{23CD5B8A-EE86-471E-9878-81B0A29BB420}"/>
    <hyperlink ref="O223" r:id="rId112" location="6" display="http://matoumatheux.ac-rennes.fr/geom/solides/6/ruban.htm - 6" xr:uid="{16553428-F81A-4E3B-ADBA-9917A3DBE9AB}"/>
    <hyperlink ref="O224" r:id="rId113" location="5" display="http://matoumatheux.ac-rennes.fr/geom/cercle/5/aire.htm - 5" xr:uid="{077171FB-E10F-444D-8974-5771B8DF6BBC}"/>
    <hyperlink ref="O225" r:id="rId114" location="5" display="http://matoumatheux.ac-rennes.fr/geom/cercle/5/rayon.htm - 5" xr:uid="{F0ECFD45-9AEE-4EF2-B3B6-147C88072AF9}"/>
    <hyperlink ref="O226" r:id="rId115" location="5" display="http://matoumatheux.ac-rennes.fr/geom/cercle/5/couronne.htm - 5" xr:uid="{9C85A9AA-1195-487C-B372-D5A44C8CC1F1}"/>
    <hyperlink ref="O227" r:id="rId116" location="5" display="http://matoumatheux.ac-rennes.fr/geom/solides/5/airecylindre.htm - 5" xr:uid="{DCE4641F-E1D3-46C5-940E-93F3CD5168A5}"/>
    <hyperlink ref="O228" r:id="rId117" location="5" display="http://matoumatheux.ac-rennes.fr/geom/solides/5/volcylindre.htm - 5" xr:uid="{DEA4FE45-DB33-4066-AD8E-0B6C01AF17D2}"/>
    <hyperlink ref="O230" r:id="rId118" location="4" display="http://matoumatheux.ac-rennes.fr/num/puissances/gateau.htm - 4" xr:uid="{827E395E-34F1-49B9-82EE-948F3D1BA3B5}"/>
    <hyperlink ref="O229" r:id="rId119" location="4" display="http://matoumatheux.ac-rennes.fr/cours/volume/cylindre.htm - 4" xr:uid="{B00EA166-B6B6-4286-8A52-CF68F290FBF1}"/>
    <hyperlink ref="O231" r:id="rId120" location="4" display="http://matoumatheux.ac-rennes.fr/cours/aire/airerect.htm - 4" xr:uid="{4CAF9C56-1686-4AF3-9693-12C519D27F35}"/>
    <hyperlink ref="O232" r:id="rId121" location="3" display="http://matoumatheux.ac-rennes.fr/num/diviseur/probleme1.htm - 3" xr:uid="{F474AA87-9F0F-44D7-BFAF-0F56111ED4F0}"/>
    <hyperlink ref="O233" r:id="rId122" location="3" display="http://matoumatheux.ac-rennes.fr/num/courbe/casserole.htm - 3" xr:uid="{132536E8-9587-4EBA-BE13-91592779BFE4}"/>
    <hyperlink ref="B236" r:id="rId123" xr:uid="{65483B5E-8B5A-43AB-BC5A-8F36B7649E29}"/>
    <hyperlink ref="G236" r:id="rId124" xr:uid="{510F7E56-0655-4477-93AC-5CB4D52D32FC}"/>
    <hyperlink ref="K236" r:id="rId125" xr:uid="{E4BF1E37-6F3D-43C5-9C40-24D9C7039444}"/>
    <hyperlink ref="O236" r:id="rId126" location="q=RECETTES+PATISSERIE" xr:uid="{E652F0B0-0731-40E7-B786-97B237662F31}"/>
    <hyperlink ref="E239" r:id="rId127" xr:uid="{BDF43EE1-2FA7-4474-8281-236670239093}"/>
    <hyperlink ref="G239" r:id="rId128" xr:uid="{D7BA97B3-A784-4A4E-B3CE-798D9F626394}"/>
    <hyperlink ref="J239" r:id="rId129" xr:uid="{1C6DD3DF-7E2D-4209-9A09-ED6486FFE2A7}"/>
    <hyperlink ref="M239" r:id="rId130" xr:uid="{C70AB105-76EC-49EB-9ADD-C24F84229B34}"/>
    <hyperlink ref="J280" r:id="rId131" xr:uid="{28A6DC23-F4BF-4014-B63F-DDE4FBA55185}"/>
    <hyperlink ref="B404" r:id="rId132" xr:uid="{2EDB7BD6-26F9-4DC9-BF63-482F0A1117D1}"/>
    <hyperlink ref="D369" r:id="rId133" xr:uid="{C7597F19-F4CF-409D-8056-7C2CE15E1657}"/>
  </hyperlinks>
  <pageMargins left="0.7" right="0.7" top="0.75" bottom="0.75" header="0.3" footer="0.3"/>
  <pageSetup paperSize="9" orientation="portrait" r:id="rId134"/>
  <drawing r:id="rId1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0789-5130-430C-8AB3-11ED712FDB03}">
  <dimension ref="A1:AX131"/>
  <sheetViews>
    <sheetView showZeros="0" showWhiteSpace="0" zoomScaleNormal="100" zoomScalePageLayoutView="58" workbookViewId="0">
      <selection activeCell="L13" sqref="L13"/>
    </sheetView>
  </sheetViews>
  <sheetFormatPr baseColWidth="10" defaultRowHeight="15"/>
  <cols>
    <col min="1" max="1" width="3.7109375" style="1483" customWidth="1"/>
    <col min="2" max="2" width="5.42578125" style="1494" customWidth="1"/>
    <col min="3" max="3" width="29.85546875" style="1494" customWidth="1"/>
    <col min="4" max="4" width="5.42578125" style="1494" customWidth="1"/>
    <col min="5" max="5" width="35.5703125" style="1494" customWidth="1"/>
    <col min="6" max="6" width="5.42578125" style="1494" customWidth="1"/>
    <col min="7" max="7" width="33.28515625" style="1494" customWidth="1"/>
    <col min="8" max="8" width="5.42578125" style="1494" customWidth="1"/>
    <col min="9" max="9" width="32.28515625" style="1494" customWidth="1"/>
    <col min="10" max="10" width="3.42578125" style="1494" customWidth="1"/>
    <col min="11" max="11" width="4.140625" style="1494" customWidth="1"/>
    <col min="12" max="12" width="5.42578125" style="1494" customWidth="1"/>
    <col min="13" max="13" width="20.28515625" style="1494" customWidth="1"/>
    <col min="14" max="14" width="5.42578125" style="1494" customWidth="1"/>
    <col min="15" max="15" width="18.7109375" style="1494" customWidth="1"/>
    <col min="16" max="16" width="5.42578125" style="1494" customWidth="1"/>
    <col min="17" max="17" width="18.85546875" style="1494" customWidth="1"/>
    <col min="18" max="18" width="5.42578125" style="1494" customWidth="1"/>
    <col min="19" max="19" width="16.28515625" style="1494" customWidth="1"/>
    <col min="20" max="20" width="2.85546875" style="1494" customWidth="1"/>
    <col min="21" max="21" width="5.42578125" style="1483" customWidth="1"/>
    <col min="22" max="22" width="4.7109375" style="1483" customWidth="1"/>
    <col min="23" max="23" width="34.140625" style="1483" customWidth="1"/>
    <col min="24" max="24" width="5.7109375" style="1483" customWidth="1"/>
    <col min="25" max="25" width="25.7109375" style="1483" customWidth="1"/>
    <col min="26" max="26" width="5.5703125" style="1483" bestFit="1" customWidth="1"/>
    <col min="27" max="27" width="27.42578125" style="1483" customWidth="1"/>
    <col min="28" max="28" width="5.5703125" style="1483" bestFit="1" customWidth="1"/>
    <col min="29" max="29" width="36.7109375" style="1483" customWidth="1"/>
    <col min="30" max="30" width="5.5703125" style="1483" bestFit="1" customWidth="1"/>
    <col min="31" max="31" width="34" style="1483" customWidth="1"/>
    <col min="32" max="32" width="5.5703125" style="1483" bestFit="1" customWidth="1"/>
    <col min="33" max="33" width="25.7109375" style="1483" customWidth="1"/>
    <col min="34" max="40" width="11.42578125" style="1483"/>
    <col min="42" max="42" width="168.42578125" customWidth="1"/>
    <col min="43" max="43" width="11.42578125" style="1483"/>
    <col min="44" max="44" width="4.7109375" style="4489" customWidth="1"/>
    <col min="45" max="45" width="40.7109375" style="4489" customWidth="1"/>
    <col min="46" max="46" width="12.7109375" style="4489" customWidth="1"/>
    <col min="47" max="47" width="4.85546875" style="4489" customWidth="1"/>
    <col min="48" max="48" width="4.7109375" style="4489" customWidth="1"/>
    <col min="49" max="49" width="40.7109375" style="4489" customWidth="1"/>
    <col min="50" max="50" width="12.7109375" style="4489" customWidth="1"/>
    <col min="51" max="254" width="11.42578125" style="1483"/>
    <col min="255" max="255" width="5.42578125" style="1483" customWidth="1"/>
    <col min="256" max="256" width="43.5703125" style="1483" customWidth="1"/>
    <col min="257" max="257" width="5.42578125" style="1483" customWidth="1"/>
    <col min="258" max="258" width="43.5703125" style="1483" customWidth="1"/>
    <col min="259" max="259" width="5.42578125" style="1483" customWidth="1"/>
    <col min="260" max="260" width="43.5703125" style="1483" customWidth="1"/>
    <col min="261" max="261" width="5.42578125" style="1483" customWidth="1"/>
    <col min="262" max="262" width="43.5703125" style="1483" customWidth="1"/>
    <col min="263" max="263" width="3.42578125" style="1483" customWidth="1"/>
    <col min="264" max="264" width="13.7109375" style="1483" customWidth="1"/>
    <col min="265" max="265" width="5.42578125" style="1483" customWidth="1"/>
    <col min="266" max="266" width="43.5703125" style="1483" customWidth="1"/>
    <col min="267" max="267" width="5.42578125" style="1483" customWidth="1"/>
    <col min="268" max="268" width="43.5703125" style="1483" customWidth="1"/>
    <col min="269" max="269" width="5.42578125" style="1483" customWidth="1"/>
    <col min="270" max="270" width="43.5703125" style="1483" customWidth="1"/>
    <col min="271" max="271" width="5.42578125" style="1483" customWidth="1"/>
    <col min="272" max="272" width="43.5703125" style="1483" customWidth="1"/>
    <col min="273" max="273" width="2.85546875" style="1483" customWidth="1"/>
    <col min="274" max="510" width="11.42578125" style="1483"/>
    <col min="511" max="511" width="5.42578125" style="1483" customWidth="1"/>
    <col min="512" max="512" width="43.5703125" style="1483" customWidth="1"/>
    <col min="513" max="513" width="5.42578125" style="1483" customWidth="1"/>
    <col min="514" max="514" width="43.5703125" style="1483" customWidth="1"/>
    <col min="515" max="515" width="5.42578125" style="1483" customWidth="1"/>
    <col min="516" max="516" width="43.5703125" style="1483" customWidth="1"/>
    <col min="517" max="517" width="5.42578125" style="1483" customWidth="1"/>
    <col min="518" max="518" width="43.5703125" style="1483" customWidth="1"/>
    <col min="519" max="519" width="3.42578125" style="1483" customWidth="1"/>
    <col min="520" max="520" width="13.7109375" style="1483" customWidth="1"/>
    <col min="521" max="521" width="5.42578125" style="1483" customWidth="1"/>
    <col min="522" max="522" width="43.5703125" style="1483" customWidth="1"/>
    <col min="523" max="523" width="5.42578125" style="1483" customWidth="1"/>
    <col min="524" max="524" width="43.5703125" style="1483" customWidth="1"/>
    <col min="525" max="525" width="5.42578125" style="1483" customWidth="1"/>
    <col min="526" max="526" width="43.5703125" style="1483" customWidth="1"/>
    <col min="527" max="527" width="5.42578125" style="1483" customWidth="1"/>
    <col min="528" max="528" width="43.5703125" style="1483" customWidth="1"/>
    <col min="529" max="529" width="2.85546875" style="1483" customWidth="1"/>
    <col min="530" max="766" width="11.42578125" style="1483"/>
    <col min="767" max="767" width="5.42578125" style="1483" customWidth="1"/>
    <col min="768" max="768" width="43.5703125" style="1483" customWidth="1"/>
    <col min="769" max="769" width="5.42578125" style="1483" customWidth="1"/>
    <col min="770" max="770" width="43.5703125" style="1483" customWidth="1"/>
    <col min="771" max="771" width="5.42578125" style="1483" customWidth="1"/>
    <col min="772" max="772" width="43.5703125" style="1483" customWidth="1"/>
    <col min="773" max="773" width="5.42578125" style="1483" customWidth="1"/>
    <col min="774" max="774" width="43.5703125" style="1483" customWidth="1"/>
    <col min="775" max="775" width="3.42578125" style="1483" customWidth="1"/>
    <col min="776" max="776" width="13.7109375" style="1483" customWidth="1"/>
    <col min="777" max="777" width="5.42578125" style="1483" customWidth="1"/>
    <col min="778" max="778" width="43.5703125" style="1483" customWidth="1"/>
    <col min="779" max="779" width="5.42578125" style="1483" customWidth="1"/>
    <col min="780" max="780" width="43.5703125" style="1483" customWidth="1"/>
    <col min="781" max="781" width="5.42578125" style="1483" customWidth="1"/>
    <col min="782" max="782" width="43.5703125" style="1483" customWidth="1"/>
    <col min="783" max="783" width="5.42578125" style="1483" customWidth="1"/>
    <col min="784" max="784" width="43.5703125" style="1483" customWidth="1"/>
    <col min="785" max="785" width="2.85546875" style="1483" customWidth="1"/>
    <col min="786" max="1022" width="11.42578125" style="1483"/>
    <col min="1023" max="1023" width="5.42578125" style="1483" customWidth="1"/>
    <col min="1024" max="1024" width="43.5703125" style="1483" customWidth="1"/>
    <col min="1025" max="1025" width="5.42578125" style="1483" customWidth="1"/>
    <col min="1026" max="1026" width="43.5703125" style="1483" customWidth="1"/>
    <col min="1027" max="1027" width="5.42578125" style="1483" customWidth="1"/>
    <col min="1028" max="1028" width="43.5703125" style="1483" customWidth="1"/>
    <col min="1029" max="1029" width="5.42578125" style="1483" customWidth="1"/>
    <col min="1030" max="1030" width="43.5703125" style="1483" customWidth="1"/>
    <col min="1031" max="1031" width="3.42578125" style="1483" customWidth="1"/>
    <col min="1032" max="1032" width="13.7109375" style="1483" customWidth="1"/>
    <col min="1033" max="1033" width="5.42578125" style="1483" customWidth="1"/>
    <col min="1034" max="1034" width="43.5703125" style="1483" customWidth="1"/>
    <col min="1035" max="1035" width="5.42578125" style="1483" customWidth="1"/>
    <col min="1036" max="1036" width="43.5703125" style="1483" customWidth="1"/>
    <col min="1037" max="1037" width="5.42578125" style="1483" customWidth="1"/>
    <col min="1038" max="1038" width="43.5703125" style="1483" customWidth="1"/>
    <col min="1039" max="1039" width="5.42578125" style="1483" customWidth="1"/>
    <col min="1040" max="1040" width="43.5703125" style="1483" customWidth="1"/>
    <col min="1041" max="1041" width="2.85546875" style="1483" customWidth="1"/>
    <col min="1042" max="1278" width="11.42578125" style="1483"/>
    <col min="1279" max="1279" width="5.42578125" style="1483" customWidth="1"/>
    <col min="1280" max="1280" width="43.5703125" style="1483" customWidth="1"/>
    <col min="1281" max="1281" width="5.42578125" style="1483" customWidth="1"/>
    <col min="1282" max="1282" width="43.5703125" style="1483" customWidth="1"/>
    <col min="1283" max="1283" width="5.42578125" style="1483" customWidth="1"/>
    <col min="1284" max="1284" width="43.5703125" style="1483" customWidth="1"/>
    <col min="1285" max="1285" width="5.42578125" style="1483" customWidth="1"/>
    <col min="1286" max="1286" width="43.5703125" style="1483" customWidth="1"/>
    <col min="1287" max="1287" width="3.42578125" style="1483" customWidth="1"/>
    <col min="1288" max="1288" width="13.7109375" style="1483" customWidth="1"/>
    <col min="1289" max="1289" width="5.42578125" style="1483" customWidth="1"/>
    <col min="1290" max="1290" width="43.5703125" style="1483" customWidth="1"/>
    <col min="1291" max="1291" width="5.42578125" style="1483" customWidth="1"/>
    <col min="1292" max="1292" width="43.5703125" style="1483" customWidth="1"/>
    <col min="1293" max="1293" width="5.42578125" style="1483" customWidth="1"/>
    <col min="1294" max="1294" width="43.5703125" style="1483" customWidth="1"/>
    <col min="1295" max="1295" width="5.42578125" style="1483" customWidth="1"/>
    <col min="1296" max="1296" width="43.5703125" style="1483" customWidth="1"/>
    <col min="1297" max="1297" width="2.85546875" style="1483" customWidth="1"/>
    <col min="1298" max="1534" width="11.42578125" style="1483"/>
    <col min="1535" max="1535" width="5.42578125" style="1483" customWidth="1"/>
    <col min="1536" max="1536" width="43.5703125" style="1483" customWidth="1"/>
    <col min="1537" max="1537" width="5.42578125" style="1483" customWidth="1"/>
    <col min="1538" max="1538" width="43.5703125" style="1483" customWidth="1"/>
    <col min="1539" max="1539" width="5.42578125" style="1483" customWidth="1"/>
    <col min="1540" max="1540" width="43.5703125" style="1483" customWidth="1"/>
    <col min="1541" max="1541" width="5.42578125" style="1483" customWidth="1"/>
    <col min="1542" max="1542" width="43.5703125" style="1483" customWidth="1"/>
    <col min="1543" max="1543" width="3.42578125" style="1483" customWidth="1"/>
    <col min="1544" max="1544" width="13.7109375" style="1483" customWidth="1"/>
    <col min="1545" max="1545" width="5.42578125" style="1483" customWidth="1"/>
    <col min="1546" max="1546" width="43.5703125" style="1483" customWidth="1"/>
    <col min="1547" max="1547" width="5.42578125" style="1483" customWidth="1"/>
    <col min="1548" max="1548" width="43.5703125" style="1483" customWidth="1"/>
    <col min="1549" max="1549" width="5.42578125" style="1483" customWidth="1"/>
    <col min="1550" max="1550" width="43.5703125" style="1483" customWidth="1"/>
    <col min="1551" max="1551" width="5.42578125" style="1483" customWidth="1"/>
    <col min="1552" max="1552" width="43.5703125" style="1483" customWidth="1"/>
    <col min="1553" max="1553" width="2.85546875" style="1483" customWidth="1"/>
    <col min="1554" max="1790" width="11.42578125" style="1483"/>
    <col min="1791" max="1791" width="5.42578125" style="1483" customWidth="1"/>
    <col min="1792" max="1792" width="43.5703125" style="1483" customWidth="1"/>
    <col min="1793" max="1793" width="5.42578125" style="1483" customWidth="1"/>
    <col min="1794" max="1794" width="43.5703125" style="1483" customWidth="1"/>
    <col min="1795" max="1795" width="5.42578125" style="1483" customWidth="1"/>
    <col min="1796" max="1796" width="43.5703125" style="1483" customWidth="1"/>
    <col min="1797" max="1797" width="5.42578125" style="1483" customWidth="1"/>
    <col min="1798" max="1798" width="43.5703125" style="1483" customWidth="1"/>
    <col min="1799" max="1799" width="3.42578125" style="1483" customWidth="1"/>
    <col min="1800" max="1800" width="13.7109375" style="1483" customWidth="1"/>
    <col min="1801" max="1801" width="5.42578125" style="1483" customWidth="1"/>
    <col min="1802" max="1802" width="43.5703125" style="1483" customWidth="1"/>
    <col min="1803" max="1803" width="5.42578125" style="1483" customWidth="1"/>
    <col min="1804" max="1804" width="43.5703125" style="1483" customWidth="1"/>
    <col min="1805" max="1805" width="5.42578125" style="1483" customWidth="1"/>
    <col min="1806" max="1806" width="43.5703125" style="1483" customWidth="1"/>
    <col min="1807" max="1807" width="5.42578125" style="1483" customWidth="1"/>
    <col min="1808" max="1808" width="43.5703125" style="1483" customWidth="1"/>
    <col min="1809" max="1809" width="2.85546875" style="1483" customWidth="1"/>
    <col min="1810" max="2046" width="11.42578125" style="1483"/>
    <col min="2047" max="2047" width="5.42578125" style="1483" customWidth="1"/>
    <col min="2048" max="2048" width="43.5703125" style="1483" customWidth="1"/>
    <col min="2049" max="2049" width="5.42578125" style="1483" customWidth="1"/>
    <col min="2050" max="2050" width="43.5703125" style="1483" customWidth="1"/>
    <col min="2051" max="2051" width="5.42578125" style="1483" customWidth="1"/>
    <col min="2052" max="2052" width="43.5703125" style="1483" customWidth="1"/>
    <col min="2053" max="2053" width="5.42578125" style="1483" customWidth="1"/>
    <col min="2054" max="2054" width="43.5703125" style="1483" customWidth="1"/>
    <col min="2055" max="2055" width="3.42578125" style="1483" customWidth="1"/>
    <col min="2056" max="2056" width="13.7109375" style="1483" customWidth="1"/>
    <col min="2057" max="2057" width="5.42578125" style="1483" customWidth="1"/>
    <col min="2058" max="2058" width="43.5703125" style="1483" customWidth="1"/>
    <col min="2059" max="2059" width="5.42578125" style="1483" customWidth="1"/>
    <col min="2060" max="2060" width="43.5703125" style="1483" customWidth="1"/>
    <col min="2061" max="2061" width="5.42578125" style="1483" customWidth="1"/>
    <col min="2062" max="2062" width="43.5703125" style="1483" customWidth="1"/>
    <col min="2063" max="2063" width="5.42578125" style="1483" customWidth="1"/>
    <col min="2064" max="2064" width="43.5703125" style="1483" customWidth="1"/>
    <col min="2065" max="2065" width="2.85546875" style="1483" customWidth="1"/>
    <col min="2066" max="2302" width="11.42578125" style="1483"/>
    <col min="2303" max="2303" width="5.42578125" style="1483" customWidth="1"/>
    <col min="2304" max="2304" width="43.5703125" style="1483" customWidth="1"/>
    <col min="2305" max="2305" width="5.42578125" style="1483" customWidth="1"/>
    <col min="2306" max="2306" width="43.5703125" style="1483" customWidth="1"/>
    <col min="2307" max="2307" width="5.42578125" style="1483" customWidth="1"/>
    <col min="2308" max="2308" width="43.5703125" style="1483" customWidth="1"/>
    <col min="2309" max="2309" width="5.42578125" style="1483" customWidth="1"/>
    <col min="2310" max="2310" width="43.5703125" style="1483" customWidth="1"/>
    <col min="2311" max="2311" width="3.42578125" style="1483" customWidth="1"/>
    <col min="2312" max="2312" width="13.7109375" style="1483" customWidth="1"/>
    <col min="2313" max="2313" width="5.42578125" style="1483" customWidth="1"/>
    <col min="2314" max="2314" width="43.5703125" style="1483" customWidth="1"/>
    <col min="2315" max="2315" width="5.42578125" style="1483" customWidth="1"/>
    <col min="2316" max="2316" width="43.5703125" style="1483" customWidth="1"/>
    <col min="2317" max="2317" width="5.42578125" style="1483" customWidth="1"/>
    <col min="2318" max="2318" width="43.5703125" style="1483" customWidth="1"/>
    <col min="2319" max="2319" width="5.42578125" style="1483" customWidth="1"/>
    <col min="2320" max="2320" width="43.5703125" style="1483" customWidth="1"/>
    <col min="2321" max="2321" width="2.85546875" style="1483" customWidth="1"/>
    <col min="2322" max="2558" width="11.42578125" style="1483"/>
    <col min="2559" max="2559" width="5.42578125" style="1483" customWidth="1"/>
    <col min="2560" max="2560" width="43.5703125" style="1483" customWidth="1"/>
    <col min="2561" max="2561" width="5.42578125" style="1483" customWidth="1"/>
    <col min="2562" max="2562" width="43.5703125" style="1483" customWidth="1"/>
    <col min="2563" max="2563" width="5.42578125" style="1483" customWidth="1"/>
    <col min="2564" max="2564" width="43.5703125" style="1483" customWidth="1"/>
    <col min="2565" max="2565" width="5.42578125" style="1483" customWidth="1"/>
    <col min="2566" max="2566" width="43.5703125" style="1483" customWidth="1"/>
    <col min="2567" max="2567" width="3.42578125" style="1483" customWidth="1"/>
    <col min="2568" max="2568" width="13.7109375" style="1483" customWidth="1"/>
    <col min="2569" max="2569" width="5.42578125" style="1483" customWidth="1"/>
    <col min="2570" max="2570" width="43.5703125" style="1483" customWidth="1"/>
    <col min="2571" max="2571" width="5.42578125" style="1483" customWidth="1"/>
    <col min="2572" max="2572" width="43.5703125" style="1483" customWidth="1"/>
    <col min="2573" max="2573" width="5.42578125" style="1483" customWidth="1"/>
    <col min="2574" max="2574" width="43.5703125" style="1483" customWidth="1"/>
    <col min="2575" max="2575" width="5.42578125" style="1483" customWidth="1"/>
    <col min="2576" max="2576" width="43.5703125" style="1483" customWidth="1"/>
    <col min="2577" max="2577" width="2.85546875" style="1483" customWidth="1"/>
    <col min="2578" max="2814" width="11.42578125" style="1483"/>
    <col min="2815" max="2815" width="5.42578125" style="1483" customWidth="1"/>
    <col min="2816" max="2816" width="43.5703125" style="1483" customWidth="1"/>
    <col min="2817" max="2817" width="5.42578125" style="1483" customWidth="1"/>
    <col min="2818" max="2818" width="43.5703125" style="1483" customWidth="1"/>
    <col min="2819" max="2819" width="5.42578125" style="1483" customWidth="1"/>
    <col min="2820" max="2820" width="43.5703125" style="1483" customWidth="1"/>
    <col min="2821" max="2821" width="5.42578125" style="1483" customWidth="1"/>
    <col min="2822" max="2822" width="43.5703125" style="1483" customWidth="1"/>
    <col min="2823" max="2823" width="3.42578125" style="1483" customWidth="1"/>
    <col min="2824" max="2824" width="13.7109375" style="1483" customWidth="1"/>
    <col min="2825" max="2825" width="5.42578125" style="1483" customWidth="1"/>
    <col min="2826" max="2826" width="43.5703125" style="1483" customWidth="1"/>
    <col min="2827" max="2827" width="5.42578125" style="1483" customWidth="1"/>
    <col min="2828" max="2828" width="43.5703125" style="1483" customWidth="1"/>
    <col min="2829" max="2829" width="5.42578125" style="1483" customWidth="1"/>
    <col min="2830" max="2830" width="43.5703125" style="1483" customWidth="1"/>
    <col min="2831" max="2831" width="5.42578125" style="1483" customWidth="1"/>
    <col min="2832" max="2832" width="43.5703125" style="1483" customWidth="1"/>
    <col min="2833" max="2833" width="2.85546875" style="1483" customWidth="1"/>
    <col min="2834" max="3070" width="11.42578125" style="1483"/>
    <col min="3071" max="3071" width="5.42578125" style="1483" customWidth="1"/>
    <col min="3072" max="3072" width="43.5703125" style="1483" customWidth="1"/>
    <col min="3073" max="3073" width="5.42578125" style="1483" customWidth="1"/>
    <col min="3074" max="3074" width="43.5703125" style="1483" customWidth="1"/>
    <col min="3075" max="3075" width="5.42578125" style="1483" customWidth="1"/>
    <col min="3076" max="3076" width="43.5703125" style="1483" customWidth="1"/>
    <col min="3077" max="3077" width="5.42578125" style="1483" customWidth="1"/>
    <col min="3078" max="3078" width="43.5703125" style="1483" customWidth="1"/>
    <col min="3079" max="3079" width="3.42578125" style="1483" customWidth="1"/>
    <col min="3080" max="3080" width="13.7109375" style="1483" customWidth="1"/>
    <col min="3081" max="3081" width="5.42578125" style="1483" customWidth="1"/>
    <col min="3082" max="3082" width="43.5703125" style="1483" customWidth="1"/>
    <col min="3083" max="3083" width="5.42578125" style="1483" customWidth="1"/>
    <col min="3084" max="3084" width="43.5703125" style="1483" customWidth="1"/>
    <col min="3085" max="3085" width="5.42578125" style="1483" customWidth="1"/>
    <col min="3086" max="3086" width="43.5703125" style="1483" customWidth="1"/>
    <col min="3087" max="3087" width="5.42578125" style="1483" customWidth="1"/>
    <col min="3088" max="3088" width="43.5703125" style="1483" customWidth="1"/>
    <col min="3089" max="3089" width="2.85546875" style="1483" customWidth="1"/>
    <col min="3090" max="3326" width="11.42578125" style="1483"/>
    <col min="3327" max="3327" width="5.42578125" style="1483" customWidth="1"/>
    <col min="3328" max="3328" width="43.5703125" style="1483" customWidth="1"/>
    <col min="3329" max="3329" width="5.42578125" style="1483" customWidth="1"/>
    <col min="3330" max="3330" width="43.5703125" style="1483" customWidth="1"/>
    <col min="3331" max="3331" width="5.42578125" style="1483" customWidth="1"/>
    <col min="3332" max="3332" width="43.5703125" style="1483" customWidth="1"/>
    <col min="3333" max="3333" width="5.42578125" style="1483" customWidth="1"/>
    <col min="3334" max="3334" width="43.5703125" style="1483" customWidth="1"/>
    <col min="3335" max="3335" width="3.42578125" style="1483" customWidth="1"/>
    <col min="3336" max="3336" width="13.7109375" style="1483" customWidth="1"/>
    <col min="3337" max="3337" width="5.42578125" style="1483" customWidth="1"/>
    <col min="3338" max="3338" width="43.5703125" style="1483" customWidth="1"/>
    <col min="3339" max="3339" width="5.42578125" style="1483" customWidth="1"/>
    <col min="3340" max="3340" width="43.5703125" style="1483" customWidth="1"/>
    <col min="3341" max="3341" width="5.42578125" style="1483" customWidth="1"/>
    <col min="3342" max="3342" width="43.5703125" style="1483" customWidth="1"/>
    <col min="3343" max="3343" width="5.42578125" style="1483" customWidth="1"/>
    <col min="3344" max="3344" width="43.5703125" style="1483" customWidth="1"/>
    <col min="3345" max="3345" width="2.85546875" style="1483" customWidth="1"/>
    <col min="3346" max="3582" width="11.42578125" style="1483"/>
    <col min="3583" max="3583" width="5.42578125" style="1483" customWidth="1"/>
    <col min="3584" max="3584" width="43.5703125" style="1483" customWidth="1"/>
    <col min="3585" max="3585" width="5.42578125" style="1483" customWidth="1"/>
    <col min="3586" max="3586" width="43.5703125" style="1483" customWidth="1"/>
    <col min="3587" max="3587" width="5.42578125" style="1483" customWidth="1"/>
    <col min="3588" max="3588" width="43.5703125" style="1483" customWidth="1"/>
    <col min="3589" max="3589" width="5.42578125" style="1483" customWidth="1"/>
    <col min="3590" max="3590" width="43.5703125" style="1483" customWidth="1"/>
    <col min="3591" max="3591" width="3.42578125" style="1483" customWidth="1"/>
    <col min="3592" max="3592" width="13.7109375" style="1483" customWidth="1"/>
    <col min="3593" max="3593" width="5.42578125" style="1483" customWidth="1"/>
    <col min="3594" max="3594" width="43.5703125" style="1483" customWidth="1"/>
    <col min="3595" max="3595" width="5.42578125" style="1483" customWidth="1"/>
    <col min="3596" max="3596" width="43.5703125" style="1483" customWidth="1"/>
    <col min="3597" max="3597" width="5.42578125" style="1483" customWidth="1"/>
    <col min="3598" max="3598" width="43.5703125" style="1483" customWidth="1"/>
    <col min="3599" max="3599" width="5.42578125" style="1483" customWidth="1"/>
    <col min="3600" max="3600" width="43.5703125" style="1483" customWidth="1"/>
    <col min="3601" max="3601" width="2.85546875" style="1483" customWidth="1"/>
    <col min="3602" max="3838" width="11.42578125" style="1483"/>
    <col min="3839" max="3839" width="5.42578125" style="1483" customWidth="1"/>
    <col min="3840" max="3840" width="43.5703125" style="1483" customWidth="1"/>
    <col min="3841" max="3841" width="5.42578125" style="1483" customWidth="1"/>
    <col min="3842" max="3842" width="43.5703125" style="1483" customWidth="1"/>
    <col min="3843" max="3843" width="5.42578125" style="1483" customWidth="1"/>
    <col min="3844" max="3844" width="43.5703125" style="1483" customWidth="1"/>
    <col min="3845" max="3845" width="5.42578125" style="1483" customWidth="1"/>
    <col min="3846" max="3846" width="43.5703125" style="1483" customWidth="1"/>
    <col min="3847" max="3847" width="3.42578125" style="1483" customWidth="1"/>
    <col min="3848" max="3848" width="13.7109375" style="1483" customWidth="1"/>
    <col min="3849" max="3849" width="5.42578125" style="1483" customWidth="1"/>
    <col min="3850" max="3850" width="43.5703125" style="1483" customWidth="1"/>
    <col min="3851" max="3851" width="5.42578125" style="1483" customWidth="1"/>
    <col min="3852" max="3852" width="43.5703125" style="1483" customWidth="1"/>
    <col min="3853" max="3853" width="5.42578125" style="1483" customWidth="1"/>
    <col min="3854" max="3854" width="43.5703125" style="1483" customWidth="1"/>
    <col min="3855" max="3855" width="5.42578125" style="1483" customWidth="1"/>
    <col min="3856" max="3856" width="43.5703125" style="1483" customWidth="1"/>
    <col min="3857" max="3857" width="2.85546875" style="1483" customWidth="1"/>
    <col min="3858" max="4094" width="11.42578125" style="1483"/>
    <col min="4095" max="4095" width="5.42578125" style="1483" customWidth="1"/>
    <col min="4096" max="4096" width="43.5703125" style="1483" customWidth="1"/>
    <col min="4097" max="4097" width="5.42578125" style="1483" customWidth="1"/>
    <col min="4098" max="4098" width="43.5703125" style="1483" customWidth="1"/>
    <col min="4099" max="4099" width="5.42578125" style="1483" customWidth="1"/>
    <col min="4100" max="4100" width="43.5703125" style="1483" customWidth="1"/>
    <col min="4101" max="4101" width="5.42578125" style="1483" customWidth="1"/>
    <col min="4102" max="4102" width="43.5703125" style="1483" customWidth="1"/>
    <col min="4103" max="4103" width="3.42578125" style="1483" customWidth="1"/>
    <col min="4104" max="4104" width="13.7109375" style="1483" customWidth="1"/>
    <col min="4105" max="4105" width="5.42578125" style="1483" customWidth="1"/>
    <col min="4106" max="4106" width="43.5703125" style="1483" customWidth="1"/>
    <col min="4107" max="4107" width="5.42578125" style="1483" customWidth="1"/>
    <col min="4108" max="4108" width="43.5703125" style="1483" customWidth="1"/>
    <col min="4109" max="4109" width="5.42578125" style="1483" customWidth="1"/>
    <col min="4110" max="4110" width="43.5703125" style="1483" customWidth="1"/>
    <col min="4111" max="4111" width="5.42578125" style="1483" customWidth="1"/>
    <col min="4112" max="4112" width="43.5703125" style="1483" customWidth="1"/>
    <col min="4113" max="4113" width="2.85546875" style="1483" customWidth="1"/>
    <col min="4114" max="4350" width="11.42578125" style="1483"/>
    <col min="4351" max="4351" width="5.42578125" style="1483" customWidth="1"/>
    <col min="4352" max="4352" width="43.5703125" style="1483" customWidth="1"/>
    <col min="4353" max="4353" width="5.42578125" style="1483" customWidth="1"/>
    <col min="4354" max="4354" width="43.5703125" style="1483" customWidth="1"/>
    <col min="4355" max="4355" width="5.42578125" style="1483" customWidth="1"/>
    <col min="4356" max="4356" width="43.5703125" style="1483" customWidth="1"/>
    <col min="4357" max="4357" width="5.42578125" style="1483" customWidth="1"/>
    <col min="4358" max="4358" width="43.5703125" style="1483" customWidth="1"/>
    <col min="4359" max="4359" width="3.42578125" style="1483" customWidth="1"/>
    <col min="4360" max="4360" width="13.7109375" style="1483" customWidth="1"/>
    <col min="4361" max="4361" width="5.42578125" style="1483" customWidth="1"/>
    <col min="4362" max="4362" width="43.5703125" style="1483" customWidth="1"/>
    <col min="4363" max="4363" width="5.42578125" style="1483" customWidth="1"/>
    <col min="4364" max="4364" width="43.5703125" style="1483" customWidth="1"/>
    <col min="4365" max="4365" width="5.42578125" style="1483" customWidth="1"/>
    <col min="4366" max="4366" width="43.5703125" style="1483" customWidth="1"/>
    <col min="4367" max="4367" width="5.42578125" style="1483" customWidth="1"/>
    <col min="4368" max="4368" width="43.5703125" style="1483" customWidth="1"/>
    <col min="4369" max="4369" width="2.85546875" style="1483" customWidth="1"/>
    <col min="4370" max="4606" width="11.42578125" style="1483"/>
    <col min="4607" max="4607" width="5.42578125" style="1483" customWidth="1"/>
    <col min="4608" max="4608" width="43.5703125" style="1483" customWidth="1"/>
    <col min="4609" max="4609" width="5.42578125" style="1483" customWidth="1"/>
    <col min="4610" max="4610" width="43.5703125" style="1483" customWidth="1"/>
    <col min="4611" max="4611" width="5.42578125" style="1483" customWidth="1"/>
    <col min="4612" max="4612" width="43.5703125" style="1483" customWidth="1"/>
    <col min="4613" max="4613" width="5.42578125" style="1483" customWidth="1"/>
    <col min="4614" max="4614" width="43.5703125" style="1483" customWidth="1"/>
    <col min="4615" max="4615" width="3.42578125" style="1483" customWidth="1"/>
    <col min="4616" max="4616" width="13.7109375" style="1483" customWidth="1"/>
    <col min="4617" max="4617" width="5.42578125" style="1483" customWidth="1"/>
    <col min="4618" max="4618" width="43.5703125" style="1483" customWidth="1"/>
    <col min="4619" max="4619" width="5.42578125" style="1483" customWidth="1"/>
    <col min="4620" max="4620" width="43.5703125" style="1483" customWidth="1"/>
    <col min="4621" max="4621" width="5.42578125" style="1483" customWidth="1"/>
    <col min="4622" max="4622" width="43.5703125" style="1483" customWidth="1"/>
    <col min="4623" max="4623" width="5.42578125" style="1483" customWidth="1"/>
    <col min="4624" max="4624" width="43.5703125" style="1483" customWidth="1"/>
    <col min="4625" max="4625" width="2.85546875" style="1483" customWidth="1"/>
    <col min="4626" max="4862" width="11.42578125" style="1483"/>
    <col min="4863" max="4863" width="5.42578125" style="1483" customWidth="1"/>
    <col min="4864" max="4864" width="43.5703125" style="1483" customWidth="1"/>
    <col min="4865" max="4865" width="5.42578125" style="1483" customWidth="1"/>
    <col min="4866" max="4866" width="43.5703125" style="1483" customWidth="1"/>
    <col min="4867" max="4867" width="5.42578125" style="1483" customWidth="1"/>
    <col min="4868" max="4868" width="43.5703125" style="1483" customWidth="1"/>
    <col min="4869" max="4869" width="5.42578125" style="1483" customWidth="1"/>
    <col min="4870" max="4870" width="43.5703125" style="1483" customWidth="1"/>
    <col min="4871" max="4871" width="3.42578125" style="1483" customWidth="1"/>
    <col min="4872" max="4872" width="13.7109375" style="1483" customWidth="1"/>
    <col min="4873" max="4873" width="5.42578125" style="1483" customWidth="1"/>
    <col min="4874" max="4874" width="43.5703125" style="1483" customWidth="1"/>
    <col min="4875" max="4875" width="5.42578125" style="1483" customWidth="1"/>
    <col min="4876" max="4876" width="43.5703125" style="1483" customWidth="1"/>
    <col min="4877" max="4877" width="5.42578125" style="1483" customWidth="1"/>
    <col min="4878" max="4878" width="43.5703125" style="1483" customWidth="1"/>
    <col min="4879" max="4879" width="5.42578125" style="1483" customWidth="1"/>
    <col min="4880" max="4880" width="43.5703125" style="1483" customWidth="1"/>
    <col min="4881" max="4881" width="2.85546875" style="1483" customWidth="1"/>
    <col min="4882" max="5118" width="11.42578125" style="1483"/>
    <col min="5119" max="5119" width="5.42578125" style="1483" customWidth="1"/>
    <col min="5120" max="5120" width="43.5703125" style="1483" customWidth="1"/>
    <col min="5121" max="5121" width="5.42578125" style="1483" customWidth="1"/>
    <col min="5122" max="5122" width="43.5703125" style="1483" customWidth="1"/>
    <col min="5123" max="5123" width="5.42578125" style="1483" customWidth="1"/>
    <col min="5124" max="5124" width="43.5703125" style="1483" customWidth="1"/>
    <col min="5125" max="5125" width="5.42578125" style="1483" customWidth="1"/>
    <col min="5126" max="5126" width="43.5703125" style="1483" customWidth="1"/>
    <col min="5127" max="5127" width="3.42578125" style="1483" customWidth="1"/>
    <col min="5128" max="5128" width="13.7109375" style="1483" customWidth="1"/>
    <col min="5129" max="5129" width="5.42578125" style="1483" customWidth="1"/>
    <col min="5130" max="5130" width="43.5703125" style="1483" customWidth="1"/>
    <col min="5131" max="5131" width="5.42578125" style="1483" customWidth="1"/>
    <col min="5132" max="5132" width="43.5703125" style="1483" customWidth="1"/>
    <col min="5133" max="5133" width="5.42578125" style="1483" customWidth="1"/>
    <col min="5134" max="5134" width="43.5703125" style="1483" customWidth="1"/>
    <col min="5135" max="5135" width="5.42578125" style="1483" customWidth="1"/>
    <col min="5136" max="5136" width="43.5703125" style="1483" customWidth="1"/>
    <col min="5137" max="5137" width="2.85546875" style="1483" customWidth="1"/>
    <col min="5138" max="5374" width="11.42578125" style="1483"/>
    <col min="5375" max="5375" width="5.42578125" style="1483" customWidth="1"/>
    <col min="5376" max="5376" width="43.5703125" style="1483" customWidth="1"/>
    <col min="5377" max="5377" width="5.42578125" style="1483" customWidth="1"/>
    <col min="5378" max="5378" width="43.5703125" style="1483" customWidth="1"/>
    <col min="5379" max="5379" width="5.42578125" style="1483" customWidth="1"/>
    <col min="5380" max="5380" width="43.5703125" style="1483" customWidth="1"/>
    <col min="5381" max="5381" width="5.42578125" style="1483" customWidth="1"/>
    <col min="5382" max="5382" width="43.5703125" style="1483" customWidth="1"/>
    <col min="5383" max="5383" width="3.42578125" style="1483" customWidth="1"/>
    <col min="5384" max="5384" width="13.7109375" style="1483" customWidth="1"/>
    <col min="5385" max="5385" width="5.42578125" style="1483" customWidth="1"/>
    <col min="5386" max="5386" width="43.5703125" style="1483" customWidth="1"/>
    <col min="5387" max="5387" width="5.42578125" style="1483" customWidth="1"/>
    <col min="5388" max="5388" width="43.5703125" style="1483" customWidth="1"/>
    <col min="5389" max="5389" width="5.42578125" style="1483" customWidth="1"/>
    <col min="5390" max="5390" width="43.5703125" style="1483" customWidth="1"/>
    <col min="5391" max="5391" width="5.42578125" style="1483" customWidth="1"/>
    <col min="5392" max="5392" width="43.5703125" style="1483" customWidth="1"/>
    <col min="5393" max="5393" width="2.85546875" style="1483" customWidth="1"/>
    <col min="5394" max="5630" width="11.42578125" style="1483"/>
    <col min="5631" max="5631" width="5.42578125" style="1483" customWidth="1"/>
    <col min="5632" max="5632" width="43.5703125" style="1483" customWidth="1"/>
    <col min="5633" max="5633" width="5.42578125" style="1483" customWidth="1"/>
    <col min="5634" max="5634" width="43.5703125" style="1483" customWidth="1"/>
    <col min="5635" max="5635" width="5.42578125" style="1483" customWidth="1"/>
    <col min="5636" max="5636" width="43.5703125" style="1483" customWidth="1"/>
    <col min="5637" max="5637" width="5.42578125" style="1483" customWidth="1"/>
    <col min="5638" max="5638" width="43.5703125" style="1483" customWidth="1"/>
    <col min="5639" max="5639" width="3.42578125" style="1483" customWidth="1"/>
    <col min="5640" max="5640" width="13.7109375" style="1483" customWidth="1"/>
    <col min="5641" max="5641" width="5.42578125" style="1483" customWidth="1"/>
    <col min="5642" max="5642" width="43.5703125" style="1483" customWidth="1"/>
    <col min="5643" max="5643" width="5.42578125" style="1483" customWidth="1"/>
    <col min="5644" max="5644" width="43.5703125" style="1483" customWidth="1"/>
    <col min="5645" max="5645" width="5.42578125" style="1483" customWidth="1"/>
    <col min="5646" max="5646" width="43.5703125" style="1483" customWidth="1"/>
    <col min="5647" max="5647" width="5.42578125" style="1483" customWidth="1"/>
    <col min="5648" max="5648" width="43.5703125" style="1483" customWidth="1"/>
    <col min="5649" max="5649" width="2.85546875" style="1483" customWidth="1"/>
    <col min="5650" max="5886" width="11.42578125" style="1483"/>
    <col min="5887" max="5887" width="5.42578125" style="1483" customWidth="1"/>
    <col min="5888" max="5888" width="43.5703125" style="1483" customWidth="1"/>
    <col min="5889" max="5889" width="5.42578125" style="1483" customWidth="1"/>
    <col min="5890" max="5890" width="43.5703125" style="1483" customWidth="1"/>
    <col min="5891" max="5891" width="5.42578125" style="1483" customWidth="1"/>
    <col min="5892" max="5892" width="43.5703125" style="1483" customWidth="1"/>
    <col min="5893" max="5893" width="5.42578125" style="1483" customWidth="1"/>
    <col min="5894" max="5894" width="43.5703125" style="1483" customWidth="1"/>
    <col min="5895" max="5895" width="3.42578125" style="1483" customWidth="1"/>
    <col min="5896" max="5896" width="13.7109375" style="1483" customWidth="1"/>
    <col min="5897" max="5897" width="5.42578125" style="1483" customWidth="1"/>
    <col min="5898" max="5898" width="43.5703125" style="1483" customWidth="1"/>
    <col min="5899" max="5899" width="5.42578125" style="1483" customWidth="1"/>
    <col min="5900" max="5900" width="43.5703125" style="1483" customWidth="1"/>
    <col min="5901" max="5901" width="5.42578125" style="1483" customWidth="1"/>
    <col min="5902" max="5902" width="43.5703125" style="1483" customWidth="1"/>
    <col min="5903" max="5903" width="5.42578125" style="1483" customWidth="1"/>
    <col min="5904" max="5904" width="43.5703125" style="1483" customWidth="1"/>
    <col min="5905" max="5905" width="2.85546875" style="1483" customWidth="1"/>
    <col min="5906" max="6142" width="11.42578125" style="1483"/>
    <col min="6143" max="6143" width="5.42578125" style="1483" customWidth="1"/>
    <col min="6144" max="6144" width="43.5703125" style="1483" customWidth="1"/>
    <col min="6145" max="6145" width="5.42578125" style="1483" customWidth="1"/>
    <col min="6146" max="6146" width="43.5703125" style="1483" customWidth="1"/>
    <col min="6147" max="6147" width="5.42578125" style="1483" customWidth="1"/>
    <col min="6148" max="6148" width="43.5703125" style="1483" customWidth="1"/>
    <col min="6149" max="6149" width="5.42578125" style="1483" customWidth="1"/>
    <col min="6150" max="6150" width="43.5703125" style="1483" customWidth="1"/>
    <col min="6151" max="6151" width="3.42578125" style="1483" customWidth="1"/>
    <col min="6152" max="6152" width="13.7109375" style="1483" customWidth="1"/>
    <col min="6153" max="6153" width="5.42578125" style="1483" customWidth="1"/>
    <col min="6154" max="6154" width="43.5703125" style="1483" customWidth="1"/>
    <col min="6155" max="6155" width="5.42578125" style="1483" customWidth="1"/>
    <col min="6156" max="6156" width="43.5703125" style="1483" customWidth="1"/>
    <col min="6157" max="6157" width="5.42578125" style="1483" customWidth="1"/>
    <col min="6158" max="6158" width="43.5703125" style="1483" customWidth="1"/>
    <col min="6159" max="6159" width="5.42578125" style="1483" customWidth="1"/>
    <col min="6160" max="6160" width="43.5703125" style="1483" customWidth="1"/>
    <col min="6161" max="6161" width="2.85546875" style="1483" customWidth="1"/>
    <col min="6162" max="6398" width="11.42578125" style="1483"/>
    <col min="6399" max="6399" width="5.42578125" style="1483" customWidth="1"/>
    <col min="6400" max="6400" width="43.5703125" style="1483" customWidth="1"/>
    <col min="6401" max="6401" width="5.42578125" style="1483" customWidth="1"/>
    <col min="6402" max="6402" width="43.5703125" style="1483" customWidth="1"/>
    <col min="6403" max="6403" width="5.42578125" style="1483" customWidth="1"/>
    <col min="6404" max="6404" width="43.5703125" style="1483" customWidth="1"/>
    <col min="6405" max="6405" width="5.42578125" style="1483" customWidth="1"/>
    <col min="6406" max="6406" width="43.5703125" style="1483" customWidth="1"/>
    <col min="6407" max="6407" width="3.42578125" style="1483" customWidth="1"/>
    <col min="6408" max="6408" width="13.7109375" style="1483" customWidth="1"/>
    <col min="6409" max="6409" width="5.42578125" style="1483" customWidth="1"/>
    <col min="6410" max="6410" width="43.5703125" style="1483" customWidth="1"/>
    <col min="6411" max="6411" width="5.42578125" style="1483" customWidth="1"/>
    <col min="6412" max="6412" width="43.5703125" style="1483" customWidth="1"/>
    <col min="6413" max="6413" width="5.42578125" style="1483" customWidth="1"/>
    <col min="6414" max="6414" width="43.5703125" style="1483" customWidth="1"/>
    <col min="6415" max="6415" width="5.42578125" style="1483" customWidth="1"/>
    <col min="6416" max="6416" width="43.5703125" style="1483" customWidth="1"/>
    <col min="6417" max="6417" width="2.85546875" style="1483" customWidth="1"/>
    <col min="6418" max="6654" width="11.42578125" style="1483"/>
    <col min="6655" max="6655" width="5.42578125" style="1483" customWidth="1"/>
    <col min="6656" max="6656" width="43.5703125" style="1483" customWidth="1"/>
    <col min="6657" max="6657" width="5.42578125" style="1483" customWidth="1"/>
    <col min="6658" max="6658" width="43.5703125" style="1483" customWidth="1"/>
    <col min="6659" max="6659" width="5.42578125" style="1483" customWidth="1"/>
    <col min="6660" max="6660" width="43.5703125" style="1483" customWidth="1"/>
    <col min="6661" max="6661" width="5.42578125" style="1483" customWidth="1"/>
    <col min="6662" max="6662" width="43.5703125" style="1483" customWidth="1"/>
    <col min="6663" max="6663" width="3.42578125" style="1483" customWidth="1"/>
    <col min="6664" max="6664" width="13.7109375" style="1483" customWidth="1"/>
    <col min="6665" max="6665" width="5.42578125" style="1483" customWidth="1"/>
    <col min="6666" max="6666" width="43.5703125" style="1483" customWidth="1"/>
    <col min="6667" max="6667" width="5.42578125" style="1483" customWidth="1"/>
    <col min="6668" max="6668" width="43.5703125" style="1483" customWidth="1"/>
    <col min="6669" max="6669" width="5.42578125" style="1483" customWidth="1"/>
    <col min="6670" max="6670" width="43.5703125" style="1483" customWidth="1"/>
    <col min="6671" max="6671" width="5.42578125" style="1483" customWidth="1"/>
    <col min="6672" max="6672" width="43.5703125" style="1483" customWidth="1"/>
    <col min="6673" max="6673" width="2.85546875" style="1483" customWidth="1"/>
    <col min="6674" max="6910" width="11.42578125" style="1483"/>
    <col min="6911" max="6911" width="5.42578125" style="1483" customWidth="1"/>
    <col min="6912" max="6912" width="43.5703125" style="1483" customWidth="1"/>
    <col min="6913" max="6913" width="5.42578125" style="1483" customWidth="1"/>
    <col min="6914" max="6914" width="43.5703125" style="1483" customWidth="1"/>
    <col min="6915" max="6915" width="5.42578125" style="1483" customWidth="1"/>
    <col min="6916" max="6916" width="43.5703125" style="1483" customWidth="1"/>
    <col min="6917" max="6917" width="5.42578125" style="1483" customWidth="1"/>
    <col min="6918" max="6918" width="43.5703125" style="1483" customWidth="1"/>
    <col min="6919" max="6919" width="3.42578125" style="1483" customWidth="1"/>
    <col min="6920" max="6920" width="13.7109375" style="1483" customWidth="1"/>
    <col min="6921" max="6921" width="5.42578125" style="1483" customWidth="1"/>
    <col min="6922" max="6922" width="43.5703125" style="1483" customWidth="1"/>
    <col min="6923" max="6923" width="5.42578125" style="1483" customWidth="1"/>
    <col min="6924" max="6924" width="43.5703125" style="1483" customWidth="1"/>
    <col min="6925" max="6925" width="5.42578125" style="1483" customWidth="1"/>
    <col min="6926" max="6926" width="43.5703125" style="1483" customWidth="1"/>
    <col min="6927" max="6927" width="5.42578125" style="1483" customWidth="1"/>
    <col min="6928" max="6928" width="43.5703125" style="1483" customWidth="1"/>
    <col min="6929" max="6929" width="2.85546875" style="1483" customWidth="1"/>
    <col min="6930" max="7166" width="11.42578125" style="1483"/>
    <col min="7167" max="7167" width="5.42578125" style="1483" customWidth="1"/>
    <col min="7168" max="7168" width="43.5703125" style="1483" customWidth="1"/>
    <col min="7169" max="7169" width="5.42578125" style="1483" customWidth="1"/>
    <col min="7170" max="7170" width="43.5703125" style="1483" customWidth="1"/>
    <col min="7171" max="7171" width="5.42578125" style="1483" customWidth="1"/>
    <col min="7172" max="7172" width="43.5703125" style="1483" customWidth="1"/>
    <col min="7173" max="7173" width="5.42578125" style="1483" customWidth="1"/>
    <col min="7174" max="7174" width="43.5703125" style="1483" customWidth="1"/>
    <col min="7175" max="7175" width="3.42578125" style="1483" customWidth="1"/>
    <col min="7176" max="7176" width="13.7109375" style="1483" customWidth="1"/>
    <col min="7177" max="7177" width="5.42578125" style="1483" customWidth="1"/>
    <col min="7178" max="7178" width="43.5703125" style="1483" customWidth="1"/>
    <col min="7179" max="7179" width="5.42578125" style="1483" customWidth="1"/>
    <col min="7180" max="7180" width="43.5703125" style="1483" customWidth="1"/>
    <col min="7181" max="7181" width="5.42578125" style="1483" customWidth="1"/>
    <col min="7182" max="7182" width="43.5703125" style="1483" customWidth="1"/>
    <col min="7183" max="7183" width="5.42578125" style="1483" customWidth="1"/>
    <col min="7184" max="7184" width="43.5703125" style="1483" customWidth="1"/>
    <col min="7185" max="7185" width="2.85546875" style="1483" customWidth="1"/>
    <col min="7186" max="7422" width="11.42578125" style="1483"/>
    <col min="7423" max="7423" width="5.42578125" style="1483" customWidth="1"/>
    <col min="7424" max="7424" width="43.5703125" style="1483" customWidth="1"/>
    <col min="7425" max="7425" width="5.42578125" style="1483" customWidth="1"/>
    <col min="7426" max="7426" width="43.5703125" style="1483" customWidth="1"/>
    <col min="7427" max="7427" width="5.42578125" style="1483" customWidth="1"/>
    <col min="7428" max="7428" width="43.5703125" style="1483" customWidth="1"/>
    <col min="7429" max="7429" width="5.42578125" style="1483" customWidth="1"/>
    <col min="7430" max="7430" width="43.5703125" style="1483" customWidth="1"/>
    <col min="7431" max="7431" width="3.42578125" style="1483" customWidth="1"/>
    <col min="7432" max="7432" width="13.7109375" style="1483" customWidth="1"/>
    <col min="7433" max="7433" width="5.42578125" style="1483" customWidth="1"/>
    <col min="7434" max="7434" width="43.5703125" style="1483" customWidth="1"/>
    <col min="7435" max="7435" width="5.42578125" style="1483" customWidth="1"/>
    <col min="7436" max="7436" width="43.5703125" style="1483" customWidth="1"/>
    <col min="7437" max="7437" width="5.42578125" style="1483" customWidth="1"/>
    <col min="7438" max="7438" width="43.5703125" style="1483" customWidth="1"/>
    <col min="7439" max="7439" width="5.42578125" style="1483" customWidth="1"/>
    <col min="7440" max="7440" width="43.5703125" style="1483" customWidth="1"/>
    <col min="7441" max="7441" width="2.85546875" style="1483" customWidth="1"/>
    <col min="7442" max="7678" width="11.42578125" style="1483"/>
    <col min="7679" max="7679" width="5.42578125" style="1483" customWidth="1"/>
    <col min="7680" max="7680" width="43.5703125" style="1483" customWidth="1"/>
    <col min="7681" max="7681" width="5.42578125" style="1483" customWidth="1"/>
    <col min="7682" max="7682" width="43.5703125" style="1483" customWidth="1"/>
    <col min="7683" max="7683" width="5.42578125" style="1483" customWidth="1"/>
    <col min="7684" max="7684" width="43.5703125" style="1483" customWidth="1"/>
    <col min="7685" max="7685" width="5.42578125" style="1483" customWidth="1"/>
    <col min="7686" max="7686" width="43.5703125" style="1483" customWidth="1"/>
    <col min="7687" max="7687" width="3.42578125" style="1483" customWidth="1"/>
    <col min="7688" max="7688" width="13.7109375" style="1483" customWidth="1"/>
    <col min="7689" max="7689" width="5.42578125" style="1483" customWidth="1"/>
    <col min="7690" max="7690" width="43.5703125" style="1483" customWidth="1"/>
    <col min="7691" max="7691" width="5.42578125" style="1483" customWidth="1"/>
    <col min="7692" max="7692" width="43.5703125" style="1483" customWidth="1"/>
    <col min="7693" max="7693" width="5.42578125" style="1483" customWidth="1"/>
    <col min="7694" max="7694" width="43.5703125" style="1483" customWidth="1"/>
    <col min="7695" max="7695" width="5.42578125" style="1483" customWidth="1"/>
    <col min="7696" max="7696" width="43.5703125" style="1483" customWidth="1"/>
    <col min="7697" max="7697" width="2.85546875" style="1483" customWidth="1"/>
    <col min="7698" max="7934" width="11.42578125" style="1483"/>
    <col min="7935" max="7935" width="5.42578125" style="1483" customWidth="1"/>
    <col min="7936" max="7936" width="43.5703125" style="1483" customWidth="1"/>
    <col min="7937" max="7937" width="5.42578125" style="1483" customWidth="1"/>
    <col min="7938" max="7938" width="43.5703125" style="1483" customWidth="1"/>
    <col min="7939" max="7939" width="5.42578125" style="1483" customWidth="1"/>
    <col min="7940" max="7940" width="43.5703125" style="1483" customWidth="1"/>
    <col min="7941" max="7941" width="5.42578125" style="1483" customWidth="1"/>
    <col min="7942" max="7942" width="43.5703125" style="1483" customWidth="1"/>
    <col min="7943" max="7943" width="3.42578125" style="1483" customWidth="1"/>
    <col min="7944" max="7944" width="13.7109375" style="1483" customWidth="1"/>
    <col min="7945" max="7945" width="5.42578125" style="1483" customWidth="1"/>
    <col min="7946" max="7946" width="43.5703125" style="1483" customWidth="1"/>
    <col min="7947" max="7947" width="5.42578125" style="1483" customWidth="1"/>
    <col min="7948" max="7948" width="43.5703125" style="1483" customWidth="1"/>
    <col min="7949" max="7949" width="5.42578125" style="1483" customWidth="1"/>
    <col min="7950" max="7950" width="43.5703125" style="1483" customWidth="1"/>
    <col min="7951" max="7951" width="5.42578125" style="1483" customWidth="1"/>
    <col min="7952" max="7952" width="43.5703125" style="1483" customWidth="1"/>
    <col min="7953" max="7953" width="2.85546875" style="1483" customWidth="1"/>
    <col min="7954" max="8190" width="11.42578125" style="1483"/>
    <col min="8191" max="8191" width="5.42578125" style="1483" customWidth="1"/>
    <col min="8192" max="8192" width="43.5703125" style="1483" customWidth="1"/>
    <col min="8193" max="8193" width="5.42578125" style="1483" customWidth="1"/>
    <col min="8194" max="8194" width="43.5703125" style="1483" customWidth="1"/>
    <col min="8195" max="8195" width="5.42578125" style="1483" customWidth="1"/>
    <col min="8196" max="8196" width="43.5703125" style="1483" customWidth="1"/>
    <col min="8197" max="8197" width="5.42578125" style="1483" customWidth="1"/>
    <col min="8198" max="8198" width="43.5703125" style="1483" customWidth="1"/>
    <col min="8199" max="8199" width="3.42578125" style="1483" customWidth="1"/>
    <col min="8200" max="8200" width="13.7109375" style="1483" customWidth="1"/>
    <col min="8201" max="8201" width="5.42578125" style="1483" customWidth="1"/>
    <col min="8202" max="8202" width="43.5703125" style="1483" customWidth="1"/>
    <col min="8203" max="8203" width="5.42578125" style="1483" customWidth="1"/>
    <col min="8204" max="8204" width="43.5703125" style="1483" customWidth="1"/>
    <col min="8205" max="8205" width="5.42578125" style="1483" customWidth="1"/>
    <col min="8206" max="8206" width="43.5703125" style="1483" customWidth="1"/>
    <col min="8207" max="8207" width="5.42578125" style="1483" customWidth="1"/>
    <col min="8208" max="8208" width="43.5703125" style="1483" customWidth="1"/>
    <col min="8209" max="8209" width="2.85546875" style="1483" customWidth="1"/>
    <col min="8210" max="8446" width="11.42578125" style="1483"/>
    <col min="8447" max="8447" width="5.42578125" style="1483" customWidth="1"/>
    <col min="8448" max="8448" width="43.5703125" style="1483" customWidth="1"/>
    <col min="8449" max="8449" width="5.42578125" style="1483" customWidth="1"/>
    <col min="8450" max="8450" width="43.5703125" style="1483" customWidth="1"/>
    <col min="8451" max="8451" width="5.42578125" style="1483" customWidth="1"/>
    <col min="8452" max="8452" width="43.5703125" style="1483" customWidth="1"/>
    <col min="8453" max="8453" width="5.42578125" style="1483" customWidth="1"/>
    <col min="8454" max="8454" width="43.5703125" style="1483" customWidth="1"/>
    <col min="8455" max="8455" width="3.42578125" style="1483" customWidth="1"/>
    <col min="8456" max="8456" width="13.7109375" style="1483" customWidth="1"/>
    <col min="8457" max="8457" width="5.42578125" style="1483" customWidth="1"/>
    <col min="8458" max="8458" width="43.5703125" style="1483" customWidth="1"/>
    <col min="8459" max="8459" width="5.42578125" style="1483" customWidth="1"/>
    <col min="8460" max="8460" width="43.5703125" style="1483" customWidth="1"/>
    <col min="8461" max="8461" width="5.42578125" style="1483" customWidth="1"/>
    <col min="8462" max="8462" width="43.5703125" style="1483" customWidth="1"/>
    <col min="8463" max="8463" width="5.42578125" style="1483" customWidth="1"/>
    <col min="8464" max="8464" width="43.5703125" style="1483" customWidth="1"/>
    <col min="8465" max="8465" width="2.85546875" style="1483" customWidth="1"/>
    <col min="8466" max="8702" width="11.42578125" style="1483"/>
    <col min="8703" max="8703" width="5.42578125" style="1483" customWidth="1"/>
    <col min="8704" max="8704" width="43.5703125" style="1483" customWidth="1"/>
    <col min="8705" max="8705" width="5.42578125" style="1483" customWidth="1"/>
    <col min="8706" max="8706" width="43.5703125" style="1483" customWidth="1"/>
    <col min="8707" max="8707" width="5.42578125" style="1483" customWidth="1"/>
    <col min="8708" max="8708" width="43.5703125" style="1483" customWidth="1"/>
    <col min="8709" max="8709" width="5.42578125" style="1483" customWidth="1"/>
    <col min="8710" max="8710" width="43.5703125" style="1483" customWidth="1"/>
    <col min="8711" max="8711" width="3.42578125" style="1483" customWidth="1"/>
    <col min="8712" max="8712" width="13.7109375" style="1483" customWidth="1"/>
    <col min="8713" max="8713" width="5.42578125" style="1483" customWidth="1"/>
    <col min="8714" max="8714" width="43.5703125" style="1483" customWidth="1"/>
    <col min="8715" max="8715" width="5.42578125" style="1483" customWidth="1"/>
    <col min="8716" max="8716" width="43.5703125" style="1483" customWidth="1"/>
    <col min="8717" max="8717" width="5.42578125" style="1483" customWidth="1"/>
    <col min="8718" max="8718" width="43.5703125" style="1483" customWidth="1"/>
    <col min="8719" max="8719" width="5.42578125" style="1483" customWidth="1"/>
    <col min="8720" max="8720" width="43.5703125" style="1483" customWidth="1"/>
    <col min="8721" max="8721" width="2.85546875" style="1483" customWidth="1"/>
    <col min="8722" max="8958" width="11.42578125" style="1483"/>
    <col min="8959" max="8959" width="5.42578125" style="1483" customWidth="1"/>
    <col min="8960" max="8960" width="43.5703125" style="1483" customWidth="1"/>
    <col min="8961" max="8961" width="5.42578125" style="1483" customWidth="1"/>
    <col min="8962" max="8962" width="43.5703125" style="1483" customWidth="1"/>
    <col min="8963" max="8963" width="5.42578125" style="1483" customWidth="1"/>
    <col min="8964" max="8964" width="43.5703125" style="1483" customWidth="1"/>
    <col min="8965" max="8965" width="5.42578125" style="1483" customWidth="1"/>
    <col min="8966" max="8966" width="43.5703125" style="1483" customWidth="1"/>
    <col min="8967" max="8967" width="3.42578125" style="1483" customWidth="1"/>
    <col min="8968" max="8968" width="13.7109375" style="1483" customWidth="1"/>
    <col min="8969" max="8969" width="5.42578125" style="1483" customWidth="1"/>
    <col min="8970" max="8970" width="43.5703125" style="1483" customWidth="1"/>
    <col min="8971" max="8971" width="5.42578125" style="1483" customWidth="1"/>
    <col min="8972" max="8972" width="43.5703125" style="1483" customWidth="1"/>
    <col min="8973" max="8973" width="5.42578125" style="1483" customWidth="1"/>
    <col min="8974" max="8974" width="43.5703125" style="1483" customWidth="1"/>
    <col min="8975" max="8975" width="5.42578125" style="1483" customWidth="1"/>
    <col min="8976" max="8976" width="43.5703125" style="1483" customWidth="1"/>
    <col min="8977" max="8977" width="2.85546875" style="1483" customWidth="1"/>
    <col min="8978" max="9214" width="11.42578125" style="1483"/>
    <col min="9215" max="9215" width="5.42578125" style="1483" customWidth="1"/>
    <col min="9216" max="9216" width="43.5703125" style="1483" customWidth="1"/>
    <col min="9217" max="9217" width="5.42578125" style="1483" customWidth="1"/>
    <col min="9218" max="9218" width="43.5703125" style="1483" customWidth="1"/>
    <col min="9219" max="9219" width="5.42578125" style="1483" customWidth="1"/>
    <col min="9220" max="9220" width="43.5703125" style="1483" customWidth="1"/>
    <col min="9221" max="9221" width="5.42578125" style="1483" customWidth="1"/>
    <col min="9222" max="9222" width="43.5703125" style="1483" customWidth="1"/>
    <col min="9223" max="9223" width="3.42578125" style="1483" customWidth="1"/>
    <col min="9224" max="9224" width="13.7109375" style="1483" customWidth="1"/>
    <col min="9225" max="9225" width="5.42578125" style="1483" customWidth="1"/>
    <col min="9226" max="9226" width="43.5703125" style="1483" customWidth="1"/>
    <col min="9227" max="9227" width="5.42578125" style="1483" customWidth="1"/>
    <col min="9228" max="9228" width="43.5703125" style="1483" customWidth="1"/>
    <col min="9229" max="9229" width="5.42578125" style="1483" customWidth="1"/>
    <col min="9230" max="9230" width="43.5703125" style="1483" customWidth="1"/>
    <col min="9231" max="9231" width="5.42578125" style="1483" customWidth="1"/>
    <col min="9232" max="9232" width="43.5703125" style="1483" customWidth="1"/>
    <col min="9233" max="9233" width="2.85546875" style="1483" customWidth="1"/>
    <col min="9234" max="9470" width="11.42578125" style="1483"/>
    <col min="9471" max="9471" width="5.42578125" style="1483" customWidth="1"/>
    <col min="9472" max="9472" width="43.5703125" style="1483" customWidth="1"/>
    <col min="9473" max="9473" width="5.42578125" style="1483" customWidth="1"/>
    <col min="9474" max="9474" width="43.5703125" style="1483" customWidth="1"/>
    <col min="9475" max="9475" width="5.42578125" style="1483" customWidth="1"/>
    <col min="9476" max="9476" width="43.5703125" style="1483" customWidth="1"/>
    <col min="9477" max="9477" width="5.42578125" style="1483" customWidth="1"/>
    <col min="9478" max="9478" width="43.5703125" style="1483" customWidth="1"/>
    <col min="9479" max="9479" width="3.42578125" style="1483" customWidth="1"/>
    <col min="9480" max="9480" width="13.7109375" style="1483" customWidth="1"/>
    <col min="9481" max="9481" width="5.42578125" style="1483" customWidth="1"/>
    <col min="9482" max="9482" width="43.5703125" style="1483" customWidth="1"/>
    <col min="9483" max="9483" width="5.42578125" style="1483" customWidth="1"/>
    <col min="9484" max="9484" width="43.5703125" style="1483" customWidth="1"/>
    <col min="9485" max="9485" width="5.42578125" style="1483" customWidth="1"/>
    <col min="9486" max="9486" width="43.5703125" style="1483" customWidth="1"/>
    <col min="9487" max="9487" width="5.42578125" style="1483" customWidth="1"/>
    <col min="9488" max="9488" width="43.5703125" style="1483" customWidth="1"/>
    <col min="9489" max="9489" width="2.85546875" style="1483" customWidth="1"/>
    <col min="9490" max="9726" width="11.42578125" style="1483"/>
    <col min="9727" max="9727" width="5.42578125" style="1483" customWidth="1"/>
    <col min="9728" max="9728" width="43.5703125" style="1483" customWidth="1"/>
    <col min="9729" max="9729" width="5.42578125" style="1483" customWidth="1"/>
    <col min="9730" max="9730" width="43.5703125" style="1483" customWidth="1"/>
    <col min="9731" max="9731" width="5.42578125" style="1483" customWidth="1"/>
    <col min="9732" max="9732" width="43.5703125" style="1483" customWidth="1"/>
    <col min="9733" max="9733" width="5.42578125" style="1483" customWidth="1"/>
    <col min="9734" max="9734" width="43.5703125" style="1483" customWidth="1"/>
    <col min="9735" max="9735" width="3.42578125" style="1483" customWidth="1"/>
    <col min="9736" max="9736" width="13.7109375" style="1483" customWidth="1"/>
    <col min="9737" max="9737" width="5.42578125" style="1483" customWidth="1"/>
    <col min="9738" max="9738" width="43.5703125" style="1483" customWidth="1"/>
    <col min="9739" max="9739" width="5.42578125" style="1483" customWidth="1"/>
    <col min="9740" max="9740" width="43.5703125" style="1483" customWidth="1"/>
    <col min="9741" max="9741" width="5.42578125" style="1483" customWidth="1"/>
    <col min="9742" max="9742" width="43.5703125" style="1483" customWidth="1"/>
    <col min="9743" max="9743" width="5.42578125" style="1483" customWidth="1"/>
    <col min="9744" max="9744" width="43.5703125" style="1483" customWidth="1"/>
    <col min="9745" max="9745" width="2.85546875" style="1483" customWidth="1"/>
    <col min="9746" max="9982" width="11.42578125" style="1483"/>
    <col min="9983" max="9983" width="5.42578125" style="1483" customWidth="1"/>
    <col min="9984" max="9984" width="43.5703125" style="1483" customWidth="1"/>
    <col min="9985" max="9985" width="5.42578125" style="1483" customWidth="1"/>
    <col min="9986" max="9986" width="43.5703125" style="1483" customWidth="1"/>
    <col min="9987" max="9987" width="5.42578125" style="1483" customWidth="1"/>
    <col min="9988" max="9988" width="43.5703125" style="1483" customWidth="1"/>
    <col min="9989" max="9989" width="5.42578125" style="1483" customWidth="1"/>
    <col min="9990" max="9990" width="43.5703125" style="1483" customWidth="1"/>
    <col min="9991" max="9991" width="3.42578125" style="1483" customWidth="1"/>
    <col min="9992" max="9992" width="13.7109375" style="1483" customWidth="1"/>
    <col min="9993" max="9993" width="5.42578125" style="1483" customWidth="1"/>
    <col min="9994" max="9994" width="43.5703125" style="1483" customWidth="1"/>
    <col min="9995" max="9995" width="5.42578125" style="1483" customWidth="1"/>
    <col min="9996" max="9996" width="43.5703125" style="1483" customWidth="1"/>
    <col min="9997" max="9997" width="5.42578125" style="1483" customWidth="1"/>
    <col min="9998" max="9998" width="43.5703125" style="1483" customWidth="1"/>
    <col min="9999" max="9999" width="5.42578125" style="1483" customWidth="1"/>
    <col min="10000" max="10000" width="43.5703125" style="1483" customWidth="1"/>
    <col min="10001" max="10001" width="2.85546875" style="1483" customWidth="1"/>
    <col min="10002" max="10238" width="11.42578125" style="1483"/>
    <col min="10239" max="10239" width="5.42578125" style="1483" customWidth="1"/>
    <col min="10240" max="10240" width="43.5703125" style="1483" customWidth="1"/>
    <col min="10241" max="10241" width="5.42578125" style="1483" customWidth="1"/>
    <col min="10242" max="10242" width="43.5703125" style="1483" customWidth="1"/>
    <col min="10243" max="10243" width="5.42578125" style="1483" customWidth="1"/>
    <col min="10244" max="10244" width="43.5703125" style="1483" customWidth="1"/>
    <col min="10245" max="10245" width="5.42578125" style="1483" customWidth="1"/>
    <col min="10246" max="10246" width="43.5703125" style="1483" customWidth="1"/>
    <col min="10247" max="10247" width="3.42578125" style="1483" customWidth="1"/>
    <col min="10248" max="10248" width="13.7109375" style="1483" customWidth="1"/>
    <col min="10249" max="10249" width="5.42578125" style="1483" customWidth="1"/>
    <col min="10250" max="10250" width="43.5703125" style="1483" customWidth="1"/>
    <col min="10251" max="10251" width="5.42578125" style="1483" customWidth="1"/>
    <col min="10252" max="10252" width="43.5703125" style="1483" customWidth="1"/>
    <col min="10253" max="10253" width="5.42578125" style="1483" customWidth="1"/>
    <col min="10254" max="10254" width="43.5703125" style="1483" customWidth="1"/>
    <col min="10255" max="10255" width="5.42578125" style="1483" customWidth="1"/>
    <col min="10256" max="10256" width="43.5703125" style="1483" customWidth="1"/>
    <col min="10257" max="10257" width="2.85546875" style="1483" customWidth="1"/>
    <col min="10258" max="10494" width="11.42578125" style="1483"/>
    <col min="10495" max="10495" width="5.42578125" style="1483" customWidth="1"/>
    <col min="10496" max="10496" width="43.5703125" style="1483" customWidth="1"/>
    <col min="10497" max="10497" width="5.42578125" style="1483" customWidth="1"/>
    <col min="10498" max="10498" width="43.5703125" style="1483" customWidth="1"/>
    <col min="10499" max="10499" width="5.42578125" style="1483" customWidth="1"/>
    <col min="10500" max="10500" width="43.5703125" style="1483" customWidth="1"/>
    <col min="10501" max="10501" width="5.42578125" style="1483" customWidth="1"/>
    <col min="10502" max="10502" width="43.5703125" style="1483" customWidth="1"/>
    <col min="10503" max="10503" width="3.42578125" style="1483" customWidth="1"/>
    <col min="10504" max="10504" width="13.7109375" style="1483" customWidth="1"/>
    <col min="10505" max="10505" width="5.42578125" style="1483" customWidth="1"/>
    <col min="10506" max="10506" width="43.5703125" style="1483" customWidth="1"/>
    <col min="10507" max="10507" width="5.42578125" style="1483" customWidth="1"/>
    <col min="10508" max="10508" width="43.5703125" style="1483" customWidth="1"/>
    <col min="10509" max="10509" width="5.42578125" style="1483" customWidth="1"/>
    <col min="10510" max="10510" width="43.5703125" style="1483" customWidth="1"/>
    <col min="10511" max="10511" width="5.42578125" style="1483" customWidth="1"/>
    <col min="10512" max="10512" width="43.5703125" style="1483" customWidth="1"/>
    <col min="10513" max="10513" width="2.85546875" style="1483" customWidth="1"/>
    <col min="10514" max="10750" width="11.42578125" style="1483"/>
    <col min="10751" max="10751" width="5.42578125" style="1483" customWidth="1"/>
    <col min="10752" max="10752" width="43.5703125" style="1483" customWidth="1"/>
    <col min="10753" max="10753" width="5.42578125" style="1483" customWidth="1"/>
    <col min="10754" max="10754" width="43.5703125" style="1483" customWidth="1"/>
    <col min="10755" max="10755" width="5.42578125" style="1483" customWidth="1"/>
    <col min="10756" max="10756" width="43.5703125" style="1483" customWidth="1"/>
    <col min="10757" max="10757" width="5.42578125" style="1483" customWidth="1"/>
    <col min="10758" max="10758" width="43.5703125" style="1483" customWidth="1"/>
    <col min="10759" max="10759" width="3.42578125" style="1483" customWidth="1"/>
    <col min="10760" max="10760" width="13.7109375" style="1483" customWidth="1"/>
    <col min="10761" max="10761" width="5.42578125" style="1483" customWidth="1"/>
    <col min="10762" max="10762" width="43.5703125" style="1483" customWidth="1"/>
    <col min="10763" max="10763" width="5.42578125" style="1483" customWidth="1"/>
    <col min="10764" max="10764" width="43.5703125" style="1483" customWidth="1"/>
    <col min="10765" max="10765" width="5.42578125" style="1483" customWidth="1"/>
    <col min="10766" max="10766" width="43.5703125" style="1483" customWidth="1"/>
    <col min="10767" max="10767" width="5.42578125" style="1483" customWidth="1"/>
    <col min="10768" max="10768" width="43.5703125" style="1483" customWidth="1"/>
    <col min="10769" max="10769" width="2.85546875" style="1483" customWidth="1"/>
    <col min="10770" max="11006" width="11.42578125" style="1483"/>
    <col min="11007" max="11007" width="5.42578125" style="1483" customWidth="1"/>
    <col min="11008" max="11008" width="43.5703125" style="1483" customWidth="1"/>
    <col min="11009" max="11009" width="5.42578125" style="1483" customWidth="1"/>
    <col min="11010" max="11010" width="43.5703125" style="1483" customWidth="1"/>
    <col min="11011" max="11011" width="5.42578125" style="1483" customWidth="1"/>
    <col min="11012" max="11012" width="43.5703125" style="1483" customWidth="1"/>
    <col min="11013" max="11013" width="5.42578125" style="1483" customWidth="1"/>
    <col min="11014" max="11014" width="43.5703125" style="1483" customWidth="1"/>
    <col min="11015" max="11015" width="3.42578125" style="1483" customWidth="1"/>
    <col min="11016" max="11016" width="13.7109375" style="1483" customWidth="1"/>
    <col min="11017" max="11017" width="5.42578125" style="1483" customWidth="1"/>
    <col min="11018" max="11018" width="43.5703125" style="1483" customWidth="1"/>
    <col min="11019" max="11019" width="5.42578125" style="1483" customWidth="1"/>
    <col min="11020" max="11020" width="43.5703125" style="1483" customWidth="1"/>
    <col min="11021" max="11021" width="5.42578125" style="1483" customWidth="1"/>
    <col min="11022" max="11022" width="43.5703125" style="1483" customWidth="1"/>
    <col min="11023" max="11023" width="5.42578125" style="1483" customWidth="1"/>
    <col min="11024" max="11024" width="43.5703125" style="1483" customWidth="1"/>
    <col min="11025" max="11025" width="2.85546875" style="1483" customWidth="1"/>
    <col min="11026" max="11262" width="11.42578125" style="1483"/>
    <col min="11263" max="11263" width="5.42578125" style="1483" customWidth="1"/>
    <col min="11264" max="11264" width="43.5703125" style="1483" customWidth="1"/>
    <col min="11265" max="11265" width="5.42578125" style="1483" customWidth="1"/>
    <col min="11266" max="11266" width="43.5703125" style="1483" customWidth="1"/>
    <col min="11267" max="11267" width="5.42578125" style="1483" customWidth="1"/>
    <col min="11268" max="11268" width="43.5703125" style="1483" customWidth="1"/>
    <col min="11269" max="11269" width="5.42578125" style="1483" customWidth="1"/>
    <col min="11270" max="11270" width="43.5703125" style="1483" customWidth="1"/>
    <col min="11271" max="11271" width="3.42578125" style="1483" customWidth="1"/>
    <col min="11272" max="11272" width="13.7109375" style="1483" customWidth="1"/>
    <col min="11273" max="11273" width="5.42578125" style="1483" customWidth="1"/>
    <col min="11274" max="11274" width="43.5703125" style="1483" customWidth="1"/>
    <col min="11275" max="11275" width="5.42578125" style="1483" customWidth="1"/>
    <col min="11276" max="11276" width="43.5703125" style="1483" customWidth="1"/>
    <col min="11277" max="11277" width="5.42578125" style="1483" customWidth="1"/>
    <col min="11278" max="11278" width="43.5703125" style="1483" customWidth="1"/>
    <col min="11279" max="11279" width="5.42578125" style="1483" customWidth="1"/>
    <col min="11280" max="11280" width="43.5703125" style="1483" customWidth="1"/>
    <col min="11281" max="11281" width="2.85546875" style="1483" customWidth="1"/>
    <col min="11282" max="11518" width="11.42578125" style="1483"/>
    <col min="11519" max="11519" width="5.42578125" style="1483" customWidth="1"/>
    <col min="11520" max="11520" width="43.5703125" style="1483" customWidth="1"/>
    <col min="11521" max="11521" width="5.42578125" style="1483" customWidth="1"/>
    <col min="11522" max="11522" width="43.5703125" style="1483" customWidth="1"/>
    <col min="11523" max="11523" width="5.42578125" style="1483" customWidth="1"/>
    <col min="11524" max="11524" width="43.5703125" style="1483" customWidth="1"/>
    <col min="11525" max="11525" width="5.42578125" style="1483" customWidth="1"/>
    <col min="11526" max="11526" width="43.5703125" style="1483" customWidth="1"/>
    <col min="11527" max="11527" width="3.42578125" style="1483" customWidth="1"/>
    <col min="11528" max="11528" width="13.7109375" style="1483" customWidth="1"/>
    <col min="11529" max="11529" width="5.42578125" style="1483" customWidth="1"/>
    <col min="11530" max="11530" width="43.5703125" style="1483" customWidth="1"/>
    <col min="11531" max="11531" width="5.42578125" style="1483" customWidth="1"/>
    <col min="11532" max="11532" width="43.5703125" style="1483" customWidth="1"/>
    <col min="11533" max="11533" width="5.42578125" style="1483" customWidth="1"/>
    <col min="11534" max="11534" width="43.5703125" style="1483" customWidth="1"/>
    <col min="11535" max="11535" width="5.42578125" style="1483" customWidth="1"/>
    <col min="11536" max="11536" width="43.5703125" style="1483" customWidth="1"/>
    <col min="11537" max="11537" width="2.85546875" style="1483" customWidth="1"/>
    <col min="11538" max="11774" width="11.42578125" style="1483"/>
    <col min="11775" max="11775" width="5.42578125" style="1483" customWidth="1"/>
    <col min="11776" max="11776" width="43.5703125" style="1483" customWidth="1"/>
    <col min="11777" max="11777" width="5.42578125" style="1483" customWidth="1"/>
    <col min="11778" max="11778" width="43.5703125" style="1483" customWidth="1"/>
    <col min="11779" max="11779" width="5.42578125" style="1483" customWidth="1"/>
    <col min="11780" max="11780" width="43.5703125" style="1483" customWidth="1"/>
    <col min="11781" max="11781" width="5.42578125" style="1483" customWidth="1"/>
    <col min="11782" max="11782" width="43.5703125" style="1483" customWidth="1"/>
    <col min="11783" max="11783" width="3.42578125" style="1483" customWidth="1"/>
    <col min="11784" max="11784" width="13.7109375" style="1483" customWidth="1"/>
    <col min="11785" max="11785" width="5.42578125" style="1483" customWidth="1"/>
    <col min="11786" max="11786" width="43.5703125" style="1483" customWidth="1"/>
    <col min="11787" max="11787" width="5.42578125" style="1483" customWidth="1"/>
    <col min="11788" max="11788" width="43.5703125" style="1483" customWidth="1"/>
    <col min="11789" max="11789" width="5.42578125" style="1483" customWidth="1"/>
    <col min="11790" max="11790" width="43.5703125" style="1483" customWidth="1"/>
    <col min="11791" max="11791" width="5.42578125" style="1483" customWidth="1"/>
    <col min="11792" max="11792" width="43.5703125" style="1483" customWidth="1"/>
    <col min="11793" max="11793" width="2.85546875" style="1483" customWidth="1"/>
    <col min="11794" max="12030" width="11.42578125" style="1483"/>
    <col min="12031" max="12031" width="5.42578125" style="1483" customWidth="1"/>
    <col min="12032" max="12032" width="43.5703125" style="1483" customWidth="1"/>
    <col min="12033" max="12033" width="5.42578125" style="1483" customWidth="1"/>
    <col min="12034" max="12034" width="43.5703125" style="1483" customWidth="1"/>
    <col min="12035" max="12035" width="5.42578125" style="1483" customWidth="1"/>
    <col min="12036" max="12036" width="43.5703125" style="1483" customWidth="1"/>
    <col min="12037" max="12037" width="5.42578125" style="1483" customWidth="1"/>
    <col min="12038" max="12038" width="43.5703125" style="1483" customWidth="1"/>
    <col min="12039" max="12039" width="3.42578125" style="1483" customWidth="1"/>
    <col min="12040" max="12040" width="13.7109375" style="1483" customWidth="1"/>
    <col min="12041" max="12041" width="5.42578125" style="1483" customWidth="1"/>
    <col min="12042" max="12042" width="43.5703125" style="1483" customWidth="1"/>
    <col min="12043" max="12043" width="5.42578125" style="1483" customWidth="1"/>
    <col min="12044" max="12044" width="43.5703125" style="1483" customWidth="1"/>
    <col min="12045" max="12045" width="5.42578125" style="1483" customWidth="1"/>
    <col min="12046" max="12046" width="43.5703125" style="1483" customWidth="1"/>
    <col min="12047" max="12047" width="5.42578125" style="1483" customWidth="1"/>
    <col min="12048" max="12048" width="43.5703125" style="1483" customWidth="1"/>
    <col min="12049" max="12049" width="2.85546875" style="1483" customWidth="1"/>
    <col min="12050" max="12286" width="11.42578125" style="1483"/>
    <col min="12287" max="12287" width="5.42578125" style="1483" customWidth="1"/>
    <col min="12288" max="12288" width="43.5703125" style="1483" customWidth="1"/>
    <col min="12289" max="12289" width="5.42578125" style="1483" customWidth="1"/>
    <col min="12290" max="12290" width="43.5703125" style="1483" customWidth="1"/>
    <col min="12291" max="12291" width="5.42578125" style="1483" customWidth="1"/>
    <col min="12292" max="12292" width="43.5703125" style="1483" customWidth="1"/>
    <col min="12293" max="12293" width="5.42578125" style="1483" customWidth="1"/>
    <col min="12294" max="12294" width="43.5703125" style="1483" customWidth="1"/>
    <col min="12295" max="12295" width="3.42578125" style="1483" customWidth="1"/>
    <col min="12296" max="12296" width="13.7109375" style="1483" customWidth="1"/>
    <col min="12297" max="12297" width="5.42578125" style="1483" customWidth="1"/>
    <col min="12298" max="12298" width="43.5703125" style="1483" customWidth="1"/>
    <col min="12299" max="12299" width="5.42578125" style="1483" customWidth="1"/>
    <col min="12300" max="12300" width="43.5703125" style="1483" customWidth="1"/>
    <col min="12301" max="12301" width="5.42578125" style="1483" customWidth="1"/>
    <col min="12302" max="12302" width="43.5703125" style="1483" customWidth="1"/>
    <col min="12303" max="12303" width="5.42578125" style="1483" customWidth="1"/>
    <col min="12304" max="12304" width="43.5703125" style="1483" customWidth="1"/>
    <col min="12305" max="12305" width="2.85546875" style="1483" customWidth="1"/>
    <col min="12306" max="12542" width="11.42578125" style="1483"/>
    <col min="12543" max="12543" width="5.42578125" style="1483" customWidth="1"/>
    <col min="12544" max="12544" width="43.5703125" style="1483" customWidth="1"/>
    <col min="12545" max="12545" width="5.42578125" style="1483" customWidth="1"/>
    <col min="12546" max="12546" width="43.5703125" style="1483" customWidth="1"/>
    <col min="12547" max="12547" width="5.42578125" style="1483" customWidth="1"/>
    <col min="12548" max="12548" width="43.5703125" style="1483" customWidth="1"/>
    <col min="12549" max="12549" width="5.42578125" style="1483" customWidth="1"/>
    <col min="12550" max="12550" width="43.5703125" style="1483" customWidth="1"/>
    <col min="12551" max="12551" width="3.42578125" style="1483" customWidth="1"/>
    <col min="12552" max="12552" width="13.7109375" style="1483" customWidth="1"/>
    <col min="12553" max="12553" width="5.42578125" style="1483" customWidth="1"/>
    <col min="12554" max="12554" width="43.5703125" style="1483" customWidth="1"/>
    <col min="12555" max="12555" width="5.42578125" style="1483" customWidth="1"/>
    <col min="12556" max="12556" width="43.5703125" style="1483" customWidth="1"/>
    <col min="12557" max="12557" width="5.42578125" style="1483" customWidth="1"/>
    <col min="12558" max="12558" width="43.5703125" style="1483" customWidth="1"/>
    <col min="12559" max="12559" width="5.42578125" style="1483" customWidth="1"/>
    <col min="12560" max="12560" width="43.5703125" style="1483" customWidth="1"/>
    <col min="12561" max="12561" width="2.85546875" style="1483" customWidth="1"/>
    <col min="12562" max="12798" width="11.42578125" style="1483"/>
    <col min="12799" max="12799" width="5.42578125" style="1483" customWidth="1"/>
    <col min="12800" max="12800" width="43.5703125" style="1483" customWidth="1"/>
    <col min="12801" max="12801" width="5.42578125" style="1483" customWidth="1"/>
    <col min="12802" max="12802" width="43.5703125" style="1483" customWidth="1"/>
    <col min="12803" max="12803" width="5.42578125" style="1483" customWidth="1"/>
    <col min="12804" max="12804" width="43.5703125" style="1483" customWidth="1"/>
    <col min="12805" max="12805" width="5.42578125" style="1483" customWidth="1"/>
    <col min="12806" max="12806" width="43.5703125" style="1483" customWidth="1"/>
    <col min="12807" max="12807" width="3.42578125" style="1483" customWidth="1"/>
    <col min="12808" max="12808" width="13.7109375" style="1483" customWidth="1"/>
    <col min="12809" max="12809" width="5.42578125" style="1483" customWidth="1"/>
    <col min="12810" max="12810" width="43.5703125" style="1483" customWidth="1"/>
    <col min="12811" max="12811" width="5.42578125" style="1483" customWidth="1"/>
    <col min="12812" max="12812" width="43.5703125" style="1483" customWidth="1"/>
    <col min="12813" max="12813" width="5.42578125" style="1483" customWidth="1"/>
    <col min="12814" max="12814" width="43.5703125" style="1483" customWidth="1"/>
    <col min="12815" max="12815" width="5.42578125" style="1483" customWidth="1"/>
    <col min="12816" max="12816" width="43.5703125" style="1483" customWidth="1"/>
    <col min="12817" max="12817" width="2.85546875" style="1483" customWidth="1"/>
    <col min="12818" max="13054" width="11.42578125" style="1483"/>
    <col min="13055" max="13055" width="5.42578125" style="1483" customWidth="1"/>
    <col min="13056" max="13056" width="43.5703125" style="1483" customWidth="1"/>
    <col min="13057" max="13057" width="5.42578125" style="1483" customWidth="1"/>
    <col min="13058" max="13058" width="43.5703125" style="1483" customWidth="1"/>
    <col min="13059" max="13059" width="5.42578125" style="1483" customWidth="1"/>
    <col min="13060" max="13060" width="43.5703125" style="1483" customWidth="1"/>
    <col min="13061" max="13061" width="5.42578125" style="1483" customWidth="1"/>
    <col min="13062" max="13062" width="43.5703125" style="1483" customWidth="1"/>
    <col min="13063" max="13063" width="3.42578125" style="1483" customWidth="1"/>
    <col min="13064" max="13064" width="13.7109375" style="1483" customWidth="1"/>
    <col min="13065" max="13065" width="5.42578125" style="1483" customWidth="1"/>
    <col min="13066" max="13066" width="43.5703125" style="1483" customWidth="1"/>
    <col min="13067" max="13067" width="5.42578125" style="1483" customWidth="1"/>
    <col min="13068" max="13068" width="43.5703125" style="1483" customWidth="1"/>
    <col min="13069" max="13069" width="5.42578125" style="1483" customWidth="1"/>
    <col min="13070" max="13070" width="43.5703125" style="1483" customWidth="1"/>
    <col min="13071" max="13071" width="5.42578125" style="1483" customWidth="1"/>
    <col min="13072" max="13072" width="43.5703125" style="1483" customWidth="1"/>
    <col min="13073" max="13073" width="2.85546875" style="1483" customWidth="1"/>
    <col min="13074" max="13310" width="11.42578125" style="1483"/>
    <col min="13311" max="13311" width="5.42578125" style="1483" customWidth="1"/>
    <col min="13312" max="13312" width="43.5703125" style="1483" customWidth="1"/>
    <col min="13313" max="13313" width="5.42578125" style="1483" customWidth="1"/>
    <col min="13314" max="13314" width="43.5703125" style="1483" customWidth="1"/>
    <col min="13315" max="13315" width="5.42578125" style="1483" customWidth="1"/>
    <col min="13316" max="13316" width="43.5703125" style="1483" customWidth="1"/>
    <col min="13317" max="13317" width="5.42578125" style="1483" customWidth="1"/>
    <col min="13318" max="13318" width="43.5703125" style="1483" customWidth="1"/>
    <col min="13319" max="13319" width="3.42578125" style="1483" customWidth="1"/>
    <col min="13320" max="13320" width="13.7109375" style="1483" customWidth="1"/>
    <col min="13321" max="13321" width="5.42578125" style="1483" customWidth="1"/>
    <col min="13322" max="13322" width="43.5703125" style="1483" customWidth="1"/>
    <col min="13323" max="13323" width="5.42578125" style="1483" customWidth="1"/>
    <col min="13324" max="13324" width="43.5703125" style="1483" customWidth="1"/>
    <col min="13325" max="13325" width="5.42578125" style="1483" customWidth="1"/>
    <col min="13326" max="13326" width="43.5703125" style="1483" customWidth="1"/>
    <col min="13327" max="13327" width="5.42578125" style="1483" customWidth="1"/>
    <col min="13328" max="13328" width="43.5703125" style="1483" customWidth="1"/>
    <col min="13329" max="13329" width="2.85546875" style="1483" customWidth="1"/>
    <col min="13330" max="13566" width="11.42578125" style="1483"/>
    <col min="13567" max="13567" width="5.42578125" style="1483" customWidth="1"/>
    <col min="13568" max="13568" width="43.5703125" style="1483" customWidth="1"/>
    <col min="13569" max="13569" width="5.42578125" style="1483" customWidth="1"/>
    <col min="13570" max="13570" width="43.5703125" style="1483" customWidth="1"/>
    <col min="13571" max="13571" width="5.42578125" style="1483" customWidth="1"/>
    <col min="13572" max="13572" width="43.5703125" style="1483" customWidth="1"/>
    <col min="13573" max="13573" width="5.42578125" style="1483" customWidth="1"/>
    <col min="13574" max="13574" width="43.5703125" style="1483" customWidth="1"/>
    <col min="13575" max="13575" width="3.42578125" style="1483" customWidth="1"/>
    <col min="13576" max="13576" width="13.7109375" style="1483" customWidth="1"/>
    <col min="13577" max="13577" width="5.42578125" style="1483" customWidth="1"/>
    <col min="13578" max="13578" width="43.5703125" style="1483" customWidth="1"/>
    <col min="13579" max="13579" width="5.42578125" style="1483" customWidth="1"/>
    <col min="13580" max="13580" width="43.5703125" style="1483" customWidth="1"/>
    <col min="13581" max="13581" width="5.42578125" style="1483" customWidth="1"/>
    <col min="13582" max="13582" width="43.5703125" style="1483" customWidth="1"/>
    <col min="13583" max="13583" width="5.42578125" style="1483" customWidth="1"/>
    <col min="13584" max="13584" width="43.5703125" style="1483" customWidth="1"/>
    <col min="13585" max="13585" width="2.85546875" style="1483" customWidth="1"/>
    <col min="13586" max="13822" width="11.42578125" style="1483"/>
    <col min="13823" max="13823" width="5.42578125" style="1483" customWidth="1"/>
    <col min="13824" max="13824" width="43.5703125" style="1483" customWidth="1"/>
    <col min="13825" max="13825" width="5.42578125" style="1483" customWidth="1"/>
    <col min="13826" max="13826" width="43.5703125" style="1483" customWidth="1"/>
    <col min="13827" max="13827" width="5.42578125" style="1483" customWidth="1"/>
    <col min="13828" max="13828" width="43.5703125" style="1483" customWidth="1"/>
    <col min="13829" max="13829" width="5.42578125" style="1483" customWidth="1"/>
    <col min="13830" max="13830" width="43.5703125" style="1483" customWidth="1"/>
    <col min="13831" max="13831" width="3.42578125" style="1483" customWidth="1"/>
    <col min="13832" max="13832" width="13.7109375" style="1483" customWidth="1"/>
    <col min="13833" max="13833" width="5.42578125" style="1483" customWidth="1"/>
    <col min="13834" max="13834" width="43.5703125" style="1483" customWidth="1"/>
    <col min="13835" max="13835" width="5.42578125" style="1483" customWidth="1"/>
    <col min="13836" max="13836" width="43.5703125" style="1483" customWidth="1"/>
    <col min="13837" max="13837" width="5.42578125" style="1483" customWidth="1"/>
    <col min="13838" max="13838" width="43.5703125" style="1483" customWidth="1"/>
    <col min="13839" max="13839" width="5.42578125" style="1483" customWidth="1"/>
    <col min="13840" max="13840" width="43.5703125" style="1483" customWidth="1"/>
    <col min="13841" max="13841" width="2.85546875" style="1483" customWidth="1"/>
    <col min="13842" max="14078" width="11.42578125" style="1483"/>
    <col min="14079" max="14079" width="5.42578125" style="1483" customWidth="1"/>
    <col min="14080" max="14080" width="43.5703125" style="1483" customWidth="1"/>
    <col min="14081" max="14081" width="5.42578125" style="1483" customWidth="1"/>
    <col min="14082" max="14082" width="43.5703125" style="1483" customWidth="1"/>
    <col min="14083" max="14083" width="5.42578125" style="1483" customWidth="1"/>
    <col min="14084" max="14084" width="43.5703125" style="1483" customWidth="1"/>
    <col min="14085" max="14085" width="5.42578125" style="1483" customWidth="1"/>
    <col min="14086" max="14086" width="43.5703125" style="1483" customWidth="1"/>
    <col min="14087" max="14087" width="3.42578125" style="1483" customWidth="1"/>
    <col min="14088" max="14088" width="13.7109375" style="1483" customWidth="1"/>
    <col min="14089" max="14089" width="5.42578125" style="1483" customWidth="1"/>
    <col min="14090" max="14090" width="43.5703125" style="1483" customWidth="1"/>
    <col min="14091" max="14091" width="5.42578125" style="1483" customWidth="1"/>
    <col min="14092" max="14092" width="43.5703125" style="1483" customWidth="1"/>
    <col min="14093" max="14093" width="5.42578125" style="1483" customWidth="1"/>
    <col min="14094" max="14094" width="43.5703125" style="1483" customWidth="1"/>
    <col min="14095" max="14095" width="5.42578125" style="1483" customWidth="1"/>
    <col min="14096" max="14096" width="43.5703125" style="1483" customWidth="1"/>
    <col min="14097" max="14097" width="2.85546875" style="1483" customWidth="1"/>
    <col min="14098" max="14334" width="11.42578125" style="1483"/>
    <col min="14335" max="14335" width="5.42578125" style="1483" customWidth="1"/>
    <col min="14336" max="14336" width="43.5703125" style="1483" customWidth="1"/>
    <col min="14337" max="14337" width="5.42578125" style="1483" customWidth="1"/>
    <col min="14338" max="14338" width="43.5703125" style="1483" customWidth="1"/>
    <col min="14339" max="14339" width="5.42578125" style="1483" customWidth="1"/>
    <col min="14340" max="14340" width="43.5703125" style="1483" customWidth="1"/>
    <col min="14341" max="14341" width="5.42578125" style="1483" customWidth="1"/>
    <col min="14342" max="14342" width="43.5703125" style="1483" customWidth="1"/>
    <col min="14343" max="14343" width="3.42578125" style="1483" customWidth="1"/>
    <col min="14344" max="14344" width="13.7109375" style="1483" customWidth="1"/>
    <col min="14345" max="14345" width="5.42578125" style="1483" customWidth="1"/>
    <col min="14346" max="14346" width="43.5703125" style="1483" customWidth="1"/>
    <col min="14347" max="14347" width="5.42578125" style="1483" customWidth="1"/>
    <col min="14348" max="14348" width="43.5703125" style="1483" customWidth="1"/>
    <col min="14349" max="14349" width="5.42578125" style="1483" customWidth="1"/>
    <col min="14350" max="14350" width="43.5703125" style="1483" customWidth="1"/>
    <col min="14351" max="14351" width="5.42578125" style="1483" customWidth="1"/>
    <col min="14352" max="14352" width="43.5703125" style="1483" customWidth="1"/>
    <col min="14353" max="14353" width="2.85546875" style="1483" customWidth="1"/>
    <col min="14354" max="14590" width="11.42578125" style="1483"/>
    <col min="14591" max="14591" width="5.42578125" style="1483" customWidth="1"/>
    <col min="14592" max="14592" width="43.5703125" style="1483" customWidth="1"/>
    <col min="14593" max="14593" width="5.42578125" style="1483" customWidth="1"/>
    <col min="14594" max="14594" width="43.5703125" style="1483" customWidth="1"/>
    <col min="14595" max="14595" width="5.42578125" style="1483" customWidth="1"/>
    <col min="14596" max="14596" width="43.5703125" style="1483" customWidth="1"/>
    <col min="14597" max="14597" width="5.42578125" style="1483" customWidth="1"/>
    <col min="14598" max="14598" width="43.5703125" style="1483" customWidth="1"/>
    <col min="14599" max="14599" width="3.42578125" style="1483" customWidth="1"/>
    <col min="14600" max="14600" width="13.7109375" style="1483" customWidth="1"/>
    <col min="14601" max="14601" width="5.42578125" style="1483" customWidth="1"/>
    <col min="14602" max="14602" width="43.5703125" style="1483" customWidth="1"/>
    <col min="14603" max="14603" width="5.42578125" style="1483" customWidth="1"/>
    <col min="14604" max="14604" width="43.5703125" style="1483" customWidth="1"/>
    <col min="14605" max="14605" width="5.42578125" style="1483" customWidth="1"/>
    <col min="14606" max="14606" width="43.5703125" style="1483" customWidth="1"/>
    <col min="14607" max="14607" width="5.42578125" style="1483" customWidth="1"/>
    <col min="14608" max="14608" width="43.5703125" style="1483" customWidth="1"/>
    <col min="14609" max="14609" width="2.85546875" style="1483" customWidth="1"/>
    <col min="14610" max="14846" width="11.42578125" style="1483"/>
    <col min="14847" max="14847" width="5.42578125" style="1483" customWidth="1"/>
    <col min="14848" max="14848" width="43.5703125" style="1483" customWidth="1"/>
    <col min="14849" max="14849" width="5.42578125" style="1483" customWidth="1"/>
    <col min="14850" max="14850" width="43.5703125" style="1483" customWidth="1"/>
    <col min="14851" max="14851" width="5.42578125" style="1483" customWidth="1"/>
    <col min="14852" max="14852" width="43.5703125" style="1483" customWidth="1"/>
    <col min="14853" max="14853" width="5.42578125" style="1483" customWidth="1"/>
    <col min="14854" max="14854" width="43.5703125" style="1483" customWidth="1"/>
    <col min="14855" max="14855" width="3.42578125" style="1483" customWidth="1"/>
    <col min="14856" max="14856" width="13.7109375" style="1483" customWidth="1"/>
    <col min="14857" max="14857" width="5.42578125" style="1483" customWidth="1"/>
    <col min="14858" max="14858" width="43.5703125" style="1483" customWidth="1"/>
    <col min="14859" max="14859" width="5.42578125" style="1483" customWidth="1"/>
    <col min="14860" max="14860" width="43.5703125" style="1483" customWidth="1"/>
    <col min="14861" max="14861" width="5.42578125" style="1483" customWidth="1"/>
    <col min="14862" max="14862" width="43.5703125" style="1483" customWidth="1"/>
    <col min="14863" max="14863" width="5.42578125" style="1483" customWidth="1"/>
    <col min="14864" max="14864" width="43.5703125" style="1483" customWidth="1"/>
    <col min="14865" max="14865" width="2.85546875" style="1483" customWidth="1"/>
    <col min="14866" max="15102" width="11.42578125" style="1483"/>
    <col min="15103" max="15103" width="5.42578125" style="1483" customWidth="1"/>
    <col min="15104" max="15104" width="43.5703125" style="1483" customWidth="1"/>
    <col min="15105" max="15105" width="5.42578125" style="1483" customWidth="1"/>
    <col min="15106" max="15106" width="43.5703125" style="1483" customWidth="1"/>
    <col min="15107" max="15107" width="5.42578125" style="1483" customWidth="1"/>
    <col min="15108" max="15108" width="43.5703125" style="1483" customWidth="1"/>
    <col min="15109" max="15109" width="5.42578125" style="1483" customWidth="1"/>
    <col min="15110" max="15110" width="43.5703125" style="1483" customWidth="1"/>
    <col min="15111" max="15111" width="3.42578125" style="1483" customWidth="1"/>
    <col min="15112" max="15112" width="13.7109375" style="1483" customWidth="1"/>
    <col min="15113" max="15113" width="5.42578125" style="1483" customWidth="1"/>
    <col min="15114" max="15114" width="43.5703125" style="1483" customWidth="1"/>
    <col min="15115" max="15115" width="5.42578125" style="1483" customWidth="1"/>
    <col min="15116" max="15116" width="43.5703125" style="1483" customWidth="1"/>
    <col min="15117" max="15117" width="5.42578125" style="1483" customWidth="1"/>
    <col min="15118" max="15118" width="43.5703125" style="1483" customWidth="1"/>
    <col min="15119" max="15119" width="5.42578125" style="1483" customWidth="1"/>
    <col min="15120" max="15120" width="43.5703125" style="1483" customWidth="1"/>
    <col min="15121" max="15121" width="2.85546875" style="1483" customWidth="1"/>
    <col min="15122" max="15358" width="11.42578125" style="1483"/>
    <col min="15359" max="15359" width="5.42578125" style="1483" customWidth="1"/>
    <col min="15360" max="15360" width="43.5703125" style="1483" customWidth="1"/>
    <col min="15361" max="15361" width="5.42578125" style="1483" customWidth="1"/>
    <col min="15362" max="15362" width="43.5703125" style="1483" customWidth="1"/>
    <col min="15363" max="15363" width="5.42578125" style="1483" customWidth="1"/>
    <col min="15364" max="15364" width="43.5703125" style="1483" customWidth="1"/>
    <col min="15365" max="15365" width="5.42578125" style="1483" customWidth="1"/>
    <col min="15366" max="15366" width="43.5703125" style="1483" customWidth="1"/>
    <col min="15367" max="15367" width="3.42578125" style="1483" customWidth="1"/>
    <col min="15368" max="15368" width="13.7109375" style="1483" customWidth="1"/>
    <col min="15369" max="15369" width="5.42578125" style="1483" customWidth="1"/>
    <col min="15370" max="15370" width="43.5703125" style="1483" customWidth="1"/>
    <col min="15371" max="15371" width="5.42578125" style="1483" customWidth="1"/>
    <col min="15372" max="15372" width="43.5703125" style="1483" customWidth="1"/>
    <col min="15373" max="15373" width="5.42578125" style="1483" customWidth="1"/>
    <col min="15374" max="15374" width="43.5703125" style="1483" customWidth="1"/>
    <col min="15375" max="15375" width="5.42578125" style="1483" customWidth="1"/>
    <col min="15376" max="15376" width="43.5703125" style="1483" customWidth="1"/>
    <col min="15377" max="15377" width="2.85546875" style="1483" customWidth="1"/>
    <col min="15378" max="15614" width="11.42578125" style="1483"/>
    <col min="15615" max="15615" width="5.42578125" style="1483" customWidth="1"/>
    <col min="15616" max="15616" width="43.5703125" style="1483" customWidth="1"/>
    <col min="15617" max="15617" width="5.42578125" style="1483" customWidth="1"/>
    <col min="15618" max="15618" width="43.5703125" style="1483" customWidth="1"/>
    <col min="15619" max="15619" width="5.42578125" style="1483" customWidth="1"/>
    <col min="15620" max="15620" width="43.5703125" style="1483" customWidth="1"/>
    <col min="15621" max="15621" width="5.42578125" style="1483" customWidth="1"/>
    <col min="15622" max="15622" width="43.5703125" style="1483" customWidth="1"/>
    <col min="15623" max="15623" width="3.42578125" style="1483" customWidth="1"/>
    <col min="15624" max="15624" width="13.7109375" style="1483" customWidth="1"/>
    <col min="15625" max="15625" width="5.42578125" style="1483" customWidth="1"/>
    <col min="15626" max="15626" width="43.5703125" style="1483" customWidth="1"/>
    <col min="15627" max="15627" width="5.42578125" style="1483" customWidth="1"/>
    <col min="15628" max="15628" width="43.5703125" style="1483" customWidth="1"/>
    <col min="15629" max="15629" width="5.42578125" style="1483" customWidth="1"/>
    <col min="15630" max="15630" width="43.5703125" style="1483" customWidth="1"/>
    <col min="15631" max="15631" width="5.42578125" style="1483" customWidth="1"/>
    <col min="15632" max="15632" width="43.5703125" style="1483" customWidth="1"/>
    <col min="15633" max="15633" width="2.85546875" style="1483" customWidth="1"/>
    <col min="15634" max="15870" width="11.42578125" style="1483"/>
    <col min="15871" max="15871" width="5.42578125" style="1483" customWidth="1"/>
    <col min="15872" max="15872" width="43.5703125" style="1483" customWidth="1"/>
    <col min="15873" max="15873" width="5.42578125" style="1483" customWidth="1"/>
    <col min="15874" max="15874" width="43.5703125" style="1483" customWidth="1"/>
    <col min="15875" max="15875" width="5.42578125" style="1483" customWidth="1"/>
    <col min="15876" max="15876" width="43.5703125" style="1483" customWidth="1"/>
    <col min="15877" max="15877" width="5.42578125" style="1483" customWidth="1"/>
    <col min="15878" max="15878" width="43.5703125" style="1483" customWidth="1"/>
    <col min="15879" max="15879" width="3.42578125" style="1483" customWidth="1"/>
    <col min="15880" max="15880" width="13.7109375" style="1483" customWidth="1"/>
    <col min="15881" max="15881" width="5.42578125" style="1483" customWidth="1"/>
    <col min="15882" max="15882" width="43.5703125" style="1483" customWidth="1"/>
    <col min="15883" max="15883" width="5.42578125" style="1483" customWidth="1"/>
    <col min="15884" max="15884" width="43.5703125" style="1483" customWidth="1"/>
    <col min="15885" max="15885" width="5.42578125" style="1483" customWidth="1"/>
    <col min="15886" max="15886" width="43.5703125" style="1483" customWidth="1"/>
    <col min="15887" max="15887" width="5.42578125" style="1483" customWidth="1"/>
    <col min="15888" max="15888" width="43.5703125" style="1483" customWidth="1"/>
    <col min="15889" max="15889" width="2.85546875" style="1483" customWidth="1"/>
    <col min="15890" max="16126" width="11.42578125" style="1483"/>
    <col min="16127" max="16127" width="5.42578125" style="1483" customWidth="1"/>
    <col min="16128" max="16128" width="43.5703125" style="1483" customWidth="1"/>
    <col min="16129" max="16129" width="5.42578125" style="1483" customWidth="1"/>
    <col min="16130" max="16130" width="43.5703125" style="1483" customWidth="1"/>
    <col min="16131" max="16131" width="5.42578125" style="1483" customWidth="1"/>
    <col min="16132" max="16132" width="43.5703125" style="1483" customWidth="1"/>
    <col min="16133" max="16133" width="5.42578125" style="1483" customWidth="1"/>
    <col min="16134" max="16134" width="43.5703125" style="1483" customWidth="1"/>
    <col min="16135" max="16135" width="3.42578125" style="1483" customWidth="1"/>
    <col min="16136" max="16136" width="13.7109375" style="1483" customWidth="1"/>
    <col min="16137" max="16137" width="5.42578125" style="1483" customWidth="1"/>
    <col min="16138" max="16138" width="43.5703125" style="1483" customWidth="1"/>
    <col min="16139" max="16139" width="5.42578125" style="1483" customWidth="1"/>
    <col min="16140" max="16140" width="43.5703125" style="1483" customWidth="1"/>
    <col min="16141" max="16141" width="5.42578125" style="1483" customWidth="1"/>
    <col min="16142" max="16142" width="43.5703125" style="1483" customWidth="1"/>
    <col min="16143" max="16143" width="5.42578125" style="1483" customWidth="1"/>
    <col min="16144" max="16144" width="43.5703125" style="1483" customWidth="1"/>
    <col min="16145" max="16145" width="2.85546875" style="1483" customWidth="1"/>
    <col min="16146" max="16384" width="11.42578125" style="1483"/>
  </cols>
  <sheetData>
    <row r="1" spans="1:50" ht="26.25">
      <c r="B1" s="1823" t="s">
        <v>2448</v>
      </c>
      <c r="C1" s="1823"/>
      <c r="D1" s="1823"/>
      <c r="E1" s="1823"/>
      <c r="F1" s="1823"/>
      <c r="G1" s="1823"/>
      <c r="H1" s="1823"/>
      <c r="I1" s="1827" t="str">
        <f ca="1">"Page "&amp;_xlfn.SHEET()&amp;" sur "&amp;_xlfn.SHEETS()</f>
        <v>Page 13 sur 17</v>
      </c>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c r="AX1" s="1823"/>
    </row>
    <row r="2" spans="1:50" ht="19.5" customHeight="1" thickBot="1">
      <c r="B2" s="1483"/>
      <c r="C2" s="1483"/>
      <c r="D2" s="1483"/>
      <c r="E2" s="1483"/>
      <c r="F2" s="1483"/>
      <c r="G2" s="1483"/>
      <c r="H2" s="1483"/>
      <c r="I2" s="1483"/>
      <c r="J2" s="1483"/>
      <c r="K2" s="1483"/>
      <c r="L2" s="1483"/>
      <c r="M2" s="1483"/>
      <c r="N2" s="1483"/>
      <c r="O2" s="1483"/>
      <c r="P2" s="1483"/>
      <c r="Q2" s="1483"/>
      <c r="R2" s="1483"/>
      <c r="S2" s="1483"/>
      <c r="T2" s="1483"/>
      <c r="W2" s="4478" t="s">
        <v>1709</v>
      </c>
      <c r="X2" s="4478"/>
      <c r="Y2" s="4478"/>
      <c r="Z2" s="4478"/>
      <c r="AA2" s="4478"/>
      <c r="AB2" s="4478"/>
      <c r="AC2" s="4478"/>
      <c r="AD2" s="4478"/>
      <c r="AE2" s="4478"/>
      <c r="AF2" s="4478"/>
      <c r="AG2" s="4478"/>
      <c r="AH2" s="4478"/>
      <c r="AI2" s="4478"/>
      <c r="AJ2" s="4478"/>
      <c r="AK2" s="4478"/>
      <c r="AL2" s="4478"/>
      <c r="AM2" s="4478"/>
      <c r="AN2" s="1484"/>
      <c r="AO2" s="152"/>
      <c r="AP2" s="4479" t="s">
        <v>2919</v>
      </c>
      <c r="AR2" s="4480"/>
      <c r="AS2" s="4480"/>
      <c r="AT2" s="4480"/>
      <c r="AU2" s="4480"/>
      <c r="AV2" s="4480"/>
      <c r="AW2" s="4480"/>
      <c r="AX2" s="4480"/>
    </row>
    <row r="3" spans="1:50" ht="33.75" customHeight="1">
      <c r="B3" s="4481" t="s">
        <v>1710</v>
      </c>
      <c r="C3" s="4481"/>
      <c r="D3" s="4481"/>
      <c r="E3" s="4481"/>
      <c r="F3" s="4481"/>
      <c r="G3" s="4481"/>
      <c r="H3" s="4481"/>
      <c r="I3" s="4481"/>
      <c r="J3" s="4481"/>
      <c r="K3" s="1483"/>
      <c r="L3" s="4482" t="s">
        <v>1711</v>
      </c>
      <c r="M3" s="4482"/>
      <c r="N3" s="4482"/>
      <c r="O3" s="4482"/>
      <c r="P3" s="4482"/>
      <c r="Q3" s="4482"/>
      <c r="R3" s="4482"/>
      <c r="S3" s="4482"/>
      <c r="T3" s="4482"/>
      <c r="V3" s="1484"/>
      <c r="W3" s="4483" t="s">
        <v>2920</v>
      </c>
      <c r="Y3" s="1484"/>
      <c r="Z3" s="1484"/>
      <c r="AA3" s="1484"/>
      <c r="AB3" s="1484"/>
      <c r="AC3" s="1484"/>
      <c r="AD3" s="1484"/>
      <c r="AE3" s="1484"/>
      <c r="AF3" s="1484"/>
      <c r="AG3" s="1484"/>
      <c r="AH3" s="4484" t="s">
        <v>2921</v>
      </c>
      <c r="AI3" s="4485"/>
      <c r="AJ3" s="4485"/>
      <c r="AK3" s="4485"/>
      <c r="AL3" s="4485"/>
      <c r="AM3" s="4485"/>
      <c r="AN3" s="1484"/>
      <c r="AO3" s="152"/>
      <c r="AP3" s="152"/>
      <c r="AR3" s="4486" t="s">
        <v>2922</v>
      </c>
      <c r="AS3" s="4487"/>
      <c r="AT3" s="4488"/>
      <c r="AV3" s="4486" t="s">
        <v>2923</v>
      </c>
      <c r="AW3" s="4487"/>
      <c r="AX3" s="4488"/>
    </row>
    <row r="4" spans="1:50" ht="40.5" customHeight="1">
      <c r="B4" s="1485"/>
      <c r="C4" s="4490" t="s">
        <v>186</v>
      </c>
      <c r="D4" s="1485"/>
      <c r="E4" s="4490" t="s">
        <v>291</v>
      </c>
      <c r="F4" s="1485"/>
      <c r="G4" s="4490" t="s">
        <v>663</v>
      </c>
      <c r="H4" s="1485"/>
      <c r="I4" s="4491" t="s">
        <v>1712</v>
      </c>
      <c r="J4" s="1487"/>
      <c r="K4" s="1483"/>
      <c r="L4" s="1485"/>
      <c r="M4" s="1488" t="s">
        <v>186</v>
      </c>
      <c r="N4" s="1485"/>
      <c r="O4" s="1488" t="s">
        <v>290</v>
      </c>
      <c r="P4" s="1485"/>
      <c r="Q4" s="1488" t="s">
        <v>293</v>
      </c>
      <c r="R4" s="1485"/>
      <c r="S4" s="4492" t="s">
        <v>1712</v>
      </c>
      <c r="T4" s="1487"/>
      <c r="V4" s="4493"/>
      <c r="W4" s="1489" t="s">
        <v>186</v>
      </c>
      <c r="X4" s="4493"/>
      <c r="Y4" s="1490" t="s">
        <v>290</v>
      </c>
      <c r="Z4" s="4493"/>
      <c r="AA4" s="1490" t="s">
        <v>292</v>
      </c>
      <c r="AB4" s="4493"/>
      <c r="AC4" s="1490" t="s">
        <v>339</v>
      </c>
      <c r="AD4" s="4493"/>
      <c r="AE4" s="1489" t="s">
        <v>1712</v>
      </c>
      <c r="AF4" s="4493"/>
      <c r="AG4" s="1489" t="s">
        <v>1713</v>
      </c>
      <c r="AH4" s="4494">
        <v>1</v>
      </c>
      <c r="AI4" s="4495" t="s">
        <v>2924</v>
      </c>
      <c r="AJ4" s="4496"/>
      <c r="AK4" s="4494">
        <f>AH59+1</f>
        <v>57</v>
      </c>
      <c r="AL4" s="4495" t="s">
        <v>2925</v>
      </c>
      <c r="AM4" s="1484"/>
      <c r="AN4" s="1484"/>
      <c r="AO4" s="2070" t="s">
        <v>2411</v>
      </c>
      <c r="AP4" s="3302" t="s">
        <v>2926</v>
      </c>
      <c r="AR4" s="4497" t="s">
        <v>177</v>
      </c>
      <c r="AS4" s="4497"/>
      <c r="AT4" s="4497"/>
      <c r="AV4" s="4497" t="s">
        <v>177</v>
      </c>
      <c r="AW4" s="4497"/>
      <c r="AX4" s="4497"/>
    </row>
    <row r="5" spans="1:50" ht="33.75" customHeight="1">
      <c r="A5" s="1491"/>
      <c r="B5" s="4498">
        <v>1</v>
      </c>
      <c r="C5" s="4499" t="s">
        <v>1714</v>
      </c>
      <c r="D5" s="4498">
        <f>B22+1</f>
        <v>16</v>
      </c>
      <c r="E5" s="4499" t="s">
        <v>1716</v>
      </c>
      <c r="F5" s="4498">
        <f>D26+1</f>
        <v>32</v>
      </c>
      <c r="G5" s="4499" t="s">
        <v>1717</v>
      </c>
      <c r="H5" s="4498">
        <f>F24+1</f>
        <v>51</v>
      </c>
      <c r="I5" s="4499" t="s">
        <v>1718</v>
      </c>
      <c r="J5" s="1487"/>
      <c r="K5" s="1483"/>
      <c r="L5" s="4498">
        <v>1</v>
      </c>
      <c r="M5" s="4499" t="s">
        <v>1719</v>
      </c>
      <c r="N5" s="4498">
        <f>L52+1</f>
        <v>46</v>
      </c>
      <c r="O5" s="4499" t="s">
        <v>1720</v>
      </c>
      <c r="P5" s="4498">
        <f>N52+1</f>
        <v>91</v>
      </c>
      <c r="Q5" s="4499" t="s">
        <v>1721</v>
      </c>
      <c r="R5" s="4498">
        <f>P52+1</f>
        <v>130</v>
      </c>
      <c r="S5" s="4499" t="s">
        <v>1722</v>
      </c>
      <c r="T5" s="1487"/>
      <c r="V5" s="4498">
        <v>1</v>
      </c>
      <c r="W5" s="4499" t="s">
        <v>1719</v>
      </c>
      <c r="X5" s="4498">
        <f>V62+1</f>
        <v>56</v>
      </c>
      <c r="Y5" s="4499" t="s">
        <v>1723</v>
      </c>
      <c r="Z5" s="4498">
        <f>X63+1</f>
        <v>113</v>
      </c>
      <c r="AA5" s="4499" t="s">
        <v>1724</v>
      </c>
      <c r="AB5" s="4498">
        <f>Z62+1</f>
        <v>163</v>
      </c>
      <c r="AC5" s="4499" t="s">
        <v>1725</v>
      </c>
      <c r="AD5" s="4498">
        <f>AB62+1</f>
        <v>217</v>
      </c>
      <c r="AE5" s="4499" t="s">
        <v>1726</v>
      </c>
      <c r="AF5" s="4498">
        <f>AD57+1</f>
        <v>268</v>
      </c>
      <c r="AG5" s="4499" t="s">
        <v>1727</v>
      </c>
      <c r="AH5" s="4494">
        <f>LARGE(AH4:AH4,1)+1</f>
        <v>2</v>
      </c>
      <c r="AI5" s="4495" t="s">
        <v>2927</v>
      </c>
      <c r="AJ5" s="4496"/>
      <c r="AK5" s="4494">
        <f>LARGE(AK4:AK4,1)+1</f>
        <v>58</v>
      </c>
      <c r="AL5" s="4495" t="s">
        <v>2928</v>
      </c>
      <c r="AM5" s="1484"/>
      <c r="AN5" s="1484"/>
      <c r="AO5" s="152"/>
      <c r="AP5" s="4500" t="s">
        <v>186</v>
      </c>
      <c r="AR5" s="4501"/>
      <c r="AS5" s="4502" t="s">
        <v>2929</v>
      </c>
      <c r="AT5" s="4502"/>
      <c r="AV5" s="4501"/>
      <c r="AW5" s="4503" t="s">
        <v>2930</v>
      </c>
      <c r="AX5" s="4503"/>
    </row>
    <row r="6" spans="1:50" ht="30" customHeight="1">
      <c r="A6" s="1493"/>
      <c r="B6" s="4498">
        <f>LARGE(B5:B5,1)+1</f>
        <v>2</v>
      </c>
      <c r="C6" s="4499" t="s">
        <v>1728</v>
      </c>
      <c r="D6" s="4498">
        <f>LARGE(D5:D5,1)+1</f>
        <v>17</v>
      </c>
      <c r="E6" s="4499" t="s">
        <v>1730</v>
      </c>
      <c r="F6" s="4498">
        <f>LARGE(F5:F5,1)+1</f>
        <v>33</v>
      </c>
      <c r="G6" s="4499" t="s">
        <v>1731</v>
      </c>
      <c r="H6" s="4498">
        <f>LARGE(H5:H5,1)+1</f>
        <v>52</v>
      </c>
      <c r="I6" s="4499" t="s">
        <v>1732</v>
      </c>
      <c r="J6" s="1487"/>
      <c r="K6" s="1483"/>
      <c r="L6" s="4498">
        <f>LARGE(L5:L5,1)+1</f>
        <v>2</v>
      </c>
      <c r="M6" s="4499" t="s">
        <v>1733</v>
      </c>
      <c r="N6" s="4498">
        <f>LARGE(N5:N5,1)+1</f>
        <v>47</v>
      </c>
      <c r="O6" s="4499" t="s">
        <v>1734</v>
      </c>
      <c r="P6" s="4498">
        <f>LARGE(P5:P5,1)+1</f>
        <v>92</v>
      </c>
      <c r="Q6" s="4499" t="s">
        <v>1735</v>
      </c>
      <c r="R6" s="4498">
        <f>LARGE(R5:R5,1)+1</f>
        <v>131</v>
      </c>
      <c r="S6" s="4499" t="s">
        <v>1736</v>
      </c>
      <c r="T6" s="1487"/>
      <c r="V6" s="4498">
        <f>LARGE(V5:V5,1)+1</f>
        <v>2</v>
      </c>
      <c r="W6" s="4499" t="s">
        <v>1714</v>
      </c>
      <c r="X6" s="4498">
        <f>LARGE(X5:X5,1)+1</f>
        <v>57</v>
      </c>
      <c r="Y6" s="4499" t="s">
        <v>1737</v>
      </c>
      <c r="Z6" s="4498">
        <f>LARGE(Z5:Z5,1)+1</f>
        <v>114</v>
      </c>
      <c r="AA6" s="4499" t="s">
        <v>1738</v>
      </c>
      <c r="AB6" s="4498">
        <f>LARGE(AB5:AB5,1)+1</f>
        <v>164</v>
      </c>
      <c r="AC6" s="4499" t="s">
        <v>1739</v>
      </c>
      <c r="AD6" s="4498">
        <f>LARGE(AD5:AD5,1)+1</f>
        <v>218</v>
      </c>
      <c r="AE6" s="4499" t="s">
        <v>1740</v>
      </c>
      <c r="AF6" s="4498">
        <f>LARGE(AF5:AF5,1)+1</f>
        <v>269</v>
      </c>
      <c r="AG6" s="4499" t="s">
        <v>1741</v>
      </c>
      <c r="AH6" s="4494">
        <f>LARGE(AH4:AH5,1)+1</f>
        <v>3</v>
      </c>
      <c r="AI6" s="4495" t="s">
        <v>2931</v>
      </c>
      <c r="AJ6" s="4496"/>
      <c r="AK6" s="4494">
        <f>LARGE(AK4:AK5,1)+1</f>
        <v>59</v>
      </c>
      <c r="AL6" s="4495" t="s">
        <v>2932</v>
      </c>
      <c r="AM6" s="1484"/>
      <c r="AN6" s="1484"/>
      <c r="AO6" s="152"/>
      <c r="AP6" s="4504" t="s">
        <v>2933</v>
      </c>
      <c r="AR6" s="4501">
        <v>1</v>
      </c>
      <c r="AS6" s="4505" t="s">
        <v>2934</v>
      </c>
      <c r="AT6" s="4505"/>
      <c r="AV6" s="4501"/>
      <c r="AW6" s="4503"/>
      <c r="AX6" s="4503"/>
    </row>
    <row r="7" spans="1:50" ht="18.75">
      <c r="B7" s="4498">
        <f>LARGE(B5:B6,1)+1</f>
        <v>3</v>
      </c>
      <c r="C7" s="4499" t="s">
        <v>1742</v>
      </c>
      <c r="D7" s="4498">
        <f>LARGE(D5:D6,1)+1</f>
        <v>18</v>
      </c>
      <c r="E7" s="4499" t="s">
        <v>1744</v>
      </c>
      <c r="F7" s="4498">
        <f>LARGE(F5:F6,1)+1</f>
        <v>34</v>
      </c>
      <c r="G7" s="4499" t="s">
        <v>1745</v>
      </c>
      <c r="H7" s="4498">
        <f>LARGE(H5:H6,1)+1</f>
        <v>53</v>
      </c>
      <c r="I7" s="4499" t="s">
        <v>1746</v>
      </c>
      <c r="J7" s="1487"/>
      <c r="K7" s="1483"/>
      <c r="L7" s="4498">
        <f>LARGE(L5:L6,1)+1</f>
        <v>3</v>
      </c>
      <c r="M7" s="4499" t="s">
        <v>1747</v>
      </c>
      <c r="N7" s="4498">
        <f>LARGE(N5:N6,1)+1</f>
        <v>48</v>
      </c>
      <c r="O7" s="4499" t="s">
        <v>1748</v>
      </c>
      <c r="P7" s="4498">
        <f>LARGE(P5:P6,1)+1</f>
        <v>93</v>
      </c>
      <c r="Q7" s="4499" t="s">
        <v>1749</v>
      </c>
      <c r="R7" s="4498">
        <f>LARGE(R5:R6,1)+1</f>
        <v>132</v>
      </c>
      <c r="S7" s="4499" t="s">
        <v>1750</v>
      </c>
      <c r="T7" s="1487"/>
      <c r="V7" s="4498">
        <f>LARGE(V5:V6,1)+1</f>
        <v>3</v>
      </c>
      <c r="W7" s="4499" t="s">
        <v>1733</v>
      </c>
      <c r="X7" s="4498">
        <f>LARGE(X5:X6,1)+1</f>
        <v>58</v>
      </c>
      <c r="Y7" s="4499" t="s">
        <v>1751</v>
      </c>
      <c r="Z7" s="4498">
        <f>LARGE(Z5:Z6,1)+1</f>
        <v>115</v>
      </c>
      <c r="AA7" s="4499" t="s">
        <v>1752</v>
      </c>
      <c r="AB7" s="4498">
        <f>LARGE(AB5:AB6,1)+1</f>
        <v>165</v>
      </c>
      <c r="AC7" s="4499" t="s">
        <v>1753</v>
      </c>
      <c r="AD7" s="4498">
        <f>LARGE(AD5:AD6,1)+1</f>
        <v>219</v>
      </c>
      <c r="AE7" s="4499" t="s">
        <v>1754</v>
      </c>
      <c r="AF7" s="4498">
        <f>LARGE(AF5:AF6,1)+1</f>
        <v>270</v>
      </c>
      <c r="AG7" s="4499" t="s">
        <v>1755</v>
      </c>
      <c r="AH7" s="4494">
        <f>LARGE(AH4:AH6,1)+1</f>
        <v>4</v>
      </c>
      <c r="AI7" s="4495" t="s">
        <v>2935</v>
      </c>
      <c r="AJ7" s="4496"/>
      <c r="AK7" s="4494">
        <f>LARGE(AK4:AK6,1)+1</f>
        <v>60</v>
      </c>
      <c r="AL7" s="4495" t="s">
        <v>2936</v>
      </c>
      <c r="AM7" s="1484"/>
      <c r="AN7" s="1484"/>
      <c r="AO7" s="152"/>
      <c r="AP7" s="4504" t="s">
        <v>2937</v>
      </c>
      <c r="AR7" s="4501">
        <v>2</v>
      </c>
      <c r="AS7" s="4505" t="s">
        <v>2938</v>
      </c>
      <c r="AT7" s="4505"/>
      <c r="AV7" s="4506" t="s">
        <v>161</v>
      </c>
      <c r="AW7" s="4507" t="s">
        <v>2939</v>
      </c>
      <c r="AX7" s="4505"/>
    </row>
    <row r="8" spans="1:50" ht="46.5" customHeight="1">
      <c r="B8" s="4498">
        <f>LARGE(B5:B7,1)+1</f>
        <v>4</v>
      </c>
      <c r="C8" s="4499" t="s">
        <v>1756</v>
      </c>
      <c r="D8" s="4498">
        <f>LARGE(D5:D7,1)+1</f>
        <v>19</v>
      </c>
      <c r="E8" s="4499" t="s">
        <v>1744</v>
      </c>
      <c r="F8" s="4498">
        <f>LARGE(F5:F7,1)+1</f>
        <v>35</v>
      </c>
      <c r="G8" s="4499" t="s">
        <v>1758</v>
      </c>
      <c r="H8" s="4498">
        <f>LARGE(H5:H7,1)+1</f>
        <v>54</v>
      </c>
      <c r="I8" s="4499" t="s">
        <v>1759</v>
      </c>
      <c r="J8" s="1487"/>
      <c r="K8" s="1483"/>
      <c r="L8" s="4498">
        <f>LARGE(L5:L7,1)+1</f>
        <v>4</v>
      </c>
      <c r="M8" s="4499" t="s">
        <v>1760</v>
      </c>
      <c r="N8" s="4498">
        <f>LARGE(N5:N7,1)+1</f>
        <v>49</v>
      </c>
      <c r="O8" s="4499" t="s">
        <v>1761</v>
      </c>
      <c r="P8" s="4498"/>
      <c r="Q8" s="1488" t="s">
        <v>635</v>
      </c>
      <c r="R8" s="4498">
        <f>LARGE(R5:R7,1)+1</f>
        <v>133</v>
      </c>
      <c r="S8" s="4499" t="s">
        <v>1762</v>
      </c>
      <c r="T8" s="1487"/>
      <c r="V8" s="4498">
        <f>LARGE(V5:V7,1)+1</f>
        <v>4</v>
      </c>
      <c r="W8" s="4499" t="s">
        <v>2940</v>
      </c>
      <c r="X8" s="4498">
        <f>LARGE(X5:X7,1)+1</f>
        <v>59</v>
      </c>
      <c r="Y8" s="4499" t="s">
        <v>1763</v>
      </c>
      <c r="Z8" s="4498">
        <f>LARGE(Z5:Z7,1)+1</f>
        <v>116</v>
      </c>
      <c r="AA8" s="4499" t="s">
        <v>1764</v>
      </c>
      <c r="AB8" s="4498">
        <f>LARGE(AB5:AB7,1)+1</f>
        <v>166</v>
      </c>
      <c r="AC8" s="4499" t="s">
        <v>1765</v>
      </c>
      <c r="AD8" s="4498">
        <f>LARGE(AD5:AD7,1)+1</f>
        <v>220</v>
      </c>
      <c r="AE8" s="4499" t="s">
        <v>1766</v>
      </c>
      <c r="AF8" s="4498">
        <f>LARGE(AF5:AF7,1)+1</f>
        <v>271</v>
      </c>
      <c r="AG8" s="4499" t="s">
        <v>1767</v>
      </c>
      <c r="AH8" s="4494">
        <f>LARGE(AH4:AH7,1)+1</f>
        <v>5</v>
      </c>
      <c r="AI8" s="4495" t="s">
        <v>2941</v>
      </c>
      <c r="AJ8" s="4496"/>
      <c r="AK8" s="4494">
        <f>LARGE(AK4:AK7,1)+1</f>
        <v>61</v>
      </c>
      <c r="AL8" s="4495" t="s">
        <v>2942</v>
      </c>
      <c r="AM8" s="1484"/>
      <c r="AN8" s="1484"/>
      <c r="AO8" s="152"/>
      <c r="AP8" s="4504" t="s">
        <v>2943</v>
      </c>
      <c r="AR8" s="4501">
        <v>3</v>
      </c>
      <c r="AS8" s="4505" t="s">
        <v>2944</v>
      </c>
      <c r="AT8" s="4505"/>
      <c r="AV8" s="4501">
        <v>1</v>
      </c>
      <c r="AW8" s="4505" t="s">
        <v>2945</v>
      </c>
      <c r="AX8" s="4505"/>
    </row>
    <row r="9" spans="1:50" ht="27" customHeight="1">
      <c r="B9" s="4498">
        <f>LARGE(B5:B8,1)+1</f>
        <v>5</v>
      </c>
      <c r="C9" s="4499" t="s">
        <v>1768</v>
      </c>
      <c r="D9" s="4498">
        <f>LARGE(D5:D8,1)+1</f>
        <v>20</v>
      </c>
      <c r="E9" s="4499" t="s">
        <v>1770</v>
      </c>
      <c r="F9" s="4498">
        <f>LARGE(F5:F8,1)+1</f>
        <v>36</v>
      </c>
      <c r="G9" s="4499" t="s">
        <v>1771</v>
      </c>
      <c r="H9" s="4498"/>
      <c r="I9" s="4491" t="s">
        <v>340</v>
      </c>
      <c r="J9" s="1487"/>
      <c r="K9" s="1483"/>
      <c r="L9" s="4498"/>
      <c r="M9" s="1488" t="s">
        <v>187</v>
      </c>
      <c r="N9" s="4498">
        <f>LARGE(N5:N8,1)+1</f>
        <v>50</v>
      </c>
      <c r="O9" s="4499" t="s">
        <v>1772</v>
      </c>
      <c r="P9" s="4498">
        <f>LARGE(P5:P8,1)+1</f>
        <v>94</v>
      </c>
      <c r="Q9" s="4499" t="s">
        <v>1773</v>
      </c>
      <c r="R9" s="4498">
        <f>LARGE(R5:R8,1)+1</f>
        <v>134</v>
      </c>
      <c r="S9" s="4499" t="s">
        <v>1774</v>
      </c>
      <c r="T9" s="1487"/>
      <c r="V9" s="4498">
        <f>LARGE(V5:V8,1)+1</f>
        <v>5</v>
      </c>
      <c r="W9" s="4499" t="s">
        <v>1728</v>
      </c>
      <c r="X9" s="4498">
        <f>LARGE(X5:X8,1)+1</f>
        <v>60</v>
      </c>
      <c r="Y9" s="4499" t="s">
        <v>1775</v>
      </c>
      <c r="Z9" s="4498">
        <f>LARGE(Z5:Z8,1)+1</f>
        <v>117</v>
      </c>
      <c r="AA9" s="4499" t="s">
        <v>1776</v>
      </c>
      <c r="AB9" s="4498">
        <f>LARGE(AB5:AB8,1)+1</f>
        <v>167</v>
      </c>
      <c r="AC9" s="4499" t="s">
        <v>1777</v>
      </c>
      <c r="AD9" s="4498">
        <f>LARGE(AD5:AD8,1)+1</f>
        <v>221</v>
      </c>
      <c r="AE9" s="4499" t="s">
        <v>1778</v>
      </c>
      <c r="AF9" s="4498">
        <f>LARGE(AF5:AF8,1)+1</f>
        <v>272</v>
      </c>
      <c r="AG9" s="4499" t="s">
        <v>1779</v>
      </c>
      <c r="AH9" s="4494">
        <f>LARGE(AH4:AH8,1)+1</f>
        <v>6</v>
      </c>
      <c r="AI9" s="4495" t="s">
        <v>2946</v>
      </c>
      <c r="AJ9" s="4496"/>
      <c r="AK9" s="4494">
        <f>LARGE(AK4:AK8,1)+1</f>
        <v>62</v>
      </c>
      <c r="AL9" s="4495" t="s">
        <v>2947</v>
      </c>
      <c r="AM9" s="1484"/>
      <c r="AN9" s="1484"/>
      <c r="AO9" s="152"/>
      <c r="AP9" s="4504" t="s">
        <v>2948</v>
      </c>
      <c r="AR9" s="4501">
        <v>4</v>
      </c>
      <c r="AS9" s="4505" t="s">
        <v>2949</v>
      </c>
      <c r="AT9" s="4505"/>
      <c r="AV9" s="4501">
        <v>2</v>
      </c>
      <c r="AW9" s="4505" t="s">
        <v>2950</v>
      </c>
      <c r="AX9" s="4505"/>
    </row>
    <row r="10" spans="1:50" ht="27" customHeight="1">
      <c r="B10" s="4498">
        <f>LARGE(B5:B9,1)+1</f>
        <v>6</v>
      </c>
      <c r="C10" s="4499" t="s">
        <v>1780</v>
      </c>
      <c r="D10" s="4508"/>
      <c r="E10" s="1486" t="s">
        <v>292</v>
      </c>
      <c r="F10" s="4498">
        <f>LARGE(F5:F9,1)+1</f>
        <v>37</v>
      </c>
      <c r="G10" s="4499" t="s">
        <v>1781</v>
      </c>
      <c r="H10" s="4498">
        <f>LARGE(H5:H9,1)+1</f>
        <v>55</v>
      </c>
      <c r="I10" s="4499" t="s">
        <v>1782</v>
      </c>
      <c r="J10" s="1487"/>
      <c r="K10" s="1483"/>
      <c r="L10" s="4498">
        <f>LARGE(L5:L9,1)+1</f>
        <v>5</v>
      </c>
      <c r="M10" s="4499" t="s">
        <v>1783</v>
      </c>
      <c r="N10" s="4498">
        <f>LARGE(N5:N9,1)+1</f>
        <v>51</v>
      </c>
      <c r="O10" s="4499" t="s">
        <v>1785</v>
      </c>
      <c r="P10" s="4498"/>
      <c r="Q10" s="1488" t="s">
        <v>294</v>
      </c>
      <c r="R10" s="4498">
        <f>LARGE(R5:R9,1)+1</f>
        <v>135</v>
      </c>
      <c r="S10" s="4499" t="s">
        <v>1786</v>
      </c>
      <c r="T10" s="1487"/>
      <c r="V10" s="4498">
        <f>LARGE(V5:V9,1)+1</f>
        <v>6</v>
      </c>
      <c r="W10" s="4499" t="s">
        <v>1742</v>
      </c>
      <c r="X10" s="4498">
        <f>LARGE(X5:X9,1)+1</f>
        <v>61</v>
      </c>
      <c r="Y10" s="4499" t="s">
        <v>1787</v>
      </c>
      <c r="Z10" s="4498">
        <f>LARGE(Z5:Z9,1)+1</f>
        <v>118</v>
      </c>
      <c r="AA10" s="4499" t="s">
        <v>1788</v>
      </c>
      <c r="AB10" s="4498">
        <f>LARGE(AB5:AB9,1)+1</f>
        <v>168</v>
      </c>
      <c r="AC10" s="4499" t="s">
        <v>1789</v>
      </c>
      <c r="AD10" s="4498">
        <f>LARGE(AD5:AD9,1)+1</f>
        <v>222</v>
      </c>
      <c r="AE10" s="4499" t="s">
        <v>1790</v>
      </c>
      <c r="AF10" s="4498">
        <f>LARGE(AF5:AF9,1)+1</f>
        <v>273</v>
      </c>
      <c r="AG10" s="4499" t="s">
        <v>1791</v>
      </c>
      <c r="AH10" s="4494">
        <f>LARGE(AH4:AH9,1)+1</f>
        <v>7</v>
      </c>
      <c r="AI10" s="4495" t="s">
        <v>2951</v>
      </c>
      <c r="AJ10" s="4496"/>
      <c r="AK10" s="4494">
        <f>LARGE(AK4:AK9,1)+1</f>
        <v>63</v>
      </c>
      <c r="AL10" s="4495" t="s">
        <v>2952</v>
      </c>
      <c r="AM10" s="1484"/>
      <c r="AN10" s="1484"/>
      <c r="AO10" s="152"/>
      <c r="AP10" s="4504" t="s">
        <v>2953</v>
      </c>
      <c r="AR10" s="4501">
        <v>5</v>
      </c>
      <c r="AS10" s="4505" t="s">
        <v>2954</v>
      </c>
      <c r="AT10" s="4505"/>
      <c r="AV10" s="4501">
        <v>3</v>
      </c>
      <c r="AW10" s="4505" t="s">
        <v>2955</v>
      </c>
      <c r="AX10" s="4505"/>
    </row>
    <row r="11" spans="1:50" ht="23.25" customHeight="1">
      <c r="B11" s="4498">
        <f>LARGE(B5:B10,1)+1</f>
        <v>7</v>
      </c>
      <c r="C11" s="4499" t="s">
        <v>1793</v>
      </c>
      <c r="D11" s="4498">
        <f>LARGE(D5:D10,1)+1</f>
        <v>21</v>
      </c>
      <c r="E11" s="4499" t="s">
        <v>1738</v>
      </c>
      <c r="F11" s="4498">
        <f>LARGE(F5:F10,1)+1</f>
        <v>38</v>
      </c>
      <c r="G11" s="4499" t="s">
        <v>1794</v>
      </c>
      <c r="H11" s="4498">
        <f>LARGE(H5:H10,1)+1</f>
        <v>56</v>
      </c>
      <c r="I11" s="4499" t="s">
        <v>1795</v>
      </c>
      <c r="J11" s="1487"/>
      <c r="K11" s="1483"/>
      <c r="L11" s="4498">
        <f>LARGE(L5:L10,1)+1</f>
        <v>6</v>
      </c>
      <c r="M11" s="4499" t="s">
        <v>1796</v>
      </c>
      <c r="N11" s="4498">
        <f>LARGE(N5:N10,1)+1</f>
        <v>52</v>
      </c>
      <c r="O11" s="4499" t="s">
        <v>1798</v>
      </c>
      <c r="P11" s="4498">
        <f>LARGE(P5:P10,1)+1</f>
        <v>95</v>
      </c>
      <c r="Q11" s="4499" t="s">
        <v>1799</v>
      </c>
      <c r="R11" s="4498">
        <f>LARGE(R5:R10,1)+1</f>
        <v>136</v>
      </c>
      <c r="S11" s="4499" t="s">
        <v>1800</v>
      </c>
      <c r="T11" s="1487"/>
      <c r="V11" s="4498">
        <f>LARGE(V5:V10,1)+1</f>
        <v>7</v>
      </c>
      <c r="W11" s="4499" t="s">
        <v>1756</v>
      </c>
      <c r="X11" s="4498">
        <f>LARGE(X5:X10,1)+1</f>
        <v>62</v>
      </c>
      <c r="Y11" s="4499" t="s">
        <v>1801</v>
      </c>
      <c r="Z11" s="4498">
        <f>LARGE(Z5:Z10,1)+1</f>
        <v>119</v>
      </c>
      <c r="AA11" s="4499" t="s">
        <v>1802</v>
      </c>
      <c r="AB11" s="4498">
        <f>LARGE(AB5:AB10,1)+1</f>
        <v>169</v>
      </c>
      <c r="AC11" s="4499" t="s">
        <v>1803</v>
      </c>
      <c r="AD11" s="4498">
        <f>LARGE(AD5:AD10,1)+1</f>
        <v>223</v>
      </c>
      <c r="AE11" s="4499" t="s">
        <v>1804</v>
      </c>
      <c r="AF11" s="4498">
        <f>LARGE(AF5:AF10,1)+1</f>
        <v>274</v>
      </c>
      <c r="AG11" s="4499" t="s">
        <v>1805</v>
      </c>
      <c r="AH11" s="4494">
        <f>LARGE(AH4:AH10,1)+1</f>
        <v>8</v>
      </c>
      <c r="AI11" s="4495" t="s">
        <v>2956</v>
      </c>
      <c r="AJ11" s="4496"/>
      <c r="AK11" s="4494">
        <f>LARGE(AK4:AK10,1)+1</f>
        <v>64</v>
      </c>
      <c r="AL11" s="4495" t="s">
        <v>2957</v>
      </c>
      <c r="AM11" s="1484"/>
      <c r="AN11" s="1484"/>
      <c r="AO11" s="152"/>
      <c r="AP11" s="4504" t="s">
        <v>2958</v>
      </c>
      <c r="AR11" s="4501">
        <v>6</v>
      </c>
      <c r="AS11" s="4505" t="s">
        <v>2959</v>
      </c>
      <c r="AT11" s="4505"/>
      <c r="AV11" s="4501">
        <v>4</v>
      </c>
      <c r="AW11" s="4509" t="s">
        <v>2960</v>
      </c>
      <c r="AX11" s="4509"/>
    </row>
    <row r="12" spans="1:50" ht="23.25" customHeight="1">
      <c r="B12" s="4508"/>
      <c r="C12" s="1486" t="s">
        <v>187</v>
      </c>
      <c r="D12" s="4498"/>
      <c r="E12" s="1486" t="s">
        <v>1806</v>
      </c>
      <c r="F12" s="4498">
        <f>LARGE(F5:F11,1)+1</f>
        <v>39</v>
      </c>
      <c r="G12" s="4499" t="s">
        <v>1808</v>
      </c>
      <c r="H12" s="4498">
        <f>LARGE(H5:H11,1)+1</f>
        <v>57</v>
      </c>
      <c r="I12" s="4499" t="s">
        <v>1809</v>
      </c>
      <c r="J12" s="1487"/>
      <c r="K12" s="1483"/>
      <c r="L12" s="4498">
        <f>LARGE(L5:L11,1)+1</f>
        <v>7</v>
      </c>
      <c r="M12" s="4499" t="s">
        <v>1810</v>
      </c>
      <c r="N12" s="4498"/>
      <c r="O12" s="1488" t="s">
        <v>291</v>
      </c>
      <c r="P12" s="4498">
        <f>LARGE(P5:P11,1)+1</f>
        <v>96</v>
      </c>
      <c r="Q12" s="4499" t="s">
        <v>1811</v>
      </c>
      <c r="R12" s="4498"/>
      <c r="S12" s="4492" t="s">
        <v>340</v>
      </c>
      <c r="T12" s="1487"/>
      <c r="V12" s="4498">
        <f>LARGE(V5:V11,1)+1</f>
        <v>8</v>
      </c>
      <c r="W12" s="4499" t="s">
        <v>1768</v>
      </c>
      <c r="X12" s="4498">
        <f>LARGE(X5:X11,1)+1</f>
        <v>63</v>
      </c>
      <c r="Y12" s="4499" t="s">
        <v>1812</v>
      </c>
      <c r="Z12" s="4498">
        <f>LARGE(Z5:Z11,1)+1</f>
        <v>120</v>
      </c>
      <c r="AA12" s="4499" t="s">
        <v>1813</v>
      </c>
      <c r="AB12" s="4498">
        <f>LARGE(AB5:AB11,1)+1</f>
        <v>170</v>
      </c>
      <c r="AC12" s="4499" t="s">
        <v>1814</v>
      </c>
      <c r="AD12" s="4498">
        <f>LARGE(AD5:AD11,1)+1</f>
        <v>224</v>
      </c>
      <c r="AE12" s="4499" t="s">
        <v>1815</v>
      </c>
      <c r="AF12" s="4498">
        <f>LARGE(AF5:AF11,1)+1</f>
        <v>275</v>
      </c>
      <c r="AG12" s="4499" t="s">
        <v>1816</v>
      </c>
      <c r="AH12" s="4494">
        <f>LARGE(AH4:AH11,1)+1</f>
        <v>9</v>
      </c>
      <c r="AI12" s="4495" t="s">
        <v>2961</v>
      </c>
      <c r="AJ12" s="4496"/>
      <c r="AK12" s="4494">
        <f>LARGE(AK4:AK11,1)+1</f>
        <v>65</v>
      </c>
      <c r="AL12" s="4495" t="s">
        <v>2962</v>
      </c>
      <c r="AM12" s="1484"/>
      <c r="AN12" s="1484"/>
      <c r="AO12" s="152"/>
      <c r="AP12" s="4504" t="s">
        <v>2963</v>
      </c>
      <c r="AR12" s="4501">
        <v>7</v>
      </c>
      <c r="AS12" s="4505" t="s">
        <v>2964</v>
      </c>
      <c r="AT12" s="4505"/>
      <c r="AV12" s="4501"/>
      <c r="AW12" s="4509"/>
      <c r="AX12" s="4509"/>
    </row>
    <row r="13" spans="1:50" ht="26.25" customHeight="1">
      <c r="B13" s="4498">
        <f>LARGE(B5:B12,1)+1</f>
        <v>8</v>
      </c>
      <c r="C13" s="4499" t="s">
        <v>1817</v>
      </c>
      <c r="D13" s="4498">
        <f>LARGE(D5:D12,1)+1</f>
        <v>22</v>
      </c>
      <c r="E13" s="4499" t="s">
        <v>1818</v>
      </c>
      <c r="F13" s="4498"/>
      <c r="G13" s="1486" t="s">
        <v>1712</v>
      </c>
      <c r="H13" s="4498"/>
      <c r="I13" s="4491" t="s">
        <v>1713</v>
      </c>
      <c r="J13" s="1487"/>
      <c r="K13" s="1483"/>
      <c r="L13" s="4498">
        <f>LARGE(L5:L12,1)+1</f>
        <v>8</v>
      </c>
      <c r="M13" s="4499" t="s">
        <v>1819</v>
      </c>
      <c r="N13" s="4498">
        <f>LARGE(N5:N12,1)+1</f>
        <v>53</v>
      </c>
      <c r="O13" s="4499" t="s">
        <v>1820</v>
      </c>
      <c r="P13" s="4498">
        <f>LARGE(P5:P12,1)+1</f>
        <v>97</v>
      </c>
      <c r="Q13" s="4499" t="s">
        <v>1821</v>
      </c>
      <c r="R13" s="4498">
        <f>LARGE(R5:R12,1)+1</f>
        <v>137</v>
      </c>
      <c r="S13" s="4499" t="s">
        <v>1822</v>
      </c>
      <c r="T13" s="1487"/>
      <c r="V13" s="4498">
        <f>LARGE(V5:V12,1)+1</f>
        <v>9</v>
      </c>
      <c r="W13" s="4499" t="s">
        <v>1780</v>
      </c>
      <c r="X13" s="4498">
        <f>LARGE(X5:X12,1)+1</f>
        <v>64</v>
      </c>
      <c r="Y13" s="4499" t="s">
        <v>1823</v>
      </c>
      <c r="Z13" s="4498">
        <f>LARGE(Z5:Z12,1)+1</f>
        <v>121</v>
      </c>
      <c r="AA13" s="4499" t="s">
        <v>1824</v>
      </c>
      <c r="AB13" s="4498">
        <f>LARGE(AB5:AB12,1)+1</f>
        <v>171</v>
      </c>
      <c r="AC13" s="4499" t="s">
        <v>1825</v>
      </c>
      <c r="AD13" s="4498">
        <f>LARGE(AD5:AD12,1)+1</f>
        <v>225</v>
      </c>
      <c r="AE13" s="4499" t="s">
        <v>1826</v>
      </c>
      <c r="AF13" s="4498">
        <f>LARGE(AF5:AF12,1)+1</f>
        <v>276</v>
      </c>
      <c r="AG13" s="4499" t="s">
        <v>1827</v>
      </c>
      <c r="AH13" s="4494">
        <f>LARGE(AH4:AH12,1)+1</f>
        <v>10</v>
      </c>
      <c r="AI13" s="4495" t="s">
        <v>2965</v>
      </c>
      <c r="AJ13" s="4496"/>
      <c r="AK13" s="4494">
        <f>LARGE(AK4:AK12,1)+1</f>
        <v>66</v>
      </c>
      <c r="AL13" s="4495" t="s">
        <v>2966</v>
      </c>
      <c r="AM13" s="1484"/>
      <c r="AN13" s="1484"/>
      <c r="AO13" s="152"/>
      <c r="AP13" s="4500" t="s">
        <v>187</v>
      </c>
      <c r="AR13" s="4501">
        <v>8</v>
      </c>
      <c r="AS13" s="4505" t="s">
        <v>2967</v>
      </c>
      <c r="AT13" s="4505"/>
      <c r="AV13" s="4501"/>
      <c r="AW13" s="4510"/>
      <c r="AX13" s="4510"/>
    </row>
    <row r="14" spans="1:50" ht="22.5" customHeight="1">
      <c r="B14" s="4508"/>
      <c r="C14" s="1486" t="s">
        <v>268</v>
      </c>
      <c r="D14" s="4498"/>
      <c r="E14" s="1486" t="s">
        <v>635</v>
      </c>
      <c r="F14" s="4498">
        <f>LARGE(F5:F13,1)+1</f>
        <v>40</v>
      </c>
      <c r="G14" s="4499" t="s">
        <v>1804</v>
      </c>
      <c r="H14" s="4498">
        <f>LARGE(H5:H13,1)+1</f>
        <v>58</v>
      </c>
      <c r="I14" s="4499" t="s">
        <v>1791</v>
      </c>
      <c r="J14" s="1487"/>
      <c r="K14" s="1483"/>
      <c r="L14" s="4498">
        <f>LARGE(L5:L13,1)+1</f>
        <v>9</v>
      </c>
      <c r="M14" s="4499" t="s">
        <v>1828</v>
      </c>
      <c r="N14" s="4498">
        <f>LARGE(N5:N13,1)+1</f>
        <v>54</v>
      </c>
      <c r="O14" s="4499" t="s">
        <v>1829</v>
      </c>
      <c r="P14" s="4498">
        <f>LARGE(P5:P13,1)+1</f>
        <v>98</v>
      </c>
      <c r="Q14" s="4499" t="s">
        <v>1830</v>
      </c>
      <c r="R14" s="4498">
        <f>LARGE(R5:R13,1)+1</f>
        <v>138</v>
      </c>
      <c r="S14" s="4499" t="s">
        <v>1831</v>
      </c>
      <c r="T14" s="1487"/>
      <c r="V14" s="4498">
        <f>LARGE(V5:V13,1)+1</f>
        <v>10</v>
      </c>
      <c r="W14" s="4499" t="s">
        <v>1793</v>
      </c>
      <c r="X14" s="4498">
        <f>LARGE(X5:X13,1)+1</f>
        <v>65</v>
      </c>
      <c r="Y14" s="4499" t="s">
        <v>1833</v>
      </c>
      <c r="Z14" s="4498">
        <f>LARGE(Z5:Z13,1)+1</f>
        <v>122</v>
      </c>
      <c r="AA14" s="4499" t="s">
        <v>1834</v>
      </c>
      <c r="AB14" s="4498">
        <f>LARGE(AB5:AB13,1)+1</f>
        <v>172</v>
      </c>
      <c r="AC14" s="4499" t="s">
        <v>1835</v>
      </c>
      <c r="AD14" s="4498">
        <f>LARGE(AD5:AD13,1)+1</f>
        <v>226</v>
      </c>
      <c r="AE14" s="4499" t="s">
        <v>1836</v>
      </c>
      <c r="AF14" s="4498">
        <f>LARGE(AF5:AF13,1)+1</f>
        <v>277</v>
      </c>
      <c r="AG14" s="4499" t="s">
        <v>1837</v>
      </c>
      <c r="AH14" s="4494">
        <f>LARGE(AH4:AH13,1)+1</f>
        <v>11</v>
      </c>
      <c r="AI14" s="4495" t="s">
        <v>2968</v>
      </c>
      <c r="AJ14" s="4496"/>
      <c r="AK14" s="4494">
        <f>LARGE(AK4:AK13,1)+1</f>
        <v>67</v>
      </c>
      <c r="AL14" s="4495" t="s">
        <v>2969</v>
      </c>
      <c r="AM14" s="1484"/>
      <c r="AN14" s="1484"/>
      <c r="AO14" s="152"/>
      <c r="AP14" s="4504" t="s">
        <v>2970</v>
      </c>
      <c r="AR14" s="4501"/>
      <c r="AS14" s="4511" t="s">
        <v>2971</v>
      </c>
      <c r="AT14" s="4505"/>
      <c r="AV14" s="4506" t="s">
        <v>162</v>
      </c>
      <c r="AW14" s="4507" t="s">
        <v>2972</v>
      </c>
      <c r="AX14" s="4505"/>
    </row>
    <row r="15" spans="1:50" s="1494" customFormat="1" ht="26.25" customHeight="1">
      <c r="B15" s="4498">
        <f>LARGE(B5:B14,1)+1</f>
        <v>9</v>
      </c>
      <c r="C15" s="4499" t="s">
        <v>1838</v>
      </c>
      <c r="D15" s="4498">
        <f>LARGE(D5:D14,1)+1</f>
        <v>23</v>
      </c>
      <c r="E15" s="4499" t="s">
        <v>1839</v>
      </c>
      <c r="F15" s="4498">
        <f>LARGE(F5:F14,1)+1</f>
        <v>41</v>
      </c>
      <c r="G15" s="4499" t="s">
        <v>1815</v>
      </c>
      <c r="H15" s="4498"/>
      <c r="I15" s="4491" t="s">
        <v>1840</v>
      </c>
      <c r="J15" s="1487"/>
      <c r="K15" s="1483"/>
      <c r="L15" s="4498">
        <f>LARGE(L5:L14,1)+1</f>
        <v>10</v>
      </c>
      <c r="M15" s="4499" t="s">
        <v>1841</v>
      </c>
      <c r="N15" s="4498">
        <f>LARGE(N5:N14,1)+1</f>
        <v>55</v>
      </c>
      <c r="O15" s="4499" t="s">
        <v>1842</v>
      </c>
      <c r="P15" s="4498"/>
      <c r="Q15" s="1488" t="s">
        <v>339</v>
      </c>
      <c r="R15" s="4498">
        <f>LARGE(R5:R14,1)+1</f>
        <v>139</v>
      </c>
      <c r="S15" s="4499" t="s">
        <v>1843</v>
      </c>
      <c r="T15" s="1487"/>
      <c r="V15" s="4498">
        <f>LARGE(V5:V14,1)+1</f>
        <v>11</v>
      </c>
      <c r="W15" s="4499" t="s">
        <v>1832</v>
      </c>
      <c r="X15" s="4498">
        <f>LARGE(X5:X14,1)+1</f>
        <v>66</v>
      </c>
      <c r="Y15" s="4499" t="s">
        <v>1844</v>
      </c>
      <c r="Z15" s="4498">
        <f>LARGE(Z5:Z14,1)+1</f>
        <v>123</v>
      </c>
      <c r="AA15" s="4499" t="s">
        <v>1845</v>
      </c>
      <c r="AB15" s="4498">
        <f>LARGE(AB5:AB14,1)+1</f>
        <v>173</v>
      </c>
      <c r="AC15" s="4499" t="s">
        <v>1846</v>
      </c>
      <c r="AD15" s="4498">
        <f>LARGE(AD5:AD14,1)+1</f>
        <v>227</v>
      </c>
      <c r="AE15" s="4499" t="s">
        <v>1722</v>
      </c>
      <c r="AF15" s="4498">
        <f>LARGE(AF5:AF14,1)+1</f>
        <v>278</v>
      </c>
      <c r="AG15" s="4499" t="s">
        <v>1847</v>
      </c>
      <c r="AH15" s="4494">
        <f>LARGE(AH4:AH14,1)+1</f>
        <v>12</v>
      </c>
      <c r="AI15" s="4495" t="s">
        <v>2973</v>
      </c>
      <c r="AJ15" s="4512"/>
      <c r="AK15" s="4494">
        <f>LARGE(AK4:AK14,1)+1</f>
        <v>68</v>
      </c>
      <c r="AL15" s="4495" t="s">
        <v>2974</v>
      </c>
      <c r="AM15" s="4513"/>
      <c r="AN15" s="4513"/>
      <c r="AO15" s="152"/>
      <c r="AP15" s="4514" t="s">
        <v>2975</v>
      </c>
      <c r="AR15" s="4501">
        <v>9</v>
      </c>
      <c r="AS15" s="4505" t="s">
        <v>2976</v>
      </c>
      <c r="AT15" s="4505"/>
      <c r="AU15" s="4489"/>
      <c r="AV15" s="4501">
        <v>1</v>
      </c>
      <c r="AW15" s="4509" t="s">
        <v>2977</v>
      </c>
      <c r="AX15" s="4509"/>
    </row>
    <row r="16" spans="1:50" s="1494" customFormat="1" ht="23.25" customHeight="1">
      <c r="B16" s="4498">
        <f>LARGE(B5:B15,1)+1</f>
        <v>10</v>
      </c>
      <c r="C16" s="4499" t="s">
        <v>1848</v>
      </c>
      <c r="D16" s="4498">
        <f>LARGE(D5:D15,1)+1</f>
        <v>24</v>
      </c>
      <c r="E16" s="4499" t="s">
        <v>1849</v>
      </c>
      <c r="F16" s="4498">
        <f>LARGE(F5:F15,1)+1</f>
        <v>42</v>
      </c>
      <c r="G16" s="4499" t="s">
        <v>1826</v>
      </c>
      <c r="H16" s="4498">
        <f>LARGE(H5:H15,1)+1</f>
        <v>59</v>
      </c>
      <c r="I16" s="4499" t="s">
        <v>1850</v>
      </c>
      <c r="J16" s="1487"/>
      <c r="K16" s="1483"/>
      <c r="L16" s="4498">
        <f>LARGE(L5:L15,1)+1</f>
        <v>11</v>
      </c>
      <c r="M16" s="4499" t="s">
        <v>1851</v>
      </c>
      <c r="N16" s="4498">
        <f>LARGE(N5:N15,1)+1</f>
        <v>56</v>
      </c>
      <c r="O16" s="4499" t="s">
        <v>1852</v>
      </c>
      <c r="P16" s="4498">
        <f>LARGE(P5:P15,1)+1</f>
        <v>99</v>
      </c>
      <c r="Q16" s="4499" t="s">
        <v>1725</v>
      </c>
      <c r="R16" s="4498">
        <f>LARGE(R5:R15,1)+1</f>
        <v>140</v>
      </c>
      <c r="S16" s="4499" t="s">
        <v>1853</v>
      </c>
      <c r="T16" s="1487"/>
      <c r="V16" s="4498">
        <f>LARGE(V5:V15,1)+1</f>
        <v>12</v>
      </c>
      <c r="W16" s="4499" t="s">
        <v>1747</v>
      </c>
      <c r="X16" s="4498">
        <f>LARGE(X5:X15,1)+1</f>
        <v>67</v>
      </c>
      <c r="Y16" s="4499" t="s">
        <v>1854</v>
      </c>
      <c r="Z16" s="4498">
        <f>LARGE(Z5:Z15,1)+1</f>
        <v>124</v>
      </c>
      <c r="AA16" s="4499" t="s">
        <v>1855</v>
      </c>
      <c r="AB16" s="4498">
        <f>LARGE(AB5:AB15,1)+1</f>
        <v>174</v>
      </c>
      <c r="AC16" s="4499" t="s">
        <v>1856</v>
      </c>
      <c r="AD16" s="4498">
        <f>LARGE(AD5:AD15,1)+1</f>
        <v>228</v>
      </c>
      <c r="AE16" s="4499" t="s">
        <v>1857</v>
      </c>
      <c r="AF16" s="4498">
        <f>LARGE(AF5:AF15,1)+1</f>
        <v>279</v>
      </c>
      <c r="AG16" s="4499" t="s">
        <v>1858</v>
      </c>
      <c r="AH16" s="4494">
        <f>LARGE(AH4:AH15,1)+1</f>
        <v>13</v>
      </c>
      <c r="AI16" s="4495" t="s">
        <v>2978</v>
      </c>
      <c r="AJ16" s="4512"/>
      <c r="AK16" s="4494">
        <f>LARGE(AK4:AK15,1)+1</f>
        <v>69</v>
      </c>
      <c r="AL16" s="4495" t="s">
        <v>2979</v>
      </c>
      <c r="AM16" s="4513"/>
      <c r="AN16" s="4513"/>
      <c r="AO16" s="152"/>
      <c r="AP16" s="4514" t="s">
        <v>2980</v>
      </c>
      <c r="AR16" s="4501">
        <v>10</v>
      </c>
      <c r="AS16" s="4505" t="s">
        <v>2981</v>
      </c>
      <c r="AT16" s="4505"/>
      <c r="AU16" s="4489"/>
      <c r="AV16" s="4501"/>
      <c r="AW16" s="4509"/>
      <c r="AX16" s="4509"/>
    </row>
    <row r="17" spans="2:50" s="1494" customFormat="1" ht="23.25">
      <c r="B17" s="4498">
        <f>LARGE(B5:B16,1)+1</f>
        <v>11</v>
      </c>
      <c r="C17" s="4499" t="s">
        <v>1859</v>
      </c>
      <c r="D17" s="4498"/>
      <c r="E17" s="1486" t="s">
        <v>638</v>
      </c>
      <c r="F17" s="4498">
        <f>LARGE(F5:F16,1)+1</f>
        <v>43</v>
      </c>
      <c r="G17" s="4499" t="s">
        <v>1836</v>
      </c>
      <c r="H17" s="4498"/>
      <c r="I17" s="4491" t="s">
        <v>1860</v>
      </c>
      <c r="J17" s="1487"/>
      <c r="K17" s="1483"/>
      <c r="L17" s="4498"/>
      <c r="M17" s="1488" t="s">
        <v>268</v>
      </c>
      <c r="N17" s="4498">
        <f>LARGE(N5:N16,1)+1</f>
        <v>57</v>
      </c>
      <c r="O17" s="4499" t="s">
        <v>1861</v>
      </c>
      <c r="P17" s="4498">
        <f>LARGE(P5:P16,1)+1</f>
        <v>100</v>
      </c>
      <c r="Q17" s="4499" t="s">
        <v>1753</v>
      </c>
      <c r="R17" s="4498">
        <f>LARGE(R5:R16,1)+1</f>
        <v>141</v>
      </c>
      <c r="S17" s="4499" t="s">
        <v>1862</v>
      </c>
      <c r="T17" s="1487"/>
      <c r="V17" s="4498">
        <f>LARGE(V5:V16,1)+1</f>
        <v>13</v>
      </c>
      <c r="W17" s="4499" t="s">
        <v>1760</v>
      </c>
      <c r="X17" s="4498">
        <f>LARGE(X5:X16,1)+1</f>
        <v>68</v>
      </c>
      <c r="Y17" s="4499" t="s">
        <v>1863</v>
      </c>
      <c r="Z17" s="4498">
        <f>LARGE(Z5:Z16,1)+1</f>
        <v>125</v>
      </c>
      <c r="AA17" s="4499" t="s">
        <v>1864</v>
      </c>
      <c r="AB17" s="4498">
        <f>LARGE(AB5:AB16,1)+1</f>
        <v>175</v>
      </c>
      <c r="AC17" s="4499" t="s">
        <v>1865</v>
      </c>
      <c r="AD17" s="4498">
        <f>LARGE(AD5:AD16,1)+1</f>
        <v>229</v>
      </c>
      <c r="AE17" s="4499" t="s">
        <v>1866</v>
      </c>
      <c r="AF17" s="4498">
        <f>LARGE(AF5:AF16,1)+1</f>
        <v>280</v>
      </c>
      <c r="AG17" s="4499" t="s">
        <v>1867</v>
      </c>
      <c r="AH17" s="4494">
        <f>LARGE(AH4:AH16,1)+1</f>
        <v>14</v>
      </c>
      <c r="AI17" s="4495" t="s">
        <v>2982</v>
      </c>
      <c r="AJ17" s="4512"/>
      <c r="AK17" s="4494">
        <f>LARGE(AK4:AK16,1)+1</f>
        <v>70</v>
      </c>
      <c r="AL17" s="4495" t="s">
        <v>2983</v>
      </c>
      <c r="AM17" s="4513"/>
      <c r="AN17" s="4513"/>
      <c r="AO17" s="152"/>
      <c r="AP17" s="4514" t="s">
        <v>2984</v>
      </c>
      <c r="AR17" s="4501">
        <v>11</v>
      </c>
      <c r="AS17" s="4505" t="s">
        <v>2985</v>
      </c>
      <c r="AT17" s="4505"/>
      <c r="AU17" s="4489"/>
      <c r="AV17" s="4501">
        <v>2</v>
      </c>
      <c r="AW17" s="4509" t="s">
        <v>2986</v>
      </c>
      <c r="AX17" s="4509"/>
    </row>
    <row r="18" spans="2:50" s="1494" customFormat="1" ht="23.25" customHeight="1">
      <c r="B18" s="4508"/>
      <c r="C18" s="1486" t="s">
        <v>290</v>
      </c>
      <c r="D18" s="4498">
        <f>LARGE(D5:D17,1)+1</f>
        <v>25</v>
      </c>
      <c r="E18" s="4499" t="s">
        <v>1868</v>
      </c>
      <c r="F18" s="4498">
        <f>LARGE(F5:F17,1)+1</f>
        <v>44</v>
      </c>
      <c r="G18" s="4499" t="s">
        <v>1857</v>
      </c>
      <c r="H18" s="4498">
        <f>LARGE(H5:H17,1)+1</f>
        <v>60</v>
      </c>
      <c r="I18" s="4499" t="s">
        <v>1869</v>
      </c>
      <c r="J18" s="1487"/>
      <c r="K18" s="1483"/>
      <c r="L18" s="4498">
        <f>LARGE(L5:L17,1)+1</f>
        <v>12</v>
      </c>
      <c r="M18" s="4499" t="s">
        <v>1870</v>
      </c>
      <c r="N18" s="4498">
        <f>LARGE(N5:N17,1)+1</f>
        <v>58</v>
      </c>
      <c r="O18" s="4499" t="s">
        <v>1871</v>
      </c>
      <c r="P18" s="4498">
        <f>LARGE(P5:P17,1)+1</f>
        <v>101</v>
      </c>
      <c r="Q18" s="4499" t="s">
        <v>1789</v>
      </c>
      <c r="R18" s="4498">
        <f>LARGE(R5:R17,1)+1</f>
        <v>142</v>
      </c>
      <c r="S18" s="4499" t="s">
        <v>1872</v>
      </c>
      <c r="T18" s="1487"/>
      <c r="V18" s="4498"/>
      <c r="W18" s="1490" t="s">
        <v>187</v>
      </c>
      <c r="X18" s="4498">
        <f>LARGE(X5:X17,1)+1</f>
        <v>69</v>
      </c>
      <c r="Y18" s="4499" t="s">
        <v>1873</v>
      </c>
      <c r="Z18" s="4498">
        <f>LARGE(Z5:Z17,1)+1</f>
        <v>126</v>
      </c>
      <c r="AA18" s="4499" t="s">
        <v>1874</v>
      </c>
      <c r="AB18" s="4498">
        <f>LARGE(AB5:AB17,1)+1</f>
        <v>176</v>
      </c>
      <c r="AC18" s="4499" t="s">
        <v>1875</v>
      </c>
      <c r="AD18" s="4498">
        <f>LARGE(AD5:AD17,1)+1</f>
        <v>230</v>
      </c>
      <c r="AE18" s="4499" t="s">
        <v>1876</v>
      </c>
      <c r="AF18" s="4498">
        <f>LARGE(AF5:AF17,1)+1</f>
        <v>281</v>
      </c>
      <c r="AG18" s="4499" t="s">
        <v>1877</v>
      </c>
      <c r="AH18" s="4494">
        <f>LARGE(AH4:AH17,1)+1</f>
        <v>15</v>
      </c>
      <c r="AI18" s="4495" t="s">
        <v>2987</v>
      </c>
      <c r="AJ18" s="4512"/>
      <c r="AK18" s="4494">
        <f>LARGE(AK4:AK17,1)+1</f>
        <v>71</v>
      </c>
      <c r="AL18" s="4495" t="s">
        <v>2988</v>
      </c>
      <c r="AM18" s="4513"/>
      <c r="AN18" s="4513"/>
      <c r="AO18" s="152"/>
      <c r="AP18" s="4504" t="s">
        <v>2989</v>
      </c>
      <c r="AR18" s="4501">
        <v>12</v>
      </c>
      <c r="AS18" s="4505" t="s">
        <v>2990</v>
      </c>
      <c r="AT18" s="4505"/>
      <c r="AU18" s="4489"/>
      <c r="AV18" s="4501"/>
      <c r="AW18" s="4509"/>
      <c r="AX18" s="4509"/>
    </row>
    <row r="19" spans="2:50" s="1494" customFormat="1" ht="23.25" customHeight="1">
      <c r="B19" s="4498">
        <f>LARGE(B5:B18,1)+1</f>
        <v>12</v>
      </c>
      <c r="C19" s="4499" t="s">
        <v>1763</v>
      </c>
      <c r="D19" s="4498"/>
      <c r="E19" s="1486" t="s">
        <v>294</v>
      </c>
      <c r="F19" s="4498">
        <f>LARGE(F5:F18,1)+1</f>
        <v>45</v>
      </c>
      <c r="G19" s="4499" t="s">
        <v>1876</v>
      </c>
      <c r="H19" s="4498">
        <f>LARGE(H5:H18,1)+1</f>
        <v>61</v>
      </c>
      <c r="I19" s="4499" t="s">
        <v>1878</v>
      </c>
      <c r="J19" s="1487"/>
      <c r="K19" s="1483"/>
      <c r="L19" s="4498">
        <f>LARGE(L5:L18,1)+1</f>
        <v>13</v>
      </c>
      <c r="M19" s="4499" t="s">
        <v>1879</v>
      </c>
      <c r="N19" s="4498">
        <f>LARGE(N5:N18,1)+1</f>
        <v>59</v>
      </c>
      <c r="O19" s="4499" t="s">
        <v>1880</v>
      </c>
      <c r="P19" s="4498">
        <f>LARGE(P5:P18,1)+1</f>
        <v>102</v>
      </c>
      <c r="Q19" s="4499" t="s">
        <v>1803</v>
      </c>
      <c r="R19" s="4498">
        <f>LARGE(R5:R18,1)+1</f>
        <v>143</v>
      </c>
      <c r="S19" s="4499" t="s">
        <v>1881</v>
      </c>
      <c r="T19" s="1487"/>
      <c r="V19" s="4498">
        <f>LARGE(V5:V18,1)+1</f>
        <v>14</v>
      </c>
      <c r="W19" s="4499" t="s">
        <v>1783</v>
      </c>
      <c r="X19" s="4498">
        <f>LARGE(X5:X18,1)+1</f>
        <v>70</v>
      </c>
      <c r="Y19" s="4499" t="s">
        <v>1882</v>
      </c>
      <c r="Z19" s="4498">
        <f>LARGE(Z5:Z18,1)+1</f>
        <v>127</v>
      </c>
      <c r="AA19" s="4499" t="s">
        <v>1883</v>
      </c>
      <c r="AB19" s="4498">
        <f>LARGE(AB5:AB18,1)+1</f>
        <v>177</v>
      </c>
      <c r="AC19" s="4499" t="s">
        <v>1884</v>
      </c>
      <c r="AD19" s="4498">
        <f>LARGE(AD5:AD18,1)+1</f>
        <v>231</v>
      </c>
      <c r="AE19" s="4499" t="s">
        <v>1885</v>
      </c>
      <c r="AF19" s="4498">
        <f>LARGE(AF5:AF18,1)+1</f>
        <v>282</v>
      </c>
      <c r="AG19" s="4499" t="s">
        <v>1886</v>
      </c>
      <c r="AH19" s="4494">
        <f>LARGE(AH4:AH18,1)+1</f>
        <v>16</v>
      </c>
      <c r="AI19" s="4495" t="s">
        <v>2991</v>
      </c>
      <c r="AJ19" s="4512"/>
      <c r="AK19" s="4494">
        <f>LARGE(AK4:AK18,1)+1</f>
        <v>72</v>
      </c>
      <c r="AL19" s="4495" t="s">
        <v>2992</v>
      </c>
      <c r="AM19" s="4513"/>
      <c r="AN19" s="4513"/>
      <c r="AO19" s="152"/>
      <c r="AP19" s="4504" t="s">
        <v>2993</v>
      </c>
      <c r="AR19" s="4501">
        <v>13</v>
      </c>
      <c r="AS19" s="4505" t="s">
        <v>2994</v>
      </c>
      <c r="AT19" s="4505"/>
      <c r="AU19" s="4489"/>
      <c r="AV19" s="4501">
        <v>3</v>
      </c>
      <c r="AW19" s="4509" t="s">
        <v>2995</v>
      </c>
      <c r="AX19" s="4509"/>
    </row>
    <row r="20" spans="2:50" s="1494" customFormat="1" ht="27" customHeight="1">
      <c r="B20" s="4498">
        <f>LARGE(B5:B19,1)+1</f>
        <v>13</v>
      </c>
      <c r="C20" s="4499" t="s">
        <v>1863</v>
      </c>
      <c r="D20" s="4498">
        <f>LARGE(D5:D19,1)+1</f>
        <v>26</v>
      </c>
      <c r="E20" s="4499" t="s">
        <v>1887</v>
      </c>
      <c r="F20" s="4498">
        <f>LARGE(F5:F19,1)+1</f>
        <v>46</v>
      </c>
      <c r="G20" s="4499" t="s">
        <v>1888</v>
      </c>
      <c r="H20" s="4498"/>
      <c r="I20" s="1492"/>
      <c r="J20" s="1487"/>
      <c r="K20" s="1483"/>
      <c r="L20" s="4498">
        <f>LARGE(L5:L19,1)+1</f>
        <v>14</v>
      </c>
      <c r="M20" s="4499" t="s">
        <v>1889</v>
      </c>
      <c r="N20" s="4498">
        <f>LARGE(N5:N19,1)+1</f>
        <v>60</v>
      </c>
      <c r="O20" s="4499" t="s">
        <v>1891</v>
      </c>
      <c r="P20" s="4498">
        <f>LARGE(P5:P19,1)+1</f>
        <v>103</v>
      </c>
      <c r="Q20" s="4499" t="s">
        <v>1825</v>
      </c>
      <c r="R20" s="4498"/>
      <c r="S20" s="4492" t="s">
        <v>1713</v>
      </c>
      <c r="T20" s="1487"/>
      <c r="V20" s="4498">
        <f>LARGE(V5:V19,1)+1</f>
        <v>15</v>
      </c>
      <c r="W20" s="4499" t="s">
        <v>1817</v>
      </c>
      <c r="X20" s="4498">
        <f>LARGE(X5:X19,1)+1</f>
        <v>71</v>
      </c>
      <c r="Y20" s="4499" t="s">
        <v>1892</v>
      </c>
      <c r="Z20" s="4498">
        <f>LARGE(Z5:Z19,1)+1</f>
        <v>128</v>
      </c>
      <c r="AA20" s="4499" t="s">
        <v>1893</v>
      </c>
      <c r="AB20" s="4498">
        <f>LARGE(AB5:AB19,1)+1</f>
        <v>178</v>
      </c>
      <c r="AC20" s="4499" t="s">
        <v>1894</v>
      </c>
      <c r="AD20" s="4498">
        <f>LARGE(AD5:AD19,1)+1</f>
        <v>232</v>
      </c>
      <c r="AE20" s="4499" t="s">
        <v>1736</v>
      </c>
      <c r="AF20" s="4515"/>
      <c r="AG20" s="1495"/>
      <c r="AH20" s="4494">
        <f>LARGE(AH4:AH19,1)+1</f>
        <v>17</v>
      </c>
      <c r="AI20" s="4495" t="s">
        <v>2996</v>
      </c>
      <c r="AJ20" s="4512"/>
      <c r="AK20" s="4494">
        <f>LARGE(AK4:AK19,1)+1</f>
        <v>73</v>
      </c>
      <c r="AL20" s="4495" t="s">
        <v>2997</v>
      </c>
      <c r="AM20" s="4513"/>
      <c r="AN20" s="4513"/>
      <c r="AO20" s="152"/>
      <c r="AP20" s="4504" t="s">
        <v>2998</v>
      </c>
      <c r="AR20" s="4501">
        <v>14</v>
      </c>
      <c r="AS20" s="4505" t="s">
        <v>2999</v>
      </c>
      <c r="AT20" s="4505"/>
      <c r="AU20" s="4489"/>
      <c r="AV20" s="4501"/>
      <c r="AW20" s="4509"/>
      <c r="AX20" s="4509"/>
    </row>
    <row r="21" spans="2:50" s="1494" customFormat="1" ht="20.25" customHeight="1">
      <c r="B21" s="4498">
        <f>LARGE(B5:B20,1)+1</f>
        <v>14</v>
      </c>
      <c r="C21" s="4499" t="s">
        <v>1895</v>
      </c>
      <c r="D21" s="4498"/>
      <c r="E21" s="1486" t="s">
        <v>339</v>
      </c>
      <c r="F21" s="4498">
        <f>LARGE(F5:F20,1)+1</f>
        <v>47</v>
      </c>
      <c r="G21" s="4499" t="s">
        <v>1896</v>
      </c>
      <c r="H21" s="4498"/>
      <c r="I21" s="1492"/>
      <c r="J21" s="1487"/>
      <c r="K21" s="1483"/>
      <c r="L21" s="4498">
        <f>LARGE(L5:L20,1)+1</f>
        <v>15</v>
      </c>
      <c r="M21" s="4499" t="s">
        <v>1897</v>
      </c>
      <c r="N21" s="4498">
        <f>LARGE(N5:N20,1)+1</f>
        <v>61</v>
      </c>
      <c r="O21" s="4499" t="s">
        <v>1899</v>
      </c>
      <c r="P21" s="4498">
        <f>LARGE(P5:P20,1)+1</f>
        <v>104</v>
      </c>
      <c r="Q21" s="4499" t="s">
        <v>1835</v>
      </c>
      <c r="R21" s="4498">
        <f>LARGE(R5:R20,1)+1</f>
        <v>144</v>
      </c>
      <c r="S21" s="4499" t="s">
        <v>1741</v>
      </c>
      <c r="T21" s="1487"/>
      <c r="V21" s="4498">
        <f>LARGE(V5:V20,1)+1</f>
        <v>16</v>
      </c>
      <c r="W21" s="4499" t="s">
        <v>1796</v>
      </c>
      <c r="X21" s="4498">
        <f>LARGE(X5:X20,1)+1</f>
        <v>72</v>
      </c>
      <c r="Y21" s="4499" t="s">
        <v>1900</v>
      </c>
      <c r="Z21" s="4498">
        <f>LARGE(Z5:Z20,1)+1</f>
        <v>129</v>
      </c>
      <c r="AA21" s="4499" t="s">
        <v>1901</v>
      </c>
      <c r="AB21" s="4498">
        <f>LARGE(AB5:AB20,1)+1</f>
        <v>179</v>
      </c>
      <c r="AC21" s="4499" t="s">
        <v>1902</v>
      </c>
      <c r="AD21" s="4498">
        <f>LARGE(AD5:AD20,1)+1</f>
        <v>233</v>
      </c>
      <c r="AE21" s="4499" t="s">
        <v>1888</v>
      </c>
      <c r="AF21" s="4515"/>
      <c r="AG21" s="1490" t="s">
        <v>1840</v>
      </c>
      <c r="AH21" s="4494">
        <f>LARGE(AH4:AH20,1)+1</f>
        <v>18</v>
      </c>
      <c r="AI21" s="4495" t="s">
        <v>3000</v>
      </c>
      <c r="AJ21" s="4512"/>
      <c r="AK21" s="4494">
        <f>LARGE(AK4:AK20,1)+1</f>
        <v>74</v>
      </c>
      <c r="AL21" s="4495" t="s">
        <v>3001</v>
      </c>
      <c r="AM21" s="4513"/>
      <c r="AN21" s="4513"/>
      <c r="AO21" s="152"/>
      <c r="AP21" s="4504" t="s">
        <v>3002</v>
      </c>
      <c r="AR21" s="4501">
        <v>15</v>
      </c>
      <c r="AS21" s="4505" t="s">
        <v>3003</v>
      </c>
      <c r="AT21" s="4505"/>
      <c r="AU21" s="4516"/>
      <c r="AV21" s="4501">
        <v>4</v>
      </c>
      <c r="AW21" s="4505" t="s">
        <v>3004</v>
      </c>
      <c r="AX21" s="4505"/>
    </row>
    <row r="22" spans="2:50" s="1494" customFormat="1" ht="23.25" customHeight="1">
      <c r="B22" s="4498">
        <f>LARGE(B5:B21,1)+1</f>
        <v>15</v>
      </c>
      <c r="C22" s="4499" t="s">
        <v>1903</v>
      </c>
      <c r="D22" s="4498">
        <f>LARGE(D5:D21,1)+1</f>
        <v>27</v>
      </c>
      <c r="E22" s="4499" t="s">
        <v>1739</v>
      </c>
      <c r="F22" s="4498">
        <f>LARGE(F5:F21,1)+1</f>
        <v>48</v>
      </c>
      <c r="G22" s="4499" t="s">
        <v>1905</v>
      </c>
      <c r="H22" s="4498"/>
      <c r="I22" s="4517"/>
      <c r="J22" s="1487"/>
      <c r="K22" s="1483"/>
      <c r="L22" s="4498">
        <f>LARGE(L5:L21,1)+1</f>
        <v>16</v>
      </c>
      <c r="M22" s="4499" t="s">
        <v>1906</v>
      </c>
      <c r="N22" s="4498">
        <f>LARGE(N5:N21,1)+1</f>
        <v>62</v>
      </c>
      <c r="O22" s="4499" t="s">
        <v>1908</v>
      </c>
      <c r="P22" s="4498">
        <f>LARGE(P5:P21,1)+1</f>
        <v>105</v>
      </c>
      <c r="Q22" s="4499" t="s">
        <v>1856</v>
      </c>
      <c r="R22" s="4498">
        <f>LARGE(R5:R21,1)+1</f>
        <v>145</v>
      </c>
      <c r="S22" s="4499" t="s">
        <v>1755</v>
      </c>
      <c r="T22" s="1487"/>
      <c r="V22" s="4498">
        <f>LARGE(V5:V21,1)+1</f>
        <v>17</v>
      </c>
      <c r="W22" s="4499" t="s">
        <v>1810</v>
      </c>
      <c r="X22" s="4498">
        <f>LARGE(X5:X21,1)+1</f>
        <v>73</v>
      </c>
      <c r="Y22" s="4499" t="s">
        <v>1720</v>
      </c>
      <c r="Z22" s="4498">
        <f>LARGE(Z5:Z21,1)+1</f>
        <v>130</v>
      </c>
      <c r="AA22" s="4499" t="s">
        <v>1909</v>
      </c>
      <c r="AB22" s="4498">
        <f>LARGE(AB5:AB21,1)+1</f>
        <v>180</v>
      </c>
      <c r="AC22" s="4499" t="s">
        <v>1910</v>
      </c>
      <c r="AD22" s="4498">
        <f>LARGE(AD5:AD21,1)+1</f>
        <v>234</v>
      </c>
      <c r="AE22" s="4499" t="s">
        <v>1896</v>
      </c>
      <c r="AF22" s="4515">
        <f>LARGE(AF5:AF21,1)+1</f>
        <v>283</v>
      </c>
      <c r="AG22" s="4499" t="s">
        <v>1911</v>
      </c>
      <c r="AH22" s="4494">
        <f>LARGE(AH4:AH21,1)+1</f>
        <v>19</v>
      </c>
      <c r="AI22" s="4495" t="s">
        <v>3005</v>
      </c>
      <c r="AJ22" s="4512"/>
      <c r="AK22" s="4494">
        <f>LARGE(AK4:AK21,1)+1</f>
        <v>75</v>
      </c>
      <c r="AL22" s="4495" t="s">
        <v>3006</v>
      </c>
      <c r="AM22" s="4513"/>
      <c r="AN22" s="4513"/>
      <c r="AO22" s="152"/>
      <c r="AP22" s="4504" t="s">
        <v>3007</v>
      </c>
      <c r="AR22" s="4501"/>
      <c r="AS22" s="4505"/>
      <c r="AT22" s="4505"/>
      <c r="AU22" s="4516"/>
      <c r="AV22" s="4501">
        <v>5</v>
      </c>
      <c r="AW22" s="4505" t="s">
        <v>3008</v>
      </c>
      <c r="AX22" s="4505"/>
    </row>
    <row r="23" spans="2:50" s="1494" customFormat="1" ht="23.25" customHeight="1">
      <c r="B23" s="4518"/>
      <c r="C23" s="1492"/>
      <c r="D23" s="4498">
        <f>LARGE(D5:D22,1)+1</f>
        <v>28</v>
      </c>
      <c r="E23" s="4499" t="s">
        <v>1777</v>
      </c>
      <c r="F23" s="4498">
        <f>LARGE(F5:F22,1)+1</f>
        <v>49</v>
      </c>
      <c r="G23" s="4499" t="s">
        <v>1913</v>
      </c>
      <c r="H23" s="4498"/>
      <c r="I23" s="4517"/>
      <c r="J23" s="1487"/>
      <c r="K23" s="1483"/>
      <c r="L23" s="4498">
        <f>LARGE(L5:L22,1)+1</f>
        <v>17</v>
      </c>
      <c r="M23" s="4499" t="s">
        <v>1914</v>
      </c>
      <c r="N23" s="4498">
        <f>LARGE(N5:N22,1)+1</f>
        <v>63</v>
      </c>
      <c r="O23" s="4499" t="s">
        <v>1916</v>
      </c>
      <c r="P23" s="4498">
        <f>LARGE(P5:P22,1)+1</f>
        <v>106</v>
      </c>
      <c r="Q23" s="4499" t="s">
        <v>1884</v>
      </c>
      <c r="R23" s="4498">
        <f>LARGE(R5:R22,1)+1</f>
        <v>146</v>
      </c>
      <c r="S23" s="4499" t="s">
        <v>1767</v>
      </c>
      <c r="T23" s="1487"/>
      <c r="V23" s="4498">
        <f>LARGE(V5:V22,1)+1</f>
        <v>18</v>
      </c>
      <c r="W23" s="4499" t="s">
        <v>1819</v>
      </c>
      <c r="X23" s="4498">
        <f>LARGE(X5:X22,1)+1</f>
        <v>74</v>
      </c>
      <c r="Y23" s="4499" t="s">
        <v>1734</v>
      </c>
      <c r="Z23" s="4498">
        <f>LARGE(Z5:Z22,1)+1</f>
        <v>131</v>
      </c>
      <c r="AA23" s="4499" t="s">
        <v>1917</v>
      </c>
      <c r="AB23" s="4498">
        <f>LARGE(AB5:AB22,1)+1</f>
        <v>181</v>
      </c>
      <c r="AC23" s="4499" t="s">
        <v>1918</v>
      </c>
      <c r="AD23" s="4498">
        <f>LARGE(AD5:AD22,1)+1</f>
        <v>235</v>
      </c>
      <c r="AE23" s="4499" t="s">
        <v>1905</v>
      </c>
      <c r="AF23" s="4515">
        <f>LARGE(AF5:AF22,1)+1</f>
        <v>284</v>
      </c>
      <c r="AG23" s="4499" t="s">
        <v>1850</v>
      </c>
      <c r="AH23" s="4494">
        <f>LARGE(AH4:AH22,1)+1</f>
        <v>20</v>
      </c>
      <c r="AI23" s="4495" t="s">
        <v>3009</v>
      </c>
      <c r="AJ23" s="4512"/>
      <c r="AK23" s="4494">
        <f>LARGE(AK4:AK22,1)+1</f>
        <v>76</v>
      </c>
      <c r="AL23" s="4495" t="s">
        <v>3010</v>
      </c>
      <c r="AM23" s="4513"/>
      <c r="AN23" s="4513"/>
      <c r="AO23" s="152"/>
      <c r="AP23" s="4504" t="s">
        <v>3011</v>
      </c>
      <c r="AR23" s="4501"/>
      <c r="AS23" s="4519" t="s">
        <v>3012</v>
      </c>
      <c r="AT23" s="4519"/>
      <c r="AU23" s="4516"/>
      <c r="AV23" s="4501">
        <v>6</v>
      </c>
      <c r="AW23" s="4505" t="s">
        <v>3013</v>
      </c>
      <c r="AX23" s="4505"/>
    </row>
    <row r="24" spans="2:50" s="1494" customFormat="1" ht="23.25">
      <c r="B24" s="4518"/>
      <c r="C24" s="1492"/>
      <c r="D24" s="4498">
        <f>LARGE(D5:D23,1)+1</f>
        <v>29</v>
      </c>
      <c r="E24" s="4499" t="s">
        <v>1846</v>
      </c>
      <c r="F24" s="4498">
        <f>LARGE(F5:F23,1)+1</f>
        <v>50</v>
      </c>
      <c r="G24" s="4499" t="s">
        <v>1920</v>
      </c>
      <c r="H24" s="4498"/>
      <c r="I24" s="4517"/>
      <c r="J24" s="1487"/>
      <c r="K24" s="1483"/>
      <c r="L24" s="4498">
        <f>LARGE(L5:L23,1)+1</f>
        <v>18</v>
      </c>
      <c r="M24" s="4499" t="s">
        <v>1921</v>
      </c>
      <c r="N24" s="4498">
        <f>LARGE(N5:N23,1)+1</f>
        <v>64</v>
      </c>
      <c r="O24" s="4499" t="s">
        <v>1716</v>
      </c>
      <c r="P24" s="4498">
        <f>LARGE(P5:P23,1)+1</f>
        <v>107</v>
      </c>
      <c r="Q24" s="4499" t="s">
        <v>1918</v>
      </c>
      <c r="R24" s="4498">
        <f>LARGE(R5:R23,1)+1</f>
        <v>147</v>
      </c>
      <c r="S24" s="4499" t="s">
        <v>1779</v>
      </c>
      <c r="T24" s="1487"/>
      <c r="V24" s="4498">
        <f>LARGE(V5:V23,1)+1</f>
        <v>19</v>
      </c>
      <c r="W24" s="4499" t="s">
        <v>1828</v>
      </c>
      <c r="X24" s="4498">
        <f>LARGE(X5:X23,1)+1</f>
        <v>75</v>
      </c>
      <c r="Y24" s="4499" t="s">
        <v>1748</v>
      </c>
      <c r="Z24" s="4498">
        <f>LARGE(Z5:Z23,1)+1</f>
        <v>132</v>
      </c>
      <c r="AA24" s="4499" t="s">
        <v>1923</v>
      </c>
      <c r="AB24" s="4498">
        <f>LARGE(AB5:AB23,1)+1</f>
        <v>182</v>
      </c>
      <c r="AC24" s="4499" t="s">
        <v>1924</v>
      </c>
      <c r="AD24" s="4498">
        <f>LARGE(AD5:AD23,1)+1</f>
        <v>236</v>
      </c>
      <c r="AE24" s="4499" t="s">
        <v>1913</v>
      </c>
      <c r="AF24" s="4515"/>
      <c r="AG24" s="1495"/>
      <c r="AH24" s="4494">
        <f>LARGE(AH4:AH23,1)+1</f>
        <v>21</v>
      </c>
      <c r="AI24" s="4495" t="s">
        <v>3014</v>
      </c>
      <c r="AJ24" s="4512"/>
      <c r="AK24" s="4494">
        <f>LARGE(AK4:AK23,1)+1</f>
        <v>77</v>
      </c>
      <c r="AL24" s="4495" t="s">
        <v>3015</v>
      </c>
      <c r="AM24" s="4513"/>
      <c r="AN24" s="4513"/>
      <c r="AO24" s="152"/>
      <c r="AP24" s="4504" t="s">
        <v>3016</v>
      </c>
      <c r="AR24" s="4501"/>
      <c r="AS24" s="4519"/>
      <c r="AT24" s="4519"/>
      <c r="AU24" s="4516"/>
      <c r="AV24" s="4501">
        <v>7</v>
      </c>
      <c r="AW24" s="4505" t="s">
        <v>3017</v>
      </c>
      <c r="AX24" s="4505"/>
    </row>
    <row r="25" spans="2:50" s="1494" customFormat="1" ht="25.5">
      <c r="B25" s="4518"/>
      <c r="C25" s="1492"/>
      <c r="D25" s="4498">
        <f>LARGE(D5:D24,1)+1</f>
        <v>30</v>
      </c>
      <c r="E25" s="4499" t="s">
        <v>1875</v>
      </c>
      <c r="F25" s="4498"/>
      <c r="G25" s="1496"/>
      <c r="H25" s="4498"/>
      <c r="I25" s="4517"/>
      <c r="J25" s="1487"/>
      <c r="K25" s="1483"/>
      <c r="L25" s="4498">
        <f>LARGE(L5:L24,1)+1</f>
        <v>19</v>
      </c>
      <c r="M25" s="4499" t="s">
        <v>1925</v>
      </c>
      <c r="N25" s="4498">
        <f>LARGE(N5:N24,1)+1</f>
        <v>65</v>
      </c>
      <c r="O25" s="4499" t="s">
        <v>1927</v>
      </c>
      <c r="P25" s="4498">
        <f>LARGE(P5:P24,1)+1</f>
        <v>108</v>
      </c>
      <c r="Q25" s="4499" t="s">
        <v>1924</v>
      </c>
      <c r="R25" s="4498">
        <f>LARGE(R5:R24,1)+1</f>
        <v>148</v>
      </c>
      <c r="S25" s="4499" t="s">
        <v>1827</v>
      </c>
      <c r="T25" s="1487"/>
      <c r="V25" s="4498">
        <f>LARGE(V5:V24,1)+1</f>
        <v>20</v>
      </c>
      <c r="W25" s="4499" t="s">
        <v>1841</v>
      </c>
      <c r="X25" s="4498">
        <f>LARGE(X5:X24,1)+1</f>
        <v>76</v>
      </c>
      <c r="Y25" s="4499" t="s">
        <v>1761</v>
      </c>
      <c r="Z25" s="4498">
        <f>LARGE(Z5:Z24,1)+1</f>
        <v>133</v>
      </c>
      <c r="AA25" s="4499" t="s">
        <v>1928</v>
      </c>
      <c r="AB25" s="4498">
        <f>LARGE(AB5:AB24,1)+1</f>
        <v>183</v>
      </c>
      <c r="AC25" s="4499" t="s">
        <v>1929</v>
      </c>
      <c r="AD25" s="4498">
        <f>LARGE(AD5:AD24,1)+1</f>
        <v>237</v>
      </c>
      <c r="AE25" s="4499" t="s">
        <v>1920</v>
      </c>
      <c r="AF25" s="4515"/>
      <c r="AG25" s="1490" t="s">
        <v>1860</v>
      </c>
      <c r="AH25" s="4494">
        <f>LARGE(AH4:AH24,1)+1</f>
        <v>22</v>
      </c>
      <c r="AI25" s="4495" t="s">
        <v>3018</v>
      </c>
      <c r="AJ25" s="4512"/>
      <c r="AK25" s="4494">
        <f>LARGE(AK4:AK24,1)+1</f>
        <v>78</v>
      </c>
      <c r="AL25" s="4495" t="s">
        <v>3019</v>
      </c>
      <c r="AM25" s="4513"/>
      <c r="AN25" s="4513"/>
      <c r="AO25" s="152"/>
      <c r="AP25" s="4504" t="s">
        <v>3020</v>
      </c>
      <c r="AR25" s="4501"/>
      <c r="AS25" s="4520" t="s">
        <v>3021</v>
      </c>
      <c r="AT25" s="4520"/>
      <c r="AU25" s="4516"/>
      <c r="AV25" s="4501">
        <v>8</v>
      </c>
      <c r="AW25" s="4505" t="s">
        <v>3022</v>
      </c>
      <c r="AX25" s="4521"/>
    </row>
    <row r="26" spans="2:50" s="1494" customFormat="1" ht="30">
      <c r="B26" s="4518"/>
      <c r="C26" s="1492"/>
      <c r="D26" s="4498">
        <f>LARGE(D5:D25,1)+1</f>
        <v>31</v>
      </c>
      <c r="E26" s="4499" t="s">
        <v>1894</v>
      </c>
      <c r="F26" s="4498"/>
      <c r="G26" s="1496"/>
      <c r="H26" s="4498"/>
      <c r="I26" s="4517"/>
      <c r="J26" s="1487"/>
      <c r="K26" s="1483"/>
      <c r="L26" s="4498">
        <f>LARGE(L5:L25,1)+1</f>
        <v>20</v>
      </c>
      <c r="M26" s="4499" t="s">
        <v>1930</v>
      </c>
      <c r="N26" s="4498">
        <f>LARGE(N5:N25,1)+1</f>
        <v>66</v>
      </c>
      <c r="O26" s="4499" t="s">
        <v>1932</v>
      </c>
      <c r="P26" s="4498">
        <f>LARGE(P5:P25,1)+1</f>
        <v>109</v>
      </c>
      <c r="Q26" s="4499" t="s">
        <v>1929</v>
      </c>
      <c r="R26" s="4498">
        <f>LARGE(R5:R25,1)+1</f>
        <v>149</v>
      </c>
      <c r="S26" s="4499" t="s">
        <v>1837</v>
      </c>
      <c r="T26" s="1487"/>
      <c r="V26" s="4498">
        <f>LARGE(V5:V25,1)+1</f>
        <v>21</v>
      </c>
      <c r="W26" s="4499" t="s">
        <v>1851</v>
      </c>
      <c r="X26" s="4498">
        <f>LARGE(X5:X25,1)+1</f>
        <v>77</v>
      </c>
      <c r="Y26" s="4499" t="s">
        <v>1933</v>
      </c>
      <c r="Z26" s="4498">
        <f>LARGE(Z5:Z25,1)+1</f>
        <v>134</v>
      </c>
      <c r="AA26" s="4499" t="s">
        <v>1934</v>
      </c>
      <c r="AB26" s="4498">
        <f>LARGE(AB5:AB25,1)+1</f>
        <v>184</v>
      </c>
      <c r="AC26" s="4499" t="s">
        <v>1935</v>
      </c>
      <c r="AD26" s="4498">
        <f>LARGE(AD5:AD25,1)+1</f>
        <v>238</v>
      </c>
      <c r="AE26" s="4499" t="s">
        <v>1936</v>
      </c>
      <c r="AF26" s="4515">
        <f>LARGE(AF5:AF25,1)+1</f>
        <v>285</v>
      </c>
      <c r="AG26" s="4499" t="s">
        <v>1937</v>
      </c>
      <c r="AH26" s="4494">
        <f>LARGE(AH4:AH25,1)+1</f>
        <v>23</v>
      </c>
      <c r="AI26" s="4495" t="s">
        <v>3023</v>
      </c>
      <c r="AJ26" s="4512"/>
      <c r="AK26" s="4494">
        <f>LARGE(AK4:AK25,1)+1</f>
        <v>79</v>
      </c>
      <c r="AL26" s="4495" t="s">
        <v>3024</v>
      </c>
      <c r="AM26" s="4513"/>
      <c r="AN26" s="4513"/>
      <c r="AO26" s="152"/>
      <c r="AP26" s="4500" t="s">
        <v>268</v>
      </c>
      <c r="AR26" s="4501"/>
      <c r="AS26" s="4520"/>
      <c r="AT26" s="4520"/>
      <c r="AU26" s="4489"/>
      <c r="AV26" s="4501">
        <v>9</v>
      </c>
      <c r="AW26" s="4505" t="s">
        <v>3025</v>
      </c>
      <c r="AX26" s="4521"/>
    </row>
    <row r="27" spans="2:50" s="1494" customFormat="1" ht="19.5" thickBot="1">
      <c r="B27" s="1497"/>
      <c r="C27" s="1498"/>
      <c r="D27" s="1498"/>
      <c r="E27" s="1498"/>
      <c r="F27" s="1498"/>
      <c r="G27" s="1498"/>
      <c r="H27" s="1499"/>
      <c r="I27" s="1498"/>
      <c r="J27" s="1500"/>
      <c r="K27" s="1483"/>
      <c r="L27" s="4498">
        <f>LARGE(L5:L26,1)+1</f>
        <v>21</v>
      </c>
      <c r="M27" s="4499" t="s">
        <v>1938</v>
      </c>
      <c r="N27" s="4498">
        <f>LARGE(N5:N26,1)+1</f>
        <v>67</v>
      </c>
      <c r="O27" s="4499" t="s">
        <v>1940</v>
      </c>
      <c r="P27" s="4498">
        <f>LARGE(P5:P26,1)+1</f>
        <v>110</v>
      </c>
      <c r="Q27" s="4499" t="s">
        <v>1935</v>
      </c>
      <c r="R27" s="4498">
        <f>LARGE(R5:R26,1)+1</f>
        <v>150</v>
      </c>
      <c r="S27" s="4499" t="s">
        <v>1847</v>
      </c>
      <c r="T27" s="1487"/>
      <c r="V27" s="4498">
        <f>LARGE(V5:V26,1)+1</f>
        <v>22</v>
      </c>
      <c r="W27" s="4499" t="s">
        <v>1942</v>
      </c>
      <c r="X27" s="4498">
        <f>LARGE(X5:X26,1)+1</f>
        <v>78</v>
      </c>
      <c r="Y27" s="4499" t="s">
        <v>1772</v>
      </c>
      <c r="Z27" s="4498"/>
      <c r="AA27" s="1501"/>
      <c r="AB27" s="4498">
        <f>LARGE(AB5:AB26,1)+1</f>
        <v>185</v>
      </c>
      <c r="AC27" s="4499" t="s">
        <v>3026</v>
      </c>
      <c r="AD27" s="4498">
        <f>LARGE(AD5:AD26,1)+1</f>
        <v>239</v>
      </c>
      <c r="AE27" s="4499" t="s">
        <v>1718</v>
      </c>
      <c r="AF27" s="4515">
        <f>LARGE(AF5:AF26,1)+1</f>
        <v>286</v>
      </c>
      <c r="AG27" s="4499" t="s">
        <v>1869</v>
      </c>
      <c r="AH27" s="4494">
        <f>LARGE(AH4:AH26,1)+1</f>
        <v>24</v>
      </c>
      <c r="AI27" s="4495" t="s">
        <v>3027</v>
      </c>
      <c r="AJ27" s="4512"/>
      <c r="AK27" s="4494">
        <f>LARGE(AK4:AK26,1)+1</f>
        <v>80</v>
      </c>
      <c r="AL27" s="4495" t="s">
        <v>3028</v>
      </c>
      <c r="AM27" s="4513"/>
      <c r="AN27" s="4513"/>
      <c r="AO27" s="152"/>
      <c r="AP27" s="4504" t="s">
        <v>3029</v>
      </c>
      <c r="AR27" s="4501"/>
      <c r="AS27" s="4505"/>
      <c r="AT27" s="4505"/>
      <c r="AU27" s="4489"/>
      <c r="AV27" s="4497">
        <v>10</v>
      </c>
      <c r="AW27" s="4509" t="s">
        <v>3030</v>
      </c>
      <c r="AX27" s="4509"/>
    </row>
    <row r="28" spans="2:50" s="1494" customFormat="1" ht="29.25" customHeight="1">
      <c r="B28" s="1483"/>
      <c r="C28" s="1483"/>
      <c r="D28" s="1483"/>
      <c r="E28" s="1483"/>
      <c r="F28" s="1483"/>
      <c r="G28" s="1483"/>
      <c r="H28" s="1483"/>
      <c r="I28" s="1483"/>
      <c r="J28" s="1483"/>
      <c r="K28" s="1483"/>
      <c r="L28" s="4498">
        <f>LARGE(L5:L27,1)+1</f>
        <v>22</v>
      </c>
      <c r="M28" s="4499" t="s">
        <v>1944</v>
      </c>
      <c r="N28" s="4498">
        <f>LARGE(N5:N27,1)+1</f>
        <v>68</v>
      </c>
      <c r="O28" s="4499" t="s">
        <v>1946</v>
      </c>
      <c r="P28" s="4498"/>
      <c r="Q28" s="1488" t="s">
        <v>1947</v>
      </c>
      <c r="R28" s="4498">
        <f>LARGE(R5:R27,1)+1</f>
        <v>151</v>
      </c>
      <c r="S28" s="4499" t="s">
        <v>1858</v>
      </c>
      <c r="T28" s="1487"/>
      <c r="V28" s="4498">
        <f>LARGE(V5:V27,1)+1</f>
        <v>23</v>
      </c>
      <c r="W28" s="4499" t="s">
        <v>1948</v>
      </c>
      <c r="X28" s="4498">
        <f>LARGE(X5:X27,1)+1</f>
        <v>79</v>
      </c>
      <c r="Y28" s="4499" t="s">
        <v>1949</v>
      </c>
      <c r="Z28" s="4498"/>
      <c r="AA28" s="1489" t="s">
        <v>1806</v>
      </c>
      <c r="AB28" s="4498">
        <f>LARGE(AB5:AB27,1)+1</f>
        <v>186</v>
      </c>
      <c r="AC28" s="4499" t="s">
        <v>1943</v>
      </c>
      <c r="AD28" s="4498">
        <f>LARGE(AD5:AD27,1)+1</f>
        <v>240</v>
      </c>
      <c r="AE28" s="4499" t="s">
        <v>1732</v>
      </c>
      <c r="AF28" s="4515">
        <f>LARGE(AF5:AF27,1)+1</f>
        <v>287</v>
      </c>
      <c r="AG28" s="4499" t="s">
        <v>1878</v>
      </c>
      <c r="AH28" s="4494">
        <f>LARGE(AH4:AH27,1)+1</f>
        <v>25</v>
      </c>
      <c r="AI28" s="4495" t="s">
        <v>3031</v>
      </c>
      <c r="AJ28" s="4512"/>
      <c r="AK28" s="4494">
        <f>LARGE(AK4:AK27,1)+1</f>
        <v>81</v>
      </c>
      <c r="AL28" s="4495" t="s">
        <v>3032</v>
      </c>
      <c r="AM28" s="4513"/>
      <c r="AN28" s="4513"/>
      <c r="AO28" s="152"/>
      <c r="AP28" s="4504" t="s">
        <v>3033</v>
      </c>
      <c r="AR28" s="4489"/>
      <c r="AS28" s="4489"/>
      <c r="AT28" s="4489"/>
      <c r="AU28" s="4489"/>
      <c r="AV28" s="4497"/>
      <c r="AW28" s="4509"/>
      <c r="AX28" s="4509"/>
    </row>
    <row r="29" spans="2:50" s="1494" customFormat="1" ht="25.5">
      <c r="B29" s="1483"/>
      <c r="C29" s="1483"/>
      <c r="D29" s="1483"/>
      <c r="E29" s="1483"/>
      <c r="F29" s="1483"/>
      <c r="G29" s="1483"/>
      <c r="H29" s="1483"/>
      <c r="I29" s="1483"/>
      <c r="J29" s="1483"/>
      <c r="K29" s="1483"/>
      <c r="L29" s="4498">
        <f>LARGE(L5:L28,1)+1</f>
        <v>23</v>
      </c>
      <c r="M29" s="4499" t="s">
        <v>1950</v>
      </c>
      <c r="N29" s="4498">
        <f>LARGE(N5:N28,1)+1</f>
        <v>69</v>
      </c>
      <c r="O29" s="4499" t="s">
        <v>1952</v>
      </c>
      <c r="P29" s="4498">
        <f>LARGE(P5:P28,1)+1</f>
        <v>111</v>
      </c>
      <c r="Q29" s="4499" t="s">
        <v>1953</v>
      </c>
      <c r="R29" s="4498">
        <f>LARGE(R5:R28,1)+1</f>
        <v>152</v>
      </c>
      <c r="S29" s="4499" t="s">
        <v>1867</v>
      </c>
      <c r="T29" s="1487"/>
      <c r="V29" s="4498"/>
      <c r="W29" s="1492"/>
      <c r="X29" s="4498">
        <f>LARGE(X5:X28,1)+1</f>
        <v>80</v>
      </c>
      <c r="Y29" s="4499" t="s">
        <v>1895</v>
      </c>
      <c r="Z29" s="4498">
        <f>LARGE(Z5:Z28,1)+1</f>
        <v>135</v>
      </c>
      <c r="AA29" s="4499" t="s">
        <v>1818</v>
      </c>
      <c r="AB29" s="4498"/>
      <c r="AC29" s="1489" t="s">
        <v>1947</v>
      </c>
      <c r="AD29" s="4498">
        <f>LARGE(AD5:AD28,1)+1</f>
        <v>241</v>
      </c>
      <c r="AE29" s="4499" t="s">
        <v>1954</v>
      </c>
      <c r="AF29" s="4515">
        <f>LARGE(AF5:AF28,1)+1</f>
        <v>288</v>
      </c>
      <c r="AG29" s="4499" t="s">
        <v>1955</v>
      </c>
      <c r="AH29" s="4494">
        <f>LARGE(AH4:AH28,1)+1</f>
        <v>26</v>
      </c>
      <c r="AI29" s="4495" t="s">
        <v>3034</v>
      </c>
      <c r="AJ29" s="4512"/>
      <c r="AK29" s="4494">
        <f>LARGE(AK4:AK28,1)+1</f>
        <v>82</v>
      </c>
      <c r="AL29" s="4495" t="s">
        <v>3035</v>
      </c>
      <c r="AM29" s="4513"/>
      <c r="AN29" s="4513"/>
      <c r="AO29" s="152"/>
      <c r="AP29" s="4504" t="s">
        <v>3036</v>
      </c>
      <c r="AR29" s="4489"/>
      <c r="AS29" s="4489"/>
      <c r="AT29" s="4489"/>
      <c r="AU29" s="4489"/>
      <c r="AV29" s="4501"/>
      <c r="AW29" s="4510"/>
      <c r="AX29" s="4510"/>
    </row>
    <row r="30" spans="2:50" s="1494" customFormat="1" ht="18.75">
      <c r="B30" s="1483"/>
      <c r="C30" s="1483"/>
      <c r="D30" s="1483"/>
      <c r="E30" s="1483"/>
      <c r="F30" s="1483"/>
      <c r="G30" s="1483"/>
      <c r="H30" s="1483"/>
      <c r="I30" s="1483"/>
      <c r="J30" s="1483"/>
      <c r="K30" s="1483"/>
      <c r="L30" s="4498">
        <f>LARGE(L5:L29,1)+1</f>
        <v>24</v>
      </c>
      <c r="M30" s="4499" t="s">
        <v>1957</v>
      </c>
      <c r="N30" s="4498">
        <f>LARGE(N5:N29,1)+1</f>
        <v>70</v>
      </c>
      <c r="O30" s="4499" t="s">
        <v>1959</v>
      </c>
      <c r="P30" s="4498">
        <f>LARGE(P5:P29,1)+1</f>
        <v>112</v>
      </c>
      <c r="Q30" s="4499" t="s">
        <v>1960</v>
      </c>
      <c r="R30" s="4498">
        <f>LARGE(R5:R29,1)+1</f>
        <v>153</v>
      </c>
      <c r="S30" s="4499" t="s">
        <v>1877</v>
      </c>
      <c r="T30" s="1487"/>
      <c r="V30" s="4498"/>
      <c r="W30" s="1489" t="s">
        <v>268</v>
      </c>
      <c r="X30" s="4498">
        <f>LARGE(X5:X29,1)+1</f>
        <v>81</v>
      </c>
      <c r="Y30" s="4499" t="s">
        <v>1903</v>
      </c>
      <c r="Z30" s="4498">
        <f>LARGE(Z5:Z29,1)+1</f>
        <v>136</v>
      </c>
      <c r="AA30" s="4499" t="s">
        <v>1961</v>
      </c>
      <c r="AB30" s="4498">
        <f>LARGE(AB5:AB29,1)+1</f>
        <v>187</v>
      </c>
      <c r="AC30" s="4499" t="s">
        <v>1953</v>
      </c>
      <c r="AD30" s="4498">
        <f>LARGE(AD5:AD29,1)+1</f>
        <v>242</v>
      </c>
      <c r="AE30" s="4499" t="s">
        <v>1746</v>
      </c>
      <c r="AF30" s="4515">
        <f>LARGE(AF5:AF29,1)+1</f>
        <v>289</v>
      </c>
      <c r="AG30" s="4499" t="s">
        <v>1962</v>
      </c>
      <c r="AH30" s="4494">
        <f>LARGE(AH4:AH29,1)+1</f>
        <v>27</v>
      </c>
      <c r="AI30" s="4495" t="s">
        <v>3037</v>
      </c>
      <c r="AJ30" s="4512"/>
      <c r="AK30" s="4494">
        <f>LARGE(AK4:AK29,1)+1</f>
        <v>83</v>
      </c>
      <c r="AL30" s="4495" t="s">
        <v>3038</v>
      </c>
      <c r="AM30" s="4513"/>
      <c r="AN30" s="4513"/>
      <c r="AO30" s="152"/>
      <c r="AP30" s="4504" t="s">
        <v>3039</v>
      </c>
      <c r="AR30" s="4480"/>
      <c r="AS30" s="4480"/>
      <c r="AT30" s="4480"/>
      <c r="AU30" s="4480"/>
      <c r="AV30" s="4506" t="s">
        <v>163</v>
      </c>
      <c r="AW30" s="4507" t="s">
        <v>3040</v>
      </c>
      <c r="AX30" s="4521"/>
    </row>
    <row r="31" spans="2:50" s="1494" customFormat="1" ht="18.75">
      <c r="B31" s="1483"/>
      <c r="C31" s="1483"/>
      <c r="D31" s="1483"/>
      <c r="E31" s="1483"/>
      <c r="F31" s="1483"/>
      <c r="G31" s="1483"/>
      <c r="H31" s="1483"/>
      <c r="I31" s="1483"/>
      <c r="J31" s="1483"/>
      <c r="K31" s="1483"/>
      <c r="L31" s="4498">
        <f>LARGE(L5:L30,1)+1</f>
        <v>25</v>
      </c>
      <c r="M31" s="4499" t="s">
        <v>1964</v>
      </c>
      <c r="N31" s="4498">
        <f>LARGE(N5:N30,1)+1</f>
        <v>71</v>
      </c>
      <c r="O31" s="4499" t="s">
        <v>1966</v>
      </c>
      <c r="P31" s="4498"/>
      <c r="Q31" s="1492"/>
      <c r="R31" s="4498">
        <f>LARGE(R5:R30,1)+1</f>
        <v>154</v>
      </c>
      <c r="S31" s="4499" t="s">
        <v>1886</v>
      </c>
      <c r="T31" s="1487"/>
      <c r="V31" s="4498">
        <f>LARGE(V5:V30,1)+1</f>
        <v>24</v>
      </c>
      <c r="W31" s="4499" t="s">
        <v>3041</v>
      </c>
      <c r="X31" s="4498">
        <f>LARGE(X5:X30,1)+1</f>
        <v>82</v>
      </c>
      <c r="Y31" s="4499" t="s">
        <v>1785</v>
      </c>
      <c r="Z31" s="4498">
        <f>LARGE(Z5:Z30,1)+1</f>
        <v>137</v>
      </c>
      <c r="AA31" s="4499" t="s">
        <v>1967</v>
      </c>
      <c r="AB31" s="4498">
        <f>LARGE(AB5:AB30,1)+1</f>
        <v>188</v>
      </c>
      <c r="AC31" s="4499" t="s">
        <v>1960</v>
      </c>
      <c r="AD31" s="4498">
        <f>LARGE(AD5:AD30,1)+1</f>
        <v>243</v>
      </c>
      <c r="AE31" s="4499" t="s">
        <v>1762</v>
      </c>
      <c r="AF31" s="4515"/>
      <c r="AG31" s="1495"/>
      <c r="AH31" s="4494">
        <f>LARGE(AH4:AH30,1)+1</f>
        <v>28</v>
      </c>
      <c r="AI31" s="4495" t="s">
        <v>3042</v>
      </c>
      <c r="AJ31" s="4512"/>
      <c r="AK31" s="4494">
        <f>LARGE(AK4:AK30,1)+1</f>
        <v>84</v>
      </c>
      <c r="AL31" s="4495" t="s">
        <v>3043</v>
      </c>
      <c r="AM31" s="4513"/>
      <c r="AN31" s="4513"/>
      <c r="AO31" s="152"/>
      <c r="AP31" s="4504" t="s">
        <v>3044</v>
      </c>
      <c r="AR31" s="4522" t="s">
        <v>2411</v>
      </c>
      <c r="AS31" s="4523" t="s">
        <v>3045</v>
      </c>
      <c r="AT31" s="4480"/>
      <c r="AU31" s="4480"/>
      <c r="AV31" s="4497">
        <v>1</v>
      </c>
      <c r="AW31" s="4509" t="s">
        <v>3046</v>
      </c>
      <c r="AX31" s="4509"/>
    </row>
    <row r="32" spans="2:50" s="1494" customFormat="1" ht="23.25" customHeight="1">
      <c r="B32" s="1483"/>
      <c r="C32" s="1483"/>
      <c r="D32" s="1483"/>
      <c r="E32" s="1483"/>
      <c r="F32" s="1483"/>
      <c r="G32" s="1483"/>
      <c r="H32" s="1483"/>
      <c r="I32" s="1483"/>
      <c r="J32" s="1483"/>
      <c r="K32" s="1483"/>
      <c r="L32" s="4498">
        <f>LARGE(L5:L31,1)+1</f>
        <v>26</v>
      </c>
      <c r="M32" s="4499" t="s">
        <v>1969</v>
      </c>
      <c r="N32" s="4498"/>
      <c r="O32" s="1488" t="s">
        <v>292</v>
      </c>
      <c r="P32" s="4498"/>
      <c r="Q32" s="1488" t="s">
        <v>663</v>
      </c>
      <c r="R32" s="4498"/>
      <c r="S32" s="1483"/>
      <c r="T32" s="1487"/>
      <c r="V32" s="4498">
        <f>LARGE(V5:V31,1)+1</f>
        <v>25</v>
      </c>
      <c r="W32" s="4499" t="s">
        <v>1870</v>
      </c>
      <c r="X32" s="4498">
        <f>LARGE(X5:X31,1)+1</f>
        <v>83</v>
      </c>
      <c r="Y32" s="4499" t="s">
        <v>1970</v>
      </c>
      <c r="Z32" s="4498">
        <f>LARGE(Z5:Z31,1)+1</f>
        <v>138</v>
      </c>
      <c r="AA32" s="4499" t="s">
        <v>1971</v>
      </c>
      <c r="AB32" s="4498"/>
      <c r="AC32" s="1490" t="s">
        <v>663</v>
      </c>
      <c r="AD32" s="4498">
        <f>LARGE(AD5:AD31,1)+1</f>
        <v>244</v>
      </c>
      <c r="AE32" s="4499" t="s">
        <v>1759</v>
      </c>
      <c r="AF32" s="4515"/>
      <c r="AG32" s="1489" t="s">
        <v>1972</v>
      </c>
      <c r="AH32" s="4494">
        <f>LARGE(AH4:AH31,1)+1</f>
        <v>29</v>
      </c>
      <c r="AI32" s="4495" t="s">
        <v>3047</v>
      </c>
      <c r="AJ32" s="4512"/>
      <c r="AK32" s="4494">
        <f>LARGE(AK4:AK31,1)+1</f>
        <v>85</v>
      </c>
      <c r="AL32" s="4495" t="s">
        <v>3048</v>
      </c>
      <c r="AM32" s="4513"/>
      <c r="AN32" s="4513"/>
      <c r="AO32" s="152"/>
      <c r="AP32" s="4504" t="s">
        <v>3049</v>
      </c>
      <c r="AR32"/>
      <c r="AS32" s="3272"/>
      <c r="AT32" s="4480"/>
      <c r="AU32" s="4480"/>
      <c r="AV32" s="4497"/>
      <c r="AW32" s="4509"/>
      <c r="AX32" s="4509"/>
    </row>
    <row r="33" spans="2:50" s="1494" customFormat="1" ht="23.25">
      <c r="B33" s="1483"/>
      <c r="C33" s="1483"/>
      <c r="D33" s="1483"/>
      <c r="E33" s="1483"/>
      <c r="F33" s="1483"/>
      <c r="G33" s="1483"/>
      <c r="H33" s="1483"/>
      <c r="I33" s="1483"/>
      <c r="J33" s="1483"/>
      <c r="K33" s="1483"/>
      <c r="L33" s="4498">
        <f>LARGE(L5:L32,1)+1</f>
        <v>27</v>
      </c>
      <c r="M33" s="4499" t="s">
        <v>1974</v>
      </c>
      <c r="N33" s="4498">
        <f>LARGE(N5:N32,1)+1</f>
        <v>72</v>
      </c>
      <c r="O33" s="4499" t="s">
        <v>1752</v>
      </c>
      <c r="P33" s="4498">
        <f>LARGE(P5:P32,1)+1</f>
        <v>113</v>
      </c>
      <c r="Q33" s="4499" t="s">
        <v>1975</v>
      </c>
      <c r="R33" s="4498"/>
      <c r="S33" s="4492" t="s">
        <v>1860</v>
      </c>
      <c r="T33" s="1487"/>
      <c r="V33" s="4498">
        <f>LARGE(V5:V32,1)+1</f>
        <v>26</v>
      </c>
      <c r="W33" s="4499" t="s">
        <v>1879</v>
      </c>
      <c r="X33" s="4498">
        <f>LARGE(X5:X32,1)+1</f>
        <v>84</v>
      </c>
      <c r="Y33" s="4499" t="s">
        <v>1798</v>
      </c>
      <c r="Z33" s="4498">
        <f>LARGE(Z5:Z32,1)+1</f>
        <v>139</v>
      </c>
      <c r="AA33" s="4499" t="s">
        <v>3050</v>
      </c>
      <c r="AB33" s="4498">
        <f>LARGE(AB5:AB32,1)+1</f>
        <v>189</v>
      </c>
      <c r="AC33" s="4499" t="s">
        <v>1978</v>
      </c>
      <c r="AD33" s="4498">
        <f>LARGE(AD5:AD32,1)+1</f>
        <v>245</v>
      </c>
      <c r="AE33" s="4499" t="s">
        <v>1979</v>
      </c>
      <c r="AF33" s="4515">
        <f>LARGE(AF5:AF32,1)+1</f>
        <v>290</v>
      </c>
      <c r="AG33" s="4499" t="s">
        <v>1980</v>
      </c>
      <c r="AH33" s="4494">
        <f>LARGE(AH4:AH32,1)+1</f>
        <v>30</v>
      </c>
      <c r="AI33" s="4495" t="s">
        <v>3051</v>
      </c>
      <c r="AJ33" s="4512"/>
      <c r="AK33" s="4494">
        <f>LARGE(AK4:AK32,1)+1</f>
        <v>86</v>
      </c>
      <c r="AL33" s="4495" t="s">
        <v>3052</v>
      </c>
      <c r="AM33" s="4513"/>
      <c r="AN33" s="4513"/>
      <c r="AO33" s="152"/>
      <c r="AP33" s="4504" t="s">
        <v>3053</v>
      </c>
      <c r="AR33" s="4522" t="s">
        <v>2411</v>
      </c>
      <c r="AS33" s="4523" t="s">
        <v>3054</v>
      </c>
      <c r="AT33" s="4480"/>
      <c r="AU33" s="4480"/>
      <c r="AV33" s="4501">
        <v>2</v>
      </c>
      <c r="AW33" s="4505" t="s">
        <v>3055</v>
      </c>
      <c r="AX33" s="4505"/>
    </row>
    <row r="34" spans="2:50" s="1494" customFormat="1" ht="18.75">
      <c r="B34" s="1483"/>
      <c r="C34" s="1483"/>
      <c r="D34" s="1483"/>
      <c r="E34" s="1483"/>
      <c r="F34" s="1483"/>
      <c r="G34" s="1483"/>
      <c r="H34" s="1483"/>
      <c r="I34" s="1483"/>
      <c r="J34" s="1483"/>
      <c r="K34" s="1483"/>
      <c r="L34" s="4498">
        <f>LARGE(L5:L33,1)+1</f>
        <v>28</v>
      </c>
      <c r="M34" s="4499" t="s">
        <v>1982</v>
      </c>
      <c r="N34" s="4498">
        <f>LARGE(N5:N33,1)+1</f>
        <v>73</v>
      </c>
      <c r="O34" s="4499" t="s">
        <v>1788</v>
      </c>
      <c r="P34" s="4498">
        <f>LARGE(P5:P33,1)+1</f>
        <v>114</v>
      </c>
      <c r="Q34" s="4499" t="s">
        <v>1983</v>
      </c>
      <c r="R34" s="4498">
        <f>LARGE(R5:R33,1)+1</f>
        <v>155</v>
      </c>
      <c r="S34" s="4499" t="s">
        <v>1937</v>
      </c>
      <c r="T34" s="1487"/>
      <c r="V34" s="4498">
        <f>LARGE(V5:V33,1)+1</f>
        <v>27</v>
      </c>
      <c r="W34" s="4499" t="s">
        <v>1879</v>
      </c>
      <c r="X34" s="4498"/>
      <c r="Y34" s="1492"/>
      <c r="Z34" s="4498">
        <f>LARGE(Z5:Z33,1)+1</f>
        <v>140</v>
      </c>
      <c r="AA34" s="4499" t="s">
        <v>1977</v>
      </c>
      <c r="AB34" s="4498">
        <f>LARGE(AB5:AB33,1)+1</f>
        <v>190</v>
      </c>
      <c r="AC34" s="4499" t="s">
        <v>1975</v>
      </c>
      <c r="AD34" s="4498">
        <f>LARGE(AD5:AD33,1)+1</f>
        <v>246</v>
      </c>
      <c r="AE34" s="4499" t="s">
        <v>1774</v>
      </c>
      <c r="AF34" s="4524"/>
      <c r="AG34" s="4524"/>
      <c r="AH34" s="4494">
        <f>LARGE(AH4:AH33,1)+1</f>
        <v>31</v>
      </c>
      <c r="AI34" s="4495" t="s">
        <v>3056</v>
      </c>
      <c r="AJ34" s="4512"/>
      <c r="AK34" s="4494">
        <f>LARGE(AK4:AK33,1)+1</f>
        <v>87</v>
      </c>
      <c r="AL34" s="4495" t="s">
        <v>3057</v>
      </c>
      <c r="AM34" s="4513"/>
      <c r="AN34" s="4513"/>
      <c r="AO34" s="152"/>
      <c r="AP34" s="4504" t="s">
        <v>3058</v>
      </c>
      <c r="AR34"/>
      <c r="AS34" s="3272"/>
      <c r="AT34" s="4480"/>
      <c r="AU34" s="4480"/>
      <c r="AV34" s="4501">
        <v>3</v>
      </c>
      <c r="AW34" s="4505" t="s">
        <v>3059</v>
      </c>
      <c r="AX34" s="4505"/>
    </row>
    <row r="35" spans="2:50" s="1494" customFormat="1" ht="18.75">
      <c r="B35" s="1483"/>
      <c r="C35" s="1483"/>
      <c r="D35" s="1483"/>
      <c r="E35" s="1483"/>
      <c r="F35" s="1483"/>
      <c r="G35" s="1483"/>
      <c r="H35" s="1483"/>
      <c r="I35" s="1483"/>
      <c r="J35" s="1483"/>
      <c r="K35" s="1483"/>
      <c r="L35" s="4498">
        <f>LARGE(L5:L34,1)+1</f>
        <v>29</v>
      </c>
      <c r="M35" s="4499" t="s">
        <v>1982</v>
      </c>
      <c r="N35" s="4498">
        <f>LARGE(N5:N34,1)+1</f>
        <v>74</v>
      </c>
      <c r="O35" s="4499" t="s">
        <v>1824</v>
      </c>
      <c r="P35" s="4498">
        <f>LARGE(P5:P34,1)+1</f>
        <v>115</v>
      </c>
      <c r="Q35" s="4499" t="s">
        <v>1986</v>
      </c>
      <c r="R35" s="4498">
        <f>LARGE(R5:R34,1)+1</f>
        <v>156</v>
      </c>
      <c r="S35" s="4499" t="s">
        <v>1955</v>
      </c>
      <c r="T35" s="1487"/>
      <c r="V35" s="4498">
        <f>LARGE(V5:V34,1)+1</f>
        <v>28</v>
      </c>
      <c r="W35" s="4499" t="s">
        <v>1976</v>
      </c>
      <c r="X35" s="4498"/>
      <c r="Y35" s="1489" t="s">
        <v>291</v>
      </c>
      <c r="Z35" s="4498">
        <f>LARGE(Z5:Z34,1)+1</f>
        <v>141</v>
      </c>
      <c r="AA35" s="4499" t="s">
        <v>1984</v>
      </c>
      <c r="AB35" s="4498">
        <f>LARGE(AB5:AB34,1)+1</f>
        <v>191</v>
      </c>
      <c r="AC35" s="4499" t="s">
        <v>1983</v>
      </c>
      <c r="AD35" s="4498">
        <f>LARGE(AD5:AD34,1)+1</f>
        <v>247</v>
      </c>
      <c r="AE35" s="4499" t="s">
        <v>1786</v>
      </c>
      <c r="AF35" s="4524"/>
      <c r="AG35" s="4524"/>
      <c r="AH35" s="4494">
        <f>LARGE(AH4:AH34,1)+1</f>
        <v>32</v>
      </c>
      <c r="AI35" s="4495" t="s">
        <v>3060</v>
      </c>
      <c r="AJ35" s="4512"/>
      <c r="AK35" s="4494">
        <f>LARGE(AK4:AK34,1)+1</f>
        <v>88</v>
      </c>
      <c r="AL35" s="4495" t="s">
        <v>3061</v>
      </c>
      <c r="AM35" s="4513"/>
      <c r="AN35" s="4513"/>
      <c r="AO35" s="152"/>
      <c r="AP35" s="4504" t="s">
        <v>3062</v>
      </c>
      <c r="AR35" s="4522" t="s">
        <v>2411</v>
      </c>
      <c r="AS35" s="4523" t="s">
        <v>3063</v>
      </c>
      <c r="AT35" s="4480"/>
      <c r="AU35" s="4480"/>
      <c r="AV35" s="4501">
        <v>4</v>
      </c>
      <c r="AW35" s="4525" t="s">
        <v>3064</v>
      </c>
      <c r="AX35" s="4525"/>
    </row>
    <row r="36" spans="2:50" s="1494" customFormat="1" ht="23.25" customHeight="1">
      <c r="B36" s="1483"/>
      <c r="C36" s="1483"/>
      <c r="D36" s="1483"/>
      <c r="E36" s="1483"/>
      <c r="F36" s="1483"/>
      <c r="G36" s="1483"/>
      <c r="H36" s="1483"/>
      <c r="I36" s="1483"/>
      <c r="J36" s="1483"/>
      <c r="K36" s="1483"/>
      <c r="L36" s="4498">
        <f>LARGE(L5:L35,1)+1</f>
        <v>30</v>
      </c>
      <c r="M36" s="4499" t="s">
        <v>1989</v>
      </c>
      <c r="N36" s="4498">
        <f>LARGE(N5:N35,1)+1</f>
        <v>75</v>
      </c>
      <c r="O36" s="4499" t="s">
        <v>1834</v>
      </c>
      <c r="P36" s="4498">
        <f>LARGE(P5:P35,1)+1</f>
        <v>116</v>
      </c>
      <c r="Q36" s="4499" t="s">
        <v>1990</v>
      </c>
      <c r="R36" s="4498">
        <f>LARGE(R5:R35,1)+1</f>
        <v>157</v>
      </c>
      <c r="S36" s="4499" t="s">
        <v>1962</v>
      </c>
      <c r="T36" s="1487"/>
      <c r="V36" s="4498">
        <f>LARGE(V5:V35,1)+1</f>
        <v>29</v>
      </c>
      <c r="W36" s="4499" t="s">
        <v>3065</v>
      </c>
      <c r="X36" s="4498">
        <f>LARGE(X5:X35,1)+1</f>
        <v>85</v>
      </c>
      <c r="Y36" s="4499" t="s">
        <v>1820</v>
      </c>
      <c r="Z36" s="4498">
        <f>LARGE(Z5:Z35,1)+1</f>
        <v>142</v>
      </c>
      <c r="AA36" s="4499" t="s">
        <v>1987</v>
      </c>
      <c r="AB36" s="4498">
        <f>LARGE(AB5:AB35,1)+1</f>
        <v>192</v>
      </c>
      <c r="AC36" s="4499" t="s">
        <v>1991</v>
      </c>
      <c r="AD36" s="4498">
        <f>LARGE(AD5:AD35,1)+1</f>
        <v>248</v>
      </c>
      <c r="AE36" s="4499" t="s">
        <v>1800</v>
      </c>
      <c r="AF36" s="4524"/>
      <c r="AG36" s="4524"/>
      <c r="AH36" s="4494">
        <f>LARGE(AH4:AH35,1)+1</f>
        <v>33</v>
      </c>
      <c r="AI36" s="4495" t="s">
        <v>3066</v>
      </c>
      <c r="AJ36" s="4512"/>
      <c r="AK36" s="4494">
        <f>LARGE(AK4:AK35,1)+1</f>
        <v>89</v>
      </c>
      <c r="AL36" s="4495" t="s">
        <v>3067</v>
      </c>
      <c r="AM36" s="4513"/>
      <c r="AN36" s="4513"/>
      <c r="AO36" s="152"/>
      <c r="AP36" s="4504" t="s">
        <v>3068</v>
      </c>
      <c r="AR36" s="4480"/>
      <c r="AS36" s="4480"/>
      <c r="AT36" s="4480"/>
      <c r="AU36" s="4480"/>
      <c r="AV36" s="4501"/>
      <c r="AW36" s="4526" t="s">
        <v>3069</v>
      </c>
      <c r="AX36" s="4526"/>
    </row>
    <row r="37" spans="2:50" s="1494" customFormat="1" ht="18.75">
      <c r="B37" s="1483"/>
      <c r="C37" s="1483"/>
      <c r="D37" s="1483"/>
      <c r="E37" s="1483"/>
      <c r="F37" s="1483"/>
      <c r="G37" s="1483"/>
      <c r="H37" s="1483"/>
      <c r="I37" s="1483"/>
      <c r="J37" s="1483"/>
      <c r="K37" s="1483"/>
      <c r="L37" s="4498">
        <f>LARGE(L5:L36,1)+1</f>
        <v>31</v>
      </c>
      <c r="M37" s="4499" t="s">
        <v>1993</v>
      </c>
      <c r="N37" s="4498">
        <f>LARGE(N5:N36,1)+1</f>
        <v>76</v>
      </c>
      <c r="O37" s="4499" t="s">
        <v>1845</v>
      </c>
      <c r="P37" s="4498">
        <f>LARGE(P5:P36,1)+1</f>
        <v>117</v>
      </c>
      <c r="Q37" s="4499" t="s">
        <v>1994</v>
      </c>
      <c r="R37" s="4498"/>
      <c r="S37" s="1502"/>
      <c r="T37" s="1487"/>
      <c r="V37" s="4498">
        <f>LARGE(V5:V36,1)+1</f>
        <v>30</v>
      </c>
      <c r="W37" s="4499" t="s">
        <v>1889</v>
      </c>
      <c r="X37" s="4498">
        <f>LARGE(X5:X36,1)+1</f>
        <v>86</v>
      </c>
      <c r="Y37" s="4499" t="s">
        <v>1995</v>
      </c>
      <c r="Z37" s="4498">
        <f>LARGE(Z5:Z36,1)+1</f>
        <v>143</v>
      </c>
      <c r="AA37" s="1490" t="s">
        <v>293</v>
      </c>
      <c r="AB37" s="4498">
        <f>LARGE(AB5:AB36,1)+1</f>
        <v>193</v>
      </c>
      <c r="AC37" s="4499" t="s">
        <v>1717</v>
      </c>
      <c r="AD37" s="4498">
        <f>LARGE(AD5:AD36,1)+1</f>
        <v>249</v>
      </c>
      <c r="AE37" s="4499" t="s">
        <v>1996</v>
      </c>
      <c r="AF37" s="4524"/>
      <c r="AG37" s="4524"/>
      <c r="AH37" s="4494">
        <f>LARGE(AH4:AH36,1)+1</f>
        <v>34</v>
      </c>
      <c r="AI37" s="4495" t="s">
        <v>3070</v>
      </c>
      <c r="AJ37" s="4512"/>
      <c r="AK37" s="4494">
        <f>LARGE(AK4:AK36,1)+1</f>
        <v>90</v>
      </c>
      <c r="AL37" s="4495" t="s">
        <v>3071</v>
      </c>
      <c r="AM37" s="4513"/>
      <c r="AN37" s="4513"/>
      <c r="AO37" s="152"/>
      <c r="AP37" s="4504" t="s">
        <v>3072</v>
      </c>
      <c r="AR37" s="4480"/>
      <c r="AS37" s="4480"/>
      <c r="AT37" s="4480"/>
      <c r="AU37" s="4480"/>
      <c r="AV37" s="4501"/>
      <c r="AW37" s="4526"/>
      <c r="AX37" s="4526"/>
    </row>
    <row r="38" spans="2:50" s="1494" customFormat="1" ht="23.25">
      <c r="B38" s="1483"/>
      <c r="C38" s="1483"/>
      <c r="D38" s="1483"/>
      <c r="E38" s="1483"/>
      <c r="F38" s="1483"/>
      <c r="G38" s="1483"/>
      <c r="H38" s="1483"/>
      <c r="I38" s="1483"/>
      <c r="J38" s="1483"/>
      <c r="K38" s="1483"/>
      <c r="L38" s="4498">
        <f>LARGE(L5:L37,1)+1</f>
        <v>32</v>
      </c>
      <c r="M38" s="4499" t="s">
        <v>1997</v>
      </c>
      <c r="N38" s="4498">
        <f>LARGE(N5:N37,1)+1</f>
        <v>77</v>
      </c>
      <c r="O38" s="4499" t="s">
        <v>1855</v>
      </c>
      <c r="P38" s="4498">
        <f>LARGE(P5:P37,1)+1</f>
        <v>118</v>
      </c>
      <c r="Q38" s="4499" t="s">
        <v>1998</v>
      </c>
      <c r="R38" s="4498"/>
      <c r="S38" s="4492" t="s">
        <v>1972</v>
      </c>
      <c r="T38" s="1487"/>
      <c r="V38" s="4498">
        <f>LARGE(V5:V37,1)+1</f>
        <v>31</v>
      </c>
      <c r="W38" s="4499" t="s">
        <v>1838</v>
      </c>
      <c r="X38" s="4498">
        <f>LARGE(X5:X37,1)+1</f>
        <v>87</v>
      </c>
      <c r="Y38" s="4499" t="s">
        <v>1829</v>
      </c>
      <c r="Z38" s="4498">
        <f>LARGE(Z5:Z37,1)+1</f>
        <v>144</v>
      </c>
      <c r="AA38" s="4499" t="s">
        <v>1721</v>
      </c>
      <c r="AB38" s="4498">
        <f>LARGE(AB5:AB37,1)+1</f>
        <v>194</v>
      </c>
      <c r="AC38" s="4499" t="s">
        <v>1731</v>
      </c>
      <c r="AD38" s="4498">
        <f>LARGE(AD5:AD37,1)+1</f>
        <v>250</v>
      </c>
      <c r="AE38" s="4499" t="s">
        <v>2000</v>
      </c>
      <c r="AF38" s="4524"/>
      <c r="AG38" s="4524"/>
      <c r="AH38" s="4494">
        <f>LARGE(AH4:AH37,1)+1</f>
        <v>35</v>
      </c>
      <c r="AI38" s="4495" t="s">
        <v>3073</v>
      </c>
      <c r="AJ38" s="4512"/>
      <c r="AK38" s="4494">
        <f>LARGE(AK4:AK37,1)+1</f>
        <v>91</v>
      </c>
      <c r="AL38" s="4495" t="s">
        <v>3074</v>
      </c>
      <c r="AM38" s="4513"/>
      <c r="AN38" s="4513"/>
      <c r="AO38" s="152"/>
      <c r="AP38" s="4504" t="s">
        <v>3075</v>
      </c>
      <c r="AR38" s="4501"/>
      <c r="AS38" s="4527" t="s">
        <v>3076</v>
      </c>
      <c r="AT38" s="4489"/>
      <c r="AU38" s="4489"/>
      <c r="AV38" s="4501"/>
      <c r="AW38" s="4525"/>
      <c r="AX38" s="4525"/>
    </row>
    <row r="39" spans="2:50" s="1494" customFormat="1" ht="23.25" customHeight="1">
      <c r="B39" s="1483"/>
      <c r="C39" s="1483"/>
      <c r="D39" s="1483"/>
      <c r="E39" s="1483"/>
      <c r="F39" s="1483"/>
      <c r="G39" s="1483"/>
      <c r="H39" s="1483"/>
      <c r="I39" s="1483"/>
      <c r="J39" s="1483"/>
      <c r="K39" s="1483"/>
      <c r="L39" s="4498"/>
      <c r="M39" s="1488" t="s">
        <v>290</v>
      </c>
      <c r="N39" s="4498">
        <f>LARGE(N5:N38,1)+1</f>
        <v>78</v>
      </c>
      <c r="O39" s="4499" t="s">
        <v>1864</v>
      </c>
      <c r="P39" s="4498">
        <f>LARGE(P5:P38,1)+1</f>
        <v>119</v>
      </c>
      <c r="Q39" s="4499" t="s">
        <v>2001</v>
      </c>
      <c r="R39" s="4498">
        <f>LARGE(R5:R38,1)+1</f>
        <v>158</v>
      </c>
      <c r="S39" s="4499" t="s">
        <v>1980</v>
      </c>
      <c r="T39" s="1487"/>
      <c r="V39" s="4498">
        <f>LARGE(V5:V38,1)+1</f>
        <v>32</v>
      </c>
      <c r="W39" s="4499" t="s">
        <v>1897</v>
      </c>
      <c r="X39" s="4498">
        <f>LARGE(X5:X38,1)+1</f>
        <v>88</v>
      </c>
      <c r="Y39" s="4499" t="s">
        <v>1842</v>
      </c>
      <c r="Z39" s="4498">
        <f>LARGE(Z5:Z38,1)+1</f>
        <v>145</v>
      </c>
      <c r="AA39" s="4499" t="s">
        <v>1735</v>
      </c>
      <c r="AB39" s="4498">
        <f>LARGE(AB5:AB38,1)+1</f>
        <v>195</v>
      </c>
      <c r="AC39" s="4499" t="s">
        <v>1986</v>
      </c>
      <c r="AD39" s="4498"/>
      <c r="AE39" s="1495"/>
      <c r="AF39" s="4524"/>
      <c r="AG39" s="4524"/>
      <c r="AH39" s="4494">
        <f>LARGE(AH4:AH38,1)+1</f>
        <v>36</v>
      </c>
      <c r="AI39" s="4495" t="s">
        <v>3077</v>
      </c>
      <c r="AJ39" s="4512"/>
      <c r="AK39" s="4494">
        <f>LARGE(AK4:AK38,1)+1</f>
        <v>92</v>
      </c>
      <c r="AL39" s="4495" t="s">
        <v>3078</v>
      </c>
      <c r="AM39" s="4513"/>
      <c r="AN39" s="4513"/>
      <c r="AO39" s="152"/>
      <c r="AP39" s="4504" t="s">
        <v>3079</v>
      </c>
      <c r="AR39" s="4501"/>
      <c r="AS39" s="4489"/>
      <c r="AT39" s="4489"/>
      <c r="AU39" s="4489"/>
      <c r="AV39" s="4506" t="s">
        <v>164</v>
      </c>
      <c r="AW39" s="4507" t="s">
        <v>3080</v>
      </c>
      <c r="AX39" s="4505"/>
    </row>
    <row r="40" spans="2:50" s="1494" customFormat="1" ht="18.75">
      <c r="B40" s="1483"/>
      <c r="C40" s="1483"/>
      <c r="D40" s="1483"/>
      <c r="E40" s="1483"/>
      <c r="F40" s="1483"/>
      <c r="G40" s="1483"/>
      <c r="H40" s="1483"/>
      <c r="I40" s="1483"/>
      <c r="J40" s="1483"/>
      <c r="K40" s="1483"/>
      <c r="L40" s="4498">
        <f>LARGE(L5:L39,1)+1</f>
        <v>33</v>
      </c>
      <c r="M40" s="4499" t="s">
        <v>1737</v>
      </c>
      <c r="N40" s="4498">
        <f>LARGE(N5:N39,1)+1</f>
        <v>79</v>
      </c>
      <c r="O40" s="4499" t="s">
        <v>1874</v>
      </c>
      <c r="P40" s="4498">
        <f>LARGE(P5:P39,1)+1</f>
        <v>120</v>
      </c>
      <c r="Q40" s="4499" t="s">
        <v>2002</v>
      </c>
      <c r="R40" s="4498"/>
      <c r="S40" s="1492"/>
      <c r="T40" s="1487"/>
      <c r="V40" s="4498">
        <f>LARGE(V5:V39,1)+1</f>
        <v>33</v>
      </c>
      <c r="W40" s="4499" t="s">
        <v>1906</v>
      </c>
      <c r="X40" s="4498">
        <f>LARGE(X5:X39,1)+1</f>
        <v>89</v>
      </c>
      <c r="Y40" s="4499" t="s">
        <v>2003</v>
      </c>
      <c r="Z40" s="4498">
        <f>LARGE(Z5:Z39,1)+1</f>
        <v>146</v>
      </c>
      <c r="AA40" s="4499" t="s">
        <v>1749</v>
      </c>
      <c r="AB40" s="4498">
        <f>LARGE(AB5:AB39,1)+1</f>
        <v>196</v>
      </c>
      <c r="AC40" s="4499" t="s">
        <v>2004</v>
      </c>
      <c r="AD40" s="4498"/>
      <c r="AE40" s="1490" t="s">
        <v>340</v>
      </c>
      <c r="AF40" s="4524"/>
      <c r="AG40" s="4524"/>
      <c r="AH40" s="4494">
        <f>LARGE(AH4:AH39,1)+1</f>
        <v>37</v>
      </c>
      <c r="AI40" s="4495" t="s">
        <v>3081</v>
      </c>
      <c r="AJ40" s="4512"/>
      <c r="AK40" s="4494">
        <f>LARGE(AK4:AK39,1)+1</f>
        <v>93</v>
      </c>
      <c r="AL40" s="4495" t="s">
        <v>3082</v>
      </c>
      <c r="AM40" s="4513"/>
      <c r="AN40" s="4513"/>
      <c r="AO40" s="152"/>
      <c r="AP40" s="4504" t="s">
        <v>3083</v>
      </c>
      <c r="AR40" s="4501">
        <v>1</v>
      </c>
      <c r="AS40" s="4505" t="s">
        <v>3084</v>
      </c>
      <c r="AT40" s="4489"/>
      <c r="AU40" s="4489"/>
      <c r="AV40" s="4501">
        <v>1</v>
      </c>
      <c r="AW40" s="4505" t="s">
        <v>3085</v>
      </c>
      <c r="AX40" s="4505"/>
    </row>
    <row r="41" spans="2:50" s="1494" customFormat="1" ht="30">
      <c r="B41" s="1483"/>
      <c r="C41" s="1483"/>
      <c r="D41" s="1483"/>
      <c r="E41" s="1483"/>
      <c r="F41" s="1483"/>
      <c r="G41" s="1483"/>
      <c r="H41" s="1483"/>
      <c r="I41" s="1483"/>
      <c r="J41" s="1483"/>
      <c r="K41" s="1483"/>
      <c r="L41" s="4498">
        <f>LARGE(L5:L40,1)+1</f>
        <v>34</v>
      </c>
      <c r="M41" s="4499" t="s">
        <v>1751</v>
      </c>
      <c r="N41" s="4498">
        <f>LARGE(N5:N40,1)+1</f>
        <v>80</v>
      </c>
      <c r="O41" s="4499" t="s">
        <v>1893</v>
      </c>
      <c r="P41" s="4498">
        <f>LARGE(P5:P40,1)+1</f>
        <v>121</v>
      </c>
      <c r="Q41" s="4499" t="s">
        <v>2005</v>
      </c>
      <c r="R41" s="4498"/>
      <c r="S41" s="1492"/>
      <c r="T41" s="1487"/>
      <c r="V41" s="4498">
        <f>LARGE(V5:V40,1)+1</f>
        <v>34</v>
      </c>
      <c r="W41" s="4499" t="s">
        <v>1999</v>
      </c>
      <c r="X41" s="4498">
        <f>LARGE(X5:X40,1)+1</f>
        <v>90</v>
      </c>
      <c r="Y41" s="4499" t="s">
        <v>1852</v>
      </c>
      <c r="Z41" s="4498">
        <f>LARGE(Z5:Z40,1)+1</f>
        <v>147</v>
      </c>
      <c r="AA41" s="4499" t="s">
        <v>2006</v>
      </c>
      <c r="AB41" s="4498">
        <f>LARGE(AB5:AB40,1)+1</f>
        <v>197</v>
      </c>
      <c r="AC41" s="4499" t="s">
        <v>1745</v>
      </c>
      <c r="AD41" s="4498">
        <f>LARGE(AD5:AD40,1)+1</f>
        <v>251</v>
      </c>
      <c r="AE41" s="4499" t="s">
        <v>2007</v>
      </c>
      <c r="AF41" s="4524"/>
      <c r="AG41" s="4524"/>
      <c r="AH41" s="4494">
        <f>LARGE(AH4:AH40,1)+1</f>
        <v>38</v>
      </c>
      <c r="AI41" s="4495" t="s">
        <v>3086</v>
      </c>
      <c r="AJ41" s="4512"/>
      <c r="AK41" s="4494">
        <f>LARGE(AK4:AK40,1)+1</f>
        <v>94</v>
      </c>
      <c r="AL41" s="4495" t="s">
        <v>3087</v>
      </c>
      <c r="AM41" s="4513"/>
      <c r="AN41" s="4513"/>
      <c r="AO41" s="152"/>
      <c r="AP41" s="4500" t="s">
        <v>290</v>
      </c>
      <c r="AR41" s="4501">
        <v>2</v>
      </c>
      <c r="AS41" s="4505" t="s">
        <v>3088</v>
      </c>
      <c r="AT41" s="4489"/>
      <c r="AU41" s="4489"/>
      <c r="AV41" s="4501">
        <v>2</v>
      </c>
      <c r="AW41" s="4505" t="s">
        <v>3089</v>
      </c>
      <c r="AX41" s="4505"/>
    </row>
    <row r="42" spans="2:50" s="1494" customFormat="1" ht="46.5" customHeight="1">
      <c r="B42" s="1483"/>
      <c r="C42" s="1483"/>
      <c r="D42" s="1483"/>
      <c r="E42" s="1483"/>
      <c r="F42" s="1483"/>
      <c r="G42" s="1483"/>
      <c r="H42" s="1483"/>
      <c r="I42" s="1483"/>
      <c r="J42" s="1483"/>
      <c r="K42" s="1483"/>
      <c r="L42" s="4498">
        <f>LARGE(L5:L41,1)+1</f>
        <v>35</v>
      </c>
      <c r="M42" s="4499" t="s">
        <v>1775</v>
      </c>
      <c r="N42" s="4498">
        <f>LARGE(N5:N41,1)+1</f>
        <v>81</v>
      </c>
      <c r="O42" s="4499" t="s">
        <v>1909</v>
      </c>
      <c r="P42" s="4498">
        <f>LARGE(P5:P41,1)+1</f>
        <v>122</v>
      </c>
      <c r="Q42" s="4499" t="s">
        <v>2008</v>
      </c>
      <c r="R42" s="4498"/>
      <c r="S42" s="1492"/>
      <c r="T42" s="1487"/>
      <c r="V42" s="4498">
        <f>LARGE(V5:V41,1)+1</f>
        <v>35</v>
      </c>
      <c r="W42" s="4499" t="s">
        <v>1914</v>
      </c>
      <c r="X42" s="4498">
        <f>LARGE(X5:X41,1)+1</f>
        <v>91</v>
      </c>
      <c r="Y42" s="4499" t="s">
        <v>1861</v>
      </c>
      <c r="Z42" s="4498"/>
      <c r="AA42" s="1501"/>
      <c r="AB42" s="4498">
        <f>LARGE(AB5:AB41,1)+1</f>
        <v>198</v>
      </c>
      <c r="AC42" s="4499" t="s">
        <v>1990</v>
      </c>
      <c r="AD42" s="4498">
        <f>LARGE(AD5:AD41,1)+1</f>
        <v>252</v>
      </c>
      <c r="AE42" s="4499" t="s">
        <v>1822</v>
      </c>
      <c r="AF42" s="4524"/>
      <c r="AG42" s="4524"/>
      <c r="AH42" s="4494">
        <f>LARGE(AH4:AH41,1)+1</f>
        <v>39</v>
      </c>
      <c r="AI42" s="4495" t="s">
        <v>3090</v>
      </c>
      <c r="AJ42" s="4512"/>
      <c r="AK42" s="4494">
        <f>LARGE(AK4:AK41,1)+1</f>
        <v>95</v>
      </c>
      <c r="AL42" s="4495" t="s">
        <v>3091</v>
      </c>
      <c r="AM42" s="4513"/>
      <c r="AN42" s="4513"/>
      <c r="AO42" s="152"/>
      <c r="AP42" s="4504" t="s">
        <v>3092</v>
      </c>
      <c r="AR42" s="4501">
        <v>3</v>
      </c>
      <c r="AS42" s="4505" t="s">
        <v>3093</v>
      </c>
      <c r="AT42" s="4489"/>
      <c r="AU42" s="4489"/>
      <c r="AV42" s="4501"/>
      <c r="AW42" s="4520" t="s">
        <v>3094</v>
      </c>
      <c r="AX42" s="4520"/>
    </row>
    <row r="43" spans="2:50" s="1494" customFormat="1" ht="18.75">
      <c r="B43" s="1483"/>
      <c r="C43" s="1483"/>
      <c r="D43" s="1483"/>
      <c r="E43" s="1483"/>
      <c r="F43" s="1483"/>
      <c r="G43" s="1483"/>
      <c r="H43" s="1483"/>
      <c r="I43" s="1483"/>
      <c r="J43" s="1483"/>
      <c r="K43" s="1483"/>
      <c r="L43" s="4498">
        <f>LARGE(L5:L42,1)+1</f>
        <v>36</v>
      </c>
      <c r="M43" s="4499" t="s">
        <v>1787</v>
      </c>
      <c r="N43" s="4498">
        <f>LARGE(N5:N42,1)+1</f>
        <v>82</v>
      </c>
      <c r="O43" s="4499" t="s">
        <v>1802</v>
      </c>
      <c r="P43" s="4498">
        <f>LARGE(P5:P42,1)+1</f>
        <v>123</v>
      </c>
      <c r="Q43" s="4499" t="s">
        <v>2009</v>
      </c>
      <c r="R43" s="4498"/>
      <c r="S43" s="1492"/>
      <c r="T43" s="1487"/>
      <c r="V43" s="4498">
        <f>LARGE(V5:V42,1)+1</f>
        <v>36</v>
      </c>
      <c r="W43" s="4499" t="s">
        <v>1921</v>
      </c>
      <c r="X43" s="4498">
        <f>LARGE(X5:X42,1)+1</f>
        <v>92</v>
      </c>
      <c r="Y43" s="4499" t="s">
        <v>1871</v>
      </c>
      <c r="Z43" s="4498"/>
      <c r="AA43" s="1489" t="s">
        <v>635</v>
      </c>
      <c r="AB43" s="4498">
        <f>LARGE(AB5:AB42,1)+1</f>
        <v>199</v>
      </c>
      <c r="AC43" s="4499" t="s">
        <v>2011</v>
      </c>
      <c r="AD43" s="4498">
        <f>LARGE(AD5:AD42,1)+1</f>
        <v>253</v>
      </c>
      <c r="AE43" s="4499" t="s">
        <v>1831</v>
      </c>
      <c r="AF43" s="4524"/>
      <c r="AG43" s="4524"/>
      <c r="AH43" s="4494">
        <f>LARGE(AH4:AH42,1)+1</f>
        <v>40</v>
      </c>
      <c r="AI43" s="4495" t="s">
        <v>3095</v>
      </c>
      <c r="AJ43" s="4512"/>
      <c r="AK43" s="4494">
        <f>LARGE(AK4:AK42,1)+1</f>
        <v>96</v>
      </c>
      <c r="AL43" s="4495" t="s">
        <v>3096</v>
      </c>
      <c r="AM43" s="4513"/>
      <c r="AN43" s="4513"/>
      <c r="AO43" s="152"/>
      <c r="AP43" s="4504" t="s">
        <v>3097</v>
      </c>
      <c r="AR43" s="4501">
        <v>4</v>
      </c>
      <c r="AS43" s="4505" t="s">
        <v>3098</v>
      </c>
      <c r="AT43" s="4489"/>
      <c r="AU43" s="4489"/>
      <c r="AV43" s="4501"/>
      <c r="AW43" s="4520"/>
      <c r="AX43" s="4520"/>
    </row>
    <row r="44" spans="2:50" s="1494" customFormat="1" ht="23.25" customHeight="1">
      <c r="B44" s="1483"/>
      <c r="C44" s="1483"/>
      <c r="D44" s="1483"/>
      <c r="E44" s="1483"/>
      <c r="F44" s="1483"/>
      <c r="G44" s="1483"/>
      <c r="H44" s="1483"/>
      <c r="I44" s="1483"/>
      <c r="J44" s="1483"/>
      <c r="K44" s="1483"/>
      <c r="L44" s="4498">
        <f>LARGE(L5:L43,1)+1</f>
        <v>37</v>
      </c>
      <c r="M44" s="4499" t="s">
        <v>1801</v>
      </c>
      <c r="N44" s="4498">
        <f>LARGE(N5:N43,1)+1</f>
        <v>83</v>
      </c>
      <c r="O44" s="4499" t="s">
        <v>1917</v>
      </c>
      <c r="P44" s="4498"/>
      <c r="Q44" s="1488" t="s">
        <v>2012</v>
      </c>
      <c r="R44" s="4498"/>
      <c r="S44" s="1492"/>
      <c r="T44" s="1487"/>
      <c r="V44" s="4498">
        <f>LARGE(V5:V43,1)+1</f>
        <v>37</v>
      </c>
      <c r="W44" s="4499" t="s">
        <v>1925</v>
      </c>
      <c r="X44" s="4498">
        <f>LARGE(X5:X43,1)+1</f>
        <v>93</v>
      </c>
      <c r="Y44" s="4499" t="s">
        <v>1880</v>
      </c>
      <c r="Z44" s="4498">
        <f>LARGE(Z5:Z43,1)+1</f>
        <v>148</v>
      </c>
      <c r="AA44" s="4499" t="s">
        <v>2013</v>
      </c>
      <c r="AB44" s="4498">
        <f>LARGE(AB5:AB43,1)+1</f>
        <v>200</v>
      </c>
      <c r="AC44" s="4499" t="s">
        <v>2014</v>
      </c>
      <c r="AD44" s="4498">
        <f>LARGE(AD5:AD43,1)+1</f>
        <v>254</v>
      </c>
      <c r="AE44" s="4499" t="s">
        <v>1843</v>
      </c>
      <c r="AF44" s="4524"/>
      <c r="AG44" s="4524"/>
      <c r="AH44" s="4494">
        <f>LARGE(AH4:AH43,1)+1</f>
        <v>41</v>
      </c>
      <c r="AI44" s="4495" t="s">
        <v>3099</v>
      </c>
      <c r="AJ44" s="4512"/>
      <c r="AK44" s="4494">
        <f>LARGE(AK4:AK43,1)+1</f>
        <v>97</v>
      </c>
      <c r="AL44" s="4495" t="s">
        <v>3100</v>
      </c>
      <c r="AM44" s="4513"/>
      <c r="AN44" s="4513"/>
      <c r="AO44" s="152"/>
      <c r="AP44" s="4504" t="s">
        <v>3101</v>
      </c>
      <c r="AR44" s="4501">
        <v>5</v>
      </c>
      <c r="AS44" s="4505" t="s">
        <v>3102</v>
      </c>
      <c r="AT44" s="4489"/>
      <c r="AU44" s="4489"/>
      <c r="AV44" s="4501">
        <v>3</v>
      </c>
      <c r="AW44" s="4505" t="s">
        <v>3103</v>
      </c>
      <c r="AX44" s="4505"/>
    </row>
    <row r="45" spans="2:50" s="1494" customFormat="1" ht="18.75">
      <c r="B45" s="1483"/>
      <c r="C45" s="1483"/>
      <c r="D45" s="1483"/>
      <c r="E45" s="1483"/>
      <c r="F45" s="1483"/>
      <c r="G45" s="1483"/>
      <c r="H45" s="1483"/>
      <c r="I45" s="1483"/>
      <c r="J45" s="1483"/>
      <c r="K45" s="1483"/>
      <c r="L45" s="4498">
        <f>LARGE(L5:L44,1)+1</f>
        <v>38</v>
      </c>
      <c r="M45" s="4499" t="s">
        <v>1812</v>
      </c>
      <c r="N45" s="4498">
        <f>LARGE(N5:N44,1)+1</f>
        <v>84</v>
      </c>
      <c r="O45" s="4499" t="s">
        <v>1928</v>
      </c>
      <c r="P45" s="4498">
        <f>LARGE(P5:P44,1)+1</f>
        <v>124</v>
      </c>
      <c r="Q45" s="4499" t="s">
        <v>2015</v>
      </c>
      <c r="R45" s="4498"/>
      <c r="S45" s="1492"/>
      <c r="T45" s="1487"/>
      <c r="V45" s="4498">
        <f>LARGE(V5:V44,1)+1</f>
        <v>38</v>
      </c>
      <c r="W45" s="4499" t="s">
        <v>1930</v>
      </c>
      <c r="X45" s="4498">
        <f>LARGE(X5:X44,1)+1</f>
        <v>94</v>
      </c>
      <c r="Y45" s="4499" t="s">
        <v>1891</v>
      </c>
      <c r="Z45" s="4498">
        <f>LARGE(Z5:Z44,1)+1</f>
        <v>149</v>
      </c>
      <c r="AA45" s="4499" t="s">
        <v>1773</v>
      </c>
      <c r="AB45" s="4498">
        <f>LARGE(AB5:AB44,1)+1</f>
        <v>201</v>
      </c>
      <c r="AC45" s="4499" t="s">
        <v>1994</v>
      </c>
      <c r="AD45" s="4498">
        <f>LARGE(AD5:AD44,1)+1</f>
        <v>255</v>
      </c>
      <c r="AE45" s="4499" t="s">
        <v>2016</v>
      </c>
      <c r="AF45" s="4524"/>
      <c r="AG45" s="4524"/>
      <c r="AH45" s="4494">
        <f>LARGE(AH4:AH44,1)+1</f>
        <v>42</v>
      </c>
      <c r="AI45" s="4495" t="s">
        <v>3104</v>
      </c>
      <c r="AJ45" s="4512"/>
      <c r="AK45" s="4494">
        <f>LARGE(AK4:AK44,1)+1</f>
        <v>98</v>
      </c>
      <c r="AL45" s="4495" t="s">
        <v>3105</v>
      </c>
      <c r="AM45" s="4513"/>
      <c r="AN45" s="4513"/>
      <c r="AO45" s="152"/>
      <c r="AP45" s="4504" t="s">
        <v>3106</v>
      </c>
      <c r="AR45" s="4501"/>
      <c r="AS45"/>
      <c r="AT45" s="4489"/>
      <c r="AU45" s="4489"/>
      <c r="AV45" s="4501">
        <v>4</v>
      </c>
      <c r="AW45" s="4505" t="s">
        <v>3107</v>
      </c>
      <c r="AX45" s="4505"/>
    </row>
    <row r="46" spans="2:50" s="1494" customFormat="1" ht="27" customHeight="1">
      <c r="B46" s="1483"/>
      <c r="C46" s="1483"/>
      <c r="D46" s="1483"/>
      <c r="E46" s="1483"/>
      <c r="F46" s="1483"/>
      <c r="G46" s="1483"/>
      <c r="H46" s="1483"/>
      <c r="I46" s="1483"/>
      <c r="J46" s="1483"/>
      <c r="K46" s="1483"/>
      <c r="L46" s="4498">
        <f>LARGE(L5:L45,1)+1</f>
        <v>39</v>
      </c>
      <c r="M46" s="4499" t="s">
        <v>1823</v>
      </c>
      <c r="N46" s="4498">
        <f>LARGE(N5:N45,1)+1</f>
        <v>85</v>
      </c>
      <c r="O46" s="4499" t="s">
        <v>1934</v>
      </c>
      <c r="P46" s="4498"/>
      <c r="Q46" s="1492"/>
      <c r="R46" s="4498"/>
      <c r="S46" s="1492"/>
      <c r="T46" s="1487"/>
      <c r="V46" s="4498">
        <f>LARGE(V5:V45,1)+1</f>
        <v>39</v>
      </c>
      <c r="W46" s="4499" t="s">
        <v>2010</v>
      </c>
      <c r="X46" s="4498">
        <f>LARGE(X5:X45,1)+1</f>
        <v>95</v>
      </c>
      <c r="Y46" s="4499" t="s">
        <v>1899</v>
      </c>
      <c r="Z46" s="4498">
        <f>LARGE(Z5:Z45,1)+1</f>
        <v>150</v>
      </c>
      <c r="AA46" s="4499" t="s">
        <v>1839</v>
      </c>
      <c r="AB46" s="4498">
        <f>LARGE(AB5:AB45,1)+1</f>
        <v>202</v>
      </c>
      <c r="AC46" s="4499" t="s">
        <v>1998</v>
      </c>
      <c r="AD46" s="4498">
        <f>LARGE(AD5:AD45,1)+1</f>
        <v>256</v>
      </c>
      <c r="AE46" s="4499" t="s">
        <v>1782</v>
      </c>
      <c r="AF46" s="4524"/>
      <c r="AG46" s="4524"/>
      <c r="AH46" s="4494">
        <f>LARGE(AH4:AH45,1)+1</f>
        <v>43</v>
      </c>
      <c r="AI46" s="4495" t="s">
        <v>3108</v>
      </c>
      <c r="AJ46" s="4512"/>
      <c r="AK46" s="4494">
        <f>LARGE(AK4:AK45,1)+1</f>
        <v>99</v>
      </c>
      <c r="AL46" s="4495" t="s">
        <v>3109</v>
      </c>
      <c r="AM46" s="4513"/>
      <c r="AN46" s="4513"/>
      <c r="AO46" s="152"/>
      <c r="AP46" s="4504" t="s">
        <v>3110</v>
      </c>
      <c r="AR46" s="4501"/>
      <c r="AS46"/>
      <c r="AT46" s="4489"/>
      <c r="AU46" s="4489"/>
      <c r="AV46" s="4501">
        <v>5</v>
      </c>
      <c r="AW46" s="4505" t="s">
        <v>3111</v>
      </c>
      <c r="AX46" s="4505"/>
    </row>
    <row r="47" spans="2:50" ht="30">
      <c r="B47" s="1483"/>
      <c r="C47" s="1483"/>
      <c r="D47" s="1483"/>
      <c r="E47" s="1483"/>
      <c r="F47" s="1483"/>
      <c r="G47" s="1483"/>
      <c r="H47" s="1483"/>
      <c r="I47" s="1483"/>
      <c r="J47" s="1483"/>
      <c r="K47" s="1483"/>
      <c r="L47" s="4498">
        <f>LARGE(L5:L46,1)+1</f>
        <v>40</v>
      </c>
      <c r="M47" s="4499" t="s">
        <v>1833</v>
      </c>
      <c r="N47" s="4498"/>
      <c r="O47" s="1488" t="s">
        <v>1806</v>
      </c>
      <c r="P47" s="4498"/>
      <c r="Q47" s="1488" t="s">
        <v>1712</v>
      </c>
      <c r="R47" s="4498"/>
      <c r="S47" s="1492"/>
      <c r="T47" s="1487"/>
      <c r="V47" s="4498">
        <f>LARGE(V5:V46,1)+1</f>
        <v>40</v>
      </c>
      <c r="W47" s="4499" t="s">
        <v>1938</v>
      </c>
      <c r="X47" s="4498">
        <f>LARGE(X5:X46,1)+1</f>
        <v>96</v>
      </c>
      <c r="Y47" s="4499" t="s">
        <v>1908</v>
      </c>
      <c r="Z47" s="4498">
        <f>LARGE(Z5:Z46,1)+1</f>
        <v>151</v>
      </c>
      <c r="AA47" s="4499" t="s">
        <v>1849</v>
      </c>
      <c r="AB47" s="4498">
        <f>LARGE(AB5:AB46,1)+1</f>
        <v>203</v>
      </c>
      <c r="AC47" s="4499" t="s">
        <v>2001</v>
      </c>
      <c r="AD47" s="4498">
        <f>LARGE(AD5:AD46,1)+1</f>
        <v>257</v>
      </c>
      <c r="AE47" s="4499" t="s">
        <v>1853</v>
      </c>
      <c r="AF47" s="4524"/>
      <c r="AG47" s="4524"/>
      <c r="AH47" s="4494">
        <f>LARGE(AH4:AH46,1)+1</f>
        <v>44</v>
      </c>
      <c r="AI47" s="4495" t="s">
        <v>3112</v>
      </c>
      <c r="AJ47" s="4496"/>
      <c r="AK47" s="4494">
        <f>LARGE(AK4:AK46,1)+1</f>
        <v>100</v>
      </c>
      <c r="AL47" s="4495" t="s">
        <v>3113</v>
      </c>
      <c r="AM47" s="1484"/>
      <c r="AN47" s="1484"/>
      <c r="AO47" s="152"/>
      <c r="AP47" s="4500" t="s">
        <v>291</v>
      </c>
      <c r="AR47" s="4501">
        <v>1</v>
      </c>
      <c r="AS47" s="4505" t="s">
        <v>3114</v>
      </c>
      <c r="AV47" s="4501">
        <v>6</v>
      </c>
      <c r="AW47" s="4505" t="s">
        <v>3115</v>
      </c>
      <c r="AX47" s="4505"/>
    </row>
    <row r="48" spans="2:50" ht="27" customHeight="1">
      <c r="B48" s="1483"/>
      <c r="C48" s="1483"/>
      <c r="D48" s="1483"/>
      <c r="E48" s="1483"/>
      <c r="F48" s="1483"/>
      <c r="G48" s="1483"/>
      <c r="H48" s="1483"/>
      <c r="I48" s="1483"/>
      <c r="J48" s="1483"/>
      <c r="K48" s="1483"/>
      <c r="L48" s="4498">
        <f>LARGE(L5:L47,1)+1</f>
        <v>41</v>
      </c>
      <c r="M48" s="4499" t="s">
        <v>1844</v>
      </c>
      <c r="N48" s="4498">
        <f>LARGE(N5:N47,1)+1</f>
        <v>86</v>
      </c>
      <c r="O48" s="4499" t="s">
        <v>1967</v>
      </c>
      <c r="P48" s="4498">
        <f>LARGE(P5:P47,1)+1</f>
        <v>125</v>
      </c>
      <c r="Q48" s="4499" t="s">
        <v>1726</v>
      </c>
      <c r="R48" s="4498"/>
      <c r="S48" s="1492"/>
      <c r="T48" s="1487"/>
      <c r="V48" s="4498">
        <f>LARGE(V5:V47,1)+1</f>
        <v>41</v>
      </c>
      <c r="W48" s="4499" t="s">
        <v>1944</v>
      </c>
      <c r="X48" s="4498">
        <f>LARGE(X5:X47,1)+1</f>
        <v>97</v>
      </c>
      <c r="Y48" s="4499" t="s">
        <v>1916</v>
      </c>
      <c r="Z48" s="4498">
        <f>LARGE(Z5:Z47,1)+1</f>
        <v>152</v>
      </c>
      <c r="AA48" s="4499" t="s">
        <v>2017</v>
      </c>
      <c r="AB48" s="4498">
        <f>LARGE(AB5:AB47,1)+1</f>
        <v>204</v>
      </c>
      <c r="AC48" s="4499" t="s">
        <v>2018</v>
      </c>
      <c r="AD48" s="4498">
        <f>LARGE(AD5:AD47,1)+1</f>
        <v>258</v>
      </c>
      <c r="AE48" s="4499" t="s">
        <v>1862</v>
      </c>
      <c r="AF48" s="4524"/>
      <c r="AG48" s="4524"/>
      <c r="AH48" s="4494">
        <f>LARGE(AH4:AH47,1)+1</f>
        <v>45</v>
      </c>
      <c r="AI48" s="4495" t="s">
        <v>3116</v>
      </c>
      <c r="AJ48" s="4496"/>
      <c r="AK48" s="4494">
        <f>LARGE(AK4:AK47,1)+1</f>
        <v>101</v>
      </c>
      <c r="AL48" s="4495" t="s">
        <v>3117</v>
      </c>
      <c r="AM48" s="1484"/>
      <c r="AN48" s="1484"/>
      <c r="AO48" s="152"/>
      <c r="AP48" s="4504" t="s">
        <v>3118</v>
      </c>
      <c r="AR48" s="4501">
        <v>2</v>
      </c>
      <c r="AS48" s="4505" t="s">
        <v>3119</v>
      </c>
      <c r="AV48" s="4501"/>
      <c r="AW48" s="4520" t="s">
        <v>3120</v>
      </c>
      <c r="AX48" s="4520"/>
    </row>
    <row r="49" spans="2:50" ht="18.75">
      <c r="B49" s="1483"/>
      <c r="C49" s="1483"/>
      <c r="D49" s="1483"/>
      <c r="E49" s="1483"/>
      <c r="F49" s="1483"/>
      <c r="G49" s="1483"/>
      <c r="H49" s="1483"/>
      <c r="I49" s="1483"/>
      <c r="J49" s="1483"/>
      <c r="K49" s="1483"/>
      <c r="L49" s="4498">
        <f>LARGE(L5:L48,1)+1</f>
        <v>42</v>
      </c>
      <c r="M49" s="4499" t="s">
        <v>1854</v>
      </c>
      <c r="N49" s="4498">
        <f>LARGE(N5:N48,1)+1</f>
        <v>87</v>
      </c>
      <c r="O49" s="4499" t="s">
        <v>1971</v>
      </c>
      <c r="P49" s="4498">
        <f>LARGE(P5:P48,1)+1</f>
        <v>126</v>
      </c>
      <c r="Q49" s="4499" t="s">
        <v>1754</v>
      </c>
      <c r="R49" s="4498"/>
      <c r="S49" s="1492"/>
      <c r="T49" s="1487"/>
      <c r="V49" s="4498">
        <f>LARGE(V5:V48,1)+1</f>
        <v>42</v>
      </c>
      <c r="W49" s="4499" t="s">
        <v>1950</v>
      </c>
      <c r="X49" s="4498">
        <f>LARGE(X5:X48,1)+1</f>
        <v>98</v>
      </c>
      <c r="Y49" s="4499" t="s">
        <v>1716</v>
      </c>
      <c r="Z49" s="4498"/>
      <c r="AA49" s="1501"/>
      <c r="AB49" s="4498">
        <f>LARGE(AB5:AB48,1)+1</f>
        <v>205</v>
      </c>
      <c r="AC49" s="4499" t="s">
        <v>2002</v>
      </c>
      <c r="AD49" s="4498">
        <f>LARGE(AD5:AD48,1)+1</f>
        <v>259</v>
      </c>
      <c r="AE49" s="4499" t="s">
        <v>1795</v>
      </c>
      <c r="AF49" s="4524"/>
      <c r="AG49" s="4524"/>
      <c r="AH49" s="4494">
        <f>LARGE(AH4:AH48,1)+1</f>
        <v>46</v>
      </c>
      <c r="AI49" s="4495" t="s">
        <v>3121</v>
      </c>
      <c r="AJ49" s="4496"/>
      <c r="AK49" s="4494">
        <f>LARGE(AK4:AK48,1)+1</f>
        <v>102</v>
      </c>
      <c r="AL49" s="4495" t="s">
        <v>3122</v>
      </c>
      <c r="AM49" s="1484"/>
      <c r="AN49" s="1484"/>
      <c r="AO49" s="152"/>
      <c r="AP49" s="4504" t="s">
        <v>3123</v>
      </c>
      <c r="AR49" s="4501">
        <v>3</v>
      </c>
      <c r="AS49" s="4505" t="s">
        <v>2934</v>
      </c>
      <c r="AV49" s="4501"/>
      <c r="AW49" s="4520"/>
      <c r="AX49" s="4520"/>
    </row>
    <row r="50" spans="2:50" ht="18.75">
      <c r="B50" s="1483"/>
      <c r="C50" s="1483"/>
      <c r="D50" s="1483"/>
      <c r="E50" s="1483"/>
      <c r="F50" s="1483"/>
      <c r="G50" s="1483"/>
      <c r="H50" s="1483"/>
      <c r="I50" s="1483"/>
      <c r="J50" s="1483"/>
      <c r="K50" s="1483"/>
      <c r="L50" s="4498">
        <f>LARGE(L5:L49,1)+1</f>
        <v>43</v>
      </c>
      <c r="M50" s="4499" t="s">
        <v>1882</v>
      </c>
      <c r="N50" s="4498">
        <f>LARGE(N5:N49,1)+1</f>
        <v>88</v>
      </c>
      <c r="O50" s="4499" t="s">
        <v>1977</v>
      </c>
      <c r="P50" s="4498">
        <f>LARGE(P5:P49,1)+1</f>
        <v>127</v>
      </c>
      <c r="Q50" s="4499" t="s">
        <v>1766</v>
      </c>
      <c r="R50" s="4498"/>
      <c r="S50" s="1492"/>
      <c r="T50" s="1487"/>
      <c r="V50" s="4498">
        <f>LARGE(V5:V49,1)+1</f>
        <v>43</v>
      </c>
      <c r="W50" s="4499" t="s">
        <v>1957</v>
      </c>
      <c r="X50" s="4498">
        <f>LARGE(X5:X49,1)+1</f>
        <v>99</v>
      </c>
      <c r="Y50" s="4499" t="s">
        <v>1730</v>
      </c>
      <c r="Z50" s="4498"/>
      <c r="AA50" s="1490" t="s">
        <v>638</v>
      </c>
      <c r="AB50" s="4498">
        <f>LARGE(AB5:AB49,1)+1</f>
        <v>206</v>
      </c>
      <c r="AC50" s="4499" t="s">
        <v>2005</v>
      </c>
      <c r="AD50" s="4498">
        <f>LARGE(AD5:AD49,1)+1</f>
        <v>260</v>
      </c>
      <c r="AE50" s="4499" t="s">
        <v>1872</v>
      </c>
      <c r="AF50" s="4524"/>
      <c r="AG50" s="4524"/>
      <c r="AH50" s="4494">
        <f>LARGE(AH4:AH49,1)+1</f>
        <v>47</v>
      </c>
      <c r="AI50" s="4495" t="s">
        <v>3124</v>
      </c>
      <c r="AJ50" s="4496"/>
      <c r="AK50" s="4494">
        <f>LARGE(AK4:AK49,1)+1</f>
        <v>103</v>
      </c>
      <c r="AL50" s="4495" t="s">
        <v>3125</v>
      </c>
      <c r="AM50" s="1484"/>
      <c r="AN50" s="1484"/>
      <c r="AO50" s="152"/>
      <c r="AP50" s="4504" t="s">
        <v>3126</v>
      </c>
      <c r="AR50" s="4501">
        <v>4</v>
      </c>
      <c r="AS50" s="4505" t="s">
        <v>3127</v>
      </c>
      <c r="AV50" s="4497">
        <v>7</v>
      </c>
      <c r="AW50" s="4509" t="s">
        <v>3128</v>
      </c>
      <c r="AX50" s="4509"/>
    </row>
    <row r="51" spans="2:50" ht="24.75" customHeight="1">
      <c r="B51" s="1483"/>
      <c r="C51" s="1483"/>
      <c r="D51" s="1483"/>
      <c r="E51" s="1483"/>
      <c r="F51" s="1483"/>
      <c r="G51" s="1483"/>
      <c r="H51" s="1483"/>
      <c r="I51" s="1483"/>
      <c r="J51" s="1483"/>
      <c r="K51" s="1483"/>
      <c r="L51" s="4498">
        <f>LARGE(L5:L50,1)+1</f>
        <v>44</v>
      </c>
      <c r="M51" s="4499" t="s">
        <v>1892</v>
      </c>
      <c r="N51" s="4498">
        <f>LARGE(N5:N50,1)+1</f>
        <v>89</v>
      </c>
      <c r="O51" s="4499" t="s">
        <v>1984</v>
      </c>
      <c r="P51" s="4498">
        <f>LARGE(P5:P50,1)+1</f>
        <v>128</v>
      </c>
      <c r="Q51" s="4499" t="s">
        <v>1778</v>
      </c>
      <c r="R51" s="4498"/>
      <c r="S51" s="1492"/>
      <c r="T51" s="1487"/>
      <c r="V51" s="4498">
        <f>LARGE(V5:V50,1)+1</f>
        <v>44</v>
      </c>
      <c r="W51" s="4499" t="s">
        <v>1848</v>
      </c>
      <c r="X51" s="4498">
        <f>LARGE(X5:X50,1)+1</f>
        <v>100</v>
      </c>
      <c r="Y51" s="4499" t="s">
        <v>2019</v>
      </c>
      <c r="Z51" s="4498">
        <f>LARGE(Z5:Z50,1)+1</f>
        <v>153</v>
      </c>
      <c r="AA51" s="4499" t="s">
        <v>1868</v>
      </c>
      <c r="AB51" s="4498">
        <f>LARGE(AB5:AB50,1)+1</f>
        <v>207</v>
      </c>
      <c r="AC51" s="4499" t="s">
        <v>1758</v>
      </c>
      <c r="AD51" s="4498">
        <f>LARGE(AD5:AD50,1)+1</f>
        <v>261</v>
      </c>
      <c r="AE51" s="4499" t="s">
        <v>2020</v>
      </c>
      <c r="AF51" s="4524"/>
      <c r="AG51" s="4524"/>
      <c r="AH51" s="4494">
        <f>LARGE(AH4:AH50,1)+1</f>
        <v>48</v>
      </c>
      <c r="AI51" s="4495" t="s">
        <v>3129</v>
      </c>
      <c r="AJ51" s="4496"/>
      <c r="AK51" s="4494">
        <f>LARGE(AK4:AK50,1)+1</f>
        <v>104</v>
      </c>
      <c r="AL51" s="4495" t="s">
        <v>3130</v>
      </c>
      <c r="AM51" s="1484"/>
      <c r="AN51" s="1484"/>
      <c r="AO51" s="152"/>
      <c r="AP51" s="4504" t="s">
        <v>3131</v>
      </c>
      <c r="AR51" s="4501">
        <v>5</v>
      </c>
      <c r="AS51" s="4505" t="s">
        <v>3132</v>
      </c>
      <c r="AV51" s="4497"/>
      <c r="AW51" s="4509"/>
      <c r="AX51" s="4509"/>
    </row>
    <row r="52" spans="2:50" ht="30">
      <c r="B52" s="1483"/>
      <c r="C52" s="1483"/>
      <c r="D52" s="1483"/>
      <c r="E52" s="1483"/>
      <c r="F52" s="1483"/>
      <c r="G52" s="1483"/>
      <c r="H52" s="1483"/>
      <c r="I52" s="1483"/>
      <c r="J52" s="1483"/>
      <c r="K52" s="1483"/>
      <c r="L52" s="4498">
        <f>LARGE(L5:L51,1)+1</f>
        <v>45</v>
      </c>
      <c r="M52" s="4499" t="s">
        <v>1900</v>
      </c>
      <c r="N52" s="4498">
        <f>LARGE(N5:N51,1)+1</f>
        <v>90</v>
      </c>
      <c r="O52" s="4499" t="s">
        <v>1987</v>
      </c>
      <c r="P52" s="4498">
        <f>LARGE(P5:P51,1)+1</f>
        <v>129</v>
      </c>
      <c r="Q52" s="4499" t="s">
        <v>1790</v>
      </c>
      <c r="R52" s="4498"/>
      <c r="S52" s="1492"/>
      <c r="T52" s="1487"/>
      <c r="V52" s="4498">
        <f>LARGE(V5:V51,1)+1</f>
        <v>45</v>
      </c>
      <c r="W52" s="4499" t="s">
        <v>1964</v>
      </c>
      <c r="X52" s="4498">
        <f>LARGE(X5:X51,1)+1</f>
        <v>101</v>
      </c>
      <c r="Y52" s="4499" t="s">
        <v>3133</v>
      </c>
      <c r="Z52" s="4498"/>
      <c r="AA52" s="4524"/>
      <c r="AB52" s="4498">
        <f>LARGE(AB5:AB51,1)+1</f>
        <v>208</v>
      </c>
      <c r="AC52" s="4499" t="s">
        <v>2021</v>
      </c>
      <c r="AD52" s="4498">
        <f>LARGE(AD5:AD51,1)+1</f>
        <v>262</v>
      </c>
      <c r="AE52" s="4499" t="s">
        <v>2022</v>
      </c>
      <c r="AF52" s="4524"/>
      <c r="AG52" s="4524"/>
      <c r="AH52" s="4494">
        <f>LARGE(AH4:AH51,1)+1</f>
        <v>49</v>
      </c>
      <c r="AI52" s="4495" t="s">
        <v>3134</v>
      </c>
      <c r="AJ52" s="4496"/>
      <c r="AK52" s="4494">
        <f>LARGE(AK4:AK51,1)+1</f>
        <v>105</v>
      </c>
      <c r="AL52" s="4495" t="s">
        <v>3135</v>
      </c>
      <c r="AM52" s="1484"/>
      <c r="AN52" s="1484"/>
      <c r="AO52" s="152"/>
      <c r="AP52" s="4500" t="s">
        <v>292</v>
      </c>
      <c r="AR52" s="4501">
        <v>6</v>
      </c>
      <c r="AS52" s="4505" t="s">
        <v>2950</v>
      </c>
      <c r="AV52" s="4497">
        <v>8</v>
      </c>
      <c r="AW52" s="4509" t="s">
        <v>3136</v>
      </c>
      <c r="AX52" s="4509"/>
    </row>
    <row r="53" spans="2:50" ht="19.5" thickBot="1">
      <c r="B53" s="1483"/>
      <c r="C53" s="1483"/>
      <c r="D53" s="1483"/>
      <c r="E53" s="1483"/>
      <c r="F53" s="1483"/>
      <c r="G53" s="1483"/>
      <c r="H53" s="1483"/>
      <c r="I53" s="1483"/>
      <c r="J53" s="1483"/>
      <c r="K53" s="1483"/>
      <c r="L53" s="1503"/>
      <c r="M53" s="1504"/>
      <c r="N53" s="1504"/>
      <c r="O53" s="1504"/>
      <c r="P53" s="1504"/>
      <c r="Q53" s="1504"/>
      <c r="R53" s="1505"/>
      <c r="S53" s="1505"/>
      <c r="T53" s="1506"/>
      <c r="V53" s="4498">
        <f>LARGE(V5:V52,1)+1</f>
        <v>46</v>
      </c>
      <c r="W53" s="4499" t="s">
        <v>1859</v>
      </c>
      <c r="X53" s="4498">
        <f>LARGE(X5:X52,1)+1</f>
        <v>102</v>
      </c>
      <c r="Y53" s="4499" t="s">
        <v>1744</v>
      </c>
      <c r="Z53" s="4498"/>
      <c r="AA53" s="1489" t="s">
        <v>294</v>
      </c>
      <c r="AB53" s="4498">
        <f>LARGE(AB5:AB52,1)+1</f>
        <v>209</v>
      </c>
      <c r="AC53" s="4499" t="s">
        <v>2008</v>
      </c>
      <c r="AD53" s="4498">
        <f>LARGE(AD5:AD52,1)+1</f>
        <v>263</v>
      </c>
      <c r="AE53" s="4499" t="s">
        <v>1809</v>
      </c>
      <c r="AF53" s="4493"/>
      <c r="AG53" s="4493"/>
      <c r="AH53" s="4494">
        <f>LARGE(AH4:AH52,1)+1</f>
        <v>50</v>
      </c>
      <c r="AI53" s="4495" t="s">
        <v>3137</v>
      </c>
      <c r="AJ53" s="4496"/>
      <c r="AK53" s="4494">
        <f>LARGE(AK4:AK52,1)+1</f>
        <v>106</v>
      </c>
      <c r="AL53" s="4495" t="s">
        <v>3138</v>
      </c>
      <c r="AM53" s="1484"/>
      <c r="AN53" s="1484"/>
      <c r="AO53" s="152"/>
      <c r="AP53" s="4504" t="s">
        <v>3139</v>
      </c>
      <c r="AR53" s="4501">
        <v>7</v>
      </c>
      <c r="AS53" s="4505" t="s">
        <v>3140</v>
      </c>
      <c r="AV53" s="4497"/>
      <c r="AW53" s="4509"/>
      <c r="AX53" s="4509"/>
    </row>
    <row r="54" spans="2:50" ht="18.75">
      <c r="B54" s="1483"/>
      <c r="C54" s="1483"/>
      <c r="D54" s="1483"/>
      <c r="E54" s="1483"/>
      <c r="F54" s="1483"/>
      <c r="G54" s="1483"/>
      <c r="H54" s="1483"/>
      <c r="I54" s="1483"/>
      <c r="J54" s="1483"/>
      <c r="K54" s="1483"/>
      <c r="L54" s="1483"/>
      <c r="M54" s="1483"/>
      <c r="N54" s="1483"/>
      <c r="O54" s="1483"/>
      <c r="P54" s="1483"/>
      <c r="Q54" s="1483"/>
      <c r="R54" s="1483"/>
      <c r="S54" s="1483"/>
      <c r="T54" s="1483"/>
      <c r="V54" s="4498">
        <f>LARGE(V5:V53,1)+1</f>
        <v>47</v>
      </c>
      <c r="W54" s="4499" t="s">
        <v>1969</v>
      </c>
      <c r="X54" s="4498">
        <f>LARGE(X5:X53,1)+1</f>
        <v>103</v>
      </c>
      <c r="Y54" s="4499" t="s">
        <v>1932</v>
      </c>
      <c r="Z54" s="4498">
        <f>LARGE(Z5:Z53,1)+1</f>
        <v>154</v>
      </c>
      <c r="AA54" s="4499" t="s">
        <v>2024</v>
      </c>
      <c r="AB54" s="4498">
        <f>LARGE(AB5:AB53,1)+1</f>
        <v>210</v>
      </c>
      <c r="AC54" s="4499" t="s">
        <v>2025</v>
      </c>
      <c r="AD54" s="4498">
        <f>LARGE(AD5:AD53,1)+1</f>
        <v>264</v>
      </c>
      <c r="AE54" s="4499" t="s">
        <v>2026</v>
      </c>
      <c r="AF54" s="4493"/>
      <c r="AG54" s="4493"/>
      <c r="AH54" s="4494">
        <f>LARGE(AH4:AH53,1)+1</f>
        <v>51</v>
      </c>
      <c r="AI54" s="4495" t="s">
        <v>3141</v>
      </c>
      <c r="AJ54" s="4496"/>
      <c r="AK54" s="4494">
        <f>LARGE(AK4:AK53,1)+1</f>
        <v>107</v>
      </c>
      <c r="AL54" s="4495" t="s">
        <v>3142</v>
      </c>
      <c r="AM54" s="1484"/>
      <c r="AN54" s="1484"/>
      <c r="AO54" s="152"/>
      <c r="AP54" s="4504" t="s">
        <v>3143</v>
      </c>
      <c r="AR54" s="4501">
        <v>8</v>
      </c>
      <c r="AS54" s="4505" t="s">
        <v>3144</v>
      </c>
      <c r="AV54" s="4501"/>
      <c r="AW54" s="4520" t="s">
        <v>3145</v>
      </c>
      <c r="AX54" s="4520"/>
    </row>
    <row r="55" spans="2:50" ht="18.75">
      <c r="B55" s="1483"/>
      <c r="C55" s="1483"/>
      <c r="D55" s="1483"/>
      <c r="E55" s="1483"/>
      <c r="F55" s="1483"/>
      <c r="G55" s="1483"/>
      <c r="H55" s="1483"/>
      <c r="I55" s="1483"/>
      <c r="J55" s="1483"/>
      <c r="K55" s="1483"/>
      <c r="L55" s="1483"/>
      <c r="M55" s="1483"/>
      <c r="N55" s="1483"/>
      <c r="O55" s="1483"/>
      <c r="P55" s="1483"/>
      <c r="Q55" s="1483"/>
      <c r="R55" s="1483"/>
      <c r="S55" s="1483"/>
      <c r="T55" s="1483"/>
      <c r="V55" s="4498">
        <f>LARGE(V5:V54,1)+1</f>
        <v>48</v>
      </c>
      <c r="W55" s="4499" t="s">
        <v>1974</v>
      </c>
      <c r="X55" s="4498">
        <f>LARGE(X5:X54,1)+1</f>
        <v>104</v>
      </c>
      <c r="Y55" s="4499" t="s">
        <v>1940</v>
      </c>
      <c r="Z55" s="4498">
        <f>LARGE(Z5:Z54,1)+1</f>
        <v>155</v>
      </c>
      <c r="AA55" s="4499" t="s">
        <v>1887</v>
      </c>
      <c r="AB55" s="4498">
        <f>LARGE(AB5:AB54,1)+1</f>
        <v>211</v>
      </c>
      <c r="AC55" s="4499" t="s">
        <v>1771</v>
      </c>
      <c r="AD55" s="4498">
        <f>LARGE(AD5:AD54,1)+1</f>
        <v>265</v>
      </c>
      <c r="AE55" s="4499" t="s">
        <v>2028</v>
      </c>
      <c r="AF55" s="4493"/>
      <c r="AG55" s="4493"/>
      <c r="AH55" s="4494">
        <f>LARGE(AH4:AH54,1)+1</f>
        <v>52</v>
      </c>
      <c r="AI55" s="4495" t="s">
        <v>3146</v>
      </c>
      <c r="AJ55" s="4496"/>
      <c r="AK55" s="4494">
        <f>LARGE(AK4:AK54,1)+1</f>
        <v>108</v>
      </c>
      <c r="AL55" s="4495" t="s">
        <v>3147</v>
      </c>
      <c r="AM55" s="1484"/>
      <c r="AN55" s="1484"/>
      <c r="AO55" s="152"/>
      <c r="AP55" s="4504" t="s">
        <v>3148</v>
      </c>
      <c r="AR55" s="4501"/>
      <c r="AS55"/>
      <c r="AV55" s="4501"/>
      <c r="AW55" s="4520"/>
      <c r="AX55" s="4520"/>
    </row>
    <row r="56" spans="2:50" ht="20.25" customHeight="1">
      <c r="B56" s="1483"/>
      <c r="C56" s="1483"/>
      <c r="D56" s="1483"/>
      <c r="E56" s="1483"/>
      <c r="F56" s="1483"/>
      <c r="G56" s="1483"/>
      <c r="H56" s="1483"/>
      <c r="I56" s="1483"/>
      <c r="J56" s="1483"/>
      <c r="K56" s="1483"/>
      <c r="L56" s="1483"/>
      <c r="M56" s="1483"/>
      <c r="N56" s="1483"/>
      <c r="O56" s="1483"/>
      <c r="P56" s="1483"/>
      <c r="Q56" s="1483"/>
      <c r="R56" s="1483"/>
      <c r="S56" s="1483"/>
      <c r="T56" s="1483"/>
      <c r="V56" s="4498">
        <f>LARGE(V5:V55,1)+1</f>
        <v>49</v>
      </c>
      <c r="W56" s="4499" t="s">
        <v>1982</v>
      </c>
      <c r="X56" s="4498">
        <f>LARGE(X5:X55,1)+1</f>
        <v>105</v>
      </c>
      <c r="Y56" s="4499" t="s">
        <v>2027</v>
      </c>
      <c r="Z56" s="4498">
        <f>LARGE(Z5:Z55,1)+1</f>
        <v>156</v>
      </c>
      <c r="AA56" s="4499" t="s">
        <v>2029</v>
      </c>
      <c r="AB56" s="4498">
        <f>LARGE(AB5:AB55,1)+1</f>
        <v>212</v>
      </c>
      <c r="AC56" s="4499" t="s">
        <v>1781</v>
      </c>
      <c r="AD56" s="4498">
        <f>LARGE(AD5:AD55,1)+1</f>
        <v>266</v>
      </c>
      <c r="AE56" s="4499" t="s">
        <v>1881</v>
      </c>
      <c r="AF56" s="4493"/>
      <c r="AG56" s="4493"/>
      <c r="AH56" s="4494">
        <f>LARGE(AH4:AH55,1)+1</f>
        <v>53</v>
      </c>
      <c r="AI56" s="4495" t="s">
        <v>3149</v>
      </c>
      <c r="AJ56" s="4496"/>
      <c r="AK56" s="4494">
        <f>LARGE(AK4:AK55,1)+1</f>
        <v>109</v>
      </c>
      <c r="AL56" s="4495" t="s">
        <v>3150</v>
      </c>
      <c r="AM56" s="1484"/>
      <c r="AN56" s="1484"/>
      <c r="AO56" s="152"/>
      <c r="AP56" s="4504" t="s">
        <v>3151</v>
      </c>
      <c r="AR56" s="4501">
        <v>1</v>
      </c>
      <c r="AS56" s="4505" t="s">
        <v>3152</v>
      </c>
      <c r="AV56" s="4501"/>
      <c r="AW56" s="4505" t="s">
        <v>3153</v>
      </c>
      <c r="AX56" s="4505"/>
    </row>
    <row r="57" spans="2:50" ht="20.25" customHeight="1">
      <c r="B57" s="1483"/>
      <c r="C57" s="1483"/>
      <c r="D57" s="1483"/>
      <c r="E57" s="1483"/>
      <c r="F57" s="1483"/>
      <c r="G57" s="1483"/>
      <c r="H57" s="1483"/>
      <c r="I57" s="1483"/>
      <c r="J57" s="1483"/>
      <c r="K57" s="1483"/>
      <c r="L57" s="1483"/>
      <c r="M57" s="1483"/>
      <c r="N57" s="1483"/>
      <c r="O57" s="1483"/>
      <c r="P57" s="1483"/>
      <c r="Q57" s="1483"/>
      <c r="R57" s="1483"/>
      <c r="S57" s="1483"/>
      <c r="T57" s="1483"/>
      <c r="V57" s="4498">
        <f>LARGE(V5:V56,1)+1</f>
        <v>50</v>
      </c>
      <c r="W57" s="4499" t="s">
        <v>2023</v>
      </c>
      <c r="X57" s="4498">
        <f>LARGE(X5:X56,1)+1</f>
        <v>106</v>
      </c>
      <c r="Y57" s="4499" t="s">
        <v>1946</v>
      </c>
      <c r="Z57" s="4498">
        <f>LARGE(Z5:Z56,1)+1</f>
        <v>157</v>
      </c>
      <c r="AA57" s="4499" t="s">
        <v>1799</v>
      </c>
      <c r="AB57" s="4498">
        <f>LARGE(AB5:AB56,1)+1</f>
        <v>213</v>
      </c>
      <c r="AC57" s="4499" t="s">
        <v>1794</v>
      </c>
      <c r="AD57" s="4498">
        <f>LARGE(AD5:AD56,1)+1</f>
        <v>267</v>
      </c>
      <c r="AE57" s="4499" t="s">
        <v>2030</v>
      </c>
      <c r="AF57" s="4493"/>
      <c r="AG57" s="4493"/>
      <c r="AH57" s="4494">
        <f>LARGE(AH4:AH56,1)+1</f>
        <v>54</v>
      </c>
      <c r="AI57" s="4495" t="s">
        <v>3154</v>
      </c>
      <c r="AJ57" s="4496"/>
      <c r="AK57" s="4494">
        <f>LARGE(AK4:AK56,1)+1</f>
        <v>110</v>
      </c>
      <c r="AL57" s="4495" t="s">
        <v>3155</v>
      </c>
      <c r="AM57" s="1484"/>
      <c r="AN57" s="1484"/>
      <c r="AO57" s="152"/>
      <c r="AP57" s="4504" t="s">
        <v>3156</v>
      </c>
      <c r="AR57" s="4501">
        <v>2</v>
      </c>
      <c r="AS57" s="4505" t="s">
        <v>3157</v>
      </c>
      <c r="AV57" s="4501">
        <v>9</v>
      </c>
      <c r="AW57" s="4505" t="s">
        <v>3158</v>
      </c>
      <c r="AX57" s="4505"/>
    </row>
    <row r="58" spans="2:50" ht="21" customHeight="1">
      <c r="B58" s="1483"/>
      <c r="C58" s="1483"/>
      <c r="D58" s="1483"/>
      <c r="E58" s="1483"/>
      <c r="F58" s="1483"/>
      <c r="G58" s="1483"/>
      <c r="H58" s="1483"/>
      <c r="I58" s="1483"/>
      <c r="J58" s="1483"/>
      <c r="K58" s="1483"/>
      <c r="L58" s="1483"/>
      <c r="M58" s="1483"/>
      <c r="N58" s="1483"/>
      <c r="O58" s="1483"/>
      <c r="P58" s="1483"/>
      <c r="Q58" s="1483"/>
      <c r="R58" s="1483"/>
      <c r="S58" s="1483"/>
      <c r="T58" s="1483"/>
      <c r="V58" s="4498">
        <f>LARGE(V5:V57,1)+1</f>
        <v>51</v>
      </c>
      <c r="W58" s="4499" t="s">
        <v>1989</v>
      </c>
      <c r="X58" s="4498">
        <f>LARGE(X5:X57,1)+1</f>
        <v>107</v>
      </c>
      <c r="Y58" s="4499" t="s">
        <v>1770</v>
      </c>
      <c r="Z58" s="4498">
        <f>LARGE(Z5:Z57,1)+1</f>
        <v>158</v>
      </c>
      <c r="AA58" s="4499" t="s">
        <v>1811</v>
      </c>
      <c r="AB58" s="4498">
        <f>LARGE(AB5:AB57,1)+1</f>
        <v>214</v>
      </c>
      <c r="AC58" s="4499" t="s">
        <v>1808</v>
      </c>
      <c r="AD58" s="4498"/>
      <c r="AE58" s="4493"/>
      <c r="AF58" s="4493"/>
      <c r="AG58" s="4493"/>
      <c r="AH58" s="4494">
        <f>LARGE(AH4:AH57,1)+1</f>
        <v>55</v>
      </c>
      <c r="AI58" s="4495" t="s">
        <v>3159</v>
      </c>
      <c r="AJ58" s="4496"/>
      <c r="AK58" s="4494">
        <f>LARGE(AK4:AK57,1)+1</f>
        <v>111</v>
      </c>
      <c r="AL58" s="4495" t="s">
        <v>3160</v>
      </c>
      <c r="AM58" s="1484"/>
      <c r="AN58" s="1484"/>
      <c r="AO58" s="152"/>
      <c r="AP58" s="4504" t="s">
        <v>3161</v>
      </c>
      <c r="AR58" s="4501"/>
      <c r="AS58"/>
      <c r="AV58" s="4501">
        <v>10</v>
      </c>
      <c r="AW58" s="4505" t="s">
        <v>3162</v>
      </c>
      <c r="AX58" s="4505"/>
    </row>
    <row r="59" spans="2:50" ht="24" customHeight="1">
      <c r="V59" s="4498">
        <f>LARGE(V5:V58,1)+1</f>
        <v>52</v>
      </c>
      <c r="W59" s="4499" t="s">
        <v>1993</v>
      </c>
      <c r="X59" s="4498">
        <f>LARGE(X5:X58,1)+1</f>
        <v>108</v>
      </c>
      <c r="Y59" s="4499" t="s">
        <v>2032</v>
      </c>
      <c r="Z59" s="4498">
        <f>LARGE(Z5:Z58,1)+1</f>
        <v>159</v>
      </c>
      <c r="AA59" s="4499" t="s">
        <v>1821</v>
      </c>
      <c r="AB59" s="4498">
        <f>LARGE(AB5:AB58,1)+1</f>
        <v>215</v>
      </c>
      <c r="AC59" s="4499" t="s">
        <v>2009</v>
      </c>
      <c r="AD59" s="4498"/>
      <c r="AE59" s="4493"/>
      <c r="AF59" s="4493"/>
      <c r="AG59" s="4493"/>
      <c r="AH59" s="4494">
        <f>LARGE(AH4:AH58,1)+1</f>
        <v>56</v>
      </c>
      <c r="AI59" s="4495" t="s">
        <v>3163</v>
      </c>
      <c r="AJ59" s="4496"/>
      <c r="AK59" s="4494"/>
      <c r="AL59" s="4528"/>
      <c r="AM59" s="1484"/>
      <c r="AN59" s="1484"/>
      <c r="AO59" s="152"/>
      <c r="AP59" s="4504" t="s">
        <v>3164</v>
      </c>
      <c r="AR59" s="4501"/>
      <c r="AS59"/>
      <c r="AV59" s="4501">
        <v>11</v>
      </c>
      <c r="AW59" s="4505" t="s">
        <v>3165</v>
      </c>
      <c r="AX59" s="4505"/>
    </row>
    <row r="60" spans="2:50" ht="24" customHeight="1">
      <c r="V60" s="4498">
        <f>LARGE(V5:V59,1)+1</f>
        <v>53</v>
      </c>
      <c r="W60" s="4499" t="s">
        <v>3166</v>
      </c>
      <c r="X60" s="4498">
        <f>LARGE(X5:X59,1)+1</f>
        <v>109</v>
      </c>
      <c r="Y60" s="4499" t="s">
        <v>2033</v>
      </c>
      <c r="Z60" s="4498">
        <f>LARGE(Z5:Z59,1)+1</f>
        <v>160</v>
      </c>
      <c r="AA60" s="4499" t="s">
        <v>1830</v>
      </c>
      <c r="AB60" s="4498"/>
      <c r="AC60" s="4493"/>
      <c r="AD60" s="4498"/>
      <c r="AE60" s="4493"/>
      <c r="AF60" s="4493"/>
      <c r="AG60" s="4493"/>
      <c r="AH60" s="1484"/>
      <c r="AI60" s="1484"/>
      <c r="AJ60" s="1484"/>
      <c r="AK60" s="1484"/>
      <c r="AL60" s="1484"/>
      <c r="AM60" s="1484"/>
      <c r="AN60" s="1484"/>
      <c r="AO60" s="152"/>
      <c r="AP60" s="4500" t="s">
        <v>1806</v>
      </c>
      <c r="AR60" s="4501">
        <v>1</v>
      </c>
      <c r="AS60" s="4505" t="s">
        <v>3167</v>
      </c>
      <c r="AV60" s="4501">
        <v>12</v>
      </c>
      <c r="AW60" s="4505" t="s">
        <v>3168</v>
      </c>
      <c r="AX60" s="4505"/>
    </row>
    <row r="61" spans="2:50" ht="20.25" customHeight="1">
      <c r="V61" s="4498">
        <f>LARGE(V5:V60,1)+1</f>
        <v>54</v>
      </c>
      <c r="W61" s="4499" t="s">
        <v>1997</v>
      </c>
      <c r="X61" s="4498">
        <f>LARGE(X5:X60,1)+1</f>
        <v>110</v>
      </c>
      <c r="Y61" s="4499" t="s">
        <v>1952</v>
      </c>
      <c r="Z61" s="4498">
        <f>LARGE(Z5:Z60,1)+1</f>
        <v>161</v>
      </c>
      <c r="AA61" s="4499" t="s">
        <v>2034</v>
      </c>
      <c r="AB61" s="4498"/>
      <c r="AC61" s="1489" t="s">
        <v>2012</v>
      </c>
      <c r="AD61" s="4498"/>
      <c r="AE61" s="4493"/>
      <c r="AF61" s="4493"/>
      <c r="AG61" s="4493"/>
      <c r="AH61" s="1484"/>
      <c r="AI61" s="1484"/>
      <c r="AJ61" s="1484"/>
      <c r="AK61" s="1484"/>
      <c r="AL61" s="1484"/>
      <c r="AM61" s="1484"/>
      <c r="AN61" s="1484"/>
      <c r="AO61" s="152"/>
      <c r="AP61" s="4504" t="s">
        <v>3169</v>
      </c>
      <c r="AR61" s="4501">
        <v>2</v>
      </c>
      <c r="AS61" s="4505" t="s">
        <v>3170</v>
      </c>
      <c r="AV61" s="4501"/>
      <c r="AW61" s="4505"/>
      <c r="AX61" s="4505"/>
    </row>
    <row r="62" spans="2:50" ht="20.25" customHeight="1">
      <c r="V62" s="4498">
        <f>LARGE(V5:V61,1)+1</f>
        <v>55</v>
      </c>
      <c r="W62" s="4499" t="s">
        <v>2031</v>
      </c>
      <c r="X62" s="4498">
        <f>LARGE(X5:X61,1)+1</f>
        <v>111</v>
      </c>
      <c r="Y62" s="4499" t="s">
        <v>1959</v>
      </c>
      <c r="Z62" s="4498">
        <f>LARGE(Z5:Z61,1)+1</f>
        <v>162</v>
      </c>
      <c r="AA62" s="4499" t="s">
        <v>2035</v>
      </c>
      <c r="AB62" s="4498">
        <f>LARGE(AB5:AB61,1)+1</f>
        <v>216</v>
      </c>
      <c r="AC62" s="4499" t="s">
        <v>2015</v>
      </c>
      <c r="AD62" s="4498"/>
      <c r="AE62" s="4493"/>
      <c r="AF62" s="4493"/>
      <c r="AG62" s="4493"/>
      <c r="AH62" s="1484"/>
      <c r="AI62" s="1484"/>
      <c r="AJ62" s="1484"/>
      <c r="AK62" s="1484"/>
      <c r="AL62" s="1484"/>
      <c r="AM62" s="1484"/>
      <c r="AN62" s="1484"/>
      <c r="AO62" s="152"/>
      <c r="AP62" s="4504" t="s">
        <v>3171</v>
      </c>
      <c r="AR62" s="4501">
        <v>3</v>
      </c>
      <c r="AS62" s="4505" t="s">
        <v>3172</v>
      </c>
      <c r="AV62" s="4506" t="s">
        <v>165</v>
      </c>
      <c r="AW62" s="4507" t="s">
        <v>3173</v>
      </c>
      <c r="AX62" s="4505"/>
    </row>
    <row r="63" spans="2:50" ht="20.25" customHeight="1">
      <c r="V63" s="1484"/>
      <c r="W63" s="1484"/>
      <c r="X63" s="4498">
        <f>LARGE(X5:X62,1)+1</f>
        <v>112</v>
      </c>
      <c r="Y63" s="4499" t="s">
        <v>1966</v>
      </c>
      <c r="Z63" s="4498"/>
      <c r="AA63" s="1484"/>
      <c r="AB63" s="4498"/>
      <c r="AC63" s="1484"/>
      <c r="AD63" s="4498"/>
      <c r="AE63" s="1484"/>
      <c r="AF63" s="1484"/>
      <c r="AG63" s="1484"/>
      <c r="AH63" s="1484"/>
      <c r="AI63" s="1484"/>
      <c r="AJ63" s="1484"/>
      <c r="AK63" s="1484"/>
      <c r="AL63" s="1484"/>
      <c r="AM63" s="1484"/>
      <c r="AN63" s="1484"/>
      <c r="AO63" s="152"/>
      <c r="AP63" s="4514" t="s">
        <v>3174</v>
      </c>
      <c r="AR63" s="4501">
        <v>4</v>
      </c>
      <c r="AS63" s="4505" t="s">
        <v>3175</v>
      </c>
      <c r="AV63" s="4497">
        <v>1</v>
      </c>
      <c r="AW63" s="4509" t="s">
        <v>3176</v>
      </c>
      <c r="AX63" s="4509"/>
    </row>
    <row r="64" spans="2:50" ht="20.25" customHeight="1">
      <c r="V64" s="1484"/>
      <c r="W64" s="1484"/>
      <c r="X64" s="4515"/>
      <c r="Y64" s="1484"/>
      <c r="Z64" s="1484"/>
      <c r="AA64" s="1484"/>
      <c r="AB64" s="1484"/>
      <c r="AC64" s="1484"/>
      <c r="AD64" s="1484"/>
      <c r="AE64" s="1484"/>
      <c r="AF64" s="1484"/>
      <c r="AG64" s="1484"/>
      <c r="AH64" s="1484"/>
      <c r="AI64" s="1484"/>
      <c r="AJ64" s="1484"/>
      <c r="AK64" s="1484"/>
      <c r="AL64" s="1484"/>
      <c r="AM64" s="1484"/>
      <c r="AN64" s="1484"/>
      <c r="AO64" s="152"/>
      <c r="AP64" s="4514" t="s">
        <v>3177</v>
      </c>
      <c r="AR64" s="4501">
        <v>5</v>
      </c>
      <c r="AS64" s="4505" t="s">
        <v>3178</v>
      </c>
      <c r="AV64" s="4497"/>
      <c r="AW64" s="4509"/>
      <c r="AX64" s="4509"/>
    </row>
    <row r="65" spans="22:50" ht="20.25" customHeight="1">
      <c r="V65" s="1484"/>
      <c r="W65" s="1484"/>
      <c r="X65" s="4515"/>
      <c r="Y65" s="1484"/>
      <c r="Z65" s="1484"/>
      <c r="AA65" s="1484"/>
      <c r="AB65" s="1484"/>
      <c r="AC65" s="1484"/>
      <c r="AD65" s="1484"/>
      <c r="AE65" s="1484"/>
      <c r="AF65" s="1484"/>
      <c r="AG65" s="1484"/>
      <c r="AH65" s="1484"/>
      <c r="AI65" s="1484"/>
      <c r="AJ65" s="1484"/>
      <c r="AK65" s="1484"/>
      <c r="AL65" s="1484"/>
      <c r="AM65" s="1484"/>
      <c r="AN65" s="1484"/>
      <c r="AO65" s="152"/>
      <c r="AP65" s="4504" t="s">
        <v>3179</v>
      </c>
      <c r="AR65" s="4501">
        <v>6</v>
      </c>
      <c r="AS65" s="4505" t="s">
        <v>3180</v>
      </c>
      <c r="AV65" s="4501">
        <v>2</v>
      </c>
      <c r="AW65" s="4505" t="s">
        <v>3181</v>
      </c>
      <c r="AX65" s="4505"/>
    </row>
    <row r="66" spans="22:50" ht="20.25" customHeight="1">
      <c r="V66" s="1484"/>
      <c r="W66" s="2070" t="s">
        <v>2411</v>
      </c>
      <c r="X66" s="3302" t="s">
        <v>3182</v>
      </c>
      <c r="Y66" s="4529"/>
      <c r="Z66" s="1484"/>
      <c r="AA66" s="1484"/>
      <c r="AB66" s="1484"/>
      <c r="AC66" s="1484"/>
      <c r="AD66" s="1484"/>
      <c r="AE66" s="1484"/>
      <c r="AF66" s="1484"/>
      <c r="AG66" s="1484"/>
      <c r="AH66" s="1484"/>
      <c r="AI66" s="1484"/>
      <c r="AJ66" s="1484"/>
      <c r="AK66" s="1484"/>
      <c r="AL66" s="1484"/>
      <c r="AM66" s="1484"/>
      <c r="AN66" s="1484"/>
      <c r="AO66" s="152"/>
      <c r="AP66" s="4504" t="s">
        <v>3183</v>
      </c>
      <c r="AR66" s="4501">
        <v>7</v>
      </c>
      <c r="AS66" s="4505" t="s">
        <v>3184</v>
      </c>
      <c r="AV66" s="4501">
        <v>3</v>
      </c>
      <c r="AW66" s="4505" t="s">
        <v>3185</v>
      </c>
      <c r="AX66" s="4505"/>
    </row>
    <row r="67" spans="22:50" ht="20.25" customHeight="1">
      <c r="V67" s="1484"/>
      <c r="W67" s="2070" t="s">
        <v>2411</v>
      </c>
      <c r="X67" s="3302" t="s">
        <v>3186</v>
      </c>
      <c r="Y67" s="4529"/>
      <c r="Z67" s="1484"/>
      <c r="AA67" s="1484"/>
      <c r="AB67" s="1484"/>
      <c r="AC67" s="1484"/>
      <c r="AD67" s="1484"/>
      <c r="AE67" s="1484"/>
      <c r="AF67" s="1484"/>
      <c r="AG67" s="1484"/>
      <c r="AH67" s="1484"/>
      <c r="AI67" s="1484"/>
      <c r="AJ67" s="1484"/>
      <c r="AK67" s="1484"/>
      <c r="AL67" s="1484"/>
      <c r="AM67" s="1484"/>
      <c r="AN67" s="1484"/>
      <c r="AO67" s="152"/>
      <c r="AP67" s="4500" t="s">
        <v>635</v>
      </c>
      <c r="AR67" s="4501">
        <v>8</v>
      </c>
      <c r="AS67" s="4505" t="s">
        <v>3187</v>
      </c>
      <c r="AV67" s="4501">
        <v>4</v>
      </c>
      <c r="AW67" s="4505" t="s">
        <v>3188</v>
      </c>
      <c r="AX67" s="4505"/>
    </row>
    <row r="68" spans="22:50" ht="27" customHeight="1">
      <c r="V68" s="1484"/>
      <c r="W68" s="2070" t="s">
        <v>3189</v>
      </c>
      <c r="X68" s="3302" t="s">
        <v>3190</v>
      </c>
      <c r="Y68" s="4530"/>
      <c r="Z68" s="1484"/>
      <c r="AA68" s="1484"/>
      <c r="AB68" s="1484"/>
      <c r="AC68" s="1484"/>
      <c r="AD68" s="1484"/>
      <c r="AE68" s="1484"/>
      <c r="AF68" s="1484"/>
      <c r="AG68" s="1484"/>
      <c r="AH68" s="1484"/>
      <c r="AI68" s="1484"/>
      <c r="AJ68" s="1484"/>
      <c r="AK68" s="1484"/>
      <c r="AL68" s="1484"/>
      <c r="AM68" s="1484"/>
      <c r="AN68" s="1484"/>
      <c r="AO68" s="152"/>
      <c r="AP68" s="4504" t="s">
        <v>3191</v>
      </c>
      <c r="AR68" s="4501">
        <v>9</v>
      </c>
      <c r="AS68" s="4505" t="s">
        <v>3192</v>
      </c>
      <c r="AV68" s="4501">
        <v>5</v>
      </c>
      <c r="AW68" s="4505" t="s">
        <v>3193</v>
      </c>
      <c r="AX68" s="4505"/>
    </row>
    <row r="69" spans="22:50" ht="18.75">
      <c r="V69" s="1484"/>
      <c r="W69" s="1484"/>
      <c r="X69" s="1484"/>
      <c r="Y69" s="1484"/>
      <c r="Z69" s="1484"/>
      <c r="AA69" s="1484"/>
      <c r="AB69" s="1484"/>
      <c r="AC69" s="1484"/>
      <c r="AD69" s="1484"/>
      <c r="AE69" s="1484"/>
      <c r="AF69" s="1484"/>
      <c r="AG69" s="1484"/>
      <c r="AH69" s="1484"/>
      <c r="AI69" s="1484"/>
      <c r="AJ69" s="1484"/>
      <c r="AK69" s="1484"/>
      <c r="AL69" s="1484"/>
      <c r="AM69" s="1484"/>
      <c r="AN69" s="1484"/>
      <c r="AO69" s="152"/>
      <c r="AP69" s="4504" t="s">
        <v>3194</v>
      </c>
      <c r="AR69" s="4501">
        <v>10</v>
      </c>
      <c r="AS69" s="4505" t="s">
        <v>3195</v>
      </c>
      <c r="AV69" s="4501"/>
      <c r="AW69" s="4505"/>
      <c r="AX69" s="4505"/>
    </row>
    <row r="70" spans="22:50" ht="30">
      <c r="V70" s="1484"/>
      <c r="W70" s="1484"/>
      <c r="X70" s="1484"/>
      <c r="Y70" s="1484"/>
      <c r="Z70" s="1484"/>
      <c r="AA70" s="1484"/>
      <c r="AB70" s="1484"/>
      <c r="AC70" s="1484"/>
      <c r="AD70" s="1484"/>
      <c r="AE70" s="1484"/>
      <c r="AF70" s="1484"/>
      <c r="AG70" s="1484"/>
      <c r="AH70" s="1484"/>
      <c r="AI70" s="1484"/>
      <c r="AJ70" s="1484"/>
      <c r="AK70" s="1484"/>
      <c r="AL70" s="1484"/>
      <c r="AM70" s="1484"/>
      <c r="AN70" s="1484"/>
      <c r="AO70" s="152"/>
      <c r="AP70" s="4500" t="s">
        <v>294</v>
      </c>
      <c r="AR70" s="4501">
        <v>11</v>
      </c>
      <c r="AS70" s="4505" t="s">
        <v>3196</v>
      </c>
      <c r="AV70" s="4506" t="s">
        <v>178</v>
      </c>
      <c r="AW70" s="4507" t="s">
        <v>1984</v>
      </c>
      <c r="AX70" s="4505"/>
    </row>
    <row r="71" spans="22:50" ht="18.75">
      <c r="V71" s="1484"/>
      <c r="W71" s="1484"/>
      <c r="X71" s="1484"/>
      <c r="Y71" s="1484"/>
      <c r="Z71" s="1484"/>
      <c r="AA71" s="1484"/>
      <c r="AB71" s="1484"/>
      <c r="AC71" s="1484"/>
      <c r="AD71" s="1484"/>
      <c r="AE71" s="1484"/>
      <c r="AF71" s="1484"/>
      <c r="AG71" s="1484"/>
      <c r="AH71" s="1484"/>
      <c r="AI71" s="1484"/>
      <c r="AJ71" s="1484"/>
      <c r="AK71" s="1484"/>
      <c r="AL71" s="1484"/>
      <c r="AM71" s="1484"/>
      <c r="AN71" s="1484"/>
      <c r="AO71" s="152"/>
      <c r="AP71" s="4504" t="s">
        <v>3197</v>
      </c>
      <c r="AR71" s="4501">
        <v>12</v>
      </c>
      <c r="AS71" s="4505" t="s">
        <v>3198</v>
      </c>
      <c r="AV71" s="4501">
        <v>1</v>
      </c>
      <c r="AW71" s="4505" t="s">
        <v>3199</v>
      </c>
      <c r="AX71" s="4505"/>
    </row>
    <row r="72" spans="22:50" ht="18.75">
      <c r="V72" s="1484"/>
      <c r="W72" s="1484"/>
      <c r="X72" s="1484"/>
      <c r="Y72" s="1484"/>
      <c r="Z72" s="1484"/>
      <c r="AA72" s="1484"/>
      <c r="AB72" s="1484"/>
      <c r="AC72" s="1484"/>
      <c r="AD72" s="1484"/>
      <c r="AE72" s="1484"/>
      <c r="AF72" s="1484"/>
      <c r="AG72" s="1484"/>
      <c r="AH72" s="1484"/>
      <c r="AI72" s="1484"/>
      <c r="AJ72" s="1484"/>
      <c r="AK72" s="1484"/>
      <c r="AL72" s="1484"/>
      <c r="AM72" s="1484"/>
      <c r="AN72" s="1484"/>
      <c r="AO72" s="152"/>
      <c r="AP72" s="4504" t="s">
        <v>3200</v>
      </c>
      <c r="AR72" s="4501"/>
      <c r="AS72"/>
      <c r="AV72" s="4501">
        <v>2</v>
      </c>
      <c r="AW72" s="4505" t="s">
        <v>3201</v>
      </c>
      <c r="AX72" s="4505"/>
    </row>
    <row r="73" spans="22:50" ht="30">
      <c r="V73" s="1484"/>
      <c r="W73" s="1484"/>
      <c r="X73" s="1484"/>
      <c r="Y73" s="1484"/>
      <c r="Z73" s="1484"/>
      <c r="AA73" s="1484"/>
      <c r="AB73" s="1484"/>
      <c r="AC73" s="1484"/>
      <c r="AD73" s="1484"/>
      <c r="AE73" s="1484"/>
      <c r="AF73" s="1484"/>
      <c r="AG73" s="1484"/>
      <c r="AH73" s="1484"/>
      <c r="AI73" s="1484"/>
      <c r="AJ73" s="1484"/>
      <c r="AK73" s="1484"/>
      <c r="AL73" s="1484"/>
      <c r="AM73" s="1484"/>
      <c r="AN73" s="1484"/>
      <c r="AO73" s="152"/>
      <c r="AP73" s="4500" t="s">
        <v>339</v>
      </c>
      <c r="AR73" s="4501"/>
      <c r="AS73"/>
      <c r="AV73" s="4501">
        <v>3</v>
      </c>
      <c r="AW73" s="4505" t="s">
        <v>3202</v>
      </c>
      <c r="AX73" s="4505"/>
    </row>
    <row r="74" spans="22:50" ht="18.75">
      <c r="V74" s="1484"/>
      <c r="Z74" s="1484"/>
      <c r="AA74" s="1484"/>
      <c r="AB74" s="1484"/>
      <c r="AC74" s="1484"/>
      <c r="AD74" s="1484"/>
      <c r="AE74" s="1484"/>
      <c r="AF74" s="1484"/>
      <c r="AG74" s="1484"/>
      <c r="AH74" s="1484"/>
      <c r="AI74" s="1484"/>
      <c r="AJ74" s="1484"/>
      <c r="AK74" s="1484"/>
      <c r="AL74" s="1484"/>
      <c r="AN74" s="1484"/>
      <c r="AO74" s="152"/>
      <c r="AP74" s="4504" t="s">
        <v>3203</v>
      </c>
      <c r="AR74" s="4501">
        <v>1</v>
      </c>
      <c r="AS74" s="4505" t="s">
        <v>3204</v>
      </c>
      <c r="AV74" s="4497">
        <v>4</v>
      </c>
      <c r="AW74" s="4531" t="s">
        <v>3205</v>
      </c>
      <c r="AX74" s="4531"/>
    </row>
    <row r="75" spans="22:50" ht="18.75">
      <c r="V75" s="1484"/>
      <c r="Z75" s="1484"/>
      <c r="AA75" s="1484"/>
      <c r="AB75" s="1484"/>
      <c r="AC75" s="1484"/>
      <c r="AD75" s="1484"/>
      <c r="AE75" s="1484"/>
      <c r="AF75" s="1484"/>
      <c r="AG75" s="1484"/>
      <c r="AH75" s="1484"/>
      <c r="AI75" s="1484"/>
      <c r="AJ75" s="1484"/>
      <c r="AK75" s="1484"/>
      <c r="AL75" s="1484"/>
      <c r="AN75" s="1484"/>
      <c r="AO75" s="152"/>
      <c r="AP75" s="4504" t="s">
        <v>3206</v>
      </c>
      <c r="AR75" s="4501">
        <v>2</v>
      </c>
      <c r="AS75" s="4505" t="s">
        <v>3207</v>
      </c>
      <c r="AV75" s="4497"/>
      <c r="AW75" s="4531"/>
      <c r="AX75" s="4531"/>
    </row>
    <row r="76" spans="22:50" ht="18.75">
      <c r="V76" s="1484"/>
      <c r="Z76" s="1484"/>
      <c r="AA76" s="1484"/>
      <c r="AB76" s="1484"/>
      <c r="AC76" s="1484"/>
      <c r="AD76" s="1484"/>
      <c r="AE76" s="1484"/>
      <c r="AF76" s="1484"/>
      <c r="AG76" s="1484"/>
      <c r="AH76" s="1484"/>
      <c r="AI76" s="1484"/>
      <c r="AJ76" s="1484"/>
      <c r="AK76" s="1484"/>
      <c r="AL76" s="1484"/>
      <c r="AN76" s="1484"/>
      <c r="AO76" s="152"/>
      <c r="AP76" s="4504" t="s">
        <v>3208</v>
      </c>
      <c r="AR76" s="4501">
        <v>3</v>
      </c>
      <c r="AS76" s="4505" t="s">
        <v>3209</v>
      </c>
      <c r="AV76" s="4501"/>
      <c r="AW76" s="4505"/>
      <c r="AX76" s="4505"/>
    </row>
    <row r="77" spans="22:50" ht="18.75">
      <c r="AN77" s="1484"/>
      <c r="AO77" s="152"/>
      <c r="AP77" s="4504" t="s">
        <v>3210</v>
      </c>
      <c r="AR77" s="4501">
        <v>4</v>
      </c>
      <c r="AS77" s="4505" t="s">
        <v>3211</v>
      </c>
      <c r="AV77" s="4506" t="s">
        <v>1792</v>
      </c>
      <c r="AW77" s="4507" t="s">
        <v>3212</v>
      </c>
      <c r="AX77" s="4505"/>
    </row>
    <row r="78" spans="22:50" ht="18.75">
      <c r="AN78" s="1484"/>
      <c r="AO78" s="152"/>
      <c r="AP78" s="4514" t="s">
        <v>3213</v>
      </c>
      <c r="AR78" s="4501">
        <v>5</v>
      </c>
      <c r="AS78" s="4505" t="s">
        <v>3214</v>
      </c>
      <c r="AV78" s="4501">
        <v>1</v>
      </c>
      <c r="AW78" s="4505" t="s">
        <v>3215</v>
      </c>
      <c r="AX78" s="4505"/>
    </row>
    <row r="79" spans="22:50" ht="18.75">
      <c r="AN79" s="1484"/>
      <c r="AO79" s="152"/>
      <c r="AP79" s="4514" t="s">
        <v>3216</v>
      </c>
      <c r="AR79" s="4501">
        <v>6</v>
      </c>
      <c r="AS79" s="4505" t="s">
        <v>3217</v>
      </c>
      <c r="AV79" s="4501">
        <v>2</v>
      </c>
      <c r="AW79" s="4509" t="s">
        <v>3218</v>
      </c>
      <c r="AX79" s="4509"/>
    </row>
    <row r="80" spans="22:50" ht="18.75">
      <c r="AN80" s="1484"/>
      <c r="AO80" s="152"/>
      <c r="AP80" s="4504" t="s">
        <v>3219</v>
      </c>
      <c r="AR80" s="4501">
        <v>7</v>
      </c>
      <c r="AS80" s="4505" t="s">
        <v>3220</v>
      </c>
      <c r="AV80" s="4501">
        <v>3</v>
      </c>
      <c r="AW80" s="4509"/>
      <c r="AX80" s="4509"/>
    </row>
    <row r="81" spans="40:50" ht="30">
      <c r="AN81" s="1484"/>
      <c r="AO81" s="152"/>
      <c r="AP81" s="4500" t="s">
        <v>1947</v>
      </c>
      <c r="AR81" s="4501">
        <v>8</v>
      </c>
      <c r="AS81" s="4505" t="s">
        <v>3221</v>
      </c>
      <c r="AV81" s="4501"/>
      <c r="AW81" s="4505"/>
      <c r="AX81" s="4505"/>
    </row>
    <row r="82" spans="40:50" ht="18.75">
      <c r="AN82" s="1484"/>
      <c r="AO82" s="152"/>
      <c r="AP82" s="4504" t="s">
        <v>3222</v>
      </c>
      <c r="AR82" s="4501">
        <v>9</v>
      </c>
      <c r="AS82" s="4505" t="s">
        <v>3223</v>
      </c>
      <c r="AV82" s="4532" t="s">
        <v>3224</v>
      </c>
      <c r="AW82" s="4533" t="s">
        <v>3225</v>
      </c>
      <c r="AX82" s="4505"/>
    </row>
    <row r="83" spans="40:50" ht="30">
      <c r="AN83" s="1484"/>
      <c r="AO83" s="152"/>
      <c r="AP83" s="4500" t="s">
        <v>663</v>
      </c>
      <c r="AR83" s="4501">
        <v>10</v>
      </c>
      <c r="AS83" s="4505" t="s">
        <v>2994</v>
      </c>
      <c r="AV83" s="4532" t="s">
        <v>3226</v>
      </c>
      <c r="AW83" s="4509" t="s">
        <v>3227</v>
      </c>
      <c r="AX83" s="4509"/>
    </row>
    <row r="84" spans="40:50" ht="25.5">
      <c r="AN84" s="1484"/>
      <c r="AO84" s="152"/>
      <c r="AP84" s="4504" t="s">
        <v>3228</v>
      </c>
      <c r="AR84" s="4501">
        <v>11</v>
      </c>
      <c r="AS84" s="4505" t="s">
        <v>3229</v>
      </c>
      <c r="AV84" s="4501"/>
      <c r="AW84" s="4509"/>
      <c r="AX84" s="4509"/>
    </row>
    <row r="85" spans="40:50" ht="18.75">
      <c r="AN85" s="1484"/>
      <c r="AO85" s="152"/>
      <c r="AP85" s="4504" t="s">
        <v>3230</v>
      </c>
      <c r="AR85" s="4501">
        <v>12</v>
      </c>
      <c r="AS85" s="4505" t="s">
        <v>3231</v>
      </c>
      <c r="AV85" s="4532" t="s">
        <v>3232</v>
      </c>
      <c r="AW85" s="4509" t="s">
        <v>3233</v>
      </c>
      <c r="AX85" s="4509"/>
    </row>
    <row r="86" spans="40:50" ht="18.75">
      <c r="AN86" s="1484"/>
      <c r="AO86" s="152"/>
      <c r="AP86" s="4504" t="s">
        <v>3234</v>
      </c>
      <c r="AR86" s="4501">
        <v>13</v>
      </c>
      <c r="AS86" s="4505" t="s">
        <v>3235</v>
      </c>
      <c r="AV86" s="4501"/>
      <c r="AW86" s="4509"/>
      <c r="AX86" s="4509"/>
    </row>
    <row r="87" spans="40:50" ht="18.75">
      <c r="AN87" s="1484"/>
      <c r="AO87" s="152"/>
      <c r="AP87" s="4504" t="s">
        <v>3236</v>
      </c>
      <c r="AR87" s="4501">
        <v>14</v>
      </c>
      <c r="AS87" s="4505" t="s">
        <v>3237</v>
      </c>
      <c r="AV87" s="4532" t="s">
        <v>3238</v>
      </c>
      <c r="AW87" s="4505" t="s">
        <v>3239</v>
      </c>
      <c r="AX87" s="4505"/>
    </row>
    <row r="88" spans="40:50" ht="18.75">
      <c r="AN88" s="1484"/>
      <c r="AO88" s="152"/>
      <c r="AP88" s="4504" t="s">
        <v>3240</v>
      </c>
      <c r="AR88" s="4501">
        <v>15</v>
      </c>
      <c r="AS88" s="4505" t="s">
        <v>3241</v>
      </c>
      <c r="AV88" s="4532">
        <v>1</v>
      </c>
      <c r="AW88" s="4505" t="s">
        <v>3242</v>
      </c>
      <c r="AX88" s="4505"/>
    </row>
    <row r="89" spans="40:50" ht="18.75">
      <c r="AN89" s="1484"/>
      <c r="AO89" s="152"/>
      <c r="AP89" s="4504" t="s">
        <v>3243</v>
      </c>
      <c r="AR89" s="4501">
        <v>16</v>
      </c>
      <c r="AS89" s="4505" t="s">
        <v>3244</v>
      </c>
      <c r="AV89" s="4532">
        <v>2</v>
      </c>
      <c r="AW89" s="4505" t="s">
        <v>3245</v>
      </c>
      <c r="AX89" s="4505"/>
    </row>
    <row r="90" spans="40:50" ht="25.5">
      <c r="AN90" s="1484"/>
      <c r="AO90" s="152"/>
      <c r="AP90" s="4504" t="s">
        <v>3246</v>
      </c>
      <c r="AR90" s="4501"/>
      <c r="AS90"/>
      <c r="AV90" s="4532">
        <v>3</v>
      </c>
      <c r="AW90" s="4505" t="s">
        <v>3247</v>
      </c>
      <c r="AX90" s="4505"/>
    </row>
    <row r="91" spans="40:50" ht="18.75">
      <c r="AN91" s="1484"/>
      <c r="AO91" s="152"/>
      <c r="AP91" s="4504" t="s">
        <v>3248</v>
      </c>
      <c r="AR91" s="4501"/>
      <c r="AS91"/>
      <c r="AV91" s="4532">
        <v>4</v>
      </c>
      <c r="AW91" s="4505" t="s">
        <v>3249</v>
      </c>
      <c r="AX91" s="4505"/>
    </row>
    <row r="92" spans="40:50" ht="25.5">
      <c r="AN92" s="1484"/>
      <c r="AO92" s="152"/>
      <c r="AP92" s="4504" t="s">
        <v>3250</v>
      </c>
      <c r="AR92" s="4501">
        <v>1</v>
      </c>
      <c r="AS92" s="4505" t="s">
        <v>3251</v>
      </c>
      <c r="AV92" s="4501"/>
      <c r="AW92" s="4505"/>
      <c r="AX92" s="4505"/>
    </row>
    <row r="93" spans="40:50" ht="30">
      <c r="AN93" s="1484"/>
      <c r="AO93" s="152"/>
      <c r="AP93" s="4500" t="s">
        <v>1712</v>
      </c>
      <c r="AR93" s="4501">
        <v>2</v>
      </c>
      <c r="AS93" s="4505" t="s">
        <v>3252</v>
      </c>
      <c r="AV93" s="4501"/>
      <c r="AW93" s="4505"/>
      <c r="AX93" s="4505"/>
    </row>
    <row r="94" spans="40:50" ht="18.75">
      <c r="AN94" s="1484"/>
      <c r="AO94" s="152"/>
      <c r="AP94" s="4504" t="s">
        <v>3253</v>
      </c>
      <c r="AR94" s="4501">
        <v>3</v>
      </c>
      <c r="AS94" s="4505" t="s">
        <v>3254</v>
      </c>
      <c r="AV94" s="4501"/>
      <c r="AW94" s="4531" t="s">
        <v>3255</v>
      </c>
      <c r="AX94" s="4531"/>
    </row>
    <row r="95" spans="40:50" ht="18.75">
      <c r="AN95" s="1484"/>
      <c r="AO95" s="152"/>
      <c r="AP95" s="4504" t="s">
        <v>3256</v>
      </c>
      <c r="AR95" s="4501">
        <v>4</v>
      </c>
      <c r="AS95" s="4505" t="s">
        <v>3257</v>
      </c>
      <c r="AV95" s="4501"/>
      <c r="AW95" s="4531"/>
      <c r="AX95" s="4531"/>
    </row>
    <row r="96" spans="40:50" ht="18.75">
      <c r="AN96" s="1484"/>
      <c r="AO96" s="152"/>
      <c r="AP96" s="4504" t="s">
        <v>3258</v>
      </c>
      <c r="AR96" s="4501">
        <v>5</v>
      </c>
      <c r="AS96" s="4505" t="s">
        <v>3259</v>
      </c>
      <c r="AV96" s="4501"/>
      <c r="AW96" s="4531" t="s">
        <v>3260</v>
      </c>
      <c r="AX96" s="4531"/>
    </row>
    <row r="97" spans="40:50" ht="18.75">
      <c r="AN97" s="1484"/>
      <c r="AO97" s="152"/>
      <c r="AP97" s="4504" t="s">
        <v>3261</v>
      </c>
      <c r="AR97" s="4501">
        <v>6</v>
      </c>
      <c r="AS97" s="4505" t="s">
        <v>3262</v>
      </c>
      <c r="AV97" s="4501"/>
      <c r="AW97" s="4531"/>
      <c r="AX97" s="4531"/>
    </row>
    <row r="98" spans="40:50" ht="30">
      <c r="AN98" s="1484"/>
      <c r="AO98" s="152"/>
      <c r="AP98" s="4500" t="s">
        <v>340</v>
      </c>
      <c r="AR98" s="4501">
        <v>7</v>
      </c>
      <c r="AS98" s="4505" t="s">
        <v>3263</v>
      </c>
      <c r="AV98" s="4501"/>
      <c r="AW98" s="4531"/>
      <c r="AX98" s="4531"/>
    </row>
    <row r="99" spans="40:50" ht="18.75">
      <c r="AN99" s="1484"/>
      <c r="AO99" s="152"/>
      <c r="AP99" s="4504" t="s">
        <v>3264</v>
      </c>
      <c r="AR99" s="4501">
        <v>8</v>
      </c>
      <c r="AS99" s="4505" t="s">
        <v>3265</v>
      </c>
      <c r="AV99" s="4501"/>
      <c r="AW99" s="4534" t="s">
        <v>3266</v>
      </c>
      <c r="AX99" s="4505"/>
    </row>
    <row r="100" spans="40:50" ht="30">
      <c r="AN100" s="1484"/>
      <c r="AO100" s="152"/>
      <c r="AP100" s="4500" t="s">
        <v>1713</v>
      </c>
      <c r="AR100" s="4501">
        <v>9</v>
      </c>
      <c r="AS100" s="4505" t="s">
        <v>3267</v>
      </c>
      <c r="AV100" s="4501"/>
      <c r="AW100" s="4535" t="s">
        <v>3268</v>
      </c>
      <c r="AX100" s="4535"/>
    </row>
    <row r="101" spans="40:50" ht="18.75">
      <c r="AN101" s="1484"/>
      <c r="AO101" s="152"/>
      <c r="AP101" s="4504" t="s">
        <v>3269</v>
      </c>
      <c r="AR101" s="4501">
        <v>10</v>
      </c>
      <c r="AS101" s="4505" t="s">
        <v>3270</v>
      </c>
      <c r="AV101" s="4501"/>
      <c r="AW101" s="4535" t="s">
        <v>3271</v>
      </c>
      <c r="AX101" s="4535"/>
    </row>
    <row r="102" spans="40:50" ht="18.75">
      <c r="AN102" s="1484"/>
      <c r="AO102" s="152"/>
      <c r="AP102" s="152"/>
      <c r="AR102" s="4501">
        <v>11</v>
      </c>
      <c r="AS102" s="4505" t="s">
        <v>3272</v>
      </c>
      <c r="AV102" s="4501"/>
      <c r="AW102" s="4535" t="s">
        <v>3273</v>
      </c>
      <c r="AX102" s="4535"/>
    </row>
    <row r="103" spans="40:50" ht="18.75">
      <c r="AN103" s="1484"/>
      <c r="AO103" s="152"/>
      <c r="AP103" s="4504" t="s">
        <v>3274</v>
      </c>
      <c r="AR103" s="4501">
        <v>12</v>
      </c>
      <c r="AS103" s="4505" t="s">
        <v>3275</v>
      </c>
      <c r="AV103" s="4501"/>
      <c r="AW103" s="4505"/>
      <c r="AX103" s="4505"/>
    </row>
    <row r="104" spans="40:50" ht="18.75">
      <c r="AN104" s="1484"/>
      <c r="AO104" s="152"/>
      <c r="AP104" s="4504" t="s">
        <v>3276</v>
      </c>
      <c r="AR104" s="4501">
        <v>13</v>
      </c>
      <c r="AS104" s="4505" t="s">
        <v>3277</v>
      </c>
    </row>
    <row r="105" spans="40:50" ht="18.75">
      <c r="AN105" s="1484"/>
      <c r="AO105" s="152"/>
      <c r="AP105" s="4514" t="s">
        <v>3278</v>
      </c>
      <c r="AR105" s="4501">
        <v>14</v>
      </c>
      <c r="AS105" s="4505" t="s">
        <v>3279</v>
      </c>
    </row>
    <row r="106" spans="40:50" ht="18.75">
      <c r="AN106" s="1484"/>
      <c r="AO106" s="152"/>
      <c r="AP106" s="4514" t="s">
        <v>3280</v>
      </c>
      <c r="AR106" s="4501">
        <v>15</v>
      </c>
      <c r="AS106" s="4505" t="s">
        <v>3281</v>
      </c>
    </row>
    <row r="107" spans="40:50" ht="30">
      <c r="AN107" s="1484"/>
      <c r="AO107" s="152"/>
      <c r="AP107" s="4500" t="s">
        <v>1860</v>
      </c>
      <c r="AR107" s="4501"/>
      <c r="AS107" s="4505"/>
    </row>
    <row r="108" spans="40:50" ht="18.75">
      <c r="AN108" s="1484"/>
      <c r="AO108" s="152"/>
      <c r="AP108" s="4504" t="s">
        <v>3282</v>
      </c>
      <c r="AR108" s="4501"/>
      <c r="AS108"/>
    </row>
    <row r="109" spans="40:50" ht="30">
      <c r="AN109" s="1484"/>
      <c r="AO109" s="152"/>
      <c r="AP109" s="4500" t="s">
        <v>1972</v>
      </c>
      <c r="AR109" s="4501">
        <v>1</v>
      </c>
      <c r="AS109" s="4505" t="s">
        <v>3283</v>
      </c>
    </row>
    <row r="110" spans="40:50" ht="18.75">
      <c r="AN110" s="1484"/>
      <c r="AO110" s="152"/>
      <c r="AP110" s="4504" t="s">
        <v>3284</v>
      </c>
      <c r="AR110" s="4501">
        <v>2</v>
      </c>
      <c r="AS110" s="4505" t="s">
        <v>3285</v>
      </c>
    </row>
    <row r="111" spans="40:50" ht="18.75">
      <c r="AN111" s="1484"/>
      <c r="AO111" s="152"/>
      <c r="AP111" s="4504" t="s">
        <v>3286</v>
      </c>
      <c r="AR111" s="4501">
        <v>3</v>
      </c>
      <c r="AS111" s="4505" t="s">
        <v>3287</v>
      </c>
    </row>
    <row r="112" spans="40:50" ht="18.75">
      <c r="AN112" s="1484"/>
      <c r="AO112" s="152"/>
      <c r="AP112" s="152"/>
      <c r="AR112" s="4501">
        <v>4</v>
      </c>
      <c r="AS112" s="4505" t="s">
        <v>3288</v>
      </c>
    </row>
    <row r="113" spans="40:45" ht="18.75">
      <c r="AN113" s="1484"/>
      <c r="AO113" s="152"/>
      <c r="AP113" s="152"/>
      <c r="AR113" s="4501">
        <v>5</v>
      </c>
      <c r="AS113" s="4505" t="s">
        <v>3289</v>
      </c>
    </row>
    <row r="114" spans="40:45" ht="18.75">
      <c r="AN114" s="1484"/>
      <c r="AO114" s="2070" t="s">
        <v>2411</v>
      </c>
      <c r="AP114" s="4536" t="s">
        <v>3290</v>
      </c>
      <c r="AR114" s="4501">
        <v>6</v>
      </c>
      <c r="AS114" s="4505" t="s">
        <v>3291</v>
      </c>
    </row>
    <row r="115" spans="40:45" ht="18.75">
      <c r="AN115" s="1484"/>
      <c r="AO115" s="4537"/>
      <c r="AP115" s="4536"/>
      <c r="AR115" s="4501">
        <v>7</v>
      </c>
      <c r="AS115" s="4505" t="s">
        <v>3292</v>
      </c>
    </row>
    <row r="116" spans="40:45" ht="18.75">
      <c r="AN116" s="1484"/>
      <c r="AO116" s="2070" t="s">
        <v>2411</v>
      </c>
      <c r="AP116" s="4536" t="s">
        <v>3293</v>
      </c>
      <c r="AR116" s="4501">
        <v>8</v>
      </c>
      <c r="AS116" s="4505" t="s">
        <v>3294</v>
      </c>
    </row>
    <row r="117" spans="40:45" ht="18.75">
      <c r="AN117" s="1484"/>
      <c r="AP117" s="152"/>
      <c r="AR117" s="4501"/>
      <c r="AS117"/>
    </row>
    <row r="118" spans="40:45" ht="18.75">
      <c r="AN118" s="1484"/>
      <c r="AO118" s="2070" t="s">
        <v>2411</v>
      </c>
      <c r="AP118" s="4536" t="s">
        <v>3295</v>
      </c>
      <c r="AR118" s="4501"/>
      <c r="AS118"/>
    </row>
    <row r="119" spans="40:45" ht="18.75">
      <c r="AN119" s="1484"/>
      <c r="AR119" s="4501">
        <v>1</v>
      </c>
      <c r="AS119" s="4505" t="s">
        <v>3296</v>
      </c>
    </row>
    <row r="120" spans="40:45" ht="18.75">
      <c r="AN120" s="1484"/>
      <c r="AO120" s="2070" t="s">
        <v>2411</v>
      </c>
      <c r="AP120" s="4536" t="s">
        <v>3297</v>
      </c>
      <c r="AR120" s="4501">
        <v>2</v>
      </c>
      <c r="AS120" s="4505" t="s">
        <v>3298</v>
      </c>
    </row>
    <row r="121" spans="40:45" ht="18.75">
      <c r="AN121" s="1484"/>
      <c r="AR121" s="4501">
        <v>3</v>
      </c>
      <c r="AS121" s="4505" t="s">
        <v>3299</v>
      </c>
    </row>
    <row r="122" spans="40:45" ht="18.75">
      <c r="AN122" s="1484"/>
      <c r="AO122" s="2070" t="s">
        <v>2411</v>
      </c>
      <c r="AP122" s="4536" t="s">
        <v>3300</v>
      </c>
      <c r="AR122" s="4501">
        <v>4</v>
      </c>
      <c r="AS122" s="4505" t="s">
        <v>3301</v>
      </c>
    </row>
    <row r="123" spans="40:45" ht="18.75">
      <c r="AN123" s="1484"/>
      <c r="AR123" s="4501">
        <v>5</v>
      </c>
      <c r="AS123" s="4505" t="s">
        <v>3302</v>
      </c>
    </row>
    <row r="124" spans="40:45" ht="18.75">
      <c r="AN124" s="1484"/>
      <c r="AR124" s="4501">
        <v>6</v>
      </c>
      <c r="AS124" s="4505" t="s">
        <v>3303</v>
      </c>
    </row>
    <row r="125" spans="40:45" ht="18.75">
      <c r="AR125" s="4501">
        <v>7</v>
      </c>
      <c r="AS125" s="4505" t="s">
        <v>3304</v>
      </c>
    </row>
    <row r="126" spans="40:45" ht="18.75">
      <c r="AR126" s="4501"/>
      <c r="AS126"/>
    </row>
    <row r="127" spans="40:45" ht="18.75">
      <c r="AR127" s="4501"/>
      <c r="AS127"/>
    </row>
    <row r="128" spans="40:45" ht="18.75">
      <c r="AR128" s="4501">
        <v>1</v>
      </c>
      <c r="AS128" s="4505" t="s">
        <v>3305</v>
      </c>
    </row>
    <row r="129" spans="44:45" ht="18.75">
      <c r="AR129" s="4501">
        <v>2</v>
      </c>
      <c r="AS129" s="4505" t="s">
        <v>3306</v>
      </c>
    </row>
    <row r="130" spans="44:45" ht="18.75">
      <c r="AR130" s="4501">
        <v>3</v>
      </c>
      <c r="AS130" s="4505" t="s">
        <v>3307</v>
      </c>
    </row>
    <row r="131" spans="44:45" ht="18.75">
      <c r="AR131" s="4501">
        <v>4</v>
      </c>
      <c r="AS131" s="4505" t="s">
        <v>3308</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D64F1501-909D-4FBC-84C8-885E61D709C0}"/>
    <hyperlink ref="AP114" r:id="rId2" xr:uid="{7C5302DC-70AE-4A09-909F-954646C8201E}"/>
    <hyperlink ref="AP116" r:id="rId3" xr:uid="{F4D60178-4549-465B-94E1-C9A3884281D8}"/>
    <hyperlink ref="AP118" r:id="rId4" xr:uid="{31C01175-753C-40F6-8181-D1725F3C7704}"/>
    <hyperlink ref="AP120" r:id="rId5" xr:uid="{92217630-6762-4378-AA9A-5569EDEC7386}"/>
    <hyperlink ref="AP122" r:id="rId6" xr:uid="{5878F133-D882-467E-AA70-8ACD893021C9}"/>
    <hyperlink ref="X68" r:id="rId7" xr:uid="{D1890013-788B-4C1B-8D1D-D7D12FD9426B}"/>
    <hyperlink ref="X66" r:id="rId8" xr:uid="{6A63D382-1129-414A-9E69-106FB914D2E5}"/>
    <hyperlink ref="X67" r:id="rId9" xr:uid="{BB066BBC-4FAE-4039-A40D-C1237D68D9C8}"/>
    <hyperlink ref="AS23:AT24" r:id="rId10" display="source : Fiches techniques de cuisine Annette et Jean Pierre DOMERGUES" xr:uid="{69A312A1-9C89-437B-85DA-552688C4EB24}"/>
    <hyperlink ref="AW99" r:id="rId11" xr:uid="{FFED6661-C7F8-4CE4-81DC-DD792CC72892}"/>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9D91C-D7AB-4DC6-A5A3-5D395F4C253C}">
  <dimension ref="A1:CM174"/>
  <sheetViews>
    <sheetView topLeftCell="A10" zoomScale="75" zoomScaleNormal="75" workbookViewId="0">
      <selection activeCell="L13" sqref="L13"/>
    </sheetView>
  </sheetViews>
  <sheetFormatPr baseColWidth="10" defaultRowHeight="12.75"/>
  <cols>
    <col min="1" max="1" width="1.85546875" style="1348" customWidth="1"/>
    <col min="2" max="2" width="12.7109375" style="1348" customWidth="1"/>
    <col min="3" max="3" width="3.28515625" style="1348" customWidth="1"/>
    <col min="4" max="5" width="12.7109375" style="1348" customWidth="1"/>
    <col min="6" max="6" width="3.28515625" style="1348" customWidth="1"/>
    <col min="7" max="8" width="12.7109375" style="1348" customWidth="1"/>
    <col min="9" max="9" width="3.28515625" style="1348" customWidth="1"/>
    <col min="10" max="10" width="19.28515625" style="1348" customWidth="1"/>
    <col min="11" max="11" width="12.7109375" style="1348" customWidth="1"/>
    <col min="12" max="12" width="3.28515625" style="1348" customWidth="1"/>
    <col min="13" max="13" width="21" style="1348" customWidth="1"/>
    <col min="14" max="14" width="3" style="1348" customWidth="1"/>
    <col min="15" max="15" width="12.7109375" style="1348" customWidth="1"/>
    <col min="16" max="16" width="3.28515625" style="1348" customWidth="1"/>
    <col min="17" max="17" width="13.5703125" style="1348" customWidth="1"/>
    <col min="18" max="18" width="12.7109375" style="1348" customWidth="1"/>
    <col min="19" max="19" width="3.28515625" style="1348" customWidth="1"/>
    <col min="20" max="20" width="13.42578125" style="1348" customWidth="1"/>
    <col min="21" max="21" width="12.7109375" style="1348" customWidth="1"/>
    <col min="22" max="22" width="3.28515625" style="1348" customWidth="1"/>
    <col min="23" max="23" width="19.7109375" style="1348" customWidth="1"/>
    <col min="24" max="24" width="11.42578125" style="1348" customWidth="1"/>
    <col min="25" max="25" width="3.28515625" style="1348" customWidth="1"/>
    <col min="26" max="26" width="21.7109375" style="1348" customWidth="1"/>
    <col min="27" max="27" width="3" style="1348" customWidth="1"/>
    <col min="28" max="29" width="11.42578125" style="1348"/>
    <col min="30" max="30" width="27.28515625" style="1438" customWidth="1"/>
    <col min="31" max="31" width="9.7109375" style="1438" customWidth="1"/>
    <col min="32" max="32" width="1.42578125" style="1438" customWidth="1"/>
    <col min="33" max="33" width="9.7109375" style="1438" customWidth="1"/>
    <col min="34" max="34" width="1.42578125" style="1438" customWidth="1"/>
    <col min="35" max="35" width="9.7109375" style="1438" customWidth="1"/>
    <col min="36" max="36" width="1.42578125" style="1438" customWidth="1"/>
    <col min="37" max="37" width="9.7109375" style="1438" customWidth="1"/>
    <col min="38" max="38" width="1.42578125" style="1438" customWidth="1"/>
    <col min="39" max="39" width="9.7109375" style="1438" customWidth="1"/>
    <col min="40" max="40" width="1.42578125" style="1438" customWidth="1"/>
    <col min="41" max="41" width="9.7109375" style="1438" customWidth="1"/>
    <col min="42" max="42" width="1.42578125" style="1438" customWidth="1"/>
    <col min="43" max="43" width="9.7109375" style="1438" customWidth="1"/>
    <col min="44" max="44" width="1.42578125" style="1438" customWidth="1"/>
    <col min="45" max="45" width="9.7109375" style="1438" customWidth="1"/>
    <col min="46" max="46" width="1.42578125" style="1438" customWidth="1"/>
    <col min="47" max="47" width="9.7109375" style="1438" customWidth="1"/>
    <col min="48" max="48" width="1.42578125" style="1438" customWidth="1"/>
    <col min="49" max="49" width="9.7109375" style="1438" customWidth="1"/>
    <col min="50" max="50" width="1.42578125" style="1438" customWidth="1"/>
    <col min="51" max="51" width="9.7109375" style="1438" customWidth="1"/>
    <col min="52" max="52" width="1.42578125" style="1438" customWidth="1"/>
    <col min="53" max="53" width="9.7109375" style="1438" customWidth="1"/>
    <col min="54" max="54" width="1.42578125" style="1438" customWidth="1"/>
    <col min="55" max="55" width="11.42578125" style="1438"/>
    <col min="56" max="56" width="32.7109375" style="1438" customWidth="1"/>
    <col min="57" max="58" width="11.42578125" style="1438"/>
    <col min="59" max="59" width="4" style="1438" customWidth="1"/>
    <col min="60" max="61" width="11.42578125" style="1438"/>
    <col min="62" max="62" width="4" style="1438" customWidth="1"/>
    <col min="63" max="64" width="11.42578125" style="1438"/>
    <col min="65" max="65" width="4" style="1438" customWidth="1"/>
    <col min="66" max="67" width="11.42578125" style="1438"/>
    <col min="68" max="68" width="4" style="1438" customWidth="1"/>
    <col min="69" max="70" width="11.42578125" style="1438"/>
    <col min="71" max="71" width="4" style="1438" customWidth="1"/>
    <col min="72" max="73" width="11.42578125" style="1438"/>
    <col min="74" max="74" width="4" style="1438" customWidth="1"/>
    <col min="75" max="76" width="11.42578125" style="1438"/>
    <col min="77" max="77" width="4" style="1438" customWidth="1"/>
    <col min="78" max="79" width="11.42578125" style="1438"/>
    <col min="80" max="80" width="4" style="1438" customWidth="1"/>
    <col min="81" max="82" width="11.42578125" style="1438"/>
    <col min="83" max="83" width="4" style="1438" customWidth="1"/>
    <col min="84" max="85" width="11.42578125" style="1438"/>
    <col min="86" max="86" width="4" style="1438" customWidth="1"/>
    <col min="87" max="88" width="11.42578125" style="1438"/>
    <col min="89" max="89" width="4" style="1438" customWidth="1"/>
    <col min="90" max="91" width="11.42578125" style="1438"/>
    <col min="92" max="16384" width="11.42578125" style="1510"/>
  </cols>
  <sheetData>
    <row r="1" spans="1:91" customFormat="1" ht="15">
      <c r="A1" s="1509"/>
      <c r="B1" s="1509"/>
      <c r="C1" s="1509"/>
      <c r="D1" s="1509"/>
      <c r="E1" s="1509"/>
      <c r="F1" s="1509"/>
      <c r="G1" s="1509"/>
      <c r="H1" s="1509"/>
      <c r="I1" s="1509"/>
      <c r="J1" s="1509"/>
      <c r="K1" s="1509"/>
      <c r="L1" s="1509"/>
      <c r="M1" s="1509"/>
      <c r="N1" s="1509"/>
      <c r="O1" s="1509"/>
      <c r="P1" s="1509"/>
      <c r="Q1" s="1509"/>
      <c r="R1" s="1509"/>
      <c r="S1" s="1509"/>
      <c r="T1" s="1509"/>
      <c r="U1" s="1509"/>
      <c r="V1" s="1509"/>
      <c r="W1" s="1509"/>
      <c r="X1" s="1509"/>
      <c r="Y1" s="1509"/>
      <c r="Z1" s="1509"/>
    </row>
    <row r="2" spans="1:91" customFormat="1" ht="26.25">
      <c r="A2" s="1508"/>
      <c r="B2" s="1508"/>
      <c r="C2" s="1508"/>
      <c r="D2" s="1508"/>
      <c r="E2" s="1508"/>
      <c r="F2" s="1508"/>
      <c r="G2" s="1508"/>
      <c r="H2" s="1508"/>
      <c r="I2" s="1508"/>
      <c r="J2" s="1508"/>
      <c r="K2" s="1508"/>
      <c r="L2" s="1508"/>
      <c r="M2" s="1508"/>
      <c r="N2" s="1508"/>
      <c r="O2" s="1508"/>
      <c r="P2" s="1508"/>
      <c r="Q2" s="1508"/>
      <c r="R2" s="1508"/>
      <c r="S2" s="1508"/>
      <c r="T2" s="1508"/>
      <c r="U2" s="4538" t="s">
        <v>2448</v>
      </c>
      <c r="V2" s="1509"/>
      <c r="W2" s="1509"/>
      <c r="X2" s="1509"/>
      <c r="Y2" s="1509"/>
      <c r="Z2" s="1823"/>
    </row>
    <row r="3" spans="1:91" customFormat="1" ht="26.25">
      <c r="A3" s="1509"/>
      <c r="B3" s="1509"/>
      <c r="C3" s="1509"/>
      <c r="D3" s="1509"/>
      <c r="E3" s="1509"/>
      <c r="F3" s="1509"/>
      <c r="G3" s="1509"/>
      <c r="H3" s="1509"/>
      <c r="I3" s="1509"/>
      <c r="J3" s="1509"/>
      <c r="K3" s="1509"/>
      <c r="L3" s="1509"/>
      <c r="M3" s="1509"/>
      <c r="N3" s="1509"/>
      <c r="O3" s="1509"/>
      <c r="P3" s="1509"/>
      <c r="Q3" s="1509"/>
      <c r="R3" s="1509"/>
      <c r="S3" s="1509"/>
      <c r="T3" s="1509"/>
      <c r="U3" s="4538" t="s">
        <v>2227</v>
      </c>
      <c r="V3" s="1509"/>
      <c r="W3" s="1509"/>
      <c r="X3" s="1509"/>
      <c r="Y3" s="1509"/>
      <c r="Z3" s="1823"/>
    </row>
    <row r="4" spans="1:91" customFormat="1" ht="15">
      <c r="A4" s="1509"/>
      <c r="B4" s="1509"/>
      <c r="C4" s="1509"/>
      <c r="D4" s="1509"/>
      <c r="E4" s="1509"/>
      <c r="F4" s="1509"/>
      <c r="G4" s="1509"/>
      <c r="H4" s="1509"/>
      <c r="I4" s="1509"/>
      <c r="J4" s="1509"/>
      <c r="K4" s="1509"/>
      <c r="L4" s="1509"/>
      <c r="M4" s="1509"/>
      <c r="N4" s="1509"/>
      <c r="O4" s="1509"/>
      <c r="P4" s="1509"/>
      <c r="Q4" s="1509"/>
      <c r="R4" s="1509"/>
      <c r="S4" s="1509"/>
      <c r="T4" s="1509"/>
      <c r="U4" s="1509"/>
      <c r="V4" s="1509"/>
      <c r="W4" s="1509"/>
      <c r="X4" s="1509"/>
      <c r="Y4" s="1509"/>
      <c r="Z4" s="1509"/>
    </row>
    <row r="6" spans="1:91" ht="42">
      <c r="A6" s="4539">
        <v>0</v>
      </c>
      <c r="B6" s="4540" t="s">
        <v>3309</v>
      </c>
      <c r="C6" s="4541"/>
      <c r="D6" s="4542"/>
      <c r="E6" s="4543"/>
      <c r="F6" s="4543"/>
      <c r="G6" s="4543"/>
      <c r="H6" s="4543"/>
      <c r="I6" s="4543"/>
      <c r="J6" s="4543"/>
      <c r="K6" s="4543"/>
      <c r="L6" s="4543"/>
      <c r="M6" s="4543"/>
      <c r="N6" s="4543"/>
      <c r="O6" s="4543"/>
      <c r="P6" s="4543"/>
      <c r="Q6" s="4543"/>
      <c r="R6" s="4543"/>
      <c r="S6" s="4543"/>
      <c r="T6" s="4543"/>
      <c r="U6" s="4543"/>
      <c r="V6" s="4543"/>
      <c r="W6" s="4543"/>
      <c r="X6" s="4543"/>
      <c r="Y6" s="4543"/>
      <c r="Z6" s="4544"/>
      <c r="AB6" s="4539"/>
      <c r="AC6" s="4539"/>
    </row>
    <row r="7" spans="1:91">
      <c r="B7" s="4545" t="str">
        <f ca="1">CELL("nomfichier")</f>
        <v>E:\0-UPRT\1-UPRT.FR-SITE-WEB\ff-fiches-fabrications\ff-fiches-fabrication-maj-08-2020\[ff-21-restauration-beignets.accacia.xlsx]Formats-Formules-Fonctions</v>
      </c>
      <c r="C7" s="4545"/>
      <c r="D7" s="4545"/>
      <c r="E7" s="4545"/>
      <c r="F7" s="4545"/>
      <c r="G7" s="4545"/>
      <c r="H7" s="4545"/>
      <c r="I7" s="4545"/>
      <c r="J7" s="4545"/>
      <c r="K7" s="4545"/>
      <c r="L7" s="4545"/>
      <c r="M7" s="4545"/>
      <c r="N7" s="4545"/>
      <c r="O7" s="4545"/>
      <c r="P7" s="4545"/>
      <c r="Q7" s="4545"/>
      <c r="R7" s="4545"/>
      <c r="S7" s="4545"/>
      <c r="T7" s="4545"/>
      <c r="U7" s="4545"/>
      <c r="V7" s="4545"/>
      <c r="W7" s="4545"/>
      <c r="X7" s="4545"/>
      <c r="Y7" s="4545"/>
      <c r="Z7" s="4545"/>
    </row>
    <row r="8" spans="1:91" ht="30">
      <c r="B8" s="4546" t="s">
        <v>3310</v>
      </c>
      <c r="C8" s="4547"/>
      <c r="D8" s="4548" t="s">
        <v>3311</v>
      </c>
      <c r="E8" s="4549" t="s">
        <v>3312</v>
      </c>
      <c r="F8" s="4550"/>
      <c r="G8" s="4550"/>
      <c r="H8" s="4550"/>
      <c r="I8" s="4550"/>
      <c r="J8" s="4550"/>
      <c r="K8" s="4550"/>
      <c r="L8" s="4550"/>
      <c r="M8" s="4551"/>
      <c r="O8" s="4546" t="s">
        <v>3310</v>
      </c>
      <c r="P8" s="4547"/>
      <c r="Q8" s="4548" t="s">
        <v>3311</v>
      </c>
      <c r="R8" s="4552" t="s">
        <v>3313</v>
      </c>
      <c r="S8" s="4553"/>
      <c r="T8" s="4553"/>
      <c r="U8" s="4553"/>
      <c r="V8" s="4553"/>
      <c r="W8" s="4553"/>
      <c r="X8" s="4553"/>
      <c r="Y8" s="4553"/>
      <c r="Z8" s="4554"/>
      <c r="AD8" s="1348"/>
      <c r="AE8" s="1348"/>
      <c r="AF8" s="1348"/>
      <c r="AG8" s="1348"/>
      <c r="AH8" s="1348"/>
      <c r="AI8" s="1348"/>
      <c r="AJ8" s="1348"/>
      <c r="AK8" s="1348"/>
      <c r="AL8" s="1348"/>
      <c r="AM8" s="1348"/>
      <c r="AN8" s="1348"/>
      <c r="AO8" s="1348"/>
      <c r="AP8" s="1348"/>
      <c r="AQ8" s="1348"/>
      <c r="AR8" s="1348"/>
      <c r="AS8" s="1348"/>
      <c r="AT8" s="1348"/>
      <c r="AU8" s="1348"/>
      <c r="AV8" s="1510"/>
      <c r="AW8" s="1510"/>
      <c r="AX8" s="1510"/>
      <c r="AY8" s="1510"/>
      <c r="AZ8" s="1510"/>
      <c r="BA8" s="1510"/>
      <c r="BB8" s="1510"/>
      <c r="BC8" s="1510"/>
      <c r="BD8" s="1510"/>
      <c r="BE8" s="1510"/>
      <c r="BF8" s="1510"/>
      <c r="BG8" s="1510"/>
      <c r="BH8" s="1510"/>
      <c r="BI8" s="1510"/>
      <c r="BJ8" s="1510"/>
      <c r="BK8" s="1510"/>
      <c r="BL8" s="1510"/>
      <c r="BM8" s="1510"/>
      <c r="BN8" s="1510"/>
      <c r="BO8" s="1510"/>
      <c r="BP8" s="1510"/>
      <c r="BQ8" s="1510"/>
      <c r="BR8" s="1510"/>
      <c r="BS8" s="1510"/>
      <c r="BT8" s="1510"/>
      <c r="BU8" s="1510"/>
      <c r="BV8" s="1510"/>
      <c r="BW8" s="1510"/>
      <c r="BX8" s="1510"/>
      <c r="BY8" s="1510"/>
      <c r="BZ8" s="1510"/>
      <c r="CA8" s="1510"/>
      <c r="CB8" s="1510"/>
      <c r="CC8" s="1510"/>
      <c r="CD8" s="1510"/>
      <c r="CE8" s="1510"/>
      <c r="CF8" s="1510"/>
      <c r="CG8" s="1510"/>
      <c r="CH8" s="1510"/>
      <c r="CI8" s="1510"/>
      <c r="CJ8" s="1510"/>
      <c r="CK8" s="1510"/>
      <c r="CL8" s="1510"/>
      <c r="CM8" s="1510"/>
    </row>
    <row r="9" spans="1:91" ht="30">
      <c r="B9" s="4555">
        <v>45</v>
      </c>
      <c r="C9" s="4556" t="s">
        <v>3314</v>
      </c>
      <c r="D9" s="4557">
        <f>B9</f>
        <v>45</v>
      </c>
      <c r="E9" s="4558" t="s">
        <v>3315</v>
      </c>
      <c r="F9" s="4558"/>
      <c r="G9" s="4559"/>
      <c r="H9" s="4559"/>
      <c r="I9" s="4559"/>
      <c r="J9" s="4559"/>
      <c r="K9" s="4559"/>
      <c r="L9" s="4559"/>
      <c r="M9" s="4560"/>
      <c r="O9" s="4555" t="s">
        <v>3316</v>
      </c>
      <c r="P9" s="4556" t="s">
        <v>3314</v>
      </c>
      <c r="Q9" s="4561" t="str">
        <f>O9</f>
        <v>Aa</v>
      </c>
      <c r="R9" s="4562" t="s">
        <v>3315</v>
      </c>
      <c r="S9" s="4562"/>
      <c r="T9" s="4562"/>
      <c r="U9" s="4562"/>
      <c r="V9" s="4562"/>
      <c r="W9" s="4562"/>
      <c r="X9" s="4562"/>
      <c r="Y9" s="4562"/>
      <c r="Z9" s="4563"/>
      <c r="AC9" s="3151"/>
    </row>
    <row r="10" spans="1:91" ht="30">
      <c r="B10" s="4564"/>
      <c r="M10" s="4565"/>
      <c r="O10" s="4564"/>
      <c r="Z10" s="4565"/>
      <c r="AC10" s="3151"/>
      <c r="AD10" s="4566" t="s">
        <v>3317</v>
      </c>
      <c r="BE10" s="4567" t="s">
        <v>3317</v>
      </c>
    </row>
    <row r="11" spans="1:91" ht="20.25">
      <c r="B11" s="4568" t="s">
        <v>3318</v>
      </c>
      <c r="C11" s="4569" t="s">
        <v>3319</v>
      </c>
      <c r="D11" s="4570"/>
      <c r="E11" s="4571" t="s">
        <v>3320</v>
      </c>
      <c r="F11" s="4569" t="s">
        <v>3319</v>
      </c>
      <c r="G11" s="4570"/>
      <c r="H11" s="4571" t="s">
        <v>3321</v>
      </c>
      <c r="I11" s="4569" t="s">
        <v>3319</v>
      </c>
      <c r="J11" s="4570"/>
      <c r="K11" s="4571" t="s">
        <v>3322</v>
      </c>
      <c r="L11" s="4569" t="s">
        <v>3319</v>
      </c>
      <c r="M11" s="4572"/>
      <c r="O11" s="4568" t="s">
        <v>3318</v>
      </c>
      <c r="P11" s="4573" t="s">
        <v>3319</v>
      </c>
      <c r="Q11" s="4574"/>
      <c r="R11" s="4571" t="s">
        <v>3320</v>
      </c>
      <c r="S11" s="4573" t="s">
        <v>3319</v>
      </c>
      <c r="T11" s="4574"/>
      <c r="U11" s="4571" t="s">
        <v>3321</v>
      </c>
      <c r="V11" s="4573" t="s">
        <v>3319</v>
      </c>
      <c r="W11" s="4574"/>
      <c r="X11" s="4571" t="s">
        <v>3322</v>
      </c>
      <c r="Y11" s="4573" t="s">
        <v>3319</v>
      </c>
      <c r="Z11" s="4575"/>
      <c r="AC11" s="3151"/>
    </row>
    <row r="12" spans="1:91" ht="44.25">
      <c r="A12" s="3151"/>
      <c r="B12" s="4576" t="s">
        <v>186</v>
      </c>
      <c r="C12" s="4577" t="s">
        <v>3314</v>
      </c>
      <c r="D12" s="4578" t="s">
        <v>186</v>
      </c>
      <c r="E12" s="4579" t="s">
        <v>3323</v>
      </c>
      <c r="F12" s="4577" t="s">
        <v>3314</v>
      </c>
      <c r="G12" s="4580" t="s">
        <v>3323</v>
      </c>
      <c r="H12" s="4581">
        <v>1</v>
      </c>
      <c r="I12" s="4577" t="s">
        <v>3314</v>
      </c>
      <c r="J12" s="4578">
        <v>1</v>
      </c>
      <c r="K12" s="4581">
        <v>27</v>
      </c>
      <c r="L12" s="4577" t="s">
        <v>3314</v>
      </c>
      <c r="M12" s="4582">
        <v>27</v>
      </c>
      <c r="N12" s="3151"/>
      <c r="O12" s="4576" t="s">
        <v>186</v>
      </c>
      <c r="P12" s="4577" t="s">
        <v>3314</v>
      </c>
      <c r="Q12" s="4583" t="s">
        <v>186</v>
      </c>
      <c r="R12" s="4579" t="s">
        <v>3323</v>
      </c>
      <c r="S12" s="4577" t="s">
        <v>3314</v>
      </c>
      <c r="T12" s="4584" t="s">
        <v>3323</v>
      </c>
      <c r="U12" s="4581">
        <v>1</v>
      </c>
      <c r="V12" s="4577" t="s">
        <v>3314</v>
      </c>
      <c r="W12" s="4583">
        <v>1</v>
      </c>
      <c r="X12" s="4581">
        <v>27</v>
      </c>
      <c r="Y12" s="4577" t="s">
        <v>3314</v>
      </c>
      <c r="Z12" s="4585">
        <v>27</v>
      </c>
      <c r="AA12" s="3151"/>
      <c r="AB12" s="3151"/>
      <c r="AC12" s="3151"/>
      <c r="AD12" s="4586" t="s">
        <v>3324</v>
      </c>
      <c r="AE12" s="4587" t="s">
        <v>3325</v>
      </c>
      <c r="AF12" s="4588"/>
      <c r="AG12" s="4587" t="s">
        <v>3326</v>
      </c>
      <c r="AH12" s="4588"/>
      <c r="AI12" s="4587" t="s">
        <v>3327</v>
      </c>
      <c r="AJ12" s="4588"/>
      <c r="AK12" s="4587" t="s">
        <v>3328</v>
      </c>
      <c r="AL12" s="4588"/>
      <c r="AM12" s="4587" t="s">
        <v>3329</v>
      </c>
      <c r="AN12" s="4588"/>
      <c r="AO12" s="4587" t="s">
        <v>3330</v>
      </c>
      <c r="AP12" s="4588"/>
      <c r="AQ12" s="4587" t="s">
        <v>3331</v>
      </c>
      <c r="AR12" s="4588"/>
      <c r="AS12" s="4587" t="s">
        <v>3332</v>
      </c>
      <c r="AT12" s="4588"/>
      <c r="AU12" s="4587" t="s">
        <v>3333</v>
      </c>
      <c r="AV12" s="4588"/>
      <c r="AW12" s="4587" t="s">
        <v>3334</v>
      </c>
      <c r="AX12" s="4588"/>
      <c r="AY12" s="4587" t="s">
        <v>3335</v>
      </c>
      <c r="AZ12" s="4588"/>
      <c r="BA12" s="4587" t="s">
        <v>3336</v>
      </c>
      <c r="BD12" s="4589" t="s">
        <v>3337</v>
      </c>
      <c r="BE12" s="4590">
        <v>1</v>
      </c>
      <c r="BF12" s="4591"/>
      <c r="BG12" s="4592"/>
      <c r="BH12" s="4590">
        <v>2</v>
      </c>
      <c r="BI12" s="4591"/>
      <c r="BJ12" s="4592"/>
      <c r="BK12" s="4590">
        <v>3</v>
      </c>
      <c r="BL12" s="4591"/>
      <c r="BM12" s="4592"/>
      <c r="BN12" s="4590">
        <v>4</v>
      </c>
      <c r="BO12" s="4591"/>
      <c r="BP12" s="4592"/>
      <c r="BQ12" s="4590">
        <v>5</v>
      </c>
      <c r="BR12" s="4591"/>
      <c r="BS12" s="4592"/>
      <c r="BT12" s="4590">
        <v>6</v>
      </c>
      <c r="BU12" s="4591"/>
      <c r="BV12" s="4592"/>
      <c r="BW12" s="4590">
        <v>7</v>
      </c>
      <c r="BX12" s="4591"/>
      <c r="BY12" s="4592"/>
      <c r="BZ12" s="4590">
        <v>8</v>
      </c>
      <c r="CA12" s="4591"/>
      <c r="CB12" s="4592"/>
      <c r="CC12" s="4590">
        <v>9</v>
      </c>
      <c r="CD12" s="4591"/>
      <c r="CE12" s="4592"/>
      <c r="CF12" s="4590">
        <v>0</v>
      </c>
      <c r="CG12" s="4591"/>
      <c r="CH12" s="4592"/>
      <c r="CI12" s="4590" t="s">
        <v>3338</v>
      </c>
      <c r="CJ12" s="4591"/>
      <c r="CK12" s="4592"/>
      <c r="CL12" s="4593" t="s">
        <v>3339</v>
      </c>
      <c r="CM12" s="4591"/>
    </row>
    <row r="13" spans="1:91" ht="44.25" customHeight="1">
      <c r="A13" s="3151"/>
      <c r="B13" s="4576" t="s">
        <v>187</v>
      </c>
      <c r="C13" s="4577" t="s">
        <v>3314</v>
      </c>
      <c r="D13" s="4578" t="s">
        <v>187</v>
      </c>
      <c r="E13" s="4579" t="s">
        <v>3340</v>
      </c>
      <c r="F13" s="4577" t="s">
        <v>3314</v>
      </c>
      <c r="G13" s="4580" t="s">
        <v>3340</v>
      </c>
      <c r="H13" s="4581">
        <v>2</v>
      </c>
      <c r="I13" s="4577" t="s">
        <v>3314</v>
      </c>
      <c r="J13" s="4578">
        <v>2</v>
      </c>
      <c r="K13" s="4581">
        <v>28</v>
      </c>
      <c r="L13" s="4577" t="s">
        <v>3314</v>
      </c>
      <c r="M13" s="4582">
        <v>28</v>
      </c>
      <c r="N13" s="3151"/>
      <c r="O13" s="4576" t="s">
        <v>187</v>
      </c>
      <c r="P13" s="4577" t="s">
        <v>3314</v>
      </c>
      <c r="Q13" s="4583" t="s">
        <v>187</v>
      </c>
      <c r="R13" s="4579" t="s">
        <v>3340</v>
      </c>
      <c r="S13" s="4577" t="s">
        <v>3314</v>
      </c>
      <c r="T13" s="4584" t="s">
        <v>3340</v>
      </c>
      <c r="U13" s="4581">
        <v>2</v>
      </c>
      <c r="V13" s="4577" t="s">
        <v>3314</v>
      </c>
      <c r="W13" s="4583">
        <v>2</v>
      </c>
      <c r="X13" s="4581">
        <v>28</v>
      </c>
      <c r="Y13" s="4577" t="s">
        <v>3314</v>
      </c>
      <c r="Z13" s="4585">
        <v>28</v>
      </c>
      <c r="AA13" s="3151"/>
      <c r="AB13" s="3151"/>
      <c r="AC13" s="3151"/>
      <c r="AD13" s="4594"/>
      <c r="AE13" s="4595"/>
      <c r="AF13" s="4595"/>
      <c r="AG13" s="4595"/>
      <c r="AH13" s="4595"/>
      <c r="AI13" s="4595"/>
      <c r="AJ13" s="4595"/>
      <c r="AK13" s="4595"/>
      <c r="AL13" s="4595"/>
      <c r="AM13" s="4595"/>
      <c r="AN13" s="4595"/>
      <c r="AO13" s="4595"/>
      <c r="AP13" s="4595"/>
      <c r="AQ13" s="4595"/>
      <c r="AR13" s="4595"/>
      <c r="AS13" s="4595"/>
      <c r="AT13" s="4595"/>
      <c r="AU13" s="4595"/>
      <c r="AV13" s="4595"/>
      <c r="AW13" s="4595"/>
      <c r="AX13" s="4595"/>
      <c r="AY13" s="4595"/>
      <c r="AZ13" s="4595"/>
      <c r="BA13" s="4595"/>
      <c r="BD13" s="4589"/>
      <c r="BE13" s="4596" t="s">
        <v>2097</v>
      </c>
      <c r="BF13" s="4597"/>
      <c r="BG13" s="4592"/>
      <c r="BH13" s="4596" t="s">
        <v>3341</v>
      </c>
      <c r="BI13" s="4597" t="s">
        <v>3342</v>
      </c>
      <c r="BJ13" s="4592"/>
      <c r="BK13" s="4596" t="s">
        <v>2093</v>
      </c>
      <c r="BL13" s="4597" t="s">
        <v>2094</v>
      </c>
      <c r="BM13" s="4592"/>
      <c r="BN13" s="4598" t="s">
        <v>3343</v>
      </c>
      <c r="BO13" s="4597" t="s">
        <v>3344</v>
      </c>
      <c r="BP13" s="4592"/>
      <c r="BQ13" s="4596" t="s">
        <v>3345</v>
      </c>
      <c r="BR13" s="4597" t="s">
        <v>3346</v>
      </c>
      <c r="BS13" s="4592"/>
      <c r="BT13" s="4598" t="s">
        <v>3347</v>
      </c>
      <c r="BU13" s="4597" t="s">
        <v>3348</v>
      </c>
      <c r="BV13" s="4592"/>
      <c r="BW13" s="4596" t="s">
        <v>3349</v>
      </c>
      <c r="BX13" s="4597" t="s">
        <v>3350</v>
      </c>
      <c r="BY13" s="4592"/>
      <c r="BZ13" s="4596" t="s">
        <v>3351</v>
      </c>
      <c r="CA13" s="4597" t="s">
        <v>3352</v>
      </c>
      <c r="CB13" s="4592"/>
      <c r="CC13" s="4596" t="s">
        <v>3353</v>
      </c>
      <c r="CD13" s="4597" t="s">
        <v>3354</v>
      </c>
      <c r="CE13" s="4592"/>
      <c r="CF13" s="4596" t="s">
        <v>3355</v>
      </c>
      <c r="CG13" s="4597" t="s">
        <v>439</v>
      </c>
      <c r="CH13" s="4592"/>
      <c r="CI13" s="4596" t="s">
        <v>3356</v>
      </c>
      <c r="CJ13" s="4597" t="s">
        <v>3357</v>
      </c>
      <c r="CK13" s="4592"/>
      <c r="CL13" s="4598" t="s">
        <v>3314</v>
      </c>
      <c r="CM13" s="4597" t="s">
        <v>3358</v>
      </c>
    </row>
    <row r="14" spans="1:91" ht="44.25">
      <c r="A14" s="3151"/>
      <c r="B14" s="4576" t="s">
        <v>268</v>
      </c>
      <c r="C14" s="4577" t="s">
        <v>3314</v>
      </c>
      <c r="D14" s="4578" t="s">
        <v>268</v>
      </c>
      <c r="E14" s="4579" t="s">
        <v>3359</v>
      </c>
      <c r="F14" s="4577" t="s">
        <v>3314</v>
      </c>
      <c r="G14" s="4580" t="s">
        <v>3359</v>
      </c>
      <c r="H14" s="4581">
        <v>3</v>
      </c>
      <c r="I14" s="4577" t="s">
        <v>3314</v>
      </c>
      <c r="J14" s="4578">
        <v>3</v>
      </c>
      <c r="K14" s="4581">
        <v>29</v>
      </c>
      <c r="L14" s="4577" t="s">
        <v>3314</v>
      </c>
      <c r="M14" s="4582">
        <v>29</v>
      </c>
      <c r="N14" s="3151"/>
      <c r="O14" s="4576" t="s">
        <v>268</v>
      </c>
      <c r="P14" s="4577" t="s">
        <v>3314</v>
      </c>
      <c r="Q14" s="4583" t="s">
        <v>268</v>
      </c>
      <c r="R14" s="4579" t="s">
        <v>3359</v>
      </c>
      <c r="S14" s="4577" t="s">
        <v>3314</v>
      </c>
      <c r="T14" s="4584" t="s">
        <v>3359</v>
      </c>
      <c r="U14" s="4581">
        <v>3</v>
      </c>
      <c r="V14" s="4577" t="s">
        <v>3314</v>
      </c>
      <c r="W14" s="4583">
        <v>3</v>
      </c>
      <c r="X14" s="4581">
        <v>29</v>
      </c>
      <c r="Y14" s="4577" t="s">
        <v>3314</v>
      </c>
      <c r="Z14" s="4585">
        <v>29</v>
      </c>
      <c r="AA14" s="3151"/>
      <c r="AB14" s="3151"/>
      <c r="AC14" s="3151"/>
      <c r="AD14" s="4586" t="s">
        <v>2049</v>
      </c>
      <c r="AE14" s="4599" t="s">
        <v>3360</v>
      </c>
      <c r="AF14" s="4600"/>
      <c r="AG14" s="4599" t="s">
        <v>3361</v>
      </c>
      <c r="AH14" s="4600"/>
      <c r="AI14" s="4599" t="s">
        <v>3362</v>
      </c>
      <c r="AJ14" s="4600"/>
      <c r="AK14" s="4599" t="s">
        <v>3363</v>
      </c>
      <c r="AL14" s="4600"/>
      <c r="AM14" s="4599" t="s">
        <v>2100</v>
      </c>
      <c r="AN14" s="4600"/>
      <c r="AO14" s="4599" t="s">
        <v>2132</v>
      </c>
      <c r="AP14" s="4600"/>
      <c r="AQ14" s="4599" t="s">
        <v>3364</v>
      </c>
      <c r="AR14" s="4600"/>
      <c r="AS14" s="4599" t="s">
        <v>3365</v>
      </c>
      <c r="AT14" s="4600"/>
      <c r="AU14" s="4599" t="s">
        <v>3366</v>
      </c>
      <c r="AV14" s="4600"/>
      <c r="AW14" s="4599" t="s">
        <v>2101</v>
      </c>
      <c r="AX14" s="4600"/>
      <c r="AY14" s="4599" t="s">
        <v>2102</v>
      </c>
      <c r="AZ14" s="4600"/>
      <c r="BA14" s="4599" t="s">
        <v>2103</v>
      </c>
      <c r="BD14" s="4601"/>
      <c r="BE14" s="4592"/>
      <c r="BF14" s="4592"/>
      <c r="BG14" s="4592"/>
      <c r="BH14" s="4592"/>
      <c r="BI14" s="4592"/>
      <c r="BJ14" s="4592"/>
      <c r="BK14" s="4592"/>
      <c r="BL14" s="4592"/>
      <c r="BM14" s="4592"/>
      <c r="BN14" s="4592"/>
      <c r="BO14" s="4592"/>
      <c r="BP14" s="4592"/>
      <c r="BQ14" s="4592"/>
      <c r="BR14" s="4592"/>
      <c r="BS14" s="4592"/>
      <c r="BT14" s="4592"/>
      <c r="BU14" s="4592"/>
      <c r="BV14" s="4592"/>
      <c r="BW14" s="4592"/>
      <c r="BX14" s="4592"/>
      <c r="BY14" s="4592"/>
      <c r="BZ14" s="4592"/>
      <c r="CA14" s="4592"/>
      <c r="CB14" s="4592"/>
      <c r="CC14" s="4592"/>
      <c r="CD14" s="4592"/>
      <c r="CE14" s="4592"/>
      <c r="CF14" s="4592"/>
      <c r="CG14" s="4592"/>
      <c r="CH14" s="4592"/>
      <c r="CI14" s="4592"/>
      <c r="CJ14" s="4592"/>
      <c r="CK14" s="4592"/>
      <c r="CL14" s="4592"/>
      <c r="CM14" s="4592"/>
    </row>
    <row r="15" spans="1:91" ht="44.25">
      <c r="A15" s="3151"/>
      <c r="B15" s="4576" t="s">
        <v>290</v>
      </c>
      <c r="C15" s="4577" t="s">
        <v>3314</v>
      </c>
      <c r="D15" s="4578" t="s">
        <v>290</v>
      </c>
      <c r="E15" s="4579" t="s">
        <v>3367</v>
      </c>
      <c r="F15" s="4577" t="s">
        <v>3314</v>
      </c>
      <c r="G15" s="4580" t="s">
        <v>3367</v>
      </c>
      <c r="H15" s="4581">
        <v>4</v>
      </c>
      <c r="I15" s="4577" t="s">
        <v>3314</v>
      </c>
      <c r="J15" s="4578">
        <v>4</v>
      </c>
      <c r="K15" s="4581">
        <v>30</v>
      </c>
      <c r="L15" s="4577" t="s">
        <v>3314</v>
      </c>
      <c r="M15" s="4582">
        <v>30</v>
      </c>
      <c r="N15" s="3151"/>
      <c r="O15" s="4576" t="s">
        <v>290</v>
      </c>
      <c r="P15" s="4577" t="s">
        <v>3314</v>
      </c>
      <c r="Q15" s="4583" t="s">
        <v>290</v>
      </c>
      <c r="R15" s="4579" t="s">
        <v>3367</v>
      </c>
      <c r="S15" s="4577" t="s">
        <v>3314</v>
      </c>
      <c r="T15" s="4584" t="s">
        <v>3367</v>
      </c>
      <c r="U15" s="4581">
        <v>4</v>
      </c>
      <c r="V15" s="4577" t="s">
        <v>3314</v>
      </c>
      <c r="W15" s="4583">
        <v>4</v>
      </c>
      <c r="X15" s="4581">
        <v>30</v>
      </c>
      <c r="Y15" s="4577" t="s">
        <v>3314</v>
      </c>
      <c r="Z15" s="4585">
        <v>30</v>
      </c>
      <c r="AA15" s="3151"/>
      <c r="AB15" s="3151"/>
      <c r="AC15" s="3151"/>
      <c r="AD15" s="4594"/>
      <c r="AE15" s="4602"/>
      <c r="AF15" s="4602"/>
      <c r="AG15" s="4602"/>
      <c r="AH15" s="4602"/>
      <c r="AI15" s="4602"/>
      <c r="AJ15" s="4602"/>
      <c r="AK15" s="4602"/>
      <c r="AL15" s="4602"/>
      <c r="AM15" s="4602"/>
      <c r="AN15" s="4602"/>
      <c r="AO15" s="4602"/>
      <c r="AP15" s="4602"/>
      <c r="AQ15" s="4602"/>
      <c r="AR15" s="4602"/>
      <c r="AS15" s="4602"/>
      <c r="AT15" s="4602"/>
      <c r="AU15" s="4602"/>
      <c r="AV15" s="4602"/>
      <c r="AW15" s="4602"/>
      <c r="AX15" s="4602"/>
      <c r="AY15" s="4602"/>
      <c r="AZ15" s="4602"/>
      <c r="BA15" s="4602"/>
      <c r="BD15" s="4603" t="s">
        <v>3368</v>
      </c>
      <c r="BE15" s="4604">
        <v>1</v>
      </c>
      <c r="BF15" s="4605"/>
      <c r="BG15" s="4606"/>
      <c r="BH15" s="4604">
        <v>2</v>
      </c>
      <c r="BI15" s="4605"/>
      <c r="BJ15" s="4606"/>
      <c r="BK15" s="4604">
        <v>3</v>
      </c>
      <c r="BL15" s="4605"/>
      <c r="BM15" s="4606"/>
      <c r="BN15" s="4604">
        <v>4</v>
      </c>
      <c r="BO15" s="4605"/>
      <c r="BP15" s="4606"/>
      <c r="BQ15" s="4604">
        <v>5</v>
      </c>
      <c r="BR15" s="4605"/>
      <c r="BS15" s="4606"/>
      <c r="BT15" s="4604">
        <v>6</v>
      </c>
      <c r="BU15" s="4605"/>
      <c r="BV15" s="4606"/>
      <c r="BW15" s="4604">
        <v>7</v>
      </c>
      <c r="BX15" s="4605"/>
      <c r="BY15" s="4606"/>
      <c r="BZ15" s="4604">
        <v>8</v>
      </c>
      <c r="CA15" s="4605"/>
      <c r="CB15" s="4606"/>
      <c r="CC15" s="4604">
        <v>9</v>
      </c>
      <c r="CD15" s="4605"/>
      <c r="CE15" s="4606"/>
      <c r="CF15" s="4604">
        <v>0</v>
      </c>
      <c r="CG15" s="4605"/>
      <c r="CH15" s="4606"/>
      <c r="CI15" s="4604" t="s">
        <v>3338</v>
      </c>
      <c r="CJ15" s="4605"/>
      <c r="CK15" s="4606"/>
      <c r="CL15" s="4604" t="s">
        <v>3339</v>
      </c>
      <c r="CM15" s="4605"/>
    </row>
    <row r="16" spans="1:91" ht="44.25">
      <c r="A16" s="3151"/>
      <c r="B16" s="4576" t="s">
        <v>291</v>
      </c>
      <c r="C16" s="4577" t="s">
        <v>3314</v>
      </c>
      <c r="D16" s="4578" t="s">
        <v>291</v>
      </c>
      <c r="E16" s="4579" t="s">
        <v>3369</v>
      </c>
      <c r="F16" s="4577" t="s">
        <v>3314</v>
      </c>
      <c r="G16" s="4580" t="s">
        <v>3369</v>
      </c>
      <c r="H16" s="4581">
        <v>5</v>
      </c>
      <c r="I16" s="4577" t="s">
        <v>3314</v>
      </c>
      <c r="J16" s="4578">
        <v>5</v>
      </c>
      <c r="K16" s="4581">
        <v>31</v>
      </c>
      <c r="L16" s="4577" t="s">
        <v>3314</v>
      </c>
      <c r="M16" s="4582">
        <v>31</v>
      </c>
      <c r="N16" s="3151"/>
      <c r="O16" s="4576" t="s">
        <v>291</v>
      </c>
      <c r="P16" s="4577" t="s">
        <v>3314</v>
      </c>
      <c r="Q16" s="4583" t="s">
        <v>291</v>
      </c>
      <c r="R16" s="4579" t="s">
        <v>3369</v>
      </c>
      <c r="S16" s="4577" t="s">
        <v>3314</v>
      </c>
      <c r="T16" s="4584" t="s">
        <v>3369</v>
      </c>
      <c r="U16" s="4581">
        <v>5</v>
      </c>
      <c r="V16" s="4577" t="s">
        <v>3314</v>
      </c>
      <c r="W16" s="4583">
        <v>5</v>
      </c>
      <c r="X16" s="4581">
        <v>31</v>
      </c>
      <c r="Y16" s="4577" t="s">
        <v>3314</v>
      </c>
      <c r="Z16" s="4585">
        <v>31</v>
      </c>
      <c r="AA16" s="3151"/>
      <c r="AB16" s="3151"/>
      <c r="AC16" s="3151"/>
      <c r="AD16" s="4586" t="s">
        <v>3368</v>
      </c>
      <c r="AE16" s="4607" t="s">
        <v>3360</v>
      </c>
      <c r="AF16" s="4606">
        <v>0</v>
      </c>
      <c r="AG16" s="4607" t="s">
        <v>3361</v>
      </c>
      <c r="AH16" s="4606">
        <v>0</v>
      </c>
      <c r="AI16" s="4607" t="s">
        <v>3362</v>
      </c>
      <c r="AJ16" s="4606">
        <v>0</v>
      </c>
      <c r="AK16" s="4607" t="s">
        <v>3363</v>
      </c>
      <c r="AL16" s="4606">
        <v>0</v>
      </c>
      <c r="AM16" s="4607" t="s">
        <v>2100</v>
      </c>
      <c r="AN16" s="4606">
        <v>0</v>
      </c>
      <c r="AO16" s="4607" t="s">
        <v>2132</v>
      </c>
      <c r="AP16" s="4606">
        <v>0</v>
      </c>
      <c r="AQ16" s="4607" t="s">
        <v>3364</v>
      </c>
      <c r="AR16" s="4606">
        <v>0</v>
      </c>
      <c r="AS16" s="4607" t="s">
        <v>3365</v>
      </c>
      <c r="AT16" s="4606">
        <v>0</v>
      </c>
      <c r="AU16" s="4607" t="s">
        <v>3366</v>
      </c>
      <c r="AV16" s="4606">
        <v>0</v>
      </c>
      <c r="AW16" s="4607" t="s">
        <v>2101</v>
      </c>
      <c r="AX16" s="4606">
        <v>0</v>
      </c>
      <c r="AY16" s="4607" t="s">
        <v>2102</v>
      </c>
      <c r="AZ16" s="4606">
        <v>0</v>
      </c>
      <c r="BA16" s="4607" t="s">
        <v>2103</v>
      </c>
      <c r="BD16" s="4603"/>
      <c r="BE16" s="4608" t="s">
        <v>2097</v>
      </c>
      <c r="BF16" s="4609"/>
      <c r="BG16" s="4606"/>
      <c r="BH16" s="4608" t="s">
        <v>3341</v>
      </c>
      <c r="BI16" s="4609" t="s">
        <v>3342</v>
      </c>
      <c r="BJ16" s="4606"/>
      <c r="BK16" s="4608" t="s">
        <v>2093</v>
      </c>
      <c r="BL16" s="4609" t="s">
        <v>2094</v>
      </c>
      <c r="BM16" s="4606"/>
      <c r="BN16" s="4608" t="s">
        <v>3343</v>
      </c>
      <c r="BO16" s="4609" t="s">
        <v>3344</v>
      </c>
      <c r="BP16" s="4606"/>
      <c r="BQ16" s="4608" t="s">
        <v>3345</v>
      </c>
      <c r="BR16" s="4609" t="s">
        <v>3346</v>
      </c>
      <c r="BS16" s="4606"/>
      <c r="BT16" s="4608" t="s">
        <v>3347</v>
      </c>
      <c r="BU16" s="4609" t="s">
        <v>3348</v>
      </c>
      <c r="BV16" s="4606"/>
      <c r="BW16" s="4608" t="s">
        <v>3349</v>
      </c>
      <c r="BX16" s="4609" t="s">
        <v>3350</v>
      </c>
      <c r="BY16" s="4606"/>
      <c r="BZ16" s="4608" t="s">
        <v>3351</v>
      </c>
      <c r="CA16" s="4609" t="s">
        <v>3352</v>
      </c>
      <c r="CB16" s="4606"/>
      <c r="CC16" s="4608" t="s">
        <v>3353</v>
      </c>
      <c r="CD16" s="4609" t="s">
        <v>3354</v>
      </c>
      <c r="CE16" s="4606"/>
      <c r="CF16" s="4608" t="s">
        <v>3355</v>
      </c>
      <c r="CG16" s="4609" t="s">
        <v>439</v>
      </c>
      <c r="CH16" s="4606"/>
      <c r="CI16" s="4608" t="s">
        <v>3356</v>
      </c>
      <c r="CJ16" s="4609" t="s">
        <v>3357</v>
      </c>
      <c r="CK16" s="4606"/>
      <c r="CL16" s="4608" t="s">
        <v>3314</v>
      </c>
      <c r="CM16" s="4609" t="s">
        <v>3358</v>
      </c>
    </row>
    <row r="17" spans="1:91" ht="44.25">
      <c r="A17" s="3151"/>
      <c r="B17" s="4576" t="s">
        <v>292</v>
      </c>
      <c r="C17" s="4577" t="s">
        <v>3314</v>
      </c>
      <c r="D17" s="4578" t="s">
        <v>292</v>
      </c>
      <c r="E17" s="4579" t="s">
        <v>3370</v>
      </c>
      <c r="F17" s="4577" t="s">
        <v>3314</v>
      </c>
      <c r="G17" s="4580" t="s">
        <v>3370</v>
      </c>
      <c r="H17" s="4581">
        <v>6</v>
      </c>
      <c r="I17" s="4577" t="s">
        <v>3314</v>
      </c>
      <c r="J17" s="4578">
        <v>6</v>
      </c>
      <c r="K17" s="4581">
        <v>32</v>
      </c>
      <c r="L17" s="4577" t="s">
        <v>3314</v>
      </c>
      <c r="M17" s="4582">
        <v>32</v>
      </c>
      <c r="N17" s="3151"/>
      <c r="O17" s="4576" t="s">
        <v>292</v>
      </c>
      <c r="P17" s="4577" t="s">
        <v>3314</v>
      </c>
      <c r="Q17" s="4583" t="s">
        <v>292</v>
      </c>
      <c r="R17" s="4579" t="s">
        <v>3370</v>
      </c>
      <c r="S17" s="4577" t="s">
        <v>3314</v>
      </c>
      <c r="T17" s="4584" t="s">
        <v>3370</v>
      </c>
      <c r="U17" s="4581">
        <v>6</v>
      </c>
      <c r="V17" s="4577" t="s">
        <v>3314</v>
      </c>
      <c r="W17" s="4583">
        <v>6</v>
      </c>
      <c r="X17" s="4581">
        <v>32</v>
      </c>
      <c r="Y17" s="4577" t="s">
        <v>3314</v>
      </c>
      <c r="Z17" s="4585">
        <v>32</v>
      </c>
      <c r="AA17" s="3151"/>
      <c r="AB17" s="3151"/>
      <c r="AC17" s="3151"/>
      <c r="AD17" s="4594"/>
      <c r="AE17" s="4602"/>
      <c r="AF17" s="4602"/>
      <c r="AG17" s="4602"/>
      <c r="AH17" s="4602"/>
      <c r="AI17" s="4602"/>
      <c r="AJ17" s="4602"/>
      <c r="AK17" s="4602"/>
      <c r="AL17" s="4602"/>
      <c r="AM17" s="4602"/>
      <c r="AN17" s="4602"/>
      <c r="AO17" s="4602"/>
      <c r="AP17" s="4602"/>
      <c r="AQ17" s="4602"/>
      <c r="AR17" s="4602"/>
      <c r="AS17" s="4602"/>
      <c r="AT17" s="4602"/>
      <c r="AU17" s="4602"/>
      <c r="AV17" s="4602"/>
      <c r="AW17" s="4602"/>
      <c r="AX17" s="4602"/>
      <c r="AY17" s="4602"/>
      <c r="AZ17" s="4602"/>
      <c r="BA17" s="4602"/>
      <c r="BD17" s="4601"/>
      <c r="BE17" s="4602"/>
      <c r="BF17" s="4602"/>
      <c r="BG17" s="4602"/>
      <c r="BH17" s="4602"/>
      <c r="BI17" s="4602"/>
      <c r="BJ17" s="4602"/>
      <c r="BK17" s="4602"/>
      <c r="BL17" s="4602"/>
      <c r="BM17" s="4602"/>
      <c r="BN17" s="4602"/>
      <c r="BO17" s="4602"/>
      <c r="BP17" s="4602"/>
      <c r="BQ17" s="4602"/>
      <c r="BR17" s="4602"/>
      <c r="BS17" s="4602"/>
      <c r="BT17" s="4602"/>
      <c r="BU17" s="4602"/>
      <c r="BV17" s="4602"/>
      <c r="BW17" s="4602"/>
      <c r="BX17" s="4602"/>
      <c r="BY17" s="4602"/>
      <c r="BZ17" s="4602"/>
      <c r="CA17" s="4602"/>
      <c r="CB17" s="4602"/>
      <c r="CC17" s="4602"/>
      <c r="CD17" s="4602"/>
      <c r="CE17" s="4602"/>
      <c r="CF17" s="4602"/>
      <c r="CG17" s="4602"/>
      <c r="CH17" s="4602"/>
      <c r="CI17" s="4602"/>
      <c r="CJ17" s="4602"/>
      <c r="CK17" s="4602"/>
      <c r="CL17" s="4602"/>
      <c r="CM17" s="4602"/>
    </row>
    <row r="18" spans="1:91" ht="44.25" customHeight="1">
      <c r="A18" s="3151"/>
      <c r="B18" s="4576" t="s">
        <v>1806</v>
      </c>
      <c r="C18" s="4577" t="s">
        <v>3314</v>
      </c>
      <c r="D18" s="4578" t="s">
        <v>1806</v>
      </c>
      <c r="E18" s="4579" t="s">
        <v>2186</v>
      </c>
      <c r="F18" s="4577" t="s">
        <v>3314</v>
      </c>
      <c r="G18" s="4580" t="s">
        <v>2186</v>
      </c>
      <c r="H18" s="4581">
        <v>7</v>
      </c>
      <c r="I18" s="4577" t="s">
        <v>3314</v>
      </c>
      <c r="J18" s="4578">
        <v>7</v>
      </c>
      <c r="K18" s="4581">
        <v>33</v>
      </c>
      <c r="L18" s="4577" t="s">
        <v>3314</v>
      </c>
      <c r="M18" s="4582">
        <v>33</v>
      </c>
      <c r="N18" s="3151"/>
      <c r="O18" s="4576" t="s">
        <v>1806</v>
      </c>
      <c r="P18" s="4577" t="s">
        <v>3314</v>
      </c>
      <c r="Q18" s="4583" t="s">
        <v>1806</v>
      </c>
      <c r="R18" s="4579" t="s">
        <v>2186</v>
      </c>
      <c r="S18" s="4577" t="s">
        <v>3314</v>
      </c>
      <c r="T18" s="4584" t="s">
        <v>2186</v>
      </c>
      <c r="U18" s="4581">
        <v>7</v>
      </c>
      <c r="V18" s="4577" t="s">
        <v>3314</v>
      </c>
      <c r="W18" s="4583">
        <v>7</v>
      </c>
      <c r="X18" s="4581">
        <v>33</v>
      </c>
      <c r="Y18" s="4577" t="s">
        <v>3314</v>
      </c>
      <c r="Z18" s="4585">
        <v>33</v>
      </c>
      <c r="AA18" s="3151"/>
      <c r="AB18" s="3151"/>
      <c r="AC18" s="3151"/>
      <c r="AD18" s="4586" t="s">
        <v>3371</v>
      </c>
      <c r="AE18" s="4610" t="s">
        <v>3360</v>
      </c>
      <c r="AF18" s="4611">
        <v>0</v>
      </c>
      <c r="AG18" s="4610" t="s">
        <v>3361</v>
      </c>
      <c r="AH18" s="4611">
        <v>0</v>
      </c>
      <c r="AI18" s="4610" t="s">
        <v>3362</v>
      </c>
      <c r="AJ18" s="4611">
        <v>0</v>
      </c>
      <c r="AK18" s="4610" t="s">
        <v>3363</v>
      </c>
      <c r="AL18" s="4611">
        <v>0</v>
      </c>
      <c r="AM18" s="4610" t="s">
        <v>2100</v>
      </c>
      <c r="AN18" s="4611">
        <v>0</v>
      </c>
      <c r="AO18" s="4610" t="s">
        <v>2132</v>
      </c>
      <c r="AP18" s="4611">
        <v>0</v>
      </c>
      <c r="AQ18" s="4610" t="s">
        <v>3364</v>
      </c>
      <c r="AR18" s="4611">
        <v>0</v>
      </c>
      <c r="AS18" s="4610" t="s">
        <v>3365</v>
      </c>
      <c r="AT18" s="4611">
        <v>0</v>
      </c>
      <c r="AU18" s="4610" t="s">
        <v>3366</v>
      </c>
      <c r="AV18" s="4611">
        <v>0</v>
      </c>
      <c r="AW18" s="4610" t="s">
        <v>2101</v>
      </c>
      <c r="AX18" s="4611">
        <v>0</v>
      </c>
      <c r="AY18" s="4610" t="s">
        <v>2102</v>
      </c>
      <c r="AZ18" s="4611">
        <v>0</v>
      </c>
      <c r="BA18" s="4610" t="s">
        <v>2103</v>
      </c>
      <c r="BD18" s="4603" t="s">
        <v>3372</v>
      </c>
      <c r="BE18" s="4612">
        <v>1</v>
      </c>
      <c r="BF18" s="4613"/>
      <c r="BG18" s="4611"/>
      <c r="BH18" s="4612">
        <v>2</v>
      </c>
      <c r="BI18" s="4613"/>
      <c r="BJ18" s="4611"/>
      <c r="BK18" s="4612">
        <v>3</v>
      </c>
      <c r="BL18" s="4613"/>
      <c r="BM18" s="4611"/>
      <c r="BN18" s="4612">
        <v>4</v>
      </c>
      <c r="BO18" s="4613"/>
      <c r="BP18" s="4611"/>
      <c r="BQ18" s="4612">
        <v>5</v>
      </c>
      <c r="BR18" s="4613"/>
      <c r="BS18" s="4611"/>
      <c r="BT18" s="4612">
        <v>6</v>
      </c>
      <c r="BU18" s="4613"/>
      <c r="BV18" s="4611"/>
      <c r="BW18" s="4612">
        <v>7</v>
      </c>
      <c r="BX18" s="4613"/>
      <c r="BY18" s="4611"/>
      <c r="BZ18" s="4612">
        <v>8</v>
      </c>
      <c r="CA18" s="4613"/>
      <c r="CB18" s="4611"/>
      <c r="CC18" s="4612">
        <v>9</v>
      </c>
      <c r="CD18" s="4613"/>
      <c r="CE18" s="4611"/>
      <c r="CF18" s="4612">
        <v>0</v>
      </c>
      <c r="CG18" s="4613"/>
      <c r="CH18" s="4611"/>
      <c r="CI18" s="4612" t="s">
        <v>3338</v>
      </c>
      <c r="CJ18" s="4613"/>
      <c r="CK18" s="4611"/>
      <c r="CL18" s="4612" t="s">
        <v>3339</v>
      </c>
      <c r="CM18" s="4613"/>
    </row>
    <row r="19" spans="1:91" ht="44.25">
      <c r="A19" s="3151"/>
      <c r="B19" s="4576" t="s">
        <v>293</v>
      </c>
      <c r="C19" s="4577" t="s">
        <v>3314</v>
      </c>
      <c r="D19" s="4578" t="s">
        <v>293</v>
      </c>
      <c r="E19" s="4579" t="s">
        <v>3373</v>
      </c>
      <c r="F19" s="4577" t="s">
        <v>3314</v>
      </c>
      <c r="G19" s="4580" t="s">
        <v>3373</v>
      </c>
      <c r="H19" s="4581">
        <v>8</v>
      </c>
      <c r="I19" s="4577" t="s">
        <v>3314</v>
      </c>
      <c r="J19" s="4578">
        <v>8</v>
      </c>
      <c r="K19" s="4581">
        <v>34</v>
      </c>
      <c r="L19" s="4577" t="s">
        <v>3314</v>
      </c>
      <c r="M19" s="4582">
        <v>34</v>
      </c>
      <c r="N19" s="3151"/>
      <c r="O19" s="4576" t="s">
        <v>293</v>
      </c>
      <c r="P19" s="4577" t="s">
        <v>3314</v>
      </c>
      <c r="Q19" s="4583" t="s">
        <v>293</v>
      </c>
      <c r="R19" s="4579" t="s">
        <v>3373</v>
      </c>
      <c r="S19" s="4577" t="s">
        <v>3314</v>
      </c>
      <c r="T19" s="4584" t="s">
        <v>3373</v>
      </c>
      <c r="U19" s="4581">
        <v>8</v>
      </c>
      <c r="V19" s="4577" t="s">
        <v>3314</v>
      </c>
      <c r="W19" s="4583">
        <v>8</v>
      </c>
      <c r="X19" s="4581">
        <v>34</v>
      </c>
      <c r="Y19" s="4577" t="s">
        <v>3314</v>
      </c>
      <c r="Z19" s="4585">
        <v>34</v>
      </c>
      <c r="AA19" s="3151"/>
      <c r="AB19" s="3151"/>
      <c r="AC19" s="3151"/>
      <c r="AD19" s="4594"/>
      <c r="AE19" s="4602"/>
      <c r="AF19" s="4602"/>
      <c r="AG19" s="4602"/>
      <c r="AH19" s="4602"/>
      <c r="AI19" s="4602"/>
      <c r="AJ19" s="4602"/>
      <c r="AK19" s="4602"/>
      <c r="AL19" s="4602"/>
      <c r="AM19" s="4602"/>
      <c r="AN19" s="4602"/>
      <c r="AO19" s="4602"/>
      <c r="AP19" s="4602"/>
      <c r="AQ19" s="4602"/>
      <c r="AR19" s="4602"/>
      <c r="AS19" s="4602"/>
      <c r="AT19" s="4602"/>
      <c r="AU19" s="4602"/>
      <c r="AV19" s="4602"/>
      <c r="AW19" s="4602"/>
      <c r="AX19" s="4602"/>
      <c r="AY19" s="4602"/>
      <c r="AZ19" s="4602"/>
      <c r="BA19" s="4602"/>
      <c r="BD19" s="4603"/>
      <c r="BE19" s="4614" t="s">
        <v>2097</v>
      </c>
      <c r="BF19" s="4615"/>
      <c r="BG19" s="4611"/>
      <c r="BH19" s="4614" t="s">
        <v>3341</v>
      </c>
      <c r="BI19" s="4615" t="s">
        <v>3342</v>
      </c>
      <c r="BJ19" s="4611"/>
      <c r="BK19" s="4614" t="s">
        <v>2093</v>
      </c>
      <c r="BL19" s="4615" t="s">
        <v>2094</v>
      </c>
      <c r="BM19" s="4611"/>
      <c r="BN19" s="4614" t="s">
        <v>3343</v>
      </c>
      <c r="BO19" s="4615" t="s">
        <v>3344</v>
      </c>
      <c r="BP19" s="4611"/>
      <c r="BQ19" s="4614" t="s">
        <v>3345</v>
      </c>
      <c r="BR19" s="4615" t="s">
        <v>3346</v>
      </c>
      <c r="BS19" s="4611"/>
      <c r="BT19" s="4614" t="s">
        <v>3347</v>
      </c>
      <c r="BU19" s="4615" t="s">
        <v>3348</v>
      </c>
      <c r="BV19" s="4611"/>
      <c r="BW19" s="4614" t="s">
        <v>3349</v>
      </c>
      <c r="BX19" s="4615" t="s">
        <v>3350</v>
      </c>
      <c r="BY19" s="4611"/>
      <c r="BZ19" s="4614" t="s">
        <v>3351</v>
      </c>
      <c r="CA19" s="4615" t="s">
        <v>3352</v>
      </c>
      <c r="CB19" s="4611"/>
      <c r="CC19" s="4614" t="s">
        <v>3353</v>
      </c>
      <c r="CD19" s="4615" t="s">
        <v>3354</v>
      </c>
      <c r="CE19" s="4611"/>
      <c r="CF19" s="4614" t="s">
        <v>3355</v>
      </c>
      <c r="CG19" s="4615" t="s">
        <v>439</v>
      </c>
      <c r="CH19" s="4611"/>
      <c r="CI19" s="4614" t="s">
        <v>3356</v>
      </c>
      <c r="CJ19" s="4615" t="s">
        <v>3357</v>
      </c>
      <c r="CK19" s="4611"/>
      <c r="CL19" s="4614" t="s">
        <v>3314</v>
      </c>
      <c r="CM19" s="4615" t="s">
        <v>3358</v>
      </c>
    </row>
    <row r="20" spans="1:91" ht="44.25">
      <c r="A20" s="3151"/>
      <c r="B20" s="4576" t="s">
        <v>635</v>
      </c>
      <c r="C20" s="4577" t="s">
        <v>3314</v>
      </c>
      <c r="D20" s="4578" t="s">
        <v>635</v>
      </c>
      <c r="E20" s="4579" t="s">
        <v>3374</v>
      </c>
      <c r="F20" s="4577" t="s">
        <v>3314</v>
      </c>
      <c r="G20" s="4580" t="s">
        <v>3374</v>
      </c>
      <c r="H20" s="4581">
        <v>9</v>
      </c>
      <c r="I20" s="4577" t="s">
        <v>3314</v>
      </c>
      <c r="J20" s="4578">
        <v>9</v>
      </c>
      <c r="K20" s="4581">
        <v>35</v>
      </c>
      <c r="L20" s="4577" t="s">
        <v>3314</v>
      </c>
      <c r="M20" s="4582">
        <v>35</v>
      </c>
      <c r="N20" s="3151"/>
      <c r="O20" s="4576" t="s">
        <v>635</v>
      </c>
      <c r="P20" s="4577" t="s">
        <v>3314</v>
      </c>
      <c r="Q20" s="4583" t="s">
        <v>635</v>
      </c>
      <c r="R20" s="4579" t="s">
        <v>3374</v>
      </c>
      <c r="S20" s="4577" t="s">
        <v>3314</v>
      </c>
      <c r="T20" s="4584" t="s">
        <v>3374</v>
      </c>
      <c r="U20" s="4581">
        <v>9</v>
      </c>
      <c r="V20" s="4577" t="s">
        <v>3314</v>
      </c>
      <c r="W20" s="4583">
        <v>9</v>
      </c>
      <c r="X20" s="4581">
        <v>35</v>
      </c>
      <c r="Y20" s="4577" t="s">
        <v>3314</v>
      </c>
      <c r="Z20" s="4585">
        <v>35</v>
      </c>
      <c r="AA20" s="3151"/>
      <c r="AB20" s="3151"/>
      <c r="AC20" s="3151"/>
      <c r="AD20" s="4586" t="s">
        <v>3375</v>
      </c>
      <c r="AE20" s="4616" t="s">
        <v>3360</v>
      </c>
      <c r="AF20" s="4617">
        <v>0</v>
      </c>
      <c r="AG20" s="4616" t="s">
        <v>3361</v>
      </c>
      <c r="AH20" s="4617">
        <v>0</v>
      </c>
      <c r="AI20" s="4616" t="s">
        <v>3362</v>
      </c>
      <c r="AJ20" s="4617">
        <v>0</v>
      </c>
      <c r="AK20" s="4616" t="s">
        <v>3363</v>
      </c>
      <c r="AL20" s="4617">
        <v>0</v>
      </c>
      <c r="AM20" s="4616" t="s">
        <v>2100</v>
      </c>
      <c r="AN20" s="4617">
        <v>0</v>
      </c>
      <c r="AO20" s="4616" t="s">
        <v>2132</v>
      </c>
      <c r="AP20" s="4617">
        <v>0</v>
      </c>
      <c r="AQ20" s="4616" t="s">
        <v>3364</v>
      </c>
      <c r="AR20" s="4617">
        <v>0</v>
      </c>
      <c r="AS20" s="4616" t="s">
        <v>3365</v>
      </c>
      <c r="AT20" s="4617">
        <v>0</v>
      </c>
      <c r="AU20" s="4616" t="s">
        <v>3366</v>
      </c>
      <c r="AV20" s="4617">
        <v>0</v>
      </c>
      <c r="AW20" s="4616" t="s">
        <v>2101</v>
      </c>
      <c r="AX20" s="4617">
        <v>0</v>
      </c>
      <c r="AY20" s="4616" t="s">
        <v>2102</v>
      </c>
      <c r="AZ20" s="4617">
        <v>0</v>
      </c>
      <c r="BA20" s="4616" t="s">
        <v>2103</v>
      </c>
      <c r="BD20" s="4594"/>
      <c r="BE20" s="4602"/>
      <c r="BF20" s="4602"/>
      <c r="BG20" s="4602"/>
      <c r="BH20" s="4602"/>
      <c r="BI20" s="4602"/>
      <c r="BJ20" s="4602"/>
      <c r="BK20" s="4602"/>
      <c r="BL20" s="4602"/>
      <c r="BM20" s="4602"/>
      <c r="BN20" s="4602"/>
      <c r="BO20" s="4602"/>
      <c r="BP20" s="4602"/>
      <c r="BQ20" s="4602"/>
      <c r="BR20" s="4602"/>
      <c r="BS20" s="4602"/>
      <c r="BT20" s="4602"/>
      <c r="BU20" s="4602"/>
      <c r="BV20" s="4602"/>
      <c r="BW20" s="4602"/>
      <c r="BX20" s="4602"/>
      <c r="BY20" s="4602"/>
      <c r="BZ20" s="4602"/>
      <c r="CA20" s="4602"/>
      <c r="CB20" s="4602"/>
      <c r="CC20" s="4602"/>
      <c r="CD20" s="4602"/>
      <c r="CE20" s="4602"/>
      <c r="CF20" s="4602"/>
      <c r="CG20" s="4602"/>
      <c r="CH20" s="4602"/>
      <c r="CI20" s="4602"/>
      <c r="CJ20" s="4602"/>
      <c r="CK20" s="4602"/>
      <c r="CL20" s="4602"/>
      <c r="CM20" s="4602"/>
    </row>
    <row r="21" spans="1:91" ht="44.25">
      <c r="A21" s="3151"/>
      <c r="B21" s="4576" t="s">
        <v>638</v>
      </c>
      <c r="C21" s="4577" t="s">
        <v>3314</v>
      </c>
      <c r="D21" s="4578" t="s">
        <v>638</v>
      </c>
      <c r="E21" s="4579" t="s">
        <v>3376</v>
      </c>
      <c r="F21" s="4577" t="s">
        <v>3314</v>
      </c>
      <c r="G21" s="4580" t="s">
        <v>3376</v>
      </c>
      <c r="H21" s="4581">
        <v>10</v>
      </c>
      <c r="I21" s="4577" t="s">
        <v>3314</v>
      </c>
      <c r="J21" s="4578">
        <v>10</v>
      </c>
      <c r="K21" s="4581">
        <v>36</v>
      </c>
      <c r="L21" s="4577" t="s">
        <v>3314</v>
      </c>
      <c r="M21" s="4582">
        <v>36</v>
      </c>
      <c r="N21" s="3151"/>
      <c r="O21" s="4576" t="s">
        <v>638</v>
      </c>
      <c r="P21" s="4577" t="s">
        <v>3314</v>
      </c>
      <c r="Q21" s="4583" t="s">
        <v>638</v>
      </c>
      <c r="R21" s="4579" t="s">
        <v>3376</v>
      </c>
      <c r="S21" s="4577" t="s">
        <v>3314</v>
      </c>
      <c r="T21" s="4584" t="s">
        <v>3376</v>
      </c>
      <c r="U21" s="4581">
        <v>10</v>
      </c>
      <c r="V21" s="4577" t="s">
        <v>3314</v>
      </c>
      <c r="W21" s="4583">
        <v>10</v>
      </c>
      <c r="X21" s="4581">
        <v>36</v>
      </c>
      <c r="Y21" s="4577" t="s">
        <v>3314</v>
      </c>
      <c r="Z21" s="4585">
        <v>36</v>
      </c>
      <c r="AA21" s="3151"/>
      <c r="AB21" s="3151"/>
      <c r="AC21" s="3151"/>
      <c r="AD21" s="4594"/>
      <c r="AE21" s="4602"/>
      <c r="AF21" s="4602"/>
      <c r="AG21" s="4602"/>
      <c r="AH21" s="4602"/>
      <c r="AI21" s="4602"/>
      <c r="AJ21" s="4602"/>
      <c r="AK21" s="4602"/>
      <c r="AL21" s="4602"/>
      <c r="AM21" s="4602"/>
      <c r="AN21" s="4602"/>
      <c r="AO21" s="4602"/>
      <c r="AP21" s="4602"/>
      <c r="AQ21" s="4602"/>
      <c r="AR21" s="4602"/>
      <c r="AS21" s="4602"/>
      <c r="AT21" s="4602"/>
      <c r="AU21" s="4602"/>
      <c r="AV21" s="4602"/>
      <c r="AW21" s="4602"/>
      <c r="AX21" s="4602"/>
      <c r="AY21" s="4602"/>
      <c r="AZ21" s="4602"/>
      <c r="BA21" s="4602"/>
      <c r="BD21" s="4603" t="s">
        <v>3377</v>
      </c>
      <c r="BE21" s="4618">
        <v>1</v>
      </c>
      <c r="BF21" s="4619"/>
      <c r="BG21" s="4617"/>
      <c r="BH21" s="4618">
        <v>2</v>
      </c>
      <c r="BI21" s="4619"/>
      <c r="BJ21" s="4617"/>
      <c r="BK21" s="4618">
        <v>3</v>
      </c>
      <c r="BL21" s="4619"/>
      <c r="BM21" s="4617"/>
      <c r="BN21" s="4618">
        <v>4</v>
      </c>
      <c r="BO21" s="4619"/>
      <c r="BP21" s="4617"/>
      <c r="BQ21" s="4618">
        <v>5</v>
      </c>
      <c r="BR21" s="4619"/>
      <c r="BS21" s="4617"/>
      <c r="BT21" s="4618">
        <v>6</v>
      </c>
      <c r="BU21" s="4619"/>
      <c r="BV21" s="4617"/>
      <c r="BW21" s="4618">
        <v>7</v>
      </c>
      <c r="BX21" s="4619"/>
      <c r="BY21" s="4617"/>
      <c r="BZ21" s="4618">
        <v>8</v>
      </c>
      <c r="CA21" s="4619"/>
      <c r="CB21" s="4617"/>
      <c r="CC21" s="4618">
        <v>9</v>
      </c>
      <c r="CD21" s="4619"/>
      <c r="CE21" s="4617"/>
      <c r="CF21" s="4618">
        <v>0</v>
      </c>
      <c r="CG21" s="4619"/>
      <c r="CH21" s="4617"/>
      <c r="CI21" s="4618" t="s">
        <v>3338</v>
      </c>
      <c r="CJ21" s="4619"/>
      <c r="CK21" s="4617"/>
      <c r="CL21" s="4618" t="s">
        <v>3339</v>
      </c>
      <c r="CM21" s="4619"/>
    </row>
    <row r="22" spans="1:91" ht="44.25">
      <c r="A22" s="3151"/>
      <c r="B22" s="4576" t="s">
        <v>640</v>
      </c>
      <c r="C22" s="4577" t="s">
        <v>3314</v>
      </c>
      <c r="D22" s="4578" t="s">
        <v>640</v>
      </c>
      <c r="E22" s="4579" t="s">
        <v>3378</v>
      </c>
      <c r="F22" s="4577" t="s">
        <v>3314</v>
      </c>
      <c r="G22" s="4580" t="s">
        <v>3378</v>
      </c>
      <c r="H22" s="4581">
        <v>11</v>
      </c>
      <c r="I22" s="4577" t="s">
        <v>3314</v>
      </c>
      <c r="J22" s="4578">
        <v>11</v>
      </c>
      <c r="K22" s="4581">
        <v>37</v>
      </c>
      <c r="L22" s="4577" t="s">
        <v>3314</v>
      </c>
      <c r="M22" s="4582">
        <v>37</v>
      </c>
      <c r="N22" s="3151"/>
      <c r="O22" s="4576" t="s">
        <v>640</v>
      </c>
      <c r="P22" s="4577" t="s">
        <v>3314</v>
      </c>
      <c r="Q22" s="4583" t="s">
        <v>640</v>
      </c>
      <c r="R22" s="4579" t="s">
        <v>3378</v>
      </c>
      <c r="S22" s="4577" t="s">
        <v>3314</v>
      </c>
      <c r="T22" s="4584" t="s">
        <v>3378</v>
      </c>
      <c r="U22" s="4581">
        <v>11</v>
      </c>
      <c r="V22" s="4577" t="s">
        <v>3314</v>
      </c>
      <c r="W22" s="4583">
        <v>11</v>
      </c>
      <c r="X22" s="4581">
        <v>37</v>
      </c>
      <c r="Y22" s="4577" t="s">
        <v>3314</v>
      </c>
      <c r="Z22" s="4585">
        <v>37</v>
      </c>
      <c r="AA22" s="3151"/>
      <c r="AB22" s="3151"/>
      <c r="AC22" s="3151"/>
      <c r="AD22" s="4586" t="s">
        <v>3379</v>
      </c>
      <c r="AE22" s="4620" t="s">
        <v>3360</v>
      </c>
      <c r="AF22" s="4621">
        <v>0</v>
      </c>
      <c r="AG22" s="4620" t="s">
        <v>3361</v>
      </c>
      <c r="AH22" s="4621">
        <v>0</v>
      </c>
      <c r="AI22" s="4620" t="s">
        <v>3362</v>
      </c>
      <c r="AJ22" s="4621">
        <v>0</v>
      </c>
      <c r="AK22" s="4620" t="s">
        <v>3363</v>
      </c>
      <c r="AL22" s="4621">
        <v>0</v>
      </c>
      <c r="AM22" s="4620" t="s">
        <v>2100</v>
      </c>
      <c r="AN22" s="4621">
        <v>0</v>
      </c>
      <c r="AO22" s="4620" t="s">
        <v>2132</v>
      </c>
      <c r="AP22" s="4621">
        <v>0</v>
      </c>
      <c r="AQ22" s="4620" t="s">
        <v>3364</v>
      </c>
      <c r="AR22" s="4621">
        <v>0</v>
      </c>
      <c r="AS22" s="4620" t="s">
        <v>3365</v>
      </c>
      <c r="AT22" s="4621">
        <v>0</v>
      </c>
      <c r="AU22" s="4620" t="s">
        <v>3366</v>
      </c>
      <c r="AV22" s="4621">
        <v>0</v>
      </c>
      <c r="AW22" s="4620" t="s">
        <v>2101</v>
      </c>
      <c r="AX22" s="4621">
        <v>0</v>
      </c>
      <c r="AY22" s="4620" t="s">
        <v>2102</v>
      </c>
      <c r="AZ22" s="4621">
        <v>0</v>
      </c>
      <c r="BA22" s="4620" t="s">
        <v>2103</v>
      </c>
      <c r="BD22" s="4603"/>
      <c r="BE22" s="4622" t="s">
        <v>2097</v>
      </c>
      <c r="BF22" s="4623"/>
      <c r="BG22" s="4617"/>
      <c r="BH22" s="4622" t="s">
        <v>3341</v>
      </c>
      <c r="BI22" s="4623" t="s">
        <v>3342</v>
      </c>
      <c r="BJ22" s="4617"/>
      <c r="BK22" s="4622" t="s">
        <v>2093</v>
      </c>
      <c r="BL22" s="4623" t="s">
        <v>2094</v>
      </c>
      <c r="BM22" s="4617"/>
      <c r="BN22" s="4622" t="s">
        <v>3343</v>
      </c>
      <c r="BO22" s="4623" t="s">
        <v>3344</v>
      </c>
      <c r="BP22" s="4617"/>
      <c r="BQ22" s="4622" t="s">
        <v>3345</v>
      </c>
      <c r="BR22" s="4623" t="s">
        <v>3346</v>
      </c>
      <c r="BS22" s="4617"/>
      <c r="BT22" s="4622" t="s">
        <v>3347</v>
      </c>
      <c r="BU22" s="4623" t="s">
        <v>3348</v>
      </c>
      <c r="BV22" s="4617"/>
      <c r="BW22" s="4622" t="s">
        <v>3349</v>
      </c>
      <c r="BX22" s="4623" t="s">
        <v>3350</v>
      </c>
      <c r="BY22" s="4617"/>
      <c r="BZ22" s="4622" t="s">
        <v>3351</v>
      </c>
      <c r="CA22" s="4623" t="s">
        <v>3352</v>
      </c>
      <c r="CB22" s="4617"/>
      <c r="CC22" s="4622" t="s">
        <v>3353</v>
      </c>
      <c r="CD22" s="4623" t="s">
        <v>3354</v>
      </c>
      <c r="CE22" s="4617"/>
      <c r="CF22" s="4622" t="s">
        <v>3355</v>
      </c>
      <c r="CG22" s="4623" t="s">
        <v>439</v>
      </c>
      <c r="CH22" s="4617"/>
      <c r="CI22" s="4622" t="s">
        <v>3356</v>
      </c>
      <c r="CJ22" s="4623" t="s">
        <v>3357</v>
      </c>
      <c r="CK22" s="4617"/>
      <c r="CL22" s="4622" t="s">
        <v>3314</v>
      </c>
      <c r="CM22" s="4623" t="s">
        <v>3358</v>
      </c>
    </row>
    <row r="23" spans="1:91" ht="44.25">
      <c r="A23" s="3151"/>
      <c r="B23" s="4576" t="s">
        <v>294</v>
      </c>
      <c r="C23" s="4577" t="s">
        <v>3314</v>
      </c>
      <c r="D23" s="4578" t="s">
        <v>294</v>
      </c>
      <c r="E23" s="4579" t="s">
        <v>69</v>
      </c>
      <c r="F23" s="4577" t="s">
        <v>3314</v>
      </c>
      <c r="G23" s="4580" t="s">
        <v>69</v>
      </c>
      <c r="H23" s="4581">
        <v>12</v>
      </c>
      <c r="I23" s="4577" t="s">
        <v>3314</v>
      </c>
      <c r="J23" s="4624">
        <v>12</v>
      </c>
      <c r="K23" s="4581">
        <v>38</v>
      </c>
      <c r="L23" s="4577" t="s">
        <v>3314</v>
      </c>
      <c r="M23" s="4582">
        <v>38</v>
      </c>
      <c r="N23" s="3151"/>
      <c r="O23" s="4576" t="s">
        <v>294</v>
      </c>
      <c r="P23" s="4577" t="s">
        <v>3314</v>
      </c>
      <c r="Q23" s="4583" t="s">
        <v>294</v>
      </c>
      <c r="R23" s="4579" t="s">
        <v>69</v>
      </c>
      <c r="S23" s="4577" t="s">
        <v>3314</v>
      </c>
      <c r="T23" s="4584" t="s">
        <v>69</v>
      </c>
      <c r="U23" s="4581">
        <v>12</v>
      </c>
      <c r="V23" s="4577" t="s">
        <v>3314</v>
      </c>
      <c r="W23" s="4583">
        <v>12</v>
      </c>
      <c r="X23" s="4581">
        <v>38</v>
      </c>
      <c r="Y23" s="4577" t="s">
        <v>3314</v>
      </c>
      <c r="Z23" s="4585">
        <v>38</v>
      </c>
      <c r="AA23" s="3151"/>
      <c r="AB23" s="3151"/>
      <c r="AC23" s="3151"/>
      <c r="BD23" s="4594"/>
      <c r="BE23" s="4602"/>
      <c r="BF23" s="4602"/>
      <c r="BG23" s="4602"/>
      <c r="BH23" s="4602"/>
      <c r="BI23" s="4602"/>
      <c r="BJ23" s="4602"/>
      <c r="BK23" s="4602"/>
      <c r="BL23" s="4602"/>
      <c r="BM23" s="4602"/>
      <c r="BN23" s="4602"/>
      <c r="BO23" s="4602"/>
      <c r="BP23" s="4602"/>
      <c r="BQ23" s="4602"/>
      <c r="BR23" s="4602"/>
      <c r="BS23" s="4602"/>
      <c r="BT23" s="4602"/>
      <c r="BU23" s="4602"/>
      <c r="BV23" s="4602"/>
      <c r="BW23" s="4602"/>
      <c r="BX23" s="4602"/>
      <c r="BY23" s="4602"/>
      <c r="BZ23" s="4602"/>
      <c r="CA23" s="4602"/>
      <c r="CB23" s="4602"/>
      <c r="CC23" s="4602"/>
      <c r="CD23" s="4602"/>
      <c r="CE23" s="4602"/>
      <c r="CF23" s="4602"/>
      <c r="CG23" s="4602"/>
      <c r="CH23" s="4602"/>
      <c r="CI23" s="4602"/>
      <c r="CJ23" s="4602"/>
      <c r="CK23" s="4602"/>
      <c r="CL23" s="4602"/>
      <c r="CM23" s="4602"/>
    </row>
    <row r="24" spans="1:91" ht="44.25">
      <c r="A24" s="3151"/>
      <c r="B24" s="4576" t="s">
        <v>339</v>
      </c>
      <c r="C24" s="4577" t="s">
        <v>3314</v>
      </c>
      <c r="D24" s="4578" t="s">
        <v>339</v>
      </c>
      <c r="E24" s="4579" t="s">
        <v>3380</v>
      </c>
      <c r="F24" s="4577" t="s">
        <v>3314</v>
      </c>
      <c r="G24" s="4580" t="s">
        <v>3380</v>
      </c>
      <c r="H24" s="4581">
        <v>13</v>
      </c>
      <c r="I24" s="4577" t="s">
        <v>3314</v>
      </c>
      <c r="J24" s="4624">
        <v>13</v>
      </c>
      <c r="K24" s="4581">
        <v>39</v>
      </c>
      <c r="L24" s="4577" t="s">
        <v>3314</v>
      </c>
      <c r="M24" s="4582">
        <v>39</v>
      </c>
      <c r="N24" s="3151"/>
      <c r="O24" s="4576" t="s">
        <v>339</v>
      </c>
      <c r="P24" s="4577" t="s">
        <v>3314</v>
      </c>
      <c r="Q24" s="4583" t="s">
        <v>339</v>
      </c>
      <c r="R24" s="4579" t="s">
        <v>3380</v>
      </c>
      <c r="S24" s="4577" t="s">
        <v>3314</v>
      </c>
      <c r="T24" s="4584" t="s">
        <v>3380</v>
      </c>
      <c r="U24" s="4581">
        <v>13</v>
      </c>
      <c r="V24" s="4577" t="s">
        <v>3314</v>
      </c>
      <c r="W24" s="4583">
        <v>13</v>
      </c>
      <c r="X24" s="4581">
        <v>39</v>
      </c>
      <c r="Y24" s="4577" t="s">
        <v>3314</v>
      </c>
      <c r="Z24" s="4585">
        <v>39</v>
      </c>
      <c r="AA24" s="3151"/>
      <c r="AB24" s="3151"/>
      <c r="AC24" s="3151"/>
      <c r="AD24" s="4566" t="s">
        <v>3381</v>
      </c>
      <c r="BD24" s="4603" t="s">
        <v>3379</v>
      </c>
      <c r="BE24" s="4625">
        <v>1</v>
      </c>
      <c r="BF24" s="4626"/>
      <c r="BG24" s="4621"/>
      <c r="BH24" s="4625">
        <v>2</v>
      </c>
      <c r="BI24" s="4626"/>
      <c r="BJ24" s="4621"/>
      <c r="BK24" s="4625">
        <v>3</v>
      </c>
      <c r="BL24" s="4626"/>
      <c r="BM24" s="4621"/>
      <c r="BN24" s="4625">
        <v>4</v>
      </c>
      <c r="BO24" s="4626"/>
      <c r="BP24" s="4621"/>
      <c r="BQ24" s="4625">
        <v>5</v>
      </c>
      <c r="BR24" s="4626"/>
      <c r="BS24" s="4621"/>
      <c r="BT24" s="4625">
        <v>6</v>
      </c>
      <c r="BU24" s="4626"/>
      <c r="BV24" s="4621"/>
      <c r="BW24" s="4625">
        <v>7</v>
      </c>
      <c r="BX24" s="4626"/>
      <c r="BY24" s="4621"/>
      <c r="BZ24" s="4625">
        <v>8</v>
      </c>
      <c r="CA24" s="4626"/>
      <c r="CB24" s="4621"/>
      <c r="CC24" s="4625">
        <v>9</v>
      </c>
      <c r="CD24" s="4626"/>
      <c r="CE24" s="4621"/>
      <c r="CF24" s="4625">
        <v>0</v>
      </c>
      <c r="CG24" s="4626"/>
      <c r="CH24" s="4621"/>
      <c r="CI24" s="4625" t="s">
        <v>3338</v>
      </c>
      <c r="CJ24" s="4626"/>
      <c r="CK24" s="4621"/>
      <c r="CL24" s="4625" t="s">
        <v>3339</v>
      </c>
      <c r="CM24" s="4626"/>
    </row>
    <row r="25" spans="1:91" ht="46.5">
      <c r="A25" s="3151"/>
      <c r="B25" s="4576" t="s">
        <v>1947</v>
      </c>
      <c r="C25" s="4577" t="s">
        <v>3314</v>
      </c>
      <c r="D25" s="4578" t="s">
        <v>1947</v>
      </c>
      <c r="E25" s="4579" t="s">
        <v>3382</v>
      </c>
      <c r="F25" s="4577" t="s">
        <v>3314</v>
      </c>
      <c r="G25" s="4580" t="s">
        <v>3382</v>
      </c>
      <c r="H25" s="4581">
        <v>14</v>
      </c>
      <c r="I25" s="4577" t="s">
        <v>3314</v>
      </c>
      <c r="J25" s="4624">
        <v>14</v>
      </c>
      <c r="K25" s="4581">
        <v>40</v>
      </c>
      <c r="L25" s="4577" t="s">
        <v>3314</v>
      </c>
      <c r="M25" s="4582">
        <v>40</v>
      </c>
      <c r="N25" s="3151"/>
      <c r="O25" s="4576" t="s">
        <v>1947</v>
      </c>
      <c r="P25" s="4577" t="s">
        <v>3314</v>
      </c>
      <c r="Q25" s="4583" t="s">
        <v>1947</v>
      </c>
      <c r="R25" s="4579" t="s">
        <v>3382</v>
      </c>
      <c r="S25" s="4577" t="s">
        <v>3314</v>
      </c>
      <c r="T25" s="4584" t="s">
        <v>3382</v>
      </c>
      <c r="U25" s="4581">
        <v>14</v>
      </c>
      <c r="V25" s="4577" t="s">
        <v>3314</v>
      </c>
      <c r="W25" s="4583">
        <v>14</v>
      </c>
      <c r="X25" s="4581">
        <v>40</v>
      </c>
      <c r="Y25" s="4577" t="s">
        <v>3314</v>
      </c>
      <c r="Z25" s="4585">
        <v>40</v>
      </c>
      <c r="AA25" s="3151"/>
      <c r="AB25" s="3151"/>
      <c r="AC25" s="3151"/>
      <c r="AD25" s="4586" t="s">
        <v>3324</v>
      </c>
      <c r="AE25" s="4627" t="s">
        <v>3383</v>
      </c>
      <c r="AF25" s="4628"/>
      <c r="AG25" s="4627" t="s">
        <v>3384</v>
      </c>
      <c r="AH25" s="4628"/>
      <c r="AI25" s="4627" t="s">
        <v>3385</v>
      </c>
      <c r="AJ25" s="4628"/>
      <c r="AK25" s="4627" t="s">
        <v>3386</v>
      </c>
      <c r="AL25" s="4628"/>
      <c r="AM25" s="4627" t="s">
        <v>3387</v>
      </c>
      <c r="AN25" s="4628"/>
      <c r="AO25" s="4627" t="s">
        <v>3388</v>
      </c>
      <c r="AP25" s="4628"/>
      <c r="AQ25" s="4627" t="s">
        <v>3389</v>
      </c>
      <c r="AR25" s="4628"/>
      <c r="AS25" s="4627" t="s">
        <v>3390</v>
      </c>
      <c r="AT25" s="4628"/>
      <c r="AU25" s="4627" t="s">
        <v>3391</v>
      </c>
      <c r="AV25" s="4628"/>
      <c r="AW25" s="4627" t="s">
        <v>3392</v>
      </c>
      <c r="AX25" s="4628"/>
      <c r="AY25" s="4627" t="s">
        <v>3393</v>
      </c>
      <c r="AZ25" s="4628"/>
      <c r="BA25" s="4627" t="s">
        <v>3394</v>
      </c>
      <c r="BD25" s="4603"/>
      <c r="BE25" s="4629" t="s">
        <v>2097</v>
      </c>
      <c r="BF25" s="4630"/>
      <c r="BG25" s="4621"/>
      <c r="BH25" s="4629" t="s">
        <v>3341</v>
      </c>
      <c r="BI25" s="4630" t="s">
        <v>3342</v>
      </c>
      <c r="BJ25" s="4621"/>
      <c r="BK25" s="4629" t="s">
        <v>2093</v>
      </c>
      <c r="BL25" s="4630" t="s">
        <v>2094</v>
      </c>
      <c r="BM25" s="4621"/>
      <c r="BN25" s="4629" t="s">
        <v>3343</v>
      </c>
      <c r="BO25" s="4630" t="s">
        <v>3344</v>
      </c>
      <c r="BP25" s="4621"/>
      <c r="BQ25" s="4629" t="s">
        <v>3345</v>
      </c>
      <c r="BR25" s="4630" t="s">
        <v>3346</v>
      </c>
      <c r="BS25" s="4621"/>
      <c r="BT25" s="4629" t="s">
        <v>3347</v>
      </c>
      <c r="BU25" s="4630" t="s">
        <v>3348</v>
      </c>
      <c r="BV25" s="4621"/>
      <c r="BW25" s="4629" t="s">
        <v>3349</v>
      </c>
      <c r="BX25" s="4630" t="s">
        <v>3350</v>
      </c>
      <c r="BY25" s="4621"/>
      <c r="BZ25" s="4629" t="s">
        <v>3351</v>
      </c>
      <c r="CA25" s="4630" t="s">
        <v>3352</v>
      </c>
      <c r="CB25" s="4621"/>
      <c r="CC25" s="4629" t="s">
        <v>3353</v>
      </c>
      <c r="CD25" s="4630" t="s">
        <v>3354</v>
      </c>
      <c r="CE25" s="4621"/>
      <c r="CF25" s="4629" t="s">
        <v>3355</v>
      </c>
      <c r="CG25" s="4630" t="s">
        <v>439</v>
      </c>
      <c r="CH25" s="4621"/>
      <c r="CI25" s="4629" t="s">
        <v>3356</v>
      </c>
      <c r="CJ25" s="4630" t="s">
        <v>3357</v>
      </c>
      <c r="CK25" s="4621"/>
      <c r="CL25" s="4629" t="s">
        <v>3314</v>
      </c>
      <c r="CM25" s="4630" t="s">
        <v>3358</v>
      </c>
    </row>
    <row r="26" spans="1:91" ht="44.25">
      <c r="A26" s="3151"/>
      <c r="B26" s="4576" t="s">
        <v>341</v>
      </c>
      <c r="C26" s="4577" t="s">
        <v>3314</v>
      </c>
      <c r="D26" s="4578" t="s">
        <v>341</v>
      </c>
      <c r="E26" s="4579" t="s">
        <v>3395</v>
      </c>
      <c r="F26" s="4577" t="s">
        <v>3314</v>
      </c>
      <c r="G26" s="4580" t="s">
        <v>3395</v>
      </c>
      <c r="H26" s="4581">
        <v>15</v>
      </c>
      <c r="I26" s="4577" t="s">
        <v>3314</v>
      </c>
      <c r="J26" s="4624">
        <v>15</v>
      </c>
      <c r="K26" s="4581">
        <v>41</v>
      </c>
      <c r="L26" s="4577" t="s">
        <v>3314</v>
      </c>
      <c r="M26" s="4582">
        <v>41</v>
      </c>
      <c r="N26" s="3151"/>
      <c r="O26" s="4576" t="s">
        <v>341</v>
      </c>
      <c r="P26" s="4577" t="s">
        <v>3314</v>
      </c>
      <c r="Q26" s="4583" t="s">
        <v>341</v>
      </c>
      <c r="R26" s="4579" t="s">
        <v>3395</v>
      </c>
      <c r="S26" s="4577" t="s">
        <v>3314</v>
      </c>
      <c r="T26" s="4584" t="s">
        <v>3395</v>
      </c>
      <c r="U26" s="4581">
        <v>15</v>
      </c>
      <c r="V26" s="4577" t="s">
        <v>3314</v>
      </c>
      <c r="W26" s="4583">
        <v>15</v>
      </c>
      <c r="X26" s="4581">
        <v>41</v>
      </c>
      <c r="Y26" s="4577" t="s">
        <v>3314</v>
      </c>
      <c r="Z26" s="4585">
        <v>41</v>
      </c>
      <c r="AA26" s="3151"/>
      <c r="AB26" s="3151"/>
      <c r="AC26" s="3151"/>
      <c r="AD26" s="4594"/>
      <c r="AE26" s="4631"/>
      <c r="AF26" s="4631"/>
      <c r="AG26" s="4631"/>
      <c r="AH26" s="4631"/>
      <c r="AI26" s="4631"/>
      <c r="AJ26" s="4631"/>
      <c r="AK26" s="4631"/>
      <c r="AL26" s="4631"/>
      <c r="AM26" s="4631"/>
      <c r="AN26" s="4631"/>
      <c r="AO26" s="4631"/>
      <c r="AP26" s="4631"/>
      <c r="AQ26" s="4631"/>
      <c r="AR26" s="4631"/>
      <c r="AS26" s="4631"/>
      <c r="AT26" s="4631"/>
      <c r="AU26" s="4631"/>
      <c r="AV26" s="4631"/>
      <c r="AW26" s="4631"/>
      <c r="AX26" s="4631"/>
      <c r="AY26" s="4631"/>
      <c r="AZ26" s="4631"/>
      <c r="BA26" s="4631"/>
      <c r="BD26" s="4594"/>
      <c r="BE26" s="4602"/>
      <c r="BF26" s="4602"/>
      <c r="BG26" s="4602"/>
      <c r="BH26" s="4602"/>
      <c r="BI26" s="4602"/>
      <c r="BJ26" s="4602"/>
      <c r="BK26" s="4602"/>
      <c r="BL26" s="4602"/>
      <c r="BM26" s="4602"/>
      <c r="BN26" s="4602"/>
      <c r="BO26" s="4602"/>
      <c r="BP26" s="4602"/>
      <c r="BQ26" s="4602"/>
      <c r="BR26" s="4602"/>
      <c r="BS26" s="4602"/>
      <c r="BT26" s="4602"/>
      <c r="BU26" s="4602"/>
      <c r="BV26" s="4602"/>
      <c r="BW26" s="4602"/>
      <c r="BX26" s="4602"/>
      <c r="BY26" s="4602"/>
      <c r="BZ26" s="4602"/>
      <c r="CA26" s="4602"/>
      <c r="CB26" s="4602"/>
      <c r="CC26" s="4602"/>
      <c r="CD26" s="4602"/>
      <c r="CE26" s="4602"/>
      <c r="CF26" s="4602"/>
      <c r="CG26" s="4602"/>
      <c r="CH26" s="4602"/>
      <c r="CI26" s="4602"/>
      <c r="CJ26" s="4602"/>
      <c r="CK26" s="4602"/>
      <c r="CL26" s="4602"/>
      <c r="CM26" s="4602"/>
    </row>
    <row r="27" spans="1:91" ht="44.25">
      <c r="A27" s="3151"/>
      <c r="B27" s="4576" t="s">
        <v>663</v>
      </c>
      <c r="C27" s="4577" t="s">
        <v>3314</v>
      </c>
      <c r="D27" s="4578" t="s">
        <v>663</v>
      </c>
      <c r="E27" s="4579" t="s">
        <v>2133</v>
      </c>
      <c r="F27" s="4577" t="s">
        <v>3314</v>
      </c>
      <c r="G27" s="4580" t="s">
        <v>2133</v>
      </c>
      <c r="H27" s="4581">
        <v>16</v>
      </c>
      <c r="I27" s="4577" t="s">
        <v>3314</v>
      </c>
      <c r="J27" s="4624">
        <v>16</v>
      </c>
      <c r="K27" s="4581">
        <v>42</v>
      </c>
      <c r="L27" s="4577" t="s">
        <v>3314</v>
      </c>
      <c r="M27" s="4582">
        <v>42</v>
      </c>
      <c r="N27" s="3151"/>
      <c r="O27" s="4576" t="s">
        <v>663</v>
      </c>
      <c r="P27" s="4577" t="s">
        <v>3314</v>
      </c>
      <c r="Q27" s="4583" t="s">
        <v>663</v>
      </c>
      <c r="R27" s="4579" t="s">
        <v>2133</v>
      </c>
      <c r="S27" s="4577" t="s">
        <v>3314</v>
      </c>
      <c r="T27" s="4584" t="s">
        <v>2133</v>
      </c>
      <c r="U27" s="4581">
        <v>16</v>
      </c>
      <c r="V27" s="4577" t="s">
        <v>3314</v>
      </c>
      <c r="W27" s="4583">
        <v>16</v>
      </c>
      <c r="X27" s="4581">
        <v>42</v>
      </c>
      <c r="Y27" s="4577" t="s">
        <v>3314</v>
      </c>
      <c r="Z27" s="4585">
        <v>42</v>
      </c>
      <c r="AA27" s="3151"/>
      <c r="AB27" s="3151"/>
      <c r="AC27" s="3151"/>
      <c r="AD27" s="4586" t="s">
        <v>2049</v>
      </c>
      <c r="AE27" s="4632" t="s">
        <v>2104</v>
      </c>
      <c r="AF27" s="4633"/>
      <c r="AG27" s="4632" t="s">
        <v>3396</v>
      </c>
      <c r="AH27" s="4633"/>
      <c r="AI27" s="4632" t="s">
        <v>3397</v>
      </c>
      <c r="AJ27" s="4633"/>
      <c r="AK27" s="4632" t="s">
        <v>3398</v>
      </c>
      <c r="AL27" s="4633"/>
      <c r="AM27" s="4632" t="s">
        <v>3399</v>
      </c>
      <c r="AN27" s="4633"/>
      <c r="AO27" s="4632" t="s">
        <v>3400</v>
      </c>
      <c r="AP27" s="4633"/>
      <c r="AQ27" s="4632" t="s">
        <v>3401</v>
      </c>
      <c r="AR27" s="4633"/>
      <c r="AS27" s="4632" t="s">
        <v>3402</v>
      </c>
      <c r="AT27" s="4633"/>
      <c r="AU27" s="4632" t="s">
        <v>3403</v>
      </c>
      <c r="AV27" s="4633"/>
      <c r="AW27" s="4632" t="s">
        <v>3404</v>
      </c>
      <c r="AX27" s="4633"/>
      <c r="AY27" s="4632" t="s">
        <v>3405</v>
      </c>
      <c r="AZ27" s="4633"/>
      <c r="BA27" s="4632" t="s">
        <v>3406</v>
      </c>
      <c r="BD27" s="4594"/>
      <c r="BE27" s="4567" t="s">
        <v>3407</v>
      </c>
      <c r="BF27" s="4602"/>
      <c r="BG27" s="4602"/>
      <c r="BH27" s="4602"/>
      <c r="BI27" s="4602"/>
      <c r="BJ27" s="4602"/>
      <c r="BK27" s="4602"/>
      <c r="BL27" s="4602"/>
      <c r="BM27" s="4602"/>
      <c r="BN27" s="4602"/>
      <c r="BO27" s="4602"/>
      <c r="BP27" s="4602"/>
      <c r="BQ27" s="4602"/>
      <c r="BR27" s="4602"/>
      <c r="BS27" s="4602"/>
      <c r="BT27" s="4602"/>
      <c r="BU27" s="4602"/>
      <c r="BV27" s="4602"/>
      <c r="BW27" s="4602"/>
      <c r="BX27" s="4602"/>
      <c r="BY27" s="4602"/>
      <c r="BZ27" s="4602"/>
      <c r="CA27" s="4602"/>
      <c r="CB27" s="4602"/>
      <c r="CC27" s="4602"/>
      <c r="CD27" s="4602"/>
      <c r="CE27" s="4602"/>
      <c r="CF27" s="4602"/>
      <c r="CG27" s="4602"/>
      <c r="CH27" s="4602"/>
      <c r="CI27" s="4602"/>
      <c r="CJ27" s="4602"/>
      <c r="CK27" s="4602"/>
      <c r="CL27" s="4602"/>
      <c r="CM27" s="4602"/>
    </row>
    <row r="28" spans="1:91" ht="44.25">
      <c r="A28" s="3151"/>
      <c r="B28" s="4576" t="s">
        <v>2012</v>
      </c>
      <c r="C28" s="4577" t="s">
        <v>3314</v>
      </c>
      <c r="D28" s="4578" t="s">
        <v>2012</v>
      </c>
      <c r="E28" s="4579" t="s">
        <v>179</v>
      </c>
      <c r="F28" s="4577" t="s">
        <v>3314</v>
      </c>
      <c r="G28" s="4580" t="s">
        <v>179</v>
      </c>
      <c r="H28" s="4581">
        <v>17</v>
      </c>
      <c r="I28" s="4577" t="s">
        <v>3314</v>
      </c>
      <c r="J28" s="4624">
        <v>17</v>
      </c>
      <c r="K28" s="4581">
        <v>43</v>
      </c>
      <c r="L28" s="4577" t="s">
        <v>3314</v>
      </c>
      <c r="M28" s="4582">
        <v>43</v>
      </c>
      <c r="N28" s="3151"/>
      <c r="O28" s="4576" t="s">
        <v>2012</v>
      </c>
      <c r="P28" s="4577" t="s">
        <v>3314</v>
      </c>
      <c r="Q28" s="4583" t="s">
        <v>2012</v>
      </c>
      <c r="R28" s="4579" t="s">
        <v>179</v>
      </c>
      <c r="S28" s="4577" t="s">
        <v>3314</v>
      </c>
      <c r="T28" s="4584" t="s">
        <v>179</v>
      </c>
      <c r="U28" s="4581">
        <v>17</v>
      </c>
      <c r="V28" s="4577" t="s">
        <v>3314</v>
      </c>
      <c r="W28" s="4583">
        <v>17</v>
      </c>
      <c r="X28" s="4581">
        <v>43</v>
      </c>
      <c r="Y28" s="4577" t="s">
        <v>3314</v>
      </c>
      <c r="Z28" s="4585">
        <v>43</v>
      </c>
      <c r="AA28" s="3151"/>
      <c r="AB28" s="3151"/>
      <c r="AC28" s="3151"/>
      <c r="AD28" s="4594"/>
      <c r="AE28" s="4634"/>
      <c r="AF28" s="4634"/>
      <c r="AG28" s="4634"/>
      <c r="AH28" s="4634"/>
      <c r="AI28" s="4634"/>
      <c r="AJ28" s="4634"/>
      <c r="AK28" s="4634"/>
      <c r="AL28" s="4634"/>
      <c r="AM28" s="4634"/>
      <c r="AN28" s="4634"/>
      <c r="AO28" s="4634"/>
      <c r="AP28" s="4634"/>
      <c r="AQ28" s="4634"/>
      <c r="AR28" s="4634"/>
      <c r="AS28" s="4634"/>
      <c r="AT28" s="4634"/>
      <c r="AU28" s="4634"/>
      <c r="AV28" s="4634"/>
      <c r="AW28" s="4634"/>
      <c r="AX28" s="4634"/>
      <c r="AY28" s="4634"/>
      <c r="AZ28" s="4634"/>
      <c r="BA28" s="4634"/>
      <c r="BD28" s="4589" t="s">
        <v>3337</v>
      </c>
      <c r="BE28" s="4590" t="s">
        <v>186</v>
      </c>
      <c r="BF28" s="4591"/>
      <c r="BG28" s="4592"/>
      <c r="BH28" s="4590" t="s">
        <v>1972</v>
      </c>
      <c r="BI28" s="4591"/>
      <c r="BJ28" s="4592"/>
      <c r="BK28" s="4590" t="s">
        <v>291</v>
      </c>
      <c r="BL28" s="4591"/>
      <c r="BM28" s="4592"/>
      <c r="BN28" s="4590" t="s">
        <v>1712</v>
      </c>
      <c r="BO28" s="4591"/>
      <c r="BP28" s="4592"/>
      <c r="BQ28" s="4590" t="s">
        <v>1713</v>
      </c>
      <c r="BR28" s="4591"/>
      <c r="BS28" s="4592"/>
      <c r="BT28" s="4590" t="s">
        <v>3408</v>
      </c>
      <c r="BU28" s="4591"/>
      <c r="BV28" s="4592"/>
      <c r="BW28" s="4590" t="s">
        <v>1840</v>
      </c>
      <c r="BX28" s="4591"/>
      <c r="BY28" s="4592"/>
      <c r="BZ28" s="4590" t="s">
        <v>635</v>
      </c>
      <c r="CA28" s="4591"/>
      <c r="CB28" s="4592"/>
      <c r="CC28" s="4590" t="s">
        <v>341</v>
      </c>
      <c r="CD28" s="4591"/>
      <c r="CE28" s="4592"/>
      <c r="CF28" s="4590" t="s">
        <v>663</v>
      </c>
      <c r="CG28" s="4591"/>
      <c r="CH28" s="4592"/>
      <c r="CI28" s="4590" t="s">
        <v>3409</v>
      </c>
      <c r="CJ28" s="4591"/>
      <c r="CK28" s="4592"/>
      <c r="CL28" s="4590" t="s">
        <v>3410</v>
      </c>
      <c r="CM28" s="4591"/>
    </row>
    <row r="29" spans="1:91" ht="44.25">
      <c r="A29" s="3151"/>
      <c r="B29" s="4576" t="s">
        <v>1712</v>
      </c>
      <c r="C29" s="4577" t="s">
        <v>3314</v>
      </c>
      <c r="D29" s="4578" t="s">
        <v>1712</v>
      </c>
      <c r="E29" s="4579" t="s">
        <v>3411</v>
      </c>
      <c r="F29" s="4577" t="s">
        <v>3314</v>
      </c>
      <c r="G29" s="4580" t="s">
        <v>3411</v>
      </c>
      <c r="H29" s="4581">
        <v>18</v>
      </c>
      <c r="I29" s="4577" t="s">
        <v>3314</v>
      </c>
      <c r="J29" s="4624">
        <v>18</v>
      </c>
      <c r="K29" s="4581">
        <v>44</v>
      </c>
      <c r="L29" s="4577" t="s">
        <v>3314</v>
      </c>
      <c r="M29" s="4582">
        <v>44</v>
      </c>
      <c r="N29" s="3151"/>
      <c r="O29" s="4576" t="s">
        <v>1712</v>
      </c>
      <c r="P29" s="4577" t="s">
        <v>3314</v>
      </c>
      <c r="Q29" s="4583" t="s">
        <v>1712</v>
      </c>
      <c r="R29" s="4579" t="s">
        <v>3411</v>
      </c>
      <c r="S29" s="4577" t="s">
        <v>3314</v>
      </c>
      <c r="T29" s="4584" t="s">
        <v>3411</v>
      </c>
      <c r="U29" s="4581">
        <v>18</v>
      </c>
      <c r="V29" s="4577" t="s">
        <v>3314</v>
      </c>
      <c r="W29" s="4583">
        <v>18</v>
      </c>
      <c r="X29" s="4581">
        <v>44</v>
      </c>
      <c r="Y29" s="4577" t="s">
        <v>3314</v>
      </c>
      <c r="Z29" s="4585">
        <v>44</v>
      </c>
      <c r="AA29" s="3151"/>
      <c r="AB29" s="3151"/>
      <c r="AC29" s="3151"/>
      <c r="AD29" s="4586" t="s">
        <v>3368</v>
      </c>
      <c r="AE29" s="4635" t="s">
        <v>2104</v>
      </c>
      <c r="AF29" s="4636">
        <v>0</v>
      </c>
      <c r="AG29" s="4635" t="s">
        <v>3396</v>
      </c>
      <c r="AH29" s="4636">
        <v>0</v>
      </c>
      <c r="AI29" s="4635" t="s">
        <v>3397</v>
      </c>
      <c r="AJ29" s="4636">
        <v>0</v>
      </c>
      <c r="AK29" s="4635" t="s">
        <v>3398</v>
      </c>
      <c r="AL29" s="4636">
        <v>0</v>
      </c>
      <c r="AM29" s="4635" t="s">
        <v>3399</v>
      </c>
      <c r="AN29" s="4636">
        <v>0</v>
      </c>
      <c r="AO29" s="4635" t="s">
        <v>3400</v>
      </c>
      <c r="AP29" s="4636">
        <v>0</v>
      </c>
      <c r="AQ29" s="4635" t="s">
        <v>3401</v>
      </c>
      <c r="AR29" s="4636">
        <v>0</v>
      </c>
      <c r="AS29" s="4637" t="s">
        <v>3402</v>
      </c>
      <c r="AT29" s="4636">
        <v>0</v>
      </c>
      <c r="AU29" s="4635" t="s">
        <v>3403</v>
      </c>
      <c r="AV29" s="4636">
        <v>0</v>
      </c>
      <c r="AW29" s="4635" t="s">
        <v>3404</v>
      </c>
      <c r="AX29" s="4636">
        <v>0</v>
      </c>
      <c r="AY29" s="4635" t="s">
        <v>3405</v>
      </c>
      <c r="AZ29" s="4636">
        <v>0</v>
      </c>
      <c r="BA29" s="4635" t="s">
        <v>3406</v>
      </c>
      <c r="BD29" s="4589"/>
      <c r="BE29" s="4596" t="s">
        <v>3323</v>
      </c>
      <c r="BF29" s="4597"/>
      <c r="BG29" s="4592"/>
      <c r="BH29" s="4596" t="s">
        <v>3412</v>
      </c>
      <c r="BI29" s="4597"/>
      <c r="BJ29" s="4592"/>
      <c r="BK29" s="4596" t="s">
        <v>3369</v>
      </c>
      <c r="BL29" s="4597"/>
      <c r="BM29" s="4592"/>
      <c r="BN29" s="4596" t="s">
        <v>3411</v>
      </c>
      <c r="BO29" s="4597"/>
      <c r="BP29" s="4592"/>
      <c r="BQ29" s="4596" t="s">
        <v>2118</v>
      </c>
      <c r="BR29" s="4597"/>
      <c r="BS29" s="4592"/>
      <c r="BT29" s="4596" t="s">
        <v>3413</v>
      </c>
      <c r="BU29" s="4597"/>
      <c r="BV29" s="4592"/>
      <c r="BW29" s="4596" t="s">
        <v>2119</v>
      </c>
      <c r="BX29" s="4597"/>
      <c r="BY29" s="4592"/>
      <c r="BZ29" s="4596" t="s">
        <v>3374</v>
      </c>
      <c r="CA29" s="4597"/>
      <c r="CB29" s="4592"/>
      <c r="CC29" s="4596" t="s">
        <v>3395</v>
      </c>
      <c r="CD29" s="4597"/>
      <c r="CE29" s="4592"/>
      <c r="CF29" s="4596" t="s">
        <v>2133</v>
      </c>
      <c r="CG29" s="4597"/>
      <c r="CH29" s="4592"/>
      <c r="CI29" s="4596" t="s">
        <v>3354</v>
      </c>
      <c r="CJ29" s="4597"/>
      <c r="CK29" s="4592"/>
      <c r="CL29" s="4596"/>
      <c r="CM29" s="4597" t="s">
        <v>3414</v>
      </c>
    </row>
    <row r="30" spans="1:91" ht="44.25">
      <c r="A30" s="3151"/>
      <c r="B30" s="4576" t="s">
        <v>340</v>
      </c>
      <c r="C30" s="4577" t="s">
        <v>3314</v>
      </c>
      <c r="D30" s="4578" t="s">
        <v>340</v>
      </c>
      <c r="E30" s="4579" t="s">
        <v>3415</v>
      </c>
      <c r="F30" s="4577" t="s">
        <v>3314</v>
      </c>
      <c r="G30" s="4580" t="s">
        <v>3415</v>
      </c>
      <c r="H30" s="4581">
        <v>19</v>
      </c>
      <c r="I30" s="4577" t="s">
        <v>3314</v>
      </c>
      <c r="J30" s="4624">
        <v>19</v>
      </c>
      <c r="K30" s="4581">
        <v>45</v>
      </c>
      <c r="L30" s="4577" t="s">
        <v>3314</v>
      </c>
      <c r="M30" s="4582">
        <v>45</v>
      </c>
      <c r="N30" s="3151"/>
      <c r="O30" s="4576" t="s">
        <v>340</v>
      </c>
      <c r="P30" s="4577" t="s">
        <v>3314</v>
      </c>
      <c r="Q30" s="4583" t="s">
        <v>340</v>
      </c>
      <c r="R30" s="4579" t="s">
        <v>3415</v>
      </c>
      <c r="S30" s="4577" t="s">
        <v>3314</v>
      </c>
      <c r="T30" s="4584" t="s">
        <v>3415</v>
      </c>
      <c r="U30" s="4581">
        <v>19</v>
      </c>
      <c r="V30" s="4577" t="s">
        <v>3314</v>
      </c>
      <c r="W30" s="4583">
        <v>19</v>
      </c>
      <c r="X30" s="4581">
        <v>45</v>
      </c>
      <c r="Y30" s="4577" t="s">
        <v>3314</v>
      </c>
      <c r="Z30" s="4585">
        <v>45</v>
      </c>
      <c r="AA30" s="3151"/>
      <c r="AB30" s="3151"/>
      <c r="AC30" s="3151"/>
      <c r="AD30" s="4594"/>
      <c r="AE30" s="4634"/>
      <c r="AF30" s="4634"/>
      <c r="AG30" s="4634"/>
      <c r="AH30" s="4634"/>
      <c r="AI30" s="4634"/>
      <c r="AJ30" s="4634"/>
      <c r="AK30" s="4634"/>
      <c r="AL30" s="4634"/>
      <c r="AM30" s="4634"/>
      <c r="AN30" s="4634"/>
      <c r="AO30" s="4634"/>
      <c r="AP30" s="4634"/>
      <c r="AQ30" s="4634"/>
      <c r="AR30" s="4634"/>
      <c r="AS30" s="4638"/>
      <c r="AT30" s="4634"/>
      <c r="AU30" s="4634"/>
      <c r="AV30" s="4634"/>
      <c r="AW30" s="4634"/>
      <c r="AX30" s="4634"/>
      <c r="AY30" s="4634"/>
      <c r="AZ30" s="4634"/>
      <c r="BA30" s="4634"/>
      <c r="BD30" s="4601"/>
      <c r="BE30" s="4592"/>
      <c r="BF30" s="4592"/>
      <c r="BG30" s="4592"/>
      <c r="BH30" s="4592"/>
      <c r="BI30" s="4592"/>
      <c r="BJ30" s="4592"/>
      <c r="BK30" s="4592"/>
      <c r="BL30" s="4592"/>
      <c r="BM30" s="4592"/>
      <c r="BN30" s="4592"/>
      <c r="BO30" s="4592"/>
      <c r="BP30" s="4592"/>
      <c r="BQ30" s="4592"/>
      <c r="BR30" s="4592"/>
      <c r="BS30" s="4592"/>
      <c r="BT30" s="4592"/>
      <c r="BU30" s="4592"/>
      <c r="BV30" s="4592"/>
      <c r="BW30" s="4592"/>
      <c r="BX30" s="4592"/>
      <c r="BY30" s="4592"/>
      <c r="BZ30" s="4592"/>
      <c r="CA30" s="4592"/>
      <c r="CB30" s="4592"/>
      <c r="CC30" s="4592"/>
      <c r="CD30" s="4592"/>
      <c r="CE30" s="4592"/>
      <c r="CF30" s="4592"/>
      <c r="CG30" s="4592"/>
      <c r="CH30" s="4592"/>
      <c r="CI30" s="4592"/>
      <c r="CJ30" s="4592"/>
      <c r="CK30" s="4592"/>
      <c r="CL30" s="4592"/>
      <c r="CM30" s="4592"/>
    </row>
    <row r="31" spans="1:91" ht="44.25">
      <c r="A31" s="3151"/>
      <c r="B31" s="4576" t="s">
        <v>1713</v>
      </c>
      <c r="C31" s="4577" t="s">
        <v>3314</v>
      </c>
      <c r="D31" s="4578" t="s">
        <v>1713</v>
      </c>
      <c r="E31" s="4579" t="s">
        <v>2118</v>
      </c>
      <c r="F31" s="4577" t="s">
        <v>3314</v>
      </c>
      <c r="G31" s="4580" t="s">
        <v>2118</v>
      </c>
      <c r="H31" s="4581">
        <v>20</v>
      </c>
      <c r="I31" s="4577" t="s">
        <v>3314</v>
      </c>
      <c r="J31" s="4624">
        <v>20</v>
      </c>
      <c r="K31" s="4581">
        <v>46</v>
      </c>
      <c r="L31" s="4577" t="s">
        <v>3314</v>
      </c>
      <c r="M31" s="4582">
        <v>46</v>
      </c>
      <c r="N31" s="3151"/>
      <c r="O31" s="4576" t="s">
        <v>1713</v>
      </c>
      <c r="P31" s="4577" t="s">
        <v>3314</v>
      </c>
      <c r="Q31" s="4583" t="s">
        <v>1713</v>
      </c>
      <c r="R31" s="4579" t="s">
        <v>2118</v>
      </c>
      <c r="S31" s="4577" t="s">
        <v>3314</v>
      </c>
      <c r="T31" s="4584" t="s">
        <v>2118</v>
      </c>
      <c r="U31" s="4581">
        <v>20</v>
      </c>
      <c r="V31" s="4577" t="s">
        <v>3314</v>
      </c>
      <c r="W31" s="4583">
        <v>20</v>
      </c>
      <c r="X31" s="4581">
        <v>46</v>
      </c>
      <c r="Y31" s="4577" t="s">
        <v>3314</v>
      </c>
      <c r="Z31" s="4585">
        <v>46</v>
      </c>
      <c r="AA31" s="3151"/>
      <c r="AB31" s="3151"/>
      <c r="AC31" s="3151"/>
      <c r="AD31" s="4586" t="s">
        <v>3371</v>
      </c>
      <c r="AE31" s="4639" t="s">
        <v>2104</v>
      </c>
      <c r="AF31" s="4640">
        <v>0</v>
      </c>
      <c r="AG31" s="4639" t="s">
        <v>3396</v>
      </c>
      <c r="AH31" s="4640">
        <v>0</v>
      </c>
      <c r="AI31" s="4639" t="s">
        <v>3397</v>
      </c>
      <c r="AJ31" s="4640">
        <v>0</v>
      </c>
      <c r="AK31" s="4639" t="s">
        <v>3398</v>
      </c>
      <c r="AL31" s="4640">
        <v>0</v>
      </c>
      <c r="AM31" s="4639" t="s">
        <v>3399</v>
      </c>
      <c r="AN31" s="4640">
        <v>0</v>
      </c>
      <c r="AO31" s="4639" t="s">
        <v>3400</v>
      </c>
      <c r="AP31" s="4640">
        <v>0</v>
      </c>
      <c r="AQ31" s="4639" t="s">
        <v>3401</v>
      </c>
      <c r="AR31" s="4640">
        <v>0</v>
      </c>
      <c r="AS31" s="4639" t="s">
        <v>3402</v>
      </c>
      <c r="AT31" s="4640">
        <v>0</v>
      </c>
      <c r="AU31" s="4639" t="s">
        <v>3403</v>
      </c>
      <c r="AV31" s="4640">
        <v>0</v>
      </c>
      <c r="AW31" s="4639" t="s">
        <v>3404</v>
      </c>
      <c r="AX31" s="4640">
        <v>0</v>
      </c>
      <c r="AY31" s="4639" t="s">
        <v>3405</v>
      </c>
      <c r="AZ31" s="4640">
        <v>0</v>
      </c>
      <c r="BA31" s="4639" t="s">
        <v>3406</v>
      </c>
      <c r="BD31" s="4603" t="s">
        <v>3368</v>
      </c>
      <c r="BE31" s="4604" t="s">
        <v>186</v>
      </c>
      <c r="BF31" s="4605"/>
      <c r="BG31" s="4606"/>
      <c r="BH31" s="4604" t="s">
        <v>1972</v>
      </c>
      <c r="BI31" s="4605"/>
      <c r="BJ31" s="4606"/>
      <c r="BK31" s="4604" t="s">
        <v>291</v>
      </c>
      <c r="BL31" s="4605"/>
      <c r="BM31" s="4606"/>
      <c r="BN31" s="4604" t="s">
        <v>1712</v>
      </c>
      <c r="BO31" s="4605"/>
      <c r="BP31" s="4606"/>
      <c r="BQ31" s="4604" t="s">
        <v>1713</v>
      </c>
      <c r="BR31" s="4605"/>
      <c r="BS31" s="4606"/>
      <c r="BT31" s="4604" t="s">
        <v>3408</v>
      </c>
      <c r="BU31" s="4605"/>
      <c r="BV31" s="4606"/>
      <c r="BW31" s="4604" t="s">
        <v>1840</v>
      </c>
      <c r="BX31" s="4605"/>
      <c r="BY31" s="4606"/>
      <c r="BZ31" s="4604" t="s">
        <v>635</v>
      </c>
      <c r="CA31" s="4605"/>
      <c r="CB31" s="4606"/>
      <c r="CC31" s="4604" t="s">
        <v>341</v>
      </c>
      <c r="CD31" s="4605"/>
      <c r="CE31" s="4606"/>
      <c r="CF31" s="4604" t="s">
        <v>663</v>
      </c>
      <c r="CG31" s="4605"/>
      <c r="CH31" s="4606"/>
      <c r="CI31" s="4604" t="s">
        <v>3409</v>
      </c>
      <c r="CJ31" s="4605"/>
      <c r="CK31" s="4606"/>
      <c r="CL31" s="4604" t="s">
        <v>3410</v>
      </c>
      <c r="CM31" s="4605"/>
    </row>
    <row r="32" spans="1:91" ht="44.25">
      <c r="A32" s="3151"/>
      <c r="B32" s="4576" t="s">
        <v>1840</v>
      </c>
      <c r="C32" s="4577" t="s">
        <v>3314</v>
      </c>
      <c r="D32" s="4578" t="s">
        <v>1840</v>
      </c>
      <c r="E32" s="4579" t="s">
        <v>2119</v>
      </c>
      <c r="F32" s="4577" t="s">
        <v>3314</v>
      </c>
      <c r="G32" s="4580" t="s">
        <v>2119</v>
      </c>
      <c r="H32" s="4581">
        <v>21</v>
      </c>
      <c r="I32" s="4577" t="s">
        <v>3314</v>
      </c>
      <c r="J32" s="4624">
        <v>21</v>
      </c>
      <c r="K32" s="4581">
        <v>47</v>
      </c>
      <c r="L32" s="4577" t="s">
        <v>3314</v>
      </c>
      <c r="M32" s="4582">
        <v>47</v>
      </c>
      <c r="N32" s="3151"/>
      <c r="O32" s="4576" t="s">
        <v>1840</v>
      </c>
      <c r="P32" s="4577" t="s">
        <v>3314</v>
      </c>
      <c r="Q32" s="4583" t="s">
        <v>1840</v>
      </c>
      <c r="R32" s="4579" t="s">
        <v>2119</v>
      </c>
      <c r="S32" s="4577" t="s">
        <v>3314</v>
      </c>
      <c r="T32" s="4584" t="s">
        <v>2119</v>
      </c>
      <c r="U32" s="4581">
        <v>21</v>
      </c>
      <c r="V32" s="4577" t="s">
        <v>3314</v>
      </c>
      <c r="W32" s="4583">
        <v>21</v>
      </c>
      <c r="X32" s="4581">
        <v>47</v>
      </c>
      <c r="Y32" s="4577" t="s">
        <v>3314</v>
      </c>
      <c r="Z32" s="4585">
        <v>47</v>
      </c>
      <c r="AA32" s="3151"/>
      <c r="AB32" s="3151"/>
      <c r="AC32" s="3151"/>
      <c r="AD32" s="4594"/>
      <c r="AE32" s="4634"/>
      <c r="AF32" s="4634"/>
      <c r="AG32" s="4634"/>
      <c r="AH32" s="4634"/>
      <c r="AI32" s="4634"/>
      <c r="AJ32" s="4634"/>
      <c r="AK32" s="4634"/>
      <c r="AL32" s="4634"/>
      <c r="AM32" s="4634"/>
      <c r="AN32" s="4634"/>
      <c r="AO32" s="4634"/>
      <c r="AP32" s="4634"/>
      <c r="AQ32" s="4634"/>
      <c r="AR32" s="4634"/>
      <c r="AS32" s="4634"/>
      <c r="AT32" s="4634"/>
      <c r="AU32" s="4634"/>
      <c r="AV32" s="4634"/>
      <c r="AW32" s="4634"/>
      <c r="AX32" s="4634"/>
      <c r="AY32" s="4634"/>
      <c r="AZ32" s="4634"/>
      <c r="BA32" s="4634"/>
      <c r="BD32" s="4603"/>
      <c r="BE32" s="4608" t="s">
        <v>3323</v>
      </c>
      <c r="BF32" s="4609"/>
      <c r="BG32" s="4606"/>
      <c r="BH32" s="4608" t="s">
        <v>3412</v>
      </c>
      <c r="BI32" s="4609"/>
      <c r="BJ32" s="4606"/>
      <c r="BK32" s="4608" t="s">
        <v>3369</v>
      </c>
      <c r="BL32" s="4609"/>
      <c r="BM32" s="4606"/>
      <c r="BN32" s="4608" t="s">
        <v>3411</v>
      </c>
      <c r="BO32" s="4609"/>
      <c r="BP32" s="4606"/>
      <c r="BQ32" s="4608" t="s">
        <v>2118</v>
      </c>
      <c r="BR32" s="4609"/>
      <c r="BS32" s="4606"/>
      <c r="BT32" s="4608" t="s">
        <v>3413</v>
      </c>
      <c r="BU32" s="4609"/>
      <c r="BV32" s="4606"/>
      <c r="BW32" s="4608" t="s">
        <v>2119</v>
      </c>
      <c r="BX32" s="4609"/>
      <c r="BY32" s="4606"/>
      <c r="BZ32" s="4608" t="s">
        <v>3374</v>
      </c>
      <c r="CA32" s="4609"/>
      <c r="CB32" s="4606"/>
      <c r="CC32" s="4608" t="s">
        <v>3395</v>
      </c>
      <c r="CD32" s="4609"/>
      <c r="CE32" s="4606"/>
      <c r="CF32" s="4608" t="s">
        <v>2133</v>
      </c>
      <c r="CG32" s="4609"/>
      <c r="CH32" s="4606"/>
      <c r="CI32" s="4608" t="s">
        <v>3354</v>
      </c>
      <c r="CJ32" s="4609"/>
      <c r="CK32" s="4606"/>
      <c r="CL32" s="4608"/>
      <c r="CM32" s="4609" t="s">
        <v>3414</v>
      </c>
    </row>
    <row r="33" spans="1:91" ht="44.25">
      <c r="A33" s="3151"/>
      <c r="B33" s="4576" t="s">
        <v>1860</v>
      </c>
      <c r="C33" s="4577" t="s">
        <v>3314</v>
      </c>
      <c r="D33" s="4578" t="s">
        <v>1860</v>
      </c>
      <c r="E33" s="4579" t="s">
        <v>3416</v>
      </c>
      <c r="F33" s="4577" t="s">
        <v>3314</v>
      </c>
      <c r="G33" s="4580" t="s">
        <v>3416</v>
      </c>
      <c r="H33" s="4581">
        <v>22</v>
      </c>
      <c r="I33" s="4577" t="s">
        <v>3314</v>
      </c>
      <c r="J33" s="4624">
        <v>22</v>
      </c>
      <c r="K33" s="4581">
        <v>48</v>
      </c>
      <c r="L33" s="4577" t="s">
        <v>3314</v>
      </c>
      <c r="M33" s="4582">
        <v>48</v>
      </c>
      <c r="N33" s="3151"/>
      <c r="O33" s="4576" t="s">
        <v>1860</v>
      </c>
      <c r="P33" s="4577" t="s">
        <v>3314</v>
      </c>
      <c r="Q33" s="4583" t="s">
        <v>1860</v>
      </c>
      <c r="R33" s="4579" t="s">
        <v>3416</v>
      </c>
      <c r="S33" s="4577" t="s">
        <v>3314</v>
      </c>
      <c r="T33" s="4584" t="s">
        <v>3416</v>
      </c>
      <c r="U33" s="4581">
        <v>22</v>
      </c>
      <c r="V33" s="4577" t="s">
        <v>3314</v>
      </c>
      <c r="W33" s="4583">
        <v>22</v>
      </c>
      <c r="X33" s="4581">
        <v>48</v>
      </c>
      <c r="Y33" s="4577" t="s">
        <v>3314</v>
      </c>
      <c r="Z33" s="4585">
        <v>48</v>
      </c>
      <c r="AA33" s="3151"/>
      <c r="AB33" s="3151"/>
      <c r="AC33" s="3151"/>
      <c r="AD33" s="4586" t="s">
        <v>3375</v>
      </c>
      <c r="AE33" s="4641" t="s">
        <v>2104</v>
      </c>
      <c r="AF33" s="4642">
        <v>0</v>
      </c>
      <c r="AG33" s="4641" t="s">
        <v>3396</v>
      </c>
      <c r="AH33" s="4642">
        <v>0</v>
      </c>
      <c r="AI33" s="4641" t="s">
        <v>3397</v>
      </c>
      <c r="AJ33" s="4642">
        <v>0</v>
      </c>
      <c r="AK33" s="4641" t="s">
        <v>3398</v>
      </c>
      <c r="AL33" s="4642">
        <v>0</v>
      </c>
      <c r="AM33" s="4641" t="s">
        <v>3399</v>
      </c>
      <c r="AN33" s="4642">
        <v>0</v>
      </c>
      <c r="AO33" s="4641" t="s">
        <v>3400</v>
      </c>
      <c r="AP33" s="4642">
        <v>0</v>
      </c>
      <c r="AQ33" s="4641" t="s">
        <v>3401</v>
      </c>
      <c r="AR33" s="4642">
        <v>0</v>
      </c>
      <c r="AS33" s="4641" t="s">
        <v>3402</v>
      </c>
      <c r="AT33" s="4642">
        <v>0</v>
      </c>
      <c r="AU33" s="4641" t="s">
        <v>3403</v>
      </c>
      <c r="AV33" s="4642">
        <v>0</v>
      </c>
      <c r="AW33" s="4641" t="s">
        <v>3404</v>
      </c>
      <c r="AX33" s="4642">
        <v>0</v>
      </c>
      <c r="AY33" s="4641" t="s">
        <v>3405</v>
      </c>
      <c r="AZ33" s="4642">
        <v>0</v>
      </c>
      <c r="BA33" s="4641" t="s">
        <v>3406</v>
      </c>
      <c r="BD33" s="4601"/>
      <c r="BE33" s="4602"/>
      <c r="BF33" s="4602"/>
      <c r="BG33" s="4602"/>
      <c r="BH33" s="4602"/>
      <c r="BI33" s="4602"/>
      <c r="BJ33" s="4602"/>
      <c r="BK33" s="4602"/>
      <c r="BL33" s="4602"/>
      <c r="BM33" s="4602"/>
      <c r="BN33" s="4602"/>
      <c r="BO33" s="4602"/>
      <c r="BP33" s="4602"/>
      <c r="BQ33" s="4602"/>
      <c r="BR33" s="4602"/>
      <c r="BS33" s="4602"/>
      <c r="BT33" s="4602"/>
      <c r="BU33" s="4602"/>
      <c r="BV33" s="4602"/>
      <c r="BW33" s="4602"/>
      <c r="BX33" s="4602"/>
      <c r="BY33" s="4602"/>
      <c r="BZ33" s="4602"/>
      <c r="CA33" s="4602"/>
      <c r="CB33" s="4602"/>
      <c r="CC33" s="4602"/>
      <c r="CD33" s="4602"/>
      <c r="CE33" s="4602"/>
      <c r="CF33" s="4602"/>
      <c r="CG33" s="4602"/>
      <c r="CH33" s="4602"/>
      <c r="CI33" s="4602"/>
      <c r="CJ33" s="4602"/>
      <c r="CK33" s="4602"/>
      <c r="CL33" s="4602"/>
      <c r="CM33" s="4602"/>
    </row>
    <row r="34" spans="1:91" ht="44.25">
      <c r="A34" s="3151"/>
      <c r="B34" s="4576" t="s">
        <v>3417</v>
      </c>
      <c r="C34" s="4577" t="s">
        <v>3314</v>
      </c>
      <c r="D34" s="4578" t="s">
        <v>3417</v>
      </c>
      <c r="E34" s="4579" t="s">
        <v>3418</v>
      </c>
      <c r="F34" s="4577" t="s">
        <v>3314</v>
      </c>
      <c r="G34" s="4580" t="s">
        <v>3418</v>
      </c>
      <c r="H34" s="4581">
        <v>23</v>
      </c>
      <c r="I34" s="4577" t="s">
        <v>3314</v>
      </c>
      <c r="J34" s="4624">
        <v>23</v>
      </c>
      <c r="K34" s="4581">
        <v>49</v>
      </c>
      <c r="L34" s="4577" t="s">
        <v>3314</v>
      </c>
      <c r="M34" s="4582">
        <v>49</v>
      </c>
      <c r="N34" s="3151"/>
      <c r="O34" s="4576" t="s">
        <v>3417</v>
      </c>
      <c r="P34" s="4577" t="s">
        <v>3314</v>
      </c>
      <c r="Q34" s="4583" t="s">
        <v>3417</v>
      </c>
      <c r="R34" s="4579" t="s">
        <v>3418</v>
      </c>
      <c r="S34" s="4577" t="s">
        <v>3314</v>
      </c>
      <c r="T34" s="4584" t="s">
        <v>3418</v>
      </c>
      <c r="U34" s="4581">
        <v>23</v>
      </c>
      <c r="V34" s="4577" t="s">
        <v>3314</v>
      </c>
      <c r="W34" s="4583">
        <v>23</v>
      </c>
      <c r="X34" s="4581">
        <v>49</v>
      </c>
      <c r="Y34" s="4577" t="s">
        <v>3314</v>
      </c>
      <c r="Z34" s="4585">
        <v>49</v>
      </c>
      <c r="AA34" s="3151"/>
      <c r="AB34" s="3151"/>
      <c r="AC34" s="3151"/>
      <c r="AD34" s="4594"/>
      <c r="AE34" s="4634"/>
      <c r="AF34" s="4634"/>
      <c r="AG34" s="4634"/>
      <c r="AH34" s="4634"/>
      <c r="AI34" s="4634"/>
      <c r="AJ34" s="4634"/>
      <c r="AK34" s="4634"/>
      <c r="AL34" s="4634"/>
      <c r="AM34" s="4634"/>
      <c r="AN34" s="4634"/>
      <c r="AO34" s="4634"/>
      <c r="AP34" s="4634"/>
      <c r="AQ34" s="4634"/>
      <c r="AR34" s="4634"/>
      <c r="AS34" s="4634"/>
      <c r="AT34" s="4634"/>
      <c r="AU34" s="4634"/>
      <c r="AV34" s="4634"/>
      <c r="AW34" s="4634"/>
      <c r="AX34" s="4634"/>
      <c r="AY34" s="4634"/>
      <c r="AZ34" s="4634"/>
      <c r="BA34" s="4634"/>
      <c r="BD34" s="4603" t="s">
        <v>3372</v>
      </c>
      <c r="BE34" s="4612" t="s">
        <v>186</v>
      </c>
      <c r="BF34" s="4613"/>
      <c r="BG34" s="4611"/>
      <c r="BH34" s="4612" t="s">
        <v>1972</v>
      </c>
      <c r="BI34" s="4613"/>
      <c r="BJ34" s="4611"/>
      <c r="BK34" s="4612" t="s">
        <v>291</v>
      </c>
      <c r="BL34" s="4613"/>
      <c r="BM34" s="4611"/>
      <c r="BN34" s="4612" t="s">
        <v>1712</v>
      </c>
      <c r="BO34" s="4613"/>
      <c r="BP34" s="4611"/>
      <c r="BQ34" s="4612" t="s">
        <v>1713</v>
      </c>
      <c r="BR34" s="4613"/>
      <c r="BS34" s="4611"/>
      <c r="BT34" s="4612" t="s">
        <v>3408</v>
      </c>
      <c r="BU34" s="4613"/>
      <c r="BV34" s="4611"/>
      <c r="BW34" s="4612" t="s">
        <v>1840</v>
      </c>
      <c r="BX34" s="4613"/>
      <c r="BY34" s="4611"/>
      <c r="BZ34" s="4612" t="s">
        <v>635</v>
      </c>
      <c r="CA34" s="4613"/>
      <c r="CB34" s="4611"/>
      <c r="CC34" s="4612" t="s">
        <v>341</v>
      </c>
      <c r="CD34" s="4613"/>
      <c r="CE34" s="4611"/>
      <c r="CF34" s="4612" t="s">
        <v>663</v>
      </c>
      <c r="CG34" s="4613"/>
      <c r="CH34" s="4611"/>
      <c r="CI34" s="4612" t="s">
        <v>3409</v>
      </c>
      <c r="CJ34" s="4613"/>
      <c r="CK34" s="4611"/>
      <c r="CL34" s="4612" t="s">
        <v>3410</v>
      </c>
      <c r="CM34" s="4613"/>
    </row>
    <row r="35" spans="1:91" ht="44.25">
      <c r="A35" s="3151"/>
      <c r="B35" s="4576" t="s">
        <v>2117</v>
      </c>
      <c r="C35" s="4577" t="s">
        <v>3314</v>
      </c>
      <c r="D35" s="4578" t="s">
        <v>2117</v>
      </c>
      <c r="E35" s="4579" t="s">
        <v>3419</v>
      </c>
      <c r="F35" s="4577" t="s">
        <v>3314</v>
      </c>
      <c r="G35" s="4580" t="s">
        <v>3419</v>
      </c>
      <c r="H35" s="4581">
        <v>24</v>
      </c>
      <c r="I35" s="4577" t="s">
        <v>3314</v>
      </c>
      <c r="J35" s="4624">
        <v>24</v>
      </c>
      <c r="K35" s="4581">
        <v>50</v>
      </c>
      <c r="L35" s="4577" t="s">
        <v>3314</v>
      </c>
      <c r="M35" s="4582">
        <v>50</v>
      </c>
      <c r="N35" s="3151"/>
      <c r="O35" s="4576" t="s">
        <v>2117</v>
      </c>
      <c r="P35" s="4577" t="s">
        <v>3314</v>
      </c>
      <c r="Q35" s="4583" t="s">
        <v>2117</v>
      </c>
      <c r="R35" s="4579" t="s">
        <v>3419</v>
      </c>
      <c r="S35" s="4577" t="s">
        <v>3314</v>
      </c>
      <c r="T35" s="4584" t="s">
        <v>3419</v>
      </c>
      <c r="U35" s="4581">
        <v>24</v>
      </c>
      <c r="V35" s="4577" t="s">
        <v>3314</v>
      </c>
      <c r="W35" s="4583">
        <v>24</v>
      </c>
      <c r="X35" s="4581">
        <v>50</v>
      </c>
      <c r="Y35" s="4577" t="s">
        <v>3314</v>
      </c>
      <c r="Z35" s="4585">
        <v>50</v>
      </c>
      <c r="AA35" s="3151"/>
      <c r="AB35" s="3151"/>
      <c r="AC35" s="4643"/>
      <c r="AD35" s="4586" t="s">
        <v>3379</v>
      </c>
      <c r="AE35" s="4644" t="s">
        <v>2104</v>
      </c>
      <c r="AF35" s="4645">
        <v>0</v>
      </c>
      <c r="AG35" s="4644" t="s">
        <v>3396</v>
      </c>
      <c r="AH35" s="4645">
        <v>0</v>
      </c>
      <c r="AI35" s="4644" t="s">
        <v>3397</v>
      </c>
      <c r="AJ35" s="4645">
        <v>0</v>
      </c>
      <c r="AK35" s="4644" t="s">
        <v>3398</v>
      </c>
      <c r="AL35" s="4645">
        <v>0</v>
      </c>
      <c r="AM35" s="4644" t="s">
        <v>3399</v>
      </c>
      <c r="AN35" s="4645">
        <v>0</v>
      </c>
      <c r="AO35" s="4644" t="s">
        <v>3400</v>
      </c>
      <c r="AP35" s="4645">
        <v>0</v>
      </c>
      <c r="AQ35" s="4644" t="s">
        <v>3401</v>
      </c>
      <c r="AR35" s="4645">
        <v>0</v>
      </c>
      <c r="AS35" s="4644" t="s">
        <v>3402</v>
      </c>
      <c r="AT35" s="4645">
        <v>0</v>
      </c>
      <c r="AU35" s="4644" t="s">
        <v>3403</v>
      </c>
      <c r="AV35" s="4645">
        <v>0</v>
      </c>
      <c r="AW35" s="4644" t="s">
        <v>3404</v>
      </c>
      <c r="AX35" s="4645">
        <v>0</v>
      </c>
      <c r="AY35" s="4644" t="s">
        <v>3405</v>
      </c>
      <c r="AZ35" s="4645">
        <v>0</v>
      </c>
      <c r="BA35" s="4644" t="s">
        <v>3406</v>
      </c>
      <c r="BD35" s="4603"/>
      <c r="BE35" s="4614" t="s">
        <v>3323</v>
      </c>
      <c r="BF35" s="4615"/>
      <c r="BG35" s="4611"/>
      <c r="BH35" s="4614" t="s">
        <v>3412</v>
      </c>
      <c r="BI35" s="4615"/>
      <c r="BJ35" s="4611"/>
      <c r="BK35" s="4614" t="s">
        <v>3369</v>
      </c>
      <c r="BL35" s="4615"/>
      <c r="BM35" s="4611"/>
      <c r="BN35" s="4614" t="s">
        <v>3411</v>
      </c>
      <c r="BO35" s="4615"/>
      <c r="BP35" s="4611"/>
      <c r="BQ35" s="4614" t="s">
        <v>2118</v>
      </c>
      <c r="BR35" s="4615"/>
      <c r="BS35" s="4611"/>
      <c r="BT35" s="4614" t="s">
        <v>3413</v>
      </c>
      <c r="BU35" s="4615"/>
      <c r="BV35" s="4611"/>
      <c r="BW35" s="4614" t="s">
        <v>2119</v>
      </c>
      <c r="BX35" s="4615"/>
      <c r="BY35" s="4611"/>
      <c r="BZ35" s="4614" t="s">
        <v>3374</v>
      </c>
      <c r="CA35" s="4615"/>
      <c r="CB35" s="4611"/>
      <c r="CC35" s="4614" t="s">
        <v>3395</v>
      </c>
      <c r="CD35" s="4615"/>
      <c r="CE35" s="4611"/>
      <c r="CF35" s="4614" t="s">
        <v>2133</v>
      </c>
      <c r="CG35" s="4615"/>
      <c r="CH35" s="4611"/>
      <c r="CI35" s="4614" t="s">
        <v>3354</v>
      </c>
      <c r="CJ35" s="4615"/>
      <c r="CK35" s="4611"/>
      <c r="CL35" s="4614"/>
      <c r="CM35" s="4615" t="s">
        <v>3414</v>
      </c>
    </row>
    <row r="36" spans="1:91" ht="44.25">
      <c r="A36" s="3151"/>
      <c r="B36" s="4576" t="s">
        <v>3408</v>
      </c>
      <c r="C36" s="4577" t="s">
        <v>3314</v>
      </c>
      <c r="D36" s="4578" t="s">
        <v>3408</v>
      </c>
      <c r="E36" s="4579" t="s">
        <v>3413</v>
      </c>
      <c r="F36" s="4577" t="s">
        <v>3314</v>
      </c>
      <c r="G36" s="4580" t="s">
        <v>3413</v>
      </c>
      <c r="H36" s="4581">
        <v>25</v>
      </c>
      <c r="I36" s="4577" t="s">
        <v>3314</v>
      </c>
      <c r="J36" s="4624">
        <v>25</v>
      </c>
      <c r="K36" s="4581">
        <v>51</v>
      </c>
      <c r="L36" s="4577" t="s">
        <v>3314</v>
      </c>
      <c r="M36" s="4582">
        <v>51</v>
      </c>
      <c r="N36" s="3151"/>
      <c r="O36" s="4576" t="s">
        <v>3408</v>
      </c>
      <c r="P36" s="4577" t="s">
        <v>3314</v>
      </c>
      <c r="Q36" s="4583" t="s">
        <v>3408</v>
      </c>
      <c r="R36" s="4579" t="s">
        <v>3413</v>
      </c>
      <c r="S36" s="4577" t="s">
        <v>3314</v>
      </c>
      <c r="T36" s="4584" t="s">
        <v>3413</v>
      </c>
      <c r="U36" s="4581">
        <v>25</v>
      </c>
      <c r="V36" s="4577" t="s">
        <v>3314</v>
      </c>
      <c r="W36" s="4583">
        <v>25</v>
      </c>
      <c r="X36" s="4581">
        <v>51</v>
      </c>
      <c r="Y36" s="4577" t="s">
        <v>3314</v>
      </c>
      <c r="Z36" s="4585">
        <v>51</v>
      </c>
      <c r="AA36" s="3151"/>
      <c r="AB36" s="3151"/>
      <c r="AC36" s="3151"/>
      <c r="AD36" s="4594"/>
      <c r="BD36" s="4594"/>
      <c r="BE36" s="4602"/>
      <c r="BF36" s="4602"/>
      <c r="BG36" s="4602"/>
      <c r="BH36" s="4602"/>
      <c r="BI36" s="4602"/>
      <c r="BJ36" s="4602"/>
      <c r="BK36" s="4602"/>
      <c r="BL36" s="4602"/>
      <c r="BM36" s="4602"/>
      <c r="BN36" s="4602"/>
      <c r="BO36" s="4602"/>
      <c r="BP36" s="4602"/>
      <c r="BQ36" s="4602"/>
      <c r="BR36" s="4602"/>
      <c r="BS36" s="4602"/>
      <c r="BT36" s="4602"/>
      <c r="BU36" s="4602"/>
      <c r="BV36" s="4602"/>
      <c r="BW36" s="4602"/>
      <c r="BX36" s="4602"/>
      <c r="BY36" s="4602"/>
      <c r="BZ36" s="4602"/>
      <c r="CA36" s="4602"/>
      <c r="CB36" s="4602"/>
      <c r="CC36" s="4602"/>
      <c r="CD36" s="4602"/>
      <c r="CE36" s="4602"/>
      <c r="CF36" s="4602"/>
      <c r="CG36" s="4602"/>
      <c r="CH36" s="4602"/>
      <c r="CI36" s="4602"/>
      <c r="CJ36" s="4602"/>
      <c r="CK36" s="4602"/>
      <c r="CL36" s="4602"/>
      <c r="CM36" s="4602"/>
    </row>
    <row r="37" spans="1:91" ht="44.25">
      <c r="A37" s="3151"/>
      <c r="B37" s="4576" t="s">
        <v>1972</v>
      </c>
      <c r="C37" s="4577" t="s">
        <v>3314</v>
      </c>
      <c r="D37" s="4578" t="s">
        <v>1972</v>
      </c>
      <c r="E37" s="4579" t="s">
        <v>3412</v>
      </c>
      <c r="F37" s="4577" t="s">
        <v>3314</v>
      </c>
      <c r="G37" s="4580" t="s">
        <v>3412</v>
      </c>
      <c r="H37" s="4581">
        <v>26</v>
      </c>
      <c r="I37" s="4577" t="s">
        <v>3314</v>
      </c>
      <c r="J37" s="4624">
        <v>26</v>
      </c>
      <c r="K37" s="4581">
        <v>52</v>
      </c>
      <c r="L37" s="4577" t="s">
        <v>3314</v>
      </c>
      <c r="M37" s="4582">
        <v>52</v>
      </c>
      <c r="N37" s="3151"/>
      <c r="O37" s="4576" t="s">
        <v>1972</v>
      </c>
      <c r="P37" s="4577" t="s">
        <v>3314</v>
      </c>
      <c r="Q37" s="4583" t="s">
        <v>1972</v>
      </c>
      <c r="R37" s="4579" t="s">
        <v>3412</v>
      </c>
      <c r="S37" s="4577" t="s">
        <v>3314</v>
      </c>
      <c r="T37" s="4584" t="s">
        <v>3412</v>
      </c>
      <c r="U37" s="4581">
        <v>26</v>
      </c>
      <c r="V37" s="4577" t="s">
        <v>3314</v>
      </c>
      <c r="W37" s="4583">
        <v>26</v>
      </c>
      <c r="X37" s="4581">
        <v>52</v>
      </c>
      <c r="Y37" s="4577" t="s">
        <v>3314</v>
      </c>
      <c r="Z37" s="4585">
        <v>52</v>
      </c>
      <c r="AA37" s="3151"/>
      <c r="AB37" s="3151"/>
      <c r="AC37" s="3151"/>
      <c r="AD37" s="4646" t="s">
        <v>3381</v>
      </c>
      <c r="BD37" s="4603" t="s">
        <v>3377</v>
      </c>
      <c r="BE37" s="4618" t="s">
        <v>186</v>
      </c>
      <c r="BF37" s="4619"/>
      <c r="BG37" s="4617"/>
      <c r="BH37" s="4618" t="s">
        <v>1972</v>
      </c>
      <c r="BI37" s="4619"/>
      <c r="BJ37" s="4617"/>
      <c r="BK37" s="4618" t="s">
        <v>291</v>
      </c>
      <c r="BL37" s="4619"/>
      <c r="BM37" s="4617"/>
      <c r="BN37" s="4618" t="s">
        <v>1712</v>
      </c>
      <c r="BO37" s="4619"/>
      <c r="BP37" s="4617"/>
      <c r="BQ37" s="4618" t="s">
        <v>1713</v>
      </c>
      <c r="BR37" s="4619"/>
      <c r="BS37" s="4617"/>
      <c r="BT37" s="4618" t="s">
        <v>3408</v>
      </c>
      <c r="BU37" s="4619"/>
      <c r="BV37" s="4617"/>
      <c r="BW37" s="4618" t="s">
        <v>1840</v>
      </c>
      <c r="BX37" s="4619"/>
      <c r="BY37" s="4617"/>
      <c r="BZ37" s="4618" t="s">
        <v>635</v>
      </c>
      <c r="CA37" s="4619"/>
      <c r="CB37" s="4617"/>
      <c r="CC37" s="4618" t="s">
        <v>341</v>
      </c>
      <c r="CD37" s="4619"/>
      <c r="CE37" s="4617"/>
      <c r="CF37" s="4618" t="s">
        <v>663</v>
      </c>
      <c r="CG37" s="4619"/>
      <c r="CH37" s="4617"/>
      <c r="CI37" s="4618" t="s">
        <v>3409</v>
      </c>
      <c r="CJ37" s="4619"/>
      <c r="CK37" s="4617"/>
      <c r="CL37" s="4618" t="s">
        <v>3410</v>
      </c>
      <c r="CM37" s="4619"/>
    </row>
    <row r="38" spans="1:91" ht="46.5">
      <c r="A38" s="3151"/>
      <c r="B38" s="4576" t="s">
        <v>2097</v>
      </c>
      <c r="C38" s="4577" t="s">
        <v>3314</v>
      </c>
      <c r="D38" s="4578" t="s">
        <v>2097</v>
      </c>
      <c r="E38" s="4579" t="s">
        <v>2096</v>
      </c>
      <c r="F38" s="4577" t="s">
        <v>3314</v>
      </c>
      <c r="G38" s="4580" t="s">
        <v>2096</v>
      </c>
      <c r="H38" s="4581" t="s">
        <v>3410</v>
      </c>
      <c r="I38" s="4577" t="s">
        <v>3314</v>
      </c>
      <c r="J38" s="4624" t="s">
        <v>3410</v>
      </c>
      <c r="K38" s="4581" t="s">
        <v>3420</v>
      </c>
      <c r="L38" s="4577" t="s">
        <v>3314</v>
      </c>
      <c r="M38" s="4582" t="s">
        <v>3420</v>
      </c>
      <c r="N38" s="3151"/>
      <c r="O38" s="4576" t="s">
        <v>2097</v>
      </c>
      <c r="P38" s="4577" t="s">
        <v>3314</v>
      </c>
      <c r="Q38" s="4583" t="s">
        <v>2097</v>
      </c>
      <c r="R38" s="4579" t="s">
        <v>2096</v>
      </c>
      <c r="S38" s="4577" t="s">
        <v>3314</v>
      </c>
      <c r="T38" s="4584" t="s">
        <v>2096</v>
      </c>
      <c r="U38" s="4647" t="s">
        <v>3410</v>
      </c>
      <c r="V38" s="4577" t="s">
        <v>3314</v>
      </c>
      <c r="W38" s="4583" t="s">
        <v>3410</v>
      </c>
      <c r="X38" s="4648" t="s">
        <v>3420</v>
      </c>
      <c r="Y38" s="4577" t="s">
        <v>3314</v>
      </c>
      <c r="Z38" s="4585" t="s">
        <v>3420</v>
      </c>
      <c r="AA38" s="3151"/>
      <c r="AB38" s="3151"/>
      <c r="AC38" s="4643"/>
      <c r="AD38" s="4586" t="s">
        <v>3324</v>
      </c>
      <c r="AE38" s="4627" t="s">
        <v>3421</v>
      </c>
      <c r="AF38" s="4628"/>
      <c r="AG38" s="4627" t="s">
        <v>3422</v>
      </c>
      <c r="AH38" s="4628"/>
      <c r="AI38" s="4627" t="s">
        <v>3423</v>
      </c>
      <c r="AJ38" s="4628"/>
      <c r="AK38" s="4627" t="s">
        <v>3424</v>
      </c>
      <c r="AL38" s="4628"/>
      <c r="AM38" s="4627" t="s">
        <v>3425</v>
      </c>
      <c r="AN38" s="4628"/>
      <c r="AO38" s="4627" t="s">
        <v>3426</v>
      </c>
      <c r="AP38" s="4628"/>
      <c r="AQ38" s="4627" t="s">
        <v>3427</v>
      </c>
      <c r="AR38" s="4628"/>
      <c r="AS38" s="4627" t="s">
        <v>3428</v>
      </c>
      <c r="AT38" s="4628"/>
      <c r="AU38" s="4627" t="s">
        <v>3429</v>
      </c>
      <c r="AV38" s="4628"/>
      <c r="AW38" s="4627" t="s">
        <v>3430</v>
      </c>
      <c r="AX38" s="4628"/>
      <c r="AY38" s="4627" t="s">
        <v>3431</v>
      </c>
      <c r="AZ38" s="4628"/>
      <c r="BA38" s="4627" t="s">
        <v>3432</v>
      </c>
      <c r="BD38" s="4603"/>
      <c r="BE38" s="4622" t="s">
        <v>3323</v>
      </c>
      <c r="BF38" s="4623"/>
      <c r="BG38" s="4617"/>
      <c r="BH38" s="4622" t="s">
        <v>3412</v>
      </c>
      <c r="BI38" s="4623"/>
      <c r="BJ38" s="4617"/>
      <c r="BK38" s="4622" t="s">
        <v>3369</v>
      </c>
      <c r="BL38" s="4623"/>
      <c r="BM38" s="4617"/>
      <c r="BN38" s="4622" t="s">
        <v>3411</v>
      </c>
      <c r="BO38" s="4623"/>
      <c r="BP38" s="4617"/>
      <c r="BQ38" s="4622" t="s">
        <v>2118</v>
      </c>
      <c r="BR38" s="4623"/>
      <c r="BS38" s="4617"/>
      <c r="BT38" s="4622" t="s">
        <v>3413</v>
      </c>
      <c r="BU38" s="4623"/>
      <c r="BV38" s="4617"/>
      <c r="BW38" s="4622" t="s">
        <v>2119</v>
      </c>
      <c r="BX38" s="4623"/>
      <c r="BY38" s="4617"/>
      <c r="BZ38" s="4622" t="s">
        <v>3374</v>
      </c>
      <c r="CA38" s="4623"/>
      <c r="CB38" s="4617"/>
      <c r="CC38" s="4622" t="s">
        <v>3395</v>
      </c>
      <c r="CD38" s="4623"/>
      <c r="CE38" s="4617"/>
      <c r="CF38" s="4622" t="s">
        <v>2133</v>
      </c>
      <c r="CG38" s="4623"/>
      <c r="CH38" s="4617"/>
      <c r="CI38" s="4622" t="s">
        <v>3354</v>
      </c>
      <c r="CJ38" s="4623"/>
      <c r="CK38" s="4617"/>
      <c r="CL38" s="4622"/>
      <c r="CM38" s="4623" t="s">
        <v>3414</v>
      </c>
    </row>
    <row r="39" spans="1:91" ht="44.25">
      <c r="A39" s="3151"/>
      <c r="B39" s="4576" t="s">
        <v>3341</v>
      </c>
      <c r="C39" s="4577" t="s">
        <v>3314</v>
      </c>
      <c r="D39" s="4578" t="s">
        <v>3341</v>
      </c>
      <c r="E39" s="4579" t="s">
        <v>2094</v>
      </c>
      <c r="F39" s="4577" t="s">
        <v>3314</v>
      </c>
      <c r="G39" s="4580" t="s">
        <v>2094</v>
      </c>
      <c r="H39" s="4581" t="s">
        <v>439</v>
      </c>
      <c r="I39" s="4577" t="s">
        <v>3314</v>
      </c>
      <c r="J39" s="4624" t="s">
        <v>439</v>
      </c>
      <c r="K39" s="4581" t="s">
        <v>3433</v>
      </c>
      <c r="L39" s="4577" t="s">
        <v>3314</v>
      </c>
      <c r="M39" s="4582" t="s">
        <v>3433</v>
      </c>
      <c r="N39" s="3151"/>
      <c r="O39" s="4576" t="s">
        <v>3341</v>
      </c>
      <c r="P39" s="4577" t="s">
        <v>3314</v>
      </c>
      <c r="Q39" s="4583" t="s">
        <v>3341</v>
      </c>
      <c r="R39" s="4579" t="s">
        <v>2094</v>
      </c>
      <c r="S39" s="4577" t="s">
        <v>3314</v>
      </c>
      <c r="T39" s="4584" t="s">
        <v>2094</v>
      </c>
      <c r="U39" s="4647" t="s">
        <v>439</v>
      </c>
      <c r="V39" s="4577" t="s">
        <v>3314</v>
      </c>
      <c r="W39" s="4583" t="s">
        <v>439</v>
      </c>
      <c r="X39" s="4648" t="s">
        <v>3433</v>
      </c>
      <c r="Y39" s="4577" t="s">
        <v>3314</v>
      </c>
      <c r="Z39" s="4585" t="s">
        <v>3433</v>
      </c>
      <c r="AA39" s="3151"/>
      <c r="AB39" s="3151"/>
      <c r="AC39" s="3151"/>
      <c r="AD39" s="4594"/>
      <c r="AE39" s="4631"/>
      <c r="AF39" s="4631"/>
      <c r="AG39" s="4631"/>
      <c r="AH39" s="4631"/>
      <c r="AI39" s="4631"/>
      <c r="AJ39" s="4631"/>
      <c r="AK39" s="4631"/>
      <c r="AL39" s="4631"/>
      <c r="AM39" s="4631"/>
      <c r="AN39" s="4631"/>
      <c r="AO39" s="4631"/>
      <c r="AP39" s="4631"/>
      <c r="AQ39" s="4631"/>
      <c r="AR39" s="4631"/>
      <c r="AS39" s="4631"/>
      <c r="AT39" s="4631"/>
      <c r="AU39" s="4631"/>
      <c r="AV39" s="4631"/>
      <c r="AW39" s="4631"/>
      <c r="AX39" s="4631"/>
      <c r="AY39" s="4631"/>
      <c r="AZ39" s="4631"/>
      <c r="BA39" s="4631"/>
      <c r="BD39" s="4594"/>
      <c r="BE39" s="4602"/>
      <c r="BF39" s="4602"/>
      <c r="BG39" s="4602"/>
      <c r="BH39" s="4602"/>
      <c r="BI39" s="4602"/>
      <c r="BJ39" s="4602"/>
      <c r="BK39" s="4602"/>
      <c r="BL39" s="4602"/>
      <c r="BM39" s="4602"/>
      <c r="BN39" s="4602"/>
      <c r="BO39" s="4602"/>
      <c r="BP39" s="4602"/>
      <c r="BQ39" s="4602"/>
      <c r="BR39" s="4602"/>
      <c r="BS39" s="4602"/>
      <c r="BT39" s="4602"/>
      <c r="BU39" s="4602"/>
      <c r="BV39" s="4602"/>
      <c r="BW39" s="4602"/>
      <c r="BX39" s="4602"/>
      <c r="BY39" s="4602"/>
      <c r="BZ39" s="4602"/>
      <c r="CA39" s="4602"/>
      <c r="CB39" s="4602"/>
      <c r="CC39" s="4602"/>
      <c r="CD39" s="4602"/>
      <c r="CE39" s="4602"/>
      <c r="CF39" s="4602"/>
      <c r="CG39" s="4602"/>
      <c r="CH39" s="4602"/>
      <c r="CI39" s="4602"/>
      <c r="CJ39" s="4602"/>
      <c r="CK39" s="4602"/>
      <c r="CL39" s="4602"/>
      <c r="CM39" s="4602"/>
    </row>
    <row r="40" spans="1:91" ht="44.25">
      <c r="A40" s="3151"/>
      <c r="B40" s="4576" t="s">
        <v>3349</v>
      </c>
      <c r="C40" s="4577" t="s">
        <v>3314</v>
      </c>
      <c r="D40" s="4578" t="s">
        <v>3349</v>
      </c>
      <c r="E40" s="4579" t="s">
        <v>3345</v>
      </c>
      <c r="F40" s="4577" t="s">
        <v>3314</v>
      </c>
      <c r="G40" s="4580" t="s">
        <v>3345</v>
      </c>
      <c r="H40" s="4581" t="s">
        <v>2046</v>
      </c>
      <c r="I40" s="4577" t="s">
        <v>3314</v>
      </c>
      <c r="J40" s="4624" t="s">
        <v>2046</v>
      </c>
      <c r="K40" s="4581" t="s">
        <v>3347</v>
      </c>
      <c r="L40" s="4577" t="s">
        <v>3314</v>
      </c>
      <c r="M40" s="4582" t="s">
        <v>3347</v>
      </c>
      <c r="N40" s="3151"/>
      <c r="O40" s="4576" t="s">
        <v>3349</v>
      </c>
      <c r="P40" s="4577" t="s">
        <v>3314</v>
      </c>
      <c r="Q40" s="4583" t="s">
        <v>3349</v>
      </c>
      <c r="R40" s="4579" t="s">
        <v>3345</v>
      </c>
      <c r="S40" s="4577" t="s">
        <v>3314</v>
      </c>
      <c r="T40" s="4584" t="s">
        <v>3345</v>
      </c>
      <c r="U40" s="4647" t="s">
        <v>2046</v>
      </c>
      <c r="V40" s="4577" t="s">
        <v>3314</v>
      </c>
      <c r="W40" s="4583" t="s">
        <v>2046</v>
      </c>
      <c r="X40" s="4648" t="s">
        <v>3347</v>
      </c>
      <c r="Y40" s="4577" t="s">
        <v>3314</v>
      </c>
      <c r="Z40" s="4585" t="s">
        <v>3347</v>
      </c>
      <c r="AA40" s="3151"/>
      <c r="AB40" s="4643"/>
      <c r="AC40" s="3151"/>
      <c r="AD40" s="4586" t="s">
        <v>2049</v>
      </c>
      <c r="AE40" s="4599" t="s">
        <v>3434</v>
      </c>
      <c r="AF40" s="4600"/>
      <c r="AG40" s="4599" t="s">
        <v>3435</v>
      </c>
      <c r="AH40" s="4600"/>
      <c r="AI40" s="4599" t="s">
        <v>3436</v>
      </c>
      <c r="AJ40" s="4600"/>
      <c r="AK40" s="4599" t="s">
        <v>3437</v>
      </c>
      <c r="AL40" s="4600"/>
      <c r="AM40" s="4599" t="s">
        <v>3438</v>
      </c>
      <c r="AN40" s="4600"/>
      <c r="AO40" s="4599" t="s">
        <v>3439</v>
      </c>
      <c r="AP40" s="4600"/>
      <c r="AQ40" s="4599" t="s">
        <v>3440</v>
      </c>
      <c r="AR40" s="4600"/>
      <c r="AS40" s="4599" t="s">
        <v>3441</v>
      </c>
      <c r="AT40" s="4600"/>
      <c r="AU40" s="4599" t="s">
        <v>3442</v>
      </c>
      <c r="AV40" s="4600"/>
      <c r="AW40" s="4599" t="s">
        <v>3443</v>
      </c>
      <c r="AX40" s="4600"/>
      <c r="AY40" s="4599" t="s">
        <v>1498</v>
      </c>
      <c r="AZ40" s="4600"/>
      <c r="BA40" s="4599" t="s">
        <v>3444</v>
      </c>
      <c r="BD40" s="4603" t="s">
        <v>3379</v>
      </c>
      <c r="BE40" s="4625" t="s">
        <v>186</v>
      </c>
      <c r="BF40" s="4626"/>
      <c r="BG40" s="4621"/>
      <c r="BH40" s="4625" t="s">
        <v>1972</v>
      </c>
      <c r="BI40" s="4626"/>
      <c r="BJ40" s="4621"/>
      <c r="BK40" s="4625" t="s">
        <v>291</v>
      </c>
      <c r="BL40" s="4626"/>
      <c r="BM40" s="4621"/>
      <c r="BN40" s="4625" t="s">
        <v>1712</v>
      </c>
      <c r="BO40" s="4626"/>
      <c r="BP40" s="4621"/>
      <c r="BQ40" s="4625" t="s">
        <v>1713</v>
      </c>
      <c r="BR40" s="4626"/>
      <c r="BS40" s="4621"/>
      <c r="BT40" s="4625" t="s">
        <v>3408</v>
      </c>
      <c r="BU40" s="4626"/>
      <c r="BV40" s="4621"/>
      <c r="BW40" s="4625" t="s">
        <v>1840</v>
      </c>
      <c r="BX40" s="4626"/>
      <c r="BY40" s="4621"/>
      <c r="BZ40" s="4625" t="s">
        <v>635</v>
      </c>
      <c r="CA40" s="4626"/>
      <c r="CB40" s="4621"/>
      <c r="CC40" s="4625" t="s">
        <v>341</v>
      </c>
      <c r="CD40" s="4626"/>
      <c r="CE40" s="4621"/>
      <c r="CF40" s="4625" t="s">
        <v>663</v>
      </c>
      <c r="CG40" s="4626"/>
      <c r="CH40" s="4621"/>
      <c r="CI40" s="4625" t="s">
        <v>3409</v>
      </c>
      <c r="CJ40" s="4626"/>
      <c r="CK40" s="4621"/>
      <c r="CL40" s="4625" t="s">
        <v>3410</v>
      </c>
      <c r="CM40" s="4626"/>
    </row>
    <row r="41" spans="1:91" ht="44.25">
      <c r="A41" s="3151"/>
      <c r="B41" s="4576" t="s">
        <v>3445</v>
      </c>
      <c r="C41" s="4577" t="s">
        <v>3314</v>
      </c>
      <c r="D41" s="4578" t="s">
        <v>3445</v>
      </c>
      <c r="E41" s="4579" t="s">
        <v>3356</v>
      </c>
      <c r="F41" s="4577" t="s">
        <v>3314</v>
      </c>
      <c r="G41" s="4580" t="s">
        <v>3356</v>
      </c>
      <c r="H41" s="4581" t="s">
        <v>702</v>
      </c>
      <c r="I41" s="4577" t="s">
        <v>3314</v>
      </c>
      <c r="J41" s="4624" t="s">
        <v>702</v>
      </c>
      <c r="K41" s="4581" t="s">
        <v>159</v>
      </c>
      <c r="L41" s="4577" t="s">
        <v>3314</v>
      </c>
      <c r="M41" s="4582" t="s">
        <v>159</v>
      </c>
      <c r="N41" s="3151"/>
      <c r="O41" s="4576" t="s">
        <v>3445</v>
      </c>
      <c r="P41" s="4577" t="s">
        <v>3314</v>
      </c>
      <c r="Q41" s="4583" t="s">
        <v>3445</v>
      </c>
      <c r="R41" s="4579" t="s">
        <v>3356</v>
      </c>
      <c r="S41" s="4577" t="s">
        <v>3314</v>
      </c>
      <c r="T41" s="4584" t="s">
        <v>3356</v>
      </c>
      <c r="U41" s="4647" t="s">
        <v>702</v>
      </c>
      <c r="V41" s="4577" t="s">
        <v>3314</v>
      </c>
      <c r="W41" s="4583" t="s">
        <v>702</v>
      </c>
      <c r="X41" s="4648" t="s">
        <v>159</v>
      </c>
      <c r="Y41" s="4577" t="s">
        <v>3314</v>
      </c>
      <c r="Z41" s="4585" t="s">
        <v>159</v>
      </c>
      <c r="AA41" s="3151"/>
      <c r="AB41" s="3151"/>
      <c r="AC41" s="3151"/>
      <c r="AD41" s="4594"/>
      <c r="AE41" s="4602"/>
      <c r="AF41" s="4602"/>
      <c r="AG41" s="4602"/>
      <c r="AH41" s="4602"/>
      <c r="AI41" s="4602"/>
      <c r="AJ41" s="4602"/>
      <c r="AK41" s="4602"/>
      <c r="AL41" s="4602"/>
      <c r="AM41" s="4602"/>
      <c r="AN41" s="4602"/>
      <c r="AO41" s="4602"/>
      <c r="AP41" s="4602"/>
      <c r="AQ41" s="4602"/>
      <c r="AR41" s="4602"/>
      <c r="AS41" s="4602"/>
      <c r="AT41" s="4602"/>
      <c r="AU41" s="4602"/>
      <c r="AV41" s="4602"/>
      <c r="AW41" s="4602"/>
      <c r="AX41" s="4602"/>
      <c r="AY41" s="4602"/>
      <c r="AZ41" s="4602"/>
      <c r="BA41" s="4602"/>
      <c r="BD41" s="4603"/>
      <c r="BE41" s="4629" t="s">
        <v>3323</v>
      </c>
      <c r="BF41" s="4630"/>
      <c r="BG41" s="4621"/>
      <c r="BH41" s="4629" t="s">
        <v>3412</v>
      </c>
      <c r="BI41" s="4630"/>
      <c r="BJ41" s="4621"/>
      <c r="BK41" s="4629" t="s">
        <v>3369</v>
      </c>
      <c r="BL41" s="4630"/>
      <c r="BM41" s="4621"/>
      <c r="BN41" s="4629" t="s">
        <v>3411</v>
      </c>
      <c r="BO41" s="4630"/>
      <c r="BP41" s="4621"/>
      <c r="BQ41" s="4629" t="s">
        <v>2118</v>
      </c>
      <c r="BR41" s="4630"/>
      <c r="BS41" s="4621"/>
      <c r="BT41" s="4629" t="s">
        <v>3413</v>
      </c>
      <c r="BU41" s="4630"/>
      <c r="BV41" s="4621"/>
      <c r="BW41" s="4629" t="s">
        <v>2119</v>
      </c>
      <c r="BX41" s="4630"/>
      <c r="BY41" s="4621"/>
      <c r="BZ41" s="4629" t="s">
        <v>3374</v>
      </c>
      <c r="CA41" s="4630"/>
      <c r="CB41" s="4621"/>
      <c r="CC41" s="4629" t="s">
        <v>3395</v>
      </c>
      <c r="CD41" s="4630"/>
      <c r="CE41" s="4621"/>
      <c r="CF41" s="4629" t="s">
        <v>2133</v>
      </c>
      <c r="CG41" s="4630"/>
      <c r="CH41" s="4621"/>
      <c r="CI41" s="4629" t="s">
        <v>3354</v>
      </c>
      <c r="CJ41" s="4630"/>
      <c r="CK41" s="4621"/>
      <c r="CL41" s="4629"/>
      <c r="CM41" s="4630" t="s">
        <v>3414</v>
      </c>
    </row>
    <row r="42" spans="1:91" ht="44.25">
      <c r="A42" s="3151"/>
      <c r="B42" s="4576" t="s">
        <v>3353</v>
      </c>
      <c r="C42" s="4577" t="s">
        <v>3314</v>
      </c>
      <c r="D42" s="4578" t="s">
        <v>3353</v>
      </c>
      <c r="E42" s="4579" t="s">
        <v>3346</v>
      </c>
      <c r="F42" s="4577" t="s">
        <v>3314</v>
      </c>
      <c r="G42" s="4580" t="s">
        <v>3346</v>
      </c>
      <c r="H42" s="4581" t="s">
        <v>3446</v>
      </c>
      <c r="I42" s="4577" t="s">
        <v>3314</v>
      </c>
      <c r="J42" s="4624" t="s">
        <v>3446</v>
      </c>
      <c r="K42" s="4581" t="s">
        <v>3342</v>
      </c>
      <c r="L42" s="4577" t="s">
        <v>3314</v>
      </c>
      <c r="M42" s="4582" t="s">
        <v>3342</v>
      </c>
      <c r="N42" s="3151"/>
      <c r="O42" s="4576" t="s">
        <v>3353</v>
      </c>
      <c r="P42" s="4577" t="s">
        <v>3314</v>
      </c>
      <c r="Q42" s="4583" t="s">
        <v>3353</v>
      </c>
      <c r="R42" s="4579" t="s">
        <v>3346</v>
      </c>
      <c r="S42" s="4577" t="s">
        <v>3314</v>
      </c>
      <c r="T42" s="4584" t="s">
        <v>3346</v>
      </c>
      <c r="U42" s="4647" t="s">
        <v>3446</v>
      </c>
      <c r="V42" s="4577" t="s">
        <v>3314</v>
      </c>
      <c r="W42" s="4583" t="s">
        <v>3446</v>
      </c>
      <c r="X42" s="4648" t="s">
        <v>3342</v>
      </c>
      <c r="Y42" s="4577" t="s">
        <v>3314</v>
      </c>
      <c r="Z42" s="4585" t="s">
        <v>3342</v>
      </c>
      <c r="AA42" s="3151"/>
      <c r="AB42" s="3151"/>
      <c r="AC42" s="3151"/>
      <c r="AD42" s="4586" t="s">
        <v>3368</v>
      </c>
      <c r="AE42" s="4607" t="s">
        <v>3434</v>
      </c>
      <c r="AF42" s="4606">
        <v>0</v>
      </c>
      <c r="AG42" s="4607" t="s">
        <v>3435</v>
      </c>
      <c r="AH42" s="4606">
        <v>0</v>
      </c>
      <c r="AI42" s="4607" t="s">
        <v>3436</v>
      </c>
      <c r="AJ42" s="4606">
        <v>0</v>
      </c>
      <c r="AK42" s="4607" t="s">
        <v>3437</v>
      </c>
      <c r="AL42" s="4606">
        <v>0</v>
      </c>
      <c r="AM42" s="4607" t="s">
        <v>3438</v>
      </c>
      <c r="AN42" s="4606">
        <v>0</v>
      </c>
      <c r="AO42" s="4607" t="s">
        <v>3439</v>
      </c>
      <c r="AP42" s="4606">
        <v>0</v>
      </c>
      <c r="AQ42" s="4607" t="s">
        <v>3440</v>
      </c>
      <c r="AR42" s="4606">
        <v>0</v>
      </c>
      <c r="AS42" s="4649" t="s">
        <v>3441</v>
      </c>
      <c r="AT42" s="4606">
        <v>0</v>
      </c>
      <c r="AU42" s="4607" t="s">
        <v>3442</v>
      </c>
      <c r="AV42" s="4606">
        <v>0</v>
      </c>
      <c r="AW42" s="4607" t="s">
        <v>3443</v>
      </c>
      <c r="AX42" s="4606">
        <v>0</v>
      </c>
      <c r="AY42" s="4607" t="s">
        <v>1498</v>
      </c>
      <c r="AZ42" s="4606">
        <v>0</v>
      </c>
      <c r="BA42" s="4607" t="s">
        <v>3444</v>
      </c>
      <c r="BD42" s="4594"/>
      <c r="BE42" s="4602"/>
      <c r="BF42" s="4602"/>
      <c r="BG42" s="4602"/>
      <c r="BH42" s="4602"/>
      <c r="BI42" s="4602"/>
      <c r="BJ42" s="4602"/>
      <c r="BK42" s="4602"/>
      <c r="BL42" s="4602"/>
      <c r="BM42" s="4602"/>
      <c r="BN42" s="4602"/>
      <c r="BO42" s="4602"/>
      <c r="BP42" s="4602"/>
      <c r="BQ42" s="4602"/>
      <c r="BR42" s="4602"/>
      <c r="BS42" s="4602"/>
      <c r="BT42" s="4602"/>
      <c r="BU42" s="4602"/>
      <c r="BV42" s="4602"/>
      <c r="BW42" s="4602"/>
      <c r="BX42" s="4602"/>
      <c r="BY42" s="4602"/>
      <c r="BZ42" s="4602"/>
      <c r="CA42" s="4602"/>
      <c r="CB42" s="4602"/>
      <c r="CC42" s="4602"/>
      <c r="CD42" s="4602"/>
      <c r="CE42" s="4602"/>
      <c r="CF42" s="4602"/>
      <c r="CG42" s="4602"/>
      <c r="CH42" s="4602"/>
      <c r="CI42" s="4602"/>
      <c r="CJ42" s="4602"/>
      <c r="CK42" s="4602"/>
      <c r="CL42" s="4602"/>
      <c r="CM42" s="4602"/>
    </row>
    <row r="43" spans="1:91" ht="44.25">
      <c r="A43" s="3151"/>
      <c r="B43" s="4576" t="s">
        <v>3355</v>
      </c>
      <c r="C43" s="4577" t="s">
        <v>3314</v>
      </c>
      <c r="D43" s="4578" t="s">
        <v>3355</v>
      </c>
      <c r="E43" s="4579" t="s">
        <v>3357</v>
      </c>
      <c r="F43" s="4577" t="s">
        <v>3314</v>
      </c>
      <c r="G43" s="4580" t="s">
        <v>3357</v>
      </c>
      <c r="H43" s="4581" t="s">
        <v>3447</v>
      </c>
      <c r="I43" s="4577" t="s">
        <v>3314</v>
      </c>
      <c r="J43" s="4624" t="s">
        <v>3447</v>
      </c>
      <c r="K43" s="4581" t="s">
        <v>2093</v>
      </c>
      <c r="L43" s="4577" t="s">
        <v>3314</v>
      </c>
      <c r="M43" s="4582" t="s">
        <v>2093</v>
      </c>
      <c r="N43" s="3151"/>
      <c r="O43" s="4576" t="s">
        <v>3355</v>
      </c>
      <c r="P43" s="4577" t="s">
        <v>3314</v>
      </c>
      <c r="Q43" s="4583" t="s">
        <v>3355</v>
      </c>
      <c r="R43" s="4579" t="s">
        <v>3357</v>
      </c>
      <c r="S43" s="4577" t="s">
        <v>3314</v>
      </c>
      <c r="T43" s="4584" t="s">
        <v>3357</v>
      </c>
      <c r="U43" s="4647" t="s">
        <v>3447</v>
      </c>
      <c r="V43" s="4577" t="s">
        <v>3314</v>
      </c>
      <c r="W43" s="4583" t="s">
        <v>3447</v>
      </c>
      <c r="X43" s="4648" t="s">
        <v>2093</v>
      </c>
      <c r="Y43" s="4577" t="s">
        <v>3314</v>
      </c>
      <c r="Z43" s="4585" t="s">
        <v>2093</v>
      </c>
      <c r="AA43" s="3151"/>
      <c r="AB43" s="3151"/>
      <c r="AC43" s="3151"/>
      <c r="AD43" s="4594"/>
      <c r="AE43" s="4602"/>
      <c r="AF43" s="4602"/>
      <c r="AG43" s="4602"/>
      <c r="AH43" s="4602"/>
      <c r="AI43" s="4602"/>
      <c r="AJ43" s="4602"/>
      <c r="AK43" s="4602"/>
      <c r="AL43" s="4602"/>
      <c r="AM43" s="4602"/>
      <c r="AN43" s="4602"/>
      <c r="AO43" s="4602"/>
      <c r="AP43" s="4602"/>
      <c r="AQ43" s="4602"/>
      <c r="AR43" s="4602"/>
      <c r="AS43" s="4650"/>
      <c r="AT43" s="4602"/>
      <c r="AU43" s="4602"/>
      <c r="AV43" s="4602"/>
      <c r="AW43" s="4602"/>
      <c r="AX43" s="4602"/>
      <c r="AY43" s="4602"/>
      <c r="AZ43" s="4602"/>
      <c r="BA43" s="4602"/>
      <c r="BD43" s="4594"/>
      <c r="BE43" s="4567" t="s">
        <v>3448</v>
      </c>
      <c r="BF43" s="4602"/>
      <c r="BG43" s="4602"/>
      <c r="BH43" s="4602"/>
      <c r="BI43" s="4602"/>
      <c r="BJ43" s="4602"/>
      <c r="BK43" s="4602"/>
      <c r="BL43" s="4602"/>
      <c r="BM43" s="4602"/>
      <c r="BN43" s="4602"/>
      <c r="BO43" s="4602"/>
      <c r="BP43" s="4602"/>
      <c r="BQ43" s="4602"/>
      <c r="BR43" s="4602"/>
      <c r="BS43" s="4602"/>
      <c r="BT43" s="4602"/>
      <c r="BU43" s="4602"/>
      <c r="BV43" s="4602"/>
      <c r="BW43" s="4602"/>
      <c r="BX43" s="4602"/>
      <c r="BY43" s="4602"/>
      <c r="BZ43" s="4602"/>
      <c r="CA43" s="4602"/>
      <c r="CB43" s="4602"/>
      <c r="CC43" s="4602"/>
      <c r="CD43" s="4602"/>
      <c r="CE43" s="4602"/>
      <c r="CF43" s="4602"/>
      <c r="CG43" s="4602"/>
      <c r="CH43" s="4602"/>
      <c r="CI43" s="4602"/>
      <c r="CJ43" s="4602"/>
      <c r="CK43" s="4602"/>
      <c r="CL43" s="4602"/>
      <c r="CM43" s="4602"/>
    </row>
    <row r="44" spans="1:91" ht="44.25">
      <c r="A44" s="3151"/>
      <c r="B44" s="4576" t="s">
        <v>3449</v>
      </c>
      <c r="C44" s="4577" t="s">
        <v>3314</v>
      </c>
      <c r="D44" s="4578" t="s">
        <v>3449</v>
      </c>
      <c r="E44" s="4579" t="s">
        <v>3344</v>
      </c>
      <c r="F44" s="4577" t="s">
        <v>3314</v>
      </c>
      <c r="G44" s="4580" t="s">
        <v>3344</v>
      </c>
      <c r="H44" s="4581" t="s">
        <v>3352</v>
      </c>
      <c r="I44" s="4577" t="s">
        <v>3314</v>
      </c>
      <c r="J44" s="4624" t="s">
        <v>3352</v>
      </c>
      <c r="K44" s="4581" t="s">
        <v>3450</v>
      </c>
      <c r="L44" s="4577" t="s">
        <v>3314</v>
      </c>
      <c r="M44" s="4582" t="s">
        <v>3450</v>
      </c>
      <c r="N44" s="3151"/>
      <c r="O44" s="4576" t="s">
        <v>3449</v>
      </c>
      <c r="P44" s="4577" t="s">
        <v>3314</v>
      </c>
      <c r="Q44" s="4583" t="s">
        <v>3449</v>
      </c>
      <c r="R44" s="4579" t="s">
        <v>3344</v>
      </c>
      <c r="S44" s="4577" t="s">
        <v>3314</v>
      </c>
      <c r="T44" s="4584" t="s">
        <v>3344</v>
      </c>
      <c r="U44" s="4647" t="s">
        <v>3352</v>
      </c>
      <c r="V44" s="4577" t="s">
        <v>3314</v>
      </c>
      <c r="W44" s="4583" t="s">
        <v>3352</v>
      </c>
      <c r="X44" s="4648" t="s">
        <v>3450</v>
      </c>
      <c r="Y44" s="4577" t="s">
        <v>3314</v>
      </c>
      <c r="Z44" s="4585" t="s">
        <v>3450</v>
      </c>
      <c r="AA44" s="3151"/>
      <c r="AB44" s="4643"/>
      <c r="AC44" s="3151"/>
      <c r="AD44" s="4586" t="s">
        <v>3371</v>
      </c>
      <c r="AE44" s="4610" t="s">
        <v>3434</v>
      </c>
      <c r="AF44" s="4611">
        <v>0</v>
      </c>
      <c r="AG44" s="4610" t="s">
        <v>3435</v>
      </c>
      <c r="AH44" s="4611">
        <v>0</v>
      </c>
      <c r="AI44" s="4610" t="s">
        <v>3436</v>
      </c>
      <c r="AJ44" s="4611">
        <v>0</v>
      </c>
      <c r="AK44" s="4610" t="s">
        <v>3437</v>
      </c>
      <c r="AL44" s="4611">
        <v>0</v>
      </c>
      <c r="AM44" s="4610" t="s">
        <v>3438</v>
      </c>
      <c r="AN44" s="4611">
        <v>0</v>
      </c>
      <c r="AO44" s="4610" t="s">
        <v>3439</v>
      </c>
      <c r="AP44" s="4611">
        <v>0</v>
      </c>
      <c r="AQ44" s="4610" t="s">
        <v>3440</v>
      </c>
      <c r="AR44" s="4611">
        <v>0</v>
      </c>
      <c r="AS44" s="4610" t="s">
        <v>3441</v>
      </c>
      <c r="AT44" s="4611">
        <v>0</v>
      </c>
      <c r="AU44" s="4610" t="s">
        <v>3442</v>
      </c>
      <c r="AV44" s="4611">
        <v>0</v>
      </c>
      <c r="AW44" s="4610" t="s">
        <v>3443</v>
      </c>
      <c r="AX44" s="4611">
        <v>0</v>
      </c>
      <c r="AY44" s="4610" t="s">
        <v>1498</v>
      </c>
      <c r="AZ44" s="4611">
        <v>0</v>
      </c>
      <c r="BA44" s="4610" t="s">
        <v>3444</v>
      </c>
      <c r="BD44" s="4589" t="s">
        <v>3337</v>
      </c>
      <c r="BE44" s="4590" t="s">
        <v>2012</v>
      </c>
      <c r="BF44" s="4591"/>
      <c r="BG44" s="4592"/>
      <c r="BH44" s="4590" t="s">
        <v>340</v>
      </c>
      <c r="BI44" s="4591"/>
      <c r="BJ44" s="4592"/>
      <c r="BK44" s="4590" t="s">
        <v>290</v>
      </c>
      <c r="BL44" s="4591"/>
      <c r="BM44" s="4592"/>
      <c r="BN44" s="4590" t="s">
        <v>292</v>
      </c>
      <c r="BO44" s="4591"/>
      <c r="BP44" s="4592"/>
      <c r="BQ44" s="4590" t="s">
        <v>1806</v>
      </c>
      <c r="BR44" s="4591"/>
      <c r="BS44" s="4592"/>
      <c r="BT44" s="4590" t="s">
        <v>293</v>
      </c>
      <c r="BU44" s="4591"/>
      <c r="BV44" s="4592"/>
      <c r="BW44" s="4590" t="s">
        <v>638</v>
      </c>
      <c r="BX44" s="4591"/>
      <c r="BY44" s="4592"/>
      <c r="BZ44" s="4590" t="s">
        <v>640</v>
      </c>
      <c r="CA44" s="4591"/>
      <c r="CB44" s="4592"/>
      <c r="CC44" s="4590" t="s">
        <v>294</v>
      </c>
      <c r="CD44" s="4591"/>
      <c r="CE44" s="4592"/>
      <c r="CF44" s="4590" t="s">
        <v>339</v>
      </c>
      <c r="CG44" s="4591"/>
      <c r="CH44" s="4592"/>
      <c r="CI44" s="4590" t="s">
        <v>2096</v>
      </c>
      <c r="CJ44" s="4591"/>
      <c r="CK44" s="4592"/>
      <c r="CL44" s="4590" t="s">
        <v>3449</v>
      </c>
      <c r="CM44" s="4591"/>
    </row>
    <row r="45" spans="1:91" ht="44.25">
      <c r="A45" s="3151"/>
      <c r="B45" s="4576" t="s">
        <v>3451</v>
      </c>
      <c r="C45" s="4577" t="s">
        <v>3314</v>
      </c>
      <c r="D45" s="4578" t="s">
        <v>3451</v>
      </c>
      <c r="E45" s="4579" t="s">
        <v>3358</v>
      </c>
      <c r="F45" s="4577" t="s">
        <v>3314</v>
      </c>
      <c r="G45" s="4580" t="s">
        <v>3358</v>
      </c>
      <c r="H45" s="4581" t="s">
        <v>2270</v>
      </c>
      <c r="I45" s="4577" t="s">
        <v>3314</v>
      </c>
      <c r="J45" s="4624" t="s">
        <v>2270</v>
      </c>
      <c r="K45" s="4581" t="s">
        <v>395</v>
      </c>
      <c r="L45" s="4577" t="s">
        <v>3314</v>
      </c>
      <c r="M45" s="4582" t="s">
        <v>395</v>
      </c>
      <c r="N45" s="3151"/>
      <c r="O45" s="4576" t="s">
        <v>3451</v>
      </c>
      <c r="P45" s="4577" t="s">
        <v>3314</v>
      </c>
      <c r="Q45" s="4583" t="s">
        <v>3451</v>
      </c>
      <c r="R45" s="4579" t="s">
        <v>3358</v>
      </c>
      <c r="S45" s="4577" t="s">
        <v>3314</v>
      </c>
      <c r="T45" s="4584" t="s">
        <v>3358</v>
      </c>
      <c r="U45" s="4647" t="s">
        <v>2270</v>
      </c>
      <c r="V45" s="4577" t="s">
        <v>3314</v>
      </c>
      <c r="W45" s="4583" t="s">
        <v>2270</v>
      </c>
      <c r="X45" s="4648" t="s">
        <v>395</v>
      </c>
      <c r="Y45" s="4577" t="s">
        <v>3314</v>
      </c>
      <c r="Z45" s="4585" t="s">
        <v>395</v>
      </c>
      <c r="AA45" s="3151"/>
      <c r="AB45" s="3151"/>
      <c r="AC45" s="3151"/>
      <c r="AD45" s="4594"/>
      <c r="AE45" s="4602"/>
      <c r="AF45" s="4602"/>
      <c r="AG45" s="4602"/>
      <c r="AH45" s="4602"/>
      <c r="AI45" s="4602"/>
      <c r="AJ45" s="4602"/>
      <c r="AK45" s="4602"/>
      <c r="AL45" s="4602"/>
      <c r="AM45" s="4602"/>
      <c r="AN45" s="4602"/>
      <c r="AO45" s="4602"/>
      <c r="AP45" s="4602"/>
      <c r="AQ45" s="4602"/>
      <c r="AR45" s="4602"/>
      <c r="AS45" s="4602"/>
      <c r="AT45" s="4602"/>
      <c r="AU45" s="4602"/>
      <c r="AV45" s="4602"/>
      <c r="AW45" s="4602"/>
      <c r="AX45" s="4602"/>
      <c r="AY45" s="4602"/>
      <c r="AZ45" s="4602"/>
      <c r="BA45" s="4602"/>
      <c r="BD45" s="4589"/>
      <c r="BE45" s="4596" t="s">
        <v>179</v>
      </c>
      <c r="BF45" s="4597"/>
      <c r="BG45" s="4592"/>
      <c r="BH45" s="4596" t="s">
        <v>3415</v>
      </c>
      <c r="BI45" s="4597"/>
      <c r="BJ45" s="4592"/>
      <c r="BK45" s="4596" t="s">
        <v>3367</v>
      </c>
      <c r="BL45" s="4597"/>
      <c r="BM45" s="4592"/>
      <c r="BN45" s="4596" t="s">
        <v>3370</v>
      </c>
      <c r="BO45" s="4597"/>
      <c r="BP45" s="4592"/>
      <c r="BQ45" s="4596" t="s">
        <v>2186</v>
      </c>
      <c r="BR45" s="4597"/>
      <c r="BS45" s="4592"/>
      <c r="BT45" s="4596" t="s">
        <v>3373</v>
      </c>
      <c r="BU45" s="4597"/>
      <c r="BV45" s="4592"/>
      <c r="BW45" s="4596" t="s">
        <v>3376</v>
      </c>
      <c r="BX45" s="4597"/>
      <c r="BY45" s="4592"/>
      <c r="BZ45" s="4596" t="s">
        <v>3378</v>
      </c>
      <c r="CA45" s="4597"/>
      <c r="CB45" s="4592"/>
      <c r="CC45" s="4596" t="s">
        <v>69</v>
      </c>
      <c r="CD45" s="4597"/>
      <c r="CE45" s="4592"/>
      <c r="CF45" s="4596" t="s">
        <v>3380</v>
      </c>
      <c r="CG45" s="4597"/>
      <c r="CH45" s="4592"/>
      <c r="CI45" s="4596" t="s">
        <v>3445</v>
      </c>
      <c r="CJ45" s="4597"/>
      <c r="CK45" s="4592"/>
      <c r="CL45" s="4596" t="s">
        <v>3450</v>
      </c>
      <c r="CM45" s="4597"/>
    </row>
    <row r="46" spans="1:91" ht="44.25">
      <c r="A46" s="3151"/>
      <c r="B46" s="4576"/>
      <c r="C46" s="4577" t="s">
        <v>3314</v>
      </c>
      <c r="D46" s="4578"/>
      <c r="E46" s="4579" t="s">
        <v>3348</v>
      </c>
      <c r="F46" s="4577" t="s">
        <v>3314</v>
      </c>
      <c r="G46" s="4580" t="s">
        <v>3348</v>
      </c>
      <c r="H46" s="4581" t="s">
        <v>3351</v>
      </c>
      <c r="I46" s="4577" t="s">
        <v>3314</v>
      </c>
      <c r="J46" s="4624" t="s">
        <v>3351</v>
      </c>
      <c r="K46" s="4581"/>
      <c r="L46" s="4577" t="s">
        <v>3314</v>
      </c>
      <c r="M46" s="4582"/>
      <c r="N46" s="3151"/>
      <c r="O46" s="4576"/>
      <c r="P46" s="4577" t="s">
        <v>3314</v>
      </c>
      <c r="Q46" s="4583"/>
      <c r="R46" s="4579" t="s">
        <v>3348</v>
      </c>
      <c r="S46" s="4577" t="s">
        <v>3314</v>
      </c>
      <c r="T46" s="4584" t="s">
        <v>3348</v>
      </c>
      <c r="U46" s="4647" t="s">
        <v>3351</v>
      </c>
      <c r="V46" s="4577" t="s">
        <v>3314</v>
      </c>
      <c r="W46" s="4583" t="s">
        <v>3351</v>
      </c>
      <c r="X46" s="4648"/>
      <c r="Y46" s="4577" t="s">
        <v>3314</v>
      </c>
      <c r="Z46" s="4585"/>
      <c r="AA46" s="3151"/>
      <c r="AB46" s="3151"/>
      <c r="AC46" s="3151"/>
      <c r="AD46" s="4586" t="s">
        <v>3375</v>
      </c>
      <c r="AE46" s="4616" t="s">
        <v>3434</v>
      </c>
      <c r="AF46" s="4617">
        <v>0</v>
      </c>
      <c r="AG46" s="4616" t="s">
        <v>3435</v>
      </c>
      <c r="AH46" s="4617">
        <v>0</v>
      </c>
      <c r="AI46" s="4616" t="s">
        <v>3436</v>
      </c>
      <c r="AJ46" s="4617">
        <v>0</v>
      </c>
      <c r="AK46" s="4616" t="s">
        <v>3437</v>
      </c>
      <c r="AL46" s="4617">
        <v>0</v>
      </c>
      <c r="AM46" s="4616" t="s">
        <v>3438</v>
      </c>
      <c r="AN46" s="4617">
        <v>0</v>
      </c>
      <c r="AO46" s="4616" t="s">
        <v>3439</v>
      </c>
      <c r="AP46" s="4617">
        <v>0</v>
      </c>
      <c r="AQ46" s="4616" t="s">
        <v>3440</v>
      </c>
      <c r="AR46" s="4617">
        <v>0</v>
      </c>
      <c r="AS46" s="4616" t="s">
        <v>3441</v>
      </c>
      <c r="AT46" s="4617">
        <v>0</v>
      </c>
      <c r="AU46" s="4616" t="s">
        <v>3442</v>
      </c>
      <c r="AV46" s="4617">
        <v>0</v>
      </c>
      <c r="AW46" s="4616" t="s">
        <v>3443</v>
      </c>
      <c r="AX46" s="4617">
        <v>0</v>
      </c>
      <c r="AY46" s="4616" t="s">
        <v>1498</v>
      </c>
      <c r="AZ46" s="4617">
        <v>0</v>
      </c>
      <c r="BA46" s="4616" t="s">
        <v>3444</v>
      </c>
      <c r="BD46" s="4601"/>
      <c r="BE46" s="4592"/>
      <c r="BF46" s="4592"/>
      <c r="BG46" s="4592"/>
      <c r="BH46" s="4592"/>
      <c r="BI46" s="4592"/>
      <c r="BJ46" s="4592"/>
      <c r="BK46" s="4592"/>
      <c r="BL46" s="4592"/>
      <c r="BM46" s="4592"/>
      <c r="BN46" s="4592"/>
      <c r="BO46" s="4592"/>
      <c r="BP46" s="4592"/>
      <c r="BQ46" s="4592"/>
      <c r="BR46" s="4592"/>
      <c r="BS46" s="4592"/>
      <c r="BT46" s="4592"/>
      <c r="BU46" s="4592"/>
      <c r="BV46" s="4592"/>
      <c r="BW46" s="4592"/>
      <c r="BX46" s="4592"/>
      <c r="BY46" s="4592"/>
      <c r="BZ46" s="4592"/>
      <c r="CA46" s="4592"/>
      <c r="CB46" s="4592"/>
      <c r="CC46" s="4592"/>
      <c r="CD46" s="4592"/>
      <c r="CE46" s="4592"/>
      <c r="CF46" s="4592"/>
      <c r="CG46" s="4592"/>
      <c r="CH46" s="4592"/>
      <c r="CI46" s="4592"/>
      <c r="CJ46" s="4592"/>
      <c r="CK46" s="4592"/>
      <c r="CL46" s="4592"/>
      <c r="CM46" s="4592"/>
    </row>
    <row r="47" spans="1:91" ht="30">
      <c r="A47" s="3151"/>
      <c r="B47" s="4651"/>
      <c r="C47" s="4652"/>
      <c r="D47" s="4652"/>
      <c r="E47" s="4652"/>
      <c r="F47" s="4652"/>
      <c r="G47" s="4652"/>
      <c r="H47" s="4652"/>
      <c r="I47" s="4652"/>
      <c r="J47" s="4652"/>
      <c r="K47" s="4652"/>
      <c r="L47" s="4652"/>
      <c r="M47" s="4653"/>
      <c r="N47" s="4654"/>
      <c r="O47" s="4651"/>
      <c r="P47" s="4652"/>
      <c r="Q47" s="4652"/>
      <c r="R47" s="4652"/>
      <c r="S47" s="4652"/>
      <c r="T47" s="4652"/>
      <c r="U47" s="4652"/>
      <c r="V47" s="4652"/>
      <c r="W47" s="4652"/>
      <c r="X47" s="4652"/>
      <c r="Y47" s="4652"/>
      <c r="Z47" s="4653"/>
      <c r="AA47" s="4654"/>
      <c r="AB47" s="3151"/>
      <c r="AC47" s="3151"/>
      <c r="AD47" s="4594"/>
      <c r="AE47" s="4602"/>
      <c r="AF47" s="4602"/>
      <c r="AG47" s="4602"/>
      <c r="AH47" s="4602"/>
      <c r="AI47" s="4602"/>
      <c r="AJ47" s="4602"/>
      <c r="AK47" s="4602"/>
      <c r="AL47" s="4602"/>
      <c r="AM47" s="4602"/>
      <c r="AN47" s="4602"/>
      <c r="AO47" s="4602"/>
      <c r="AP47" s="4602"/>
      <c r="AQ47" s="4602"/>
      <c r="AR47" s="4602"/>
      <c r="AS47" s="4602"/>
      <c r="AT47" s="4602"/>
      <c r="AU47" s="4602"/>
      <c r="AV47" s="4602"/>
      <c r="AW47" s="4602"/>
      <c r="AX47" s="4602"/>
      <c r="AY47" s="4602"/>
      <c r="AZ47" s="4602"/>
      <c r="BA47" s="4602"/>
      <c r="BD47" s="4603" t="s">
        <v>3368</v>
      </c>
      <c r="BE47" s="4604" t="s">
        <v>2012</v>
      </c>
      <c r="BF47" s="4605"/>
      <c r="BG47" s="4606"/>
      <c r="BH47" s="4604" t="s">
        <v>340</v>
      </c>
      <c r="BI47" s="4605"/>
      <c r="BJ47" s="4606"/>
      <c r="BK47" s="4604" t="s">
        <v>290</v>
      </c>
      <c r="BL47" s="4605"/>
      <c r="BM47" s="4606"/>
      <c r="BN47" s="4604" t="s">
        <v>292</v>
      </c>
      <c r="BO47" s="4605"/>
      <c r="BP47" s="4606"/>
      <c r="BQ47" s="4604" t="s">
        <v>1806</v>
      </c>
      <c r="BR47" s="4605"/>
      <c r="BS47" s="4606"/>
      <c r="BT47" s="4604" t="s">
        <v>293</v>
      </c>
      <c r="BU47" s="4605"/>
      <c r="BV47" s="4606"/>
      <c r="BW47" s="4604" t="s">
        <v>638</v>
      </c>
      <c r="BX47" s="4605"/>
      <c r="BY47" s="4606"/>
      <c r="BZ47" s="4604" t="s">
        <v>640</v>
      </c>
      <c r="CA47" s="4605"/>
      <c r="CB47" s="4606"/>
      <c r="CC47" s="4604" t="s">
        <v>294</v>
      </c>
      <c r="CD47" s="4605"/>
      <c r="CE47" s="4606"/>
      <c r="CF47" s="4604" t="s">
        <v>339</v>
      </c>
      <c r="CG47" s="4605"/>
      <c r="CH47" s="4606"/>
      <c r="CI47" s="4604" t="s">
        <v>2096</v>
      </c>
      <c r="CJ47" s="4605"/>
      <c r="CK47" s="4606"/>
      <c r="CL47" s="4604" t="s">
        <v>3449</v>
      </c>
      <c r="CM47" s="4605"/>
    </row>
    <row r="48" spans="1:91" ht="30">
      <c r="AD48" s="4586" t="s">
        <v>3379</v>
      </c>
      <c r="AE48" s="4620" t="s">
        <v>3434</v>
      </c>
      <c r="AF48" s="4621">
        <v>0</v>
      </c>
      <c r="AG48" s="4620" t="s">
        <v>3435</v>
      </c>
      <c r="AH48" s="4621">
        <v>0</v>
      </c>
      <c r="AI48" s="4620" t="s">
        <v>3436</v>
      </c>
      <c r="AJ48" s="4621">
        <v>0</v>
      </c>
      <c r="AK48" s="4620" t="s">
        <v>3437</v>
      </c>
      <c r="AL48" s="4621">
        <v>0</v>
      </c>
      <c r="AM48" s="4620" t="s">
        <v>3438</v>
      </c>
      <c r="AN48" s="4621">
        <v>0</v>
      </c>
      <c r="AO48" s="4620" t="s">
        <v>3439</v>
      </c>
      <c r="AP48" s="4621">
        <v>0</v>
      </c>
      <c r="AQ48" s="4620" t="s">
        <v>3440</v>
      </c>
      <c r="AR48" s="4621">
        <v>0</v>
      </c>
      <c r="AS48" s="4620" t="s">
        <v>3441</v>
      </c>
      <c r="AT48" s="4621">
        <v>0</v>
      </c>
      <c r="AU48" s="4620" t="s">
        <v>3442</v>
      </c>
      <c r="AV48" s="4621">
        <v>0</v>
      </c>
      <c r="AW48" s="4620" t="s">
        <v>3443</v>
      </c>
      <c r="AX48" s="4621">
        <v>0</v>
      </c>
      <c r="AY48" s="4620" t="s">
        <v>1498</v>
      </c>
      <c r="AZ48" s="4621">
        <v>0</v>
      </c>
      <c r="BA48" s="4620" t="s">
        <v>3444</v>
      </c>
      <c r="BD48" s="4603"/>
      <c r="BE48" s="4608" t="s">
        <v>179</v>
      </c>
      <c r="BF48" s="4609"/>
      <c r="BG48" s="4606"/>
      <c r="BH48" s="4608" t="s">
        <v>3415</v>
      </c>
      <c r="BI48" s="4609"/>
      <c r="BJ48" s="4606"/>
      <c r="BK48" s="4608" t="s">
        <v>3367</v>
      </c>
      <c r="BL48" s="4609"/>
      <c r="BM48" s="4606"/>
      <c r="BN48" s="4608" t="s">
        <v>3370</v>
      </c>
      <c r="BO48" s="4609"/>
      <c r="BP48" s="4606"/>
      <c r="BQ48" s="4608" t="s">
        <v>2186</v>
      </c>
      <c r="BR48" s="4609"/>
      <c r="BS48" s="4606"/>
      <c r="BT48" s="4608" t="s">
        <v>3373</v>
      </c>
      <c r="BU48" s="4609"/>
      <c r="BV48" s="4606"/>
      <c r="BW48" s="4608" t="s">
        <v>3376</v>
      </c>
      <c r="BX48" s="4609"/>
      <c r="BY48" s="4606"/>
      <c r="BZ48" s="4608" t="s">
        <v>3378</v>
      </c>
      <c r="CA48" s="4609"/>
      <c r="CB48" s="4606"/>
      <c r="CC48" s="4608" t="s">
        <v>69</v>
      </c>
      <c r="CD48" s="4609"/>
      <c r="CE48" s="4606"/>
      <c r="CF48" s="4608" t="s">
        <v>3380</v>
      </c>
      <c r="CG48" s="4609"/>
      <c r="CH48" s="4606"/>
      <c r="CI48" s="4608" t="s">
        <v>3445</v>
      </c>
      <c r="CJ48" s="4609"/>
      <c r="CK48" s="4606"/>
      <c r="CL48" s="4608" t="s">
        <v>3450</v>
      </c>
      <c r="CM48" s="4609"/>
    </row>
    <row r="49" spans="1:91" ht="30">
      <c r="AD49" s="4594"/>
      <c r="BD49" s="4601"/>
      <c r="BE49" s="4602"/>
      <c r="BF49" s="4602"/>
      <c r="BG49" s="4602"/>
      <c r="BH49" s="4602"/>
      <c r="BI49" s="4602"/>
      <c r="BJ49" s="4602"/>
      <c r="BK49" s="4602"/>
      <c r="BL49" s="4602"/>
      <c r="BM49" s="4602"/>
      <c r="BN49" s="4602"/>
      <c r="BO49" s="4602"/>
      <c r="BP49" s="4602"/>
      <c r="BQ49" s="4602"/>
      <c r="BR49" s="4602"/>
      <c r="BS49" s="4602"/>
      <c r="BT49" s="4602"/>
      <c r="BU49" s="4602"/>
      <c r="BV49" s="4602"/>
      <c r="BW49" s="4602"/>
      <c r="BX49" s="4602"/>
      <c r="BY49" s="4602"/>
      <c r="BZ49" s="4602"/>
      <c r="CA49" s="4602"/>
      <c r="CB49" s="4602"/>
      <c r="CC49" s="4602"/>
      <c r="CD49" s="4602"/>
      <c r="CE49" s="4602"/>
      <c r="CF49" s="4602"/>
      <c r="CG49" s="4602"/>
      <c r="CH49" s="4602"/>
      <c r="CI49" s="4602"/>
      <c r="CJ49" s="4602"/>
      <c r="CK49" s="4602"/>
      <c r="CL49" s="4602"/>
      <c r="CM49" s="4602"/>
    </row>
    <row r="50" spans="1:91" ht="30">
      <c r="B50" s="4546" t="s">
        <v>3310</v>
      </c>
      <c r="C50" s="4547"/>
      <c r="D50" s="4548" t="s">
        <v>3311</v>
      </c>
      <c r="E50" s="4655" t="s">
        <v>3452</v>
      </c>
      <c r="F50" s="4656"/>
      <c r="G50" s="4656"/>
      <c r="H50" s="4656"/>
      <c r="I50" s="4656"/>
      <c r="J50" s="4656"/>
      <c r="K50" s="4656"/>
      <c r="L50" s="4656"/>
      <c r="M50" s="4657"/>
      <c r="O50" s="4546" t="s">
        <v>3310</v>
      </c>
      <c r="P50" s="4547"/>
      <c r="Q50" s="4548" t="s">
        <v>3311</v>
      </c>
      <c r="R50" s="4658" t="s">
        <v>3453</v>
      </c>
      <c r="S50" s="4659"/>
      <c r="T50" s="4659"/>
      <c r="U50" s="4659"/>
      <c r="V50" s="4659"/>
      <c r="W50" s="4659"/>
      <c r="X50" s="4659"/>
      <c r="Y50" s="4659"/>
      <c r="Z50" s="4660"/>
      <c r="AD50" s="4646" t="s">
        <v>3381</v>
      </c>
      <c r="BD50" s="4603" t="s">
        <v>3372</v>
      </c>
      <c r="BE50" s="4612" t="s">
        <v>2012</v>
      </c>
      <c r="BF50" s="4613"/>
      <c r="BG50" s="4611"/>
      <c r="BH50" s="4612" t="s">
        <v>340</v>
      </c>
      <c r="BI50" s="4613"/>
      <c r="BJ50" s="4611"/>
      <c r="BK50" s="4612" t="s">
        <v>290</v>
      </c>
      <c r="BL50" s="4613"/>
      <c r="BM50" s="4611"/>
      <c r="BN50" s="4612" t="s">
        <v>292</v>
      </c>
      <c r="BO50" s="4613"/>
      <c r="BP50" s="4611"/>
      <c r="BQ50" s="4612" t="s">
        <v>1806</v>
      </c>
      <c r="BR50" s="4613"/>
      <c r="BS50" s="4611"/>
      <c r="BT50" s="4612" t="s">
        <v>293</v>
      </c>
      <c r="BU50" s="4613"/>
      <c r="BV50" s="4611"/>
      <c r="BW50" s="4612" t="s">
        <v>638</v>
      </c>
      <c r="BX50" s="4613"/>
      <c r="BY50" s="4611"/>
      <c r="BZ50" s="4612" t="s">
        <v>640</v>
      </c>
      <c r="CA50" s="4613"/>
      <c r="CB50" s="4611"/>
      <c r="CC50" s="4612" t="s">
        <v>294</v>
      </c>
      <c r="CD50" s="4613"/>
      <c r="CE50" s="4611"/>
      <c r="CF50" s="4612" t="s">
        <v>339</v>
      </c>
      <c r="CG50" s="4613"/>
      <c r="CH50" s="4611"/>
      <c r="CI50" s="4612" t="s">
        <v>2096</v>
      </c>
      <c r="CJ50" s="4613"/>
      <c r="CK50" s="4611"/>
      <c r="CL50" s="4612" t="s">
        <v>3449</v>
      </c>
      <c r="CM50" s="4613"/>
    </row>
    <row r="51" spans="1:91" ht="46.5">
      <c r="B51" s="4555" t="s">
        <v>3316</v>
      </c>
      <c r="C51" s="4556" t="s">
        <v>3314</v>
      </c>
      <c r="D51" s="4661" t="str">
        <f>B51</f>
        <v>Aa</v>
      </c>
      <c r="E51" s="4662" t="s">
        <v>3315</v>
      </c>
      <c r="F51" s="4662"/>
      <c r="G51" s="4663"/>
      <c r="H51" s="4663"/>
      <c r="I51" s="4663"/>
      <c r="J51" s="4663"/>
      <c r="K51" s="4663"/>
      <c r="L51" s="4663"/>
      <c r="M51" s="4664"/>
      <c r="O51" s="4555" t="s">
        <v>3316</v>
      </c>
      <c r="P51" s="4556" t="s">
        <v>3314</v>
      </c>
      <c r="Q51" s="4665" t="str">
        <f>O51</f>
        <v>Aa</v>
      </c>
      <c r="R51" s="4662" t="s">
        <v>3315</v>
      </c>
      <c r="S51" s="4662"/>
      <c r="T51" s="4663"/>
      <c r="U51" s="4663"/>
      <c r="V51" s="4663"/>
      <c r="W51" s="4663"/>
      <c r="X51" s="4663"/>
      <c r="Y51" s="4663"/>
      <c r="Z51" s="4664"/>
      <c r="AD51" s="4586" t="s">
        <v>3324</v>
      </c>
      <c r="AE51" s="4627" t="s">
        <v>3454</v>
      </c>
      <c r="AF51" s="4628"/>
      <c r="AG51" s="4627" t="s">
        <v>3455</v>
      </c>
      <c r="AH51" s="4628"/>
      <c r="AI51" s="4627" t="s">
        <v>3456</v>
      </c>
      <c r="AJ51" s="4628"/>
      <c r="AK51" s="4627" t="s">
        <v>3457</v>
      </c>
      <c r="AL51" s="4628"/>
      <c r="AM51" s="4627" t="s">
        <v>3458</v>
      </c>
      <c r="AN51" s="4628"/>
      <c r="AO51" s="4627" t="s">
        <v>3459</v>
      </c>
      <c r="AP51" s="4628"/>
      <c r="AQ51" s="4627" t="s">
        <v>3460</v>
      </c>
      <c r="AR51" s="4628"/>
      <c r="AS51" s="4627" t="s">
        <v>3461</v>
      </c>
      <c r="AT51" s="4628"/>
      <c r="AU51" s="4627" t="s">
        <v>3462</v>
      </c>
      <c r="AV51" s="4628"/>
      <c r="AW51" s="4627" t="s">
        <v>3463</v>
      </c>
      <c r="AX51" s="4628"/>
      <c r="AY51" s="4627" t="s">
        <v>3464</v>
      </c>
      <c r="AZ51" s="4628"/>
      <c r="BA51" s="4627" t="s">
        <v>3465</v>
      </c>
      <c r="BD51" s="4603"/>
      <c r="BE51" s="4614" t="s">
        <v>179</v>
      </c>
      <c r="BF51" s="4615"/>
      <c r="BG51" s="4611"/>
      <c r="BH51" s="4614" t="s">
        <v>3415</v>
      </c>
      <c r="BI51" s="4615"/>
      <c r="BJ51" s="4611"/>
      <c r="BK51" s="4614" t="s">
        <v>3367</v>
      </c>
      <c r="BL51" s="4615"/>
      <c r="BM51" s="4611"/>
      <c r="BN51" s="4614" t="s">
        <v>3370</v>
      </c>
      <c r="BO51" s="4615"/>
      <c r="BP51" s="4611"/>
      <c r="BQ51" s="4614" t="s">
        <v>2186</v>
      </c>
      <c r="BR51" s="4615"/>
      <c r="BS51" s="4611"/>
      <c r="BT51" s="4614" t="s">
        <v>3373</v>
      </c>
      <c r="BU51" s="4615"/>
      <c r="BV51" s="4611"/>
      <c r="BW51" s="4614" t="s">
        <v>3376</v>
      </c>
      <c r="BX51" s="4615"/>
      <c r="BY51" s="4611"/>
      <c r="BZ51" s="4614" t="s">
        <v>3378</v>
      </c>
      <c r="CA51" s="4615"/>
      <c r="CB51" s="4611"/>
      <c r="CC51" s="4614" t="s">
        <v>69</v>
      </c>
      <c r="CD51" s="4615"/>
      <c r="CE51" s="4611"/>
      <c r="CF51" s="4614" t="s">
        <v>3380</v>
      </c>
      <c r="CG51" s="4615"/>
      <c r="CH51" s="4611"/>
      <c r="CI51" s="4614" t="s">
        <v>3445</v>
      </c>
      <c r="CJ51" s="4615"/>
      <c r="CK51" s="4611"/>
      <c r="CL51" s="4614" t="s">
        <v>3450</v>
      </c>
      <c r="CM51" s="4615"/>
    </row>
    <row r="52" spans="1:91" ht="30">
      <c r="B52" s="4564"/>
      <c r="M52" s="4565"/>
      <c r="O52" s="4564"/>
      <c r="Z52" s="4565"/>
      <c r="AD52" s="4594"/>
      <c r="AE52" s="4631"/>
      <c r="AF52" s="4631"/>
      <c r="AG52" s="4631"/>
      <c r="AH52" s="4631"/>
      <c r="AI52" s="4631"/>
      <c r="AJ52" s="4631"/>
      <c r="AK52" s="4631"/>
      <c r="AL52" s="4631"/>
      <c r="AM52" s="4631"/>
      <c r="AN52" s="4631"/>
      <c r="AO52" s="4631"/>
      <c r="AP52" s="4631"/>
      <c r="AQ52" s="4631"/>
      <c r="AR52" s="4631"/>
      <c r="AS52" s="4631"/>
      <c r="AT52" s="4631"/>
      <c r="AU52" s="4631"/>
      <c r="AV52" s="4631"/>
      <c r="AW52" s="4631"/>
      <c r="AX52" s="4631"/>
      <c r="AY52" s="4631"/>
      <c r="AZ52" s="4631"/>
      <c r="BA52" s="4631"/>
      <c r="BD52" s="4594"/>
      <c r="BE52" s="4602"/>
      <c r="BF52" s="4602"/>
      <c r="BG52" s="4602"/>
      <c r="BH52" s="4602"/>
      <c r="BI52" s="4602"/>
      <c r="BJ52" s="4602"/>
      <c r="BK52" s="4602"/>
      <c r="BL52" s="4602"/>
      <c r="BM52" s="4602"/>
      <c r="BN52" s="4602"/>
      <c r="BO52" s="4602"/>
      <c r="BP52" s="4602"/>
      <c r="BQ52" s="4602"/>
      <c r="BR52" s="4602"/>
      <c r="BS52" s="4602"/>
      <c r="BT52" s="4602"/>
      <c r="BU52" s="4602"/>
      <c r="BV52" s="4602"/>
      <c r="BW52" s="4602"/>
      <c r="BX52" s="4602"/>
      <c r="BY52" s="4602"/>
      <c r="BZ52" s="4602"/>
      <c r="CA52" s="4602"/>
      <c r="CB52" s="4602"/>
      <c r="CC52" s="4602"/>
      <c r="CD52" s="4602"/>
      <c r="CE52" s="4602"/>
      <c r="CF52" s="4602"/>
      <c r="CG52" s="4602"/>
      <c r="CH52" s="4602"/>
      <c r="CI52" s="4602"/>
      <c r="CJ52" s="4602"/>
      <c r="CK52" s="4602"/>
      <c r="CL52" s="4602"/>
      <c r="CM52" s="4602"/>
    </row>
    <row r="53" spans="1:91" ht="30">
      <c r="B53" s="4568" t="s">
        <v>3318</v>
      </c>
      <c r="C53" s="4666" t="s">
        <v>3319</v>
      </c>
      <c r="D53" s="4667"/>
      <c r="E53" s="4571" t="s">
        <v>3320</v>
      </c>
      <c r="F53" s="4666" t="s">
        <v>3319</v>
      </c>
      <c r="G53" s="4667"/>
      <c r="H53" s="4571" t="s">
        <v>3321</v>
      </c>
      <c r="I53" s="4666" t="s">
        <v>3319</v>
      </c>
      <c r="J53" s="4667"/>
      <c r="K53" s="4571" t="s">
        <v>3322</v>
      </c>
      <c r="L53" s="4666" t="s">
        <v>3319</v>
      </c>
      <c r="M53" s="4668"/>
      <c r="O53" s="4568" t="s">
        <v>3318</v>
      </c>
      <c r="P53" s="4669" t="s">
        <v>3319</v>
      </c>
      <c r="Q53" s="4670"/>
      <c r="R53" s="4571" t="s">
        <v>3320</v>
      </c>
      <c r="S53" s="4669" t="s">
        <v>3319</v>
      </c>
      <c r="T53" s="4670"/>
      <c r="U53" s="4571" t="s">
        <v>3321</v>
      </c>
      <c r="V53" s="4669" t="s">
        <v>3319</v>
      </c>
      <c r="W53" s="4670"/>
      <c r="X53" s="4571" t="s">
        <v>3322</v>
      </c>
      <c r="Y53" s="4669" t="s">
        <v>3319</v>
      </c>
      <c r="Z53" s="4671"/>
      <c r="AD53" s="4586" t="s">
        <v>2049</v>
      </c>
      <c r="AE53" s="4599" t="s">
        <v>3466</v>
      </c>
      <c r="AF53" s="4600"/>
      <c r="AG53" s="4599" t="s">
        <v>3467</v>
      </c>
      <c r="AH53" s="4600"/>
      <c r="AI53" s="4599" t="s">
        <v>3468</v>
      </c>
      <c r="AJ53" s="4600"/>
      <c r="AK53" s="4599" t="s">
        <v>3469</v>
      </c>
      <c r="AL53" s="4600"/>
      <c r="AM53" s="4599" t="s">
        <v>3470</v>
      </c>
      <c r="AN53" s="4600"/>
      <c r="AO53" s="4599" t="s">
        <v>3471</v>
      </c>
      <c r="AP53" s="4600"/>
      <c r="AQ53" s="4599" t="s">
        <v>3472</v>
      </c>
      <c r="AR53" s="4600"/>
      <c r="AS53" s="4599" t="s">
        <v>3473</v>
      </c>
      <c r="AT53" s="4600"/>
      <c r="AU53" s="4599" t="s">
        <v>3474</v>
      </c>
      <c r="AV53" s="4600"/>
      <c r="AW53" s="4599" t="s">
        <v>3475</v>
      </c>
      <c r="AX53" s="4600"/>
      <c r="AY53" s="4599" t="s">
        <v>3476</v>
      </c>
      <c r="AZ53" s="4600"/>
      <c r="BA53" s="4599" t="s">
        <v>3477</v>
      </c>
      <c r="BD53" s="4603" t="s">
        <v>3377</v>
      </c>
      <c r="BE53" s="4618" t="s">
        <v>2012</v>
      </c>
      <c r="BF53" s="4619"/>
      <c r="BG53" s="4617"/>
      <c r="BH53" s="4618" t="s">
        <v>340</v>
      </c>
      <c r="BI53" s="4619"/>
      <c r="BJ53" s="4617"/>
      <c r="BK53" s="4618" t="s">
        <v>290</v>
      </c>
      <c r="BL53" s="4619"/>
      <c r="BM53" s="4617"/>
      <c r="BN53" s="4618" t="s">
        <v>292</v>
      </c>
      <c r="BO53" s="4619"/>
      <c r="BP53" s="4617"/>
      <c r="BQ53" s="4618" t="s">
        <v>1806</v>
      </c>
      <c r="BR53" s="4619"/>
      <c r="BS53" s="4617"/>
      <c r="BT53" s="4618" t="s">
        <v>293</v>
      </c>
      <c r="BU53" s="4619"/>
      <c r="BV53" s="4617"/>
      <c r="BW53" s="4618" t="s">
        <v>638</v>
      </c>
      <c r="BX53" s="4619"/>
      <c r="BY53" s="4617"/>
      <c r="BZ53" s="4618" t="s">
        <v>640</v>
      </c>
      <c r="CA53" s="4619"/>
      <c r="CB53" s="4617"/>
      <c r="CC53" s="4618" t="s">
        <v>294</v>
      </c>
      <c r="CD53" s="4619"/>
      <c r="CE53" s="4617"/>
      <c r="CF53" s="4618" t="s">
        <v>339</v>
      </c>
      <c r="CG53" s="4619"/>
      <c r="CH53" s="4617"/>
      <c r="CI53" s="4618" t="s">
        <v>2096</v>
      </c>
      <c r="CJ53" s="4619"/>
      <c r="CK53" s="4617"/>
      <c r="CL53" s="4618" t="s">
        <v>3449</v>
      </c>
      <c r="CM53" s="4619"/>
    </row>
    <row r="54" spans="1:91" ht="44.25">
      <c r="A54" s="3151"/>
      <c r="B54" s="4576" t="s">
        <v>186</v>
      </c>
      <c r="C54" s="4577" t="s">
        <v>3314</v>
      </c>
      <c r="D54" s="4672" t="s">
        <v>186</v>
      </c>
      <c r="E54" s="4579" t="s">
        <v>3323</v>
      </c>
      <c r="F54" s="4577" t="s">
        <v>3314</v>
      </c>
      <c r="G54" s="4673" t="s">
        <v>3323</v>
      </c>
      <c r="H54" s="4581">
        <v>1</v>
      </c>
      <c r="I54" s="4577" t="s">
        <v>3314</v>
      </c>
      <c r="J54" s="4673">
        <v>1</v>
      </c>
      <c r="K54" s="4581">
        <v>27</v>
      </c>
      <c r="L54" s="4577" t="s">
        <v>3314</v>
      </c>
      <c r="M54" s="4674">
        <v>27</v>
      </c>
      <c r="N54" s="3151"/>
      <c r="O54" s="4576" t="s">
        <v>186</v>
      </c>
      <c r="P54" s="4577" t="s">
        <v>3314</v>
      </c>
      <c r="Q54" s="4675" t="s">
        <v>186</v>
      </c>
      <c r="R54" s="4579" t="s">
        <v>3323</v>
      </c>
      <c r="S54" s="4577" t="s">
        <v>3314</v>
      </c>
      <c r="T54" s="4676" t="s">
        <v>3323</v>
      </c>
      <c r="U54" s="4581">
        <v>1</v>
      </c>
      <c r="V54" s="4577" t="s">
        <v>3314</v>
      </c>
      <c r="W54" s="4675">
        <v>1</v>
      </c>
      <c r="X54" s="4581">
        <v>27</v>
      </c>
      <c r="Y54" s="4577" t="s">
        <v>3314</v>
      </c>
      <c r="Z54" s="4677">
        <v>27</v>
      </c>
      <c r="AA54" s="3151"/>
      <c r="AB54" s="3151"/>
      <c r="AC54" s="3151"/>
      <c r="AD54" s="4594"/>
      <c r="AE54" s="4602"/>
      <c r="AF54" s="4602"/>
      <c r="AG54" s="4602"/>
      <c r="AH54" s="4602"/>
      <c r="AI54" s="4602"/>
      <c r="AJ54" s="4602"/>
      <c r="AK54" s="4602"/>
      <c r="AL54" s="4602"/>
      <c r="AM54" s="4602"/>
      <c r="AN54" s="4602"/>
      <c r="AO54" s="4602"/>
      <c r="AP54" s="4602"/>
      <c r="AQ54" s="4602"/>
      <c r="AR54" s="4602"/>
      <c r="AS54" s="4602"/>
      <c r="AT54" s="4602"/>
      <c r="AU54" s="4602"/>
      <c r="AV54" s="4602"/>
      <c r="AW54" s="4602"/>
      <c r="AX54" s="4602"/>
      <c r="AY54" s="4602"/>
      <c r="AZ54" s="4602"/>
      <c r="BA54" s="4602"/>
      <c r="BD54" s="4603"/>
      <c r="BE54" s="4622" t="s">
        <v>179</v>
      </c>
      <c r="BF54" s="4623"/>
      <c r="BG54" s="4617"/>
      <c r="BH54" s="4622" t="s">
        <v>3415</v>
      </c>
      <c r="BI54" s="4623"/>
      <c r="BJ54" s="4617"/>
      <c r="BK54" s="4622" t="s">
        <v>3367</v>
      </c>
      <c r="BL54" s="4623"/>
      <c r="BM54" s="4617"/>
      <c r="BN54" s="4622" t="s">
        <v>3370</v>
      </c>
      <c r="BO54" s="4623"/>
      <c r="BP54" s="4617"/>
      <c r="BQ54" s="4622" t="s">
        <v>2186</v>
      </c>
      <c r="BR54" s="4623"/>
      <c r="BS54" s="4617"/>
      <c r="BT54" s="4622" t="s">
        <v>3373</v>
      </c>
      <c r="BU54" s="4623"/>
      <c r="BV54" s="4617"/>
      <c r="BW54" s="4622" t="s">
        <v>3376</v>
      </c>
      <c r="BX54" s="4623"/>
      <c r="BY54" s="4617"/>
      <c r="BZ54" s="4622" t="s">
        <v>3378</v>
      </c>
      <c r="CA54" s="4623"/>
      <c r="CB54" s="4617"/>
      <c r="CC54" s="4622" t="s">
        <v>69</v>
      </c>
      <c r="CD54" s="4623"/>
      <c r="CE54" s="4617"/>
      <c r="CF54" s="4622" t="s">
        <v>3380</v>
      </c>
      <c r="CG54" s="4623"/>
      <c r="CH54" s="4617"/>
      <c r="CI54" s="4622" t="s">
        <v>3445</v>
      </c>
      <c r="CJ54" s="4623"/>
      <c r="CK54" s="4617"/>
      <c r="CL54" s="4622" t="s">
        <v>3450</v>
      </c>
      <c r="CM54" s="4623"/>
    </row>
    <row r="55" spans="1:91" ht="44.25">
      <c r="A55" s="3151"/>
      <c r="B55" s="4576" t="s">
        <v>187</v>
      </c>
      <c r="C55" s="4577" t="s">
        <v>3314</v>
      </c>
      <c r="D55" s="4672" t="s">
        <v>187</v>
      </c>
      <c r="E55" s="4579" t="s">
        <v>3340</v>
      </c>
      <c r="F55" s="4577" t="s">
        <v>3314</v>
      </c>
      <c r="G55" s="4673" t="s">
        <v>3340</v>
      </c>
      <c r="H55" s="4581">
        <v>2</v>
      </c>
      <c r="I55" s="4577" t="s">
        <v>3314</v>
      </c>
      <c r="J55" s="4673">
        <v>2</v>
      </c>
      <c r="K55" s="4581">
        <v>28</v>
      </c>
      <c r="L55" s="4577" t="s">
        <v>3314</v>
      </c>
      <c r="M55" s="4674">
        <v>28</v>
      </c>
      <c r="N55" s="3151"/>
      <c r="O55" s="4576" t="s">
        <v>187</v>
      </c>
      <c r="P55" s="4577" t="s">
        <v>3314</v>
      </c>
      <c r="Q55" s="4675" t="s">
        <v>187</v>
      </c>
      <c r="R55" s="4579" t="s">
        <v>3340</v>
      </c>
      <c r="S55" s="4577" t="s">
        <v>3314</v>
      </c>
      <c r="T55" s="4676" t="s">
        <v>3340</v>
      </c>
      <c r="U55" s="4581">
        <v>2</v>
      </c>
      <c r="V55" s="4577" t="s">
        <v>3314</v>
      </c>
      <c r="W55" s="4675">
        <v>2</v>
      </c>
      <c r="X55" s="4581">
        <v>28</v>
      </c>
      <c r="Y55" s="4577" t="s">
        <v>3314</v>
      </c>
      <c r="Z55" s="4677">
        <v>28</v>
      </c>
      <c r="AA55" s="3151"/>
      <c r="AB55" s="3151"/>
      <c r="AC55" s="3151"/>
      <c r="AD55" s="4586" t="s">
        <v>3368</v>
      </c>
      <c r="AE55" s="4607" t="s">
        <v>3466</v>
      </c>
      <c r="AF55" s="4606">
        <v>0</v>
      </c>
      <c r="AG55" s="4607" t="s">
        <v>3467</v>
      </c>
      <c r="AH55" s="4606">
        <v>0</v>
      </c>
      <c r="AI55" s="4607" t="s">
        <v>3468</v>
      </c>
      <c r="AJ55" s="4606">
        <v>0</v>
      </c>
      <c r="AK55" s="4607" t="s">
        <v>3469</v>
      </c>
      <c r="AL55" s="4606">
        <v>0</v>
      </c>
      <c r="AM55" s="4607" t="s">
        <v>3470</v>
      </c>
      <c r="AN55" s="4606">
        <v>0</v>
      </c>
      <c r="AO55" s="4607" t="s">
        <v>3471</v>
      </c>
      <c r="AP55" s="4606">
        <v>0</v>
      </c>
      <c r="AQ55" s="4607" t="s">
        <v>3472</v>
      </c>
      <c r="AR55" s="4606">
        <v>0</v>
      </c>
      <c r="AS55" s="4649" t="s">
        <v>3473</v>
      </c>
      <c r="AT55" s="4606">
        <v>0</v>
      </c>
      <c r="AU55" s="4607" t="s">
        <v>3474</v>
      </c>
      <c r="AV55" s="4606">
        <v>0</v>
      </c>
      <c r="AW55" s="4607" t="s">
        <v>3475</v>
      </c>
      <c r="AX55" s="4606">
        <v>0</v>
      </c>
      <c r="AY55" s="4607" t="s">
        <v>3476</v>
      </c>
      <c r="AZ55" s="4606">
        <v>0</v>
      </c>
      <c r="BA55" s="4607" t="s">
        <v>3477</v>
      </c>
      <c r="BD55" s="4594"/>
      <c r="BE55" s="4602"/>
      <c r="BF55" s="4602"/>
      <c r="BG55" s="4602"/>
      <c r="BH55" s="4602"/>
      <c r="BI55" s="4602"/>
      <c r="BJ55" s="4602"/>
      <c r="BK55" s="4602"/>
      <c r="BL55" s="4602"/>
      <c r="BM55" s="4602"/>
      <c r="BN55" s="4602"/>
      <c r="BO55" s="4602"/>
      <c r="BP55" s="4602"/>
      <c r="BQ55" s="4602"/>
      <c r="BR55" s="4602"/>
      <c r="BS55" s="4602"/>
      <c r="BT55" s="4602"/>
      <c r="BU55" s="4602"/>
      <c r="BV55" s="4602"/>
      <c r="BW55" s="4602"/>
      <c r="BX55" s="4602"/>
      <c r="BY55" s="4602"/>
      <c r="BZ55" s="4602"/>
      <c r="CA55" s="4602"/>
      <c r="CB55" s="4602"/>
      <c r="CC55" s="4602"/>
      <c r="CD55" s="4602"/>
      <c r="CE55" s="4602"/>
      <c r="CF55" s="4602"/>
      <c r="CG55" s="4602"/>
      <c r="CH55" s="4602"/>
      <c r="CI55" s="4602"/>
      <c r="CJ55" s="4602"/>
      <c r="CK55" s="4602"/>
      <c r="CL55" s="4602"/>
      <c r="CM55" s="4602"/>
    </row>
    <row r="56" spans="1:91" ht="44.25">
      <c r="A56" s="3151"/>
      <c r="B56" s="4576" t="s">
        <v>268</v>
      </c>
      <c r="C56" s="4577" t="s">
        <v>3314</v>
      </c>
      <c r="D56" s="4672" t="s">
        <v>268</v>
      </c>
      <c r="E56" s="4579" t="s">
        <v>3359</v>
      </c>
      <c r="F56" s="4577" t="s">
        <v>3314</v>
      </c>
      <c r="G56" s="4673" t="s">
        <v>3359</v>
      </c>
      <c r="H56" s="4581">
        <v>3</v>
      </c>
      <c r="I56" s="4577" t="s">
        <v>3314</v>
      </c>
      <c r="J56" s="4673">
        <v>3</v>
      </c>
      <c r="K56" s="4581">
        <v>29</v>
      </c>
      <c r="L56" s="4577" t="s">
        <v>3314</v>
      </c>
      <c r="M56" s="4674">
        <v>29</v>
      </c>
      <c r="N56" s="3151"/>
      <c r="O56" s="4576" t="s">
        <v>268</v>
      </c>
      <c r="P56" s="4577" t="s">
        <v>3314</v>
      </c>
      <c r="Q56" s="4675" t="s">
        <v>268</v>
      </c>
      <c r="R56" s="4579" t="s">
        <v>3359</v>
      </c>
      <c r="S56" s="4577" t="s">
        <v>3314</v>
      </c>
      <c r="T56" s="4676" t="s">
        <v>3359</v>
      </c>
      <c r="U56" s="4581">
        <v>3</v>
      </c>
      <c r="V56" s="4577" t="s">
        <v>3314</v>
      </c>
      <c r="W56" s="4675">
        <v>3</v>
      </c>
      <c r="X56" s="4581">
        <v>29</v>
      </c>
      <c r="Y56" s="4577" t="s">
        <v>3314</v>
      </c>
      <c r="Z56" s="4677">
        <v>29</v>
      </c>
      <c r="AA56" s="3151"/>
      <c r="AB56" s="3151"/>
      <c r="AC56" s="3151"/>
      <c r="AD56" s="4594"/>
      <c r="AE56" s="4602"/>
      <c r="AF56" s="4602"/>
      <c r="AG56" s="4602"/>
      <c r="AH56" s="4602"/>
      <c r="AI56" s="4602"/>
      <c r="AJ56" s="4602"/>
      <c r="AK56" s="4602"/>
      <c r="AL56" s="4602"/>
      <c r="AM56" s="4602"/>
      <c r="AN56" s="4602"/>
      <c r="AO56" s="4602"/>
      <c r="AP56" s="4602"/>
      <c r="AQ56" s="4602"/>
      <c r="AR56" s="4602"/>
      <c r="AS56" s="4650"/>
      <c r="AT56" s="4602"/>
      <c r="AU56" s="4602"/>
      <c r="AV56" s="4602"/>
      <c r="AW56" s="4602"/>
      <c r="AX56" s="4602"/>
      <c r="AY56" s="4602"/>
      <c r="AZ56" s="4602"/>
      <c r="BA56" s="4602"/>
      <c r="BD56" s="4603" t="s">
        <v>3379</v>
      </c>
      <c r="BE56" s="4625" t="s">
        <v>2012</v>
      </c>
      <c r="BF56" s="4626"/>
      <c r="BG56" s="4621"/>
      <c r="BH56" s="4625" t="s">
        <v>340</v>
      </c>
      <c r="BI56" s="4626"/>
      <c r="BJ56" s="4621"/>
      <c r="BK56" s="4625" t="s">
        <v>290</v>
      </c>
      <c r="BL56" s="4626"/>
      <c r="BM56" s="4621"/>
      <c r="BN56" s="4625" t="s">
        <v>292</v>
      </c>
      <c r="BO56" s="4626"/>
      <c r="BP56" s="4621"/>
      <c r="BQ56" s="4625" t="s">
        <v>1806</v>
      </c>
      <c r="BR56" s="4626"/>
      <c r="BS56" s="4621"/>
      <c r="BT56" s="4625" t="s">
        <v>293</v>
      </c>
      <c r="BU56" s="4626"/>
      <c r="BV56" s="4621"/>
      <c r="BW56" s="4625" t="s">
        <v>638</v>
      </c>
      <c r="BX56" s="4626"/>
      <c r="BY56" s="4621"/>
      <c r="BZ56" s="4625" t="s">
        <v>640</v>
      </c>
      <c r="CA56" s="4626"/>
      <c r="CB56" s="4621"/>
      <c r="CC56" s="4625" t="s">
        <v>294</v>
      </c>
      <c r="CD56" s="4626"/>
      <c r="CE56" s="4621"/>
      <c r="CF56" s="4625" t="s">
        <v>339</v>
      </c>
      <c r="CG56" s="4626"/>
      <c r="CH56" s="4621"/>
      <c r="CI56" s="4625" t="s">
        <v>2096</v>
      </c>
      <c r="CJ56" s="4626"/>
      <c r="CK56" s="4621"/>
      <c r="CL56" s="4625" t="s">
        <v>3449</v>
      </c>
      <c r="CM56" s="4626"/>
    </row>
    <row r="57" spans="1:91" ht="44.25">
      <c r="A57" s="3151"/>
      <c r="B57" s="4576" t="s">
        <v>290</v>
      </c>
      <c r="C57" s="4577" t="s">
        <v>3314</v>
      </c>
      <c r="D57" s="4672" t="s">
        <v>290</v>
      </c>
      <c r="E57" s="4579" t="s">
        <v>3367</v>
      </c>
      <c r="F57" s="4577" t="s">
        <v>3314</v>
      </c>
      <c r="G57" s="4673" t="s">
        <v>3367</v>
      </c>
      <c r="H57" s="4581">
        <v>4</v>
      </c>
      <c r="I57" s="4577" t="s">
        <v>3314</v>
      </c>
      <c r="J57" s="4673">
        <v>4</v>
      </c>
      <c r="K57" s="4581">
        <v>30</v>
      </c>
      <c r="L57" s="4577" t="s">
        <v>3314</v>
      </c>
      <c r="M57" s="4674">
        <v>30</v>
      </c>
      <c r="N57" s="3151"/>
      <c r="O57" s="4576" t="s">
        <v>290</v>
      </c>
      <c r="P57" s="4577" t="s">
        <v>3314</v>
      </c>
      <c r="Q57" s="4675" t="s">
        <v>290</v>
      </c>
      <c r="R57" s="4579" t="s">
        <v>3367</v>
      </c>
      <c r="S57" s="4577" t="s">
        <v>3314</v>
      </c>
      <c r="T57" s="4676" t="s">
        <v>3367</v>
      </c>
      <c r="U57" s="4581">
        <v>4</v>
      </c>
      <c r="V57" s="4577" t="s">
        <v>3314</v>
      </c>
      <c r="W57" s="4675">
        <v>4</v>
      </c>
      <c r="X57" s="4581">
        <v>30</v>
      </c>
      <c r="Y57" s="4577" t="s">
        <v>3314</v>
      </c>
      <c r="Z57" s="4677">
        <v>30</v>
      </c>
      <c r="AA57" s="3151"/>
      <c r="AB57" s="3151"/>
      <c r="AC57" s="3151"/>
      <c r="AD57" s="4586" t="s">
        <v>3371</v>
      </c>
      <c r="AE57" s="4610" t="s">
        <v>3466</v>
      </c>
      <c r="AF57" s="4611">
        <v>0</v>
      </c>
      <c r="AG57" s="4610" t="s">
        <v>3467</v>
      </c>
      <c r="AH57" s="4611">
        <v>0</v>
      </c>
      <c r="AI57" s="4610" t="s">
        <v>3468</v>
      </c>
      <c r="AJ57" s="4611">
        <v>0</v>
      </c>
      <c r="AK57" s="4610" t="s">
        <v>3469</v>
      </c>
      <c r="AL57" s="4611">
        <v>0</v>
      </c>
      <c r="AM57" s="4610" t="s">
        <v>3470</v>
      </c>
      <c r="AN57" s="4611">
        <v>0</v>
      </c>
      <c r="AO57" s="4610" t="s">
        <v>3471</v>
      </c>
      <c r="AP57" s="4611">
        <v>0</v>
      </c>
      <c r="AQ57" s="4610" t="s">
        <v>3472</v>
      </c>
      <c r="AR57" s="4611">
        <v>0</v>
      </c>
      <c r="AS57" s="4610" t="s">
        <v>3473</v>
      </c>
      <c r="AT57" s="4611">
        <v>0</v>
      </c>
      <c r="AU57" s="4610" t="s">
        <v>3474</v>
      </c>
      <c r="AV57" s="4611">
        <v>0</v>
      </c>
      <c r="AW57" s="4610" t="s">
        <v>3475</v>
      </c>
      <c r="AX57" s="4611">
        <v>0</v>
      </c>
      <c r="AY57" s="4610" t="s">
        <v>3476</v>
      </c>
      <c r="AZ57" s="4611">
        <v>0</v>
      </c>
      <c r="BA57" s="4610" t="s">
        <v>3477</v>
      </c>
      <c r="BD57" s="4603"/>
      <c r="BE57" s="4629" t="s">
        <v>179</v>
      </c>
      <c r="BF57" s="4630"/>
      <c r="BG57" s="4621"/>
      <c r="BH57" s="4629" t="s">
        <v>3415</v>
      </c>
      <c r="BI57" s="4630"/>
      <c r="BJ57" s="4621"/>
      <c r="BK57" s="4629" t="s">
        <v>3367</v>
      </c>
      <c r="BL57" s="4630"/>
      <c r="BM57" s="4621"/>
      <c r="BN57" s="4629" t="s">
        <v>3370</v>
      </c>
      <c r="BO57" s="4630"/>
      <c r="BP57" s="4621"/>
      <c r="BQ57" s="4629" t="s">
        <v>2186</v>
      </c>
      <c r="BR57" s="4630"/>
      <c r="BS57" s="4621"/>
      <c r="BT57" s="4629" t="s">
        <v>3373</v>
      </c>
      <c r="BU57" s="4630"/>
      <c r="BV57" s="4621"/>
      <c r="BW57" s="4629" t="s">
        <v>3376</v>
      </c>
      <c r="BX57" s="4630"/>
      <c r="BY57" s="4621"/>
      <c r="BZ57" s="4629" t="s">
        <v>3378</v>
      </c>
      <c r="CA57" s="4630"/>
      <c r="CB57" s="4621"/>
      <c r="CC57" s="4629" t="s">
        <v>69</v>
      </c>
      <c r="CD57" s="4630"/>
      <c r="CE57" s="4621"/>
      <c r="CF57" s="4629" t="s">
        <v>3380</v>
      </c>
      <c r="CG57" s="4630"/>
      <c r="CH57" s="4621"/>
      <c r="CI57" s="4629" t="s">
        <v>3445</v>
      </c>
      <c r="CJ57" s="4630"/>
      <c r="CK57" s="4621"/>
      <c r="CL57" s="4629" t="s">
        <v>3450</v>
      </c>
      <c r="CM57" s="4630"/>
    </row>
    <row r="58" spans="1:91" ht="44.25">
      <c r="A58" s="3151"/>
      <c r="B58" s="4576" t="s">
        <v>291</v>
      </c>
      <c r="C58" s="4577" t="s">
        <v>3314</v>
      </c>
      <c r="D58" s="4672" t="s">
        <v>291</v>
      </c>
      <c r="E58" s="4579" t="s">
        <v>3369</v>
      </c>
      <c r="F58" s="4577" t="s">
        <v>3314</v>
      </c>
      <c r="G58" s="4673" t="s">
        <v>3369</v>
      </c>
      <c r="H58" s="4581">
        <v>5</v>
      </c>
      <c r="I58" s="4577" t="s">
        <v>3314</v>
      </c>
      <c r="J58" s="4673">
        <v>5</v>
      </c>
      <c r="K58" s="4581">
        <v>31</v>
      </c>
      <c r="L58" s="4577" t="s">
        <v>3314</v>
      </c>
      <c r="M58" s="4674">
        <v>31</v>
      </c>
      <c r="N58" s="3151"/>
      <c r="O58" s="4576" t="s">
        <v>291</v>
      </c>
      <c r="P58" s="4577" t="s">
        <v>3314</v>
      </c>
      <c r="Q58" s="4675" t="s">
        <v>291</v>
      </c>
      <c r="R58" s="4579" t="s">
        <v>3369</v>
      </c>
      <c r="S58" s="4577" t="s">
        <v>3314</v>
      </c>
      <c r="T58" s="4676" t="s">
        <v>3369</v>
      </c>
      <c r="U58" s="4581">
        <v>5</v>
      </c>
      <c r="V58" s="4577" t="s">
        <v>3314</v>
      </c>
      <c r="W58" s="4675">
        <v>5</v>
      </c>
      <c r="X58" s="4581">
        <v>31</v>
      </c>
      <c r="Y58" s="4577" t="s">
        <v>3314</v>
      </c>
      <c r="Z58" s="4677">
        <v>31</v>
      </c>
      <c r="AA58" s="3151"/>
      <c r="AB58" s="3151"/>
      <c r="AC58" s="3151"/>
      <c r="AD58" s="4594"/>
      <c r="AE58" s="4602"/>
      <c r="AF58" s="4602"/>
      <c r="AG58" s="4602"/>
      <c r="AH58" s="4602"/>
      <c r="AI58" s="4602"/>
      <c r="AJ58" s="4602"/>
      <c r="AK58" s="4602"/>
      <c r="AL58" s="4602"/>
      <c r="AM58" s="4602"/>
      <c r="AN58" s="4602"/>
      <c r="AO58" s="4602"/>
      <c r="AP58" s="4602"/>
      <c r="AQ58" s="4602"/>
      <c r="AR58" s="4602"/>
      <c r="AS58" s="4602"/>
      <c r="AT58" s="4602"/>
      <c r="AU58" s="4602"/>
      <c r="AV58" s="4602"/>
      <c r="AW58" s="4602"/>
      <c r="AX58" s="4602"/>
      <c r="AY58" s="4602"/>
      <c r="AZ58" s="4602"/>
      <c r="BA58" s="4602"/>
      <c r="BD58" s="4594"/>
      <c r="BE58" s="4602"/>
      <c r="BF58" s="4602"/>
      <c r="BG58" s="4602"/>
      <c r="BH58" s="4602"/>
      <c r="BI58" s="4602"/>
      <c r="BJ58" s="4602"/>
      <c r="BK58" s="4602"/>
      <c r="BL58" s="4602"/>
      <c r="BM58" s="4602"/>
      <c r="BN58" s="4602"/>
      <c r="BO58" s="4602"/>
      <c r="BP58" s="4602"/>
      <c r="BQ58" s="4602"/>
      <c r="BR58" s="4602"/>
      <c r="BS58" s="4602"/>
      <c r="BT58" s="4602"/>
      <c r="BU58" s="4602"/>
      <c r="BV58" s="4602"/>
      <c r="BW58" s="4602"/>
      <c r="BX58" s="4602"/>
      <c r="BY58" s="4602"/>
      <c r="BZ58" s="4602"/>
      <c r="CA58" s="4602"/>
      <c r="CB58" s="4602"/>
      <c r="CC58" s="4602"/>
      <c r="CD58" s="4602"/>
      <c r="CE58" s="4602"/>
      <c r="CF58" s="4602"/>
      <c r="CG58" s="4602"/>
      <c r="CH58" s="4602"/>
      <c r="CI58" s="4602"/>
      <c r="CJ58" s="4602"/>
      <c r="CK58" s="4602"/>
      <c r="CL58" s="4602"/>
      <c r="CM58" s="4602"/>
    </row>
    <row r="59" spans="1:91" ht="44.25">
      <c r="A59" s="3151"/>
      <c r="B59" s="4576" t="s">
        <v>292</v>
      </c>
      <c r="C59" s="4577" t="s">
        <v>3314</v>
      </c>
      <c r="D59" s="4672" t="s">
        <v>292</v>
      </c>
      <c r="E59" s="4579" t="s">
        <v>3370</v>
      </c>
      <c r="F59" s="4577" t="s">
        <v>3314</v>
      </c>
      <c r="G59" s="4673" t="s">
        <v>3370</v>
      </c>
      <c r="H59" s="4581">
        <v>6</v>
      </c>
      <c r="I59" s="4577" t="s">
        <v>3314</v>
      </c>
      <c r="J59" s="4673">
        <v>6</v>
      </c>
      <c r="K59" s="4581">
        <v>32</v>
      </c>
      <c r="L59" s="4577" t="s">
        <v>3314</v>
      </c>
      <c r="M59" s="4674">
        <v>32</v>
      </c>
      <c r="N59" s="3151"/>
      <c r="O59" s="4576" t="s">
        <v>292</v>
      </c>
      <c r="P59" s="4577" t="s">
        <v>3314</v>
      </c>
      <c r="Q59" s="4675" t="s">
        <v>292</v>
      </c>
      <c r="R59" s="4579" t="s">
        <v>3370</v>
      </c>
      <c r="S59" s="4577" t="s">
        <v>3314</v>
      </c>
      <c r="T59" s="4676" t="s">
        <v>3370</v>
      </c>
      <c r="U59" s="4581">
        <v>6</v>
      </c>
      <c r="V59" s="4577" t="s">
        <v>3314</v>
      </c>
      <c r="W59" s="4675">
        <v>6</v>
      </c>
      <c r="X59" s="4581">
        <v>32</v>
      </c>
      <c r="Y59" s="4577" t="s">
        <v>3314</v>
      </c>
      <c r="Z59" s="4677">
        <v>32</v>
      </c>
      <c r="AA59" s="3151"/>
      <c r="AB59" s="3151"/>
      <c r="AC59" s="3151"/>
      <c r="AD59" s="4586" t="s">
        <v>3375</v>
      </c>
      <c r="AE59" s="4616" t="s">
        <v>3466</v>
      </c>
      <c r="AF59" s="4617">
        <v>0</v>
      </c>
      <c r="AG59" s="4616" t="s">
        <v>3467</v>
      </c>
      <c r="AH59" s="4617">
        <v>0</v>
      </c>
      <c r="AI59" s="4616" t="s">
        <v>3468</v>
      </c>
      <c r="AJ59" s="4617">
        <v>0</v>
      </c>
      <c r="AK59" s="4616" t="s">
        <v>3469</v>
      </c>
      <c r="AL59" s="4617">
        <v>0</v>
      </c>
      <c r="AM59" s="4616" t="s">
        <v>3470</v>
      </c>
      <c r="AN59" s="4617">
        <v>0</v>
      </c>
      <c r="AO59" s="4616" t="s">
        <v>3471</v>
      </c>
      <c r="AP59" s="4617">
        <v>0</v>
      </c>
      <c r="AQ59" s="4616" t="s">
        <v>3472</v>
      </c>
      <c r="AR59" s="4617">
        <v>0</v>
      </c>
      <c r="AS59" s="4616" t="s">
        <v>3473</v>
      </c>
      <c r="AT59" s="4617">
        <v>0</v>
      </c>
      <c r="AU59" s="4616" t="s">
        <v>3474</v>
      </c>
      <c r="AV59" s="4617">
        <v>0</v>
      </c>
      <c r="AW59" s="4616" t="s">
        <v>3475</v>
      </c>
      <c r="AX59" s="4617">
        <v>0</v>
      </c>
      <c r="AY59" s="4616" t="s">
        <v>3476</v>
      </c>
      <c r="AZ59" s="4617">
        <v>0</v>
      </c>
      <c r="BA59" s="4616" t="s">
        <v>3477</v>
      </c>
      <c r="BD59" s="4594"/>
      <c r="BE59" s="4567" t="s">
        <v>3478</v>
      </c>
      <c r="BF59" s="4602"/>
      <c r="BG59" s="4602"/>
      <c r="BH59" s="4602"/>
      <c r="BI59" s="4602"/>
      <c r="BJ59" s="4602"/>
      <c r="BK59" s="4602"/>
      <c r="BL59" s="4602"/>
      <c r="BM59" s="4602"/>
      <c r="BN59" s="4602"/>
      <c r="BO59" s="4602"/>
      <c r="BP59" s="4602"/>
      <c r="BQ59" s="4602"/>
      <c r="BR59" s="4602"/>
      <c r="BS59" s="4602"/>
      <c r="BT59" s="4602"/>
      <c r="BU59" s="4602"/>
      <c r="BV59" s="4602"/>
      <c r="BW59" s="4602"/>
      <c r="BX59" s="4602"/>
      <c r="BY59" s="4602"/>
      <c r="BZ59" s="4602"/>
      <c r="CA59" s="4602"/>
      <c r="CB59" s="4602"/>
      <c r="CC59" s="4602"/>
      <c r="CD59" s="4602"/>
      <c r="CE59" s="4602"/>
      <c r="CF59" s="4602"/>
      <c r="CG59" s="4602"/>
      <c r="CH59" s="4602"/>
      <c r="CI59" s="4602"/>
      <c r="CJ59" s="4602"/>
      <c r="CK59" s="4602"/>
      <c r="CL59" s="4602"/>
      <c r="CM59" s="4602"/>
    </row>
    <row r="60" spans="1:91" ht="44.25">
      <c r="A60" s="3151"/>
      <c r="B60" s="4576" t="s">
        <v>1806</v>
      </c>
      <c r="C60" s="4577" t="s">
        <v>3314</v>
      </c>
      <c r="D60" s="4672" t="s">
        <v>1806</v>
      </c>
      <c r="E60" s="4579" t="s">
        <v>2186</v>
      </c>
      <c r="F60" s="4577" t="s">
        <v>3314</v>
      </c>
      <c r="G60" s="4673" t="s">
        <v>2186</v>
      </c>
      <c r="H60" s="4581">
        <v>7</v>
      </c>
      <c r="I60" s="4577" t="s">
        <v>3314</v>
      </c>
      <c r="J60" s="4673">
        <v>7</v>
      </c>
      <c r="K60" s="4581">
        <v>33</v>
      </c>
      <c r="L60" s="4577" t="s">
        <v>3314</v>
      </c>
      <c r="M60" s="4674">
        <v>33</v>
      </c>
      <c r="N60" s="3151"/>
      <c r="O60" s="4576" t="s">
        <v>1806</v>
      </c>
      <c r="P60" s="4577" t="s">
        <v>3314</v>
      </c>
      <c r="Q60" s="4675" t="s">
        <v>1806</v>
      </c>
      <c r="R60" s="4579" t="s">
        <v>2186</v>
      </c>
      <c r="S60" s="4577" t="s">
        <v>3314</v>
      </c>
      <c r="T60" s="4676" t="s">
        <v>2186</v>
      </c>
      <c r="U60" s="4581">
        <v>7</v>
      </c>
      <c r="V60" s="4577" t="s">
        <v>3314</v>
      </c>
      <c r="W60" s="4675">
        <v>7</v>
      </c>
      <c r="X60" s="4581">
        <v>33</v>
      </c>
      <c r="Y60" s="4577" t="s">
        <v>3314</v>
      </c>
      <c r="Z60" s="4677">
        <v>33</v>
      </c>
      <c r="AA60" s="3151"/>
      <c r="AB60" s="3151"/>
      <c r="AC60" s="3151"/>
      <c r="AD60" s="4594"/>
      <c r="AE60" s="4602"/>
      <c r="AF60" s="4602"/>
      <c r="AG60" s="4602"/>
      <c r="AH60" s="4602"/>
      <c r="AI60" s="4602"/>
      <c r="AJ60" s="4602"/>
      <c r="AK60" s="4602"/>
      <c r="AL60" s="4602"/>
      <c r="AM60" s="4602"/>
      <c r="AN60" s="4602"/>
      <c r="AO60" s="4602"/>
      <c r="AP60" s="4602"/>
      <c r="AQ60" s="4602"/>
      <c r="AR60" s="4602"/>
      <c r="AS60" s="4602"/>
      <c r="AT60" s="4602"/>
      <c r="AU60" s="4602"/>
      <c r="AV60" s="4602"/>
      <c r="AW60" s="4602"/>
      <c r="AX60" s="4602"/>
      <c r="AY60" s="4602"/>
      <c r="AZ60" s="4602"/>
      <c r="BA60" s="4602"/>
      <c r="BD60" s="4589" t="s">
        <v>3337</v>
      </c>
      <c r="BE60" s="4590" t="s">
        <v>3447</v>
      </c>
      <c r="BF60" s="4591"/>
      <c r="BG60" s="4602"/>
      <c r="BH60" s="4590" t="s">
        <v>3417</v>
      </c>
      <c r="BI60" s="4591"/>
      <c r="BJ60" s="4602"/>
      <c r="BK60" s="4590" t="s">
        <v>2117</v>
      </c>
      <c r="BL60" s="4591"/>
      <c r="BM60" s="4602"/>
      <c r="BN60" s="4590" t="s">
        <v>268</v>
      </c>
      <c r="BO60" s="4591"/>
      <c r="BP60" s="4602"/>
      <c r="BQ60" s="4590" t="s">
        <v>1860</v>
      </c>
      <c r="BR60" s="4591"/>
      <c r="BS60" s="4602"/>
      <c r="BT60" s="4590" t="s">
        <v>187</v>
      </c>
      <c r="BU60" s="4591"/>
      <c r="BV60" s="4602"/>
      <c r="BW60" s="4590" t="s">
        <v>1947</v>
      </c>
      <c r="BX60" s="4591"/>
      <c r="BY60" s="4602"/>
      <c r="BZ60" s="4590" t="s">
        <v>702</v>
      </c>
      <c r="CA60" s="4591"/>
      <c r="CB60" s="4602"/>
      <c r="CC60" s="4590" t="s">
        <v>159</v>
      </c>
      <c r="CD60" s="4591"/>
      <c r="CE60" s="4602"/>
      <c r="CF60" s="4590" t="s">
        <v>2270</v>
      </c>
      <c r="CG60" s="4591"/>
      <c r="CH60" s="4602"/>
      <c r="CI60" s="4590" t="s">
        <v>3451</v>
      </c>
      <c r="CJ60" s="4591"/>
      <c r="CK60" s="4602"/>
      <c r="CL60" s="4602"/>
      <c r="CM60" s="4602"/>
    </row>
    <row r="61" spans="1:91" ht="44.25">
      <c r="A61" s="3151"/>
      <c r="B61" s="4576" t="s">
        <v>293</v>
      </c>
      <c r="C61" s="4577" t="s">
        <v>3314</v>
      </c>
      <c r="D61" s="4672" t="s">
        <v>293</v>
      </c>
      <c r="E61" s="4579" t="s">
        <v>3373</v>
      </c>
      <c r="F61" s="4577" t="s">
        <v>3314</v>
      </c>
      <c r="G61" s="4673" t="s">
        <v>3373</v>
      </c>
      <c r="H61" s="4581">
        <v>8</v>
      </c>
      <c r="I61" s="4577" t="s">
        <v>3314</v>
      </c>
      <c r="J61" s="4673">
        <v>8</v>
      </c>
      <c r="K61" s="4581">
        <v>34</v>
      </c>
      <c r="L61" s="4577" t="s">
        <v>3314</v>
      </c>
      <c r="M61" s="4674">
        <v>34</v>
      </c>
      <c r="N61" s="3151"/>
      <c r="O61" s="4576" t="s">
        <v>293</v>
      </c>
      <c r="P61" s="4577" t="s">
        <v>3314</v>
      </c>
      <c r="Q61" s="4675" t="s">
        <v>293</v>
      </c>
      <c r="R61" s="4579" t="s">
        <v>3373</v>
      </c>
      <c r="S61" s="4577" t="s">
        <v>3314</v>
      </c>
      <c r="T61" s="4676" t="s">
        <v>3373</v>
      </c>
      <c r="U61" s="4581">
        <v>8</v>
      </c>
      <c r="V61" s="4577" t="s">
        <v>3314</v>
      </c>
      <c r="W61" s="4675">
        <v>8</v>
      </c>
      <c r="X61" s="4581">
        <v>34</v>
      </c>
      <c r="Y61" s="4577" t="s">
        <v>3314</v>
      </c>
      <c r="Z61" s="4677">
        <v>34</v>
      </c>
      <c r="AA61" s="3151"/>
      <c r="AB61" s="3151"/>
      <c r="AC61" s="3151"/>
      <c r="AD61" s="4586" t="s">
        <v>3379</v>
      </c>
      <c r="AE61" s="4620" t="s">
        <v>3466</v>
      </c>
      <c r="AF61" s="4621">
        <v>0</v>
      </c>
      <c r="AG61" s="4620" t="s">
        <v>3467</v>
      </c>
      <c r="AH61" s="4621">
        <v>0</v>
      </c>
      <c r="AI61" s="4620" t="s">
        <v>3468</v>
      </c>
      <c r="AJ61" s="4621">
        <v>0</v>
      </c>
      <c r="AK61" s="4620" t="s">
        <v>3469</v>
      </c>
      <c r="AL61" s="4621">
        <v>0</v>
      </c>
      <c r="AM61" s="4620" t="s">
        <v>3470</v>
      </c>
      <c r="AN61" s="4621">
        <v>0</v>
      </c>
      <c r="AO61" s="4620" t="s">
        <v>3471</v>
      </c>
      <c r="AP61" s="4621">
        <v>0</v>
      </c>
      <c r="AQ61" s="4620" t="s">
        <v>3472</v>
      </c>
      <c r="AR61" s="4621">
        <v>0</v>
      </c>
      <c r="AS61" s="4620" t="s">
        <v>3473</v>
      </c>
      <c r="AT61" s="4621">
        <v>0</v>
      </c>
      <c r="AU61" s="4620" t="s">
        <v>3474</v>
      </c>
      <c r="AV61" s="4621">
        <v>0</v>
      </c>
      <c r="AW61" s="4620" t="s">
        <v>3475</v>
      </c>
      <c r="AX61" s="4621">
        <v>0</v>
      </c>
      <c r="AY61" s="4620" t="s">
        <v>3476</v>
      </c>
      <c r="AZ61" s="4621">
        <v>0</v>
      </c>
      <c r="BA61" s="4620" t="s">
        <v>3477</v>
      </c>
      <c r="BD61" s="4589"/>
      <c r="BE61" s="4596" t="s">
        <v>3447</v>
      </c>
      <c r="BF61" s="4597"/>
      <c r="BG61" s="4602"/>
      <c r="BH61" s="4596" t="s">
        <v>3418</v>
      </c>
      <c r="BI61" s="4597"/>
      <c r="BJ61" s="4602"/>
      <c r="BK61" s="4596" t="s">
        <v>3419</v>
      </c>
      <c r="BL61" s="4597"/>
      <c r="BM61" s="4602"/>
      <c r="BN61" s="4596" t="s">
        <v>3359</v>
      </c>
      <c r="BO61" s="4597"/>
      <c r="BP61" s="4602"/>
      <c r="BQ61" s="4596" t="s">
        <v>3416</v>
      </c>
      <c r="BR61" s="4597"/>
      <c r="BS61" s="4602"/>
      <c r="BT61" s="4596" t="s">
        <v>3340</v>
      </c>
      <c r="BU61" s="4597"/>
      <c r="BV61" s="4602"/>
      <c r="BW61" s="4596" t="s">
        <v>3382</v>
      </c>
      <c r="BX61" s="4597"/>
      <c r="BY61" s="4602"/>
      <c r="BZ61" s="4596" t="s">
        <v>395</v>
      </c>
      <c r="CA61" s="4597"/>
      <c r="CB61" s="4602"/>
      <c r="CC61" s="4596" t="s">
        <v>3420</v>
      </c>
      <c r="CD61" s="4597"/>
      <c r="CE61" s="4602"/>
      <c r="CF61" s="4596" t="s">
        <v>3433</v>
      </c>
      <c r="CG61" s="4597"/>
      <c r="CH61" s="4602"/>
      <c r="CI61" s="4596" t="s">
        <v>2046</v>
      </c>
      <c r="CJ61" s="4597"/>
      <c r="CK61" s="4602"/>
      <c r="CL61" s="4602"/>
      <c r="CM61" s="4602"/>
    </row>
    <row r="62" spans="1:91" ht="45" thickBot="1">
      <c r="A62" s="3151"/>
      <c r="B62" s="4576" t="s">
        <v>635</v>
      </c>
      <c r="C62" s="4577" t="s">
        <v>3314</v>
      </c>
      <c r="D62" s="4672" t="s">
        <v>635</v>
      </c>
      <c r="E62" s="4579" t="s">
        <v>3374</v>
      </c>
      <c r="F62" s="4577" t="s">
        <v>3314</v>
      </c>
      <c r="G62" s="4673" t="s">
        <v>3374</v>
      </c>
      <c r="H62" s="4581">
        <v>9</v>
      </c>
      <c r="I62" s="4577" t="s">
        <v>3314</v>
      </c>
      <c r="J62" s="4673">
        <v>9</v>
      </c>
      <c r="K62" s="4581">
        <v>35</v>
      </c>
      <c r="L62" s="4577" t="s">
        <v>3314</v>
      </c>
      <c r="M62" s="4674">
        <v>35</v>
      </c>
      <c r="N62" s="3151"/>
      <c r="O62" s="4576" t="s">
        <v>635</v>
      </c>
      <c r="P62" s="4577" t="s">
        <v>3314</v>
      </c>
      <c r="Q62" s="4675" t="s">
        <v>635</v>
      </c>
      <c r="R62" s="4579" t="s">
        <v>3374</v>
      </c>
      <c r="S62" s="4577" t="s">
        <v>3314</v>
      </c>
      <c r="T62" s="4676" t="s">
        <v>3374</v>
      </c>
      <c r="U62" s="4581">
        <v>9</v>
      </c>
      <c r="V62" s="4577" t="s">
        <v>3314</v>
      </c>
      <c r="W62" s="4675">
        <v>9</v>
      </c>
      <c r="X62" s="4581">
        <v>35</v>
      </c>
      <c r="Y62" s="4577" t="s">
        <v>3314</v>
      </c>
      <c r="Z62" s="4677">
        <v>35</v>
      </c>
      <c r="AA62" s="3151"/>
      <c r="AB62" s="3151"/>
      <c r="AC62" s="3151"/>
      <c r="AD62" s="4678"/>
      <c r="AE62" s="4631"/>
      <c r="AF62" s="4631"/>
      <c r="AG62" s="4631"/>
      <c r="AH62" s="4631"/>
      <c r="AI62" s="4631"/>
      <c r="AJ62" s="4631"/>
      <c r="AK62" s="4631"/>
      <c r="AL62" s="4631"/>
      <c r="AM62" s="4631"/>
      <c r="AN62" s="4631"/>
      <c r="AO62" s="4631"/>
      <c r="AP62" s="4631"/>
      <c r="AQ62" s="4631"/>
      <c r="AR62" s="4631"/>
      <c r="AS62" s="4631"/>
      <c r="AT62" s="4631"/>
      <c r="AU62" s="4631"/>
      <c r="AV62" s="4631"/>
      <c r="AW62" s="4631"/>
      <c r="AX62" s="4631"/>
      <c r="AY62" s="4631"/>
      <c r="AZ62" s="4631"/>
      <c r="BA62" s="4631"/>
      <c r="BD62" s="4601"/>
      <c r="BE62" s="4592"/>
      <c r="BF62" s="4592"/>
      <c r="BG62" s="4602"/>
      <c r="BH62" s="4592"/>
      <c r="BI62" s="4592"/>
      <c r="BJ62" s="4602"/>
      <c r="BK62" s="4592"/>
      <c r="BL62" s="4592"/>
      <c r="BM62" s="4602"/>
      <c r="BN62" s="4592"/>
      <c r="BO62" s="4592"/>
      <c r="BP62" s="4602"/>
      <c r="BQ62" s="4592"/>
      <c r="BR62" s="4592"/>
      <c r="BS62" s="4602"/>
      <c r="BT62" s="4592"/>
      <c r="BU62" s="4592"/>
      <c r="BV62" s="4602"/>
      <c r="BW62" s="4592"/>
      <c r="BX62" s="4592"/>
      <c r="BY62" s="4602"/>
      <c r="BZ62" s="4592"/>
      <c r="CA62" s="4592"/>
      <c r="CB62" s="4602"/>
      <c r="CC62" s="4592"/>
      <c r="CD62" s="4592"/>
      <c r="CE62" s="4602"/>
      <c r="CF62" s="4592"/>
      <c r="CG62" s="4592"/>
      <c r="CH62" s="4602"/>
      <c r="CI62" s="4592"/>
      <c r="CJ62" s="4592"/>
      <c r="CK62" s="4602"/>
      <c r="CL62" s="4602"/>
      <c r="CM62" s="4602"/>
    </row>
    <row r="63" spans="1:91" ht="44.25" customHeight="1">
      <c r="A63" s="3151"/>
      <c r="B63" s="4576" t="s">
        <v>638</v>
      </c>
      <c r="C63" s="4577" t="s">
        <v>3314</v>
      </c>
      <c r="D63" s="4672" t="s">
        <v>638</v>
      </c>
      <c r="E63" s="4579" t="s">
        <v>3376</v>
      </c>
      <c r="F63" s="4577" t="s">
        <v>3314</v>
      </c>
      <c r="G63" s="4673" t="s">
        <v>3376</v>
      </c>
      <c r="H63" s="4581">
        <v>10</v>
      </c>
      <c r="I63" s="4577" t="s">
        <v>3314</v>
      </c>
      <c r="J63" s="4673">
        <v>10</v>
      </c>
      <c r="K63" s="4581">
        <v>36</v>
      </c>
      <c r="L63" s="4577" t="s">
        <v>3314</v>
      </c>
      <c r="M63" s="4674">
        <v>36</v>
      </c>
      <c r="N63" s="3151"/>
      <c r="O63" s="4576" t="s">
        <v>638</v>
      </c>
      <c r="P63" s="4577" t="s">
        <v>3314</v>
      </c>
      <c r="Q63" s="4675" t="s">
        <v>638</v>
      </c>
      <c r="R63" s="4579" t="s">
        <v>3376</v>
      </c>
      <c r="S63" s="4577" t="s">
        <v>3314</v>
      </c>
      <c r="T63" s="4676" t="s">
        <v>3376</v>
      </c>
      <c r="U63" s="4581">
        <v>10</v>
      </c>
      <c r="V63" s="4577" t="s">
        <v>3314</v>
      </c>
      <c r="W63" s="4675">
        <v>10</v>
      </c>
      <c r="X63" s="4581">
        <v>36</v>
      </c>
      <c r="Y63" s="4577" t="s">
        <v>3314</v>
      </c>
      <c r="Z63" s="4677">
        <v>36</v>
      </c>
      <c r="AA63" s="3151"/>
      <c r="AB63" s="3151"/>
      <c r="AC63" s="3151"/>
      <c r="AE63" s="4679" t="s">
        <v>3479</v>
      </c>
      <c r="AF63" s="4680"/>
      <c r="AG63" s="4680"/>
      <c r="AH63" s="4680"/>
      <c r="AI63" s="4680"/>
      <c r="AJ63" s="4680"/>
      <c r="AK63" s="4680"/>
      <c r="AL63" s="4680"/>
      <c r="AM63" s="4680"/>
      <c r="AN63" s="4680"/>
      <c r="AO63" s="4680"/>
      <c r="AP63" s="4680"/>
      <c r="AQ63" s="4680"/>
      <c r="AR63" s="4680"/>
      <c r="AS63" s="4680"/>
      <c r="AT63" s="4680"/>
      <c r="AU63" s="4681"/>
      <c r="BD63" s="4603" t="s">
        <v>3368</v>
      </c>
      <c r="BE63" s="4604" t="s">
        <v>3447</v>
      </c>
      <c r="BF63" s="4605"/>
      <c r="BG63" s="4602"/>
      <c r="BH63" s="4604" t="s">
        <v>3417</v>
      </c>
      <c r="BI63" s="4605"/>
      <c r="BJ63" s="4602"/>
      <c r="BK63" s="4604" t="s">
        <v>2117</v>
      </c>
      <c r="BL63" s="4605"/>
      <c r="BM63" s="4602"/>
      <c r="BN63" s="4604" t="s">
        <v>268</v>
      </c>
      <c r="BO63" s="4605"/>
      <c r="BP63" s="4602"/>
      <c r="BQ63" s="4604" t="s">
        <v>1860</v>
      </c>
      <c r="BR63" s="4605"/>
      <c r="BS63" s="4602"/>
      <c r="BT63" s="4604" t="s">
        <v>187</v>
      </c>
      <c r="BU63" s="4605"/>
      <c r="BV63" s="4602"/>
      <c r="BW63" s="4604" t="s">
        <v>1947</v>
      </c>
      <c r="BX63" s="4605"/>
      <c r="BY63" s="4602"/>
      <c r="BZ63" s="4604" t="s">
        <v>702</v>
      </c>
      <c r="CA63" s="4605"/>
      <c r="CB63" s="4602"/>
      <c r="CC63" s="4604" t="s">
        <v>159</v>
      </c>
      <c r="CD63" s="4605"/>
      <c r="CE63" s="4602"/>
      <c r="CF63" s="4604" t="s">
        <v>2270</v>
      </c>
      <c r="CG63" s="4605"/>
      <c r="CH63" s="4602"/>
      <c r="CI63" s="4604" t="s">
        <v>3451</v>
      </c>
      <c r="CJ63" s="4605"/>
      <c r="CK63" s="4602"/>
      <c r="CL63" s="4602"/>
      <c r="CM63" s="4602"/>
    </row>
    <row r="64" spans="1:91" ht="45" thickBot="1">
      <c r="A64" s="3151"/>
      <c r="B64" s="4576" t="s">
        <v>640</v>
      </c>
      <c r="C64" s="4577" t="s">
        <v>3314</v>
      </c>
      <c r="D64" s="4672" t="s">
        <v>640</v>
      </c>
      <c r="E64" s="4579" t="s">
        <v>3378</v>
      </c>
      <c r="F64" s="4577" t="s">
        <v>3314</v>
      </c>
      <c r="G64" s="4673" t="s">
        <v>3378</v>
      </c>
      <c r="H64" s="4581">
        <v>11</v>
      </c>
      <c r="I64" s="4577" t="s">
        <v>3314</v>
      </c>
      <c r="J64" s="4673">
        <v>11</v>
      </c>
      <c r="K64" s="4581">
        <v>37</v>
      </c>
      <c r="L64" s="4577" t="s">
        <v>3314</v>
      </c>
      <c r="M64" s="4674">
        <v>37</v>
      </c>
      <c r="N64" s="3151"/>
      <c r="O64" s="4576" t="s">
        <v>640</v>
      </c>
      <c r="P64" s="4577" t="s">
        <v>3314</v>
      </c>
      <c r="Q64" s="4675" t="s">
        <v>640</v>
      </c>
      <c r="R64" s="4579" t="s">
        <v>3378</v>
      </c>
      <c r="S64" s="4577" t="s">
        <v>3314</v>
      </c>
      <c r="T64" s="4676" t="s">
        <v>3378</v>
      </c>
      <c r="U64" s="4581">
        <v>11</v>
      </c>
      <c r="V64" s="4577" t="s">
        <v>3314</v>
      </c>
      <c r="W64" s="4675">
        <v>11</v>
      </c>
      <c r="X64" s="4581">
        <v>37</v>
      </c>
      <c r="Y64" s="4577" t="s">
        <v>3314</v>
      </c>
      <c r="Z64" s="4677">
        <v>37</v>
      </c>
      <c r="AA64" s="3151"/>
      <c r="AB64" s="3151"/>
      <c r="AC64" s="3151"/>
      <c r="AE64" s="4682"/>
      <c r="AF64" s="4683"/>
      <c r="AG64" s="4683"/>
      <c r="AH64" s="4683"/>
      <c r="AI64" s="4683"/>
      <c r="AJ64" s="4683"/>
      <c r="AK64" s="4683"/>
      <c r="AL64" s="4683"/>
      <c r="AM64" s="4683"/>
      <c r="AN64" s="4683"/>
      <c r="AO64" s="4683"/>
      <c r="AP64" s="4683"/>
      <c r="AQ64" s="4683"/>
      <c r="AR64" s="4683"/>
      <c r="AS64" s="4683"/>
      <c r="AT64" s="4683"/>
      <c r="AU64" s="4684"/>
      <c r="BD64" s="4603"/>
      <c r="BE64" s="4608" t="s">
        <v>3447</v>
      </c>
      <c r="BF64" s="4609"/>
      <c r="BG64" s="4602"/>
      <c r="BH64" s="4608" t="s">
        <v>3418</v>
      </c>
      <c r="BI64" s="4609"/>
      <c r="BJ64" s="4602"/>
      <c r="BK64" s="4608" t="s">
        <v>3419</v>
      </c>
      <c r="BL64" s="4609"/>
      <c r="BM64" s="4602"/>
      <c r="BN64" s="4608" t="s">
        <v>3359</v>
      </c>
      <c r="BO64" s="4609"/>
      <c r="BP64" s="4602"/>
      <c r="BQ64" s="4608" t="s">
        <v>3416</v>
      </c>
      <c r="BR64" s="4609"/>
      <c r="BS64" s="4602"/>
      <c r="BT64" s="4608" t="s">
        <v>3340</v>
      </c>
      <c r="BU64" s="4609"/>
      <c r="BV64" s="4602"/>
      <c r="BW64" s="4608" t="s">
        <v>3382</v>
      </c>
      <c r="BX64" s="4609"/>
      <c r="BY64" s="4602"/>
      <c r="BZ64" s="4608" t="s">
        <v>395</v>
      </c>
      <c r="CA64" s="4609"/>
      <c r="CB64" s="4602"/>
      <c r="CC64" s="4608" t="s">
        <v>3420</v>
      </c>
      <c r="CD64" s="4609"/>
      <c r="CE64" s="4602"/>
      <c r="CF64" s="4608" t="s">
        <v>3433</v>
      </c>
      <c r="CG64" s="4609"/>
      <c r="CH64" s="4602"/>
      <c r="CI64" s="4608" t="s">
        <v>2046</v>
      </c>
      <c r="CJ64" s="4609"/>
      <c r="CK64" s="4602"/>
      <c r="CL64" s="4602"/>
      <c r="CM64" s="4602"/>
    </row>
    <row r="65" spans="1:91" ht="44.25">
      <c r="A65" s="3151"/>
      <c r="B65" s="4576" t="s">
        <v>294</v>
      </c>
      <c r="C65" s="4577" t="s">
        <v>3314</v>
      </c>
      <c r="D65" s="4672" t="s">
        <v>294</v>
      </c>
      <c r="E65" s="4579" t="s">
        <v>69</v>
      </c>
      <c r="F65" s="4577" t="s">
        <v>3314</v>
      </c>
      <c r="G65" s="4673" t="s">
        <v>69</v>
      </c>
      <c r="H65" s="4581">
        <v>12</v>
      </c>
      <c r="I65" s="4577" t="s">
        <v>3314</v>
      </c>
      <c r="J65" s="4673">
        <v>12</v>
      </c>
      <c r="K65" s="4581">
        <v>38</v>
      </c>
      <c r="L65" s="4577" t="s">
        <v>3314</v>
      </c>
      <c r="M65" s="4674">
        <v>38</v>
      </c>
      <c r="N65" s="3151"/>
      <c r="O65" s="4576" t="s">
        <v>294</v>
      </c>
      <c r="P65" s="4577" t="s">
        <v>3314</v>
      </c>
      <c r="Q65" s="4675" t="s">
        <v>294</v>
      </c>
      <c r="R65" s="4579" t="s">
        <v>69</v>
      </c>
      <c r="S65" s="4577" t="s">
        <v>3314</v>
      </c>
      <c r="T65" s="4676" t="s">
        <v>69</v>
      </c>
      <c r="U65" s="4581">
        <v>12</v>
      </c>
      <c r="V65" s="4577" t="s">
        <v>3314</v>
      </c>
      <c r="W65" s="4675">
        <v>12</v>
      </c>
      <c r="X65" s="4581">
        <v>38</v>
      </c>
      <c r="Y65" s="4577" t="s">
        <v>3314</v>
      </c>
      <c r="Z65" s="4677">
        <v>38</v>
      </c>
      <c r="AA65" s="3151"/>
      <c r="AB65" s="3151"/>
      <c r="AC65" s="3151"/>
      <c r="AE65" s="1348"/>
      <c r="AF65" s="1348"/>
      <c r="AG65" s="1348"/>
      <c r="AH65" s="1348"/>
      <c r="AI65" s="1348"/>
      <c r="AJ65" s="1348"/>
      <c r="AK65" s="1348"/>
      <c r="AL65" s="1348"/>
      <c r="AM65" s="1348"/>
      <c r="AN65" s="1348"/>
      <c r="AO65" s="1348"/>
      <c r="AP65" s="1348"/>
      <c r="BD65" s="4601"/>
      <c r="BE65" s="4602"/>
      <c r="BF65" s="4602"/>
      <c r="BG65" s="4602"/>
      <c r="BH65" s="4602"/>
      <c r="BI65" s="4602"/>
      <c r="BJ65" s="4602"/>
      <c r="BK65" s="4602"/>
      <c r="BL65" s="4602"/>
      <c r="BM65" s="4602"/>
      <c r="BN65" s="4602"/>
      <c r="BO65" s="4602"/>
      <c r="BP65" s="4602"/>
      <c r="BQ65" s="4602"/>
      <c r="BR65" s="4602"/>
      <c r="BS65" s="4602"/>
      <c r="BT65" s="4602"/>
      <c r="BU65" s="4602"/>
      <c r="BV65" s="4602"/>
      <c r="BW65" s="4602"/>
      <c r="BX65" s="4602"/>
      <c r="BY65" s="4602"/>
      <c r="BZ65" s="4602"/>
      <c r="CA65" s="4602"/>
      <c r="CB65" s="4602"/>
      <c r="CC65" s="4602"/>
      <c r="CD65" s="4602"/>
      <c r="CE65" s="4602"/>
      <c r="CF65" s="4602"/>
      <c r="CG65" s="4602"/>
      <c r="CH65" s="4602"/>
      <c r="CI65" s="4602"/>
      <c r="CJ65" s="4602"/>
      <c r="CK65" s="4602"/>
      <c r="CL65" s="4602"/>
      <c r="CM65" s="4602"/>
    </row>
    <row r="66" spans="1:91" ht="44.25" customHeight="1">
      <c r="A66" s="3151"/>
      <c r="B66" s="4576" t="s">
        <v>339</v>
      </c>
      <c r="C66" s="4577" t="s">
        <v>3314</v>
      </c>
      <c r="D66" s="4672" t="s">
        <v>339</v>
      </c>
      <c r="E66" s="4579" t="s">
        <v>3380</v>
      </c>
      <c r="F66" s="4577" t="s">
        <v>3314</v>
      </c>
      <c r="G66" s="4673" t="s">
        <v>3380</v>
      </c>
      <c r="H66" s="4581">
        <v>13</v>
      </c>
      <c r="I66" s="4577" t="s">
        <v>3314</v>
      </c>
      <c r="J66" s="4673">
        <v>13</v>
      </c>
      <c r="K66" s="4581">
        <v>39</v>
      </c>
      <c r="L66" s="4577" t="s">
        <v>3314</v>
      </c>
      <c r="M66" s="4674">
        <v>39</v>
      </c>
      <c r="N66" s="3151"/>
      <c r="O66" s="4576" t="s">
        <v>339</v>
      </c>
      <c r="P66" s="4577" t="s">
        <v>3314</v>
      </c>
      <c r="Q66" s="4675" t="s">
        <v>339</v>
      </c>
      <c r="R66" s="4579" t="s">
        <v>3380</v>
      </c>
      <c r="S66" s="4577" t="s">
        <v>3314</v>
      </c>
      <c r="T66" s="4676" t="s">
        <v>3380</v>
      </c>
      <c r="U66" s="4581">
        <v>13</v>
      </c>
      <c r="V66" s="4577" t="s">
        <v>3314</v>
      </c>
      <c r="W66" s="4675">
        <v>13</v>
      </c>
      <c r="X66" s="4581">
        <v>39</v>
      </c>
      <c r="Y66" s="4577" t="s">
        <v>3314</v>
      </c>
      <c r="Z66" s="4677">
        <v>39</v>
      </c>
      <c r="AA66" s="3151"/>
      <c r="AB66" s="3151"/>
      <c r="AC66" s="3151"/>
      <c r="AE66" s="4685" t="s">
        <v>3480</v>
      </c>
      <c r="AF66" s="4686"/>
      <c r="AG66" s="4686"/>
      <c r="AH66" s="4686"/>
      <c r="AI66" s="4686"/>
      <c r="AJ66" s="4686"/>
      <c r="AK66" s="4686"/>
      <c r="AL66" s="4686"/>
      <c r="AM66" s="4686"/>
      <c r="AN66" s="4686"/>
      <c r="AO66" s="4686"/>
      <c r="AP66" s="4686"/>
      <c r="AQ66" s="4687"/>
      <c r="AS66" s="4688" t="s">
        <v>2054</v>
      </c>
      <c r="AU66" s="4688" t="s">
        <v>2055</v>
      </c>
      <c r="BD66" s="4603" t="s">
        <v>3372</v>
      </c>
      <c r="BE66" s="4612" t="s">
        <v>3447</v>
      </c>
      <c r="BF66" s="4613"/>
      <c r="BG66" s="4602"/>
      <c r="BH66" s="4612" t="s">
        <v>3417</v>
      </c>
      <c r="BI66" s="4613"/>
      <c r="BJ66" s="4602"/>
      <c r="BK66" s="4612" t="s">
        <v>2117</v>
      </c>
      <c r="BL66" s="4613"/>
      <c r="BM66" s="4602"/>
      <c r="BN66" s="4612" t="s">
        <v>268</v>
      </c>
      <c r="BO66" s="4613"/>
      <c r="BP66" s="4602"/>
      <c r="BQ66" s="4612" t="s">
        <v>1860</v>
      </c>
      <c r="BR66" s="4613"/>
      <c r="BS66" s="4602"/>
      <c r="BT66" s="4612" t="s">
        <v>187</v>
      </c>
      <c r="BU66" s="4613"/>
      <c r="BV66" s="4602"/>
      <c r="BW66" s="4612" t="s">
        <v>1947</v>
      </c>
      <c r="BX66" s="4613"/>
      <c r="BY66" s="4602"/>
      <c r="BZ66" s="4612" t="s">
        <v>702</v>
      </c>
      <c r="CA66" s="4613"/>
      <c r="CB66" s="4602"/>
      <c r="CC66" s="4612" t="s">
        <v>159</v>
      </c>
      <c r="CD66" s="4613"/>
      <c r="CE66" s="4602"/>
      <c r="CF66" s="4612" t="s">
        <v>2270</v>
      </c>
      <c r="CG66" s="4613"/>
      <c r="CH66" s="4602"/>
      <c r="CI66" s="4612" t="s">
        <v>3451</v>
      </c>
      <c r="CJ66" s="4613"/>
      <c r="CK66" s="4602"/>
      <c r="CL66" s="4602"/>
      <c r="CM66" s="4602"/>
    </row>
    <row r="67" spans="1:91" ht="44.25">
      <c r="A67" s="3151"/>
      <c r="B67" s="4576" t="s">
        <v>1947</v>
      </c>
      <c r="C67" s="4577" t="s">
        <v>3314</v>
      </c>
      <c r="D67" s="4672" t="s">
        <v>1947</v>
      </c>
      <c r="E67" s="4579" t="s">
        <v>3382</v>
      </c>
      <c r="F67" s="4577" t="s">
        <v>3314</v>
      </c>
      <c r="G67" s="4673" t="s">
        <v>3382</v>
      </c>
      <c r="H67" s="4581">
        <v>14</v>
      </c>
      <c r="I67" s="4577" t="s">
        <v>3314</v>
      </c>
      <c r="J67" s="4673">
        <v>14</v>
      </c>
      <c r="K67" s="4581">
        <v>40</v>
      </c>
      <c r="L67" s="4577" t="s">
        <v>3314</v>
      </c>
      <c r="M67" s="4674">
        <v>40</v>
      </c>
      <c r="N67" s="3151"/>
      <c r="O67" s="4576" t="s">
        <v>1947</v>
      </c>
      <c r="P67" s="4577" t="s">
        <v>3314</v>
      </c>
      <c r="Q67" s="4675" t="s">
        <v>1947</v>
      </c>
      <c r="R67" s="4579" t="s">
        <v>3382</v>
      </c>
      <c r="S67" s="4577" t="s">
        <v>3314</v>
      </c>
      <c r="T67" s="4676" t="s">
        <v>3382</v>
      </c>
      <c r="U67" s="4581">
        <v>14</v>
      </c>
      <c r="V67" s="4577" t="s">
        <v>3314</v>
      </c>
      <c r="W67" s="4675">
        <v>14</v>
      </c>
      <c r="X67" s="4581">
        <v>40</v>
      </c>
      <c r="Y67" s="4577" t="s">
        <v>3314</v>
      </c>
      <c r="Z67" s="4677">
        <v>40</v>
      </c>
      <c r="AA67" s="3151"/>
      <c r="AB67" s="3151"/>
      <c r="AC67" s="3151"/>
      <c r="AE67" s="4689"/>
      <c r="AF67" s="4690"/>
      <c r="AG67" s="4690"/>
      <c r="AH67" s="4690"/>
      <c r="AI67" s="4690"/>
      <c r="AJ67" s="4690"/>
      <c r="AK67" s="4690"/>
      <c r="AL67" s="4690"/>
      <c r="AM67" s="4690"/>
      <c r="AN67" s="4690"/>
      <c r="AO67" s="4690"/>
      <c r="AP67" s="4690"/>
      <c r="AQ67" s="4691"/>
      <c r="AS67" s="4688" t="s">
        <v>3481</v>
      </c>
      <c r="AU67" s="4688" t="s">
        <v>3482</v>
      </c>
      <c r="BD67" s="4603"/>
      <c r="BE67" s="4614" t="s">
        <v>3447</v>
      </c>
      <c r="BF67" s="4615"/>
      <c r="BG67" s="4602"/>
      <c r="BH67" s="4614" t="s">
        <v>3418</v>
      </c>
      <c r="BI67" s="4615"/>
      <c r="BJ67" s="4602"/>
      <c r="BK67" s="4614" t="s">
        <v>3419</v>
      </c>
      <c r="BL67" s="4615"/>
      <c r="BM67" s="4602"/>
      <c r="BN67" s="4614" t="s">
        <v>3359</v>
      </c>
      <c r="BO67" s="4615"/>
      <c r="BP67" s="4602"/>
      <c r="BQ67" s="4614" t="s">
        <v>3416</v>
      </c>
      <c r="BR67" s="4615"/>
      <c r="BS67" s="4602"/>
      <c r="BT67" s="4614" t="s">
        <v>3340</v>
      </c>
      <c r="BU67" s="4615"/>
      <c r="BV67" s="4602"/>
      <c r="BW67" s="4614" t="s">
        <v>3382</v>
      </c>
      <c r="BX67" s="4615"/>
      <c r="BY67" s="4602"/>
      <c r="BZ67" s="4614" t="s">
        <v>395</v>
      </c>
      <c r="CA67" s="4615"/>
      <c r="CB67" s="4602"/>
      <c r="CC67" s="4614" t="s">
        <v>3420</v>
      </c>
      <c r="CD67" s="4615"/>
      <c r="CE67" s="4602"/>
      <c r="CF67" s="4614" t="s">
        <v>3433</v>
      </c>
      <c r="CG67" s="4615"/>
      <c r="CH67" s="4602"/>
      <c r="CI67" s="4614" t="s">
        <v>2046</v>
      </c>
      <c r="CJ67" s="4615"/>
      <c r="CK67" s="4602"/>
      <c r="CL67" s="4602"/>
      <c r="CM67" s="4602"/>
    </row>
    <row r="68" spans="1:91" ht="44.25">
      <c r="A68" s="3151"/>
      <c r="B68" s="4576" t="s">
        <v>341</v>
      </c>
      <c r="C68" s="4577" t="s">
        <v>3314</v>
      </c>
      <c r="D68" s="4672" t="s">
        <v>341</v>
      </c>
      <c r="E68" s="4579" t="s">
        <v>3395</v>
      </c>
      <c r="F68" s="4577" t="s">
        <v>3314</v>
      </c>
      <c r="G68" s="4673" t="s">
        <v>3395</v>
      </c>
      <c r="H68" s="4581">
        <v>15</v>
      </c>
      <c r="I68" s="4577" t="s">
        <v>3314</v>
      </c>
      <c r="J68" s="4673">
        <v>15</v>
      </c>
      <c r="K68" s="4581">
        <v>41</v>
      </c>
      <c r="L68" s="4577" t="s">
        <v>3314</v>
      </c>
      <c r="M68" s="4674">
        <v>41</v>
      </c>
      <c r="N68" s="3151"/>
      <c r="O68" s="4576" t="s">
        <v>341</v>
      </c>
      <c r="P68" s="4577" t="s">
        <v>3314</v>
      </c>
      <c r="Q68" s="4675" t="s">
        <v>341</v>
      </c>
      <c r="R68" s="4579" t="s">
        <v>3395</v>
      </c>
      <c r="S68" s="4577" t="s">
        <v>3314</v>
      </c>
      <c r="T68" s="4676" t="s">
        <v>3395</v>
      </c>
      <c r="U68" s="4581">
        <v>15</v>
      </c>
      <c r="V68" s="4577" t="s">
        <v>3314</v>
      </c>
      <c r="W68" s="4675">
        <v>15</v>
      </c>
      <c r="X68" s="4581">
        <v>41</v>
      </c>
      <c r="Y68" s="4577" t="s">
        <v>3314</v>
      </c>
      <c r="Z68" s="4677">
        <v>41</v>
      </c>
      <c r="AA68" s="3151"/>
      <c r="AB68" s="3151"/>
      <c r="AC68" s="3151"/>
      <c r="AE68" s="4692"/>
      <c r="AF68" s="4693"/>
      <c r="AG68" s="4693"/>
      <c r="AH68" s="4693"/>
      <c r="AI68" s="4693"/>
      <c r="AJ68" s="4693"/>
      <c r="AK68" s="4693"/>
      <c r="AL68" s="4693"/>
      <c r="AM68" s="4693"/>
      <c r="AN68" s="4693"/>
      <c r="AO68" s="4693"/>
      <c r="AP68" s="4693"/>
      <c r="AQ68" s="4694"/>
      <c r="AS68" s="4695"/>
      <c r="BD68" s="4594"/>
      <c r="BE68" s="4602"/>
      <c r="BF68" s="4602"/>
      <c r="BG68" s="4602"/>
      <c r="BH68" s="4602"/>
      <c r="BI68" s="4602"/>
      <c r="BJ68" s="4602"/>
      <c r="BK68" s="4602"/>
      <c r="BL68" s="4602"/>
      <c r="BM68" s="4602"/>
      <c r="BN68" s="4602"/>
      <c r="BO68" s="4602"/>
      <c r="BP68" s="4602"/>
      <c r="BQ68" s="4602"/>
      <c r="BR68" s="4602"/>
      <c r="BS68" s="4602"/>
      <c r="BT68" s="4602"/>
      <c r="BU68" s="4602"/>
      <c r="BV68" s="4602"/>
      <c r="BW68" s="4602"/>
      <c r="BX68" s="4602"/>
      <c r="BY68" s="4602"/>
      <c r="BZ68" s="4602"/>
      <c r="CA68" s="4602"/>
      <c r="CB68" s="4602"/>
      <c r="CC68" s="4602"/>
      <c r="CD68" s="4602"/>
      <c r="CE68" s="4602"/>
      <c r="CF68" s="4602"/>
      <c r="CG68" s="4602"/>
      <c r="CH68" s="4602"/>
      <c r="CI68" s="4602"/>
      <c r="CJ68" s="4602"/>
      <c r="CK68" s="4602"/>
      <c r="CL68" s="4602"/>
      <c r="CM68" s="4602"/>
    </row>
    <row r="69" spans="1:91" ht="44.25">
      <c r="A69" s="3151"/>
      <c r="B69" s="4576" t="s">
        <v>663</v>
      </c>
      <c r="C69" s="4577" t="s">
        <v>3314</v>
      </c>
      <c r="D69" s="4672" t="s">
        <v>663</v>
      </c>
      <c r="E69" s="4579" t="s">
        <v>2133</v>
      </c>
      <c r="F69" s="4577" t="s">
        <v>3314</v>
      </c>
      <c r="G69" s="4673" t="s">
        <v>2133</v>
      </c>
      <c r="H69" s="4581">
        <v>16</v>
      </c>
      <c r="I69" s="4577" t="s">
        <v>3314</v>
      </c>
      <c r="J69" s="4673">
        <v>16</v>
      </c>
      <c r="K69" s="4581">
        <v>42</v>
      </c>
      <c r="L69" s="4577" t="s">
        <v>3314</v>
      </c>
      <c r="M69" s="4674">
        <v>42</v>
      </c>
      <c r="N69" s="3151"/>
      <c r="O69" s="4576" t="s">
        <v>663</v>
      </c>
      <c r="P69" s="4577" t="s">
        <v>3314</v>
      </c>
      <c r="Q69" s="4675" t="s">
        <v>663</v>
      </c>
      <c r="R69" s="4579" t="s">
        <v>2133</v>
      </c>
      <c r="S69" s="4577" t="s">
        <v>3314</v>
      </c>
      <c r="T69" s="4676" t="s">
        <v>2133</v>
      </c>
      <c r="U69" s="4581">
        <v>16</v>
      </c>
      <c r="V69" s="4577" t="s">
        <v>3314</v>
      </c>
      <c r="W69" s="4675">
        <v>16</v>
      </c>
      <c r="X69" s="4581">
        <v>42</v>
      </c>
      <c r="Y69" s="4577" t="s">
        <v>3314</v>
      </c>
      <c r="Z69" s="4677">
        <v>42</v>
      </c>
      <c r="AA69" s="3151"/>
      <c r="AB69" s="3151"/>
      <c r="AC69" s="3151"/>
      <c r="AE69" s="1348"/>
      <c r="AF69" s="1348"/>
      <c r="AG69" s="1348"/>
      <c r="AH69" s="1348"/>
      <c r="AI69" s="1348"/>
      <c r="AJ69" s="1348"/>
      <c r="AK69" s="1348"/>
      <c r="AL69" s="1348"/>
      <c r="AM69" s="1348"/>
      <c r="AN69" s="1348"/>
      <c r="AO69" s="1348"/>
      <c r="AP69" s="1348"/>
      <c r="BD69" s="4603" t="s">
        <v>3377</v>
      </c>
      <c r="BE69" s="4618" t="s">
        <v>3447</v>
      </c>
      <c r="BF69" s="4619"/>
      <c r="BG69" s="4602"/>
      <c r="BH69" s="4618" t="s">
        <v>3417</v>
      </c>
      <c r="BI69" s="4619"/>
      <c r="BJ69" s="4602"/>
      <c r="BK69" s="4618" t="s">
        <v>2117</v>
      </c>
      <c r="BL69" s="4619"/>
      <c r="BM69" s="4602"/>
      <c r="BN69" s="4618" t="s">
        <v>268</v>
      </c>
      <c r="BO69" s="4619"/>
      <c r="BP69" s="4602"/>
      <c r="BQ69" s="4618" t="s">
        <v>1860</v>
      </c>
      <c r="BR69" s="4619"/>
      <c r="BS69" s="4602"/>
      <c r="BT69" s="4618" t="s">
        <v>187</v>
      </c>
      <c r="BU69" s="4619"/>
      <c r="BV69" s="4602"/>
      <c r="BW69" s="4618" t="s">
        <v>1947</v>
      </c>
      <c r="BX69" s="4619"/>
      <c r="BY69" s="4602"/>
      <c r="BZ69" s="4618" t="s">
        <v>702</v>
      </c>
      <c r="CA69" s="4619"/>
      <c r="CB69" s="4602"/>
      <c r="CC69" s="4618" t="s">
        <v>159</v>
      </c>
      <c r="CD69" s="4619"/>
      <c r="CE69" s="4602"/>
      <c r="CF69" s="4618" t="s">
        <v>2270</v>
      </c>
      <c r="CG69" s="4619"/>
      <c r="CH69" s="4602"/>
      <c r="CI69" s="4618" t="s">
        <v>3451</v>
      </c>
      <c r="CJ69" s="4619"/>
      <c r="CK69" s="4602"/>
      <c r="CL69" s="4602"/>
      <c r="CM69" s="4602"/>
    </row>
    <row r="70" spans="1:91" ht="44.25">
      <c r="A70" s="3151"/>
      <c r="B70" s="4576" t="s">
        <v>2012</v>
      </c>
      <c r="C70" s="4577" t="s">
        <v>3314</v>
      </c>
      <c r="D70" s="4672" t="s">
        <v>2012</v>
      </c>
      <c r="E70" s="4579" t="s">
        <v>179</v>
      </c>
      <c r="F70" s="4577" t="s">
        <v>3314</v>
      </c>
      <c r="G70" s="4673" t="s">
        <v>179</v>
      </c>
      <c r="H70" s="4581">
        <v>17</v>
      </c>
      <c r="I70" s="4577" t="s">
        <v>3314</v>
      </c>
      <c r="J70" s="4673">
        <v>17</v>
      </c>
      <c r="K70" s="4581">
        <v>43</v>
      </c>
      <c r="L70" s="4577" t="s">
        <v>3314</v>
      </c>
      <c r="M70" s="4674">
        <v>43</v>
      </c>
      <c r="N70" s="3151"/>
      <c r="O70" s="4576" t="s">
        <v>2012</v>
      </c>
      <c r="P70" s="4577" t="s">
        <v>3314</v>
      </c>
      <c r="Q70" s="4675" t="s">
        <v>2012</v>
      </c>
      <c r="R70" s="4579" t="s">
        <v>179</v>
      </c>
      <c r="S70" s="4577" t="s">
        <v>3314</v>
      </c>
      <c r="T70" s="4676" t="s">
        <v>179</v>
      </c>
      <c r="U70" s="4581">
        <v>17</v>
      </c>
      <c r="V70" s="4577" t="s">
        <v>3314</v>
      </c>
      <c r="W70" s="4675">
        <v>17</v>
      </c>
      <c r="X70" s="4581">
        <v>43</v>
      </c>
      <c r="Y70" s="4577" t="s">
        <v>3314</v>
      </c>
      <c r="Z70" s="4677">
        <v>43</v>
      </c>
      <c r="AA70" s="3151"/>
      <c r="AB70" s="3151"/>
      <c r="AC70" s="3151"/>
      <c r="AF70" s="4696"/>
      <c r="AG70" s="4697" t="s">
        <v>3483</v>
      </c>
      <c r="AH70" s="4697"/>
      <c r="AI70" s="4697"/>
      <c r="AJ70" s="4697"/>
      <c r="AK70" s="4697"/>
      <c r="AL70" s="4697"/>
      <c r="AM70" s="4697"/>
      <c r="AN70" s="4697"/>
      <c r="AO70" s="4697"/>
      <c r="AP70" s="4697"/>
      <c r="AQ70" s="4697"/>
      <c r="AR70" s="4697"/>
      <c r="AS70" s="4697"/>
      <c r="AT70" s="4697"/>
      <c r="AU70" s="4697"/>
      <c r="BD70" s="4603"/>
      <c r="BE70" s="4622" t="s">
        <v>3447</v>
      </c>
      <c r="BF70" s="4623"/>
      <c r="BG70" s="4602"/>
      <c r="BH70" s="4622" t="s">
        <v>3418</v>
      </c>
      <c r="BI70" s="4623"/>
      <c r="BJ70" s="4602"/>
      <c r="BK70" s="4622" t="s">
        <v>3419</v>
      </c>
      <c r="BL70" s="4623"/>
      <c r="BM70" s="4602"/>
      <c r="BN70" s="4622" t="s">
        <v>3359</v>
      </c>
      <c r="BO70" s="4623"/>
      <c r="BP70" s="4602"/>
      <c r="BQ70" s="4622" t="s">
        <v>3416</v>
      </c>
      <c r="BR70" s="4623"/>
      <c r="BS70" s="4602"/>
      <c r="BT70" s="4622" t="s">
        <v>3340</v>
      </c>
      <c r="BU70" s="4623"/>
      <c r="BV70" s="4602"/>
      <c r="BW70" s="4622" t="s">
        <v>3382</v>
      </c>
      <c r="BX70" s="4623"/>
      <c r="BY70" s="4602"/>
      <c r="BZ70" s="4622" t="s">
        <v>395</v>
      </c>
      <c r="CA70" s="4623"/>
      <c r="CB70" s="4602"/>
      <c r="CC70" s="4622" t="s">
        <v>3420</v>
      </c>
      <c r="CD70" s="4623"/>
      <c r="CE70" s="4602"/>
      <c r="CF70" s="4622" t="s">
        <v>3433</v>
      </c>
      <c r="CG70" s="4623"/>
      <c r="CH70" s="4602"/>
      <c r="CI70" s="4622" t="s">
        <v>2046</v>
      </c>
      <c r="CJ70" s="4623"/>
      <c r="CK70" s="4602"/>
      <c r="CL70" s="4602"/>
      <c r="CM70" s="4602"/>
    </row>
    <row r="71" spans="1:91" ht="44.25">
      <c r="A71" s="3151"/>
      <c r="B71" s="4576" t="s">
        <v>1712</v>
      </c>
      <c r="C71" s="4577" t="s">
        <v>3314</v>
      </c>
      <c r="D71" s="4672" t="s">
        <v>1712</v>
      </c>
      <c r="E71" s="4579" t="s">
        <v>3411</v>
      </c>
      <c r="F71" s="4577" t="s">
        <v>3314</v>
      </c>
      <c r="G71" s="4673" t="s">
        <v>3411</v>
      </c>
      <c r="H71" s="4581">
        <v>18</v>
      </c>
      <c r="I71" s="4577" t="s">
        <v>3314</v>
      </c>
      <c r="J71" s="4673">
        <v>18</v>
      </c>
      <c r="K71" s="4581">
        <v>44</v>
      </c>
      <c r="L71" s="4577" t="s">
        <v>3314</v>
      </c>
      <c r="M71" s="4674">
        <v>44</v>
      </c>
      <c r="N71" s="3151"/>
      <c r="O71" s="4576" t="s">
        <v>1712</v>
      </c>
      <c r="P71" s="4577" t="s">
        <v>3314</v>
      </c>
      <c r="Q71" s="4675" t="s">
        <v>1712</v>
      </c>
      <c r="R71" s="4579" t="s">
        <v>3411</v>
      </c>
      <c r="S71" s="4577" t="s">
        <v>3314</v>
      </c>
      <c r="T71" s="4676" t="s">
        <v>3411</v>
      </c>
      <c r="U71" s="4581">
        <v>18</v>
      </c>
      <c r="V71" s="4577" t="s">
        <v>3314</v>
      </c>
      <c r="W71" s="4675">
        <v>18</v>
      </c>
      <c r="X71" s="4581">
        <v>44</v>
      </c>
      <c r="Y71" s="4577" t="s">
        <v>3314</v>
      </c>
      <c r="Z71" s="4677">
        <v>44</v>
      </c>
      <c r="AA71" s="3151"/>
      <c r="AB71" s="3151"/>
      <c r="AC71" s="3151"/>
      <c r="AE71" s="1348"/>
      <c r="AF71" s="1348"/>
      <c r="AG71" s="1348"/>
      <c r="AH71" s="1348"/>
      <c r="AI71" s="1348"/>
      <c r="AJ71" s="1348"/>
      <c r="AK71" s="1348"/>
      <c r="AL71" s="1348"/>
      <c r="AM71" s="1348"/>
      <c r="AN71" s="1348"/>
      <c r="AO71" s="1348"/>
      <c r="AP71" s="1348"/>
      <c r="BD71" s="4594"/>
      <c r="BE71" s="4602"/>
      <c r="BF71" s="4602"/>
      <c r="BG71" s="4602"/>
      <c r="BH71" s="4602"/>
      <c r="BI71" s="4602"/>
      <c r="BJ71" s="4602"/>
      <c r="BK71" s="4602"/>
      <c r="BL71" s="4602"/>
      <c r="BM71" s="4602"/>
      <c r="BN71" s="4602"/>
      <c r="BO71" s="4602"/>
      <c r="BP71" s="4602"/>
      <c r="BQ71" s="4602"/>
      <c r="BR71" s="4602"/>
      <c r="BS71" s="4602"/>
      <c r="BT71" s="4602"/>
      <c r="BU71" s="4602"/>
      <c r="BV71" s="4602"/>
      <c r="BW71" s="4602"/>
      <c r="BX71" s="4602"/>
      <c r="BY71" s="4602"/>
      <c r="BZ71" s="4602"/>
      <c r="CA71" s="4602"/>
      <c r="CB71" s="4602"/>
      <c r="CC71" s="4602"/>
      <c r="CD71" s="4602"/>
      <c r="CE71" s="4602"/>
      <c r="CF71" s="4602"/>
      <c r="CG71" s="4602"/>
      <c r="CH71" s="4602"/>
      <c r="CI71" s="4602"/>
      <c r="CJ71" s="4602"/>
      <c r="CK71" s="4602"/>
      <c r="CL71" s="4602"/>
      <c r="CM71" s="4602"/>
    </row>
    <row r="72" spans="1:91" ht="44.25">
      <c r="A72" s="3151"/>
      <c r="B72" s="4576" t="s">
        <v>340</v>
      </c>
      <c r="C72" s="4577" t="s">
        <v>3314</v>
      </c>
      <c r="D72" s="4672" t="s">
        <v>340</v>
      </c>
      <c r="E72" s="4579" t="s">
        <v>3415</v>
      </c>
      <c r="F72" s="4577" t="s">
        <v>3314</v>
      </c>
      <c r="G72" s="4673" t="s">
        <v>3415</v>
      </c>
      <c r="H72" s="4581">
        <v>19</v>
      </c>
      <c r="I72" s="4577" t="s">
        <v>3314</v>
      </c>
      <c r="J72" s="4673">
        <v>19</v>
      </c>
      <c r="K72" s="4581">
        <v>45</v>
      </c>
      <c r="L72" s="4577" t="s">
        <v>3314</v>
      </c>
      <c r="M72" s="4674">
        <v>45</v>
      </c>
      <c r="N72" s="3151"/>
      <c r="O72" s="4576" t="s">
        <v>340</v>
      </c>
      <c r="P72" s="4577" t="s">
        <v>3314</v>
      </c>
      <c r="Q72" s="4675" t="s">
        <v>340</v>
      </c>
      <c r="R72" s="4579" t="s">
        <v>3415</v>
      </c>
      <c r="S72" s="4577" t="s">
        <v>3314</v>
      </c>
      <c r="T72" s="4676" t="s">
        <v>3415</v>
      </c>
      <c r="U72" s="4581">
        <v>19</v>
      </c>
      <c r="V72" s="4577" t="s">
        <v>3314</v>
      </c>
      <c r="W72" s="4675">
        <v>19</v>
      </c>
      <c r="X72" s="4581">
        <v>45</v>
      </c>
      <c r="Y72" s="4577" t="s">
        <v>3314</v>
      </c>
      <c r="Z72" s="4677">
        <v>45</v>
      </c>
      <c r="AA72" s="3151"/>
      <c r="AB72" s="3151"/>
      <c r="AC72" s="3151"/>
      <c r="AG72" s="4698" t="s">
        <v>161</v>
      </c>
      <c r="AI72" s="4699" t="s">
        <v>1715</v>
      </c>
      <c r="AJ72" s="4695"/>
      <c r="AK72" s="4700" t="s">
        <v>161</v>
      </c>
      <c r="AM72" s="4701" t="s">
        <v>1715</v>
      </c>
      <c r="AO72" s="4702" t="s">
        <v>1715</v>
      </c>
      <c r="AQ72" s="4703" t="s">
        <v>161</v>
      </c>
      <c r="AS72" s="4704" t="s">
        <v>161</v>
      </c>
      <c r="AU72" s="4705" t="s">
        <v>161</v>
      </c>
      <c r="BD72" s="4603" t="s">
        <v>3379</v>
      </c>
      <c r="BE72" s="4625" t="s">
        <v>3447</v>
      </c>
      <c r="BF72" s="4626"/>
      <c r="BG72" s="4602"/>
      <c r="BH72" s="4625" t="s">
        <v>3417</v>
      </c>
      <c r="BI72" s="4626"/>
      <c r="BJ72" s="4602"/>
      <c r="BK72" s="4625" t="s">
        <v>2117</v>
      </c>
      <c r="BL72" s="4626"/>
      <c r="BM72" s="4602"/>
      <c r="BN72" s="4625" t="s">
        <v>268</v>
      </c>
      <c r="BO72" s="4626"/>
      <c r="BP72" s="4602"/>
      <c r="BQ72" s="4625" t="s">
        <v>1860</v>
      </c>
      <c r="BR72" s="4626"/>
      <c r="BS72" s="4602"/>
      <c r="BT72" s="4625" t="s">
        <v>187</v>
      </c>
      <c r="BU72" s="4626"/>
      <c r="BV72" s="4602"/>
      <c r="BW72" s="4625" t="s">
        <v>1947</v>
      </c>
      <c r="BX72" s="4626"/>
      <c r="BY72" s="4602"/>
      <c r="BZ72" s="4625" t="s">
        <v>702</v>
      </c>
      <c r="CA72" s="4626"/>
      <c r="CB72" s="4602"/>
      <c r="CC72" s="4625" t="s">
        <v>159</v>
      </c>
      <c r="CD72" s="4626"/>
      <c r="CE72" s="4602"/>
      <c r="CF72" s="4625" t="s">
        <v>2270</v>
      </c>
      <c r="CG72" s="4626"/>
      <c r="CH72" s="4602"/>
      <c r="CI72" s="4625" t="s">
        <v>3451</v>
      </c>
      <c r="CJ72" s="4626"/>
      <c r="CK72" s="4602"/>
      <c r="CL72" s="4602"/>
      <c r="CM72" s="4602"/>
    </row>
    <row r="73" spans="1:91" ht="44.25">
      <c r="A73" s="3151"/>
      <c r="B73" s="4576" t="s">
        <v>1713</v>
      </c>
      <c r="C73" s="4577" t="s">
        <v>3314</v>
      </c>
      <c r="D73" s="4672" t="s">
        <v>1713</v>
      </c>
      <c r="E73" s="4579" t="s">
        <v>2118</v>
      </c>
      <c r="F73" s="4577" t="s">
        <v>3314</v>
      </c>
      <c r="G73" s="4673" t="s">
        <v>2118</v>
      </c>
      <c r="H73" s="4581">
        <v>20</v>
      </c>
      <c r="I73" s="4577" t="s">
        <v>3314</v>
      </c>
      <c r="J73" s="4673">
        <v>20</v>
      </c>
      <c r="K73" s="4581">
        <v>46</v>
      </c>
      <c r="L73" s="4577" t="s">
        <v>3314</v>
      </c>
      <c r="M73" s="4674">
        <v>46</v>
      </c>
      <c r="N73" s="3151"/>
      <c r="O73" s="4576" t="s">
        <v>1713</v>
      </c>
      <c r="P73" s="4577" t="s">
        <v>3314</v>
      </c>
      <c r="Q73" s="4675" t="s">
        <v>1713</v>
      </c>
      <c r="R73" s="4579" t="s">
        <v>2118</v>
      </c>
      <c r="S73" s="4577" t="s">
        <v>3314</v>
      </c>
      <c r="T73" s="4676" t="s">
        <v>2118</v>
      </c>
      <c r="U73" s="4581">
        <v>20</v>
      </c>
      <c r="V73" s="4577" t="s">
        <v>3314</v>
      </c>
      <c r="W73" s="4675">
        <v>20</v>
      </c>
      <c r="X73" s="4581">
        <v>46</v>
      </c>
      <c r="Y73" s="4577" t="s">
        <v>3314</v>
      </c>
      <c r="Z73" s="4677">
        <v>46</v>
      </c>
      <c r="AA73" s="3151"/>
      <c r="AB73" s="3151"/>
      <c r="AC73" s="3151"/>
      <c r="AG73" s="4706" t="s">
        <v>162</v>
      </c>
      <c r="AI73" s="4707" t="s">
        <v>1743</v>
      </c>
      <c r="AJ73" s="4695"/>
      <c r="AK73" s="4700" t="s">
        <v>162</v>
      </c>
      <c r="AM73" s="4701" t="s">
        <v>1729</v>
      </c>
      <c r="AO73" s="4708" t="s">
        <v>1743</v>
      </c>
      <c r="AQ73" s="4703" t="s">
        <v>162</v>
      </c>
      <c r="AS73" s="4704" t="s">
        <v>162</v>
      </c>
      <c r="AU73" s="4705" t="s">
        <v>162</v>
      </c>
      <c r="BD73" s="4603"/>
      <c r="BE73" s="4629" t="s">
        <v>3447</v>
      </c>
      <c r="BF73" s="4630"/>
      <c r="BG73" s="4602"/>
      <c r="BH73" s="4629" t="s">
        <v>3418</v>
      </c>
      <c r="BI73" s="4630"/>
      <c r="BJ73" s="4602"/>
      <c r="BK73" s="4629" t="s">
        <v>3419</v>
      </c>
      <c r="BL73" s="4630"/>
      <c r="BM73" s="4602"/>
      <c r="BN73" s="4629" t="s">
        <v>3359</v>
      </c>
      <c r="BO73" s="4630"/>
      <c r="BP73" s="4602"/>
      <c r="BQ73" s="4629" t="s">
        <v>3416</v>
      </c>
      <c r="BR73" s="4630"/>
      <c r="BS73" s="4602"/>
      <c r="BT73" s="4629" t="s">
        <v>3340</v>
      </c>
      <c r="BU73" s="4630"/>
      <c r="BV73" s="4602"/>
      <c r="BW73" s="4629" t="s">
        <v>3382</v>
      </c>
      <c r="BX73" s="4630"/>
      <c r="BY73" s="4602"/>
      <c r="BZ73" s="4629" t="s">
        <v>395</v>
      </c>
      <c r="CA73" s="4630"/>
      <c r="CB73" s="4602"/>
      <c r="CC73" s="4629" t="s">
        <v>3420</v>
      </c>
      <c r="CD73" s="4630"/>
      <c r="CE73" s="4602"/>
      <c r="CF73" s="4629" t="s">
        <v>3433</v>
      </c>
      <c r="CG73" s="4630"/>
      <c r="CH73" s="4602"/>
      <c r="CI73" s="4629" t="s">
        <v>2046</v>
      </c>
      <c r="CJ73" s="4630"/>
      <c r="CK73" s="4602"/>
      <c r="CL73" s="4602"/>
      <c r="CM73" s="4602"/>
    </row>
    <row r="74" spans="1:91" ht="44.25">
      <c r="A74" s="3151"/>
      <c r="B74" s="4576" t="s">
        <v>1840</v>
      </c>
      <c r="C74" s="4577" t="s">
        <v>3314</v>
      </c>
      <c r="D74" s="4672" t="s">
        <v>1840</v>
      </c>
      <c r="E74" s="4579" t="s">
        <v>2119</v>
      </c>
      <c r="F74" s="4577" t="s">
        <v>3314</v>
      </c>
      <c r="G74" s="4673" t="s">
        <v>2119</v>
      </c>
      <c r="H74" s="4581">
        <v>21</v>
      </c>
      <c r="I74" s="4577" t="s">
        <v>3314</v>
      </c>
      <c r="J74" s="4673">
        <v>21</v>
      </c>
      <c r="K74" s="4581">
        <v>47</v>
      </c>
      <c r="L74" s="4577" t="s">
        <v>3314</v>
      </c>
      <c r="M74" s="4674">
        <v>47</v>
      </c>
      <c r="N74" s="3151"/>
      <c r="O74" s="4576" t="s">
        <v>1840</v>
      </c>
      <c r="P74" s="4577" t="s">
        <v>3314</v>
      </c>
      <c r="Q74" s="4675" t="s">
        <v>1840</v>
      </c>
      <c r="R74" s="4579" t="s">
        <v>2119</v>
      </c>
      <c r="S74" s="4577" t="s">
        <v>3314</v>
      </c>
      <c r="T74" s="4676" t="s">
        <v>2119</v>
      </c>
      <c r="U74" s="4581">
        <v>21</v>
      </c>
      <c r="V74" s="4577" t="s">
        <v>3314</v>
      </c>
      <c r="W74" s="4675">
        <v>21</v>
      </c>
      <c r="X74" s="4581">
        <v>47</v>
      </c>
      <c r="Y74" s="4577" t="s">
        <v>3314</v>
      </c>
      <c r="Z74" s="4677">
        <v>47</v>
      </c>
      <c r="AA74" s="3151"/>
      <c r="AB74" s="3151"/>
      <c r="AC74" s="3151"/>
      <c r="AG74" s="4709" t="s">
        <v>163</v>
      </c>
      <c r="AI74" s="4706" t="s">
        <v>1729</v>
      </c>
      <c r="AJ74" s="4695"/>
      <c r="AK74" s="4700" t="s">
        <v>163</v>
      </c>
      <c r="AM74" s="4701" t="s">
        <v>1743</v>
      </c>
      <c r="AO74" s="4708"/>
      <c r="AQ74" s="4703" t="s">
        <v>163</v>
      </c>
      <c r="AS74" s="4704" t="s">
        <v>163</v>
      </c>
      <c r="AU74" s="4705" t="s">
        <v>163</v>
      </c>
      <c r="BE74" s="4631"/>
      <c r="BF74" s="4631"/>
      <c r="BG74" s="4631"/>
      <c r="BH74" s="4631"/>
      <c r="BI74" s="4631"/>
      <c r="BJ74" s="4631"/>
      <c r="BK74" s="4631"/>
      <c r="BL74" s="4631"/>
      <c r="BM74" s="4631"/>
      <c r="BN74" s="4631"/>
      <c r="BO74" s="4631"/>
      <c r="BP74" s="4631"/>
      <c r="BQ74" s="4631"/>
      <c r="BR74" s="4631"/>
      <c r="BS74" s="4631"/>
      <c r="BT74" s="4631"/>
      <c r="BU74" s="4631"/>
      <c r="BV74" s="4631"/>
      <c r="BW74" s="4631"/>
      <c r="BX74" s="4631"/>
      <c r="BY74" s="4631"/>
      <c r="BZ74" s="4631"/>
      <c r="CA74" s="4631"/>
      <c r="CB74" s="4631"/>
      <c r="CC74" s="4631"/>
      <c r="CD74" s="4631"/>
      <c r="CE74" s="4631"/>
      <c r="CF74" s="4631"/>
      <c r="CG74" s="4631"/>
      <c r="CH74" s="4631"/>
      <c r="CI74" s="4631"/>
      <c r="CJ74" s="4631"/>
      <c r="CK74" s="4631"/>
      <c r="CL74" s="4631"/>
      <c r="CM74" s="4631"/>
    </row>
    <row r="75" spans="1:91" ht="44.25">
      <c r="A75" s="3151"/>
      <c r="B75" s="4576" t="s">
        <v>1860</v>
      </c>
      <c r="C75" s="4577" t="s">
        <v>3314</v>
      </c>
      <c r="D75" s="4672" t="s">
        <v>1860</v>
      </c>
      <c r="E75" s="4579" t="s">
        <v>3416</v>
      </c>
      <c r="F75" s="4577" t="s">
        <v>3314</v>
      </c>
      <c r="G75" s="4673" t="s">
        <v>3416</v>
      </c>
      <c r="H75" s="4581">
        <v>22</v>
      </c>
      <c r="I75" s="4577" t="s">
        <v>3314</v>
      </c>
      <c r="J75" s="4673">
        <v>22</v>
      </c>
      <c r="K75" s="4581">
        <v>48</v>
      </c>
      <c r="L75" s="4577" t="s">
        <v>3314</v>
      </c>
      <c r="M75" s="4674">
        <v>48</v>
      </c>
      <c r="N75" s="3151"/>
      <c r="O75" s="4576" t="s">
        <v>1860</v>
      </c>
      <c r="P75" s="4577" t="s">
        <v>3314</v>
      </c>
      <c r="Q75" s="4675" t="s">
        <v>1860</v>
      </c>
      <c r="R75" s="4579" t="s">
        <v>3416</v>
      </c>
      <c r="S75" s="4577" t="s">
        <v>3314</v>
      </c>
      <c r="T75" s="4676" t="s">
        <v>3416</v>
      </c>
      <c r="U75" s="4581">
        <v>22</v>
      </c>
      <c r="V75" s="4577" t="s">
        <v>3314</v>
      </c>
      <c r="W75" s="4675">
        <v>22</v>
      </c>
      <c r="X75" s="4581">
        <v>48</v>
      </c>
      <c r="Y75" s="4577" t="s">
        <v>3314</v>
      </c>
      <c r="Z75" s="4677">
        <v>48</v>
      </c>
      <c r="AA75" s="3151"/>
      <c r="AB75" s="3151"/>
      <c r="AC75" s="3151"/>
      <c r="AG75" s="4710" t="s">
        <v>164</v>
      </c>
      <c r="AI75" s="4707" t="s">
        <v>1757</v>
      </c>
      <c r="AJ75" s="4695"/>
      <c r="AK75" s="4700" t="s">
        <v>164</v>
      </c>
      <c r="AM75" s="4701" t="s">
        <v>1757</v>
      </c>
      <c r="AO75" s="4711" t="s">
        <v>1729</v>
      </c>
      <c r="AQ75" s="4703" t="s">
        <v>164</v>
      </c>
      <c r="AS75" s="4704" t="s">
        <v>164</v>
      </c>
      <c r="AU75" s="4705" t="s">
        <v>164</v>
      </c>
      <c r="BE75" s="4631"/>
      <c r="BF75" s="4631"/>
      <c r="BG75" s="4631"/>
      <c r="BH75" s="4631"/>
      <c r="BI75" s="4631"/>
      <c r="BJ75" s="4631"/>
      <c r="BK75" s="4631"/>
      <c r="BL75" s="4631"/>
      <c r="BM75" s="4631"/>
      <c r="BN75" s="4631"/>
      <c r="BO75" s="4631"/>
      <c r="BP75" s="4631"/>
      <c r="BQ75" s="4631"/>
      <c r="BR75" s="4631"/>
      <c r="BS75" s="4631"/>
      <c r="BT75" s="4631"/>
      <c r="BU75" s="4631"/>
      <c r="BV75" s="4631"/>
      <c r="BW75" s="4631"/>
      <c r="BX75" s="4631"/>
      <c r="BY75" s="4631"/>
      <c r="BZ75" s="4631"/>
      <c r="CA75" s="4631"/>
      <c r="CB75" s="4631"/>
      <c r="CC75" s="4631"/>
      <c r="CD75" s="4631"/>
      <c r="CE75" s="4631"/>
      <c r="CF75" s="4631"/>
      <c r="CG75" s="4631"/>
      <c r="CH75" s="4631"/>
      <c r="CI75" s="4631"/>
      <c r="CJ75" s="4631"/>
      <c r="CK75" s="4631"/>
      <c r="CL75" s="4631"/>
      <c r="CM75" s="4631"/>
    </row>
    <row r="76" spans="1:91" ht="44.25">
      <c r="A76" s="3151"/>
      <c r="B76" s="4576" t="s">
        <v>3417</v>
      </c>
      <c r="C76" s="4577" t="s">
        <v>3314</v>
      </c>
      <c r="D76" s="4672" t="s">
        <v>3417</v>
      </c>
      <c r="E76" s="4579" t="s">
        <v>3418</v>
      </c>
      <c r="F76" s="4577" t="s">
        <v>3314</v>
      </c>
      <c r="G76" s="4673" t="s">
        <v>3418</v>
      </c>
      <c r="H76" s="4581">
        <v>23</v>
      </c>
      <c r="I76" s="4577" t="s">
        <v>3314</v>
      </c>
      <c r="J76" s="4673">
        <v>23</v>
      </c>
      <c r="K76" s="4581">
        <v>49</v>
      </c>
      <c r="L76" s="4577" t="s">
        <v>3314</v>
      </c>
      <c r="M76" s="4674">
        <v>49</v>
      </c>
      <c r="N76" s="3151"/>
      <c r="O76" s="4576" t="s">
        <v>3417</v>
      </c>
      <c r="P76" s="4577" t="s">
        <v>3314</v>
      </c>
      <c r="Q76" s="4675" t="s">
        <v>3417</v>
      </c>
      <c r="R76" s="4579" t="s">
        <v>3418</v>
      </c>
      <c r="S76" s="4577" t="s">
        <v>3314</v>
      </c>
      <c r="T76" s="4676" t="s">
        <v>3418</v>
      </c>
      <c r="U76" s="4581">
        <v>23</v>
      </c>
      <c r="V76" s="4577" t="s">
        <v>3314</v>
      </c>
      <c r="W76" s="4675">
        <v>23</v>
      </c>
      <c r="X76" s="4581">
        <v>49</v>
      </c>
      <c r="Y76" s="4577" t="s">
        <v>3314</v>
      </c>
      <c r="Z76" s="4677">
        <v>49</v>
      </c>
      <c r="AA76" s="3151"/>
      <c r="AB76" s="3151"/>
      <c r="AC76" s="3151"/>
      <c r="AG76" s="4712" t="s">
        <v>165</v>
      </c>
      <c r="AI76" s="4707" t="s">
        <v>1769</v>
      </c>
      <c r="AJ76" s="4695"/>
      <c r="AK76" s="4700" t="s">
        <v>165</v>
      </c>
      <c r="AM76" s="4701" t="s">
        <v>1769</v>
      </c>
      <c r="AO76" s="4713" t="s">
        <v>1757</v>
      </c>
      <c r="AQ76" s="4703" t="s">
        <v>165</v>
      </c>
      <c r="AS76" s="4704" t="s">
        <v>165</v>
      </c>
      <c r="AU76" s="4705" t="s">
        <v>165</v>
      </c>
      <c r="BE76" s="4631"/>
      <c r="BF76" s="4631"/>
      <c r="BG76" s="4631"/>
      <c r="BH76" s="4631"/>
      <c r="BI76" s="4631"/>
      <c r="BJ76" s="4631"/>
      <c r="BK76" s="4631"/>
      <c r="BL76" s="4631"/>
      <c r="BM76" s="4631"/>
      <c r="BN76" s="4631"/>
      <c r="BO76" s="4631"/>
      <c r="BP76" s="4631"/>
      <c r="BQ76" s="4631"/>
      <c r="BR76" s="4631"/>
      <c r="BS76" s="4631"/>
      <c r="BT76" s="4631"/>
      <c r="BU76" s="4631"/>
      <c r="BV76" s="4631"/>
      <c r="BW76" s="4631"/>
      <c r="BX76" s="4631"/>
      <c r="BY76" s="4631"/>
      <c r="BZ76" s="4631"/>
      <c r="CA76" s="4631"/>
      <c r="CB76" s="4631"/>
      <c r="CC76" s="4631"/>
      <c r="CD76" s="4631"/>
      <c r="CE76" s="4631"/>
      <c r="CF76" s="4631"/>
      <c r="CG76" s="4631"/>
      <c r="CH76" s="4631"/>
      <c r="CI76" s="4631"/>
      <c r="CJ76" s="4631"/>
      <c r="CK76" s="4631"/>
      <c r="CL76" s="4631"/>
      <c r="CM76" s="4631"/>
    </row>
    <row r="77" spans="1:91" ht="44.25">
      <c r="A77" s="3151"/>
      <c r="B77" s="4576" t="s">
        <v>2117</v>
      </c>
      <c r="C77" s="4577" t="s">
        <v>3314</v>
      </c>
      <c r="D77" s="4672" t="s">
        <v>2117</v>
      </c>
      <c r="E77" s="4579" t="s">
        <v>3419</v>
      </c>
      <c r="F77" s="4577" t="s">
        <v>3314</v>
      </c>
      <c r="G77" s="4673" t="s">
        <v>3419</v>
      </c>
      <c r="H77" s="4581">
        <v>24</v>
      </c>
      <c r="I77" s="4577" t="s">
        <v>3314</v>
      </c>
      <c r="J77" s="4673">
        <v>24</v>
      </c>
      <c r="K77" s="4581">
        <v>50</v>
      </c>
      <c r="L77" s="4577" t="s">
        <v>3314</v>
      </c>
      <c r="M77" s="4674">
        <v>50</v>
      </c>
      <c r="N77" s="3151"/>
      <c r="O77" s="4576" t="s">
        <v>2117</v>
      </c>
      <c r="P77" s="4577" t="s">
        <v>3314</v>
      </c>
      <c r="Q77" s="4675" t="s">
        <v>2117</v>
      </c>
      <c r="R77" s="4579" t="s">
        <v>3419</v>
      </c>
      <c r="S77" s="4577" t="s">
        <v>3314</v>
      </c>
      <c r="T77" s="4676" t="s">
        <v>3419</v>
      </c>
      <c r="U77" s="4581">
        <v>24</v>
      </c>
      <c r="V77" s="4577" t="s">
        <v>3314</v>
      </c>
      <c r="W77" s="4675">
        <v>24</v>
      </c>
      <c r="X77" s="4581">
        <v>50</v>
      </c>
      <c r="Y77" s="4577" t="s">
        <v>3314</v>
      </c>
      <c r="Z77" s="4677">
        <v>50</v>
      </c>
      <c r="AA77" s="3151"/>
      <c r="AB77" s="3151"/>
      <c r="AC77" s="3151"/>
      <c r="AG77" s="4714" t="s">
        <v>178</v>
      </c>
      <c r="AI77" s="4707" t="s">
        <v>1784</v>
      </c>
      <c r="AJ77" s="4695"/>
      <c r="AK77" s="4700" t="s">
        <v>178</v>
      </c>
      <c r="AM77" s="4701" t="s">
        <v>1784</v>
      </c>
      <c r="AO77" s="4715" t="s">
        <v>1769</v>
      </c>
      <c r="AQ77" s="4703" t="s">
        <v>178</v>
      </c>
      <c r="AS77" s="4704" t="s">
        <v>178</v>
      </c>
      <c r="AU77" s="4705" t="s">
        <v>178</v>
      </c>
      <c r="BE77" s="4631"/>
      <c r="BF77" s="4631"/>
      <c r="BG77" s="4631"/>
      <c r="BH77" s="4631"/>
      <c r="BI77" s="4631"/>
      <c r="BJ77" s="4631"/>
      <c r="BK77" s="4631"/>
      <c r="BL77" s="4631"/>
      <c r="BM77" s="4631"/>
      <c r="BN77" s="4631"/>
      <c r="BO77" s="4631"/>
      <c r="BP77" s="4631"/>
      <c r="BQ77" s="4631"/>
      <c r="BR77" s="4631"/>
      <c r="BS77" s="4631"/>
      <c r="BT77" s="4631"/>
      <c r="BU77" s="4631"/>
      <c r="BV77" s="4631"/>
      <c r="BW77" s="4631"/>
      <c r="BX77" s="4631"/>
      <c r="BY77" s="4631"/>
      <c r="BZ77" s="4631"/>
      <c r="CA77" s="4631"/>
      <c r="CB77" s="4631"/>
      <c r="CC77" s="4631"/>
      <c r="CD77" s="4631"/>
      <c r="CE77" s="4631"/>
      <c r="CF77" s="4631"/>
      <c r="CG77" s="4631"/>
      <c r="CH77" s="4631"/>
      <c r="CI77" s="4631"/>
      <c r="CJ77" s="4631"/>
      <c r="CK77" s="4631"/>
      <c r="CL77" s="4631"/>
      <c r="CM77" s="4631"/>
    </row>
    <row r="78" spans="1:91" ht="44.25">
      <c r="A78" s="3151"/>
      <c r="B78" s="4576" t="s">
        <v>3408</v>
      </c>
      <c r="C78" s="4577" t="s">
        <v>3314</v>
      </c>
      <c r="D78" s="4672" t="s">
        <v>3408</v>
      </c>
      <c r="E78" s="4579" t="s">
        <v>3413</v>
      </c>
      <c r="F78" s="4577" t="s">
        <v>3314</v>
      </c>
      <c r="G78" s="4673" t="s">
        <v>3413</v>
      </c>
      <c r="H78" s="4581">
        <v>25</v>
      </c>
      <c r="I78" s="4577" t="s">
        <v>3314</v>
      </c>
      <c r="J78" s="4673">
        <v>25</v>
      </c>
      <c r="K78" s="4581">
        <v>51</v>
      </c>
      <c r="L78" s="4577" t="s">
        <v>3314</v>
      </c>
      <c r="M78" s="4674">
        <v>51</v>
      </c>
      <c r="N78" s="3151"/>
      <c r="O78" s="4576" t="s">
        <v>3408</v>
      </c>
      <c r="P78" s="4577" t="s">
        <v>3314</v>
      </c>
      <c r="Q78" s="4675" t="s">
        <v>3408</v>
      </c>
      <c r="R78" s="4579" t="s">
        <v>3413</v>
      </c>
      <c r="S78" s="4577" t="s">
        <v>3314</v>
      </c>
      <c r="T78" s="4676" t="s">
        <v>3413</v>
      </c>
      <c r="U78" s="4581">
        <v>25</v>
      </c>
      <c r="V78" s="4577" t="s">
        <v>3314</v>
      </c>
      <c r="W78" s="4675">
        <v>25</v>
      </c>
      <c r="X78" s="4581">
        <v>51</v>
      </c>
      <c r="Y78" s="4577" t="s">
        <v>3314</v>
      </c>
      <c r="Z78" s="4677">
        <v>51</v>
      </c>
      <c r="AA78" s="3151"/>
      <c r="AB78" s="3151"/>
      <c r="AC78" s="3151"/>
      <c r="AG78" s="4716" t="s">
        <v>1792</v>
      </c>
      <c r="AI78" s="4707" t="s">
        <v>1797</v>
      </c>
      <c r="AJ78" s="4695"/>
      <c r="AK78" s="4700" t="s">
        <v>1792</v>
      </c>
      <c r="AM78" s="4701" t="s">
        <v>1797</v>
      </c>
      <c r="AO78" s="4717" t="s">
        <v>1784</v>
      </c>
      <c r="AQ78" s="4703" t="s">
        <v>1792</v>
      </c>
      <c r="AS78" s="4704" t="s">
        <v>1792</v>
      </c>
      <c r="AU78" s="4705" t="s">
        <v>1792</v>
      </c>
      <c r="BE78" s="4631"/>
      <c r="BF78" s="4631"/>
      <c r="BG78" s="4631"/>
      <c r="BH78" s="4631"/>
      <c r="BI78" s="4631"/>
      <c r="BJ78" s="4631"/>
      <c r="BK78" s="4631"/>
      <c r="BL78" s="4631"/>
      <c r="BM78" s="4631"/>
      <c r="BN78" s="4631"/>
      <c r="BO78" s="4631"/>
      <c r="BP78" s="4631"/>
      <c r="BQ78" s="4631"/>
      <c r="BR78" s="4631"/>
      <c r="BS78" s="4631"/>
      <c r="BT78" s="4631"/>
      <c r="BU78" s="4631"/>
      <c r="BV78" s="4631"/>
      <c r="BW78" s="4631"/>
      <c r="BX78" s="4631"/>
      <c r="BY78" s="4631"/>
      <c r="BZ78" s="4631"/>
      <c r="CA78" s="4631"/>
      <c r="CB78" s="4631"/>
      <c r="CC78" s="4631"/>
      <c r="CD78" s="4631"/>
      <c r="CE78" s="4631"/>
      <c r="CF78" s="4631"/>
      <c r="CG78" s="4631"/>
      <c r="CH78" s="4631"/>
      <c r="CI78" s="4631"/>
      <c r="CJ78" s="4631"/>
      <c r="CK78" s="4631"/>
      <c r="CL78" s="4631"/>
      <c r="CM78" s="4631"/>
    </row>
    <row r="79" spans="1:91" ht="44.25">
      <c r="A79" s="3151"/>
      <c r="B79" s="4576" t="s">
        <v>1972</v>
      </c>
      <c r="C79" s="4577" t="s">
        <v>3314</v>
      </c>
      <c r="D79" s="4672" t="s">
        <v>1972</v>
      </c>
      <c r="E79" s="4579" t="s">
        <v>3412</v>
      </c>
      <c r="F79" s="4577" t="s">
        <v>3314</v>
      </c>
      <c r="G79" s="4673" t="s">
        <v>3412</v>
      </c>
      <c r="H79" s="4581">
        <v>26</v>
      </c>
      <c r="I79" s="4577" t="s">
        <v>3314</v>
      </c>
      <c r="J79" s="4673">
        <v>26</v>
      </c>
      <c r="K79" s="4581">
        <v>52</v>
      </c>
      <c r="L79" s="4577" t="s">
        <v>3314</v>
      </c>
      <c r="M79" s="4674">
        <v>52</v>
      </c>
      <c r="N79" s="3151"/>
      <c r="O79" s="4576" t="s">
        <v>1972</v>
      </c>
      <c r="P79" s="4577" t="s">
        <v>3314</v>
      </c>
      <c r="Q79" s="4675" t="s">
        <v>1972</v>
      </c>
      <c r="R79" s="4579" t="s">
        <v>3412</v>
      </c>
      <c r="S79" s="4577" t="s">
        <v>3314</v>
      </c>
      <c r="T79" s="4676" t="s">
        <v>3412</v>
      </c>
      <c r="U79" s="4581">
        <v>26</v>
      </c>
      <c r="V79" s="4577" t="s">
        <v>3314</v>
      </c>
      <c r="W79" s="4675">
        <v>26</v>
      </c>
      <c r="X79" s="4581">
        <v>52</v>
      </c>
      <c r="Y79" s="4577" t="s">
        <v>3314</v>
      </c>
      <c r="Z79" s="4677">
        <v>52</v>
      </c>
      <c r="AA79" s="3151"/>
      <c r="AB79" s="3151"/>
      <c r="AC79" s="3151"/>
      <c r="AG79" s="4718" t="s">
        <v>1807</v>
      </c>
      <c r="AI79" s="4707" t="s">
        <v>1890</v>
      </c>
      <c r="AJ79" s="4695"/>
      <c r="AK79" s="4700" t="s">
        <v>1807</v>
      </c>
      <c r="AM79" s="4701" t="s">
        <v>1890</v>
      </c>
      <c r="AO79" s="4719" t="s">
        <v>1797</v>
      </c>
      <c r="AQ79" s="4703" t="s">
        <v>1807</v>
      </c>
      <c r="AS79" s="4704" t="s">
        <v>1807</v>
      </c>
      <c r="AU79" s="4705" t="s">
        <v>1807</v>
      </c>
      <c r="BE79" s="4631"/>
      <c r="BF79" s="4631"/>
      <c r="BG79" s="4631"/>
      <c r="BH79" s="4631"/>
      <c r="BI79" s="4631"/>
      <c r="BJ79" s="4631"/>
      <c r="BK79" s="4631"/>
      <c r="BL79" s="4631"/>
      <c r="BM79" s="4631"/>
      <c r="BN79" s="4631"/>
      <c r="BO79" s="4631"/>
      <c r="BP79" s="4631"/>
      <c r="BQ79" s="4631"/>
      <c r="BR79" s="4631"/>
      <c r="BS79" s="4631"/>
      <c r="BT79" s="4631"/>
      <c r="BU79" s="4631"/>
      <c r="BV79" s="4631"/>
      <c r="BW79" s="4631"/>
      <c r="BX79" s="4631"/>
      <c r="BY79" s="4631"/>
      <c r="BZ79" s="4631"/>
      <c r="CA79" s="4631"/>
      <c r="CB79" s="4631"/>
      <c r="CC79" s="4631"/>
      <c r="CD79" s="4631"/>
      <c r="CE79" s="4631"/>
      <c r="CF79" s="4631"/>
      <c r="CG79" s="4631"/>
      <c r="CH79" s="4631"/>
      <c r="CI79" s="4631"/>
      <c r="CJ79" s="4631"/>
      <c r="CK79" s="4631"/>
      <c r="CL79" s="4631"/>
      <c r="CM79" s="4631"/>
    </row>
    <row r="80" spans="1:91" ht="44.25">
      <c r="A80" s="3151"/>
      <c r="B80" s="4576" t="s">
        <v>2097</v>
      </c>
      <c r="C80" s="4577" t="s">
        <v>3314</v>
      </c>
      <c r="D80" s="4672" t="s">
        <v>2097</v>
      </c>
      <c r="E80" s="4579" t="s">
        <v>2096</v>
      </c>
      <c r="F80" s="4577" t="s">
        <v>3314</v>
      </c>
      <c r="G80" s="4673" t="s">
        <v>2096</v>
      </c>
      <c r="H80" s="4581" t="s">
        <v>3410</v>
      </c>
      <c r="I80" s="4577" t="s">
        <v>3314</v>
      </c>
      <c r="J80" s="4672" t="s">
        <v>3410</v>
      </c>
      <c r="K80" s="4581" t="s">
        <v>3420</v>
      </c>
      <c r="L80" s="4577" t="s">
        <v>3314</v>
      </c>
      <c r="M80" s="4674" t="s">
        <v>3420</v>
      </c>
      <c r="N80" s="3151"/>
      <c r="O80" s="4576" t="s">
        <v>2097</v>
      </c>
      <c r="P80" s="4577" t="s">
        <v>3314</v>
      </c>
      <c r="Q80" s="4675" t="s">
        <v>2097</v>
      </c>
      <c r="R80" s="4579" t="s">
        <v>2096</v>
      </c>
      <c r="S80" s="4577" t="s">
        <v>3314</v>
      </c>
      <c r="T80" s="4676" t="s">
        <v>2096</v>
      </c>
      <c r="U80" s="4581" t="s">
        <v>3410</v>
      </c>
      <c r="V80" s="4577" t="s">
        <v>3314</v>
      </c>
      <c r="W80" s="4675" t="s">
        <v>3410</v>
      </c>
      <c r="X80" s="4581" t="s">
        <v>3420</v>
      </c>
      <c r="Y80" s="4577" t="s">
        <v>3314</v>
      </c>
      <c r="Z80" s="4677" t="s">
        <v>3420</v>
      </c>
      <c r="AA80" s="3151"/>
      <c r="AB80" s="3151"/>
      <c r="AC80" s="3151"/>
      <c r="AG80" s="4720" t="s">
        <v>1904</v>
      </c>
      <c r="AI80" s="4707" t="s">
        <v>1898</v>
      </c>
      <c r="AJ80" s="4695"/>
      <c r="AK80" s="4700" t="s">
        <v>1904</v>
      </c>
      <c r="AM80" s="4701" t="s">
        <v>1898</v>
      </c>
      <c r="AO80" s="4721" t="s">
        <v>1890</v>
      </c>
      <c r="AQ80" s="4703" t="s">
        <v>1904</v>
      </c>
      <c r="AS80" s="4704" t="s">
        <v>1904</v>
      </c>
      <c r="AU80" s="4705" t="s">
        <v>1904</v>
      </c>
      <c r="BE80" s="4631"/>
      <c r="BF80" s="4631"/>
      <c r="BG80" s="4631"/>
      <c r="BH80" s="4631"/>
      <c r="BI80" s="4631"/>
      <c r="BJ80" s="4631"/>
      <c r="BK80" s="4631"/>
      <c r="BL80" s="4631"/>
      <c r="BM80" s="4631"/>
      <c r="BN80" s="4631"/>
      <c r="BO80" s="4631"/>
      <c r="BP80" s="4631"/>
      <c r="BQ80" s="4631"/>
      <c r="BR80" s="4631"/>
      <c r="BS80" s="4631"/>
      <c r="BT80" s="4631"/>
      <c r="BU80" s="4631"/>
      <c r="BV80" s="4631"/>
      <c r="BW80" s="4631"/>
      <c r="BX80" s="4631"/>
      <c r="BY80" s="4631"/>
      <c r="BZ80" s="4631"/>
      <c r="CA80" s="4631"/>
      <c r="CB80" s="4631"/>
      <c r="CC80" s="4631"/>
      <c r="CD80" s="4631"/>
      <c r="CE80" s="4631"/>
      <c r="CF80" s="4631"/>
      <c r="CG80" s="4631"/>
      <c r="CH80" s="4631"/>
      <c r="CI80" s="4631"/>
      <c r="CJ80" s="4631"/>
      <c r="CK80" s="4631"/>
      <c r="CL80" s="4631"/>
      <c r="CM80" s="4631"/>
    </row>
    <row r="81" spans="1:91" ht="44.25">
      <c r="A81" s="3151"/>
      <c r="B81" s="4576" t="s">
        <v>3341</v>
      </c>
      <c r="C81" s="4577" t="s">
        <v>3314</v>
      </c>
      <c r="D81" s="4672" t="s">
        <v>3341</v>
      </c>
      <c r="E81" s="4579" t="s">
        <v>2094</v>
      </c>
      <c r="F81" s="4577" t="s">
        <v>3314</v>
      </c>
      <c r="G81" s="4673" t="s">
        <v>2094</v>
      </c>
      <c r="H81" s="4581" t="s">
        <v>439</v>
      </c>
      <c r="I81" s="4577" t="s">
        <v>3314</v>
      </c>
      <c r="J81" s="4672" t="s">
        <v>439</v>
      </c>
      <c r="K81" s="4581" t="s">
        <v>3433</v>
      </c>
      <c r="L81" s="4577" t="s">
        <v>3314</v>
      </c>
      <c r="M81" s="4674" t="s">
        <v>3433</v>
      </c>
      <c r="N81" s="3151"/>
      <c r="O81" s="4576" t="s">
        <v>3341</v>
      </c>
      <c r="P81" s="4577" t="s">
        <v>3314</v>
      </c>
      <c r="Q81" s="4675" t="s">
        <v>3341</v>
      </c>
      <c r="R81" s="4579" t="s">
        <v>2094</v>
      </c>
      <c r="S81" s="4577" t="s">
        <v>3314</v>
      </c>
      <c r="T81" s="4676" t="s">
        <v>2094</v>
      </c>
      <c r="U81" s="4581" t="s">
        <v>439</v>
      </c>
      <c r="V81" s="4577" t="s">
        <v>3314</v>
      </c>
      <c r="W81" s="4675" t="s">
        <v>439</v>
      </c>
      <c r="X81" s="4581" t="s">
        <v>3433</v>
      </c>
      <c r="Y81" s="4577" t="s">
        <v>3314</v>
      </c>
      <c r="Z81" s="4677" t="s">
        <v>3433</v>
      </c>
      <c r="AA81" s="3151"/>
      <c r="AB81" s="3151"/>
      <c r="AC81" s="3151"/>
      <c r="AG81" s="4722" t="s">
        <v>1912</v>
      </c>
      <c r="AI81" s="4707" t="s">
        <v>1907</v>
      </c>
      <c r="AJ81" s="4695"/>
      <c r="AK81" s="4700" t="s">
        <v>1912</v>
      </c>
      <c r="AM81" s="4701" t="s">
        <v>1907</v>
      </c>
      <c r="AO81" s="4723" t="s">
        <v>1898</v>
      </c>
      <c r="AQ81" s="4703" t="s">
        <v>1912</v>
      </c>
      <c r="AS81" s="4704" t="s">
        <v>1912</v>
      </c>
      <c r="AU81" s="4705" t="s">
        <v>1912</v>
      </c>
      <c r="BE81" s="4631"/>
      <c r="BF81" s="4631"/>
      <c r="BG81" s="4631"/>
      <c r="BH81" s="4631"/>
      <c r="BI81" s="4631"/>
      <c r="BJ81" s="4631"/>
      <c r="BK81" s="4631"/>
      <c r="BL81" s="4631"/>
      <c r="BM81" s="4631"/>
      <c r="BN81" s="4631"/>
      <c r="BO81" s="4631"/>
      <c r="BP81" s="4631"/>
      <c r="BQ81" s="4631"/>
      <c r="BR81" s="4631"/>
      <c r="BS81" s="4631"/>
      <c r="BT81" s="4631"/>
      <c r="BU81" s="4631"/>
      <c r="BV81" s="4631"/>
      <c r="BW81" s="4631"/>
      <c r="BX81" s="4631"/>
      <c r="BY81" s="4631"/>
      <c r="BZ81" s="4631"/>
      <c r="CA81" s="4631"/>
      <c r="CB81" s="4631"/>
      <c r="CC81" s="4631"/>
      <c r="CD81" s="4631"/>
      <c r="CE81" s="4631"/>
      <c r="CF81" s="4631"/>
      <c r="CG81" s="4631"/>
      <c r="CH81" s="4631"/>
      <c r="CI81" s="4631"/>
      <c r="CJ81" s="4631"/>
      <c r="CK81" s="4631"/>
      <c r="CL81" s="4631"/>
      <c r="CM81" s="4631"/>
    </row>
    <row r="82" spans="1:91" ht="44.25">
      <c r="A82" s="3151"/>
      <c r="B82" s="4576" t="s">
        <v>3349</v>
      </c>
      <c r="C82" s="4577" t="s">
        <v>3314</v>
      </c>
      <c r="D82" s="4672" t="s">
        <v>3349</v>
      </c>
      <c r="E82" s="4579" t="s">
        <v>3345</v>
      </c>
      <c r="F82" s="4577" t="s">
        <v>3314</v>
      </c>
      <c r="G82" s="4673" t="s">
        <v>3345</v>
      </c>
      <c r="H82" s="4581" t="s">
        <v>2046</v>
      </c>
      <c r="I82" s="4577" t="s">
        <v>3314</v>
      </c>
      <c r="J82" s="4672" t="s">
        <v>2046</v>
      </c>
      <c r="K82" s="4581" t="s">
        <v>3347</v>
      </c>
      <c r="L82" s="4577" t="s">
        <v>3314</v>
      </c>
      <c r="M82" s="4674" t="s">
        <v>3347</v>
      </c>
      <c r="N82" s="3151"/>
      <c r="O82" s="4576" t="s">
        <v>3349</v>
      </c>
      <c r="P82" s="4577" t="s">
        <v>3314</v>
      </c>
      <c r="Q82" s="4675" t="s">
        <v>3349</v>
      </c>
      <c r="R82" s="4579" t="s">
        <v>3345</v>
      </c>
      <c r="S82" s="4577" t="s">
        <v>3314</v>
      </c>
      <c r="T82" s="4676" t="s">
        <v>3345</v>
      </c>
      <c r="U82" s="4581" t="s">
        <v>2046</v>
      </c>
      <c r="V82" s="4577" t="s">
        <v>3314</v>
      </c>
      <c r="W82" s="4675" t="s">
        <v>2046</v>
      </c>
      <c r="X82" s="4581" t="s">
        <v>3347</v>
      </c>
      <c r="Y82" s="4577" t="s">
        <v>3314</v>
      </c>
      <c r="Z82" s="4677" t="s">
        <v>3347</v>
      </c>
      <c r="AA82" s="3151"/>
      <c r="AB82" s="3151"/>
      <c r="AC82" s="3151"/>
      <c r="AG82" s="4724" t="s">
        <v>1919</v>
      </c>
      <c r="AI82" s="4707" t="s">
        <v>1915</v>
      </c>
      <c r="AJ82" s="4695"/>
      <c r="AK82" s="4700" t="s">
        <v>1919</v>
      </c>
      <c r="AM82" s="4701" t="s">
        <v>1915</v>
      </c>
      <c r="AO82" s="4695"/>
      <c r="AQ82" s="4703" t="s">
        <v>1919</v>
      </c>
      <c r="AS82" s="4704" t="s">
        <v>1919</v>
      </c>
      <c r="AU82" s="4705" t="s">
        <v>1919</v>
      </c>
      <c r="BE82" s="4631"/>
      <c r="BF82" s="4631"/>
      <c r="BG82" s="4631"/>
      <c r="BH82" s="4631"/>
      <c r="BI82" s="4631"/>
      <c r="BJ82" s="4631"/>
      <c r="BK82" s="4631"/>
      <c r="BL82" s="4631"/>
      <c r="BM82" s="4631"/>
      <c r="BN82" s="4631"/>
      <c r="BO82" s="4631"/>
      <c r="BP82" s="4631"/>
      <c r="BQ82" s="4631"/>
      <c r="BR82" s="4631"/>
      <c r="BS82" s="4631"/>
      <c r="BT82" s="4631"/>
      <c r="BU82" s="4631"/>
      <c r="BV82" s="4631"/>
      <c r="BW82" s="4631"/>
      <c r="BX82" s="4631"/>
      <c r="BY82" s="4631"/>
      <c r="BZ82" s="4631"/>
      <c r="CA82" s="4631"/>
      <c r="CB82" s="4631"/>
      <c r="CC82" s="4631"/>
      <c r="CD82" s="4631"/>
      <c r="CE82" s="4631"/>
      <c r="CF82" s="4631"/>
      <c r="CG82" s="4631"/>
      <c r="CH82" s="4631"/>
      <c r="CI82" s="4631"/>
      <c r="CJ82" s="4631"/>
      <c r="CK82" s="4631"/>
      <c r="CL82" s="4631"/>
      <c r="CM82" s="4631"/>
    </row>
    <row r="83" spans="1:91" ht="44.25">
      <c r="A83" s="3151"/>
      <c r="B83" s="4576" t="s">
        <v>3445</v>
      </c>
      <c r="C83" s="4577" t="s">
        <v>3314</v>
      </c>
      <c r="D83" s="4672" t="s">
        <v>3445</v>
      </c>
      <c r="E83" s="4579" t="s">
        <v>3356</v>
      </c>
      <c r="F83" s="4577" t="s">
        <v>3314</v>
      </c>
      <c r="G83" s="4673" t="s">
        <v>3356</v>
      </c>
      <c r="H83" s="4581" t="s">
        <v>702</v>
      </c>
      <c r="I83" s="4577" t="s">
        <v>3314</v>
      </c>
      <c r="J83" s="4672" t="s">
        <v>702</v>
      </c>
      <c r="K83" s="4581" t="s">
        <v>159</v>
      </c>
      <c r="L83" s="4577" t="s">
        <v>3314</v>
      </c>
      <c r="M83" s="4674" t="s">
        <v>159</v>
      </c>
      <c r="N83" s="3151"/>
      <c r="O83" s="4576" t="s">
        <v>3445</v>
      </c>
      <c r="P83" s="4577" t="s">
        <v>3314</v>
      </c>
      <c r="Q83" s="4675" t="s">
        <v>3445</v>
      </c>
      <c r="R83" s="4579" t="s">
        <v>3356</v>
      </c>
      <c r="S83" s="4577" t="s">
        <v>3314</v>
      </c>
      <c r="T83" s="4676" t="s">
        <v>3356</v>
      </c>
      <c r="U83" s="4581" t="s">
        <v>702</v>
      </c>
      <c r="V83" s="4577" t="s">
        <v>3314</v>
      </c>
      <c r="W83" s="4675" t="s">
        <v>702</v>
      </c>
      <c r="X83" s="4581" t="s">
        <v>159</v>
      </c>
      <c r="Y83" s="4577" t="s">
        <v>3314</v>
      </c>
      <c r="Z83" s="4677" t="s">
        <v>159</v>
      </c>
      <c r="AA83" s="3151"/>
      <c r="AB83" s="3151"/>
      <c r="AC83" s="3151"/>
      <c r="AG83" s="4725" t="s">
        <v>1941</v>
      </c>
      <c r="AI83" s="4707" t="s">
        <v>1922</v>
      </c>
      <c r="AJ83" s="4695"/>
      <c r="AK83" s="4700" t="s">
        <v>1941</v>
      </c>
      <c r="AM83" s="4701" t="s">
        <v>1922</v>
      </c>
      <c r="AO83" s="4695"/>
      <c r="AQ83" s="4703" t="s">
        <v>1941</v>
      </c>
      <c r="AS83" s="4704" t="s">
        <v>1941</v>
      </c>
      <c r="AU83" s="4705" t="s">
        <v>1941</v>
      </c>
      <c r="BE83" s="4631"/>
      <c r="BF83" s="4631"/>
      <c r="BG83" s="4631"/>
      <c r="BH83" s="4631"/>
      <c r="BI83" s="4631"/>
      <c r="BJ83" s="4631"/>
      <c r="BK83" s="4631"/>
      <c r="BL83" s="4631"/>
      <c r="BM83" s="4631"/>
      <c r="BN83" s="4631"/>
      <c r="BO83" s="4631"/>
      <c r="BP83" s="4631"/>
      <c r="BQ83" s="4631"/>
      <c r="BR83" s="4631"/>
      <c r="BS83" s="4631"/>
      <c r="BT83" s="4631"/>
      <c r="BU83" s="4631"/>
      <c r="BV83" s="4631"/>
      <c r="BW83" s="4631"/>
      <c r="BX83" s="4631"/>
      <c r="BY83" s="4631"/>
      <c r="BZ83" s="4631"/>
      <c r="CA83" s="4631"/>
      <c r="CB83" s="4631"/>
      <c r="CC83" s="4631"/>
      <c r="CD83" s="4631"/>
      <c r="CE83" s="4631"/>
      <c r="CF83" s="4631"/>
      <c r="CG83" s="4631"/>
      <c r="CH83" s="4631"/>
      <c r="CI83" s="4631"/>
      <c r="CJ83" s="4631"/>
      <c r="CK83" s="4631"/>
      <c r="CL83" s="4631"/>
      <c r="CM83" s="4631"/>
    </row>
    <row r="84" spans="1:91" ht="44.25">
      <c r="A84" s="3151"/>
      <c r="B84" s="4576" t="s">
        <v>3353</v>
      </c>
      <c r="C84" s="4577" t="s">
        <v>3314</v>
      </c>
      <c r="D84" s="4672" t="s">
        <v>3353</v>
      </c>
      <c r="E84" s="4579" t="s">
        <v>3346</v>
      </c>
      <c r="F84" s="4577" t="s">
        <v>3314</v>
      </c>
      <c r="G84" s="4673" t="s">
        <v>3346</v>
      </c>
      <c r="H84" s="4581" t="s">
        <v>3446</v>
      </c>
      <c r="I84" s="4577" t="s">
        <v>3314</v>
      </c>
      <c r="J84" s="4672" t="s">
        <v>3446</v>
      </c>
      <c r="K84" s="4581" t="s">
        <v>3342</v>
      </c>
      <c r="L84" s="4577" t="s">
        <v>3314</v>
      </c>
      <c r="M84" s="4674" t="s">
        <v>3342</v>
      </c>
      <c r="N84" s="3151"/>
      <c r="O84" s="4576" t="s">
        <v>3353</v>
      </c>
      <c r="P84" s="4577" t="s">
        <v>3314</v>
      </c>
      <c r="Q84" s="4675" t="s">
        <v>3353</v>
      </c>
      <c r="R84" s="4579" t="s">
        <v>3346</v>
      </c>
      <c r="S84" s="4577" t="s">
        <v>3314</v>
      </c>
      <c r="T84" s="4676" t="s">
        <v>3346</v>
      </c>
      <c r="U84" s="4581" t="s">
        <v>3446</v>
      </c>
      <c r="V84" s="4577" t="s">
        <v>3314</v>
      </c>
      <c r="W84" s="4675" t="s">
        <v>3446</v>
      </c>
      <c r="X84" s="4581" t="s">
        <v>3342</v>
      </c>
      <c r="Y84" s="4577" t="s">
        <v>3314</v>
      </c>
      <c r="Z84" s="4677" t="s">
        <v>3342</v>
      </c>
      <c r="AA84" s="3151"/>
      <c r="AB84" s="3151"/>
      <c r="AC84" s="3151"/>
      <c r="AG84" s="4726" t="s">
        <v>1956</v>
      </c>
      <c r="AI84" s="4707" t="s">
        <v>1926</v>
      </c>
      <c r="AJ84" s="4695"/>
      <c r="AK84" s="4700" t="s">
        <v>1956</v>
      </c>
      <c r="AM84" s="4701" t="s">
        <v>1926</v>
      </c>
      <c r="AO84" s="4695"/>
      <c r="AQ84" s="4703" t="s">
        <v>1956</v>
      </c>
      <c r="AS84" s="4704" t="s">
        <v>1956</v>
      </c>
      <c r="AU84" s="4705" t="s">
        <v>1956</v>
      </c>
    </row>
    <row r="85" spans="1:91" ht="44.25">
      <c r="A85" s="3151"/>
      <c r="B85" s="4576" t="s">
        <v>3355</v>
      </c>
      <c r="C85" s="4577" t="s">
        <v>3314</v>
      </c>
      <c r="D85" s="4672" t="s">
        <v>3355</v>
      </c>
      <c r="E85" s="4579" t="s">
        <v>3357</v>
      </c>
      <c r="F85" s="4577" t="s">
        <v>3314</v>
      </c>
      <c r="G85" s="4673" t="s">
        <v>3357</v>
      </c>
      <c r="H85" s="4581" t="s">
        <v>3447</v>
      </c>
      <c r="I85" s="4577" t="s">
        <v>3314</v>
      </c>
      <c r="J85" s="4672" t="s">
        <v>3447</v>
      </c>
      <c r="K85" s="4581" t="s">
        <v>2093</v>
      </c>
      <c r="L85" s="4577" t="s">
        <v>3314</v>
      </c>
      <c r="M85" s="4674" t="s">
        <v>2093</v>
      </c>
      <c r="N85" s="3151"/>
      <c r="O85" s="4576" t="s">
        <v>3355</v>
      </c>
      <c r="P85" s="4577" t="s">
        <v>3314</v>
      </c>
      <c r="Q85" s="4675" t="s">
        <v>3355</v>
      </c>
      <c r="R85" s="4579" t="s">
        <v>3357</v>
      </c>
      <c r="S85" s="4577" t="s">
        <v>3314</v>
      </c>
      <c r="T85" s="4676" t="s">
        <v>3357</v>
      </c>
      <c r="U85" s="4581" t="s">
        <v>3447</v>
      </c>
      <c r="V85" s="4577" t="s">
        <v>3314</v>
      </c>
      <c r="W85" s="4675" t="s">
        <v>3447</v>
      </c>
      <c r="X85" s="4581" t="s">
        <v>2093</v>
      </c>
      <c r="Y85" s="4577" t="s">
        <v>3314</v>
      </c>
      <c r="Z85" s="4677" t="s">
        <v>2093</v>
      </c>
      <c r="AA85" s="3151"/>
      <c r="AB85" s="3151"/>
      <c r="AC85" s="3151"/>
      <c r="AG85" s="4727" t="s">
        <v>1963</v>
      </c>
      <c r="AI85" s="4707" t="s">
        <v>1931</v>
      </c>
      <c r="AJ85" s="4695"/>
      <c r="AK85" s="4700" t="s">
        <v>1963</v>
      </c>
      <c r="AM85" s="4701" t="s">
        <v>1931</v>
      </c>
      <c r="AO85" s="4695"/>
      <c r="AQ85" s="4703" t="s">
        <v>1963</v>
      </c>
      <c r="AS85" s="4704" t="s">
        <v>1963</v>
      </c>
      <c r="AU85" s="4705" t="s">
        <v>1963</v>
      </c>
    </row>
    <row r="86" spans="1:91" s="1438" customFormat="1" ht="44.25">
      <c r="A86" s="3151"/>
      <c r="B86" s="4576" t="s">
        <v>3449</v>
      </c>
      <c r="C86" s="4577" t="s">
        <v>3314</v>
      </c>
      <c r="D86" s="4672" t="s">
        <v>3449</v>
      </c>
      <c r="E86" s="4579" t="s">
        <v>3344</v>
      </c>
      <c r="F86" s="4577" t="s">
        <v>3314</v>
      </c>
      <c r="G86" s="4673" t="s">
        <v>3344</v>
      </c>
      <c r="H86" s="4581" t="s">
        <v>3352</v>
      </c>
      <c r="I86" s="4577" t="s">
        <v>3314</v>
      </c>
      <c r="J86" s="4672" t="s">
        <v>3352</v>
      </c>
      <c r="K86" s="4581" t="s">
        <v>3450</v>
      </c>
      <c r="L86" s="4577" t="s">
        <v>3314</v>
      </c>
      <c r="M86" s="4674" t="s">
        <v>3450</v>
      </c>
      <c r="N86" s="3151"/>
      <c r="O86" s="4576" t="s">
        <v>3449</v>
      </c>
      <c r="P86" s="4577" t="s">
        <v>3314</v>
      </c>
      <c r="Q86" s="4675" t="s">
        <v>3449</v>
      </c>
      <c r="R86" s="4579" t="s">
        <v>3344</v>
      </c>
      <c r="S86" s="4577" t="s">
        <v>3314</v>
      </c>
      <c r="T86" s="4676" t="s">
        <v>3344</v>
      </c>
      <c r="U86" s="4581" t="s">
        <v>3352</v>
      </c>
      <c r="V86" s="4577" t="s">
        <v>3314</v>
      </c>
      <c r="W86" s="4675" t="s">
        <v>3352</v>
      </c>
      <c r="X86" s="4581" t="s">
        <v>3450</v>
      </c>
      <c r="Y86" s="4577" t="s">
        <v>3314</v>
      </c>
      <c r="Z86" s="4677" t="s">
        <v>3450</v>
      </c>
      <c r="AA86" s="3151"/>
      <c r="AB86" s="3151"/>
      <c r="AC86" s="3151"/>
      <c r="AG86" s="4728" t="s">
        <v>1968</v>
      </c>
      <c r="AI86" s="4707" t="s">
        <v>1939</v>
      </c>
      <c r="AJ86" s="4695"/>
      <c r="AK86" s="4700" t="s">
        <v>1968</v>
      </c>
      <c r="AM86" s="4701" t="s">
        <v>1939</v>
      </c>
      <c r="AO86" s="4695"/>
      <c r="AQ86" s="4703" t="s">
        <v>1968</v>
      </c>
      <c r="AS86" s="4704" t="s">
        <v>1968</v>
      </c>
      <c r="AU86" s="4705" t="s">
        <v>1968</v>
      </c>
    </row>
    <row r="87" spans="1:91" s="1438" customFormat="1" ht="44.25">
      <c r="A87" s="3151"/>
      <c r="B87" s="4576" t="s">
        <v>3451</v>
      </c>
      <c r="C87" s="4577" t="s">
        <v>3314</v>
      </c>
      <c r="D87" s="4672" t="s">
        <v>3451</v>
      </c>
      <c r="E87" s="4579" t="s">
        <v>3358</v>
      </c>
      <c r="F87" s="4577" t="s">
        <v>3314</v>
      </c>
      <c r="G87" s="4673" t="s">
        <v>3358</v>
      </c>
      <c r="H87" s="4581" t="s">
        <v>2270</v>
      </c>
      <c r="I87" s="4577" t="s">
        <v>3314</v>
      </c>
      <c r="J87" s="4672" t="s">
        <v>2270</v>
      </c>
      <c r="K87" s="4581" t="s">
        <v>395</v>
      </c>
      <c r="L87" s="4577" t="s">
        <v>3314</v>
      </c>
      <c r="M87" s="4674" t="s">
        <v>395</v>
      </c>
      <c r="N87" s="3151"/>
      <c r="O87" s="4576" t="s">
        <v>3451</v>
      </c>
      <c r="P87" s="4577" t="s">
        <v>3314</v>
      </c>
      <c r="Q87" s="4675" t="s">
        <v>3451</v>
      </c>
      <c r="R87" s="4579" t="s">
        <v>3358</v>
      </c>
      <c r="S87" s="4577" t="s">
        <v>3314</v>
      </c>
      <c r="T87" s="4676" t="s">
        <v>3358</v>
      </c>
      <c r="U87" s="4581" t="s">
        <v>2270</v>
      </c>
      <c r="V87" s="4577" t="s">
        <v>3314</v>
      </c>
      <c r="W87" s="4675" t="s">
        <v>2270</v>
      </c>
      <c r="X87" s="4581" t="s">
        <v>395</v>
      </c>
      <c r="Y87" s="4577" t="s">
        <v>3314</v>
      </c>
      <c r="Z87" s="4677" t="s">
        <v>395</v>
      </c>
      <c r="AA87" s="3151"/>
      <c r="AB87" s="3151"/>
      <c r="AC87" s="3151"/>
      <c r="AG87" s="4729" t="s">
        <v>1973</v>
      </c>
      <c r="AI87" s="4707" t="s">
        <v>1945</v>
      </c>
      <c r="AJ87" s="4695"/>
      <c r="AK87" s="4700" t="s">
        <v>1973</v>
      </c>
      <c r="AM87" s="4701" t="s">
        <v>1945</v>
      </c>
      <c r="AO87" s="4695"/>
      <c r="AQ87" s="4703" t="s">
        <v>1973</v>
      </c>
      <c r="AS87" s="4704" t="s">
        <v>1973</v>
      </c>
      <c r="AU87" s="4705" t="s">
        <v>1973</v>
      </c>
    </row>
    <row r="88" spans="1:91" s="1438" customFormat="1" ht="44.25">
      <c r="A88" s="3151"/>
      <c r="B88" s="4576"/>
      <c r="C88" s="4577" t="s">
        <v>3314</v>
      </c>
      <c r="D88" s="4672"/>
      <c r="E88" s="4579" t="s">
        <v>3348</v>
      </c>
      <c r="F88" s="4577" t="s">
        <v>3314</v>
      </c>
      <c r="G88" s="4673" t="s">
        <v>3348</v>
      </c>
      <c r="H88" s="4581" t="s">
        <v>3351</v>
      </c>
      <c r="I88" s="4577" t="s">
        <v>3314</v>
      </c>
      <c r="J88" s="4672" t="s">
        <v>3351</v>
      </c>
      <c r="K88" s="4581"/>
      <c r="L88" s="4577" t="s">
        <v>3314</v>
      </c>
      <c r="M88" s="4674"/>
      <c r="N88" s="3151"/>
      <c r="O88" s="4576"/>
      <c r="P88" s="4577" t="s">
        <v>3314</v>
      </c>
      <c r="Q88" s="4675"/>
      <c r="R88" s="4579" t="s">
        <v>3348</v>
      </c>
      <c r="S88" s="4577" t="s">
        <v>3314</v>
      </c>
      <c r="T88" s="4676" t="s">
        <v>3348</v>
      </c>
      <c r="U88" s="4581" t="s">
        <v>3351</v>
      </c>
      <c r="V88" s="4577" t="s">
        <v>3314</v>
      </c>
      <c r="W88" s="4675" t="s">
        <v>3351</v>
      </c>
      <c r="X88" s="4581"/>
      <c r="Y88" s="4577" t="s">
        <v>3314</v>
      </c>
      <c r="Z88" s="4677"/>
      <c r="AA88" s="3151"/>
      <c r="AB88" s="3151"/>
      <c r="AC88" s="3151"/>
      <c r="AG88" s="4730" t="s">
        <v>1981</v>
      </c>
      <c r="AI88" s="4707" t="s">
        <v>1951</v>
      </c>
      <c r="AJ88" s="4695"/>
      <c r="AK88" s="4700" t="s">
        <v>1981</v>
      </c>
      <c r="AM88" s="4701" t="s">
        <v>1951</v>
      </c>
      <c r="AO88" s="4695"/>
      <c r="AQ88" s="4703" t="s">
        <v>1981</v>
      </c>
      <c r="AS88" s="4704" t="s">
        <v>1981</v>
      </c>
      <c r="AU88" s="4705" t="s">
        <v>1981</v>
      </c>
    </row>
    <row r="89" spans="1:91" s="1438" customFormat="1" ht="18.75">
      <c r="A89" s="4731"/>
      <c r="B89" s="4732"/>
      <c r="C89" s="4733"/>
      <c r="D89" s="4733"/>
      <c r="E89" s="4733"/>
      <c r="F89" s="4733"/>
      <c r="G89" s="4733"/>
      <c r="H89" s="4733"/>
      <c r="I89" s="4733"/>
      <c r="J89" s="4733"/>
      <c r="K89" s="4733"/>
      <c r="L89" s="4733"/>
      <c r="M89" s="4734"/>
      <c r="N89" s="4735"/>
      <c r="O89" s="4732"/>
      <c r="P89" s="4733"/>
      <c r="Q89" s="4733"/>
      <c r="R89" s="4733"/>
      <c r="S89" s="4733"/>
      <c r="T89" s="4733"/>
      <c r="U89" s="4733"/>
      <c r="V89" s="4733"/>
      <c r="W89" s="4733"/>
      <c r="X89" s="4733"/>
      <c r="Y89" s="4733"/>
      <c r="Z89" s="4734"/>
      <c r="AA89" s="4735"/>
      <c r="AB89" s="4731"/>
      <c r="AC89" s="4731"/>
      <c r="AG89" s="4736" t="s">
        <v>1985</v>
      </c>
      <c r="AI89" s="4707" t="s">
        <v>1958</v>
      </c>
      <c r="AJ89" s="4695"/>
      <c r="AK89" s="4700" t="s">
        <v>1985</v>
      </c>
      <c r="AM89" s="4701" t="s">
        <v>1958</v>
      </c>
      <c r="AO89" s="4695"/>
      <c r="AQ89" s="4703" t="s">
        <v>1985</v>
      </c>
      <c r="AS89" s="4704" t="s">
        <v>1985</v>
      </c>
      <c r="AU89" s="4705" t="s">
        <v>1985</v>
      </c>
    </row>
    <row r="90" spans="1:91" s="1438" customFormat="1" ht="18.75">
      <c r="A90" s="1348"/>
      <c r="B90" s="1348"/>
      <c r="C90" s="1348"/>
      <c r="D90" s="1348"/>
      <c r="E90" s="1348"/>
      <c r="F90" s="1348"/>
      <c r="G90" s="1348"/>
      <c r="H90" s="1348"/>
      <c r="I90" s="1348"/>
      <c r="J90" s="1348"/>
      <c r="K90" s="1348"/>
      <c r="L90" s="1348"/>
      <c r="M90" s="1348"/>
      <c r="N90" s="1348"/>
      <c r="O90" s="1348"/>
      <c r="P90" s="1348"/>
      <c r="Q90" s="1348"/>
      <c r="R90" s="1348"/>
      <c r="S90" s="1348"/>
      <c r="T90" s="1348"/>
      <c r="U90" s="1348"/>
      <c r="V90" s="1348"/>
      <c r="W90" s="1348"/>
      <c r="X90" s="1348"/>
      <c r="Y90" s="1348"/>
      <c r="Z90" s="1348"/>
      <c r="AA90" s="1348"/>
      <c r="AB90" s="1348"/>
      <c r="AC90" s="1348"/>
      <c r="AG90" s="4737" t="s">
        <v>1988</v>
      </c>
      <c r="AI90" s="4707" t="s">
        <v>1965</v>
      </c>
      <c r="AJ90" s="4695"/>
      <c r="AK90" s="4700" t="s">
        <v>1988</v>
      </c>
      <c r="AM90" s="4701" t="s">
        <v>1965</v>
      </c>
      <c r="AO90" s="4695"/>
      <c r="AQ90" s="4703" t="s">
        <v>1988</v>
      </c>
      <c r="AS90" s="4704" t="s">
        <v>1988</v>
      </c>
      <c r="AU90" s="4705" t="s">
        <v>1988</v>
      </c>
    </row>
    <row r="91" spans="1:91" s="1438" customFormat="1" ht="18.75">
      <c r="A91" s="1348"/>
      <c r="B91" s="1348"/>
      <c r="C91" s="1348"/>
      <c r="D91" s="1348"/>
      <c r="E91" s="1348"/>
      <c r="F91" s="1348"/>
      <c r="G91" s="1348"/>
      <c r="H91" s="1348"/>
      <c r="I91" s="1348"/>
      <c r="J91" s="1348"/>
      <c r="K91" s="1348"/>
      <c r="L91" s="1348"/>
      <c r="M91" s="1348"/>
      <c r="N91" s="1348"/>
      <c r="O91" s="1348"/>
      <c r="P91" s="1348"/>
      <c r="Q91" s="1348"/>
      <c r="R91" s="1348"/>
      <c r="S91" s="1348"/>
      <c r="T91" s="1348"/>
      <c r="U91" s="1348"/>
      <c r="V91" s="1348"/>
      <c r="W91" s="1348"/>
      <c r="X91" s="1348"/>
      <c r="Y91" s="1348"/>
      <c r="Z91" s="1348"/>
      <c r="AA91" s="1348"/>
      <c r="AB91" s="1348"/>
      <c r="AC91" s="1348"/>
      <c r="AG91" s="4737" t="s">
        <v>1992</v>
      </c>
      <c r="AI91" s="4707" t="s">
        <v>3484</v>
      </c>
      <c r="AJ91" s="4695"/>
      <c r="AK91" s="4700" t="s">
        <v>1992</v>
      </c>
      <c r="AM91" s="4738"/>
      <c r="AO91" s="4695"/>
      <c r="AQ91" s="4703" t="s">
        <v>1992</v>
      </c>
      <c r="AS91" s="4704" t="s">
        <v>1992</v>
      </c>
      <c r="AU91" s="4705" t="s">
        <v>1992</v>
      </c>
    </row>
    <row r="92" spans="1:91" s="1438" customFormat="1" ht="30">
      <c r="A92" s="1348"/>
      <c r="B92" s="4546" t="s">
        <v>3310</v>
      </c>
      <c r="C92" s="4547"/>
      <c r="D92" s="4548" t="s">
        <v>3311</v>
      </c>
      <c r="E92" s="4739" t="s">
        <v>3485</v>
      </c>
      <c r="F92" s="4740"/>
      <c r="G92" s="4740"/>
      <c r="H92" s="4740"/>
      <c r="I92" s="4740"/>
      <c r="J92" s="4740"/>
      <c r="K92" s="4740"/>
      <c r="L92" s="4740"/>
      <c r="M92" s="4741"/>
      <c r="N92" s="1348"/>
      <c r="O92" s="4546" t="s">
        <v>3310</v>
      </c>
      <c r="P92" s="4547"/>
      <c r="Q92" s="4548" t="s">
        <v>3311</v>
      </c>
      <c r="R92" s="4549" t="s">
        <v>3486</v>
      </c>
      <c r="S92" s="4550"/>
      <c r="T92" s="4550"/>
      <c r="U92" s="4550"/>
      <c r="V92" s="4550"/>
      <c r="W92" s="4550"/>
      <c r="X92" s="4550"/>
      <c r="Y92" s="4550"/>
      <c r="Z92" s="4551"/>
      <c r="AA92" s="1348"/>
      <c r="AB92" s="1348"/>
      <c r="AC92" s="1348"/>
    </row>
    <row r="93" spans="1:91" s="1438" customFormat="1" ht="30">
      <c r="A93" s="1348"/>
      <c r="B93" s="4555" t="s">
        <v>3316</v>
      </c>
      <c r="C93" s="4556" t="s">
        <v>3314</v>
      </c>
      <c r="D93" s="4742" t="str">
        <f>B93</f>
        <v>Aa</v>
      </c>
      <c r="E93" s="4743" t="s">
        <v>3487</v>
      </c>
      <c r="F93" s="4744"/>
      <c r="G93" s="4745"/>
      <c r="H93" s="4745"/>
      <c r="I93" s="4745"/>
      <c r="J93" s="4745"/>
      <c r="K93" s="4745"/>
      <c r="L93" s="4745"/>
      <c r="M93" s="4746"/>
      <c r="N93" s="1348"/>
      <c r="O93" s="4555" t="s">
        <v>3316</v>
      </c>
      <c r="P93" s="4556" t="s">
        <v>3314</v>
      </c>
      <c r="Q93" s="4747" t="str">
        <f>O93</f>
        <v>Aa</v>
      </c>
      <c r="R93" s="4662" t="s">
        <v>3315</v>
      </c>
      <c r="S93" s="4744"/>
      <c r="T93" s="4745"/>
      <c r="U93" s="4745"/>
      <c r="V93" s="4745"/>
      <c r="W93" s="4745"/>
      <c r="X93" s="4745"/>
      <c r="Y93" s="4745"/>
      <c r="Z93" s="4746"/>
      <c r="AA93" s="1348"/>
      <c r="AB93" s="1348"/>
      <c r="AC93" s="1348"/>
    </row>
    <row r="94" spans="1:91" s="1438" customFormat="1">
      <c r="A94" s="1348"/>
      <c r="B94" s="4564"/>
      <c r="C94" s="1348"/>
      <c r="D94" s="1348"/>
      <c r="E94" s="1348"/>
      <c r="F94" s="1348"/>
      <c r="G94" s="1348"/>
      <c r="H94" s="1348"/>
      <c r="I94" s="1348"/>
      <c r="J94" s="1348"/>
      <c r="K94" s="1348"/>
      <c r="L94" s="1348"/>
      <c r="M94" s="4565"/>
      <c r="N94" s="1348"/>
      <c r="O94" s="4564"/>
      <c r="P94" s="1348"/>
      <c r="Q94" s="1348"/>
      <c r="R94" s="1348"/>
      <c r="S94" s="1348"/>
      <c r="T94" s="1348"/>
      <c r="U94" s="1348"/>
      <c r="V94" s="1348"/>
      <c r="W94" s="1348"/>
      <c r="X94" s="1348"/>
      <c r="Y94" s="1348"/>
      <c r="Z94" s="4565"/>
      <c r="AA94" s="1348"/>
      <c r="AB94" s="1348"/>
      <c r="AC94" s="1348"/>
    </row>
    <row r="95" spans="1:91" s="1438" customFormat="1">
      <c r="A95" s="1348"/>
      <c r="B95" s="4568" t="s">
        <v>3318</v>
      </c>
      <c r="C95" s="4748" t="s">
        <v>3319</v>
      </c>
      <c r="D95" s="4749"/>
      <c r="E95" s="4571" t="s">
        <v>3320</v>
      </c>
      <c r="F95" s="4748" t="s">
        <v>3319</v>
      </c>
      <c r="G95" s="4749"/>
      <c r="H95" s="4571" t="s">
        <v>3321</v>
      </c>
      <c r="I95" s="4748" t="s">
        <v>3319</v>
      </c>
      <c r="J95" s="4749"/>
      <c r="K95" s="4571" t="s">
        <v>3322</v>
      </c>
      <c r="L95" s="4748" t="s">
        <v>3319</v>
      </c>
      <c r="M95" s="4750"/>
      <c r="N95" s="1348"/>
      <c r="O95" s="4568" t="s">
        <v>3318</v>
      </c>
      <c r="P95" s="4569" t="s">
        <v>3319</v>
      </c>
      <c r="Q95" s="4570"/>
      <c r="R95" s="4571" t="s">
        <v>3320</v>
      </c>
      <c r="S95" s="4569" t="s">
        <v>3319</v>
      </c>
      <c r="T95" s="4570"/>
      <c r="U95" s="4571" t="s">
        <v>3321</v>
      </c>
      <c r="V95" s="4569" t="s">
        <v>3319</v>
      </c>
      <c r="W95" s="4570"/>
      <c r="X95" s="4571" t="s">
        <v>3322</v>
      </c>
      <c r="Y95" s="4569" t="s">
        <v>3319</v>
      </c>
      <c r="Z95" s="4572"/>
      <c r="AA95" s="1348"/>
      <c r="AB95" s="1348"/>
      <c r="AC95" s="1348"/>
    </row>
    <row r="96" spans="1:91" s="1438" customFormat="1" ht="44.25">
      <c r="A96" s="3151"/>
      <c r="B96" s="4576" t="s">
        <v>186</v>
      </c>
      <c r="C96" s="4577" t="s">
        <v>3314</v>
      </c>
      <c r="D96" s="4751" t="s">
        <v>186</v>
      </c>
      <c r="E96" s="4579" t="s">
        <v>3323</v>
      </c>
      <c r="F96" s="4577" t="s">
        <v>3314</v>
      </c>
      <c r="G96" s="4752" t="s">
        <v>3323</v>
      </c>
      <c r="H96" s="4581">
        <v>1</v>
      </c>
      <c r="I96" s="4577" t="s">
        <v>3314</v>
      </c>
      <c r="J96" s="4751">
        <v>1</v>
      </c>
      <c r="K96" s="4581">
        <v>27</v>
      </c>
      <c r="L96" s="4577" t="s">
        <v>3314</v>
      </c>
      <c r="M96" s="4753">
        <v>27</v>
      </c>
      <c r="N96" s="3151"/>
      <c r="O96" s="4576" t="s">
        <v>186</v>
      </c>
      <c r="P96" s="4577" t="s">
        <v>3314</v>
      </c>
      <c r="Q96" s="4754" t="s">
        <v>186</v>
      </c>
      <c r="R96" s="4579" t="s">
        <v>3323</v>
      </c>
      <c r="S96" s="4577" t="s">
        <v>3314</v>
      </c>
      <c r="T96" s="4755" t="s">
        <v>3323</v>
      </c>
      <c r="U96" s="4581">
        <v>1</v>
      </c>
      <c r="V96" s="4577" t="s">
        <v>3314</v>
      </c>
      <c r="W96" s="4754">
        <v>1</v>
      </c>
      <c r="X96" s="4581">
        <v>27</v>
      </c>
      <c r="Y96" s="4577" t="s">
        <v>3314</v>
      </c>
      <c r="Z96" s="4756">
        <v>27</v>
      </c>
      <c r="AA96" s="3151"/>
      <c r="AB96" s="3151"/>
      <c r="AC96" s="3151"/>
    </row>
    <row r="97" spans="1:29" s="1438" customFormat="1" ht="44.25">
      <c r="A97" s="3151"/>
      <c r="B97" s="4576" t="s">
        <v>187</v>
      </c>
      <c r="C97" s="4577" t="s">
        <v>3314</v>
      </c>
      <c r="D97" s="4751" t="s">
        <v>187</v>
      </c>
      <c r="E97" s="4579" t="s">
        <v>3340</v>
      </c>
      <c r="F97" s="4577" t="s">
        <v>3314</v>
      </c>
      <c r="G97" s="4752" t="s">
        <v>3340</v>
      </c>
      <c r="H97" s="4581">
        <v>2</v>
      </c>
      <c r="I97" s="4577" t="s">
        <v>3314</v>
      </c>
      <c r="J97" s="4751">
        <v>2</v>
      </c>
      <c r="K97" s="4581">
        <v>28</v>
      </c>
      <c r="L97" s="4577" t="s">
        <v>3314</v>
      </c>
      <c r="M97" s="4753">
        <v>28</v>
      </c>
      <c r="N97" s="3151"/>
      <c r="O97" s="4576" t="s">
        <v>187</v>
      </c>
      <c r="P97" s="4577" t="s">
        <v>3314</v>
      </c>
      <c r="Q97" s="4754" t="s">
        <v>187</v>
      </c>
      <c r="R97" s="4579" t="s">
        <v>3340</v>
      </c>
      <c r="S97" s="4577" t="s">
        <v>3314</v>
      </c>
      <c r="T97" s="4755" t="s">
        <v>3340</v>
      </c>
      <c r="U97" s="4581">
        <v>2</v>
      </c>
      <c r="V97" s="4577" t="s">
        <v>3314</v>
      </c>
      <c r="W97" s="4754">
        <v>2</v>
      </c>
      <c r="X97" s="4581">
        <v>28</v>
      </c>
      <c r="Y97" s="4577" t="s">
        <v>3314</v>
      </c>
      <c r="Z97" s="4756">
        <v>28</v>
      </c>
      <c r="AA97" s="3151"/>
      <c r="AB97" s="3151"/>
      <c r="AC97" s="3151"/>
    </row>
    <row r="98" spans="1:29" s="1438" customFormat="1" ht="44.25">
      <c r="A98" s="3151"/>
      <c r="B98" s="4576" t="s">
        <v>268</v>
      </c>
      <c r="C98" s="4577" t="s">
        <v>3314</v>
      </c>
      <c r="D98" s="4751" t="s">
        <v>268</v>
      </c>
      <c r="E98" s="4579" t="s">
        <v>3359</v>
      </c>
      <c r="F98" s="4577" t="s">
        <v>3314</v>
      </c>
      <c r="G98" s="4752" t="s">
        <v>3359</v>
      </c>
      <c r="H98" s="4581">
        <v>3</v>
      </c>
      <c r="I98" s="4577" t="s">
        <v>3314</v>
      </c>
      <c r="J98" s="4751">
        <v>3</v>
      </c>
      <c r="K98" s="4581">
        <v>29</v>
      </c>
      <c r="L98" s="4577" t="s">
        <v>3314</v>
      </c>
      <c r="M98" s="4753">
        <v>29</v>
      </c>
      <c r="N98" s="3151"/>
      <c r="O98" s="4576" t="s">
        <v>268</v>
      </c>
      <c r="P98" s="4577" t="s">
        <v>3314</v>
      </c>
      <c r="Q98" s="4754" t="s">
        <v>268</v>
      </c>
      <c r="R98" s="4579" t="s">
        <v>3359</v>
      </c>
      <c r="S98" s="4577" t="s">
        <v>3314</v>
      </c>
      <c r="T98" s="4755" t="s">
        <v>3359</v>
      </c>
      <c r="U98" s="4581">
        <v>3</v>
      </c>
      <c r="V98" s="4577" t="s">
        <v>3314</v>
      </c>
      <c r="W98" s="4754">
        <v>3</v>
      </c>
      <c r="X98" s="4581">
        <v>29</v>
      </c>
      <c r="Y98" s="4577" t="s">
        <v>3314</v>
      </c>
      <c r="Z98" s="4756">
        <v>29</v>
      </c>
      <c r="AA98" s="3151"/>
      <c r="AB98" s="3151"/>
      <c r="AC98" s="3151"/>
    </row>
    <row r="99" spans="1:29" s="1438" customFormat="1" ht="44.25">
      <c r="A99" s="3151"/>
      <c r="B99" s="4576" t="s">
        <v>290</v>
      </c>
      <c r="C99" s="4577" t="s">
        <v>3314</v>
      </c>
      <c r="D99" s="4751" t="s">
        <v>290</v>
      </c>
      <c r="E99" s="4579" t="s">
        <v>3367</v>
      </c>
      <c r="F99" s="4577" t="s">
        <v>3314</v>
      </c>
      <c r="G99" s="4752" t="s">
        <v>3367</v>
      </c>
      <c r="H99" s="4581">
        <v>4</v>
      </c>
      <c r="I99" s="4577" t="s">
        <v>3314</v>
      </c>
      <c r="J99" s="4751">
        <v>4</v>
      </c>
      <c r="K99" s="4581">
        <v>30</v>
      </c>
      <c r="L99" s="4577" t="s">
        <v>3314</v>
      </c>
      <c r="M99" s="4753">
        <v>30</v>
      </c>
      <c r="N99" s="3151"/>
      <c r="O99" s="4576" t="s">
        <v>290</v>
      </c>
      <c r="P99" s="4577" t="s">
        <v>3314</v>
      </c>
      <c r="Q99" s="4754" t="s">
        <v>290</v>
      </c>
      <c r="R99" s="4579" t="s">
        <v>3367</v>
      </c>
      <c r="S99" s="4577" t="s">
        <v>3314</v>
      </c>
      <c r="T99" s="4755" t="s">
        <v>3367</v>
      </c>
      <c r="U99" s="4581">
        <v>4</v>
      </c>
      <c r="V99" s="4577" t="s">
        <v>3314</v>
      </c>
      <c r="W99" s="4754">
        <v>4</v>
      </c>
      <c r="X99" s="4581">
        <v>30</v>
      </c>
      <c r="Y99" s="4577" t="s">
        <v>3314</v>
      </c>
      <c r="Z99" s="4756">
        <v>30</v>
      </c>
      <c r="AA99" s="3151"/>
      <c r="AB99" s="3151"/>
      <c r="AC99" s="3151"/>
    </row>
    <row r="100" spans="1:29" s="1438" customFormat="1" ht="44.25">
      <c r="A100" s="3151"/>
      <c r="B100" s="4576" t="s">
        <v>291</v>
      </c>
      <c r="C100" s="4577" t="s">
        <v>3314</v>
      </c>
      <c r="D100" s="4751" t="s">
        <v>291</v>
      </c>
      <c r="E100" s="4579" t="s">
        <v>3369</v>
      </c>
      <c r="F100" s="4577" t="s">
        <v>3314</v>
      </c>
      <c r="G100" s="4752" t="s">
        <v>3369</v>
      </c>
      <c r="H100" s="4581">
        <v>5</v>
      </c>
      <c r="I100" s="4577" t="s">
        <v>3314</v>
      </c>
      <c r="J100" s="4751">
        <v>5</v>
      </c>
      <c r="K100" s="4581">
        <v>31</v>
      </c>
      <c r="L100" s="4577" t="s">
        <v>3314</v>
      </c>
      <c r="M100" s="4753">
        <v>31</v>
      </c>
      <c r="N100" s="3151"/>
      <c r="O100" s="4576" t="s">
        <v>291</v>
      </c>
      <c r="P100" s="4577" t="s">
        <v>3314</v>
      </c>
      <c r="Q100" s="4754" t="s">
        <v>291</v>
      </c>
      <c r="R100" s="4579" t="s">
        <v>3369</v>
      </c>
      <c r="S100" s="4577" t="s">
        <v>3314</v>
      </c>
      <c r="T100" s="4755" t="s">
        <v>3369</v>
      </c>
      <c r="U100" s="4581">
        <v>5</v>
      </c>
      <c r="V100" s="4577" t="s">
        <v>3314</v>
      </c>
      <c r="W100" s="4754">
        <v>5</v>
      </c>
      <c r="X100" s="4581">
        <v>31</v>
      </c>
      <c r="Y100" s="4577" t="s">
        <v>3314</v>
      </c>
      <c r="Z100" s="4756">
        <v>31</v>
      </c>
      <c r="AA100" s="3151"/>
      <c r="AB100" s="3151"/>
      <c r="AC100" s="3151"/>
    </row>
    <row r="101" spans="1:29" s="1438" customFormat="1" ht="44.25">
      <c r="A101" s="3151"/>
      <c r="B101" s="4576" t="s">
        <v>292</v>
      </c>
      <c r="C101" s="4577" t="s">
        <v>3314</v>
      </c>
      <c r="D101" s="4751" t="s">
        <v>292</v>
      </c>
      <c r="E101" s="4579" t="s">
        <v>3370</v>
      </c>
      <c r="F101" s="4577" t="s">
        <v>3314</v>
      </c>
      <c r="G101" s="4752" t="s">
        <v>3370</v>
      </c>
      <c r="H101" s="4581">
        <v>6</v>
      </c>
      <c r="I101" s="4577" t="s">
        <v>3314</v>
      </c>
      <c r="J101" s="4751">
        <v>6</v>
      </c>
      <c r="K101" s="4581">
        <v>32</v>
      </c>
      <c r="L101" s="4577" t="s">
        <v>3314</v>
      </c>
      <c r="M101" s="4753">
        <v>32</v>
      </c>
      <c r="N101" s="3151"/>
      <c r="O101" s="4576" t="s">
        <v>292</v>
      </c>
      <c r="P101" s="4577" t="s">
        <v>3314</v>
      </c>
      <c r="Q101" s="4754" t="s">
        <v>292</v>
      </c>
      <c r="R101" s="4579" t="s">
        <v>3370</v>
      </c>
      <c r="S101" s="4577" t="s">
        <v>3314</v>
      </c>
      <c r="T101" s="4755" t="s">
        <v>3370</v>
      </c>
      <c r="U101" s="4581">
        <v>6</v>
      </c>
      <c r="V101" s="4577" t="s">
        <v>3314</v>
      </c>
      <c r="W101" s="4754">
        <v>6</v>
      </c>
      <c r="X101" s="4581">
        <v>32</v>
      </c>
      <c r="Y101" s="4577" t="s">
        <v>3314</v>
      </c>
      <c r="Z101" s="4756">
        <v>32</v>
      </c>
      <c r="AA101" s="3151"/>
      <c r="AB101" s="3151"/>
      <c r="AC101" s="3151"/>
    </row>
    <row r="102" spans="1:29" s="1438" customFormat="1" ht="44.25">
      <c r="A102" s="3151"/>
      <c r="B102" s="4576" t="s">
        <v>1806</v>
      </c>
      <c r="C102" s="4577" t="s">
        <v>3314</v>
      </c>
      <c r="D102" s="4751" t="s">
        <v>1806</v>
      </c>
      <c r="E102" s="4579" t="s">
        <v>2186</v>
      </c>
      <c r="F102" s="4577" t="s">
        <v>3314</v>
      </c>
      <c r="G102" s="4752" t="s">
        <v>2186</v>
      </c>
      <c r="H102" s="4581">
        <v>7</v>
      </c>
      <c r="I102" s="4577" t="s">
        <v>3314</v>
      </c>
      <c r="J102" s="4751">
        <v>7</v>
      </c>
      <c r="K102" s="4581">
        <v>33</v>
      </c>
      <c r="L102" s="4577" t="s">
        <v>3314</v>
      </c>
      <c r="M102" s="4753">
        <v>33</v>
      </c>
      <c r="N102" s="3151"/>
      <c r="O102" s="4576" t="s">
        <v>1806</v>
      </c>
      <c r="P102" s="4577" t="s">
        <v>3314</v>
      </c>
      <c r="Q102" s="4754" t="s">
        <v>1806</v>
      </c>
      <c r="R102" s="4579" t="s">
        <v>2186</v>
      </c>
      <c r="S102" s="4577" t="s">
        <v>3314</v>
      </c>
      <c r="T102" s="4755" t="s">
        <v>2186</v>
      </c>
      <c r="U102" s="4581">
        <v>7</v>
      </c>
      <c r="V102" s="4577" t="s">
        <v>3314</v>
      </c>
      <c r="W102" s="4754">
        <v>7</v>
      </c>
      <c r="X102" s="4581">
        <v>33</v>
      </c>
      <c r="Y102" s="4577" t="s">
        <v>3314</v>
      </c>
      <c r="Z102" s="4756">
        <v>33</v>
      </c>
      <c r="AA102" s="3151"/>
      <c r="AB102" s="3151"/>
      <c r="AC102" s="3151"/>
    </row>
    <row r="103" spans="1:29" s="1438" customFormat="1" ht="44.25">
      <c r="A103" s="3151"/>
      <c r="B103" s="4576" t="s">
        <v>293</v>
      </c>
      <c r="C103" s="4577" t="s">
        <v>3314</v>
      </c>
      <c r="D103" s="4751" t="s">
        <v>293</v>
      </c>
      <c r="E103" s="4579" t="s">
        <v>3373</v>
      </c>
      <c r="F103" s="4577" t="s">
        <v>3314</v>
      </c>
      <c r="G103" s="4752" t="s">
        <v>3373</v>
      </c>
      <c r="H103" s="4581">
        <v>8</v>
      </c>
      <c r="I103" s="4577" t="s">
        <v>3314</v>
      </c>
      <c r="J103" s="4751">
        <v>8</v>
      </c>
      <c r="K103" s="4581">
        <v>34</v>
      </c>
      <c r="L103" s="4577" t="s">
        <v>3314</v>
      </c>
      <c r="M103" s="4753">
        <v>34</v>
      </c>
      <c r="N103" s="3151"/>
      <c r="O103" s="4576" t="s">
        <v>293</v>
      </c>
      <c r="P103" s="4577" t="s">
        <v>3314</v>
      </c>
      <c r="Q103" s="4754" t="s">
        <v>293</v>
      </c>
      <c r="R103" s="4579" t="s">
        <v>3373</v>
      </c>
      <c r="S103" s="4577" t="s">
        <v>3314</v>
      </c>
      <c r="T103" s="4755" t="s">
        <v>3373</v>
      </c>
      <c r="U103" s="4581">
        <v>8</v>
      </c>
      <c r="V103" s="4577" t="s">
        <v>3314</v>
      </c>
      <c r="W103" s="4754">
        <v>8</v>
      </c>
      <c r="X103" s="4581">
        <v>34</v>
      </c>
      <c r="Y103" s="4577" t="s">
        <v>3314</v>
      </c>
      <c r="Z103" s="4756">
        <v>34</v>
      </c>
      <c r="AA103" s="3151"/>
      <c r="AB103" s="3151"/>
      <c r="AC103" s="3151"/>
    </row>
    <row r="104" spans="1:29" s="1438" customFormat="1" ht="44.25">
      <c r="A104" s="3151"/>
      <c r="B104" s="4576" t="s">
        <v>635</v>
      </c>
      <c r="C104" s="4577" t="s">
        <v>3314</v>
      </c>
      <c r="D104" s="4751" t="s">
        <v>635</v>
      </c>
      <c r="E104" s="4579" t="s">
        <v>3374</v>
      </c>
      <c r="F104" s="4577" t="s">
        <v>3314</v>
      </c>
      <c r="G104" s="4752" t="s">
        <v>3374</v>
      </c>
      <c r="H104" s="4581">
        <v>9</v>
      </c>
      <c r="I104" s="4577" t="s">
        <v>3314</v>
      </c>
      <c r="J104" s="4751">
        <v>9</v>
      </c>
      <c r="K104" s="4581">
        <v>35</v>
      </c>
      <c r="L104" s="4577" t="s">
        <v>3314</v>
      </c>
      <c r="M104" s="4753">
        <v>35</v>
      </c>
      <c r="N104" s="3151"/>
      <c r="O104" s="4576" t="s">
        <v>635</v>
      </c>
      <c r="P104" s="4577" t="s">
        <v>3314</v>
      </c>
      <c r="Q104" s="4754" t="s">
        <v>635</v>
      </c>
      <c r="R104" s="4579" t="s">
        <v>3374</v>
      </c>
      <c r="S104" s="4577" t="s">
        <v>3314</v>
      </c>
      <c r="T104" s="4755" t="s">
        <v>3374</v>
      </c>
      <c r="U104" s="4581">
        <v>9</v>
      </c>
      <c r="V104" s="4577" t="s">
        <v>3314</v>
      </c>
      <c r="W104" s="4754">
        <v>9</v>
      </c>
      <c r="X104" s="4581">
        <v>35</v>
      </c>
      <c r="Y104" s="4577" t="s">
        <v>3314</v>
      </c>
      <c r="Z104" s="4756">
        <v>35</v>
      </c>
      <c r="AA104" s="3151"/>
      <c r="AB104" s="3151"/>
      <c r="AC104" s="3151"/>
    </row>
    <row r="105" spans="1:29" s="1438" customFormat="1" ht="44.25">
      <c r="A105" s="3151"/>
      <c r="B105" s="4576" t="s">
        <v>638</v>
      </c>
      <c r="C105" s="4577" t="s">
        <v>3314</v>
      </c>
      <c r="D105" s="4751" t="s">
        <v>638</v>
      </c>
      <c r="E105" s="4579" t="s">
        <v>3376</v>
      </c>
      <c r="F105" s="4577" t="s">
        <v>3314</v>
      </c>
      <c r="G105" s="4752" t="s">
        <v>3376</v>
      </c>
      <c r="H105" s="4581">
        <v>10</v>
      </c>
      <c r="I105" s="4577" t="s">
        <v>3314</v>
      </c>
      <c r="J105" s="4751">
        <v>10</v>
      </c>
      <c r="K105" s="4581">
        <v>36</v>
      </c>
      <c r="L105" s="4577" t="s">
        <v>3314</v>
      </c>
      <c r="M105" s="4753">
        <v>36</v>
      </c>
      <c r="N105" s="3151"/>
      <c r="O105" s="4576" t="s">
        <v>638</v>
      </c>
      <c r="P105" s="4577" t="s">
        <v>3314</v>
      </c>
      <c r="Q105" s="4754" t="s">
        <v>638</v>
      </c>
      <c r="R105" s="4579" t="s">
        <v>3376</v>
      </c>
      <c r="S105" s="4577" t="s">
        <v>3314</v>
      </c>
      <c r="T105" s="4755" t="s">
        <v>3376</v>
      </c>
      <c r="U105" s="4581">
        <v>10</v>
      </c>
      <c r="V105" s="4577" t="s">
        <v>3314</v>
      </c>
      <c r="W105" s="4754">
        <v>10</v>
      </c>
      <c r="X105" s="4581">
        <v>36</v>
      </c>
      <c r="Y105" s="4577" t="s">
        <v>3314</v>
      </c>
      <c r="Z105" s="4756">
        <v>36</v>
      </c>
      <c r="AA105" s="3151"/>
      <c r="AB105" s="3151"/>
      <c r="AC105" s="3151"/>
    </row>
    <row r="106" spans="1:29" s="1438" customFormat="1" ht="44.25">
      <c r="A106" s="3151"/>
      <c r="B106" s="4576" t="s">
        <v>640</v>
      </c>
      <c r="C106" s="4577" t="s">
        <v>3314</v>
      </c>
      <c r="D106" s="4751" t="s">
        <v>640</v>
      </c>
      <c r="E106" s="4579" t="s">
        <v>3378</v>
      </c>
      <c r="F106" s="4577" t="s">
        <v>3314</v>
      </c>
      <c r="G106" s="4752" t="s">
        <v>3378</v>
      </c>
      <c r="H106" s="4581">
        <v>11</v>
      </c>
      <c r="I106" s="4577" t="s">
        <v>3314</v>
      </c>
      <c r="J106" s="4751">
        <v>11</v>
      </c>
      <c r="K106" s="4581">
        <v>37</v>
      </c>
      <c r="L106" s="4577" t="s">
        <v>3314</v>
      </c>
      <c r="M106" s="4753">
        <v>37</v>
      </c>
      <c r="N106" s="3151"/>
      <c r="O106" s="4576" t="s">
        <v>640</v>
      </c>
      <c r="P106" s="4577" t="s">
        <v>3314</v>
      </c>
      <c r="Q106" s="4754" t="s">
        <v>640</v>
      </c>
      <c r="R106" s="4579" t="s">
        <v>3378</v>
      </c>
      <c r="S106" s="4577" t="s">
        <v>3314</v>
      </c>
      <c r="T106" s="4755" t="s">
        <v>3378</v>
      </c>
      <c r="U106" s="4581">
        <v>11</v>
      </c>
      <c r="V106" s="4577" t="s">
        <v>3314</v>
      </c>
      <c r="W106" s="4754">
        <v>11</v>
      </c>
      <c r="X106" s="4581">
        <v>37</v>
      </c>
      <c r="Y106" s="4577" t="s">
        <v>3314</v>
      </c>
      <c r="Z106" s="4756">
        <v>37</v>
      </c>
      <c r="AA106" s="3151"/>
      <c r="AB106" s="3151"/>
      <c r="AC106" s="3151"/>
    </row>
    <row r="107" spans="1:29" s="1438" customFormat="1" ht="44.25">
      <c r="A107" s="3151"/>
      <c r="B107" s="4576" t="s">
        <v>294</v>
      </c>
      <c r="C107" s="4577" t="s">
        <v>3314</v>
      </c>
      <c r="D107" s="4751" t="s">
        <v>294</v>
      </c>
      <c r="E107" s="4579" t="s">
        <v>69</v>
      </c>
      <c r="F107" s="4577" t="s">
        <v>3314</v>
      </c>
      <c r="G107" s="4752" t="s">
        <v>69</v>
      </c>
      <c r="H107" s="4581">
        <v>12</v>
      </c>
      <c r="I107" s="4577" t="s">
        <v>3314</v>
      </c>
      <c r="J107" s="4751">
        <v>12</v>
      </c>
      <c r="K107" s="4581">
        <v>38</v>
      </c>
      <c r="L107" s="4577" t="s">
        <v>3314</v>
      </c>
      <c r="M107" s="4753">
        <v>38</v>
      </c>
      <c r="N107" s="3151"/>
      <c r="O107" s="4576" t="s">
        <v>294</v>
      </c>
      <c r="P107" s="4577" t="s">
        <v>3314</v>
      </c>
      <c r="Q107" s="4754" t="s">
        <v>294</v>
      </c>
      <c r="R107" s="4579" t="s">
        <v>69</v>
      </c>
      <c r="S107" s="4577" t="s">
        <v>3314</v>
      </c>
      <c r="T107" s="4755" t="s">
        <v>69</v>
      </c>
      <c r="U107" s="4581">
        <v>12</v>
      </c>
      <c r="V107" s="4577" t="s">
        <v>3314</v>
      </c>
      <c r="W107" s="4754">
        <v>12</v>
      </c>
      <c r="X107" s="4581">
        <v>38</v>
      </c>
      <c r="Y107" s="4577" t="s">
        <v>3314</v>
      </c>
      <c r="Z107" s="4756">
        <v>38</v>
      </c>
      <c r="AA107" s="3151"/>
      <c r="AB107" s="3151"/>
      <c r="AC107" s="3151"/>
    </row>
    <row r="108" spans="1:29" s="1438" customFormat="1" ht="44.25">
      <c r="A108" s="3151"/>
      <c r="B108" s="4576" t="s">
        <v>339</v>
      </c>
      <c r="C108" s="4577" t="s">
        <v>3314</v>
      </c>
      <c r="D108" s="4751" t="s">
        <v>339</v>
      </c>
      <c r="E108" s="4579" t="s">
        <v>3380</v>
      </c>
      <c r="F108" s="4577" t="s">
        <v>3314</v>
      </c>
      <c r="G108" s="4752" t="s">
        <v>3380</v>
      </c>
      <c r="H108" s="4581">
        <v>13</v>
      </c>
      <c r="I108" s="4577" t="s">
        <v>3314</v>
      </c>
      <c r="J108" s="4751">
        <v>13</v>
      </c>
      <c r="K108" s="4581">
        <v>39</v>
      </c>
      <c r="L108" s="4577" t="s">
        <v>3314</v>
      </c>
      <c r="M108" s="4753">
        <v>39</v>
      </c>
      <c r="N108" s="3151"/>
      <c r="O108" s="4576" t="s">
        <v>339</v>
      </c>
      <c r="P108" s="4577" t="s">
        <v>3314</v>
      </c>
      <c r="Q108" s="4754" t="s">
        <v>339</v>
      </c>
      <c r="R108" s="4579" t="s">
        <v>3380</v>
      </c>
      <c r="S108" s="4577" t="s">
        <v>3314</v>
      </c>
      <c r="T108" s="4755" t="s">
        <v>3380</v>
      </c>
      <c r="U108" s="4581">
        <v>13</v>
      </c>
      <c r="V108" s="4577" t="s">
        <v>3314</v>
      </c>
      <c r="W108" s="4754">
        <v>13</v>
      </c>
      <c r="X108" s="4581">
        <v>39</v>
      </c>
      <c r="Y108" s="4577" t="s">
        <v>3314</v>
      </c>
      <c r="Z108" s="4756">
        <v>39</v>
      </c>
      <c r="AA108" s="3151"/>
      <c r="AB108" s="3151"/>
      <c r="AC108" s="3151"/>
    </row>
    <row r="109" spans="1:29" s="1438" customFormat="1" ht="44.25">
      <c r="A109" s="3151"/>
      <c r="B109" s="4576" t="s">
        <v>1947</v>
      </c>
      <c r="C109" s="4577" t="s">
        <v>3314</v>
      </c>
      <c r="D109" s="4751" t="s">
        <v>1947</v>
      </c>
      <c r="E109" s="4579" t="s">
        <v>3382</v>
      </c>
      <c r="F109" s="4577" t="s">
        <v>3314</v>
      </c>
      <c r="G109" s="4752" t="s">
        <v>3382</v>
      </c>
      <c r="H109" s="4581">
        <v>14</v>
      </c>
      <c r="I109" s="4577" t="s">
        <v>3314</v>
      </c>
      <c r="J109" s="4751">
        <v>14</v>
      </c>
      <c r="K109" s="4581">
        <v>40</v>
      </c>
      <c r="L109" s="4577" t="s">
        <v>3314</v>
      </c>
      <c r="M109" s="4753">
        <v>40</v>
      </c>
      <c r="N109" s="3151"/>
      <c r="O109" s="4576" t="s">
        <v>1947</v>
      </c>
      <c r="P109" s="4577" t="s">
        <v>3314</v>
      </c>
      <c r="Q109" s="4754" t="s">
        <v>1947</v>
      </c>
      <c r="R109" s="4579" t="s">
        <v>3382</v>
      </c>
      <c r="S109" s="4577" t="s">
        <v>3314</v>
      </c>
      <c r="T109" s="4755" t="s">
        <v>3382</v>
      </c>
      <c r="U109" s="4581">
        <v>14</v>
      </c>
      <c r="V109" s="4577" t="s">
        <v>3314</v>
      </c>
      <c r="W109" s="4754">
        <v>14</v>
      </c>
      <c r="X109" s="4581">
        <v>40</v>
      </c>
      <c r="Y109" s="4577" t="s">
        <v>3314</v>
      </c>
      <c r="Z109" s="4756">
        <v>40</v>
      </c>
      <c r="AA109" s="3151"/>
      <c r="AB109" s="3151"/>
      <c r="AC109" s="3151"/>
    </row>
    <row r="110" spans="1:29" s="1438" customFormat="1" ht="44.25">
      <c r="A110" s="3151"/>
      <c r="B110" s="4576" t="s">
        <v>341</v>
      </c>
      <c r="C110" s="4577" t="s">
        <v>3314</v>
      </c>
      <c r="D110" s="4751" t="s">
        <v>341</v>
      </c>
      <c r="E110" s="4579" t="s">
        <v>3395</v>
      </c>
      <c r="F110" s="4577" t="s">
        <v>3314</v>
      </c>
      <c r="G110" s="4752" t="s">
        <v>3395</v>
      </c>
      <c r="H110" s="4581">
        <v>15</v>
      </c>
      <c r="I110" s="4577" t="s">
        <v>3314</v>
      </c>
      <c r="J110" s="4751">
        <v>15</v>
      </c>
      <c r="K110" s="4581">
        <v>41</v>
      </c>
      <c r="L110" s="4577" t="s">
        <v>3314</v>
      </c>
      <c r="M110" s="4753">
        <v>41</v>
      </c>
      <c r="N110" s="3151"/>
      <c r="O110" s="4576" t="s">
        <v>341</v>
      </c>
      <c r="P110" s="4577" t="s">
        <v>3314</v>
      </c>
      <c r="Q110" s="4754" t="s">
        <v>341</v>
      </c>
      <c r="R110" s="4579" t="s">
        <v>3395</v>
      </c>
      <c r="S110" s="4577" t="s">
        <v>3314</v>
      </c>
      <c r="T110" s="4755" t="s">
        <v>3395</v>
      </c>
      <c r="U110" s="4581">
        <v>15</v>
      </c>
      <c r="V110" s="4577" t="s">
        <v>3314</v>
      </c>
      <c r="W110" s="4754">
        <v>15</v>
      </c>
      <c r="X110" s="4581">
        <v>41</v>
      </c>
      <c r="Y110" s="4577" t="s">
        <v>3314</v>
      </c>
      <c r="Z110" s="4756">
        <v>41</v>
      </c>
      <c r="AA110" s="3151"/>
      <c r="AB110" s="3151"/>
      <c r="AC110" s="3151"/>
    </row>
    <row r="111" spans="1:29" s="1438" customFormat="1" ht="44.25">
      <c r="A111" s="3151"/>
      <c r="B111" s="4576" t="s">
        <v>663</v>
      </c>
      <c r="C111" s="4577" t="s">
        <v>3314</v>
      </c>
      <c r="D111" s="4751" t="s">
        <v>663</v>
      </c>
      <c r="E111" s="4579" t="s">
        <v>2133</v>
      </c>
      <c r="F111" s="4577" t="s">
        <v>3314</v>
      </c>
      <c r="G111" s="4752" t="s">
        <v>2133</v>
      </c>
      <c r="H111" s="4581">
        <v>16</v>
      </c>
      <c r="I111" s="4577" t="s">
        <v>3314</v>
      </c>
      <c r="J111" s="4751">
        <v>16</v>
      </c>
      <c r="K111" s="4581">
        <v>42</v>
      </c>
      <c r="L111" s="4577" t="s">
        <v>3314</v>
      </c>
      <c r="M111" s="4753">
        <v>42</v>
      </c>
      <c r="N111" s="3151"/>
      <c r="O111" s="4576" t="s">
        <v>663</v>
      </c>
      <c r="P111" s="4577" t="s">
        <v>3314</v>
      </c>
      <c r="Q111" s="4754" t="s">
        <v>663</v>
      </c>
      <c r="R111" s="4579" t="s">
        <v>2133</v>
      </c>
      <c r="S111" s="4577" t="s">
        <v>3314</v>
      </c>
      <c r="T111" s="4755" t="s">
        <v>2133</v>
      </c>
      <c r="U111" s="4581">
        <v>16</v>
      </c>
      <c r="V111" s="4577" t="s">
        <v>3314</v>
      </c>
      <c r="W111" s="4754">
        <v>16</v>
      </c>
      <c r="X111" s="4581">
        <v>42</v>
      </c>
      <c r="Y111" s="4577" t="s">
        <v>3314</v>
      </c>
      <c r="Z111" s="4756">
        <v>42</v>
      </c>
      <c r="AA111" s="3151"/>
      <c r="AB111" s="3151"/>
      <c r="AC111" s="3151"/>
    </row>
    <row r="112" spans="1:29" s="1438" customFormat="1" ht="44.25">
      <c r="A112" s="3151"/>
      <c r="B112" s="4576" t="s">
        <v>2012</v>
      </c>
      <c r="C112" s="4577" t="s">
        <v>3314</v>
      </c>
      <c r="D112" s="4751" t="s">
        <v>2012</v>
      </c>
      <c r="E112" s="4579" t="s">
        <v>179</v>
      </c>
      <c r="F112" s="4577" t="s">
        <v>3314</v>
      </c>
      <c r="G112" s="4752" t="s">
        <v>179</v>
      </c>
      <c r="H112" s="4581">
        <v>17</v>
      </c>
      <c r="I112" s="4577" t="s">
        <v>3314</v>
      </c>
      <c r="J112" s="4751">
        <v>17</v>
      </c>
      <c r="K112" s="4581">
        <v>43</v>
      </c>
      <c r="L112" s="4577" t="s">
        <v>3314</v>
      </c>
      <c r="M112" s="4753">
        <v>43</v>
      </c>
      <c r="N112" s="3151"/>
      <c r="O112" s="4576" t="s">
        <v>2012</v>
      </c>
      <c r="P112" s="4577" t="s">
        <v>3314</v>
      </c>
      <c r="Q112" s="4754" t="s">
        <v>2012</v>
      </c>
      <c r="R112" s="4579" t="s">
        <v>179</v>
      </c>
      <c r="S112" s="4577" t="s">
        <v>3314</v>
      </c>
      <c r="T112" s="4755" t="s">
        <v>179</v>
      </c>
      <c r="U112" s="4581">
        <v>17</v>
      </c>
      <c r="V112" s="4577" t="s">
        <v>3314</v>
      </c>
      <c r="W112" s="4754">
        <v>17</v>
      </c>
      <c r="X112" s="4581">
        <v>43</v>
      </c>
      <c r="Y112" s="4577" t="s">
        <v>3314</v>
      </c>
      <c r="Z112" s="4756">
        <v>43</v>
      </c>
      <c r="AA112" s="3151"/>
      <c r="AB112" s="3151"/>
      <c r="AC112" s="3151"/>
    </row>
    <row r="113" spans="1:29" s="1438" customFormat="1" ht="44.25">
      <c r="A113" s="3151"/>
      <c r="B113" s="4576" t="s">
        <v>1712</v>
      </c>
      <c r="C113" s="4577" t="s">
        <v>3314</v>
      </c>
      <c r="D113" s="4751" t="s">
        <v>1712</v>
      </c>
      <c r="E113" s="4579" t="s">
        <v>3411</v>
      </c>
      <c r="F113" s="4577" t="s">
        <v>3314</v>
      </c>
      <c r="G113" s="4752" t="s">
        <v>3411</v>
      </c>
      <c r="H113" s="4581">
        <v>18</v>
      </c>
      <c r="I113" s="4577" t="s">
        <v>3314</v>
      </c>
      <c r="J113" s="4751">
        <v>18</v>
      </c>
      <c r="K113" s="4581">
        <v>44</v>
      </c>
      <c r="L113" s="4577" t="s">
        <v>3314</v>
      </c>
      <c r="M113" s="4753">
        <v>44</v>
      </c>
      <c r="N113" s="3151"/>
      <c r="O113" s="4576" t="s">
        <v>1712</v>
      </c>
      <c r="P113" s="4577" t="s">
        <v>3314</v>
      </c>
      <c r="Q113" s="4754" t="s">
        <v>1712</v>
      </c>
      <c r="R113" s="4579" t="s">
        <v>3411</v>
      </c>
      <c r="S113" s="4577" t="s">
        <v>3314</v>
      </c>
      <c r="T113" s="4755" t="s">
        <v>3411</v>
      </c>
      <c r="U113" s="4581">
        <v>18</v>
      </c>
      <c r="V113" s="4577" t="s">
        <v>3314</v>
      </c>
      <c r="W113" s="4754">
        <v>18</v>
      </c>
      <c r="X113" s="4581">
        <v>44</v>
      </c>
      <c r="Y113" s="4577" t="s">
        <v>3314</v>
      </c>
      <c r="Z113" s="4756">
        <v>44</v>
      </c>
      <c r="AA113" s="3151"/>
      <c r="AB113" s="3151"/>
      <c r="AC113" s="3151"/>
    </row>
    <row r="114" spans="1:29" s="1438" customFormat="1" ht="44.25">
      <c r="A114" s="3151"/>
      <c r="B114" s="4576" t="s">
        <v>340</v>
      </c>
      <c r="C114" s="4577" t="s">
        <v>3314</v>
      </c>
      <c r="D114" s="4751" t="s">
        <v>340</v>
      </c>
      <c r="E114" s="4579" t="s">
        <v>3415</v>
      </c>
      <c r="F114" s="4577" t="s">
        <v>3314</v>
      </c>
      <c r="G114" s="4752" t="s">
        <v>3415</v>
      </c>
      <c r="H114" s="4581">
        <v>19</v>
      </c>
      <c r="I114" s="4577" t="s">
        <v>3314</v>
      </c>
      <c r="J114" s="4751">
        <v>19</v>
      </c>
      <c r="K114" s="4581">
        <v>45</v>
      </c>
      <c r="L114" s="4577" t="s">
        <v>3314</v>
      </c>
      <c r="M114" s="4753">
        <v>45</v>
      </c>
      <c r="N114" s="3151"/>
      <c r="O114" s="4576" t="s">
        <v>340</v>
      </c>
      <c r="P114" s="4577" t="s">
        <v>3314</v>
      </c>
      <c r="Q114" s="4754" t="s">
        <v>340</v>
      </c>
      <c r="R114" s="4579" t="s">
        <v>3415</v>
      </c>
      <c r="S114" s="4577" t="s">
        <v>3314</v>
      </c>
      <c r="T114" s="4755" t="s">
        <v>3415</v>
      </c>
      <c r="U114" s="4581">
        <v>19</v>
      </c>
      <c r="V114" s="4577" t="s">
        <v>3314</v>
      </c>
      <c r="W114" s="4754">
        <v>19</v>
      </c>
      <c r="X114" s="4581">
        <v>45</v>
      </c>
      <c r="Y114" s="4577" t="s">
        <v>3314</v>
      </c>
      <c r="Z114" s="4756">
        <v>45</v>
      </c>
      <c r="AA114" s="3151"/>
      <c r="AB114" s="3151"/>
      <c r="AC114" s="3151"/>
    </row>
    <row r="115" spans="1:29" s="1438" customFormat="1" ht="44.25">
      <c r="A115" s="3151"/>
      <c r="B115" s="4576" t="s">
        <v>1713</v>
      </c>
      <c r="C115" s="4577" t="s">
        <v>3314</v>
      </c>
      <c r="D115" s="4751" t="s">
        <v>1713</v>
      </c>
      <c r="E115" s="4579" t="s">
        <v>2118</v>
      </c>
      <c r="F115" s="4577" t="s">
        <v>3314</v>
      </c>
      <c r="G115" s="4752" t="s">
        <v>2118</v>
      </c>
      <c r="H115" s="4581">
        <v>20</v>
      </c>
      <c r="I115" s="4577" t="s">
        <v>3314</v>
      </c>
      <c r="J115" s="4751">
        <v>20</v>
      </c>
      <c r="K115" s="4581">
        <v>46</v>
      </c>
      <c r="L115" s="4577" t="s">
        <v>3314</v>
      </c>
      <c r="M115" s="4753">
        <v>46</v>
      </c>
      <c r="N115" s="3151"/>
      <c r="O115" s="4576" t="s">
        <v>1713</v>
      </c>
      <c r="P115" s="4577" t="s">
        <v>3314</v>
      </c>
      <c r="Q115" s="4754" t="s">
        <v>1713</v>
      </c>
      <c r="R115" s="4579" t="s">
        <v>2118</v>
      </c>
      <c r="S115" s="4577" t="s">
        <v>3314</v>
      </c>
      <c r="T115" s="4755" t="s">
        <v>2118</v>
      </c>
      <c r="U115" s="4581">
        <v>20</v>
      </c>
      <c r="V115" s="4577" t="s">
        <v>3314</v>
      </c>
      <c r="W115" s="4754">
        <v>20</v>
      </c>
      <c r="X115" s="4581">
        <v>46</v>
      </c>
      <c r="Y115" s="4577" t="s">
        <v>3314</v>
      </c>
      <c r="Z115" s="4756">
        <v>46</v>
      </c>
      <c r="AA115" s="3151"/>
      <c r="AB115" s="3151"/>
      <c r="AC115" s="3151"/>
    </row>
    <row r="116" spans="1:29" s="1438" customFormat="1" ht="44.25">
      <c r="A116" s="3151"/>
      <c r="B116" s="4576" t="s">
        <v>1840</v>
      </c>
      <c r="C116" s="4577" t="s">
        <v>3314</v>
      </c>
      <c r="D116" s="4751" t="s">
        <v>1840</v>
      </c>
      <c r="E116" s="4579" t="s">
        <v>2119</v>
      </c>
      <c r="F116" s="4577" t="s">
        <v>3314</v>
      </c>
      <c r="G116" s="4752" t="s">
        <v>2119</v>
      </c>
      <c r="H116" s="4581">
        <v>21</v>
      </c>
      <c r="I116" s="4577" t="s">
        <v>3314</v>
      </c>
      <c r="J116" s="4751">
        <v>21</v>
      </c>
      <c r="K116" s="4581">
        <v>47</v>
      </c>
      <c r="L116" s="4577" t="s">
        <v>3314</v>
      </c>
      <c r="M116" s="4753">
        <v>47</v>
      </c>
      <c r="N116" s="3151"/>
      <c r="O116" s="4576" t="s">
        <v>1840</v>
      </c>
      <c r="P116" s="4577" t="s">
        <v>3314</v>
      </c>
      <c r="Q116" s="4754" t="s">
        <v>1840</v>
      </c>
      <c r="R116" s="4579" t="s">
        <v>2119</v>
      </c>
      <c r="S116" s="4577" t="s">
        <v>3314</v>
      </c>
      <c r="T116" s="4755" t="s">
        <v>2119</v>
      </c>
      <c r="U116" s="4581">
        <v>21</v>
      </c>
      <c r="V116" s="4577" t="s">
        <v>3314</v>
      </c>
      <c r="W116" s="4754">
        <v>21</v>
      </c>
      <c r="X116" s="4581">
        <v>47</v>
      </c>
      <c r="Y116" s="4577" t="s">
        <v>3314</v>
      </c>
      <c r="Z116" s="4756">
        <v>47</v>
      </c>
      <c r="AA116" s="3151"/>
      <c r="AB116" s="3151"/>
      <c r="AC116" s="3151"/>
    </row>
    <row r="117" spans="1:29" s="1438" customFormat="1" ht="44.25">
      <c r="A117" s="3151"/>
      <c r="B117" s="4576" t="s">
        <v>1860</v>
      </c>
      <c r="C117" s="4577" t="s">
        <v>3314</v>
      </c>
      <c r="D117" s="4751" t="s">
        <v>1860</v>
      </c>
      <c r="E117" s="4579" t="s">
        <v>3416</v>
      </c>
      <c r="F117" s="4577" t="s">
        <v>3314</v>
      </c>
      <c r="G117" s="4752" t="s">
        <v>3416</v>
      </c>
      <c r="H117" s="4581">
        <v>22</v>
      </c>
      <c r="I117" s="4577" t="s">
        <v>3314</v>
      </c>
      <c r="J117" s="4751">
        <v>22</v>
      </c>
      <c r="K117" s="4581">
        <v>48</v>
      </c>
      <c r="L117" s="4577" t="s">
        <v>3314</v>
      </c>
      <c r="M117" s="4753">
        <v>48</v>
      </c>
      <c r="N117" s="3151"/>
      <c r="O117" s="4576" t="s">
        <v>1860</v>
      </c>
      <c r="P117" s="4577" t="s">
        <v>3314</v>
      </c>
      <c r="Q117" s="4754" t="s">
        <v>1860</v>
      </c>
      <c r="R117" s="4579" t="s">
        <v>3416</v>
      </c>
      <c r="S117" s="4577" t="s">
        <v>3314</v>
      </c>
      <c r="T117" s="4755" t="s">
        <v>3416</v>
      </c>
      <c r="U117" s="4581">
        <v>22</v>
      </c>
      <c r="V117" s="4577" t="s">
        <v>3314</v>
      </c>
      <c r="W117" s="4754">
        <v>22</v>
      </c>
      <c r="X117" s="4581">
        <v>48</v>
      </c>
      <c r="Y117" s="4577" t="s">
        <v>3314</v>
      </c>
      <c r="Z117" s="4756">
        <v>48</v>
      </c>
      <c r="AA117" s="3151"/>
      <c r="AB117" s="3151"/>
      <c r="AC117" s="3151"/>
    </row>
    <row r="118" spans="1:29" s="1438" customFormat="1" ht="44.25">
      <c r="A118" s="3151"/>
      <c r="B118" s="4576" t="s">
        <v>3417</v>
      </c>
      <c r="C118" s="4577" t="s">
        <v>3314</v>
      </c>
      <c r="D118" s="4751" t="s">
        <v>3417</v>
      </c>
      <c r="E118" s="4579" t="s">
        <v>3418</v>
      </c>
      <c r="F118" s="4577" t="s">
        <v>3314</v>
      </c>
      <c r="G118" s="4752" t="s">
        <v>3418</v>
      </c>
      <c r="H118" s="4581">
        <v>23</v>
      </c>
      <c r="I118" s="4577" t="s">
        <v>3314</v>
      </c>
      <c r="J118" s="4751">
        <v>23</v>
      </c>
      <c r="K118" s="4581">
        <v>49</v>
      </c>
      <c r="L118" s="4577" t="s">
        <v>3314</v>
      </c>
      <c r="M118" s="4753">
        <v>49</v>
      </c>
      <c r="N118" s="3151"/>
      <c r="O118" s="4576" t="s">
        <v>3417</v>
      </c>
      <c r="P118" s="4577" t="s">
        <v>3314</v>
      </c>
      <c r="Q118" s="4754" t="s">
        <v>3417</v>
      </c>
      <c r="R118" s="4579" t="s">
        <v>3418</v>
      </c>
      <c r="S118" s="4577" t="s">
        <v>3314</v>
      </c>
      <c r="T118" s="4755" t="s">
        <v>3418</v>
      </c>
      <c r="U118" s="4581">
        <v>23</v>
      </c>
      <c r="V118" s="4577" t="s">
        <v>3314</v>
      </c>
      <c r="W118" s="4754">
        <v>23</v>
      </c>
      <c r="X118" s="4581">
        <v>49</v>
      </c>
      <c r="Y118" s="4577" t="s">
        <v>3314</v>
      </c>
      <c r="Z118" s="4756">
        <v>49</v>
      </c>
      <c r="AA118" s="3151"/>
      <c r="AB118" s="3151"/>
      <c r="AC118" s="3151"/>
    </row>
    <row r="119" spans="1:29" s="1438" customFormat="1" ht="44.25">
      <c r="A119" s="3151"/>
      <c r="B119" s="4576" t="s">
        <v>2117</v>
      </c>
      <c r="C119" s="4577" t="s">
        <v>3314</v>
      </c>
      <c r="D119" s="4751" t="s">
        <v>2117</v>
      </c>
      <c r="E119" s="4579" t="s">
        <v>3419</v>
      </c>
      <c r="F119" s="4577" t="s">
        <v>3314</v>
      </c>
      <c r="G119" s="4752" t="s">
        <v>3419</v>
      </c>
      <c r="H119" s="4581">
        <v>24</v>
      </c>
      <c r="I119" s="4577" t="s">
        <v>3314</v>
      </c>
      <c r="J119" s="4751">
        <v>24</v>
      </c>
      <c r="K119" s="4581">
        <v>50</v>
      </c>
      <c r="L119" s="4577" t="s">
        <v>3314</v>
      </c>
      <c r="M119" s="4753">
        <v>50</v>
      </c>
      <c r="N119" s="3151"/>
      <c r="O119" s="4576" t="s">
        <v>2117</v>
      </c>
      <c r="P119" s="4577" t="s">
        <v>3314</v>
      </c>
      <c r="Q119" s="4754" t="s">
        <v>2117</v>
      </c>
      <c r="R119" s="4579" t="s">
        <v>3419</v>
      </c>
      <c r="S119" s="4577" t="s">
        <v>3314</v>
      </c>
      <c r="T119" s="4755" t="s">
        <v>3419</v>
      </c>
      <c r="U119" s="4581">
        <v>24</v>
      </c>
      <c r="V119" s="4577" t="s">
        <v>3314</v>
      </c>
      <c r="W119" s="4754">
        <v>24</v>
      </c>
      <c r="X119" s="4581">
        <v>50</v>
      </c>
      <c r="Y119" s="4577" t="s">
        <v>3314</v>
      </c>
      <c r="Z119" s="4756">
        <v>50</v>
      </c>
      <c r="AA119" s="3151"/>
      <c r="AB119" s="3151"/>
      <c r="AC119" s="3151"/>
    </row>
    <row r="120" spans="1:29" s="1438" customFormat="1" ht="44.25">
      <c r="A120" s="3151"/>
      <c r="B120" s="4576" t="s">
        <v>3408</v>
      </c>
      <c r="C120" s="4577" t="s">
        <v>3314</v>
      </c>
      <c r="D120" s="4751" t="s">
        <v>3408</v>
      </c>
      <c r="E120" s="4579" t="s">
        <v>3413</v>
      </c>
      <c r="F120" s="4577" t="s">
        <v>3314</v>
      </c>
      <c r="G120" s="4752" t="s">
        <v>3413</v>
      </c>
      <c r="H120" s="4581">
        <v>25</v>
      </c>
      <c r="I120" s="4577" t="s">
        <v>3314</v>
      </c>
      <c r="J120" s="4751">
        <v>25</v>
      </c>
      <c r="K120" s="4581">
        <v>51</v>
      </c>
      <c r="L120" s="4577" t="s">
        <v>3314</v>
      </c>
      <c r="M120" s="4753">
        <v>51</v>
      </c>
      <c r="N120" s="3151"/>
      <c r="O120" s="4576" t="s">
        <v>3408</v>
      </c>
      <c r="P120" s="4577" t="s">
        <v>3314</v>
      </c>
      <c r="Q120" s="4754" t="s">
        <v>3408</v>
      </c>
      <c r="R120" s="4579" t="s">
        <v>3413</v>
      </c>
      <c r="S120" s="4577" t="s">
        <v>3314</v>
      </c>
      <c r="T120" s="4755" t="s">
        <v>3413</v>
      </c>
      <c r="U120" s="4581">
        <v>25</v>
      </c>
      <c r="V120" s="4577" t="s">
        <v>3314</v>
      </c>
      <c r="W120" s="4754">
        <v>25</v>
      </c>
      <c r="X120" s="4581">
        <v>51</v>
      </c>
      <c r="Y120" s="4577" t="s">
        <v>3314</v>
      </c>
      <c r="Z120" s="4756">
        <v>51</v>
      </c>
      <c r="AA120" s="3151"/>
      <c r="AB120" s="3151"/>
      <c r="AC120" s="3151"/>
    </row>
    <row r="121" spans="1:29" s="1438" customFormat="1" ht="44.25">
      <c r="A121" s="3151"/>
      <c r="B121" s="4576" t="s">
        <v>1972</v>
      </c>
      <c r="C121" s="4577" t="s">
        <v>3314</v>
      </c>
      <c r="D121" s="4751" t="s">
        <v>1972</v>
      </c>
      <c r="E121" s="4579" t="s">
        <v>3412</v>
      </c>
      <c r="F121" s="4577" t="s">
        <v>3314</v>
      </c>
      <c r="G121" s="4752" t="s">
        <v>3412</v>
      </c>
      <c r="H121" s="4581">
        <v>26</v>
      </c>
      <c r="I121" s="4577" t="s">
        <v>3314</v>
      </c>
      <c r="J121" s="4751">
        <v>26</v>
      </c>
      <c r="K121" s="4581">
        <v>52</v>
      </c>
      <c r="L121" s="4577" t="s">
        <v>3314</v>
      </c>
      <c r="M121" s="4753">
        <v>52</v>
      </c>
      <c r="N121" s="3151"/>
      <c r="O121" s="4576" t="s">
        <v>1972</v>
      </c>
      <c r="P121" s="4577" t="s">
        <v>3314</v>
      </c>
      <c r="Q121" s="4754" t="s">
        <v>1972</v>
      </c>
      <c r="R121" s="4579" t="s">
        <v>3412</v>
      </c>
      <c r="S121" s="4577" t="s">
        <v>3314</v>
      </c>
      <c r="T121" s="4755" t="s">
        <v>3412</v>
      </c>
      <c r="U121" s="4581">
        <v>26</v>
      </c>
      <c r="V121" s="4577" t="s">
        <v>3314</v>
      </c>
      <c r="W121" s="4754">
        <v>26</v>
      </c>
      <c r="X121" s="4581">
        <v>52</v>
      </c>
      <c r="Y121" s="4577" t="s">
        <v>3314</v>
      </c>
      <c r="Z121" s="4756">
        <v>52</v>
      </c>
      <c r="AA121" s="3151"/>
      <c r="AB121" s="3151"/>
      <c r="AC121" s="3151"/>
    </row>
    <row r="122" spans="1:29" s="1438" customFormat="1" ht="44.25">
      <c r="A122" s="3151"/>
      <c r="B122" s="4576" t="s">
        <v>2097</v>
      </c>
      <c r="C122" s="4577" t="s">
        <v>3314</v>
      </c>
      <c r="D122" s="4751" t="s">
        <v>2097</v>
      </c>
      <c r="E122" s="4579" t="s">
        <v>2096</v>
      </c>
      <c r="F122" s="4577" t="s">
        <v>3314</v>
      </c>
      <c r="G122" s="4752" t="s">
        <v>2096</v>
      </c>
      <c r="H122" s="4581" t="s">
        <v>3410</v>
      </c>
      <c r="I122" s="4577" t="s">
        <v>3314</v>
      </c>
      <c r="J122" s="4751" t="s">
        <v>3410</v>
      </c>
      <c r="K122" s="4581" t="s">
        <v>3420</v>
      </c>
      <c r="L122" s="4577" t="s">
        <v>3314</v>
      </c>
      <c r="M122" s="4753" t="s">
        <v>3420</v>
      </c>
      <c r="N122" s="3151"/>
      <c r="O122" s="4576" t="s">
        <v>2097</v>
      </c>
      <c r="P122" s="4577" t="s">
        <v>3314</v>
      </c>
      <c r="Q122" s="4754" t="s">
        <v>2097</v>
      </c>
      <c r="R122" s="4579" t="s">
        <v>2096</v>
      </c>
      <c r="S122" s="4577" t="s">
        <v>3314</v>
      </c>
      <c r="T122" s="4755" t="s">
        <v>2096</v>
      </c>
      <c r="U122" s="4581" t="s">
        <v>3410</v>
      </c>
      <c r="V122" s="4577" t="s">
        <v>3314</v>
      </c>
      <c r="W122" s="4754" t="s">
        <v>3410</v>
      </c>
      <c r="X122" s="4581" t="s">
        <v>3420</v>
      </c>
      <c r="Y122" s="4577" t="s">
        <v>3314</v>
      </c>
      <c r="Z122" s="4756" t="s">
        <v>3420</v>
      </c>
      <c r="AA122" s="3151"/>
      <c r="AB122" s="3151"/>
      <c r="AC122" s="3151"/>
    </row>
    <row r="123" spans="1:29" s="1438" customFormat="1" ht="44.25">
      <c r="A123" s="3151"/>
      <c r="B123" s="4576" t="s">
        <v>3341</v>
      </c>
      <c r="C123" s="4577" t="s">
        <v>3314</v>
      </c>
      <c r="D123" s="4751" t="s">
        <v>3341</v>
      </c>
      <c r="E123" s="4579" t="s">
        <v>2094</v>
      </c>
      <c r="F123" s="4577" t="s">
        <v>3314</v>
      </c>
      <c r="G123" s="4752" t="s">
        <v>2094</v>
      </c>
      <c r="H123" s="4581" t="s">
        <v>439</v>
      </c>
      <c r="I123" s="4577" t="s">
        <v>3314</v>
      </c>
      <c r="J123" s="4751" t="s">
        <v>439</v>
      </c>
      <c r="K123" s="4581" t="s">
        <v>3433</v>
      </c>
      <c r="L123" s="4577" t="s">
        <v>3314</v>
      </c>
      <c r="M123" s="4753" t="s">
        <v>3433</v>
      </c>
      <c r="N123" s="3151"/>
      <c r="O123" s="4576" t="s">
        <v>3341</v>
      </c>
      <c r="P123" s="4577" t="s">
        <v>3314</v>
      </c>
      <c r="Q123" s="4754" t="s">
        <v>3341</v>
      </c>
      <c r="R123" s="4579" t="s">
        <v>2094</v>
      </c>
      <c r="S123" s="4577" t="s">
        <v>3314</v>
      </c>
      <c r="T123" s="4755" t="s">
        <v>2094</v>
      </c>
      <c r="U123" s="4581" t="s">
        <v>439</v>
      </c>
      <c r="V123" s="4577" t="s">
        <v>3314</v>
      </c>
      <c r="W123" s="4754" t="s">
        <v>439</v>
      </c>
      <c r="X123" s="4581" t="s">
        <v>3433</v>
      </c>
      <c r="Y123" s="4577" t="s">
        <v>3314</v>
      </c>
      <c r="Z123" s="4756" t="s">
        <v>3433</v>
      </c>
      <c r="AA123" s="3151"/>
      <c r="AB123" s="3151"/>
      <c r="AC123" s="3151"/>
    </row>
    <row r="124" spans="1:29" s="1438" customFormat="1" ht="44.25">
      <c r="A124" s="3151"/>
      <c r="B124" s="4576" t="s">
        <v>3349</v>
      </c>
      <c r="C124" s="4577" t="s">
        <v>3314</v>
      </c>
      <c r="D124" s="4751" t="s">
        <v>3349</v>
      </c>
      <c r="E124" s="4579" t="s">
        <v>3345</v>
      </c>
      <c r="F124" s="4577" t="s">
        <v>3314</v>
      </c>
      <c r="G124" s="4752" t="s">
        <v>3345</v>
      </c>
      <c r="H124" s="4581" t="s">
        <v>2046</v>
      </c>
      <c r="I124" s="4577" t="s">
        <v>3314</v>
      </c>
      <c r="J124" s="4751" t="s">
        <v>2046</v>
      </c>
      <c r="K124" s="4581" t="s">
        <v>3347</v>
      </c>
      <c r="L124" s="4577" t="s">
        <v>3314</v>
      </c>
      <c r="M124" s="4753" t="s">
        <v>3347</v>
      </c>
      <c r="N124" s="3151"/>
      <c r="O124" s="4576" t="s">
        <v>3349</v>
      </c>
      <c r="P124" s="4577" t="s">
        <v>3314</v>
      </c>
      <c r="Q124" s="4754" t="s">
        <v>3349</v>
      </c>
      <c r="R124" s="4579" t="s">
        <v>3345</v>
      </c>
      <c r="S124" s="4577" t="s">
        <v>3314</v>
      </c>
      <c r="T124" s="4755" t="s">
        <v>3345</v>
      </c>
      <c r="U124" s="4581" t="s">
        <v>2046</v>
      </c>
      <c r="V124" s="4577" t="s">
        <v>3314</v>
      </c>
      <c r="W124" s="4754" t="s">
        <v>2046</v>
      </c>
      <c r="X124" s="4581" t="s">
        <v>3347</v>
      </c>
      <c r="Y124" s="4577" t="s">
        <v>3314</v>
      </c>
      <c r="Z124" s="4756" t="s">
        <v>3347</v>
      </c>
      <c r="AA124" s="3151"/>
      <c r="AB124" s="3151"/>
      <c r="AC124" s="3151"/>
    </row>
    <row r="125" spans="1:29" s="1438" customFormat="1" ht="44.25">
      <c r="A125" s="3151"/>
      <c r="B125" s="4576" t="s">
        <v>3445</v>
      </c>
      <c r="C125" s="4577" t="s">
        <v>3314</v>
      </c>
      <c r="D125" s="4751" t="s">
        <v>3445</v>
      </c>
      <c r="E125" s="4579" t="s">
        <v>3356</v>
      </c>
      <c r="F125" s="4577" t="s">
        <v>3314</v>
      </c>
      <c r="G125" s="4752" t="s">
        <v>3356</v>
      </c>
      <c r="H125" s="4581" t="s">
        <v>702</v>
      </c>
      <c r="I125" s="4577" t="s">
        <v>3314</v>
      </c>
      <c r="J125" s="4751" t="s">
        <v>702</v>
      </c>
      <c r="K125" s="4581" t="s">
        <v>159</v>
      </c>
      <c r="L125" s="4577" t="s">
        <v>3314</v>
      </c>
      <c r="M125" s="4753" t="s">
        <v>159</v>
      </c>
      <c r="N125" s="3151"/>
      <c r="O125" s="4576" t="s">
        <v>3445</v>
      </c>
      <c r="P125" s="4577" t="s">
        <v>3314</v>
      </c>
      <c r="Q125" s="4754" t="s">
        <v>3445</v>
      </c>
      <c r="R125" s="4579" t="s">
        <v>3356</v>
      </c>
      <c r="S125" s="4577" t="s">
        <v>3314</v>
      </c>
      <c r="T125" s="4755" t="s">
        <v>3356</v>
      </c>
      <c r="U125" s="4581" t="s">
        <v>702</v>
      </c>
      <c r="V125" s="4577" t="s">
        <v>3314</v>
      </c>
      <c r="W125" s="4754" t="s">
        <v>702</v>
      </c>
      <c r="X125" s="4581" t="s">
        <v>159</v>
      </c>
      <c r="Y125" s="4577" t="s">
        <v>3314</v>
      </c>
      <c r="Z125" s="4756" t="s">
        <v>159</v>
      </c>
      <c r="AA125" s="3151"/>
      <c r="AB125" s="3151"/>
      <c r="AC125" s="3151"/>
    </row>
    <row r="126" spans="1:29" s="1438" customFormat="1" ht="44.25">
      <c r="A126" s="3151"/>
      <c r="B126" s="4576" t="s">
        <v>3353</v>
      </c>
      <c r="C126" s="4577" t="s">
        <v>3314</v>
      </c>
      <c r="D126" s="4751" t="s">
        <v>3353</v>
      </c>
      <c r="E126" s="4579" t="s">
        <v>3346</v>
      </c>
      <c r="F126" s="4577" t="s">
        <v>3314</v>
      </c>
      <c r="G126" s="4752" t="s">
        <v>3346</v>
      </c>
      <c r="H126" s="4581" t="s">
        <v>3446</v>
      </c>
      <c r="I126" s="4577" t="s">
        <v>3314</v>
      </c>
      <c r="J126" s="4751" t="s">
        <v>3446</v>
      </c>
      <c r="K126" s="4581" t="s">
        <v>3342</v>
      </c>
      <c r="L126" s="4577" t="s">
        <v>3314</v>
      </c>
      <c r="M126" s="4753" t="s">
        <v>3342</v>
      </c>
      <c r="N126" s="3151"/>
      <c r="O126" s="4576" t="s">
        <v>3353</v>
      </c>
      <c r="P126" s="4577" t="s">
        <v>3314</v>
      </c>
      <c r="Q126" s="4754" t="s">
        <v>3353</v>
      </c>
      <c r="R126" s="4579" t="s">
        <v>3346</v>
      </c>
      <c r="S126" s="4577" t="s">
        <v>3314</v>
      </c>
      <c r="T126" s="4755" t="s">
        <v>3346</v>
      </c>
      <c r="U126" s="4581" t="s">
        <v>3446</v>
      </c>
      <c r="V126" s="4577" t="s">
        <v>3314</v>
      </c>
      <c r="W126" s="4754" t="s">
        <v>3446</v>
      </c>
      <c r="X126" s="4581" t="s">
        <v>3342</v>
      </c>
      <c r="Y126" s="4577" t="s">
        <v>3314</v>
      </c>
      <c r="Z126" s="4756" t="s">
        <v>3342</v>
      </c>
      <c r="AA126" s="3151"/>
      <c r="AB126" s="3151"/>
      <c r="AC126" s="3151"/>
    </row>
    <row r="127" spans="1:29" s="1438" customFormat="1" ht="44.25">
      <c r="A127" s="3151"/>
      <c r="B127" s="4576" t="s">
        <v>3355</v>
      </c>
      <c r="C127" s="4577" t="s">
        <v>3314</v>
      </c>
      <c r="D127" s="4751" t="s">
        <v>3355</v>
      </c>
      <c r="E127" s="4579" t="s">
        <v>3357</v>
      </c>
      <c r="F127" s="4577" t="s">
        <v>3314</v>
      </c>
      <c r="G127" s="4752" t="s">
        <v>3357</v>
      </c>
      <c r="H127" s="4581" t="s">
        <v>3447</v>
      </c>
      <c r="I127" s="4577" t="s">
        <v>3314</v>
      </c>
      <c r="J127" s="4751" t="s">
        <v>3447</v>
      </c>
      <c r="K127" s="4581" t="s">
        <v>2093</v>
      </c>
      <c r="L127" s="4577" t="s">
        <v>3314</v>
      </c>
      <c r="M127" s="4753" t="s">
        <v>2093</v>
      </c>
      <c r="N127" s="3151"/>
      <c r="O127" s="4576" t="s">
        <v>3355</v>
      </c>
      <c r="P127" s="4577" t="s">
        <v>3314</v>
      </c>
      <c r="Q127" s="4754" t="s">
        <v>3355</v>
      </c>
      <c r="R127" s="4579" t="s">
        <v>3357</v>
      </c>
      <c r="S127" s="4577" t="s">
        <v>3314</v>
      </c>
      <c r="T127" s="4755" t="s">
        <v>3357</v>
      </c>
      <c r="U127" s="4581" t="s">
        <v>3447</v>
      </c>
      <c r="V127" s="4577" t="s">
        <v>3314</v>
      </c>
      <c r="W127" s="4754" t="s">
        <v>3447</v>
      </c>
      <c r="X127" s="4581" t="s">
        <v>2093</v>
      </c>
      <c r="Y127" s="4577" t="s">
        <v>3314</v>
      </c>
      <c r="Z127" s="4756" t="s">
        <v>2093</v>
      </c>
      <c r="AA127" s="3151"/>
      <c r="AB127" s="3151"/>
      <c r="AC127" s="3151"/>
    </row>
    <row r="128" spans="1:29" s="1438" customFormat="1" ht="44.25">
      <c r="A128" s="3151"/>
      <c r="B128" s="4576" t="s">
        <v>3449</v>
      </c>
      <c r="C128" s="4577" t="s">
        <v>3314</v>
      </c>
      <c r="D128" s="4751" t="s">
        <v>3449</v>
      </c>
      <c r="E128" s="4579" t="s">
        <v>3344</v>
      </c>
      <c r="F128" s="4577" t="s">
        <v>3314</v>
      </c>
      <c r="G128" s="4752" t="s">
        <v>3344</v>
      </c>
      <c r="H128" s="4581" t="s">
        <v>3352</v>
      </c>
      <c r="I128" s="4577" t="s">
        <v>3314</v>
      </c>
      <c r="J128" s="4751" t="s">
        <v>3352</v>
      </c>
      <c r="K128" s="4581" t="s">
        <v>3450</v>
      </c>
      <c r="L128" s="4577" t="s">
        <v>3314</v>
      </c>
      <c r="M128" s="4753" t="s">
        <v>3450</v>
      </c>
      <c r="N128" s="3151"/>
      <c r="O128" s="4576" t="s">
        <v>3449</v>
      </c>
      <c r="P128" s="4577" t="s">
        <v>3314</v>
      </c>
      <c r="Q128" s="4754" t="s">
        <v>3449</v>
      </c>
      <c r="R128" s="4579" t="s">
        <v>3344</v>
      </c>
      <c r="S128" s="4577" t="s">
        <v>3314</v>
      </c>
      <c r="T128" s="4755" t="s">
        <v>3344</v>
      </c>
      <c r="U128" s="4581" t="s">
        <v>3352</v>
      </c>
      <c r="V128" s="4577" t="s">
        <v>3314</v>
      </c>
      <c r="W128" s="4754" t="s">
        <v>3352</v>
      </c>
      <c r="X128" s="4581" t="s">
        <v>3450</v>
      </c>
      <c r="Y128" s="4577" t="s">
        <v>3314</v>
      </c>
      <c r="Z128" s="4756" t="s">
        <v>3450</v>
      </c>
      <c r="AA128" s="3151"/>
      <c r="AB128" s="3151"/>
      <c r="AC128" s="3151"/>
    </row>
    <row r="129" spans="1:29" s="1438" customFormat="1" ht="44.25">
      <c r="A129" s="3151"/>
      <c r="B129" s="4576" t="s">
        <v>3451</v>
      </c>
      <c r="C129" s="4577" t="s">
        <v>3314</v>
      </c>
      <c r="D129" s="4751" t="s">
        <v>3451</v>
      </c>
      <c r="E129" s="4579" t="s">
        <v>3358</v>
      </c>
      <c r="F129" s="4577" t="s">
        <v>3314</v>
      </c>
      <c r="G129" s="4752" t="s">
        <v>3358</v>
      </c>
      <c r="H129" s="4581" t="s">
        <v>2270</v>
      </c>
      <c r="I129" s="4577" t="s">
        <v>3314</v>
      </c>
      <c r="J129" s="4751" t="s">
        <v>2270</v>
      </c>
      <c r="K129" s="4581" t="s">
        <v>395</v>
      </c>
      <c r="L129" s="4577" t="s">
        <v>3314</v>
      </c>
      <c r="M129" s="4753" t="s">
        <v>395</v>
      </c>
      <c r="N129" s="3151"/>
      <c r="O129" s="4576" t="s">
        <v>3451</v>
      </c>
      <c r="P129" s="4577" t="s">
        <v>3314</v>
      </c>
      <c r="Q129" s="4754" t="s">
        <v>3451</v>
      </c>
      <c r="R129" s="4579" t="s">
        <v>3358</v>
      </c>
      <c r="S129" s="4577" t="s">
        <v>3314</v>
      </c>
      <c r="T129" s="4755" t="s">
        <v>3358</v>
      </c>
      <c r="U129" s="4581" t="s">
        <v>2270</v>
      </c>
      <c r="V129" s="4577" t="s">
        <v>3314</v>
      </c>
      <c r="W129" s="4754" t="s">
        <v>2270</v>
      </c>
      <c r="X129" s="4581" t="s">
        <v>395</v>
      </c>
      <c r="Y129" s="4577" t="s">
        <v>3314</v>
      </c>
      <c r="Z129" s="4756" t="s">
        <v>395</v>
      </c>
      <c r="AA129" s="3151"/>
      <c r="AB129" s="3151"/>
      <c r="AC129" s="3151"/>
    </row>
    <row r="130" spans="1:29" s="1438" customFormat="1" ht="44.25">
      <c r="A130" s="3151"/>
      <c r="B130" s="4576"/>
      <c r="C130" s="4577" t="s">
        <v>3314</v>
      </c>
      <c r="D130" s="4751"/>
      <c r="E130" s="4579" t="s">
        <v>3348</v>
      </c>
      <c r="F130" s="4577" t="s">
        <v>3314</v>
      </c>
      <c r="G130" s="4752" t="s">
        <v>3348</v>
      </c>
      <c r="H130" s="4581" t="s">
        <v>3351</v>
      </c>
      <c r="I130" s="4577" t="s">
        <v>3314</v>
      </c>
      <c r="J130" s="4751" t="s">
        <v>3351</v>
      </c>
      <c r="K130" s="4581"/>
      <c r="L130" s="4577" t="s">
        <v>3314</v>
      </c>
      <c r="M130" s="4753"/>
      <c r="N130" s="3151"/>
      <c r="O130" s="4576"/>
      <c r="P130" s="4577" t="s">
        <v>3314</v>
      </c>
      <c r="Q130" s="4754"/>
      <c r="R130" s="4579" t="s">
        <v>3348</v>
      </c>
      <c r="S130" s="4577" t="s">
        <v>3314</v>
      </c>
      <c r="T130" s="4755" t="s">
        <v>3348</v>
      </c>
      <c r="U130" s="4581" t="s">
        <v>3351</v>
      </c>
      <c r="V130" s="4577" t="s">
        <v>3314</v>
      </c>
      <c r="W130" s="4754" t="s">
        <v>3351</v>
      </c>
      <c r="X130" s="4581"/>
      <c r="Y130" s="4577" t="s">
        <v>3314</v>
      </c>
      <c r="Z130" s="4756"/>
      <c r="AA130" s="3151"/>
      <c r="AB130" s="3151"/>
      <c r="AC130" s="3151"/>
    </row>
    <row r="131" spans="1:29" s="1438" customFormat="1" ht="15">
      <c r="A131" s="1348"/>
      <c r="B131" s="4757"/>
      <c r="C131" s="4758"/>
      <c r="D131" s="4758"/>
      <c r="E131" s="4758"/>
      <c r="F131" s="4758"/>
      <c r="G131" s="4758"/>
      <c r="H131" s="4758"/>
      <c r="I131" s="4758"/>
      <c r="J131" s="4758"/>
      <c r="K131" s="4758"/>
      <c r="L131" s="4758"/>
      <c r="M131" s="4759"/>
      <c r="N131" s="4760"/>
      <c r="O131" s="4757"/>
      <c r="P131" s="4758"/>
      <c r="Q131" s="4758"/>
      <c r="R131" s="4758"/>
      <c r="S131" s="4758"/>
      <c r="T131" s="4758"/>
      <c r="U131" s="4758"/>
      <c r="V131" s="4758"/>
      <c r="W131" s="4758"/>
      <c r="X131" s="4758"/>
      <c r="Y131" s="4758"/>
      <c r="Z131" s="4761"/>
      <c r="AA131" s="4735"/>
      <c r="AB131" s="1348"/>
      <c r="AC131" s="1348"/>
    </row>
    <row r="134" spans="1:29" s="1438" customFormat="1" ht="30">
      <c r="A134" s="1348"/>
      <c r="B134" s="4546" t="s">
        <v>3310</v>
      </c>
      <c r="C134" s="4547"/>
      <c r="D134" s="4548" t="s">
        <v>3311</v>
      </c>
      <c r="E134" s="4552" t="s">
        <v>3488</v>
      </c>
      <c r="F134" s="4553"/>
      <c r="G134" s="4553"/>
      <c r="H134" s="4553"/>
      <c r="I134" s="4553"/>
      <c r="J134" s="4553"/>
      <c r="K134" s="4553"/>
      <c r="L134" s="4553"/>
      <c r="M134" s="4554"/>
      <c r="N134" s="1348"/>
      <c r="O134" s="4546" t="s">
        <v>3310</v>
      </c>
      <c r="P134" s="4547"/>
      <c r="Q134" s="4548" t="s">
        <v>3311</v>
      </c>
      <c r="R134" s="4762" t="s">
        <v>3489</v>
      </c>
      <c r="S134" s="4763"/>
      <c r="T134" s="4763"/>
      <c r="U134" s="4763"/>
      <c r="V134" s="4763"/>
      <c r="W134" s="4763"/>
      <c r="X134" s="4763"/>
      <c r="Y134" s="4763"/>
      <c r="Z134" s="4764"/>
      <c r="AA134" s="1348"/>
      <c r="AB134" s="1348"/>
      <c r="AC134" s="1348"/>
    </row>
    <row r="135" spans="1:29" s="1438" customFormat="1" ht="30">
      <c r="A135" s="1348"/>
      <c r="B135" s="4555" t="s">
        <v>3316</v>
      </c>
      <c r="C135" s="4556" t="s">
        <v>3314</v>
      </c>
      <c r="D135" s="4765" t="str">
        <f>B135</f>
        <v>Aa</v>
      </c>
      <c r="E135" s="4662" t="s">
        <v>3315</v>
      </c>
      <c r="F135" s="4662"/>
      <c r="G135" s="4663"/>
      <c r="H135" s="4663"/>
      <c r="I135" s="4663"/>
      <c r="J135" s="4663"/>
      <c r="K135" s="4663"/>
      <c r="L135" s="4663"/>
      <c r="M135" s="4664"/>
      <c r="N135" s="1348"/>
      <c r="O135" s="4555" t="s">
        <v>3316</v>
      </c>
      <c r="P135" s="4556" t="s">
        <v>3314</v>
      </c>
      <c r="Q135" s="4766" t="str">
        <f>O135</f>
        <v>Aa</v>
      </c>
      <c r="R135" s="4662" t="s">
        <v>3315</v>
      </c>
      <c r="S135" s="4662"/>
      <c r="T135" s="4663"/>
      <c r="U135" s="4663"/>
      <c r="V135" s="4663"/>
      <c r="W135" s="4663"/>
      <c r="X135" s="4663"/>
      <c r="Y135" s="4663"/>
      <c r="Z135" s="4664"/>
      <c r="AA135" s="1348"/>
      <c r="AB135" s="1348"/>
      <c r="AC135" s="1348"/>
    </row>
    <row r="136" spans="1:29" s="1438" customFormat="1">
      <c r="A136" s="1348"/>
      <c r="B136" s="4564"/>
      <c r="C136" s="1348"/>
      <c r="D136" s="1348"/>
      <c r="E136" s="1348"/>
      <c r="F136" s="1348"/>
      <c r="G136" s="1348"/>
      <c r="H136" s="1348"/>
      <c r="I136" s="1348"/>
      <c r="J136" s="1348"/>
      <c r="K136" s="1348"/>
      <c r="L136" s="1348"/>
      <c r="M136" s="4565"/>
      <c r="N136" s="1348"/>
      <c r="O136" s="4564"/>
      <c r="P136" s="1348"/>
      <c r="Q136" s="1348"/>
      <c r="R136" s="1348"/>
      <c r="S136" s="1348"/>
      <c r="T136" s="1348"/>
      <c r="U136" s="1348"/>
      <c r="V136" s="1348"/>
      <c r="W136" s="1348"/>
      <c r="X136" s="1348"/>
      <c r="Y136" s="1348"/>
      <c r="Z136" s="4565"/>
      <c r="AA136" s="1348"/>
      <c r="AB136" s="1348"/>
      <c r="AC136" s="1348"/>
    </row>
    <row r="137" spans="1:29" s="1438" customFormat="1">
      <c r="A137" s="1348"/>
      <c r="B137" s="4568" t="s">
        <v>3318</v>
      </c>
      <c r="C137" s="4573" t="s">
        <v>3319</v>
      </c>
      <c r="D137" s="4574"/>
      <c r="E137" s="4571" t="s">
        <v>3320</v>
      </c>
      <c r="F137" s="4573" t="s">
        <v>3319</v>
      </c>
      <c r="G137" s="4574"/>
      <c r="H137" s="4571" t="s">
        <v>3321</v>
      </c>
      <c r="I137" s="4573" t="s">
        <v>3319</v>
      </c>
      <c r="J137" s="4574"/>
      <c r="K137" s="4571" t="s">
        <v>3322</v>
      </c>
      <c r="L137" s="4573" t="s">
        <v>3319</v>
      </c>
      <c r="M137" s="4575"/>
      <c r="N137" s="1348"/>
      <c r="O137" s="4568" t="s">
        <v>3318</v>
      </c>
      <c r="P137" s="4767" t="s">
        <v>3319</v>
      </c>
      <c r="Q137" s="4768"/>
      <c r="R137" s="4571" t="s">
        <v>3320</v>
      </c>
      <c r="S137" s="4767" t="s">
        <v>3319</v>
      </c>
      <c r="T137" s="4768"/>
      <c r="U137" s="4571" t="s">
        <v>3321</v>
      </c>
      <c r="V137" s="4767" t="s">
        <v>3319</v>
      </c>
      <c r="W137" s="4768"/>
      <c r="X137" s="4571" t="s">
        <v>3322</v>
      </c>
      <c r="Y137" s="4767" t="s">
        <v>3319</v>
      </c>
      <c r="Z137" s="4769"/>
      <c r="AA137" s="1348"/>
      <c r="AB137" s="1348"/>
      <c r="AC137" s="1348"/>
    </row>
    <row r="138" spans="1:29" s="1438" customFormat="1" ht="45">
      <c r="A138" s="3151"/>
      <c r="B138" s="4576" t="s">
        <v>186</v>
      </c>
      <c r="C138" s="4577" t="s">
        <v>3314</v>
      </c>
      <c r="D138" s="4770" t="s">
        <v>186</v>
      </c>
      <c r="E138" s="4579" t="s">
        <v>3323</v>
      </c>
      <c r="F138" s="4577" t="s">
        <v>3314</v>
      </c>
      <c r="G138" s="4771" t="s">
        <v>3323</v>
      </c>
      <c r="H138" s="4581">
        <v>1</v>
      </c>
      <c r="I138" s="4577" t="s">
        <v>3314</v>
      </c>
      <c r="J138" s="4772">
        <v>1</v>
      </c>
      <c r="K138" s="4581">
        <v>27</v>
      </c>
      <c r="L138" s="4577" t="s">
        <v>3314</v>
      </c>
      <c r="M138" s="4773">
        <v>27</v>
      </c>
      <c r="N138" s="3151"/>
      <c r="O138" s="4576" t="s">
        <v>186</v>
      </c>
      <c r="P138" s="4577" t="s">
        <v>3314</v>
      </c>
      <c r="Q138" s="4774" t="s">
        <v>186</v>
      </c>
      <c r="R138" s="4579" t="s">
        <v>3323</v>
      </c>
      <c r="S138" s="4577" t="s">
        <v>3314</v>
      </c>
      <c r="T138" s="4775" t="s">
        <v>3323</v>
      </c>
      <c r="U138" s="4581">
        <v>1</v>
      </c>
      <c r="V138" s="4577" t="s">
        <v>3314</v>
      </c>
      <c r="W138" s="4774">
        <v>1</v>
      </c>
      <c r="X138" s="4581">
        <v>27</v>
      </c>
      <c r="Y138" s="4577" t="s">
        <v>3314</v>
      </c>
      <c r="Z138" s="4776">
        <v>27</v>
      </c>
      <c r="AA138" s="3151"/>
      <c r="AB138" s="3151"/>
      <c r="AC138" s="3151"/>
    </row>
    <row r="139" spans="1:29" s="1438" customFormat="1" ht="45">
      <c r="A139" s="3151"/>
      <c r="B139" s="4576" t="s">
        <v>187</v>
      </c>
      <c r="C139" s="4577" t="s">
        <v>3314</v>
      </c>
      <c r="D139" s="4770" t="s">
        <v>187</v>
      </c>
      <c r="E139" s="4579" t="s">
        <v>3340</v>
      </c>
      <c r="F139" s="4577" t="s">
        <v>3314</v>
      </c>
      <c r="G139" s="4771" t="s">
        <v>3340</v>
      </c>
      <c r="H139" s="4581">
        <v>2</v>
      </c>
      <c r="I139" s="4577" t="s">
        <v>3314</v>
      </c>
      <c r="J139" s="4772">
        <v>2</v>
      </c>
      <c r="K139" s="4581">
        <v>28</v>
      </c>
      <c r="L139" s="4577" t="s">
        <v>3314</v>
      </c>
      <c r="M139" s="4773">
        <v>28</v>
      </c>
      <c r="N139" s="3151"/>
      <c r="O139" s="4576" t="s">
        <v>187</v>
      </c>
      <c r="P139" s="4577" t="s">
        <v>3314</v>
      </c>
      <c r="Q139" s="4774" t="s">
        <v>187</v>
      </c>
      <c r="R139" s="4579" t="s">
        <v>3340</v>
      </c>
      <c r="S139" s="4577" t="s">
        <v>3314</v>
      </c>
      <c r="T139" s="4775" t="s">
        <v>3340</v>
      </c>
      <c r="U139" s="4581">
        <v>2</v>
      </c>
      <c r="V139" s="4577" t="s">
        <v>3314</v>
      </c>
      <c r="W139" s="4774">
        <v>2</v>
      </c>
      <c r="X139" s="4581">
        <v>28</v>
      </c>
      <c r="Y139" s="4577" t="s">
        <v>3314</v>
      </c>
      <c r="Z139" s="4776">
        <v>28</v>
      </c>
      <c r="AA139" s="3151"/>
      <c r="AB139" s="3151"/>
      <c r="AC139" s="3151"/>
    </row>
    <row r="140" spans="1:29" s="1438" customFormat="1" ht="45">
      <c r="A140" s="3151"/>
      <c r="B140" s="4576" t="s">
        <v>268</v>
      </c>
      <c r="C140" s="4577" t="s">
        <v>3314</v>
      </c>
      <c r="D140" s="4770" t="s">
        <v>268</v>
      </c>
      <c r="E140" s="4579" t="s">
        <v>3359</v>
      </c>
      <c r="F140" s="4577" t="s">
        <v>3314</v>
      </c>
      <c r="G140" s="4771" t="s">
        <v>3359</v>
      </c>
      <c r="H140" s="4581">
        <v>3</v>
      </c>
      <c r="I140" s="4577" t="s">
        <v>3314</v>
      </c>
      <c r="J140" s="4772">
        <v>3</v>
      </c>
      <c r="K140" s="4581">
        <v>29</v>
      </c>
      <c r="L140" s="4577" t="s">
        <v>3314</v>
      </c>
      <c r="M140" s="4773">
        <v>29</v>
      </c>
      <c r="N140" s="3151"/>
      <c r="O140" s="4576" t="s">
        <v>268</v>
      </c>
      <c r="P140" s="4577" t="s">
        <v>3314</v>
      </c>
      <c r="Q140" s="4774" t="s">
        <v>268</v>
      </c>
      <c r="R140" s="4579" t="s">
        <v>3359</v>
      </c>
      <c r="S140" s="4577" t="s">
        <v>3314</v>
      </c>
      <c r="T140" s="4775" t="s">
        <v>3359</v>
      </c>
      <c r="U140" s="4581">
        <v>3</v>
      </c>
      <c r="V140" s="4577" t="s">
        <v>3314</v>
      </c>
      <c r="W140" s="4774">
        <v>3</v>
      </c>
      <c r="X140" s="4581">
        <v>29</v>
      </c>
      <c r="Y140" s="4577" t="s">
        <v>3314</v>
      </c>
      <c r="Z140" s="4776">
        <v>29</v>
      </c>
      <c r="AA140" s="3151"/>
      <c r="AB140" s="3151"/>
      <c r="AC140" s="3151"/>
    </row>
    <row r="141" spans="1:29" s="1438" customFormat="1" ht="45">
      <c r="A141" s="3151"/>
      <c r="B141" s="4576" t="s">
        <v>290</v>
      </c>
      <c r="C141" s="4577" t="s">
        <v>3314</v>
      </c>
      <c r="D141" s="4770" t="s">
        <v>290</v>
      </c>
      <c r="E141" s="4579" t="s">
        <v>3367</v>
      </c>
      <c r="F141" s="4577" t="s">
        <v>3314</v>
      </c>
      <c r="G141" s="4771" t="s">
        <v>3367</v>
      </c>
      <c r="H141" s="4581">
        <v>4</v>
      </c>
      <c r="I141" s="4577" t="s">
        <v>3314</v>
      </c>
      <c r="J141" s="4772">
        <v>4</v>
      </c>
      <c r="K141" s="4581">
        <v>30</v>
      </c>
      <c r="L141" s="4577" t="s">
        <v>3314</v>
      </c>
      <c r="M141" s="4773">
        <v>30</v>
      </c>
      <c r="N141" s="3151"/>
      <c r="O141" s="4576" t="s">
        <v>290</v>
      </c>
      <c r="P141" s="4577" t="s">
        <v>3314</v>
      </c>
      <c r="Q141" s="4774" t="s">
        <v>290</v>
      </c>
      <c r="R141" s="4579" t="s">
        <v>3367</v>
      </c>
      <c r="S141" s="4577" t="s">
        <v>3314</v>
      </c>
      <c r="T141" s="4775" t="s">
        <v>3367</v>
      </c>
      <c r="U141" s="4581">
        <v>4</v>
      </c>
      <c r="V141" s="4577" t="s">
        <v>3314</v>
      </c>
      <c r="W141" s="4774">
        <v>4</v>
      </c>
      <c r="X141" s="4581">
        <v>30</v>
      </c>
      <c r="Y141" s="4577" t="s">
        <v>3314</v>
      </c>
      <c r="Z141" s="4776">
        <v>30</v>
      </c>
      <c r="AA141" s="3151"/>
      <c r="AB141" s="3151"/>
      <c r="AC141" s="3151"/>
    </row>
    <row r="142" spans="1:29" s="1438" customFormat="1" ht="45">
      <c r="A142" s="3151"/>
      <c r="B142" s="4576" t="s">
        <v>291</v>
      </c>
      <c r="C142" s="4577" t="s">
        <v>3314</v>
      </c>
      <c r="D142" s="4770" t="s">
        <v>291</v>
      </c>
      <c r="E142" s="4579" t="s">
        <v>3369</v>
      </c>
      <c r="F142" s="4577" t="s">
        <v>3314</v>
      </c>
      <c r="G142" s="4771" t="s">
        <v>3369</v>
      </c>
      <c r="H142" s="4581">
        <v>5</v>
      </c>
      <c r="I142" s="4577" t="s">
        <v>3314</v>
      </c>
      <c r="J142" s="4772">
        <v>5</v>
      </c>
      <c r="K142" s="4581">
        <v>31</v>
      </c>
      <c r="L142" s="4577" t="s">
        <v>3314</v>
      </c>
      <c r="M142" s="4773">
        <v>31</v>
      </c>
      <c r="N142" s="3151"/>
      <c r="O142" s="4576" t="s">
        <v>291</v>
      </c>
      <c r="P142" s="4577" t="s">
        <v>3314</v>
      </c>
      <c r="Q142" s="4774" t="s">
        <v>291</v>
      </c>
      <c r="R142" s="4579" t="s">
        <v>3369</v>
      </c>
      <c r="S142" s="4577" t="s">
        <v>3314</v>
      </c>
      <c r="T142" s="4775" t="s">
        <v>3369</v>
      </c>
      <c r="U142" s="4581">
        <v>5</v>
      </c>
      <c r="V142" s="4577" t="s">
        <v>3314</v>
      </c>
      <c r="W142" s="4774">
        <v>5</v>
      </c>
      <c r="X142" s="4581">
        <v>31</v>
      </c>
      <c r="Y142" s="4577" t="s">
        <v>3314</v>
      </c>
      <c r="Z142" s="4776">
        <v>31</v>
      </c>
      <c r="AA142" s="3151"/>
      <c r="AB142" s="3151"/>
      <c r="AC142" s="3151"/>
    </row>
    <row r="143" spans="1:29" s="1438" customFormat="1" ht="45">
      <c r="A143" s="3151"/>
      <c r="B143" s="4576" t="s">
        <v>292</v>
      </c>
      <c r="C143" s="4577" t="s">
        <v>3314</v>
      </c>
      <c r="D143" s="4770" t="s">
        <v>292</v>
      </c>
      <c r="E143" s="4579" t="s">
        <v>3370</v>
      </c>
      <c r="F143" s="4577" t="s">
        <v>3314</v>
      </c>
      <c r="G143" s="4771" t="s">
        <v>3370</v>
      </c>
      <c r="H143" s="4581">
        <v>6</v>
      </c>
      <c r="I143" s="4577" t="s">
        <v>3314</v>
      </c>
      <c r="J143" s="4772">
        <v>6</v>
      </c>
      <c r="K143" s="4581">
        <v>32</v>
      </c>
      <c r="L143" s="4577" t="s">
        <v>3314</v>
      </c>
      <c r="M143" s="4773">
        <v>32</v>
      </c>
      <c r="N143" s="3151"/>
      <c r="O143" s="4576" t="s">
        <v>292</v>
      </c>
      <c r="P143" s="4577" t="s">
        <v>3314</v>
      </c>
      <c r="Q143" s="4774" t="s">
        <v>292</v>
      </c>
      <c r="R143" s="4579" t="s">
        <v>3370</v>
      </c>
      <c r="S143" s="4577" t="s">
        <v>3314</v>
      </c>
      <c r="T143" s="4775" t="s">
        <v>3370</v>
      </c>
      <c r="U143" s="4581">
        <v>6</v>
      </c>
      <c r="V143" s="4577" t="s">
        <v>3314</v>
      </c>
      <c r="W143" s="4774">
        <v>6</v>
      </c>
      <c r="X143" s="4581">
        <v>32</v>
      </c>
      <c r="Y143" s="4577" t="s">
        <v>3314</v>
      </c>
      <c r="Z143" s="4776">
        <v>32</v>
      </c>
      <c r="AA143" s="3151"/>
      <c r="AB143" s="3151"/>
      <c r="AC143" s="3151"/>
    </row>
    <row r="144" spans="1:29" s="1438" customFormat="1" ht="45">
      <c r="A144" s="3151"/>
      <c r="B144" s="4576" t="s">
        <v>1806</v>
      </c>
      <c r="C144" s="4577" t="s">
        <v>3314</v>
      </c>
      <c r="D144" s="4770" t="s">
        <v>1806</v>
      </c>
      <c r="E144" s="4579" t="s">
        <v>2186</v>
      </c>
      <c r="F144" s="4577" t="s">
        <v>3314</v>
      </c>
      <c r="G144" s="4771" t="s">
        <v>2186</v>
      </c>
      <c r="H144" s="4581">
        <v>7</v>
      </c>
      <c r="I144" s="4577" t="s">
        <v>3314</v>
      </c>
      <c r="J144" s="4772">
        <v>7</v>
      </c>
      <c r="K144" s="4581">
        <v>33</v>
      </c>
      <c r="L144" s="4577" t="s">
        <v>3314</v>
      </c>
      <c r="M144" s="4773">
        <v>33</v>
      </c>
      <c r="N144" s="3151"/>
      <c r="O144" s="4576" t="s">
        <v>1806</v>
      </c>
      <c r="P144" s="4577" t="s">
        <v>3314</v>
      </c>
      <c r="Q144" s="4774" t="s">
        <v>1806</v>
      </c>
      <c r="R144" s="4579" t="s">
        <v>2186</v>
      </c>
      <c r="S144" s="4577" t="s">
        <v>3314</v>
      </c>
      <c r="T144" s="4775" t="s">
        <v>2186</v>
      </c>
      <c r="U144" s="4581">
        <v>7</v>
      </c>
      <c r="V144" s="4577" t="s">
        <v>3314</v>
      </c>
      <c r="W144" s="4774">
        <v>7</v>
      </c>
      <c r="X144" s="4581">
        <v>33</v>
      </c>
      <c r="Y144" s="4577" t="s">
        <v>3314</v>
      </c>
      <c r="Z144" s="4776">
        <v>33</v>
      </c>
      <c r="AA144" s="3151"/>
      <c r="AB144" s="3151"/>
      <c r="AC144" s="3151"/>
    </row>
    <row r="145" spans="1:29" s="1438" customFormat="1" ht="45">
      <c r="A145" s="3151"/>
      <c r="B145" s="4576" t="s">
        <v>293</v>
      </c>
      <c r="C145" s="4577" t="s">
        <v>3314</v>
      </c>
      <c r="D145" s="4770" t="s">
        <v>293</v>
      </c>
      <c r="E145" s="4579" t="s">
        <v>3373</v>
      </c>
      <c r="F145" s="4577" t="s">
        <v>3314</v>
      </c>
      <c r="G145" s="4771" t="s">
        <v>3373</v>
      </c>
      <c r="H145" s="4581">
        <v>8</v>
      </c>
      <c r="I145" s="4577" t="s">
        <v>3314</v>
      </c>
      <c r="J145" s="4772">
        <v>8</v>
      </c>
      <c r="K145" s="4581">
        <v>34</v>
      </c>
      <c r="L145" s="4577" t="s">
        <v>3314</v>
      </c>
      <c r="M145" s="4773">
        <v>34</v>
      </c>
      <c r="N145" s="3151"/>
      <c r="O145" s="4576" t="s">
        <v>293</v>
      </c>
      <c r="P145" s="4577" t="s">
        <v>3314</v>
      </c>
      <c r="Q145" s="4774" t="s">
        <v>293</v>
      </c>
      <c r="R145" s="4579" t="s">
        <v>3373</v>
      </c>
      <c r="S145" s="4577" t="s">
        <v>3314</v>
      </c>
      <c r="T145" s="4775" t="s">
        <v>3373</v>
      </c>
      <c r="U145" s="4581">
        <v>8</v>
      </c>
      <c r="V145" s="4577" t="s">
        <v>3314</v>
      </c>
      <c r="W145" s="4774">
        <v>8</v>
      </c>
      <c r="X145" s="4581">
        <v>34</v>
      </c>
      <c r="Y145" s="4577" t="s">
        <v>3314</v>
      </c>
      <c r="Z145" s="4776">
        <v>34</v>
      </c>
      <c r="AA145" s="3151"/>
      <c r="AB145" s="3151"/>
      <c r="AC145" s="3151"/>
    </row>
    <row r="146" spans="1:29" s="1438" customFormat="1" ht="45">
      <c r="A146" s="3151"/>
      <c r="B146" s="4576" t="s">
        <v>635</v>
      </c>
      <c r="C146" s="4577" t="s">
        <v>3314</v>
      </c>
      <c r="D146" s="4770" t="s">
        <v>635</v>
      </c>
      <c r="E146" s="4579" t="s">
        <v>3374</v>
      </c>
      <c r="F146" s="4577" t="s">
        <v>3314</v>
      </c>
      <c r="G146" s="4771" t="s">
        <v>3374</v>
      </c>
      <c r="H146" s="4581">
        <v>9</v>
      </c>
      <c r="I146" s="4577" t="s">
        <v>3314</v>
      </c>
      <c r="J146" s="4772">
        <v>9</v>
      </c>
      <c r="K146" s="4581">
        <v>35</v>
      </c>
      <c r="L146" s="4577" t="s">
        <v>3314</v>
      </c>
      <c r="M146" s="4773">
        <v>35</v>
      </c>
      <c r="N146" s="3151"/>
      <c r="O146" s="4576" t="s">
        <v>635</v>
      </c>
      <c r="P146" s="4577" t="s">
        <v>3314</v>
      </c>
      <c r="Q146" s="4774" t="s">
        <v>635</v>
      </c>
      <c r="R146" s="4579" t="s">
        <v>3374</v>
      </c>
      <c r="S146" s="4577" t="s">
        <v>3314</v>
      </c>
      <c r="T146" s="4775" t="s">
        <v>3374</v>
      </c>
      <c r="U146" s="4581">
        <v>9</v>
      </c>
      <c r="V146" s="4577" t="s">
        <v>3314</v>
      </c>
      <c r="W146" s="4774">
        <v>9</v>
      </c>
      <c r="X146" s="4581">
        <v>35</v>
      </c>
      <c r="Y146" s="4577" t="s">
        <v>3314</v>
      </c>
      <c r="Z146" s="4776">
        <v>35</v>
      </c>
      <c r="AA146" s="3151"/>
      <c r="AB146" s="3151"/>
      <c r="AC146" s="3151"/>
    </row>
    <row r="147" spans="1:29" s="1438" customFormat="1" ht="45">
      <c r="A147" s="3151"/>
      <c r="B147" s="4576" t="s">
        <v>638</v>
      </c>
      <c r="C147" s="4577" t="s">
        <v>3314</v>
      </c>
      <c r="D147" s="4770" t="s">
        <v>638</v>
      </c>
      <c r="E147" s="4579" t="s">
        <v>3376</v>
      </c>
      <c r="F147" s="4577" t="s">
        <v>3314</v>
      </c>
      <c r="G147" s="4771" t="s">
        <v>3376</v>
      </c>
      <c r="H147" s="4581">
        <v>10</v>
      </c>
      <c r="I147" s="4577" t="s">
        <v>3314</v>
      </c>
      <c r="J147" s="4772">
        <v>10</v>
      </c>
      <c r="K147" s="4581">
        <v>36</v>
      </c>
      <c r="L147" s="4577" t="s">
        <v>3314</v>
      </c>
      <c r="M147" s="4773">
        <v>36</v>
      </c>
      <c r="N147" s="3151"/>
      <c r="O147" s="4576" t="s">
        <v>638</v>
      </c>
      <c r="P147" s="4577" t="s">
        <v>3314</v>
      </c>
      <c r="Q147" s="4774" t="s">
        <v>638</v>
      </c>
      <c r="R147" s="4579" t="s">
        <v>3376</v>
      </c>
      <c r="S147" s="4577" t="s">
        <v>3314</v>
      </c>
      <c r="T147" s="4775" t="s">
        <v>3376</v>
      </c>
      <c r="U147" s="4581">
        <v>10</v>
      </c>
      <c r="V147" s="4577" t="s">
        <v>3314</v>
      </c>
      <c r="W147" s="4774">
        <v>10</v>
      </c>
      <c r="X147" s="4581">
        <v>36</v>
      </c>
      <c r="Y147" s="4577" t="s">
        <v>3314</v>
      </c>
      <c r="Z147" s="4776">
        <v>36</v>
      </c>
      <c r="AA147" s="3151"/>
      <c r="AB147" s="3151"/>
      <c r="AC147" s="3151"/>
    </row>
    <row r="148" spans="1:29" s="1438" customFormat="1" ht="45">
      <c r="A148" s="3151"/>
      <c r="B148" s="4576" t="s">
        <v>640</v>
      </c>
      <c r="C148" s="4577" t="s">
        <v>3314</v>
      </c>
      <c r="D148" s="4770" t="s">
        <v>640</v>
      </c>
      <c r="E148" s="4579" t="s">
        <v>3378</v>
      </c>
      <c r="F148" s="4577" t="s">
        <v>3314</v>
      </c>
      <c r="G148" s="4771" t="s">
        <v>3378</v>
      </c>
      <c r="H148" s="4581">
        <v>11</v>
      </c>
      <c r="I148" s="4577" t="s">
        <v>3314</v>
      </c>
      <c r="J148" s="4772">
        <v>11</v>
      </c>
      <c r="K148" s="4581">
        <v>37</v>
      </c>
      <c r="L148" s="4577" t="s">
        <v>3314</v>
      </c>
      <c r="M148" s="4773">
        <v>37</v>
      </c>
      <c r="N148" s="3151"/>
      <c r="O148" s="4576" t="s">
        <v>640</v>
      </c>
      <c r="P148" s="4577" t="s">
        <v>3314</v>
      </c>
      <c r="Q148" s="4774" t="s">
        <v>640</v>
      </c>
      <c r="R148" s="4579" t="s">
        <v>3378</v>
      </c>
      <c r="S148" s="4577" t="s">
        <v>3314</v>
      </c>
      <c r="T148" s="4775" t="s">
        <v>3378</v>
      </c>
      <c r="U148" s="4581">
        <v>11</v>
      </c>
      <c r="V148" s="4577" t="s">
        <v>3314</v>
      </c>
      <c r="W148" s="4774">
        <v>11</v>
      </c>
      <c r="X148" s="4581">
        <v>37</v>
      </c>
      <c r="Y148" s="4577" t="s">
        <v>3314</v>
      </c>
      <c r="Z148" s="4776">
        <v>37</v>
      </c>
      <c r="AA148" s="3151"/>
      <c r="AB148" s="3151"/>
      <c r="AC148" s="3151"/>
    </row>
    <row r="149" spans="1:29" s="1438" customFormat="1" ht="45">
      <c r="A149" s="3151"/>
      <c r="B149" s="4576" t="s">
        <v>294</v>
      </c>
      <c r="C149" s="4577" t="s">
        <v>3314</v>
      </c>
      <c r="D149" s="4770" t="s">
        <v>294</v>
      </c>
      <c r="E149" s="4579" t="s">
        <v>69</v>
      </c>
      <c r="F149" s="4577" t="s">
        <v>3314</v>
      </c>
      <c r="G149" s="4771" t="s">
        <v>69</v>
      </c>
      <c r="H149" s="4581">
        <v>12</v>
      </c>
      <c r="I149" s="4577" t="s">
        <v>3314</v>
      </c>
      <c r="J149" s="4772">
        <v>12</v>
      </c>
      <c r="K149" s="4581">
        <v>38</v>
      </c>
      <c r="L149" s="4577" t="s">
        <v>3314</v>
      </c>
      <c r="M149" s="4773">
        <v>38</v>
      </c>
      <c r="N149" s="3151"/>
      <c r="O149" s="4576" t="s">
        <v>294</v>
      </c>
      <c r="P149" s="4577" t="s">
        <v>3314</v>
      </c>
      <c r="Q149" s="4774" t="s">
        <v>294</v>
      </c>
      <c r="R149" s="4579" t="s">
        <v>69</v>
      </c>
      <c r="S149" s="4577" t="s">
        <v>3314</v>
      </c>
      <c r="T149" s="4775" t="s">
        <v>69</v>
      </c>
      <c r="U149" s="4581">
        <v>12</v>
      </c>
      <c r="V149" s="4577" t="s">
        <v>3314</v>
      </c>
      <c r="W149" s="4774">
        <v>12</v>
      </c>
      <c r="X149" s="4581">
        <v>38</v>
      </c>
      <c r="Y149" s="4577" t="s">
        <v>3314</v>
      </c>
      <c r="Z149" s="4776">
        <v>38</v>
      </c>
      <c r="AA149" s="3151"/>
      <c r="AB149" s="3151"/>
      <c r="AC149" s="3151"/>
    </row>
    <row r="150" spans="1:29" s="1438" customFormat="1" ht="45">
      <c r="A150" s="3151"/>
      <c r="B150" s="4576" t="s">
        <v>339</v>
      </c>
      <c r="C150" s="4577" t="s">
        <v>3314</v>
      </c>
      <c r="D150" s="4770" t="s">
        <v>339</v>
      </c>
      <c r="E150" s="4579" t="s">
        <v>3380</v>
      </c>
      <c r="F150" s="4577" t="s">
        <v>3314</v>
      </c>
      <c r="G150" s="4771" t="s">
        <v>3380</v>
      </c>
      <c r="H150" s="4581">
        <v>13</v>
      </c>
      <c r="I150" s="4577" t="s">
        <v>3314</v>
      </c>
      <c r="J150" s="4772">
        <v>13</v>
      </c>
      <c r="K150" s="4581">
        <v>39</v>
      </c>
      <c r="L150" s="4577" t="s">
        <v>3314</v>
      </c>
      <c r="M150" s="4773">
        <v>39</v>
      </c>
      <c r="N150" s="3151"/>
      <c r="O150" s="4576" t="s">
        <v>339</v>
      </c>
      <c r="P150" s="4577" t="s">
        <v>3314</v>
      </c>
      <c r="Q150" s="4774" t="s">
        <v>339</v>
      </c>
      <c r="R150" s="4579" t="s">
        <v>3380</v>
      </c>
      <c r="S150" s="4577" t="s">
        <v>3314</v>
      </c>
      <c r="T150" s="4775" t="s">
        <v>3380</v>
      </c>
      <c r="U150" s="4581">
        <v>13</v>
      </c>
      <c r="V150" s="4577" t="s">
        <v>3314</v>
      </c>
      <c r="W150" s="4774">
        <v>13</v>
      </c>
      <c r="X150" s="4581">
        <v>39</v>
      </c>
      <c r="Y150" s="4577" t="s">
        <v>3314</v>
      </c>
      <c r="Z150" s="4776">
        <v>39</v>
      </c>
      <c r="AA150" s="3151"/>
      <c r="AB150" s="3151"/>
      <c r="AC150" s="3151"/>
    </row>
    <row r="151" spans="1:29" s="1438" customFormat="1" ht="45">
      <c r="A151" s="3151"/>
      <c r="B151" s="4576" t="s">
        <v>1947</v>
      </c>
      <c r="C151" s="4577" t="s">
        <v>3314</v>
      </c>
      <c r="D151" s="4770" t="s">
        <v>1947</v>
      </c>
      <c r="E151" s="4579" t="s">
        <v>3382</v>
      </c>
      <c r="F151" s="4577" t="s">
        <v>3314</v>
      </c>
      <c r="G151" s="4771" t="s">
        <v>3382</v>
      </c>
      <c r="H151" s="4581">
        <v>14</v>
      </c>
      <c r="I151" s="4577" t="s">
        <v>3314</v>
      </c>
      <c r="J151" s="4772">
        <v>14</v>
      </c>
      <c r="K151" s="4581">
        <v>40</v>
      </c>
      <c r="L151" s="4577" t="s">
        <v>3314</v>
      </c>
      <c r="M151" s="4773">
        <v>40</v>
      </c>
      <c r="N151" s="3151"/>
      <c r="O151" s="4576" t="s">
        <v>1947</v>
      </c>
      <c r="P151" s="4577" t="s">
        <v>3314</v>
      </c>
      <c r="Q151" s="4774" t="s">
        <v>1947</v>
      </c>
      <c r="R151" s="4579" t="s">
        <v>3382</v>
      </c>
      <c r="S151" s="4577" t="s">
        <v>3314</v>
      </c>
      <c r="T151" s="4775" t="s">
        <v>3382</v>
      </c>
      <c r="U151" s="4581">
        <v>14</v>
      </c>
      <c r="V151" s="4577" t="s">
        <v>3314</v>
      </c>
      <c r="W151" s="4774">
        <v>14</v>
      </c>
      <c r="X151" s="4581">
        <v>40</v>
      </c>
      <c r="Y151" s="4577" t="s">
        <v>3314</v>
      </c>
      <c r="Z151" s="4776">
        <v>40</v>
      </c>
      <c r="AA151" s="3151"/>
      <c r="AB151" s="3151"/>
      <c r="AC151" s="3151"/>
    </row>
    <row r="152" spans="1:29" s="1438" customFormat="1" ht="45">
      <c r="A152" s="3151"/>
      <c r="B152" s="4576" t="s">
        <v>341</v>
      </c>
      <c r="C152" s="4577" t="s">
        <v>3314</v>
      </c>
      <c r="D152" s="4770" t="s">
        <v>341</v>
      </c>
      <c r="E152" s="4579" t="s">
        <v>3395</v>
      </c>
      <c r="F152" s="4577" t="s">
        <v>3314</v>
      </c>
      <c r="G152" s="4771" t="s">
        <v>3395</v>
      </c>
      <c r="H152" s="4581">
        <v>15</v>
      </c>
      <c r="I152" s="4577" t="s">
        <v>3314</v>
      </c>
      <c r="J152" s="4772">
        <v>15</v>
      </c>
      <c r="K152" s="4581">
        <v>41</v>
      </c>
      <c r="L152" s="4577" t="s">
        <v>3314</v>
      </c>
      <c r="M152" s="4773">
        <v>41</v>
      </c>
      <c r="N152" s="3151"/>
      <c r="O152" s="4576" t="s">
        <v>341</v>
      </c>
      <c r="P152" s="4577" t="s">
        <v>3314</v>
      </c>
      <c r="Q152" s="4774" t="s">
        <v>341</v>
      </c>
      <c r="R152" s="4579" t="s">
        <v>3395</v>
      </c>
      <c r="S152" s="4577" t="s">
        <v>3314</v>
      </c>
      <c r="T152" s="4775" t="s">
        <v>3395</v>
      </c>
      <c r="U152" s="4581">
        <v>15</v>
      </c>
      <c r="V152" s="4577" t="s">
        <v>3314</v>
      </c>
      <c r="W152" s="4774">
        <v>15</v>
      </c>
      <c r="X152" s="4581">
        <v>41</v>
      </c>
      <c r="Y152" s="4577" t="s">
        <v>3314</v>
      </c>
      <c r="Z152" s="4776">
        <v>41</v>
      </c>
      <c r="AA152" s="3151"/>
      <c r="AB152" s="3151"/>
      <c r="AC152" s="3151"/>
    </row>
    <row r="153" spans="1:29" s="1438" customFormat="1" ht="45">
      <c r="A153" s="3151"/>
      <c r="B153" s="4576" t="s">
        <v>663</v>
      </c>
      <c r="C153" s="4577" t="s">
        <v>3314</v>
      </c>
      <c r="D153" s="4770" t="s">
        <v>663</v>
      </c>
      <c r="E153" s="4579" t="s">
        <v>2133</v>
      </c>
      <c r="F153" s="4577" t="s">
        <v>3314</v>
      </c>
      <c r="G153" s="4771" t="s">
        <v>2133</v>
      </c>
      <c r="H153" s="4581">
        <v>16</v>
      </c>
      <c r="I153" s="4577" t="s">
        <v>3314</v>
      </c>
      <c r="J153" s="4772">
        <v>16</v>
      </c>
      <c r="K153" s="4581">
        <v>42</v>
      </c>
      <c r="L153" s="4577" t="s">
        <v>3314</v>
      </c>
      <c r="M153" s="4773">
        <v>42</v>
      </c>
      <c r="N153" s="3151"/>
      <c r="O153" s="4576" t="s">
        <v>663</v>
      </c>
      <c r="P153" s="4577" t="s">
        <v>3314</v>
      </c>
      <c r="Q153" s="4774" t="s">
        <v>663</v>
      </c>
      <c r="R153" s="4579" t="s">
        <v>2133</v>
      </c>
      <c r="S153" s="4577" t="s">
        <v>3314</v>
      </c>
      <c r="T153" s="4775" t="s">
        <v>2133</v>
      </c>
      <c r="U153" s="4581">
        <v>16</v>
      </c>
      <c r="V153" s="4577" t="s">
        <v>3314</v>
      </c>
      <c r="W153" s="4774">
        <v>16</v>
      </c>
      <c r="X153" s="4581">
        <v>42</v>
      </c>
      <c r="Y153" s="4577" t="s">
        <v>3314</v>
      </c>
      <c r="Z153" s="4776">
        <v>42</v>
      </c>
      <c r="AA153" s="3151"/>
      <c r="AB153" s="3151"/>
      <c r="AC153" s="3151"/>
    </row>
    <row r="154" spans="1:29" s="1438" customFormat="1" ht="45">
      <c r="A154" s="3151"/>
      <c r="B154" s="4576" t="s">
        <v>2012</v>
      </c>
      <c r="C154" s="4577" t="s">
        <v>3314</v>
      </c>
      <c r="D154" s="4770" t="s">
        <v>2012</v>
      </c>
      <c r="E154" s="4579" t="s">
        <v>179</v>
      </c>
      <c r="F154" s="4577" t="s">
        <v>3314</v>
      </c>
      <c r="G154" s="4771" t="s">
        <v>179</v>
      </c>
      <c r="H154" s="4581">
        <v>17</v>
      </c>
      <c r="I154" s="4577" t="s">
        <v>3314</v>
      </c>
      <c r="J154" s="4772">
        <v>17</v>
      </c>
      <c r="K154" s="4581">
        <v>43</v>
      </c>
      <c r="L154" s="4577" t="s">
        <v>3314</v>
      </c>
      <c r="M154" s="4773">
        <v>43</v>
      </c>
      <c r="N154" s="3151"/>
      <c r="O154" s="4576" t="s">
        <v>2012</v>
      </c>
      <c r="P154" s="4577" t="s">
        <v>3314</v>
      </c>
      <c r="Q154" s="4774" t="s">
        <v>2012</v>
      </c>
      <c r="R154" s="4579" t="s">
        <v>179</v>
      </c>
      <c r="S154" s="4577" t="s">
        <v>3314</v>
      </c>
      <c r="T154" s="4775" t="s">
        <v>179</v>
      </c>
      <c r="U154" s="4581">
        <v>17</v>
      </c>
      <c r="V154" s="4577" t="s">
        <v>3314</v>
      </c>
      <c r="W154" s="4774">
        <v>17</v>
      </c>
      <c r="X154" s="4581">
        <v>43</v>
      </c>
      <c r="Y154" s="4577" t="s">
        <v>3314</v>
      </c>
      <c r="Z154" s="4776">
        <v>43</v>
      </c>
      <c r="AA154" s="3151"/>
      <c r="AB154" s="3151"/>
      <c r="AC154" s="3151"/>
    </row>
    <row r="155" spans="1:29" s="1438" customFormat="1" ht="45">
      <c r="A155" s="3151"/>
      <c r="B155" s="4576" t="s">
        <v>1712</v>
      </c>
      <c r="C155" s="4577" t="s">
        <v>3314</v>
      </c>
      <c r="D155" s="4770" t="s">
        <v>1712</v>
      </c>
      <c r="E155" s="4579" t="s">
        <v>3411</v>
      </c>
      <c r="F155" s="4577" t="s">
        <v>3314</v>
      </c>
      <c r="G155" s="4771" t="s">
        <v>3411</v>
      </c>
      <c r="H155" s="4581">
        <v>18</v>
      </c>
      <c r="I155" s="4577" t="s">
        <v>3314</v>
      </c>
      <c r="J155" s="4772">
        <v>18</v>
      </c>
      <c r="K155" s="4581">
        <v>44</v>
      </c>
      <c r="L155" s="4577" t="s">
        <v>3314</v>
      </c>
      <c r="M155" s="4773">
        <v>44</v>
      </c>
      <c r="N155" s="3151"/>
      <c r="O155" s="4576" t="s">
        <v>1712</v>
      </c>
      <c r="P155" s="4577" t="s">
        <v>3314</v>
      </c>
      <c r="Q155" s="4774" t="s">
        <v>1712</v>
      </c>
      <c r="R155" s="4579" t="s">
        <v>3411</v>
      </c>
      <c r="S155" s="4577" t="s">
        <v>3314</v>
      </c>
      <c r="T155" s="4775" t="s">
        <v>3411</v>
      </c>
      <c r="U155" s="4581">
        <v>18</v>
      </c>
      <c r="V155" s="4577" t="s">
        <v>3314</v>
      </c>
      <c r="W155" s="4774">
        <v>18</v>
      </c>
      <c r="X155" s="4581">
        <v>44</v>
      </c>
      <c r="Y155" s="4577" t="s">
        <v>3314</v>
      </c>
      <c r="Z155" s="4776">
        <v>44</v>
      </c>
      <c r="AA155" s="3151"/>
      <c r="AB155" s="3151"/>
      <c r="AC155" s="3151"/>
    </row>
    <row r="156" spans="1:29" s="1438" customFormat="1" ht="45">
      <c r="A156" s="3151"/>
      <c r="B156" s="4576" t="s">
        <v>340</v>
      </c>
      <c r="C156" s="4577" t="s">
        <v>3314</v>
      </c>
      <c r="D156" s="4770" t="s">
        <v>340</v>
      </c>
      <c r="E156" s="4579" t="s">
        <v>3415</v>
      </c>
      <c r="F156" s="4577" t="s">
        <v>3314</v>
      </c>
      <c r="G156" s="4771" t="s">
        <v>3415</v>
      </c>
      <c r="H156" s="4581">
        <v>19</v>
      </c>
      <c r="I156" s="4577" t="s">
        <v>3314</v>
      </c>
      <c r="J156" s="4772">
        <v>19</v>
      </c>
      <c r="K156" s="4581">
        <v>45</v>
      </c>
      <c r="L156" s="4577" t="s">
        <v>3314</v>
      </c>
      <c r="M156" s="4773">
        <v>45</v>
      </c>
      <c r="N156" s="3151"/>
      <c r="O156" s="4576" t="s">
        <v>340</v>
      </c>
      <c r="P156" s="4577" t="s">
        <v>3314</v>
      </c>
      <c r="Q156" s="4774" t="s">
        <v>340</v>
      </c>
      <c r="R156" s="4579" t="s">
        <v>3415</v>
      </c>
      <c r="S156" s="4577" t="s">
        <v>3314</v>
      </c>
      <c r="T156" s="4775" t="s">
        <v>3415</v>
      </c>
      <c r="U156" s="4581">
        <v>19</v>
      </c>
      <c r="V156" s="4577" t="s">
        <v>3314</v>
      </c>
      <c r="W156" s="4774">
        <v>19</v>
      </c>
      <c r="X156" s="4581">
        <v>45</v>
      </c>
      <c r="Y156" s="4577" t="s">
        <v>3314</v>
      </c>
      <c r="Z156" s="4776">
        <v>45</v>
      </c>
      <c r="AA156" s="3151"/>
      <c r="AB156" s="3151"/>
      <c r="AC156" s="3151"/>
    </row>
    <row r="157" spans="1:29" s="1438" customFormat="1" ht="45">
      <c r="A157" s="3151"/>
      <c r="B157" s="4576" t="s">
        <v>1713</v>
      </c>
      <c r="C157" s="4577" t="s">
        <v>3314</v>
      </c>
      <c r="D157" s="4770" t="s">
        <v>1713</v>
      </c>
      <c r="E157" s="4579" t="s">
        <v>2118</v>
      </c>
      <c r="F157" s="4577" t="s">
        <v>3314</v>
      </c>
      <c r="G157" s="4771" t="s">
        <v>2118</v>
      </c>
      <c r="H157" s="4581">
        <v>20</v>
      </c>
      <c r="I157" s="4577" t="s">
        <v>3314</v>
      </c>
      <c r="J157" s="4772">
        <v>20</v>
      </c>
      <c r="K157" s="4581">
        <v>46</v>
      </c>
      <c r="L157" s="4577" t="s">
        <v>3314</v>
      </c>
      <c r="M157" s="4773">
        <v>46</v>
      </c>
      <c r="N157" s="3151"/>
      <c r="O157" s="4576" t="s">
        <v>1713</v>
      </c>
      <c r="P157" s="4577" t="s">
        <v>3314</v>
      </c>
      <c r="Q157" s="4774" t="s">
        <v>1713</v>
      </c>
      <c r="R157" s="4579" t="s">
        <v>2118</v>
      </c>
      <c r="S157" s="4577" t="s">
        <v>3314</v>
      </c>
      <c r="T157" s="4775" t="s">
        <v>2118</v>
      </c>
      <c r="U157" s="4581">
        <v>20</v>
      </c>
      <c r="V157" s="4577" t="s">
        <v>3314</v>
      </c>
      <c r="W157" s="4774">
        <v>20</v>
      </c>
      <c r="X157" s="4581">
        <v>46</v>
      </c>
      <c r="Y157" s="4577" t="s">
        <v>3314</v>
      </c>
      <c r="Z157" s="4776">
        <v>46</v>
      </c>
      <c r="AA157" s="3151"/>
      <c r="AB157" s="3151"/>
      <c r="AC157" s="3151"/>
    </row>
    <row r="158" spans="1:29" s="1438" customFormat="1" ht="45">
      <c r="A158" s="3151"/>
      <c r="B158" s="4576" t="s">
        <v>1840</v>
      </c>
      <c r="C158" s="4577" t="s">
        <v>3314</v>
      </c>
      <c r="D158" s="4770" t="s">
        <v>1840</v>
      </c>
      <c r="E158" s="4579" t="s">
        <v>2119</v>
      </c>
      <c r="F158" s="4577" t="s">
        <v>3314</v>
      </c>
      <c r="G158" s="4771" t="s">
        <v>2119</v>
      </c>
      <c r="H158" s="4581">
        <v>21</v>
      </c>
      <c r="I158" s="4577" t="s">
        <v>3314</v>
      </c>
      <c r="J158" s="4772">
        <v>21</v>
      </c>
      <c r="K158" s="4581">
        <v>47</v>
      </c>
      <c r="L158" s="4577" t="s">
        <v>3314</v>
      </c>
      <c r="M158" s="4773">
        <v>47</v>
      </c>
      <c r="N158" s="3151"/>
      <c r="O158" s="4576" t="s">
        <v>1840</v>
      </c>
      <c r="P158" s="4577" t="s">
        <v>3314</v>
      </c>
      <c r="Q158" s="4774" t="s">
        <v>1840</v>
      </c>
      <c r="R158" s="4579" t="s">
        <v>2119</v>
      </c>
      <c r="S158" s="4577" t="s">
        <v>3314</v>
      </c>
      <c r="T158" s="4775" t="s">
        <v>2119</v>
      </c>
      <c r="U158" s="4581">
        <v>21</v>
      </c>
      <c r="V158" s="4577" t="s">
        <v>3314</v>
      </c>
      <c r="W158" s="4774">
        <v>21</v>
      </c>
      <c r="X158" s="4581">
        <v>47</v>
      </c>
      <c r="Y158" s="4577" t="s">
        <v>3314</v>
      </c>
      <c r="Z158" s="4776">
        <v>47</v>
      </c>
      <c r="AA158" s="3151"/>
      <c r="AB158" s="3151"/>
      <c r="AC158" s="3151"/>
    </row>
    <row r="159" spans="1:29" s="1438" customFormat="1" ht="45">
      <c r="A159" s="3151"/>
      <c r="B159" s="4576" t="s">
        <v>1860</v>
      </c>
      <c r="C159" s="4577" t="s">
        <v>3314</v>
      </c>
      <c r="D159" s="4770" t="s">
        <v>1860</v>
      </c>
      <c r="E159" s="4579" t="s">
        <v>3416</v>
      </c>
      <c r="F159" s="4577" t="s">
        <v>3314</v>
      </c>
      <c r="G159" s="4771" t="s">
        <v>3416</v>
      </c>
      <c r="H159" s="4581">
        <v>22</v>
      </c>
      <c r="I159" s="4577" t="s">
        <v>3314</v>
      </c>
      <c r="J159" s="4772">
        <v>22</v>
      </c>
      <c r="K159" s="4581">
        <v>48</v>
      </c>
      <c r="L159" s="4577" t="s">
        <v>3314</v>
      </c>
      <c r="M159" s="4773">
        <v>48</v>
      </c>
      <c r="N159" s="3151"/>
      <c r="O159" s="4576" t="s">
        <v>1860</v>
      </c>
      <c r="P159" s="4577" t="s">
        <v>3314</v>
      </c>
      <c r="Q159" s="4774" t="s">
        <v>1860</v>
      </c>
      <c r="R159" s="4579" t="s">
        <v>3416</v>
      </c>
      <c r="S159" s="4577" t="s">
        <v>3314</v>
      </c>
      <c r="T159" s="4775" t="s">
        <v>3416</v>
      </c>
      <c r="U159" s="4581">
        <v>22</v>
      </c>
      <c r="V159" s="4577" t="s">
        <v>3314</v>
      </c>
      <c r="W159" s="4774">
        <v>22</v>
      </c>
      <c r="X159" s="4581">
        <v>48</v>
      </c>
      <c r="Y159" s="4577" t="s">
        <v>3314</v>
      </c>
      <c r="Z159" s="4776">
        <v>48</v>
      </c>
      <c r="AA159" s="3151"/>
      <c r="AB159" s="3151"/>
      <c r="AC159" s="3151"/>
    </row>
    <row r="160" spans="1:29" s="1438" customFormat="1" ht="45">
      <c r="A160" s="3151"/>
      <c r="B160" s="4576" t="s">
        <v>3417</v>
      </c>
      <c r="C160" s="4577" t="s">
        <v>3314</v>
      </c>
      <c r="D160" s="4770" t="s">
        <v>3417</v>
      </c>
      <c r="E160" s="4579" t="s">
        <v>3418</v>
      </c>
      <c r="F160" s="4577" t="s">
        <v>3314</v>
      </c>
      <c r="G160" s="4771" t="s">
        <v>3418</v>
      </c>
      <c r="H160" s="4581">
        <v>23</v>
      </c>
      <c r="I160" s="4577" t="s">
        <v>3314</v>
      </c>
      <c r="J160" s="4772">
        <v>23</v>
      </c>
      <c r="K160" s="4581">
        <v>49</v>
      </c>
      <c r="L160" s="4577" t="s">
        <v>3314</v>
      </c>
      <c r="M160" s="4773">
        <v>49</v>
      </c>
      <c r="N160" s="3151"/>
      <c r="O160" s="4576" t="s">
        <v>3417</v>
      </c>
      <c r="P160" s="4577" t="s">
        <v>3314</v>
      </c>
      <c r="Q160" s="4774" t="s">
        <v>3417</v>
      </c>
      <c r="R160" s="4579" t="s">
        <v>3418</v>
      </c>
      <c r="S160" s="4577" t="s">
        <v>3314</v>
      </c>
      <c r="T160" s="4775" t="s">
        <v>3418</v>
      </c>
      <c r="U160" s="4581">
        <v>23</v>
      </c>
      <c r="V160" s="4577" t="s">
        <v>3314</v>
      </c>
      <c r="W160" s="4774">
        <v>23</v>
      </c>
      <c r="X160" s="4581">
        <v>49</v>
      </c>
      <c r="Y160" s="4577" t="s">
        <v>3314</v>
      </c>
      <c r="Z160" s="4776">
        <v>49</v>
      </c>
      <c r="AA160" s="3151"/>
      <c r="AB160" s="3151"/>
      <c r="AC160" s="3151"/>
    </row>
    <row r="161" spans="1:29" s="1438" customFormat="1" ht="45">
      <c r="A161" s="3151"/>
      <c r="B161" s="4576" t="s">
        <v>2117</v>
      </c>
      <c r="C161" s="4577" t="s">
        <v>3314</v>
      </c>
      <c r="D161" s="4770" t="s">
        <v>2117</v>
      </c>
      <c r="E161" s="4579" t="s">
        <v>3419</v>
      </c>
      <c r="F161" s="4577" t="s">
        <v>3314</v>
      </c>
      <c r="G161" s="4771" t="s">
        <v>3419</v>
      </c>
      <c r="H161" s="4581">
        <v>24</v>
      </c>
      <c r="I161" s="4577" t="s">
        <v>3314</v>
      </c>
      <c r="J161" s="4772">
        <v>24</v>
      </c>
      <c r="K161" s="4581">
        <v>50</v>
      </c>
      <c r="L161" s="4577" t="s">
        <v>3314</v>
      </c>
      <c r="M161" s="4773">
        <v>50</v>
      </c>
      <c r="N161" s="3151"/>
      <c r="O161" s="4576" t="s">
        <v>2117</v>
      </c>
      <c r="P161" s="4577" t="s">
        <v>3314</v>
      </c>
      <c r="Q161" s="4774" t="s">
        <v>2117</v>
      </c>
      <c r="R161" s="4579" t="s">
        <v>3419</v>
      </c>
      <c r="S161" s="4577" t="s">
        <v>3314</v>
      </c>
      <c r="T161" s="4775" t="s">
        <v>3419</v>
      </c>
      <c r="U161" s="4581">
        <v>24</v>
      </c>
      <c r="V161" s="4577" t="s">
        <v>3314</v>
      </c>
      <c r="W161" s="4774">
        <v>24</v>
      </c>
      <c r="X161" s="4581">
        <v>50</v>
      </c>
      <c r="Y161" s="4577" t="s">
        <v>3314</v>
      </c>
      <c r="Z161" s="4776">
        <v>50</v>
      </c>
      <c r="AA161" s="3151"/>
      <c r="AB161" s="3151"/>
      <c r="AC161" s="3151"/>
    </row>
    <row r="162" spans="1:29" s="1438" customFormat="1" ht="45">
      <c r="A162" s="3151"/>
      <c r="B162" s="4576" t="s">
        <v>3408</v>
      </c>
      <c r="C162" s="4577" t="s">
        <v>3314</v>
      </c>
      <c r="D162" s="4770" t="s">
        <v>3408</v>
      </c>
      <c r="E162" s="4579" t="s">
        <v>3413</v>
      </c>
      <c r="F162" s="4577" t="s">
        <v>3314</v>
      </c>
      <c r="G162" s="4771" t="s">
        <v>3413</v>
      </c>
      <c r="H162" s="4581">
        <v>25</v>
      </c>
      <c r="I162" s="4577" t="s">
        <v>3314</v>
      </c>
      <c r="J162" s="4772">
        <v>25</v>
      </c>
      <c r="K162" s="4581">
        <v>51</v>
      </c>
      <c r="L162" s="4577" t="s">
        <v>3314</v>
      </c>
      <c r="M162" s="4773">
        <v>51</v>
      </c>
      <c r="N162" s="3151"/>
      <c r="O162" s="4576" t="s">
        <v>3408</v>
      </c>
      <c r="P162" s="4577" t="s">
        <v>3314</v>
      </c>
      <c r="Q162" s="4774" t="s">
        <v>3408</v>
      </c>
      <c r="R162" s="4579" t="s">
        <v>3413</v>
      </c>
      <c r="S162" s="4577" t="s">
        <v>3314</v>
      </c>
      <c r="T162" s="4775" t="s">
        <v>3413</v>
      </c>
      <c r="U162" s="4581">
        <v>25</v>
      </c>
      <c r="V162" s="4577" t="s">
        <v>3314</v>
      </c>
      <c r="W162" s="4774">
        <v>25</v>
      </c>
      <c r="X162" s="4581">
        <v>51</v>
      </c>
      <c r="Y162" s="4577" t="s">
        <v>3314</v>
      </c>
      <c r="Z162" s="4776">
        <v>51</v>
      </c>
      <c r="AA162" s="3151"/>
      <c r="AB162" s="3151"/>
      <c r="AC162" s="3151"/>
    </row>
    <row r="163" spans="1:29" s="1438" customFormat="1" ht="45">
      <c r="A163" s="3151"/>
      <c r="B163" s="4576" t="s">
        <v>1972</v>
      </c>
      <c r="C163" s="4577" t="s">
        <v>3314</v>
      </c>
      <c r="D163" s="4770" t="s">
        <v>1972</v>
      </c>
      <c r="E163" s="4579" t="s">
        <v>3412</v>
      </c>
      <c r="F163" s="4577" t="s">
        <v>3314</v>
      </c>
      <c r="G163" s="4771" t="s">
        <v>3412</v>
      </c>
      <c r="H163" s="4581">
        <v>26</v>
      </c>
      <c r="I163" s="4577" t="s">
        <v>3314</v>
      </c>
      <c r="J163" s="4772">
        <v>26</v>
      </c>
      <c r="K163" s="4581">
        <v>52</v>
      </c>
      <c r="L163" s="4577" t="s">
        <v>3314</v>
      </c>
      <c r="M163" s="4773">
        <v>52</v>
      </c>
      <c r="N163" s="3151"/>
      <c r="O163" s="4576" t="s">
        <v>1972</v>
      </c>
      <c r="P163" s="4577" t="s">
        <v>3314</v>
      </c>
      <c r="Q163" s="4774" t="s">
        <v>1972</v>
      </c>
      <c r="R163" s="4579" t="s">
        <v>3412</v>
      </c>
      <c r="S163" s="4577" t="s">
        <v>3314</v>
      </c>
      <c r="T163" s="4775" t="s">
        <v>3412</v>
      </c>
      <c r="U163" s="4581">
        <v>26</v>
      </c>
      <c r="V163" s="4577" t="s">
        <v>3314</v>
      </c>
      <c r="W163" s="4774">
        <v>26</v>
      </c>
      <c r="X163" s="4581">
        <v>52</v>
      </c>
      <c r="Y163" s="4577" t="s">
        <v>3314</v>
      </c>
      <c r="Z163" s="4776">
        <v>52</v>
      </c>
      <c r="AA163" s="3151"/>
      <c r="AB163" s="3151"/>
      <c r="AC163" s="3151"/>
    </row>
    <row r="164" spans="1:29" s="1438" customFormat="1" ht="45">
      <c r="A164" s="3151"/>
      <c r="B164" s="4576" t="s">
        <v>2097</v>
      </c>
      <c r="C164" s="4577" t="s">
        <v>3314</v>
      </c>
      <c r="D164" s="4770" t="s">
        <v>2097</v>
      </c>
      <c r="E164" s="4579" t="s">
        <v>2096</v>
      </c>
      <c r="F164" s="4577" t="s">
        <v>3314</v>
      </c>
      <c r="G164" s="4771" t="s">
        <v>2096</v>
      </c>
      <c r="H164" s="4581" t="s">
        <v>3410</v>
      </c>
      <c r="I164" s="4577" t="s">
        <v>3314</v>
      </c>
      <c r="J164" s="4772" t="s">
        <v>3410</v>
      </c>
      <c r="K164" s="4581" t="s">
        <v>3420</v>
      </c>
      <c r="L164" s="4577" t="s">
        <v>3314</v>
      </c>
      <c r="M164" s="4773" t="s">
        <v>3420</v>
      </c>
      <c r="N164" s="3151"/>
      <c r="O164" s="4576" t="s">
        <v>2097</v>
      </c>
      <c r="P164" s="4577" t="s">
        <v>3314</v>
      </c>
      <c r="Q164" s="4774" t="s">
        <v>2097</v>
      </c>
      <c r="R164" s="4579" t="s">
        <v>2096</v>
      </c>
      <c r="S164" s="4577" t="s">
        <v>3314</v>
      </c>
      <c r="T164" s="4775" t="s">
        <v>2096</v>
      </c>
      <c r="U164" s="4581" t="s">
        <v>3410</v>
      </c>
      <c r="V164" s="4577" t="s">
        <v>3314</v>
      </c>
      <c r="W164" s="4774" t="s">
        <v>3410</v>
      </c>
      <c r="X164" s="4581" t="s">
        <v>3420</v>
      </c>
      <c r="Y164" s="4577" t="s">
        <v>3314</v>
      </c>
      <c r="Z164" s="4776" t="s">
        <v>3420</v>
      </c>
      <c r="AA164" s="3151"/>
      <c r="AB164" s="3151"/>
      <c r="AC164" s="3151"/>
    </row>
    <row r="165" spans="1:29" s="1438" customFormat="1" ht="45">
      <c r="A165" s="3151"/>
      <c r="B165" s="4576" t="s">
        <v>3341</v>
      </c>
      <c r="C165" s="4577" t="s">
        <v>3314</v>
      </c>
      <c r="D165" s="4770" t="s">
        <v>3341</v>
      </c>
      <c r="E165" s="4579" t="s">
        <v>2094</v>
      </c>
      <c r="F165" s="4577" t="s">
        <v>3314</v>
      </c>
      <c r="G165" s="4771" t="s">
        <v>2094</v>
      </c>
      <c r="H165" s="4581" t="s">
        <v>439</v>
      </c>
      <c r="I165" s="4577" t="s">
        <v>3314</v>
      </c>
      <c r="J165" s="4772" t="s">
        <v>439</v>
      </c>
      <c r="K165" s="4581" t="s">
        <v>3433</v>
      </c>
      <c r="L165" s="4577" t="s">
        <v>3314</v>
      </c>
      <c r="M165" s="4773" t="s">
        <v>3433</v>
      </c>
      <c r="N165" s="3151"/>
      <c r="O165" s="4576" t="s">
        <v>3341</v>
      </c>
      <c r="P165" s="4577" t="s">
        <v>3314</v>
      </c>
      <c r="Q165" s="4774" t="s">
        <v>3341</v>
      </c>
      <c r="R165" s="4579" t="s">
        <v>2094</v>
      </c>
      <c r="S165" s="4577" t="s">
        <v>3314</v>
      </c>
      <c r="T165" s="4775" t="s">
        <v>2094</v>
      </c>
      <c r="U165" s="4581" t="s">
        <v>439</v>
      </c>
      <c r="V165" s="4577" t="s">
        <v>3314</v>
      </c>
      <c r="W165" s="4774" t="s">
        <v>439</v>
      </c>
      <c r="X165" s="4581" t="s">
        <v>3433</v>
      </c>
      <c r="Y165" s="4577" t="s">
        <v>3314</v>
      </c>
      <c r="Z165" s="4776" t="s">
        <v>3433</v>
      </c>
      <c r="AA165" s="3151"/>
      <c r="AB165" s="3151"/>
      <c r="AC165" s="3151"/>
    </row>
    <row r="166" spans="1:29" s="1438" customFormat="1" ht="45">
      <c r="A166" s="3151"/>
      <c r="B166" s="4576" t="s">
        <v>3349</v>
      </c>
      <c r="C166" s="4577" t="s">
        <v>3314</v>
      </c>
      <c r="D166" s="4770" t="s">
        <v>3349</v>
      </c>
      <c r="E166" s="4579" t="s">
        <v>3345</v>
      </c>
      <c r="F166" s="4577" t="s">
        <v>3314</v>
      </c>
      <c r="G166" s="4771" t="s">
        <v>3345</v>
      </c>
      <c r="H166" s="4581" t="s">
        <v>2046</v>
      </c>
      <c r="I166" s="4577" t="s">
        <v>3314</v>
      </c>
      <c r="J166" s="4772" t="s">
        <v>2046</v>
      </c>
      <c r="K166" s="4581" t="s">
        <v>3347</v>
      </c>
      <c r="L166" s="4577" t="s">
        <v>3314</v>
      </c>
      <c r="M166" s="4773" t="s">
        <v>3347</v>
      </c>
      <c r="N166" s="3151"/>
      <c r="O166" s="4576" t="s">
        <v>3349</v>
      </c>
      <c r="P166" s="4577" t="s">
        <v>3314</v>
      </c>
      <c r="Q166" s="4774" t="s">
        <v>3349</v>
      </c>
      <c r="R166" s="4579" t="s">
        <v>3345</v>
      </c>
      <c r="S166" s="4577" t="s">
        <v>3314</v>
      </c>
      <c r="T166" s="4775" t="s">
        <v>3345</v>
      </c>
      <c r="U166" s="4581" t="s">
        <v>2046</v>
      </c>
      <c r="V166" s="4577" t="s">
        <v>3314</v>
      </c>
      <c r="W166" s="4774" t="s">
        <v>2046</v>
      </c>
      <c r="X166" s="4581" t="s">
        <v>3347</v>
      </c>
      <c r="Y166" s="4577" t="s">
        <v>3314</v>
      </c>
      <c r="Z166" s="4776" t="s">
        <v>3347</v>
      </c>
      <c r="AA166" s="3151"/>
      <c r="AB166" s="3151"/>
      <c r="AC166" s="3151"/>
    </row>
    <row r="167" spans="1:29" s="1438" customFormat="1" ht="45">
      <c r="A167" s="3151"/>
      <c r="B167" s="4576" t="s">
        <v>3445</v>
      </c>
      <c r="C167" s="4577" t="s">
        <v>3314</v>
      </c>
      <c r="D167" s="4770" t="s">
        <v>3445</v>
      </c>
      <c r="E167" s="4579" t="s">
        <v>3356</v>
      </c>
      <c r="F167" s="4577" t="s">
        <v>3314</v>
      </c>
      <c r="G167" s="4771" t="s">
        <v>3356</v>
      </c>
      <c r="H167" s="4581" t="s">
        <v>702</v>
      </c>
      <c r="I167" s="4577" t="s">
        <v>3314</v>
      </c>
      <c r="J167" s="4772" t="s">
        <v>702</v>
      </c>
      <c r="K167" s="4581" t="s">
        <v>159</v>
      </c>
      <c r="L167" s="4577" t="s">
        <v>3314</v>
      </c>
      <c r="M167" s="4773" t="s">
        <v>159</v>
      </c>
      <c r="N167" s="3151"/>
      <c r="O167" s="4576" t="s">
        <v>3445</v>
      </c>
      <c r="P167" s="4577" t="s">
        <v>3314</v>
      </c>
      <c r="Q167" s="4774" t="s">
        <v>3445</v>
      </c>
      <c r="R167" s="4579" t="s">
        <v>3356</v>
      </c>
      <c r="S167" s="4577" t="s">
        <v>3314</v>
      </c>
      <c r="T167" s="4775" t="s">
        <v>3356</v>
      </c>
      <c r="U167" s="4581" t="s">
        <v>702</v>
      </c>
      <c r="V167" s="4577" t="s">
        <v>3314</v>
      </c>
      <c r="W167" s="4774" t="s">
        <v>702</v>
      </c>
      <c r="X167" s="4581" t="s">
        <v>159</v>
      </c>
      <c r="Y167" s="4577" t="s">
        <v>3314</v>
      </c>
      <c r="Z167" s="4776" t="s">
        <v>159</v>
      </c>
      <c r="AA167" s="3151"/>
      <c r="AB167" s="3151"/>
      <c r="AC167" s="3151"/>
    </row>
    <row r="168" spans="1:29" s="1438" customFormat="1" ht="45">
      <c r="A168" s="3151"/>
      <c r="B168" s="4576" t="s">
        <v>3353</v>
      </c>
      <c r="C168" s="4577" t="s">
        <v>3314</v>
      </c>
      <c r="D168" s="4770" t="s">
        <v>3353</v>
      </c>
      <c r="E168" s="4579" t="s">
        <v>3346</v>
      </c>
      <c r="F168" s="4577" t="s">
        <v>3314</v>
      </c>
      <c r="G168" s="4771" t="s">
        <v>3346</v>
      </c>
      <c r="H168" s="4581" t="s">
        <v>3446</v>
      </c>
      <c r="I168" s="4577" t="s">
        <v>3314</v>
      </c>
      <c r="J168" s="4772" t="s">
        <v>3446</v>
      </c>
      <c r="K168" s="4581" t="s">
        <v>3342</v>
      </c>
      <c r="L168" s="4577" t="s">
        <v>3314</v>
      </c>
      <c r="M168" s="4773" t="s">
        <v>3342</v>
      </c>
      <c r="N168" s="3151"/>
      <c r="O168" s="4576" t="s">
        <v>3353</v>
      </c>
      <c r="P168" s="4577" t="s">
        <v>3314</v>
      </c>
      <c r="Q168" s="4774" t="s">
        <v>3353</v>
      </c>
      <c r="R168" s="4579" t="s">
        <v>3346</v>
      </c>
      <c r="S168" s="4577" t="s">
        <v>3314</v>
      </c>
      <c r="T168" s="4775" t="s">
        <v>3346</v>
      </c>
      <c r="U168" s="4581" t="s">
        <v>3446</v>
      </c>
      <c r="V168" s="4577" t="s">
        <v>3314</v>
      </c>
      <c r="W168" s="4774" t="s">
        <v>3446</v>
      </c>
      <c r="X168" s="4581" t="s">
        <v>3342</v>
      </c>
      <c r="Y168" s="4577" t="s">
        <v>3314</v>
      </c>
      <c r="Z168" s="4776" t="s">
        <v>3342</v>
      </c>
      <c r="AA168" s="3151"/>
      <c r="AB168" s="3151"/>
      <c r="AC168" s="3151"/>
    </row>
    <row r="169" spans="1:29" s="1438" customFormat="1" ht="45">
      <c r="A169" s="3151"/>
      <c r="B169" s="4576" t="s">
        <v>3355</v>
      </c>
      <c r="C169" s="4577" t="s">
        <v>3314</v>
      </c>
      <c r="D169" s="4770" t="s">
        <v>3355</v>
      </c>
      <c r="E169" s="4579" t="s">
        <v>3357</v>
      </c>
      <c r="F169" s="4577" t="s">
        <v>3314</v>
      </c>
      <c r="G169" s="4771" t="s">
        <v>3357</v>
      </c>
      <c r="H169" s="4581" t="s">
        <v>3447</v>
      </c>
      <c r="I169" s="4577" t="s">
        <v>3314</v>
      </c>
      <c r="J169" s="4772" t="s">
        <v>3447</v>
      </c>
      <c r="K169" s="4581" t="s">
        <v>2093</v>
      </c>
      <c r="L169" s="4577" t="s">
        <v>3314</v>
      </c>
      <c r="M169" s="4773" t="s">
        <v>2093</v>
      </c>
      <c r="N169" s="3151"/>
      <c r="O169" s="4576" t="s">
        <v>3355</v>
      </c>
      <c r="P169" s="4577" t="s">
        <v>3314</v>
      </c>
      <c r="Q169" s="4774" t="s">
        <v>3355</v>
      </c>
      <c r="R169" s="4579" t="s">
        <v>3357</v>
      </c>
      <c r="S169" s="4577" t="s">
        <v>3314</v>
      </c>
      <c r="T169" s="4775" t="s">
        <v>3357</v>
      </c>
      <c r="U169" s="4581" t="s">
        <v>3447</v>
      </c>
      <c r="V169" s="4577" t="s">
        <v>3314</v>
      </c>
      <c r="W169" s="4774" t="s">
        <v>3447</v>
      </c>
      <c r="X169" s="4581" t="s">
        <v>2093</v>
      </c>
      <c r="Y169" s="4577" t="s">
        <v>3314</v>
      </c>
      <c r="Z169" s="4776" t="s">
        <v>2093</v>
      </c>
      <c r="AA169" s="3151"/>
      <c r="AB169" s="3151"/>
      <c r="AC169" s="3151"/>
    </row>
    <row r="170" spans="1:29" s="1438" customFormat="1" ht="45">
      <c r="A170" s="3151"/>
      <c r="B170" s="4576" t="s">
        <v>3449</v>
      </c>
      <c r="C170" s="4577" t="s">
        <v>3314</v>
      </c>
      <c r="D170" s="4770" t="s">
        <v>3449</v>
      </c>
      <c r="E170" s="4579" t="s">
        <v>3344</v>
      </c>
      <c r="F170" s="4577" t="s">
        <v>3314</v>
      </c>
      <c r="G170" s="4771" t="s">
        <v>3344</v>
      </c>
      <c r="H170" s="4581" t="s">
        <v>3352</v>
      </c>
      <c r="I170" s="4577" t="s">
        <v>3314</v>
      </c>
      <c r="J170" s="4772" t="s">
        <v>3352</v>
      </c>
      <c r="K170" s="4581" t="s">
        <v>3450</v>
      </c>
      <c r="L170" s="4577" t="s">
        <v>3314</v>
      </c>
      <c r="M170" s="4773" t="s">
        <v>3450</v>
      </c>
      <c r="N170" s="3151"/>
      <c r="O170" s="4576" t="s">
        <v>3449</v>
      </c>
      <c r="P170" s="4577" t="s">
        <v>3314</v>
      </c>
      <c r="Q170" s="4774" t="s">
        <v>3449</v>
      </c>
      <c r="R170" s="4579" t="s">
        <v>3344</v>
      </c>
      <c r="S170" s="4577" t="s">
        <v>3314</v>
      </c>
      <c r="T170" s="4775" t="s">
        <v>3344</v>
      </c>
      <c r="U170" s="4581" t="s">
        <v>3352</v>
      </c>
      <c r="V170" s="4577" t="s">
        <v>3314</v>
      </c>
      <c r="W170" s="4774" t="s">
        <v>3352</v>
      </c>
      <c r="X170" s="4581" t="s">
        <v>3450</v>
      </c>
      <c r="Y170" s="4577" t="s">
        <v>3314</v>
      </c>
      <c r="Z170" s="4776" t="s">
        <v>3450</v>
      </c>
      <c r="AA170" s="3151"/>
      <c r="AB170" s="3151"/>
      <c r="AC170" s="3151"/>
    </row>
    <row r="171" spans="1:29" s="1438" customFormat="1" ht="45">
      <c r="A171" s="3151"/>
      <c r="B171" s="4576" t="s">
        <v>3451</v>
      </c>
      <c r="C171" s="4577" t="s">
        <v>3314</v>
      </c>
      <c r="D171" s="4770" t="s">
        <v>3451</v>
      </c>
      <c r="E171" s="4579" t="s">
        <v>3358</v>
      </c>
      <c r="F171" s="4577" t="s">
        <v>3314</v>
      </c>
      <c r="G171" s="4771" t="s">
        <v>3358</v>
      </c>
      <c r="H171" s="4581" t="s">
        <v>2270</v>
      </c>
      <c r="I171" s="4577" t="s">
        <v>3314</v>
      </c>
      <c r="J171" s="4772" t="s">
        <v>2270</v>
      </c>
      <c r="K171" s="4581" t="s">
        <v>395</v>
      </c>
      <c r="L171" s="4577" t="s">
        <v>3314</v>
      </c>
      <c r="M171" s="4773" t="s">
        <v>395</v>
      </c>
      <c r="N171" s="3151"/>
      <c r="O171" s="4576" t="s">
        <v>3451</v>
      </c>
      <c r="P171" s="4577" t="s">
        <v>3314</v>
      </c>
      <c r="Q171" s="4774" t="s">
        <v>3451</v>
      </c>
      <c r="R171" s="4579" t="s">
        <v>3358</v>
      </c>
      <c r="S171" s="4577" t="s">
        <v>3314</v>
      </c>
      <c r="T171" s="4775" t="s">
        <v>3358</v>
      </c>
      <c r="U171" s="4581" t="s">
        <v>2270</v>
      </c>
      <c r="V171" s="4577" t="s">
        <v>3314</v>
      </c>
      <c r="W171" s="4774" t="s">
        <v>2270</v>
      </c>
      <c r="X171" s="4581" t="s">
        <v>395</v>
      </c>
      <c r="Y171" s="4577" t="s">
        <v>3314</v>
      </c>
      <c r="Z171" s="4776" t="s">
        <v>395</v>
      </c>
      <c r="AA171" s="3151"/>
      <c r="AB171" s="3151"/>
      <c r="AC171" s="3151"/>
    </row>
    <row r="172" spans="1:29" s="1438" customFormat="1" ht="45">
      <c r="A172" s="3151"/>
      <c r="B172" s="4576"/>
      <c r="C172" s="4577" t="s">
        <v>3314</v>
      </c>
      <c r="D172" s="4770"/>
      <c r="E172" s="4579" t="s">
        <v>3348</v>
      </c>
      <c r="F172" s="4577" t="s">
        <v>3314</v>
      </c>
      <c r="G172" s="4771" t="s">
        <v>3348</v>
      </c>
      <c r="H172" s="4581" t="s">
        <v>3351</v>
      </c>
      <c r="I172" s="4577" t="s">
        <v>3314</v>
      </c>
      <c r="J172" s="4772" t="s">
        <v>3351</v>
      </c>
      <c r="K172" s="4581"/>
      <c r="L172" s="4577" t="s">
        <v>3314</v>
      </c>
      <c r="M172" s="4773"/>
      <c r="N172" s="3151"/>
      <c r="O172" s="4576"/>
      <c r="P172" s="4577" t="s">
        <v>3314</v>
      </c>
      <c r="Q172" s="4774"/>
      <c r="R172" s="4579" t="s">
        <v>3348</v>
      </c>
      <c r="S172" s="4577" t="s">
        <v>3314</v>
      </c>
      <c r="T172" s="4775" t="s">
        <v>3348</v>
      </c>
      <c r="U172" s="4581" t="s">
        <v>3351</v>
      </c>
      <c r="V172" s="4577" t="s">
        <v>3314</v>
      </c>
      <c r="W172" s="4774" t="s">
        <v>3351</v>
      </c>
      <c r="X172" s="4581"/>
      <c r="Y172" s="4577" t="s">
        <v>3314</v>
      </c>
      <c r="Z172" s="4776"/>
      <c r="AA172" s="3151"/>
      <c r="AB172" s="3151"/>
      <c r="AC172" s="3151"/>
    </row>
    <row r="173" spans="1:29" s="1438" customFormat="1" ht="15">
      <c r="A173" s="4731"/>
      <c r="B173" s="4732"/>
      <c r="C173" s="4733"/>
      <c r="D173" s="4733"/>
      <c r="E173" s="4733"/>
      <c r="F173" s="4733"/>
      <c r="G173" s="4733"/>
      <c r="H173" s="4733"/>
      <c r="I173" s="4733"/>
      <c r="J173" s="4733"/>
      <c r="K173" s="4733"/>
      <c r="L173" s="4733"/>
      <c r="M173" s="4734"/>
      <c r="N173" s="4731"/>
      <c r="O173" s="4757"/>
      <c r="P173" s="4758"/>
      <c r="Q173" s="4758"/>
      <c r="R173" s="4758"/>
      <c r="S173" s="4758"/>
      <c r="T173" s="4758"/>
      <c r="U173" s="4758"/>
      <c r="V173" s="4758"/>
      <c r="W173" s="4758"/>
      <c r="X173" s="4758"/>
      <c r="Y173" s="4758"/>
      <c r="Z173" s="4761"/>
      <c r="AA173" s="4731"/>
      <c r="AB173" s="4731"/>
      <c r="AC173" s="4731"/>
    </row>
    <row r="174" spans="1:29" s="1438" customFormat="1" ht="15">
      <c r="A174" s="1348"/>
      <c r="B174" s="1348"/>
      <c r="C174" s="1348"/>
      <c r="D174" s="1348"/>
      <c r="E174" s="1348"/>
      <c r="F174" s="1348"/>
      <c r="G174" s="1348"/>
      <c r="H174" s="1348"/>
      <c r="I174" s="1348"/>
      <c r="J174" s="1348"/>
      <c r="K174" s="1348"/>
      <c r="L174" s="1348"/>
      <c r="M174" s="1348"/>
      <c r="N174" s="4731"/>
      <c r="O174" s="1348"/>
      <c r="P174" s="1348"/>
      <c r="Q174" s="1348"/>
      <c r="R174" s="1348"/>
      <c r="S174" s="1348"/>
      <c r="T174" s="1348"/>
      <c r="U174" s="1348"/>
      <c r="V174" s="1348"/>
      <c r="W174" s="1348"/>
      <c r="X174" s="1348"/>
      <c r="Y174" s="1348"/>
      <c r="Z174" s="1348"/>
      <c r="AA174" s="4760"/>
      <c r="AB174" s="1348"/>
      <c r="AC174" s="1348"/>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CC1FB-0575-485C-B528-C18484E8630E}">
  <dimension ref="A1:AI339"/>
  <sheetViews>
    <sheetView zoomScaleNormal="100" workbookViewId="0">
      <selection activeCell="L13" sqref="L13"/>
    </sheetView>
  </sheetViews>
  <sheetFormatPr baseColWidth="10" defaultRowHeight="46.5"/>
  <cols>
    <col min="1" max="1" width="4.85546875" style="1589" customWidth="1"/>
    <col min="2" max="2" width="6" style="4803" customWidth="1"/>
    <col min="3" max="3" width="16.140625" style="4808" customWidth="1"/>
    <col min="4" max="4" width="18.140625" style="4809" customWidth="1"/>
    <col min="5" max="5" width="6.140625" style="1589" customWidth="1"/>
    <col min="6" max="6" width="4.85546875" style="1589" customWidth="1"/>
    <col min="7" max="7" width="6" style="4803" customWidth="1"/>
    <col min="8" max="8" width="11.42578125" style="1589"/>
    <col min="9" max="9" width="18.140625" style="4809" customWidth="1"/>
    <col min="10" max="10" width="6.140625" style="1589" customWidth="1"/>
    <col min="11" max="11" width="4.85546875" style="1589" customWidth="1"/>
    <col min="12" max="12" width="7.42578125" style="4803" customWidth="1"/>
    <col min="13" max="13" width="11.42578125" style="1589"/>
    <col min="14" max="14" width="18.140625" style="4809" customWidth="1"/>
    <col min="15" max="15" width="6.140625" style="1589" customWidth="1"/>
    <col min="16" max="16" width="8.5703125" style="1589" customWidth="1"/>
    <col min="17" max="17" width="6" style="4803" customWidth="1"/>
    <col min="18" max="18" width="11.42578125" style="1589"/>
    <col min="19" max="19" width="18.140625" style="4809" customWidth="1"/>
    <col min="20" max="20" width="11.42578125" style="1589"/>
    <col min="21" max="21" width="8.42578125" style="1589" customWidth="1"/>
    <col min="22" max="16384" width="11.42578125" style="1589"/>
  </cols>
  <sheetData>
    <row r="1" spans="1:30" ht="44.25" customHeight="1">
      <c r="A1" s="4777" t="s">
        <v>3490</v>
      </c>
      <c r="B1" s="4777"/>
      <c r="C1" s="4777"/>
      <c r="D1" s="4777"/>
      <c r="E1" s="4777"/>
      <c r="F1" s="4777"/>
      <c r="G1" s="4777"/>
      <c r="H1" s="4777"/>
      <c r="I1" s="4777"/>
      <c r="J1" s="4777"/>
      <c r="K1" s="4777"/>
      <c r="L1" s="4777"/>
      <c r="M1" s="4777"/>
      <c r="N1" s="4777"/>
      <c r="O1" s="4777"/>
      <c r="P1" s="4777"/>
      <c r="Q1" s="4777"/>
      <c r="R1" s="4777"/>
      <c r="S1" s="4777"/>
      <c r="T1" s="4777"/>
      <c r="U1" s="4777"/>
      <c r="V1" s="4778" t="s">
        <v>2448</v>
      </c>
      <c r="W1" s="4779"/>
      <c r="X1" s="4779"/>
      <c r="Y1" s="4779"/>
      <c r="Z1" s="4779"/>
      <c r="AA1" s="4779"/>
      <c r="AB1" s="4780" t="str">
        <f ca="1">"Page "&amp;_xlfn.SHEET()&amp;" sur "&amp;_xlfn.SHEETS()</f>
        <v>Page 15 sur 17</v>
      </c>
      <c r="AC1" s="4781"/>
      <c r="AD1" s="4781"/>
    </row>
    <row r="2" spans="1:30" ht="15.75" customHeight="1">
      <c r="A2" s="1594"/>
      <c r="B2" s="4782"/>
      <c r="C2" s="4783"/>
      <c r="D2" s="4784"/>
      <c r="E2" s="1594"/>
      <c r="F2" s="1594"/>
      <c r="G2" s="4782"/>
      <c r="H2" s="1594"/>
      <c r="I2" s="4784"/>
      <c r="J2" s="1594"/>
      <c r="K2" s="1594"/>
      <c r="L2" s="4782"/>
      <c r="M2" s="1594"/>
      <c r="N2" s="4784"/>
      <c r="O2" s="1594"/>
      <c r="P2" s="1594"/>
      <c r="Q2" s="4782"/>
      <c r="R2" s="1594"/>
      <c r="S2" s="4784"/>
      <c r="T2" s="1594"/>
      <c r="U2" s="1594"/>
      <c r="V2" s="1594"/>
      <c r="W2" s="1594"/>
      <c r="X2" s="1594"/>
      <c r="Y2" s="1594"/>
      <c r="Z2" s="1594"/>
      <c r="AA2" s="1594"/>
      <c r="AB2" s="1594"/>
      <c r="AC2" s="1594"/>
      <c r="AD2" s="1594"/>
    </row>
    <row r="3" spans="1:30" ht="33.75">
      <c r="A3" s="1594"/>
      <c r="B3" s="4782"/>
      <c r="C3" s="4785" t="s">
        <v>3491</v>
      </c>
      <c r="D3" s="4784"/>
      <c r="E3" s="1594"/>
      <c r="F3" s="1594"/>
      <c r="G3" s="4782"/>
      <c r="H3" s="1594"/>
      <c r="I3" s="4784"/>
      <c r="J3" s="1594"/>
      <c r="K3" s="1594"/>
      <c r="L3" s="4782"/>
      <c r="M3" s="1594"/>
      <c r="N3" s="4784"/>
      <c r="O3" s="4786"/>
      <c r="P3" s="1594"/>
      <c r="Q3" s="4782"/>
      <c r="R3" s="1594"/>
      <c r="S3" s="4784"/>
      <c r="T3" s="1594"/>
      <c r="U3" s="1594"/>
      <c r="V3" s="1594"/>
      <c r="W3" s="1594"/>
      <c r="X3" s="1594"/>
      <c r="Y3" s="1594"/>
      <c r="Z3" s="1594"/>
      <c r="AA3" s="1594"/>
      <c r="AB3" s="1594"/>
      <c r="AC3" s="1594"/>
      <c r="AD3" s="1594"/>
    </row>
    <row r="4" spans="1:30" ht="21">
      <c r="A4" s="1594"/>
      <c r="B4" s="4782"/>
      <c r="C4" s="4787" t="s">
        <v>3492</v>
      </c>
      <c r="D4" s="4788" t="s">
        <v>3493</v>
      </c>
      <c r="E4" s="1594"/>
      <c r="F4" s="1594"/>
      <c r="G4" s="4782"/>
      <c r="H4" s="1594"/>
      <c r="I4" s="4784"/>
      <c r="J4" s="1594"/>
      <c r="K4" s="1594"/>
      <c r="L4" s="4782"/>
      <c r="M4" s="1594"/>
      <c r="N4" s="4787" t="s">
        <v>3492</v>
      </c>
      <c r="O4" s="4789" t="s">
        <v>3494</v>
      </c>
      <c r="P4" s="4790"/>
      <c r="Q4" s="4782"/>
      <c r="R4" s="1594"/>
      <c r="S4" s="4791"/>
      <c r="T4" s="4787" t="s">
        <v>3492</v>
      </c>
      <c r="U4" s="4789" t="s">
        <v>3495</v>
      </c>
      <c r="V4" s="4790"/>
      <c r="W4" s="1594"/>
      <c r="X4" s="1594"/>
      <c r="Y4" s="1594"/>
      <c r="Z4" s="4787" t="s">
        <v>3492</v>
      </c>
      <c r="AA4" s="4789" t="s">
        <v>3496</v>
      </c>
      <c r="AB4" s="4790"/>
      <c r="AC4" s="1594"/>
      <c r="AD4" s="1594"/>
    </row>
    <row r="5" spans="1:30" ht="23.25">
      <c r="A5" s="1594"/>
      <c r="B5" s="4782"/>
      <c r="C5" s="4792"/>
      <c r="D5" s="4788"/>
      <c r="E5" s="1594"/>
      <c r="F5" s="1594"/>
      <c r="G5" s="4782"/>
      <c r="H5" s="1594"/>
      <c r="I5" s="4784"/>
      <c r="J5" s="1594"/>
      <c r="K5" s="1594"/>
      <c r="L5" s="4782"/>
      <c r="M5" s="1594"/>
      <c r="N5" s="4793"/>
      <c r="O5" s="4786"/>
      <c r="P5" s="1594"/>
      <c r="Q5" s="4782"/>
      <c r="R5" s="1594"/>
      <c r="S5" s="4791"/>
      <c r="T5" s="4794"/>
      <c r="U5" s="1594"/>
      <c r="V5" s="1594"/>
      <c r="W5" s="1594"/>
      <c r="X5" s="1594"/>
      <c r="Y5" s="1594"/>
      <c r="Z5" s="1594"/>
      <c r="AA5" s="1594"/>
      <c r="AB5" s="1594"/>
      <c r="AC5" s="1594"/>
      <c r="AD5" s="1594"/>
    </row>
    <row r="6" spans="1:30" ht="21">
      <c r="A6" s="1594"/>
      <c r="B6" s="4782"/>
      <c r="C6" s="4787" t="s">
        <v>3492</v>
      </c>
      <c r="D6" s="4795" t="s">
        <v>3497</v>
      </c>
      <c r="E6" s="1594"/>
      <c r="F6" s="1594"/>
      <c r="G6" s="4782"/>
      <c r="H6" s="1594"/>
      <c r="I6" s="4784"/>
      <c r="J6" s="1594"/>
      <c r="K6" s="1594"/>
      <c r="L6" s="4782"/>
      <c r="M6" s="1594"/>
      <c r="N6" s="4787" t="s">
        <v>3492</v>
      </c>
      <c r="O6" s="4789" t="s">
        <v>3498</v>
      </c>
      <c r="P6" s="4790"/>
      <c r="Q6" s="4782"/>
      <c r="R6" s="1594"/>
      <c r="S6" s="4791"/>
      <c r="T6" s="4787" t="s">
        <v>3492</v>
      </c>
      <c r="U6" s="4789" t="s">
        <v>3499</v>
      </c>
      <c r="V6" s="4790"/>
      <c r="W6" s="1594"/>
      <c r="X6" s="1594"/>
      <c r="Y6" s="1594"/>
      <c r="Z6" s="4787" t="s">
        <v>3492</v>
      </c>
      <c r="AA6" s="4789" t="s">
        <v>3500</v>
      </c>
      <c r="AB6" s="4790"/>
      <c r="AC6" s="1594"/>
      <c r="AD6" s="1594"/>
    </row>
    <row r="7" spans="1:30" ht="23.25">
      <c r="A7" s="1594"/>
      <c r="B7" s="4782"/>
      <c r="C7" s="4792"/>
      <c r="D7" s="4788"/>
      <c r="E7" s="1594"/>
      <c r="F7" s="1594"/>
      <c r="G7" s="4782"/>
      <c r="H7" s="1594"/>
      <c r="I7" s="4784"/>
      <c r="J7" s="1594"/>
      <c r="K7" s="1594"/>
      <c r="L7" s="4782"/>
      <c r="M7" s="1594"/>
      <c r="N7" s="4793"/>
      <c r="O7" s="1594"/>
      <c r="P7" s="1594"/>
      <c r="Q7" s="4782"/>
      <c r="R7" s="1594"/>
      <c r="S7" s="4791"/>
      <c r="T7" s="1594"/>
      <c r="U7" s="1594"/>
      <c r="V7" s="1594"/>
      <c r="W7" s="1594"/>
      <c r="X7" s="1594"/>
      <c r="Y7" s="1594"/>
      <c r="Z7" s="1594"/>
      <c r="AA7" s="1594"/>
      <c r="AB7" s="1594"/>
      <c r="AC7" s="1594"/>
      <c r="AD7" s="1594"/>
    </row>
    <row r="8" spans="1:30" ht="21">
      <c r="A8" s="1594"/>
      <c r="B8" s="4782"/>
      <c r="C8" s="4787" t="s">
        <v>3492</v>
      </c>
      <c r="D8" s="4789" t="s">
        <v>3501</v>
      </c>
      <c r="E8" s="1594"/>
      <c r="F8" s="1594"/>
      <c r="G8" s="4782"/>
      <c r="H8" s="1594"/>
      <c r="I8" s="4784"/>
      <c r="J8" s="1594"/>
      <c r="K8" s="1594"/>
      <c r="L8" s="4782"/>
      <c r="M8" s="1594"/>
      <c r="N8" s="4787" t="s">
        <v>3492</v>
      </c>
      <c r="O8" s="4789" t="s">
        <v>3502</v>
      </c>
      <c r="P8" s="4790"/>
      <c r="Q8" s="4782"/>
      <c r="R8" s="1594"/>
      <c r="S8" s="4791"/>
      <c r="T8" s="4787" t="s">
        <v>3492</v>
      </c>
      <c r="U8" s="4789" t="s">
        <v>3503</v>
      </c>
      <c r="V8" s="4790"/>
      <c r="W8" s="1594"/>
      <c r="X8" s="1594"/>
      <c r="Y8" s="1594"/>
      <c r="Z8" s="4787" t="s">
        <v>3492</v>
      </c>
      <c r="AA8" s="4789" t="s">
        <v>3504</v>
      </c>
      <c r="AB8" s="4790"/>
      <c r="AC8" s="1594"/>
      <c r="AD8" s="1594"/>
    </row>
    <row r="9" spans="1:30" ht="19.5" customHeight="1">
      <c r="A9" s="1594"/>
      <c r="B9" s="4782"/>
      <c r="C9" s="4783"/>
      <c r="D9" s="4784"/>
      <c r="E9" s="1594"/>
      <c r="F9" s="1594"/>
      <c r="G9" s="4782"/>
      <c r="H9" s="1594"/>
      <c r="I9" s="4784"/>
      <c r="J9" s="1594"/>
      <c r="K9" s="1594"/>
      <c r="L9" s="4782"/>
      <c r="M9" s="1594"/>
      <c r="N9" s="4784"/>
      <c r="O9" s="1594"/>
      <c r="P9" s="1594"/>
      <c r="Q9" s="4782"/>
      <c r="R9" s="1594"/>
      <c r="S9" s="4784"/>
      <c r="T9" s="1594"/>
      <c r="U9" s="1594"/>
      <c r="V9" s="1594"/>
      <c r="W9" s="1594"/>
      <c r="X9" s="1594"/>
      <c r="Y9" s="1594"/>
      <c r="Z9" s="1594"/>
      <c r="AA9" s="1594"/>
      <c r="AB9" s="1594"/>
      <c r="AC9" s="1594"/>
      <c r="AD9" s="1594"/>
    </row>
    <row r="10" spans="1:30" ht="39" customHeight="1">
      <c r="A10" s="1594"/>
      <c r="B10" s="4782"/>
      <c r="C10" s="4796" t="s">
        <v>3505</v>
      </c>
      <c r="D10" s="4797" t="s">
        <v>3506</v>
      </c>
      <c r="E10" s="4798"/>
      <c r="F10" s="4798"/>
      <c r="G10" s="4799"/>
      <c r="H10" s="4798"/>
      <c r="I10" s="4800"/>
      <c r="J10" s="4798"/>
      <c r="K10" s="4798"/>
      <c r="L10" s="4799"/>
      <c r="M10" s="4798"/>
      <c r="N10" s="4800"/>
      <c r="O10" s="4798"/>
      <c r="P10" s="4798"/>
      <c r="Q10" s="4799"/>
      <c r="R10" s="4798"/>
      <c r="S10" s="4800"/>
      <c r="T10" s="4798"/>
      <c r="U10" s="4798"/>
      <c r="V10" s="4798"/>
      <c r="W10" s="4798"/>
      <c r="X10" s="4798"/>
      <c r="Y10" s="4798"/>
      <c r="Z10" s="4798"/>
      <c r="AA10" s="1594"/>
      <c r="AB10" s="1594"/>
      <c r="AC10" s="1594"/>
      <c r="AD10" s="1594"/>
    </row>
    <row r="11" spans="1:30" ht="19.5" customHeight="1">
      <c r="A11" s="1594"/>
      <c r="B11" s="4782"/>
      <c r="C11" s="4783"/>
      <c r="D11" s="4784"/>
      <c r="E11" s="1594"/>
      <c r="F11" s="1594"/>
      <c r="G11" s="4782"/>
      <c r="H11" s="1594"/>
      <c r="I11" s="4784"/>
      <c r="J11" s="1594"/>
      <c r="K11" s="1594"/>
      <c r="L11" s="4782"/>
      <c r="M11" s="1594"/>
      <c r="N11" s="4784"/>
      <c r="O11" s="1594"/>
      <c r="P11" s="1594"/>
      <c r="Q11" s="4782"/>
      <c r="R11" s="1594"/>
      <c r="S11" s="4784"/>
      <c r="T11" s="1594"/>
      <c r="U11" s="1594"/>
      <c r="V11" s="1594"/>
      <c r="W11" s="1594"/>
      <c r="X11" s="1594"/>
      <c r="Y11" s="1594"/>
      <c r="Z11" s="1594"/>
      <c r="AA11" s="1594"/>
      <c r="AB11" s="1594"/>
      <c r="AC11" s="1594"/>
      <c r="AD11" s="1594"/>
    </row>
    <row r="12" spans="1:30" ht="38.25" customHeight="1">
      <c r="A12" s="1594"/>
      <c r="B12" s="4782"/>
      <c r="C12" s="4796" t="s">
        <v>3505</v>
      </c>
      <c r="D12" s="4797" t="s">
        <v>3507</v>
      </c>
      <c r="E12" s="4798"/>
      <c r="F12" s="4798"/>
      <c r="G12" s="4799"/>
      <c r="H12" s="4798"/>
      <c r="I12" s="4800"/>
      <c r="J12" s="4798"/>
      <c r="K12" s="4798"/>
      <c r="L12" s="4799"/>
      <c r="M12" s="4798"/>
      <c r="N12" s="4800"/>
      <c r="O12" s="4798"/>
      <c r="P12" s="4798"/>
      <c r="Q12" s="4799"/>
      <c r="R12" s="4798"/>
      <c r="S12" s="4800"/>
      <c r="T12" s="4798"/>
      <c r="U12" s="4798"/>
      <c r="V12" s="4798"/>
      <c r="W12" s="4798"/>
      <c r="X12" s="4798"/>
      <c r="Y12" s="4798"/>
      <c r="Z12" s="4798"/>
      <c r="AA12" s="4798"/>
      <c r="AB12" s="4798"/>
      <c r="AC12" s="4798"/>
      <c r="AD12" s="4798"/>
    </row>
    <row r="13" spans="1:30" ht="19.5" customHeight="1">
      <c r="A13" s="1594"/>
      <c r="B13" s="4782"/>
      <c r="C13" s="4783"/>
      <c r="D13" s="4784"/>
      <c r="E13" s="1594"/>
      <c r="F13" s="1594"/>
      <c r="G13" s="4782"/>
      <c r="H13" s="1594"/>
      <c r="I13" s="4784"/>
      <c r="J13" s="1594"/>
      <c r="K13" s="1594"/>
      <c r="L13" s="4782"/>
      <c r="M13" s="1594"/>
      <c r="N13" s="4784"/>
      <c r="O13" s="1594"/>
      <c r="P13" s="1594"/>
      <c r="Q13" s="4782"/>
      <c r="R13" s="1594"/>
      <c r="S13" s="4784"/>
      <c r="T13" s="1594"/>
      <c r="U13" s="1594"/>
      <c r="V13" s="1594"/>
      <c r="W13" s="1594"/>
      <c r="X13" s="1594"/>
      <c r="Y13" s="1594"/>
      <c r="Z13" s="1594"/>
      <c r="AA13" s="1594"/>
      <c r="AB13" s="1594"/>
      <c r="AC13" s="1594"/>
      <c r="AD13" s="1594"/>
    </row>
    <row r="14" spans="1:30" ht="47.25">
      <c r="A14" s="1594"/>
      <c r="B14" s="1594"/>
      <c r="C14" s="1589"/>
      <c r="D14" s="4801" t="s">
        <v>3508</v>
      </c>
      <c r="E14" s="4802" t="s">
        <v>3509</v>
      </c>
      <c r="F14" s="2104"/>
      <c r="G14" s="1589"/>
      <c r="H14" s="4802" t="s">
        <v>3510</v>
      </c>
      <c r="I14" s="4802" t="s">
        <v>3511</v>
      </c>
      <c r="J14" s="4802" t="s">
        <v>3512</v>
      </c>
      <c r="M14" s="4804" t="s">
        <v>3513</v>
      </c>
      <c r="N14" s="4804" t="s">
        <v>3514</v>
      </c>
      <c r="O14" s="2104"/>
      <c r="P14" s="4804" t="s">
        <v>3515</v>
      </c>
      <c r="Q14" s="2104"/>
      <c r="S14" s="2104"/>
      <c r="T14" s="2104"/>
      <c r="U14" s="2104"/>
      <c r="V14" s="2104"/>
      <c r="W14" s="2104"/>
      <c r="X14" s="4805" t="s">
        <v>3516</v>
      </c>
      <c r="Y14" s="2104"/>
      <c r="AB14" s="4806" t="s">
        <v>3517</v>
      </c>
    </row>
    <row r="15" spans="1:30" ht="19.5" customHeight="1">
      <c r="A15" s="1594"/>
      <c r="B15" s="4782"/>
      <c r="C15" s="4783"/>
      <c r="D15" s="4784"/>
      <c r="E15" s="1594"/>
      <c r="F15" s="1594"/>
      <c r="G15" s="4782"/>
      <c r="H15" s="1594"/>
      <c r="I15" s="4784"/>
      <c r="J15" s="1594"/>
      <c r="K15" s="1594"/>
      <c r="L15" s="4782"/>
      <c r="M15" s="1594"/>
      <c r="N15" s="4784"/>
      <c r="O15" s="1594"/>
      <c r="P15" s="1594"/>
      <c r="Q15" s="4782"/>
      <c r="R15" s="1594"/>
      <c r="S15" s="4784"/>
      <c r="T15" s="1594"/>
      <c r="U15" s="1594"/>
      <c r="V15" s="1594"/>
      <c r="W15" s="1594"/>
      <c r="X15" s="1594"/>
      <c r="Y15" s="1594"/>
      <c r="Z15" s="1594"/>
      <c r="AA15" s="1594"/>
      <c r="AB15" s="1594"/>
      <c r="AC15" s="1594"/>
      <c r="AD15" s="1594"/>
    </row>
    <row r="16" spans="1:30">
      <c r="A16" s="4807">
        <v>1</v>
      </c>
      <c r="B16" s="4803" t="s">
        <v>3518</v>
      </c>
      <c r="C16" s="4808" t="s">
        <v>3519</v>
      </c>
      <c r="D16" s="4809" t="s">
        <v>3520</v>
      </c>
      <c r="E16" s="4810"/>
      <c r="F16" s="4807">
        <v>325</v>
      </c>
      <c r="G16" s="4803" t="s">
        <v>3521</v>
      </c>
      <c r="H16" s="4808" t="s">
        <v>3522</v>
      </c>
      <c r="I16" s="4809" t="s">
        <v>3523</v>
      </c>
      <c r="J16" s="4810"/>
      <c r="K16" s="4807">
        <v>649</v>
      </c>
      <c r="L16" s="4803" t="s">
        <v>3524</v>
      </c>
      <c r="M16" s="4808" t="s">
        <v>3525</v>
      </c>
      <c r="N16" s="4809" t="s">
        <v>3526</v>
      </c>
      <c r="O16" s="4810"/>
      <c r="P16" s="4807">
        <v>973</v>
      </c>
      <c r="Q16" s="4803" t="s">
        <v>3527</v>
      </c>
      <c r="R16" s="4808" t="s">
        <v>3528</v>
      </c>
      <c r="S16" s="4809" t="s">
        <v>3529</v>
      </c>
      <c r="T16" s="1594"/>
      <c r="U16" s="4811" t="s">
        <v>3530</v>
      </c>
      <c r="W16" s="4810"/>
      <c r="X16" s="4812"/>
      <c r="Y16" s="4812"/>
      <c r="Z16" s="4812"/>
      <c r="AA16" s="4812"/>
      <c r="AB16" s="4812"/>
      <c r="AC16" s="4812"/>
      <c r="AD16" s="4812"/>
    </row>
    <row r="17" spans="1:35">
      <c r="A17" s="4807">
        <v>2</v>
      </c>
      <c r="B17" s="4803" t="s">
        <v>3531</v>
      </c>
      <c r="C17" s="4808" t="s">
        <v>3532</v>
      </c>
      <c r="D17" s="4809" t="s">
        <v>3533</v>
      </c>
      <c r="E17" s="4810"/>
      <c r="F17" s="4807">
        <v>326</v>
      </c>
      <c r="G17" s="4803" t="s">
        <v>3534</v>
      </c>
      <c r="H17" s="4808" t="s">
        <v>3535</v>
      </c>
      <c r="I17" s="4809" t="s">
        <v>3536</v>
      </c>
      <c r="J17" s="4810"/>
      <c r="K17" s="4807">
        <v>650</v>
      </c>
      <c r="L17" s="4803" t="s">
        <v>3537</v>
      </c>
      <c r="M17" s="4808" t="s">
        <v>3538</v>
      </c>
      <c r="N17" s="4809" t="s">
        <v>3539</v>
      </c>
      <c r="O17" s="4810"/>
      <c r="P17" s="4807">
        <v>974</v>
      </c>
      <c r="Q17" s="4803" t="s">
        <v>3540</v>
      </c>
      <c r="R17" s="4808" t="s">
        <v>3541</v>
      </c>
      <c r="S17" s="4809" t="s">
        <v>3542</v>
      </c>
      <c r="T17" s="1594"/>
      <c r="U17" s="4787" t="s">
        <v>3492</v>
      </c>
      <c r="V17" s="4813" t="s">
        <v>3543</v>
      </c>
      <c r="W17" s="4814"/>
      <c r="X17" s="4815"/>
      <c r="Y17" s="4812"/>
      <c r="Z17" s="4812"/>
      <c r="AA17" s="4812"/>
      <c r="AB17" s="4812"/>
      <c r="AC17" s="4812"/>
      <c r="AD17" s="4812"/>
      <c r="AH17" s="4816"/>
    </row>
    <row r="18" spans="1:35">
      <c r="A18" s="4807">
        <v>3</v>
      </c>
      <c r="B18" s="4803" t="s">
        <v>3544</v>
      </c>
      <c r="C18" s="4808" t="s">
        <v>3545</v>
      </c>
      <c r="D18" s="4809" t="s">
        <v>3546</v>
      </c>
      <c r="E18" s="4810"/>
      <c r="F18" s="4807">
        <v>327</v>
      </c>
      <c r="G18" s="4803" t="s">
        <v>3547</v>
      </c>
      <c r="H18" s="4808" t="s">
        <v>3548</v>
      </c>
      <c r="I18" s="4809" t="s">
        <v>3549</v>
      </c>
      <c r="J18" s="4810"/>
      <c r="K18" s="4807">
        <v>651</v>
      </c>
      <c r="L18" s="4803" t="s">
        <v>3550</v>
      </c>
      <c r="M18" s="4808" t="s">
        <v>3551</v>
      </c>
      <c r="N18" s="4809" t="s">
        <v>3552</v>
      </c>
      <c r="O18" s="4810"/>
      <c r="P18" s="4807">
        <v>975</v>
      </c>
      <c r="Q18" s="4803" t="s">
        <v>3553</v>
      </c>
      <c r="R18" s="4808" t="s">
        <v>3554</v>
      </c>
      <c r="S18" s="4809" t="s">
        <v>3555</v>
      </c>
      <c r="T18" s="1594"/>
      <c r="U18" s="4811" t="s">
        <v>3491</v>
      </c>
      <c r="V18" s="4811"/>
      <c r="W18" s="4810"/>
      <c r="X18" s="4815"/>
      <c r="Y18" s="4812"/>
      <c r="Z18" s="4812"/>
      <c r="AA18" s="4812"/>
      <c r="AB18" s="4812"/>
      <c r="AC18" s="4812"/>
      <c r="AD18" s="4812"/>
      <c r="AH18" s="4816"/>
    </row>
    <row r="19" spans="1:35">
      <c r="A19" s="4807">
        <v>4</v>
      </c>
      <c r="B19" s="4803" t="s">
        <v>3556</v>
      </c>
      <c r="C19" s="4808" t="s">
        <v>3557</v>
      </c>
      <c r="D19" s="4809" t="s">
        <v>3558</v>
      </c>
      <c r="E19" s="4810"/>
      <c r="F19" s="4807">
        <v>328</v>
      </c>
      <c r="G19" s="4803" t="s">
        <v>3559</v>
      </c>
      <c r="H19" s="4808" t="s">
        <v>3560</v>
      </c>
      <c r="I19" s="4809" t="s">
        <v>3561</v>
      </c>
      <c r="J19" s="4810"/>
      <c r="K19" s="4807">
        <v>652</v>
      </c>
      <c r="L19" s="4803" t="s">
        <v>3562</v>
      </c>
      <c r="M19" s="4808" t="s">
        <v>3563</v>
      </c>
      <c r="N19" s="4809" t="s">
        <v>3564</v>
      </c>
      <c r="O19" s="4810"/>
      <c r="P19" s="4807">
        <v>976</v>
      </c>
      <c r="Q19" s="4803" t="s">
        <v>3565</v>
      </c>
      <c r="R19" s="4808" t="s">
        <v>3566</v>
      </c>
      <c r="S19" s="4809" t="s">
        <v>3567</v>
      </c>
      <c r="T19" s="1594"/>
      <c r="U19" s="4787" t="s">
        <v>3492</v>
      </c>
      <c r="V19" s="4813" t="s">
        <v>3493</v>
      </c>
      <c r="W19" s="4814"/>
      <c r="X19" s="4815"/>
      <c r="Y19" s="4812"/>
      <c r="Z19" s="4812"/>
      <c r="AA19" s="4812"/>
      <c r="AB19" s="4812"/>
      <c r="AC19" s="4812"/>
      <c r="AD19" s="4812"/>
      <c r="AH19" s="4816"/>
      <c r="AI19" s="4816"/>
    </row>
    <row r="20" spans="1:35">
      <c r="A20" s="4807">
        <v>5</v>
      </c>
      <c r="B20" s="4803" t="s">
        <v>3568</v>
      </c>
      <c r="C20" s="4808" t="s">
        <v>3569</v>
      </c>
      <c r="D20" s="4809" t="s">
        <v>3570</v>
      </c>
      <c r="E20" s="4810"/>
      <c r="F20" s="4807">
        <v>329</v>
      </c>
      <c r="G20" s="4803" t="s">
        <v>3571</v>
      </c>
      <c r="H20" s="4808" t="s">
        <v>3572</v>
      </c>
      <c r="I20" s="4809" t="s">
        <v>3573</v>
      </c>
      <c r="J20" s="4810"/>
      <c r="K20" s="4807">
        <v>653</v>
      </c>
      <c r="L20" s="4803" t="s">
        <v>3574</v>
      </c>
      <c r="M20" s="4808" t="s">
        <v>3575</v>
      </c>
      <c r="N20" s="4809" t="s">
        <v>3576</v>
      </c>
      <c r="O20" s="4810"/>
      <c r="P20" s="4807">
        <v>977</v>
      </c>
      <c r="Q20" s="4803" t="s">
        <v>3577</v>
      </c>
      <c r="R20" s="4808" t="s">
        <v>3578</v>
      </c>
      <c r="S20" s="4809" t="s">
        <v>3579</v>
      </c>
      <c r="T20" s="1594"/>
      <c r="U20" s="4817"/>
      <c r="V20" s="4811" t="s">
        <v>3580</v>
      </c>
      <c r="W20" s="4810"/>
      <c r="X20" s="4815"/>
      <c r="Y20" s="4812"/>
      <c r="Z20" s="4812"/>
      <c r="AA20" s="4812"/>
      <c r="AB20" s="4812"/>
      <c r="AC20" s="4812"/>
      <c r="AD20" s="4812"/>
    </row>
    <row r="21" spans="1:35">
      <c r="A21" s="4807">
        <v>6</v>
      </c>
      <c r="B21" s="4803">
        <v>2795</v>
      </c>
      <c r="C21" s="4808" t="s">
        <v>3581</v>
      </c>
      <c r="D21" s="4809" t="s">
        <v>3582</v>
      </c>
      <c r="E21" s="4810"/>
      <c r="F21" s="4807">
        <v>330</v>
      </c>
      <c r="G21" s="4803" t="s">
        <v>3583</v>
      </c>
      <c r="H21" s="4808" t="s">
        <v>3584</v>
      </c>
      <c r="I21" s="4809" t="s">
        <v>3585</v>
      </c>
      <c r="J21" s="4810"/>
      <c r="K21" s="4807">
        <v>654</v>
      </c>
      <c r="L21" s="4803" t="s">
        <v>3586</v>
      </c>
      <c r="M21" s="4808" t="s">
        <v>3587</v>
      </c>
      <c r="N21" s="4809" t="s">
        <v>3588</v>
      </c>
      <c r="O21" s="4810"/>
      <c r="P21" s="4807">
        <v>978</v>
      </c>
      <c r="Q21" s="4803" t="s">
        <v>3589</v>
      </c>
      <c r="R21" s="4808" t="s">
        <v>3590</v>
      </c>
      <c r="S21" s="4809" t="s">
        <v>3591</v>
      </c>
      <c r="T21" s="1594"/>
      <c r="U21" s="4810"/>
      <c r="V21" s="4810"/>
      <c r="W21" s="4810"/>
      <c r="X21" s="4810"/>
      <c r="Y21" s="4810"/>
      <c r="Z21" s="4810"/>
      <c r="AA21" s="4810"/>
      <c r="AB21" s="4810"/>
      <c r="AC21" s="4810"/>
      <c r="AD21" s="4810"/>
    </row>
    <row r="22" spans="1:35">
      <c r="A22" s="4807">
        <v>7</v>
      </c>
      <c r="B22" s="4803">
        <v>2796</v>
      </c>
      <c r="C22" s="4808" t="s">
        <v>3592</v>
      </c>
      <c r="D22" s="4809" t="s">
        <v>3593</v>
      </c>
      <c r="E22" s="4810"/>
      <c r="F22" s="4807">
        <v>331</v>
      </c>
      <c r="G22" s="4803" t="s">
        <v>3594</v>
      </c>
      <c r="H22" s="4808" t="s">
        <v>3595</v>
      </c>
      <c r="I22" s="4809" t="s">
        <v>3596</v>
      </c>
      <c r="J22" s="4810"/>
      <c r="K22" s="4807">
        <v>655</v>
      </c>
      <c r="L22" s="4803" t="s">
        <v>3597</v>
      </c>
      <c r="M22" s="4808" t="s">
        <v>3598</v>
      </c>
      <c r="N22" s="4809" t="s">
        <v>3599</v>
      </c>
      <c r="O22" s="4810"/>
      <c r="P22" s="4807">
        <v>979</v>
      </c>
      <c r="Q22" s="4803" t="s">
        <v>3600</v>
      </c>
      <c r="R22" s="4808" t="s">
        <v>3601</v>
      </c>
      <c r="S22" s="4809" t="s">
        <v>3602</v>
      </c>
      <c r="T22" s="1594"/>
      <c r="U22" s="4810"/>
      <c r="V22" s="4810"/>
      <c r="W22" s="4810"/>
      <c r="X22" s="4814"/>
      <c r="Y22" s="4814"/>
      <c r="Z22" s="4814"/>
      <c r="AA22" s="4814"/>
      <c r="AB22" s="4814"/>
      <c r="AC22" s="4814"/>
      <c r="AD22" s="4810"/>
    </row>
    <row r="23" spans="1:35">
      <c r="A23" s="4807">
        <v>8</v>
      </c>
      <c r="B23" s="4803">
        <v>2797</v>
      </c>
      <c r="C23" s="4808" t="s">
        <v>3603</v>
      </c>
      <c r="D23" s="4809" t="s">
        <v>3604</v>
      </c>
      <c r="E23" s="4810"/>
      <c r="F23" s="4807">
        <v>332</v>
      </c>
      <c r="G23" s="4803" t="s">
        <v>3605</v>
      </c>
      <c r="H23" s="4808" t="s">
        <v>3606</v>
      </c>
      <c r="I23" s="4809" t="s">
        <v>3607</v>
      </c>
      <c r="J23" s="4810"/>
      <c r="K23" s="4807">
        <v>656</v>
      </c>
      <c r="L23" s="4803" t="s">
        <v>3608</v>
      </c>
      <c r="M23" s="4808" t="s">
        <v>3609</v>
      </c>
      <c r="N23" s="4809" t="s">
        <v>3610</v>
      </c>
      <c r="O23" s="4810"/>
      <c r="P23" s="4807">
        <v>980</v>
      </c>
      <c r="Q23" s="4803" t="s">
        <v>3611</v>
      </c>
      <c r="R23" s="4808" t="s">
        <v>3612</v>
      </c>
      <c r="S23" s="4809" t="s">
        <v>3613</v>
      </c>
      <c r="T23" s="1594"/>
      <c r="U23" s="4814" t="s">
        <v>3614</v>
      </c>
      <c r="V23" s="4814"/>
      <c r="W23" s="4814"/>
      <c r="X23" s="4814"/>
      <c r="Y23" s="4810"/>
      <c r="Z23" s="4810"/>
      <c r="AA23" s="4810"/>
      <c r="AB23" s="4810"/>
      <c r="AC23" s="4810"/>
      <c r="AD23" s="4810"/>
      <c r="AE23" s="1594"/>
    </row>
    <row r="24" spans="1:35">
      <c r="A24" s="4807">
        <v>9</v>
      </c>
      <c r="B24" s="4803" t="s">
        <v>3615</v>
      </c>
      <c r="C24" s="4808" t="s">
        <v>3616</v>
      </c>
      <c r="D24" s="4809" t="s">
        <v>3617</v>
      </c>
      <c r="E24" s="4810"/>
      <c r="F24" s="4807">
        <v>333</v>
      </c>
      <c r="G24" s="4803" t="s">
        <v>3618</v>
      </c>
      <c r="H24" s="4808" t="s">
        <v>3619</v>
      </c>
      <c r="I24" s="4809" t="s">
        <v>3620</v>
      </c>
      <c r="J24" s="4810"/>
      <c r="K24" s="4807">
        <v>657</v>
      </c>
      <c r="L24" s="4803" t="s">
        <v>3621</v>
      </c>
      <c r="M24" s="4808" t="s">
        <v>3622</v>
      </c>
      <c r="N24" s="4809" t="s">
        <v>3623</v>
      </c>
      <c r="O24" s="4810"/>
      <c r="P24" s="4807">
        <v>981</v>
      </c>
      <c r="Q24" s="4803" t="s">
        <v>3624</v>
      </c>
      <c r="R24" s="4808" t="s">
        <v>3625</v>
      </c>
      <c r="S24" s="4809" t="s">
        <v>3626</v>
      </c>
      <c r="T24" s="1594"/>
      <c r="U24" s="4814" t="s">
        <v>3627</v>
      </c>
      <c r="V24" s="4814"/>
      <c r="W24" s="4814"/>
      <c r="X24" s="4814"/>
      <c r="Y24" s="4810"/>
      <c r="Z24" s="4810"/>
      <c r="AA24" s="4810"/>
      <c r="AB24" s="4810"/>
      <c r="AC24" s="4810"/>
      <c r="AD24" s="4810"/>
    </row>
    <row r="25" spans="1:35">
      <c r="A25" s="4807">
        <v>10</v>
      </c>
      <c r="B25" s="4803" t="s">
        <v>3628</v>
      </c>
      <c r="C25" s="4808" t="s">
        <v>3629</v>
      </c>
      <c r="E25" s="4810"/>
      <c r="F25" s="4807">
        <v>334</v>
      </c>
      <c r="G25" s="4803" t="s">
        <v>3630</v>
      </c>
      <c r="H25" s="4808" t="s">
        <v>3631</v>
      </c>
      <c r="I25" s="4809" t="s">
        <v>3632</v>
      </c>
      <c r="J25" s="4810"/>
      <c r="K25" s="4807">
        <v>658</v>
      </c>
      <c r="L25" s="4803" t="s">
        <v>3633</v>
      </c>
      <c r="M25" s="4808" t="s">
        <v>3634</v>
      </c>
      <c r="N25" s="4809" t="s">
        <v>3635</v>
      </c>
      <c r="O25" s="4810"/>
      <c r="P25" s="4807">
        <v>982</v>
      </c>
      <c r="Q25" s="4803" t="s">
        <v>3636</v>
      </c>
      <c r="R25" s="4808" t="s">
        <v>3637</v>
      </c>
      <c r="S25" s="4809" t="s">
        <v>3638</v>
      </c>
      <c r="T25" s="1594"/>
      <c r="U25" s="4814"/>
      <c r="V25" s="4814" t="s">
        <v>3639</v>
      </c>
      <c r="W25" s="4814"/>
      <c r="X25" s="4814"/>
      <c r="Y25" s="4810"/>
      <c r="Z25" s="4810"/>
      <c r="AA25" s="4810"/>
      <c r="AB25" s="4810"/>
      <c r="AC25" s="4810"/>
      <c r="AD25" s="4810"/>
    </row>
    <row r="26" spans="1:35">
      <c r="A26" s="4807">
        <v>11</v>
      </c>
      <c r="B26" s="4803" t="s">
        <v>3640</v>
      </c>
      <c r="C26" s="4808" t="s">
        <v>3641</v>
      </c>
      <c r="E26" s="4810"/>
      <c r="F26" s="4807">
        <v>335</v>
      </c>
      <c r="G26" s="4803" t="s">
        <v>3642</v>
      </c>
      <c r="H26" s="4808" t="s">
        <v>3643</v>
      </c>
      <c r="I26" s="4809" t="s">
        <v>3644</v>
      </c>
      <c r="J26" s="4810"/>
      <c r="K26" s="4807">
        <v>659</v>
      </c>
      <c r="L26" s="4803" t="s">
        <v>3645</v>
      </c>
      <c r="M26" s="4808" t="s">
        <v>3646</v>
      </c>
      <c r="N26" s="4809" t="s">
        <v>3647</v>
      </c>
      <c r="O26" s="4810"/>
      <c r="P26" s="4807">
        <v>983</v>
      </c>
      <c r="Q26" s="4803" t="s">
        <v>3648</v>
      </c>
      <c r="R26" s="4808" t="s">
        <v>3649</v>
      </c>
      <c r="S26" s="4809" t="s">
        <v>3650</v>
      </c>
      <c r="T26" s="1594"/>
      <c r="U26" s="4814"/>
      <c r="V26" s="4814" t="s">
        <v>3651</v>
      </c>
      <c r="W26" s="4814"/>
      <c r="X26" s="4814"/>
      <c r="Y26" s="4810"/>
      <c r="Z26" s="4810"/>
      <c r="AA26" s="4810"/>
      <c r="AB26" s="4810"/>
      <c r="AC26" s="4810"/>
      <c r="AD26" s="4810"/>
    </row>
    <row r="27" spans="1:35">
      <c r="A27" s="4807">
        <v>12</v>
      </c>
      <c r="B27" s="4803">
        <v>3030</v>
      </c>
      <c r="C27" s="4808" t="s">
        <v>3652</v>
      </c>
      <c r="E27" s="4810"/>
      <c r="F27" s="4807">
        <v>336</v>
      </c>
      <c r="G27" s="4803" t="s">
        <v>3653</v>
      </c>
      <c r="H27" s="4808" t="s">
        <v>3654</v>
      </c>
      <c r="I27" s="4809" t="s">
        <v>3655</v>
      </c>
      <c r="J27" s="4810"/>
      <c r="K27" s="4807">
        <v>660</v>
      </c>
      <c r="L27" s="4803" t="s">
        <v>3656</v>
      </c>
      <c r="M27" s="4808" t="s">
        <v>3657</v>
      </c>
      <c r="N27" s="4809" t="s">
        <v>3658</v>
      </c>
      <c r="O27" s="4810"/>
      <c r="P27" s="4807">
        <v>984</v>
      </c>
      <c r="Q27" s="4803" t="s">
        <v>3659</v>
      </c>
      <c r="R27" s="4808" t="s">
        <v>3660</v>
      </c>
      <c r="S27" s="4809" t="s">
        <v>3661</v>
      </c>
      <c r="T27" s="1594"/>
      <c r="U27" s="4817"/>
      <c r="V27" s="4810"/>
      <c r="W27" s="4810"/>
      <c r="X27" s="4810"/>
      <c r="Y27" s="4810"/>
      <c r="Z27" s="4810"/>
      <c r="AA27" s="4810"/>
      <c r="AB27" s="4810"/>
      <c r="AC27" s="4810"/>
      <c r="AD27" s="4810"/>
    </row>
    <row r="28" spans="1:35">
      <c r="A28" s="4807">
        <v>13</v>
      </c>
      <c r="B28" s="4803" t="s">
        <v>3662</v>
      </c>
      <c r="C28" s="4808" t="s">
        <v>3663</v>
      </c>
      <c r="E28" s="4810"/>
      <c r="F28" s="4807">
        <v>337</v>
      </c>
      <c r="G28" s="4803" t="s">
        <v>3664</v>
      </c>
      <c r="H28" s="4808" t="s">
        <v>3665</v>
      </c>
      <c r="I28" s="4809" t="s">
        <v>3666</v>
      </c>
      <c r="J28" s="4810"/>
      <c r="K28" s="4807">
        <v>661</v>
      </c>
      <c r="L28" s="4803" t="s">
        <v>3667</v>
      </c>
      <c r="M28" s="4808" t="s">
        <v>3668</v>
      </c>
      <c r="N28" s="4809" t="s">
        <v>3669</v>
      </c>
      <c r="O28" s="4810"/>
      <c r="P28" s="4807">
        <v>985</v>
      </c>
      <c r="Q28" s="4803" t="s">
        <v>3670</v>
      </c>
      <c r="R28" s="4808" t="s">
        <v>3671</v>
      </c>
      <c r="S28" s="4809" t="s">
        <v>3672</v>
      </c>
      <c r="T28" s="1594"/>
      <c r="U28" s="1594"/>
      <c r="V28" s="1594"/>
      <c r="W28" s="1594"/>
      <c r="X28" s="1594"/>
      <c r="Y28" s="1594"/>
      <c r="Z28" s="1594"/>
      <c r="AA28" s="1594"/>
      <c r="AB28" s="1594"/>
      <c r="AC28" s="1594"/>
      <c r="AD28" s="1594"/>
      <c r="AE28" s="1594"/>
      <c r="AF28" s="1594"/>
      <c r="AG28" s="1594"/>
    </row>
    <row r="29" spans="1:35">
      <c r="A29" s="4807">
        <v>14</v>
      </c>
      <c r="B29" s="4803" t="s">
        <v>3673</v>
      </c>
      <c r="C29" s="4808" t="s">
        <v>3674</v>
      </c>
      <c r="E29" s="4810"/>
      <c r="F29" s="4807">
        <v>338</v>
      </c>
      <c r="G29" s="4803" t="s">
        <v>3675</v>
      </c>
      <c r="H29" s="4808" t="s">
        <v>3676</v>
      </c>
      <c r="I29" s="4809" t="s">
        <v>3677</v>
      </c>
      <c r="J29" s="4810"/>
      <c r="K29" s="4807">
        <v>662</v>
      </c>
      <c r="L29" s="4803" t="s">
        <v>3678</v>
      </c>
      <c r="M29" s="4808" t="s">
        <v>3679</v>
      </c>
      <c r="N29" s="4809" t="s">
        <v>3680</v>
      </c>
      <c r="O29" s="4810"/>
      <c r="P29" s="4807">
        <v>986</v>
      </c>
      <c r="Q29" s="4803" t="s">
        <v>3681</v>
      </c>
      <c r="R29" s="4808" t="s">
        <v>3682</v>
      </c>
      <c r="S29" s="4809" t="s">
        <v>3683</v>
      </c>
      <c r="T29" s="1594"/>
      <c r="U29" s="1594"/>
      <c r="V29" s="1594"/>
      <c r="W29" s="1594"/>
      <c r="X29" s="1594"/>
      <c r="Y29" s="1594"/>
      <c r="Z29" s="1594"/>
      <c r="AA29" s="1594"/>
      <c r="AB29" s="1594"/>
      <c r="AC29" s="1594"/>
      <c r="AD29" s="1594"/>
    </row>
    <row r="30" spans="1:35">
      <c r="A30" s="4807">
        <v>15</v>
      </c>
      <c r="B30" s="4803">
        <v>2049</v>
      </c>
      <c r="C30" s="4808" t="s">
        <v>3684</v>
      </c>
      <c r="E30" s="4810"/>
      <c r="F30" s="4807">
        <v>339</v>
      </c>
      <c r="G30" s="4803" t="s">
        <v>3685</v>
      </c>
      <c r="H30" s="4808" t="s">
        <v>3686</v>
      </c>
      <c r="I30" s="4809" t="s">
        <v>3687</v>
      </c>
      <c r="J30" s="4810"/>
      <c r="K30" s="4807">
        <v>663</v>
      </c>
      <c r="L30" s="4803" t="s">
        <v>3688</v>
      </c>
      <c r="M30" s="4808" t="s">
        <v>3689</v>
      </c>
      <c r="N30" s="4809" t="s">
        <v>3690</v>
      </c>
      <c r="O30" s="4810"/>
      <c r="P30" s="4807">
        <v>987</v>
      </c>
      <c r="Q30" s="4803" t="s">
        <v>3691</v>
      </c>
      <c r="R30" s="4808" t="s">
        <v>3692</v>
      </c>
      <c r="S30" s="4809" t="s">
        <v>3693</v>
      </c>
      <c r="T30" s="1594"/>
      <c r="U30" s="1594"/>
      <c r="V30" s="1594"/>
      <c r="W30" s="1594"/>
      <c r="X30" s="1594"/>
      <c r="Y30" s="1594"/>
      <c r="Z30" s="1594"/>
      <c r="AA30" s="1594"/>
      <c r="AB30" s="1594"/>
      <c r="AC30" s="1594"/>
      <c r="AD30" s="1594"/>
    </row>
    <row r="31" spans="1:35">
      <c r="A31" s="4807">
        <v>16</v>
      </c>
      <c r="B31" s="4803" t="s">
        <v>3694</v>
      </c>
      <c r="C31" s="4808" t="s">
        <v>3695</v>
      </c>
      <c r="E31" s="4810"/>
      <c r="F31" s="4807">
        <v>340</v>
      </c>
      <c r="G31" s="4803" t="s">
        <v>3696</v>
      </c>
      <c r="H31" s="4808" t="s">
        <v>3697</v>
      </c>
      <c r="I31" s="4809" t="s">
        <v>3698</v>
      </c>
      <c r="J31" s="4810"/>
      <c r="K31" s="4807">
        <v>664</v>
      </c>
      <c r="L31" s="4803" t="s">
        <v>3699</v>
      </c>
      <c r="M31" s="4808" t="s">
        <v>3700</v>
      </c>
      <c r="N31" s="4809" t="s">
        <v>3701</v>
      </c>
      <c r="O31" s="4810"/>
      <c r="P31" s="4807">
        <v>988</v>
      </c>
      <c r="Q31" s="4803" t="s">
        <v>3702</v>
      </c>
      <c r="R31" s="4808" t="s">
        <v>3703</v>
      </c>
      <c r="S31" s="4809" t="s">
        <v>3704</v>
      </c>
      <c r="T31" s="1594"/>
      <c r="U31" s="1594"/>
      <c r="V31" s="1594"/>
      <c r="W31" s="1594"/>
      <c r="X31" s="1594"/>
      <c r="Y31" s="1594"/>
      <c r="Z31" s="1594"/>
      <c r="AA31" s="1594"/>
      <c r="AB31" s="1594"/>
      <c r="AC31" s="1594"/>
      <c r="AD31" s="1594"/>
    </row>
    <row r="32" spans="1:35">
      <c r="A32" s="4807">
        <v>17</v>
      </c>
      <c r="B32" s="4803" t="s">
        <v>3705</v>
      </c>
      <c r="C32" s="4808" t="s">
        <v>3706</v>
      </c>
      <c r="E32" s="4810"/>
      <c r="F32" s="4807">
        <v>341</v>
      </c>
      <c r="G32" s="4803" t="s">
        <v>3707</v>
      </c>
      <c r="H32" s="4808" t="s">
        <v>3708</v>
      </c>
      <c r="I32" s="4809" t="s">
        <v>3709</v>
      </c>
      <c r="J32" s="4810"/>
      <c r="K32" s="4807">
        <v>665</v>
      </c>
      <c r="L32" s="4803" t="s">
        <v>3710</v>
      </c>
      <c r="M32" s="4808" t="s">
        <v>3711</v>
      </c>
      <c r="N32" s="4809" t="s">
        <v>3712</v>
      </c>
      <c r="O32" s="4810"/>
      <c r="P32" s="4807">
        <v>989</v>
      </c>
      <c r="Q32" s="4803" t="s">
        <v>3713</v>
      </c>
      <c r="R32" s="4808" t="s">
        <v>3714</v>
      </c>
      <c r="S32" s="4809" t="s">
        <v>3715</v>
      </c>
      <c r="T32" s="1594"/>
      <c r="U32" s="1594"/>
      <c r="V32" s="1594"/>
      <c r="W32" s="1594"/>
      <c r="X32" s="1594"/>
      <c r="Y32" s="1594"/>
      <c r="Z32" s="1594"/>
      <c r="AA32" s="1594"/>
      <c r="AB32" s="1594"/>
      <c r="AC32" s="1594"/>
      <c r="AD32" s="1594"/>
    </row>
    <row r="33" spans="1:30">
      <c r="A33" s="4807">
        <v>18</v>
      </c>
      <c r="B33" s="4803" t="s">
        <v>3716</v>
      </c>
      <c r="C33" s="4808" t="s">
        <v>3717</v>
      </c>
      <c r="E33" s="4810"/>
      <c r="F33" s="4807">
        <v>342</v>
      </c>
      <c r="G33" s="4803" t="s">
        <v>3718</v>
      </c>
      <c r="H33" s="4808" t="s">
        <v>3719</v>
      </c>
      <c r="I33" s="4809" t="s">
        <v>3720</v>
      </c>
      <c r="J33" s="4810"/>
      <c r="K33" s="4807">
        <v>666</v>
      </c>
      <c r="L33" s="4803" t="s">
        <v>3721</v>
      </c>
      <c r="M33" s="4808" t="s">
        <v>3722</v>
      </c>
      <c r="N33" s="4809" t="s">
        <v>3723</v>
      </c>
      <c r="O33" s="4810"/>
      <c r="P33" s="4807">
        <v>990</v>
      </c>
      <c r="Q33" s="4803" t="s">
        <v>3724</v>
      </c>
      <c r="R33" s="4808" t="s">
        <v>3725</v>
      </c>
      <c r="S33" s="4809" t="s">
        <v>3726</v>
      </c>
      <c r="T33" s="1594"/>
      <c r="U33" s="1594"/>
      <c r="V33" s="1594"/>
      <c r="W33" s="1594"/>
      <c r="X33" s="1594"/>
      <c r="Y33" s="1594"/>
      <c r="Z33" s="1594"/>
      <c r="AA33" s="1594"/>
      <c r="AB33" s="1594"/>
      <c r="AC33" s="1594"/>
      <c r="AD33" s="1594"/>
    </row>
    <row r="34" spans="1:30">
      <c r="A34" s="4807">
        <v>19</v>
      </c>
      <c r="B34" s="4803" t="s">
        <v>3727</v>
      </c>
      <c r="C34" s="4808" t="s">
        <v>3728</v>
      </c>
      <c r="E34" s="4810"/>
      <c r="F34" s="4807">
        <v>343</v>
      </c>
      <c r="G34" s="4803" t="s">
        <v>3729</v>
      </c>
      <c r="H34" s="4808" t="s">
        <v>3730</v>
      </c>
      <c r="I34" s="4809" t="s">
        <v>3731</v>
      </c>
      <c r="J34" s="4810"/>
      <c r="K34" s="4807">
        <v>667</v>
      </c>
      <c r="L34" s="4803" t="s">
        <v>3732</v>
      </c>
      <c r="M34" s="4808" t="s">
        <v>3733</v>
      </c>
      <c r="N34" s="4809" t="s">
        <v>3734</v>
      </c>
      <c r="O34" s="4810"/>
      <c r="P34" s="4807">
        <v>991</v>
      </c>
      <c r="Q34" s="4803" t="s">
        <v>3735</v>
      </c>
      <c r="R34" s="4808" t="s">
        <v>3736</v>
      </c>
      <c r="S34" s="4809" t="s">
        <v>3737</v>
      </c>
      <c r="T34" s="1594"/>
      <c r="U34" s="1594"/>
      <c r="V34" s="1594"/>
      <c r="W34" s="1594"/>
      <c r="X34" s="1594"/>
      <c r="Y34" s="1594"/>
      <c r="Z34" s="1594"/>
      <c r="AA34" s="1594"/>
      <c r="AB34" s="1594"/>
      <c r="AC34" s="1594"/>
      <c r="AD34" s="1594"/>
    </row>
    <row r="35" spans="1:30">
      <c r="A35" s="4807">
        <v>20</v>
      </c>
      <c r="B35" s="4803" t="s">
        <v>3738</v>
      </c>
      <c r="C35" s="4808" t="s">
        <v>3739</v>
      </c>
      <c r="E35" s="4810"/>
      <c r="F35" s="4807">
        <v>344</v>
      </c>
      <c r="G35" s="4803" t="s">
        <v>3740</v>
      </c>
      <c r="H35" s="4808" t="s">
        <v>3741</v>
      </c>
      <c r="I35" s="4809" t="s">
        <v>3742</v>
      </c>
      <c r="J35" s="4810"/>
      <c r="K35" s="4807">
        <v>668</v>
      </c>
      <c r="L35" s="4803" t="s">
        <v>3743</v>
      </c>
      <c r="M35" s="4808" t="s">
        <v>3744</v>
      </c>
      <c r="N35" s="4809" t="s">
        <v>3745</v>
      </c>
      <c r="O35" s="4810"/>
      <c r="P35" s="4807">
        <v>992</v>
      </c>
      <c r="Q35" s="4803" t="s">
        <v>3746</v>
      </c>
      <c r="R35" s="4808" t="s">
        <v>3747</v>
      </c>
      <c r="S35" s="4809" t="s">
        <v>3748</v>
      </c>
      <c r="T35" s="1594"/>
      <c r="U35" s="1594"/>
      <c r="V35" s="1594"/>
      <c r="W35" s="1594"/>
      <c r="X35" s="1594"/>
      <c r="Y35" s="1594"/>
      <c r="Z35" s="1594"/>
      <c r="AA35" s="1594"/>
      <c r="AB35" s="1594"/>
      <c r="AC35" s="1594"/>
      <c r="AD35" s="1594"/>
    </row>
    <row r="36" spans="1:30">
      <c r="A36" s="4807">
        <v>21</v>
      </c>
      <c r="B36" s="4803" t="s">
        <v>3749</v>
      </c>
      <c r="C36" s="4808" t="s">
        <v>3750</v>
      </c>
      <c r="E36" s="4810"/>
      <c r="F36" s="4807">
        <v>345</v>
      </c>
      <c r="G36" s="4803" t="s">
        <v>3751</v>
      </c>
      <c r="H36" s="4808" t="s">
        <v>3752</v>
      </c>
      <c r="I36" s="4809" t="s">
        <v>3753</v>
      </c>
      <c r="J36" s="4810"/>
      <c r="K36" s="4807">
        <v>669</v>
      </c>
      <c r="L36" s="4803" t="s">
        <v>3754</v>
      </c>
      <c r="M36" s="4808" t="s">
        <v>3755</v>
      </c>
      <c r="N36" s="4809" t="s">
        <v>3756</v>
      </c>
      <c r="O36" s="4810"/>
      <c r="P36" s="4807">
        <v>993</v>
      </c>
      <c r="Q36" s="4803" t="s">
        <v>3757</v>
      </c>
      <c r="R36" s="4808" t="s">
        <v>3758</v>
      </c>
      <c r="S36" s="4809" t="s">
        <v>3759</v>
      </c>
      <c r="T36" s="1594"/>
      <c r="U36" s="1594"/>
      <c r="V36" s="1594"/>
      <c r="W36" s="1594"/>
      <c r="X36" s="1594"/>
      <c r="Y36" s="1594"/>
      <c r="Z36" s="1594"/>
      <c r="AA36" s="1594"/>
      <c r="AB36" s="1594"/>
      <c r="AC36" s="1594"/>
      <c r="AD36" s="1594"/>
    </row>
    <row r="37" spans="1:30">
      <c r="A37" s="4807">
        <v>22</v>
      </c>
      <c r="B37" s="4803" t="s">
        <v>3760</v>
      </c>
      <c r="C37" s="4808" t="s">
        <v>3761</v>
      </c>
      <c r="E37" s="4810"/>
      <c r="F37" s="4807">
        <v>346</v>
      </c>
      <c r="G37" s="4803" t="s">
        <v>3762</v>
      </c>
      <c r="H37" s="4808" t="s">
        <v>3763</v>
      </c>
      <c r="I37" s="4809" t="s">
        <v>3764</v>
      </c>
      <c r="J37" s="4810"/>
      <c r="K37" s="4807">
        <v>670</v>
      </c>
      <c r="L37" s="4803" t="s">
        <v>3765</v>
      </c>
      <c r="M37" s="4808" t="s">
        <v>3766</v>
      </c>
      <c r="N37" s="4809" t="s">
        <v>3767</v>
      </c>
      <c r="O37" s="4810"/>
      <c r="P37" s="4807">
        <v>994</v>
      </c>
      <c r="Q37" s="4803" t="s">
        <v>3768</v>
      </c>
      <c r="R37" s="4808" t="s">
        <v>3769</v>
      </c>
      <c r="S37" s="4809" t="s">
        <v>3770</v>
      </c>
      <c r="T37" s="1594"/>
      <c r="U37" s="1594"/>
      <c r="V37" s="1594"/>
      <c r="W37" s="1594"/>
      <c r="X37" s="1594"/>
      <c r="Y37" s="1594"/>
      <c r="Z37" s="1594"/>
      <c r="AA37" s="1594"/>
      <c r="AB37" s="1594"/>
      <c r="AC37" s="1594"/>
      <c r="AD37" s="1594"/>
    </row>
    <row r="38" spans="1:30">
      <c r="A38" s="4807">
        <v>23</v>
      </c>
      <c r="B38" s="4803" t="s">
        <v>3771</v>
      </c>
      <c r="C38" s="4808" t="s">
        <v>3772</v>
      </c>
      <c r="E38" s="4810"/>
      <c r="F38" s="4807">
        <v>347</v>
      </c>
      <c r="G38" s="4803" t="s">
        <v>3773</v>
      </c>
      <c r="H38" s="4808" t="s">
        <v>3774</v>
      </c>
      <c r="I38" s="4809" t="s">
        <v>3775</v>
      </c>
      <c r="J38" s="4810"/>
      <c r="K38" s="4807">
        <v>671</v>
      </c>
      <c r="L38" s="4803" t="s">
        <v>3776</v>
      </c>
      <c r="M38" s="4808" t="s">
        <v>3777</v>
      </c>
      <c r="N38" s="4809" t="s">
        <v>3778</v>
      </c>
      <c r="O38" s="4810"/>
      <c r="P38" s="4807">
        <v>995</v>
      </c>
      <c r="Q38" s="4803" t="s">
        <v>3779</v>
      </c>
      <c r="R38" s="4808" t="s">
        <v>3780</v>
      </c>
      <c r="S38" s="4809" t="s">
        <v>3781</v>
      </c>
      <c r="T38" s="1594"/>
      <c r="U38" s="1594"/>
      <c r="V38" s="1594"/>
      <c r="W38" s="1594"/>
      <c r="X38" s="1594"/>
      <c r="Y38" s="1594"/>
      <c r="Z38" s="1594"/>
      <c r="AA38" s="1594"/>
      <c r="AB38" s="1594"/>
      <c r="AC38" s="1594"/>
      <c r="AD38" s="1594"/>
    </row>
    <row r="39" spans="1:30">
      <c r="A39" s="4807">
        <v>24</v>
      </c>
      <c r="B39" s="4803" t="s">
        <v>3782</v>
      </c>
      <c r="C39" s="4808" t="s">
        <v>3783</v>
      </c>
      <c r="D39" s="4809" t="s">
        <v>3784</v>
      </c>
      <c r="E39" s="4810"/>
      <c r="F39" s="4807">
        <v>348</v>
      </c>
      <c r="G39" s="4803" t="s">
        <v>3785</v>
      </c>
      <c r="H39" s="4808" t="s">
        <v>3786</v>
      </c>
      <c r="I39" s="4809" t="s">
        <v>3787</v>
      </c>
      <c r="J39" s="4810"/>
      <c r="K39" s="4807">
        <v>672</v>
      </c>
      <c r="L39" s="4803" t="s">
        <v>3788</v>
      </c>
      <c r="M39" s="4808" t="s">
        <v>3789</v>
      </c>
      <c r="N39" s="4809" t="s">
        <v>3790</v>
      </c>
      <c r="O39" s="4810"/>
      <c r="P39" s="4807">
        <v>996</v>
      </c>
      <c r="Q39" s="4803" t="s">
        <v>3791</v>
      </c>
      <c r="R39" s="4808" t="s">
        <v>3792</v>
      </c>
      <c r="T39" s="1594"/>
      <c r="U39" s="1594"/>
      <c r="V39" s="1594"/>
      <c r="W39" s="1594"/>
      <c r="X39" s="1594"/>
      <c r="Y39" s="1594"/>
      <c r="Z39" s="1594"/>
      <c r="AA39" s="1594"/>
      <c r="AB39" s="1594"/>
      <c r="AC39" s="1594"/>
      <c r="AD39" s="1594"/>
    </row>
    <row r="40" spans="1:30">
      <c r="A40" s="4807">
        <v>25</v>
      </c>
      <c r="B40" s="4803" t="s">
        <v>3793</v>
      </c>
      <c r="C40" s="4808" t="s">
        <v>3794</v>
      </c>
      <c r="D40" s="4809" t="s">
        <v>3795</v>
      </c>
      <c r="E40" s="4810"/>
      <c r="F40" s="4807">
        <v>349</v>
      </c>
      <c r="G40" s="4803" t="s">
        <v>3796</v>
      </c>
      <c r="H40" s="4808" t="s">
        <v>3797</v>
      </c>
      <c r="I40" s="4809" t="s">
        <v>3798</v>
      </c>
      <c r="J40" s="4810"/>
      <c r="K40" s="4807">
        <v>673</v>
      </c>
      <c r="L40" s="4803" t="s">
        <v>3799</v>
      </c>
      <c r="M40" s="4808" t="s">
        <v>3800</v>
      </c>
      <c r="N40" s="4809" t="s">
        <v>3801</v>
      </c>
      <c r="O40" s="4810"/>
      <c r="P40" s="4807">
        <v>997</v>
      </c>
      <c r="Q40" s="4803" t="s">
        <v>3802</v>
      </c>
      <c r="R40" s="4808" t="s">
        <v>3803</v>
      </c>
      <c r="T40" s="1594"/>
      <c r="U40" s="1594"/>
      <c r="V40" s="1594"/>
      <c r="W40" s="1594"/>
      <c r="X40" s="1594"/>
      <c r="Y40" s="1594"/>
      <c r="Z40" s="1594"/>
      <c r="AA40" s="1594"/>
      <c r="AB40" s="1594"/>
      <c r="AC40" s="1594"/>
      <c r="AD40" s="1594"/>
    </row>
    <row r="41" spans="1:30">
      <c r="A41" s="4807">
        <v>26</v>
      </c>
      <c r="B41" s="4803" t="s">
        <v>3804</v>
      </c>
      <c r="C41" s="4808" t="s">
        <v>3805</v>
      </c>
      <c r="D41" s="4809" t="s">
        <v>3795</v>
      </c>
      <c r="E41" s="4810"/>
      <c r="F41" s="4807">
        <v>350</v>
      </c>
      <c r="G41" s="4803" t="s">
        <v>3806</v>
      </c>
      <c r="H41" s="4808" t="s">
        <v>3807</v>
      </c>
      <c r="I41" s="4809" t="s">
        <v>3808</v>
      </c>
      <c r="J41" s="4810"/>
      <c r="K41" s="4807">
        <v>674</v>
      </c>
      <c r="L41" s="4803" t="s">
        <v>3809</v>
      </c>
      <c r="M41" s="4808" t="s">
        <v>3810</v>
      </c>
      <c r="N41" s="4809" t="s">
        <v>3811</v>
      </c>
      <c r="O41" s="4810"/>
      <c r="P41" s="4807">
        <v>998</v>
      </c>
      <c r="Q41" s="4803" t="s">
        <v>3812</v>
      </c>
      <c r="R41" s="4808" t="s">
        <v>3813</v>
      </c>
      <c r="T41" s="1594"/>
      <c r="U41" s="1594"/>
      <c r="V41" s="1594"/>
      <c r="W41" s="1594"/>
      <c r="X41" s="1594"/>
      <c r="Y41" s="1594"/>
      <c r="Z41" s="1594"/>
      <c r="AA41" s="1594"/>
      <c r="AB41" s="1594"/>
      <c r="AC41" s="1594"/>
      <c r="AD41" s="1594"/>
    </row>
    <row r="42" spans="1:30">
      <c r="A42" s="4807">
        <v>27</v>
      </c>
      <c r="B42" s="4803" t="s">
        <v>3814</v>
      </c>
      <c r="C42" s="4808" t="s">
        <v>3815</v>
      </c>
      <c r="D42" s="4809" t="s">
        <v>3816</v>
      </c>
      <c r="E42" s="4810"/>
      <c r="F42" s="4807">
        <v>351</v>
      </c>
      <c r="G42" s="4803" t="s">
        <v>3817</v>
      </c>
      <c r="H42" s="4808" t="s">
        <v>3818</v>
      </c>
      <c r="I42" s="4809" t="s">
        <v>3819</v>
      </c>
      <c r="J42" s="4810"/>
      <c r="K42" s="4807">
        <v>675</v>
      </c>
      <c r="L42" s="4803" t="s">
        <v>3820</v>
      </c>
      <c r="M42" s="4808" t="s">
        <v>3821</v>
      </c>
      <c r="N42" s="4809" t="s">
        <v>3822</v>
      </c>
      <c r="O42" s="4810"/>
      <c r="P42" s="4807">
        <v>999</v>
      </c>
      <c r="Q42" s="4803" t="s">
        <v>3823</v>
      </c>
      <c r="R42" s="4808" t="s">
        <v>3824</v>
      </c>
      <c r="S42" s="4809" t="s">
        <v>3825</v>
      </c>
      <c r="T42" s="1594"/>
      <c r="U42" s="1594"/>
      <c r="V42" s="1594"/>
      <c r="W42" s="1594"/>
      <c r="X42" s="1594"/>
      <c r="Y42" s="1594"/>
      <c r="Z42" s="1594"/>
      <c r="AA42" s="1594"/>
      <c r="AB42" s="1594"/>
      <c r="AC42" s="1594"/>
      <c r="AD42" s="1594"/>
    </row>
    <row r="43" spans="1:30">
      <c r="A43" s="4807">
        <v>28</v>
      </c>
      <c r="B43" s="4803" t="s">
        <v>3826</v>
      </c>
      <c r="C43" s="4808" t="s">
        <v>3827</v>
      </c>
      <c r="D43" s="4809" t="s">
        <v>3828</v>
      </c>
      <c r="E43" s="4810"/>
      <c r="F43" s="4807">
        <v>352</v>
      </c>
      <c r="G43" s="4803" t="s">
        <v>3829</v>
      </c>
      <c r="H43" s="4808" t="s">
        <v>3830</v>
      </c>
      <c r="I43" s="4809" t="s">
        <v>3831</v>
      </c>
      <c r="J43" s="4810"/>
      <c r="K43" s="4807">
        <v>676</v>
      </c>
      <c r="L43" s="4803" t="s">
        <v>3832</v>
      </c>
      <c r="M43" s="4808" t="s">
        <v>3833</v>
      </c>
      <c r="N43" s="4809" t="s">
        <v>3834</v>
      </c>
      <c r="O43" s="4810"/>
      <c r="P43" s="4807">
        <v>1000</v>
      </c>
      <c r="Q43" s="4803" t="s">
        <v>3835</v>
      </c>
      <c r="R43" s="4808" t="s">
        <v>3836</v>
      </c>
      <c r="S43" s="4809" t="s">
        <v>3837</v>
      </c>
      <c r="T43" s="1594"/>
      <c r="U43" s="1594"/>
      <c r="V43" s="1594"/>
      <c r="W43" s="1594"/>
      <c r="X43" s="1594"/>
      <c r="Y43" s="1594"/>
      <c r="Z43" s="1594"/>
      <c r="AA43" s="1594"/>
      <c r="AB43" s="1594"/>
      <c r="AC43" s="1594"/>
      <c r="AD43" s="1594"/>
    </row>
    <row r="44" spans="1:30">
      <c r="A44" s="4807">
        <v>29</v>
      </c>
      <c r="B44" s="4803" t="s">
        <v>3838</v>
      </c>
      <c r="C44" s="4808" t="s">
        <v>3839</v>
      </c>
      <c r="D44" s="4809" t="s">
        <v>3840</v>
      </c>
      <c r="E44" s="4810"/>
      <c r="F44" s="4807">
        <v>353</v>
      </c>
      <c r="G44" s="4803" t="s">
        <v>3841</v>
      </c>
      <c r="H44" s="4808" t="s">
        <v>3842</v>
      </c>
      <c r="I44" s="4809" t="s">
        <v>3843</v>
      </c>
      <c r="J44" s="4810"/>
      <c r="K44" s="4807">
        <v>677</v>
      </c>
      <c r="L44" s="4803" t="s">
        <v>3844</v>
      </c>
      <c r="M44" s="4808" t="s">
        <v>3845</v>
      </c>
      <c r="N44" s="4809" t="s">
        <v>3846</v>
      </c>
      <c r="O44" s="4810"/>
      <c r="P44" s="4807">
        <v>1001</v>
      </c>
      <c r="Q44" s="4803" t="s">
        <v>3847</v>
      </c>
      <c r="R44" s="4808" t="s">
        <v>3848</v>
      </c>
      <c r="S44" s="4809" t="s">
        <v>3849</v>
      </c>
      <c r="T44" s="1594"/>
      <c r="U44" s="1594"/>
      <c r="V44" s="1594"/>
      <c r="W44" s="1594"/>
      <c r="X44" s="1594"/>
      <c r="Y44" s="1594"/>
      <c r="Z44" s="1594"/>
      <c r="AA44" s="1594"/>
      <c r="AB44" s="1594"/>
      <c r="AC44" s="1594"/>
      <c r="AD44" s="1594"/>
    </row>
    <row r="45" spans="1:30">
      <c r="A45" s="4807">
        <v>30</v>
      </c>
      <c r="B45" s="4803">
        <v>2328</v>
      </c>
      <c r="C45" s="4808" t="s">
        <v>3850</v>
      </c>
      <c r="D45" s="4809" t="s">
        <v>3851</v>
      </c>
      <c r="E45" s="4810"/>
      <c r="F45" s="4807">
        <v>354</v>
      </c>
      <c r="G45" s="4803" t="s">
        <v>3852</v>
      </c>
      <c r="H45" s="4808" t="s">
        <v>3853</v>
      </c>
      <c r="I45" s="4809" t="s">
        <v>3854</v>
      </c>
      <c r="J45" s="4810"/>
      <c r="K45" s="4807">
        <v>678</v>
      </c>
      <c r="L45" s="4803" t="s">
        <v>3855</v>
      </c>
      <c r="M45" s="4808" t="s">
        <v>3856</v>
      </c>
      <c r="N45" s="4809" t="s">
        <v>3857</v>
      </c>
      <c r="O45" s="4810"/>
      <c r="P45" s="4807">
        <v>1002</v>
      </c>
      <c r="Q45" s="4803" t="s">
        <v>3858</v>
      </c>
      <c r="R45" s="4808" t="s">
        <v>3859</v>
      </c>
      <c r="S45" s="4809" t="s">
        <v>3860</v>
      </c>
      <c r="T45" s="1594"/>
      <c r="U45" s="1594"/>
      <c r="V45" s="1594"/>
      <c r="W45" s="1594"/>
      <c r="X45" s="1594"/>
      <c r="Y45" s="1594"/>
      <c r="Z45" s="1594"/>
      <c r="AA45" s="1594"/>
      <c r="AB45" s="1594"/>
      <c r="AC45" s="1594"/>
      <c r="AD45" s="1594"/>
    </row>
    <row r="46" spans="1:30">
      <c r="A46" s="4807">
        <v>31</v>
      </c>
      <c r="B46" s="4803">
        <v>2935</v>
      </c>
      <c r="C46" s="4808" t="s">
        <v>3861</v>
      </c>
      <c r="D46" s="4809" t="s">
        <v>3862</v>
      </c>
      <c r="E46" s="4810"/>
      <c r="F46" s="4807">
        <v>355</v>
      </c>
      <c r="G46" s="4803" t="s">
        <v>3863</v>
      </c>
      <c r="H46" s="4808" t="s">
        <v>3864</v>
      </c>
      <c r="I46" s="4809" t="s">
        <v>3865</v>
      </c>
      <c r="J46" s="4810"/>
      <c r="K46" s="4807">
        <v>679</v>
      </c>
      <c r="L46" s="4803" t="s">
        <v>3866</v>
      </c>
      <c r="M46" s="4808" t="s">
        <v>3867</v>
      </c>
      <c r="N46" s="4809" t="s">
        <v>3868</v>
      </c>
      <c r="O46" s="4810"/>
      <c r="P46" s="4807">
        <v>1003</v>
      </c>
      <c r="Q46" s="4803" t="s">
        <v>3869</v>
      </c>
      <c r="R46" s="4808" t="s">
        <v>3870</v>
      </c>
      <c r="S46" s="4809" t="s">
        <v>3871</v>
      </c>
      <c r="T46" s="1594"/>
      <c r="U46" s="1594"/>
      <c r="V46" s="1594"/>
      <c r="W46" s="1594"/>
      <c r="X46" s="1594"/>
      <c r="Y46" s="1594"/>
      <c r="Z46" s="1594"/>
      <c r="AA46" s="1594"/>
      <c r="AB46" s="1594"/>
      <c r="AC46" s="1594"/>
      <c r="AD46" s="1594"/>
    </row>
    <row r="47" spans="1:30">
      <c r="A47" s="4807">
        <v>32</v>
      </c>
      <c r="B47" s="4803">
        <v>2934</v>
      </c>
      <c r="C47" s="4808" t="s">
        <v>3872</v>
      </c>
      <c r="D47" s="4809" t="s">
        <v>3873</v>
      </c>
      <c r="E47" s="4810"/>
      <c r="F47" s="4807">
        <v>356</v>
      </c>
      <c r="G47" s="4803" t="s">
        <v>3874</v>
      </c>
      <c r="H47" s="4808" t="s">
        <v>3875</v>
      </c>
      <c r="I47" s="4809" t="s">
        <v>3876</v>
      </c>
      <c r="J47" s="4810"/>
      <c r="K47" s="4807">
        <v>680</v>
      </c>
      <c r="L47" s="4803" t="s">
        <v>3877</v>
      </c>
      <c r="M47" s="4808" t="s">
        <v>3878</v>
      </c>
      <c r="N47" s="4809" t="s">
        <v>3879</v>
      </c>
      <c r="O47" s="4810"/>
      <c r="P47" s="4807">
        <v>1004</v>
      </c>
      <c r="Q47" s="4803" t="s">
        <v>3880</v>
      </c>
      <c r="R47" s="4808" t="s">
        <v>3881</v>
      </c>
      <c r="S47" s="4809" t="s">
        <v>3882</v>
      </c>
      <c r="T47" s="1594"/>
      <c r="U47" s="1594"/>
      <c r="V47" s="1594"/>
      <c r="W47" s="1594"/>
      <c r="X47" s="1594"/>
      <c r="Y47" s="1594"/>
      <c r="Z47" s="1594"/>
      <c r="AA47" s="1594"/>
      <c r="AB47" s="1594"/>
      <c r="AC47" s="1594"/>
      <c r="AD47" s="1594"/>
    </row>
    <row r="48" spans="1:30">
      <c r="A48" s="4807">
        <v>33</v>
      </c>
      <c r="B48" s="4803" t="s">
        <v>3883</v>
      </c>
      <c r="C48" s="4808" t="s">
        <v>3884</v>
      </c>
      <c r="D48" s="4809" t="s">
        <v>3885</v>
      </c>
      <c r="E48" s="4810"/>
      <c r="F48" s="4807">
        <v>357</v>
      </c>
      <c r="G48" s="4803" t="s">
        <v>3886</v>
      </c>
      <c r="H48" s="4808" t="s">
        <v>3887</v>
      </c>
      <c r="I48" s="4809" t="s">
        <v>3888</v>
      </c>
      <c r="J48" s="4810"/>
      <c r="K48" s="4807">
        <v>681</v>
      </c>
      <c r="L48" s="4803" t="s">
        <v>3889</v>
      </c>
      <c r="M48" s="4808" t="s">
        <v>3890</v>
      </c>
      <c r="N48" s="4809" t="s">
        <v>3891</v>
      </c>
      <c r="O48" s="4810"/>
      <c r="P48" s="4807">
        <v>1005</v>
      </c>
      <c r="Q48" s="4803" t="s">
        <v>3892</v>
      </c>
      <c r="R48" s="4808" t="s">
        <v>3893</v>
      </c>
      <c r="S48" s="4809" t="s">
        <v>3894</v>
      </c>
      <c r="T48" s="1594"/>
      <c r="U48" s="1594"/>
      <c r="V48" s="1594"/>
      <c r="W48" s="1594"/>
      <c r="X48" s="1594"/>
      <c r="Y48" s="1594"/>
      <c r="Z48" s="1594"/>
      <c r="AA48" s="1594"/>
      <c r="AB48" s="1594"/>
      <c r="AC48" s="1594"/>
      <c r="AD48" s="1594"/>
    </row>
    <row r="49" spans="1:30">
      <c r="A49" s="4807">
        <v>34</v>
      </c>
      <c r="B49" s="4803" t="s">
        <v>3895</v>
      </c>
      <c r="C49" s="4808" t="s">
        <v>3896</v>
      </c>
      <c r="D49" s="4809" t="s">
        <v>3897</v>
      </c>
      <c r="E49" s="4810"/>
      <c r="F49" s="4807">
        <v>358</v>
      </c>
      <c r="G49" s="4803" t="s">
        <v>3898</v>
      </c>
      <c r="H49" s="4808" t="s">
        <v>3899</v>
      </c>
      <c r="I49" s="4809" t="s">
        <v>3900</v>
      </c>
      <c r="J49" s="4810"/>
      <c r="K49" s="4807">
        <v>682</v>
      </c>
      <c r="L49" s="4803" t="s">
        <v>3901</v>
      </c>
      <c r="M49" s="4808" t="s">
        <v>3902</v>
      </c>
      <c r="N49" s="4809" t="s">
        <v>3903</v>
      </c>
      <c r="O49" s="4810"/>
      <c r="P49" s="4807">
        <v>1006</v>
      </c>
      <c r="Q49" s="4803" t="s">
        <v>3904</v>
      </c>
      <c r="R49" s="4808" t="s">
        <v>3905</v>
      </c>
      <c r="S49" s="4809" t="s">
        <v>3906</v>
      </c>
      <c r="T49" s="1594"/>
      <c r="U49" s="1594"/>
      <c r="V49" s="1594"/>
      <c r="W49" s="1594"/>
      <c r="X49" s="1594"/>
      <c r="Y49" s="1594"/>
      <c r="Z49" s="1594"/>
      <c r="AA49" s="1594"/>
      <c r="AB49" s="1594"/>
      <c r="AC49" s="1594"/>
      <c r="AD49" s="1594"/>
    </row>
    <row r="50" spans="1:30">
      <c r="A50" s="4807">
        <v>35</v>
      </c>
      <c r="B50" s="4803" t="s">
        <v>3907</v>
      </c>
      <c r="C50" s="4808" t="s">
        <v>3908</v>
      </c>
      <c r="D50" s="4809" t="s">
        <v>3909</v>
      </c>
      <c r="E50" s="4810"/>
      <c r="F50" s="4807">
        <v>359</v>
      </c>
      <c r="G50" s="4803" t="s">
        <v>3910</v>
      </c>
      <c r="H50" s="4808" t="s">
        <v>3911</v>
      </c>
      <c r="I50" s="4809" t="s">
        <v>3912</v>
      </c>
      <c r="J50" s="4810"/>
      <c r="K50" s="4807">
        <v>683</v>
      </c>
      <c r="L50" s="4803" t="s">
        <v>3913</v>
      </c>
      <c r="M50" s="4808" t="s">
        <v>3914</v>
      </c>
      <c r="N50" s="4809" t="s">
        <v>3915</v>
      </c>
      <c r="O50" s="4810"/>
      <c r="P50" s="4807">
        <v>1007</v>
      </c>
      <c r="Q50" s="4803" t="s">
        <v>3916</v>
      </c>
      <c r="R50" s="4808" t="s">
        <v>3917</v>
      </c>
      <c r="S50" s="4809" t="s">
        <v>3918</v>
      </c>
      <c r="T50" s="1594"/>
      <c r="U50" s="1594"/>
      <c r="V50" s="1594"/>
      <c r="W50" s="1594"/>
      <c r="X50" s="1594"/>
      <c r="Y50" s="1594"/>
      <c r="Z50" s="1594"/>
      <c r="AA50" s="1594"/>
      <c r="AB50" s="1594"/>
      <c r="AC50" s="1594"/>
      <c r="AD50" s="1594"/>
    </row>
    <row r="51" spans="1:30">
      <c r="A51" s="4807">
        <v>36</v>
      </c>
      <c r="B51" s="4803" t="s">
        <v>3919</v>
      </c>
      <c r="C51" s="4808" t="s">
        <v>3920</v>
      </c>
      <c r="D51" s="4809" t="s">
        <v>3921</v>
      </c>
      <c r="E51" s="4810"/>
      <c r="F51" s="4807">
        <v>360</v>
      </c>
      <c r="G51" s="4803" t="s">
        <v>3922</v>
      </c>
      <c r="H51" s="4808" t="s">
        <v>3923</v>
      </c>
      <c r="I51" s="4809" t="s">
        <v>3924</v>
      </c>
      <c r="J51" s="4810"/>
      <c r="K51" s="4807">
        <v>684</v>
      </c>
      <c r="L51" s="4803" t="s">
        <v>3925</v>
      </c>
      <c r="M51" s="4808" t="s">
        <v>3926</v>
      </c>
      <c r="N51" s="4809" t="s">
        <v>3927</v>
      </c>
      <c r="O51" s="4810"/>
      <c r="P51" s="4807">
        <v>1008</v>
      </c>
      <c r="Q51" s="4803" t="s">
        <v>3928</v>
      </c>
      <c r="R51" s="4808" t="s">
        <v>3929</v>
      </c>
      <c r="S51" s="4809" t="s">
        <v>3930</v>
      </c>
      <c r="T51" s="1594"/>
      <c r="U51" s="1594"/>
      <c r="V51" s="1594"/>
      <c r="W51" s="1594"/>
      <c r="X51" s="1594"/>
      <c r="Y51" s="1594"/>
      <c r="Z51" s="1594"/>
      <c r="AA51" s="1594"/>
      <c r="AB51" s="1594"/>
      <c r="AC51" s="1594"/>
      <c r="AD51" s="1594"/>
    </row>
    <row r="52" spans="1:30">
      <c r="A52" s="4807">
        <v>37</v>
      </c>
      <c r="B52" s="4803" t="s">
        <v>3931</v>
      </c>
      <c r="C52" s="4808" t="s">
        <v>3932</v>
      </c>
      <c r="D52" s="4809" t="s">
        <v>3933</v>
      </c>
      <c r="E52" s="4810"/>
      <c r="F52" s="4807">
        <v>361</v>
      </c>
      <c r="G52" s="4803" t="s">
        <v>3934</v>
      </c>
      <c r="H52" s="4808" t="s">
        <v>3935</v>
      </c>
      <c r="I52" s="4809" t="s">
        <v>3936</v>
      </c>
      <c r="J52" s="4810"/>
      <c r="K52" s="4807">
        <v>685</v>
      </c>
      <c r="L52" s="4803" t="s">
        <v>3937</v>
      </c>
      <c r="M52" s="4808" t="s">
        <v>3938</v>
      </c>
      <c r="N52" s="4809" t="s">
        <v>3939</v>
      </c>
      <c r="O52" s="4810"/>
      <c r="P52" s="4807">
        <v>1009</v>
      </c>
      <c r="Q52" s="4803" t="s">
        <v>3940</v>
      </c>
      <c r="R52" s="4808" t="s">
        <v>3941</v>
      </c>
      <c r="S52" s="4809" t="s">
        <v>3942</v>
      </c>
      <c r="T52" s="1594"/>
      <c r="U52" s="1594"/>
      <c r="V52" s="1594"/>
      <c r="W52" s="1594"/>
      <c r="X52" s="1594"/>
      <c r="Y52" s="1594"/>
      <c r="Z52" s="1594"/>
      <c r="AA52" s="1594"/>
      <c r="AB52" s="1594"/>
      <c r="AC52" s="1594"/>
      <c r="AD52" s="1594"/>
    </row>
    <row r="53" spans="1:30">
      <c r="A53" s="4807">
        <v>38</v>
      </c>
      <c r="B53" s="4803" t="s">
        <v>3943</v>
      </c>
      <c r="C53" s="4808" t="s">
        <v>3944</v>
      </c>
      <c r="D53" s="4809" t="s">
        <v>3945</v>
      </c>
      <c r="E53" s="4810"/>
      <c r="F53" s="4807">
        <v>362</v>
      </c>
      <c r="G53" s="4803" t="s">
        <v>3946</v>
      </c>
      <c r="H53" s="4808" t="s">
        <v>3947</v>
      </c>
      <c r="I53" s="4809" t="s">
        <v>3948</v>
      </c>
      <c r="J53" s="4810"/>
      <c r="K53" s="4807">
        <v>686</v>
      </c>
      <c r="L53" s="4803" t="s">
        <v>3949</v>
      </c>
      <c r="M53" s="4808" t="s">
        <v>3950</v>
      </c>
      <c r="N53" s="4809" t="s">
        <v>3951</v>
      </c>
      <c r="O53" s="4810"/>
      <c r="P53" s="4807">
        <v>1010</v>
      </c>
      <c r="Q53" s="4803" t="s">
        <v>3952</v>
      </c>
      <c r="R53" s="4808" t="s">
        <v>3953</v>
      </c>
      <c r="S53" s="4809" t="s">
        <v>3954</v>
      </c>
      <c r="T53" s="1594"/>
      <c r="U53" s="1594"/>
      <c r="V53" s="1594"/>
      <c r="W53" s="1594"/>
      <c r="X53" s="1594"/>
      <c r="Y53" s="1594"/>
      <c r="Z53" s="1594"/>
      <c r="AA53" s="1594"/>
      <c r="AB53" s="1594"/>
      <c r="AC53" s="1594"/>
      <c r="AD53" s="1594"/>
    </row>
    <row r="54" spans="1:30">
      <c r="A54" s="4807">
        <v>39</v>
      </c>
      <c r="B54" s="4803" t="s">
        <v>3955</v>
      </c>
      <c r="C54" s="4808" t="s">
        <v>3956</v>
      </c>
      <c r="D54" s="4809" t="s">
        <v>3957</v>
      </c>
      <c r="E54" s="4810"/>
      <c r="F54" s="4807">
        <v>363</v>
      </c>
      <c r="G54" s="4803" t="s">
        <v>3958</v>
      </c>
      <c r="H54" s="4808" t="s">
        <v>3959</v>
      </c>
      <c r="I54" s="4809" t="s">
        <v>3960</v>
      </c>
      <c r="J54" s="4810"/>
      <c r="K54" s="4807">
        <v>687</v>
      </c>
      <c r="L54" s="4803" t="s">
        <v>3961</v>
      </c>
      <c r="M54" s="4808" t="s">
        <v>3962</v>
      </c>
      <c r="N54" s="4809" t="s">
        <v>3963</v>
      </c>
      <c r="O54" s="4810"/>
      <c r="P54" s="4807">
        <v>1011</v>
      </c>
      <c r="Q54" s="4803" t="s">
        <v>3964</v>
      </c>
      <c r="R54" s="4808" t="s">
        <v>3965</v>
      </c>
      <c r="S54" s="4809" t="s">
        <v>3966</v>
      </c>
      <c r="T54" s="1594"/>
      <c r="U54" s="1594"/>
      <c r="V54" s="1594"/>
      <c r="W54" s="1594"/>
      <c r="X54" s="1594"/>
      <c r="Y54" s="1594"/>
      <c r="Z54" s="1594"/>
      <c r="AA54" s="1594"/>
      <c r="AB54" s="1594"/>
      <c r="AC54" s="1594"/>
      <c r="AD54" s="1594"/>
    </row>
    <row r="55" spans="1:30">
      <c r="A55" s="4807">
        <v>40</v>
      </c>
      <c r="B55" s="4803" t="s">
        <v>3967</v>
      </c>
      <c r="C55" s="4808" t="s">
        <v>3968</v>
      </c>
      <c r="D55" s="4809" t="s">
        <v>3969</v>
      </c>
      <c r="E55" s="4810"/>
      <c r="F55" s="4807">
        <v>364</v>
      </c>
      <c r="G55" s="4803" t="s">
        <v>3970</v>
      </c>
      <c r="H55" s="4808" t="s">
        <v>3971</v>
      </c>
      <c r="I55" s="4809" t="s">
        <v>3972</v>
      </c>
      <c r="J55" s="4810"/>
      <c r="K55" s="4807">
        <v>688</v>
      </c>
      <c r="L55" s="4803" t="s">
        <v>3973</v>
      </c>
      <c r="M55" s="4808" t="s">
        <v>3974</v>
      </c>
      <c r="N55" s="4809" t="s">
        <v>3975</v>
      </c>
      <c r="O55" s="4810"/>
      <c r="P55" s="4807">
        <v>1012</v>
      </c>
      <c r="Q55" s="4803" t="s">
        <v>3976</v>
      </c>
      <c r="R55" s="4808" t="s">
        <v>3977</v>
      </c>
      <c r="S55" s="4809" t="s">
        <v>3978</v>
      </c>
      <c r="T55" s="1594"/>
      <c r="U55" s="1594"/>
      <c r="V55" s="1594"/>
      <c r="W55" s="1594"/>
      <c r="X55" s="1594"/>
      <c r="Y55" s="1594"/>
      <c r="Z55" s="1594"/>
      <c r="AA55" s="1594"/>
      <c r="AB55" s="1594"/>
      <c r="AC55" s="1594"/>
      <c r="AD55" s="1594"/>
    </row>
    <row r="56" spans="1:30">
      <c r="A56" s="4807">
        <v>41</v>
      </c>
      <c r="B56" s="4803">
        <v>2197</v>
      </c>
      <c r="C56" s="4808" t="s">
        <v>3979</v>
      </c>
      <c r="D56" s="4809" t="s">
        <v>3980</v>
      </c>
      <c r="E56" s="4810"/>
      <c r="F56" s="4807">
        <v>365</v>
      </c>
      <c r="G56" s="4803" t="s">
        <v>3981</v>
      </c>
      <c r="H56" s="4808" t="s">
        <v>3982</v>
      </c>
      <c r="I56" s="4809" t="s">
        <v>3983</v>
      </c>
      <c r="J56" s="4810"/>
      <c r="K56" s="4807">
        <v>689</v>
      </c>
      <c r="L56" s="4803" t="s">
        <v>3984</v>
      </c>
      <c r="M56" s="4808" t="s">
        <v>3985</v>
      </c>
      <c r="N56" s="4809" t="s">
        <v>3912</v>
      </c>
      <c r="O56" s="4810"/>
      <c r="P56" s="4807">
        <v>1013</v>
      </c>
      <c r="Q56" s="4803" t="s">
        <v>3986</v>
      </c>
      <c r="R56" s="4808" t="s">
        <v>3987</v>
      </c>
      <c r="S56" s="4809" t="s">
        <v>3988</v>
      </c>
      <c r="T56" s="1594"/>
      <c r="U56" s="1594"/>
      <c r="V56" s="1594"/>
      <c r="W56" s="1594"/>
      <c r="X56" s="1594"/>
      <c r="Y56" s="1594"/>
      <c r="Z56" s="1594"/>
      <c r="AA56" s="1594"/>
      <c r="AB56" s="1594"/>
      <c r="AC56" s="1594"/>
      <c r="AD56" s="1594"/>
    </row>
    <row r="57" spans="1:30">
      <c r="A57" s="4807">
        <v>42</v>
      </c>
      <c r="B57" s="4803" t="s">
        <v>3989</v>
      </c>
      <c r="C57" s="4808" t="s">
        <v>3990</v>
      </c>
      <c r="D57" s="4809" t="s">
        <v>3991</v>
      </c>
      <c r="E57" s="4810"/>
      <c r="F57" s="4807">
        <v>366</v>
      </c>
      <c r="G57" s="4803" t="s">
        <v>3992</v>
      </c>
      <c r="H57" s="4808" t="s">
        <v>3993</v>
      </c>
      <c r="I57" s="4809" t="s">
        <v>3994</v>
      </c>
      <c r="J57" s="4810"/>
      <c r="K57" s="4807">
        <v>690</v>
      </c>
      <c r="L57" s="4803" t="s">
        <v>3995</v>
      </c>
      <c r="M57" s="4808" t="s">
        <v>3996</v>
      </c>
      <c r="N57" s="4809" t="s">
        <v>3997</v>
      </c>
      <c r="O57" s="4810"/>
      <c r="P57" s="4807">
        <v>1014</v>
      </c>
      <c r="Q57" s="4803" t="s">
        <v>3998</v>
      </c>
      <c r="R57" s="4808" t="s">
        <v>3999</v>
      </c>
      <c r="S57" s="4809" t="s">
        <v>4000</v>
      </c>
      <c r="T57" s="1594"/>
      <c r="U57" s="1594"/>
      <c r="V57" s="1594"/>
      <c r="W57" s="1594"/>
      <c r="X57" s="1594"/>
      <c r="Y57" s="1594"/>
      <c r="Z57" s="1594"/>
      <c r="AA57" s="1594"/>
      <c r="AB57" s="1594"/>
      <c r="AC57" s="1594"/>
      <c r="AD57" s="1594"/>
    </row>
    <row r="58" spans="1:30">
      <c r="A58" s="4807">
        <v>43</v>
      </c>
      <c r="B58" s="4803" t="s">
        <v>4001</v>
      </c>
      <c r="C58" s="4808" t="s">
        <v>4002</v>
      </c>
      <c r="D58" s="4809" t="s">
        <v>4003</v>
      </c>
      <c r="E58" s="4810"/>
      <c r="F58" s="4807">
        <v>367</v>
      </c>
      <c r="G58" s="4803" t="s">
        <v>4004</v>
      </c>
      <c r="H58" s="4808" t="s">
        <v>4005</v>
      </c>
      <c r="I58" s="4809" t="s">
        <v>4006</v>
      </c>
      <c r="J58" s="4810"/>
      <c r="K58" s="4807">
        <v>691</v>
      </c>
      <c r="L58" s="4803" t="s">
        <v>4007</v>
      </c>
      <c r="M58" s="4808" t="s">
        <v>4008</v>
      </c>
      <c r="N58" s="4809" t="s">
        <v>4009</v>
      </c>
      <c r="O58" s="4810"/>
      <c r="P58" s="4807">
        <v>1015</v>
      </c>
      <c r="Q58" s="4803" t="s">
        <v>4010</v>
      </c>
      <c r="R58" s="4808" t="s">
        <v>4011</v>
      </c>
      <c r="S58" s="4809" t="s">
        <v>4012</v>
      </c>
      <c r="T58" s="1594"/>
      <c r="U58" s="1594"/>
      <c r="V58" s="1594"/>
      <c r="W58" s="1594"/>
      <c r="X58" s="1594"/>
      <c r="Y58" s="1594"/>
      <c r="Z58" s="1594"/>
      <c r="AA58" s="1594"/>
      <c r="AB58" s="1594"/>
      <c r="AC58" s="1594"/>
      <c r="AD58" s="1594"/>
    </row>
    <row r="59" spans="1:30">
      <c r="A59" s="4807">
        <v>44</v>
      </c>
      <c r="B59" s="4803">
        <v>2198</v>
      </c>
      <c r="C59" s="4808" t="s">
        <v>4013</v>
      </c>
      <c r="D59" s="4809" t="s">
        <v>4014</v>
      </c>
      <c r="E59" s="4810"/>
      <c r="F59" s="4807">
        <v>368</v>
      </c>
      <c r="G59" s="4803" t="s">
        <v>4015</v>
      </c>
      <c r="H59" s="4808" t="s">
        <v>4016</v>
      </c>
      <c r="I59" s="4809" t="s">
        <v>4017</v>
      </c>
      <c r="J59" s="4810"/>
      <c r="K59" s="4807">
        <v>692</v>
      </c>
      <c r="L59" s="4803" t="s">
        <v>4018</v>
      </c>
      <c r="M59" s="4808" t="s">
        <v>4019</v>
      </c>
      <c r="N59" s="4809" t="s">
        <v>4020</v>
      </c>
      <c r="O59" s="4810"/>
      <c r="P59" s="4807">
        <v>1016</v>
      </c>
      <c r="Q59" s="4803" t="s">
        <v>4021</v>
      </c>
      <c r="R59" s="4808" t="s">
        <v>4022</v>
      </c>
      <c r="S59" s="4809" t="s">
        <v>4023</v>
      </c>
      <c r="T59" s="1594"/>
      <c r="U59" s="1594"/>
      <c r="V59" s="1594"/>
      <c r="W59" s="1594"/>
      <c r="X59" s="1594"/>
      <c r="Y59" s="1594"/>
      <c r="Z59" s="1594"/>
      <c r="AA59" s="1594"/>
      <c r="AB59" s="1594"/>
      <c r="AC59" s="1594"/>
      <c r="AD59" s="1594"/>
    </row>
    <row r="60" spans="1:30">
      <c r="A60" s="4807">
        <v>45</v>
      </c>
      <c r="B60" s="4803">
        <v>2199</v>
      </c>
      <c r="C60" s="4808" t="s">
        <v>4024</v>
      </c>
      <c r="D60" s="4809" t="s">
        <v>4025</v>
      </c>
      <c r="E60" s="4810"/>
      <c r="F60" s="4807">
        <v>369</v>
      </c>
      <c r="G60" s="4803" t="s">
        <v>4026</v>
      </c>
      <c r="H60" s="4808" t="s">
        <v>4027</v>
      </c>
      <c r="I60" s="4809" t="s">
        <v>4028</v>
      </c>
      <c r="J60" s="4810"/>
      <c r="K60" s="4807">
        <v>693</v>
      </c>
      <c r="L60" s="4803" t="s">
        <v>4029</v>
      </c>
      <c r="M60" s="4808" t="s">
        <v>4030</v>
      </c>
      <c r="N60" s="4809" t="s">
        <v>4031</v>
      </c>
      <c r="O60" s="4810"/>
      <c r="P60" s="4807">
        <v>1017</v>
      </c>
      <c r="Q60" s="4803" t="s">
        <v>4032</v>
      </c>
      <c r="R60" s="4808" t="s">
        <v>4033</v>
      </c>
      <c r="S60" s="4809" t="s">
        <v>4034</v>
      </c>
      <c r="T60" s="1594"/>
      <c r="U60" s="1594"/>
      <c r="V60" s="1594"/>
      <c r="W60" s="1594"/>
      <c r="X60" s="1594"/>
      <c r="Y60" s="1594"/>
      <c r="Z60" s="1594"/>
      <c r="AA60" s="1594"/>
      <c r="AB60" s="1594"/>
      <c r="AC60" s="1594"/>
      <c r="AD60" s="1594"/>
    </row>
    <row r="61" spans="1:30">
      <c r="A61" s="4807">
        <v>46</v>
      </c>
      <c r="B61" s="4803" t="s">
        <v>4035</v>
      </c>
      <c r="C61" s="4808" t="s">
        <v>4036</v>
      </c>
      <c r="D61" s="4809" t="s">
        <v>4037</v>
      </c>
      <c r="E61" s="4810"/>
      <c r="F61" s="4807">
        <v>370</v>
      </c>
      <c r="G61" s="4803" t="s">
        <v>4038</v>
      </c>
      <c r="H61" s="4808" t="s">
        <v>4039</v>
      </c>
      <c r="I61" s="4809" t="s">
        <v>4040</v>
      </c>
      <c r="J61" s="4810"/>
      <c r="K61" s="4807">
        <v>694</v>
      </c>
      <c r="L61" s="4803" t="s">
        <v>4041</v>
      </c>
      <c r="M61" s="4808" t="s">
        <v>4042</v>
      </c>
      <c r="N61" s="4809" t="s">
        <v>4043</v>
      </c>
      <c r="O61" s="4810"/>
      <c r="P61" s="4807">
        <v>1018</v>
      </c>
      <c r="Q61" s="4803" t="s">
        <v>4044</v>
      </c>
      <c r="R61" s="4808" t="s">
        <v>4045</v>
      </c>
      <c r="S61" s="4809" t="s">
        <v>4046</v>
      </c>
      <c r="T61" s="1594"/>
      <c r="U61" s="1594"/>
      <c r="V61" s="1594"/>
      <c r="W61" s="1594"/>
      <c r="X61" s="1594"/>
      <c r="Y61" s="1594"/>
      <c r="Z61" s="1594"/>
      <c r="AA61" s="1594"/>
      <c r="AB61" s="1594"/>
      <c r="AC61" s="1594"/>
      <c r="AD61" s="1594"/>
    </row>
    <row r="62" spans="1:30">
      <c r="A62" s="4807">
        <v>47</v>
      </c>
      <c r="B62" s="4803">
        <v>2196</v>
      </c>
      <c r="C62" s="4808" t="s">
        <v>4047</v>
      </c>
      <c r="D62" s="4809" t="s">
        <v>4048</v>
      </c>
      <c r="E62" s="4810"/>
      <c r="F62" s="4807">
        <v>371</v>
      </c>
      <c r="G62" s="4803" t="s">
        <v>4049</v>
      </c>
      <c r="H62" s="4808" t="s">
        <v>4050</v>
      </c>
      <c r="I62" s="4809" t="s">
        <v>4051</v>
      </c>
      <c r="J62" s="4810"/>
      <c r="K62" s="4807">
        <v>695</v>
      </c>
      <c r="L62" s="4803" t="s">
        <v>4052</v>
      </c>
      <c r="M62" s="4808" t="s">
        <v>4053</v>
      </c>
      <c r="N62" s="4809" t="s">
        <v>4054</v>
      </c>
      <c r="O62" s="4810"/>
      <c r="P62" s="4807">
        <v>1019</v>
      </c>
      <c r="Q62" s="4803" t="s">
        <v>4055</v>
      </c>
      <c r="R62" s="4808" t="s">
        <v>4056</v>
      </c>
      <c r="S62" s="4809" t="s">
        <v>4057</v>
      </c>
      <c r="T62" s="1594"/>
      <c r="U62" s="1594"/>
      <c r="V62" s="1594"/>
      <c r="W62" s="1594"/>
      <c r="X62" s="1594"/>
      <c r="Y62" s="1594"/>
      <c r="Z62" s="1594"/>
      <c r="AA62" s="1594"/>
      <c r="AB62" s="1594"/>
      <c r="AC62" s="1594"/>
      <c r="AD62" s="1594"/>
    </row>
    <row r="63" spans="1:30">
      <c r="A63" s="4807">
        <v>48</v>
      </c>
      <c r="B63" s="4803">
        <v>2194</v>
      </c>
      <c r="C63" s="4808" t="s">
        <v>4058</v>
      </c>
      <c r="D63" s="4809" t="s">
        <v>4059</v>
      </c>
      <c r="E63" s="4810"/>
      <c r="F63" s="4807">
        <v>372</v>
      </c>
      <c r="G63" s="4803" t="s">
        <v>4060</v>
      </c>
      <c r="H63" s="4808" t="s">
        <v>4061</v>
      </c>
      <c r="I63" s="4809" t="s">
        <v>4062</v>
      </c>
      <c r="J63" s="4810"/>
      <c r="K63" s="4807">
        <v>696</v>
      </c>
      <c r="L63" s="4803" t="s">
        <v>4063</v>
      </c>
      <c r="M63" s="4808" t="s">
        <v>4064</v>
      </c>
      <c r="N63" s="4809" t="s">
        <v>4065</v>
      </c>
      <c r="O63" s="4810"/>
      <c r="P63" s="4807">
        <v>1020</v>
      </c>
      <c r="Q63" s="4803" t="s">
        <v>4066</v>
      </c>
      <c r="R63" s="4808" t="s">
        <v>4067</v>
      </c>
      <c r="S63" s="4809" t="s">
        <v>4068</v>
      </c>
      <c r="T63" s="1594"/>
      <c r="U63" s="1594"/>
      <c r="V63" s="1594"/>
      <c r="W63" s="1594"/>
      <c r="X63" s="1594"/>
      <c r="Y63" s="1594"/>
      <c r="Z63" s="1594"/>
      <c r="AA63" s="1594"/>
      <c r="AB63" s="1594"/>
      <c r="AC63" s="1594"/>
      <c r="AD63" s="1594"/>
    </row>
    <row r="64" spans="1:30">
      <c r="A64" s="4807">
        <v>49</v>
      </c>
      <c r="B64" s="4803">
        <v>2195</v>
      </c>
      <c r="C64" s="4808" t="s">
        <v>4069</v>
      </c>
      <c r="D64" s="4809" t="s">
        <v>4070</v>
      </c>
      <c r="E64" s="4810"/>
      <c r="F64" s="4807">
        <v>373</v>
      </c>
      <c r="G64" s="4803" t="s">
        <v>4071</v>
      </c>
      <c r="H64" s="4808" t="s">
        <v>4072</v>
      </c>
      <c r="I64" s="4809" t="s">
        <v>4073</v>
      </c>
      <c r="J64" s="4810"/>
      <c r="K64" s="4807">
        <v>697</v>
      </c>
      <c r="L64" s="4803" t="s">
        <v>4074</v>
      </c>
      <c r="M64" s="4808" t="s">
        <v>4075</v>
      </c>
      <c r="N64" s="4809" t="s">
        <v>4076</v>
      </c>
      <c r="O64" s="4810"/>
      <c r="P64" s="4807">
        <v>1021</v>
      </c>
      <c r="Q64" s="4803" t="s">
        <v>4077</v>
      </c>
      <c r="R64" s="4808" t="s">
        <v>4078</v>
      </c>
      <c r="S64" s="4809" t="s">
        <v>4079</v>
      </c>
      <c r="T64" s="1594"/>
      <c r="U64" s="1594"/>
      <c r="V64" s="1594"/>
      <c r="W64" s="1594"/>
      <c r="X64" s="1594"/>
      <c r="Y64" s="1594"/>
      <c r="Z64" s="1594"/>
      <c r="AA64" s="1594"/>
      <c r="AB64" s="1594"/>
      <c r="AC64" s="1594"/>
      <c r="AD64" s="1594"/>
    </row>
    <row r="65" spans="1:30">
      <c r="A65" s="4807">
        <v>50</v>
      </c>
      <c r="B65" s="4803" t="s">
        <v>4080</v>
      </c>
      <c r="C65" s="4808" t="s">
        <v>3360</v>
      </c>
      <c r="D65" s="4809" t="s">
        <v>4081</v>
      </c>
      <c r="E65" s="4810"/>
      <c r="F65" s="4807">
        <v>374</v>
      </c>
      <c r="G65" s="4803" t="s">
        <v>4082</v>
      </c>
      <c r="H65" s="4808" t="s">
        <v>4083</v>
      </c>
      <c r="I65" s="4809" t="s">
        <v>4084</v>
      </c>
      <c r="J65" s="4810"/>
      <c r="K65" s="4807">
        <v>698</v>
      </c>
      <c r="L65" s="4803" t="s">
        <v>4085</v>
      </c>
      <c r="M65" s="4808" t="s">
        <v>4086</v>
      </c>
      <c r="N65" s="4809" t="s">
        <v>4087</v>
      </c>
      <c r="O65" s="4810"/>
      <c r="P65" s="4807">
        <v>1022</v>
      </c>
      <c r="Q65" s="4803" t="s">
        <v>4088</v>
      </c>
      <c r="R65" s="4808" t="s">
        <v>4089</v>
      </c>
      <c r="S65" s="4809" t="s">
        <v>4090</v>
      </c>
      <c r="T65" s="1594"/>
      <c r="U65" s="1594"/>
      <c r="V65" s="1594"/>
      <c r="W65" s="1594"/>
      <c r="X65" s="1594"/>
      <c r="Y65" s="1594"/>
      <c r="Z65" s="1594"/>
      <c r="AA65" s="1594"/>
      <c r="AB65" s="1594"/>
      <c r="AC65" s="1594"/>
      <c r="AD65" s="1594"/>
    </row>
    <row r="66" spans="1:30">
      <c r="A66" s="4807">
        <v>51</v>
      </c>
      <c r="B66" s="4803" t="s">
        <v>4091</v>
      </c>
      <c r="C66" s="4808" t="s">
        <v>3363</v>
      </c>
      <c r="D66" s="4809" t="s">
        <v>4092</v>
      </c>
      <c r="E66" s="4810"/>
      <c r="F66" s="4807">
        <v>375</v>
      </c>
      <c r="G66" s="4803" t="s">
        <v>4093</v>
      </c>
      <c r="H66" s="4808" t="s">
        <v>4094</v>
      </c>
      <c r="I66" s="4809" t="s">
        <v>4095</v>
      </c>
      <c r="J66" s="4810"/>
      <c r="K66" s="4807">
        <v>699</v>
      </c>
      <c r="L66" s="4803" t="s">
        <v>4096</v>
      </c>
      <c r="M66" s="4808" t="s">
        <v>4097</v>
      </c>
      <c r="N66" s="4809" t="s">
        <v>4098</v>
      </c>
      <c r="O66" s="4810"/>
      <c r="P66" s="4807">
        <v>1023</v>
      </c>
      <c r="Q66" s="4803" t="s">
        <v>4099</v>
      </c>
      <c r="R66" s="4808" t="s">
        <v>4100</v>
      </c>
      <c r="S66" s="4809" t="s">
        <v>4101</v>
      </c>
      <c r="T66" s="1594"/>
      <c r="U66" s="1594"/>
      <c r="V66" s="1594"/>
      <c r="W66" s="1594"/>
      <c r="X66" s="1594"/>
      <c r="Y66" s="1594"/>
      <c r="Z66" s="1594"/>
      <c r="AA66" s="1594"/>
      <c r="AB66" s="1594"/>
      <c r="AC66" s="1594"/>
      <c r="AD66" s="1594"/>
    </row>
    <row r="67" spans="1:30" ht="51">
      <c r="A67" s="4807">
        <v>52</v>
      </c>
      <c r="B67" s="4803">
        <v>2600</v>
      </c>
      <c r="C67" s="4808" t="s">
        <v>4102</v>
      </c>
      <c r="D67" s="4809" t="s">
        <v>4103</v>
      </c>
      <c r="E67" s="4810"/>
      <c r="F67" s="4807">
        <v>376</v>
      </c>
      <c r="G67" s="4803" t="s">
        <v>4104</v>
      </c>
      <c r="H67" s="4808" t="s">
        <v>4105</v>
      </c>
      <c r="I67" s="4809" t="s">
        <v>4106</v>
      </c>
      <c r="J67" s="4810"/>
      <c r="K67" s="4807">
        <v>700</v>
      </c>
      <c r="L67" s="4803" t="s">
        <v>4107</v>
      </c>
      <c r="M67" s="4808" t="s">
        <v>4108</v>
      </c>
      <c r="N67" s="4809" t="s">
        <v>4109</v>
      </c>
      <c r="O67" s="4810"/>
      <c r="P67" s="4807">
        <v>1024</v>
      </c>
      <c r="Q67" s="4803" t="s">
        <v>4110</v>
      </c>
      <c r="R67" s="4808" t="s">
        <v>4111</v>
      </c>
      <c r="S67" s="4809" t="s">
        <v>4112</v>
      </c>
      <c r="T67" s="1594"/>
      <c r="U67" s="1594"/>
      <c r="V67" s="1594"/>
      <c r="W67" s="1594"/>
      <c r="X67" s="1594"/>
      <c r="Y67" s="1594"/>
      <c r="Z67" s="1594"/>
      <c r="AA67" s="1594"/>
      <c r="AB67" s="1594"/>
      <c r="AC67" s="1594"/>
      <c r="AD67" s="1594"/>
    </row>
    <row r="68" spans="1:30" ht="51">
      <c r="A68" s="4807">
        <v>53</v>
      </c>
      <c r="B68" s="4803">
        <v>2601</v>
      </c>
      <c r="C68" s="4808" t="s">
        <v>4113</v>
      </c>
      <c r="D68" s="4809" t="s">
        <v>4114</v>
      </c>
      <c r="E68" s="4810"/>
      <c r="F68" s="4807">
        <v>377</v>
      </c>
      <c r="G68" s="4803" t="s">
        <v>4115</v>
      </c>
      <c r="H68" s="4808" t="s">
        <v>4116</v>
      </c>
      <c r="I68" s="4809" t="s">
        <v>4117</v>
      </c>
      <c r="J68" s="4810"/>
      <c r="K68" s="4807">
        <v>701</v>
      </c>
      <c r="L68" s="4803" t="s">
        <v>4118</v>
      </c>
      <c r="M68" s="4808" t="s">
        <v>4119</v>
      </c>
      <c r="N68" s="4809" t="s">
        <v>4120</v>
      </c>
      <c r="O68" s="4810"/>
      <c r="P68" s="4807">
        <v>1025</v>
      </c>
      <c r="Q68" s="4803" t="s">
        <v>4121</v>
      </c>
      <c r="R68" s="4808" t="s">
        <v>4122</v>
      </c>
      <c r="S68" s="4809" t="s">
        <v>4123</v>
      </c>
      <c r="T68" s="1594"/>
      <c r="U68" s="1594"/>
      <c r="V68" s="1594"/>
      <c r="W68" s="1594"/>
      <c r="X68" s="1594"/>
      <c r="Y68" s="1594"/>
      <c r="Z68" s="1594"/>
      <c r="AA68" s="1594"/>
      <c r="AB68" s="1594"/>
      <c r="AC68" s="1594"/>
      <c r="AD68" s="1594"/>
    </row>
    <row r="69" spans="1:30">
      <c r="A69" s="4807">
        <v>54</v>
      </c>
      <c r="B69" s="4803">
        <v>2602</v>
      </c>
      <c r="C69" s="4808" t="s">
        <v>4124</v>
      </c>
      <c r="D69" s="4809" t="s">
        <v>4125</v>
      </c>
      <c r="E69" s="4810"/>
      <c r="F69" s="4807">
        <v>378</v>
      </c>
      <c r="G69" s="4803" t="s">
        <v>4126</v>
      </c>
      <c r="H69" s="4808" t="s">
        <v>4127</v>
      </c>
      <c r="I69" s="4809" t="s">
        <v>4128</v>
      </c>
      <c r="J69" s="4810"/>
      <c r="K69" s="4807">
        <v>702</v>
      </c>
      <c r="L69" s="4803" t="s">
        <v>4129</v>
      </c>
      <c r="M69" s="4808" t="s">
        <v>4130</v>
      </c>
      <c r="N69" s="4809" t="s">
        <v>4131</v>
      </c>
      <c r="O69" s="4810"/>
      <c r="P69" s="4807">
        <v>1026</v>
      </c>
      <c r="Q69" s="4803" t="s">
        <v>4132</v>
      </c>
      <c r="R69" s="4808" t="s">
        <v>4133</v>
      </c>
      <c r="S69" s="4809" t="s">
        <v>4134</v>
      </c>
      <c r="T69" s="1594"/>
      <c r="U69" s="1594"/>
      <c r="V69" s="1594"/>
      <c r="W69" s="1594"/>
      <c r="X69" s="1594"/>
      <c r="Y69" s="1594"/>
      <c r="Z69" s="1594"/>
      <c r="AA69" s="1594"/>
      <c r="AB69" s="1594"/>
      <c r="AC69" s="1594"/>
      <c r="AD69" s="1594"/>
    </row>
    <row r="70" spans="1:30">
      <c r="A70" s="4807">
        <v>55</v>
      </c>
      <c r="B70" s="4803">
        <v>2603</v>
      </c>
      <c r="C70" s="4808" t="s">
        <v>4135</v>
      </c>
      <c r="D70" s="4809" t="s">
        <v>4136</v>
      </c>
      <c r="E70" s="4810"/>
      <c r="F70" s="4807">
        <v>379</v>
      </c>
      <c r="G70" s="4803" t="s">
        <v>4137</v>
      </c>
      <c r="H70" s="4808" t="s">
        <v>4138</v>
      </c>
      <c r="I70" s="4809" t="s">
        <v>4139</v>
      </c>
      <c r="J70" s="4810"/>
      <c r="K70" s="4807">
        <v>703</v>
      </c>
      <c r="L70" s="4803" t="s">
        <v>4140</v>
      </c>
      <c r="M70" s="4808" t="s">
        <v>4141</v>
      </c>
      <c r="N70" s="4809" t="s">
        <v>4142</v>
      </c>
      <c r="O70" s="4810"/>
      <c r="P70" s="4807">
        <v>1027</v>
      </c>
      <c r="Q70" s="4803" t="s">
        <v>4143</v>
      </c>
      <c r="R70" s="4808" t="s">
        <v>4144</v>
      </c>
      <c r="S70" s="4809" t="s">
        <v>4145</v>
      </c>
      <c r="T70" s="1594"/>
      <c r="U70" s="1594"/>
      <c r="V70" s="1594"/>
      <c r="W70" s="1594"/>
      <c r="X70" s="1594"/>
      <c r="Y70" s="1594"/>
      <c r="Z70" s="1594"/>
      <c r="AA70" s="1594"/>
      <c r="AB70" s="1594"/>
      <c r="AC70" s="1594"/>
      <c r="AD70" s="1594"/>
    </row>
    <row r="71" spans="1:30">
      <c r="A71" s="4807">
        <v>56</v>
      </c>
      <c r="B71" s="4803">
        <v>2604</v>
      </c>
      <c r="C71" s="4808" t="s">
        <v>4146</v>
      </c>
      <c r="D71" s="4809" t="s">
        <v>4147</v>
      </c>
      <c r="E71" s="4810"/>
      <c r="F71" s="4807">
        <v>380</v>
      </c>
      <c r="G71" s="4803" t="s">
        <v>4148</v>
      </c>
      <c r="H71" s="4808" t="s">
        <v>4149</v>
      </c>
      <c r="I71" s="4809" t="s">
        <v>4150</v>
      </c>
      <c r="J71" s="4810"/>
      <c r="K71" s="4807">
        <v>704</v>
      </c>
      <c r="L71" s="4803" t="s">
        <v>4151</v>
      </c>
      <c r="M71" s="4808" t="s">
        <v>4152</v>
      </c>
      <c r="N71" s="4809" t="s">
        <v>4153</v>
      </c>
      <c r="O71" s="4810"/>
      <c r="P71" s="4807">
        <v>1028</v>
      </c>
      <c r="Q71" s="4803" t="s">
        <v>4154</v>
      </c>
      <c r="R71" s="4808" t="s">
        <v>4155</v>
      </c>
      <c r="S71" s="4809" t="s">
        <v>4156</v>
      </c>
      <c r="T71" s="1594"/>
      <c r="U71" s="1594"/>
      <c r="V71" s="1594"/>
      <c r="W71" s="1594"/>
      <c r="X71" s="1594"/>
      <c r="Y71" s="1594"/>
      <c r="Z71" s="1594"/>
      <c r="AA71" s="1594"/>
      <c r="AB71" s="1594"/>
      <c r="AC71" s="1594"/>
      <c r="AD71" s="1594"/>
    </row>
    <row r="72" spans="1:30">
      <c r="A72" s="4807">
        <v>57</v>
      </c>
      <c r="B72" s="4803" t="s">
        <v>4157</v>
      </c>
      <c r="C72" s="4808" t="s">
        <v>4158</v>
      </c>
      <c r="D72" s="4809" t="s">
        <v>4159</v>
      </c>
      <c r="E72" s="4810"/>
      <c r="F72" s="4807">
        <v>381</v>
      </c>
      <c r="G72" s="4803" t="s">
        <v>4160</v>
      </c>
      <c r="H72" s="4808" t="s">
        <v>4161</v>
      </c>
      <c r="I72" s="4809" t="s">
        <v>4162</v>
      </c>
      <c r="J72" s="4810"/>
      <c r="K72" s="4807">
        <v>705</v>
      </c>
      <c r="L72" s="4803" t="s">
        <v>4163</v>
      </c>
      <c r="M72" s="4808" t="s">
        <v>4164</v>
      </c>
      <c r="N72" s="4809" t="s">
        <v>4165</v>
      </c>
      <c r="O72" s="4810"/>
      <c r="P72" s="4807">
        <v>1029</v>
      </c>
      <c r="Q72" s="4803" t="s">
        <v>4166</v>
      </c>
      <c r="R72" s="4808" t="s">
        <v>4167</v>
      </c>
      <c r="S72" s="4809" t="s">
        <v>4168</v>
      </c>
      <c r="T72" s="1594"/>
      <c r="U72" s="1594"/>
      <c r="V72" s="1594"/>
      <c r="W72" s="1594"/>
      <c r="X72" s="1594"/>
      <c r="Y72" s="1594"/>
      <c r="Z72" s="1594"/>
      <c r="AA72" s="1594"/>
      <c r="AB72" s="1594"/>
      <c r="AC72" s="1594"/>
      <c r="AD72" s="1594"/>
    </row>
    <row r="73" spans="1:30">
      <c r="A73" s="4807">
        <v>58</v>
      </c>
      <c r="B73" s="4803">
        <v>2611</v>
      </c>
      <c r="C73" s="4808" t="s">
        <v>4169</v>
      </c>
      <c r="D73" s="4809" t="s">
        <v>4170</v>
      </c>
      <c r="E73" s="4810"/>
      <c r="F73" s="4807">
        <v>382</v>
      </c>
      <c r="G73" s="4803" t="s">
        <v>4171</v>
      </c>
      <c r="H73" s="4808" t="s">
        <v>4172</v>
      </c>
      <c r="I73" s="4809" t="s">
        <v>4173</v>
      </c>
      <c r="J73" s="4810"/>
      <c r="K73" s="4807">
        <v>706</v>
      </c>
      <c r="L73" s="4803" t="s">
        <v>4174</v>
      </c>
      <c r="M73" s="4808" t="s">
        <v>4175</v>
      </c>
      <c r="N73" s="4809" t="s">
        <v>4176</v>
      </c>
      <c r="O73" s="4810"/>
      <c r="P73" s="4807">
        <v>1030</v>
      </c>
      <c r="Q73" s="4803" t="s">
        <v>4177</v>
      </c>
      <c r="R73" s="4808" t="s">
        <v>4178</v>
      </c>
      <c r="S73" s="4809" t="s">
        <v>4179</v>
      </c>
      <c r="T73" s="1594"/>
      <c r="U73" s="1594"/>
      <c r="V73" s="1594"/>
      <c r="W73" s="1594"/>
      <c r="X73" s="1594"/>
      <c r="Y73" s="1594"/>
      <c r="Z73" s="1594"/>
      <c r="AA73" s="1594"/>
      <c r="AB73" s="1594"/>
      <c r="AC73" s="1594"/>
      <c r="AD73" s="1594"/>
    </row>
    <row r="74" spans="1:30">
      <c r="A74" s="4807">
        <v>59</v>
      </c>
      <c r="B74" s="4803">
        <v>2620</v>
      </c>
      <c r="C74" s="4808" t="s">
        <v>4180</v>
      </c>
      <c r="D74" s="4809" t="s">
        <v>4181</v>
      </c>
      <c r="E74" s="4810"/>
      <c r="F74" s="4807">
        <v>383</v>
      </c>
      <c r="G74" s="4803" t="s">
        <v>4182</v>
      </c>
      <c r="H74" s="4808" t="s">
        <v>4183</v>
      </c>
      <c r="I74" s="4809" t="s">
        <v>4184</v>
      </c>
      <c r="J74" s="4810"/>
      <c r="K74" s="4807">
        <v>707</v>
      </c>
      <c r="L74" s="4803" t="s">
        <v>4185</v>
      </c>
      <c r="M74" s="4808" t="s">
        <v>4186</v>
      </c>
      <c r="N74" s="4809" t="s">
        <v>4187</v>
      </c>
      <c r="O74" s="4810"/>
      <c r="P74" s="4807">
        <v>1031</v>
      </c>
      <c r="Q74" s="4803" t="s">
        <v>4188</v>
      </c>
      <c r="R74" s="4808" t="s">
        <v>4189</v>
      </c>
      <c r="T74" s="1594"/>
      <c r="U74" s="1594"/>
      <c r="V74" s="1594"/>
      <c r="W74" s="1594"/>
      <c r="X74" s="1594"/>
      <c r="Y74" s="1594"/>
      <c r="Z74" s="1594"/>
      <c r="AA74" s="1594"/>
      <c r="AB74" s="1594"/>
      <c r="AC74" s="1594"/>
      <c r="AD74" s="1594"/>
    </row>
    <row r="75" spans="1:30">
      <c r="A75" s="4807">
        <v>60</v>
      </c>
      <c r="B75" s="4803">
        <v>2622</v>
      </c>
      <c r="C75" s="4808" t="s">
        <v>4190</v>
      </c>
      <c r="D75" s="4809" t="s">
        <v>4191</v>
      </c>
      <c r="E75" s="4810"/>
      <c r="F75" s="4807">
        <v>384</v>
      </c>
      <c r="G75" s="4803" t="s">
        <v>4192</v>
      </c>
      <c r="H75" s="4808" t="s">
        <v>4193</v>
      </c>
      <c r="I75" s="4809" t="s">
        <v>4194</v>
      </c>
      <c r="J75" s="4810"/>
      <c r="K75" s="4807">
        <v>708</v>
      </c>
      <c r="L75" s="4803" t="s">
        <v>4195</v>
      </c>
      <c r="M75" s="4808" t="s">
        <v>4196</v>
      </c>
      <c r="N75" s="4809" t="s">
        <v>4197</v>
      </c>
      <c r="O75" s="4810"/>
      <c r="P75" s="4807">
        <v>1032</v>
      </c>
      <c r="Q75" s="4803" t="s">
        <v>4198</v>
      </c>
      <c r="R75" s="4808" t="s">
        <v>4199</v>
      </c>
      <c r="S75" s="4809" t="s">
        <v>4200</v>
      </c>
      <c r="T75" s="1594"/>
      <c r="U75" s="1594"/>
      <c r="V75" s="1594"/>
      <c r="W75" s="1594"/>
      <c r="X75" s="1594"/>
      <c r="Y75" s="1594"/>
      <c r="Z75" s="1594"/>
      <c r="AA75" s="1594"/>
      <c r="AB75" s="1594"/>
      <c r="AC75" s="1594"/>
      <c r="AD75" s="1594"/>
    </row>
    <row r="76" spans="1:30">
      <c r="A76" s="4807">
        <v>61</v>
      </c>
      <c r="B76" s="4803">
        <v>2623</v>
      </c>
      <c r="C76" s="4808" t="s">
        <v>4201</v>
      </c>
      <c r="D76" s="4809" t="s">
        <v>4202</v>
      </c>
      <c r="E76" s="4810"/>
      <c r="F76" s="4807">
        <v>385</v>
      </c>
      <c r="G76" s="4803" t="s">
        <v>4203</v>
      </c>
      <c r="H76" s="4808" t="s">
        <v>4204</v>
      </c>
      <c r="I76" s="4809" t="s">
        <v>4205</v>
      </c>
      <c r="J76" s="4810"/>
      <c r="K76" s="4807">
        <v>709</v>
      </c>
      <c r="L76" s="4803" t="s">
        <v>4206</v>
      </c>
      <c r="M76" s="4808" t="s">
        <v>4207</v>
      </c>
      <c r="N76" s="4809" t="s">
        <v>4208</v>
      </c>
      <c r="O76" s="4810"/>
      <c r="P76" s="4807">
        <v>1033</v>
      </c>
      <c r="Q76" s="4803" t="s">
        <v>4209</v>
      </c>
      <c r="R76" s="4808" t="s">
        <v>4210</v>
      </c>
      <c r="S76" s="4809" t="s">
        <v>4211</v>
      </c>
      <c r="T76" s="1594"/>
      <c r="U76" s="1594"/>
      <c r="V76" s="1594"/>
      <c r="W76" s="1594"/>
      <c r="X76" s="1594"/>
      <c r="Y76" s="1594"/>
      <c r="Z76" s="1594"/>
      <c r="AA76" s="1594"/>
      <c r="AB76" s="1594"/>
      <c r="AC76" s="1594"/>
      <c r="AD76" s="1594"/>
    </row>
    <row r="77" spans="1:30">
      <c r="A77" s="4807">
        <v>62</v>
      </c>
      <c r="B77" s="4803">
        <v>2626</v>
      </c>
      <c r="C77" s="4808" t="s">
        <v>4212</v>
      </c>
      <c r="D77" s="4809" t="s">
        <v>4213</v>
      </c>
      <c r="E77" s="4810"/>
      <c r="F77" s="4807">
        <v>386</v>
      </c>
      <c r="G77" s="4803" t="s">
        <v>4214</v>
      </c>
      <c r="H77" s="4808" t="s">
        <v>4215</v>
      </c>
      <c r="I77" s="4809" t="s">
        <v>4216</v>
      </c>
      <c r="J77" s="4810"/>
      <c r="K77" s="4807">
        <v>710</v>
      </c>
      <c r="L77" s="4803" t="s">
        <v>4217</v>
      </c>
      <c r="M77" s="4808" t="s">
        <v>4218</v>
      </c>
      <c r="N77" s="4809" t="s">
        <v>4219</v>
      </c>
      <c r="O77" s="4810"/>
      <c r="P77" s="4807">
        <v>1034</v>
      </c>
      <c r="Q77" s="4803" t="s">
        <v>4220</v>
      </c>
      <c r="R77" s="4808" t="s">
        <v>4221</v>
      </c>
      <c r="S77" s="4809" t="s">
        <v>4222</v>
      </c>
      <c r="T77" s="1594"/>
      <c r="U77" s="1594"/>
      <c r="V77" s="1594"/>
      <c r="W77" s="1594"/>
      <c r="X77" s="1594"/>
      <c r="Y77" s="1594"/>
      <c r="Z77" s="1594"/>
      <c r="AA77" s="1594"/>
      <c r="AB77" s="1594"/>
      <c r="AC77" s="1594"/>
      <c r="AD77" s="1594"/>
    </row>
    <row r="78" spans="1:30">
      <c r="A78" s="4807">
        <v>63</v>
      </c>
      <c r="B78" s="4803" t="s">
        <v>4223</v>
      </c>
      <c r="C78" s="4808" t="s">
        <v>4224</v>
      </c>
      <c r="D78" s="4809" t="s">
        <v>4225</v>
      </c>
      <c r="E78" s="4810"/>
      <c r="F78" s="4807">
        <v>387</v>
      </c>
      <c r="G78" s="4803" t="s">
        <v>4226</v>
      </c>
      <c r="H78" s="4808" t="s">
        <v>4227</v>
      </c>
      <c r="I78" s="4809" t="s">
        <v>4228</v>
      </c>
      <c r="J78" s="4810"/>
      <c r="K78" s="4807">
        <v>711</v>
      </c>
      <c r="L78" s="4803" t="s">
        <v>4229</v>
      </c>
      <c r="M78" s="4808" t="s">
        <v>4230</v>
      </c>
      <c r="N78" s="4809" t="s">
        <v>4231</v>
      </c>
      <c r="O78" s="4810"/>
      <c r="P78" s="4807">
        <v>1035</v>
      </c>
      <c r="Q78" s="4803" t="s">
        <v>4232</v>
      </c>
      <c r="R78" s="4808" t="s">
        <v>4233</v>
      </c>
      <c r="S78" s="4809" t="s">
        <v>4234</v>
      </c>
      <c r="T78" s="1594"/>
      <c r="U78" s="1594"/>
      <c r="V78" s="1594"/>
      <c r="W78" s="1594"/>
      <c r="X78" s="1594"/>
      <c r="Y78" s="1594"/>
      <c r="Z78" s="1594"/>
      <c r="AA78" s="1594"/>
      <c r="AB78" s="1594"/>
      <c r="AC78" s="1594"/>
      <c r="AD78" s="1594"/>
    </row>
    <row r="79" spans="1:30">
      <c r="A79" s="4807">
        <v>64</v>
      </c>
      <c r="B79" s="4803" t="s">
        <v>4235</v>
      </c>
      <c r="C79" s="4808" t="s">
        <v>4236</v>
      </c>
      <c r="D79" s="4809" t="s">
        <v>4237</v>
      </c>
      <c r="E79" s="4810"/>
      <c r="F79" s="4807">
        <v>388</v>
      </c>
      <c r="G79" s="4803" t="s">
        <v>4238</v>
      </c>
      <c r="H79" s="4808" t="s">
        <v>4239</v>
      </c>
      <c r="I79" s="4809" t="s">
        <v>4240</v>
      </c>
      <c r="J79" s="4810"/>
      <c r="K79" s="4807">
        <v>712</v>
      </c>
      <c r="L79" s="4803" t="s">
        <v>4241</v>
      </c>
      <c r="M79" s="4808" t="s">
        <v>4242</v>
      </c>
      <c r="N79" s="4809" t="s">
        <v>4243</v>
      </c>
      <c r="O79" s="4810"/>
      <c r="P79" s="4807">
        <v>1036</v>
      </c>
      <c r="Q79" s="4803" t="s">
        <v>4244</v>
      </c>
      <c r="R79" s="4808" t="s">
        <v>4245</v>
      </c>
      <c r="S79" s="4809" t="s">
        <v>4246</v>
      </c>
      <c r="T79" s="1594"/>
      <c r="U79" s="1594"/>
      <c r="V79" s="1594"/>
      <c r="W79" s="1594"/>
      <c r="X79" s="1594"/>
      <c r="Y79" s="1594"/>
      <c r="Z79" s="1594"/>
      <c r="AA79" s="1594"/>
      <c r="AB79" s="1594"/>
      <c r="AC79" s="1594"/>
      <c r="AD79" s="1594"/>
    </row>
    <row r="80" spans="1:30">
      <c r="A80" s="4807">
        <v>65</v>
      </c>
      <c r="B80" s="4803" t="s">
        <v>4247</v>
      </c>
      <c r="C80" s="4808" t="s">
        <v>4248</v>
      </c>
      <c r="D80" s="4809" t="s">
        <v>4249</v>
      </c>
      <c r="E80" s="4810"/>
      <c r="F80" s="4807">
        <v>389</v>
      </c>
      <c r="G80" s="4803" t="s">
        <v>4250</v>
      </c>
      <c r="H80" s="4808" t="s">
        <v>4251</v>
      </c>
      <c r="I80" s="4809" t="s">
        <v>4252</v>
      </c>
      <c r="J80" s="4810"/>
      <c r="K80" s="4807">
        <v>713</v>
      </c>
      <c r="L80" s="4803" t="s">
        <v>4253</v>
      </c>
      <c r="M80" s="4808" t="s">
        <v>4254</v>
      </c>
      <c r="N80" s="4809" t="s">
        <v>4255</v>
      </c>
      <c r="O80" s="4810"/>
      <c r="P80" s="4807">
        <v>1037</v>
      </c>
      <c r="Q80" s="4803" t="s">
        <v>4256</v>
      </c>
      <c r="R80" s="4808" t="s">
        <v>4257</v>
      </c>
      <c r="S80" s="4809" t="s">
        <v>4258</v>
      </c>
      <c r="T80" s="1594"/>
      <c r="U80" s="1594"/>
      <c r="V80" s="1594"/>
      <c r="W80" s="1594"/>
      <c r="X80" s="1594"/>
      <c r="Y80" s="1594"/>
      <c r="Z80" s="1594"/>
      <c r="AA80" s="1594"/>
      <c r="AB80" s="1594"/>
      <c r="AC80" s="1594"/>
      <c r="AD80" s="1594"/>
    </row>
    <row r="81" spans="1:30">
      <c r="A81" s="4807">
        <v>66</v>
      </c>
      <c r="B81" s="4803">
        <v>2638</v>
      </c>
      <c r="C81" s="4808" t="s">
        <v>4259</v>
      </c>
      <c r="D81" s="4809" t="s">
        <v>4260</v>
      </c>
      <c r="E81" s="4810"/>
      <c r="F81" s="4807">
        <v>390</v>
      </c>
      <c r="G81" s="4803" t="s">
        <v>4261</v>
      </c>
      <c r="H81" s="4808" t="s">
        <v>4262</v>
      </c>
      <c r="I81" s="4809" t="s">
        <v>4263</v>
      </c>
      <c r="J81" s="4810"/>
      <c r="K81" s="4807">
        <v>714</v>
      </c>
      <c r="L81" s="4803" t="s">
        <v>4264</v>
      </c>
      <c r="M81" s="4808" t="s">
        <v>4265</v>
      </c>
      <c r="N81" s="4809" t="s">
        <v>4266</v>
      </c>
      <c r="O81" s="4810"/>
      <c r="P81" s="4807">
        <v>1038</v>
      </c>
      <c r="Q81" s="4803" t="s">
        <v>4267</v>
      </c>
      <c r="R81" s="4808" t="s">
        <v>4268</v>
      </c>
      <c r="S81" s="4809" t="s">
        <v>4269</v>
      </c>
      <c r="T81" s="1594"/>
      <c r="U81" s="1594"/>
      <c r="V81" s="1594"/>
      <c r="W81" s="1594"/>
      <c r="X81" s="1594"/>
      <c r="Y81" s="1594"/>
      <c r="Z81" s="1594"/>
      <c r="AA81" s="1594"/>
      <c r="AB81" s="1594"/>
      <c r="AC81" s="1594"/>
      <c r="AD81" s="1594"/>
    </row>
    <row r="82" spans="1:30">
      <c r="A82" s="4807">
        <v>67</v>
      </c>
      <c r="B82" s="4803">
        <v>2639</v>
      </c>
      <c r="C82" s="4808" t="s">
        <v>4270</v>
      </c>
      <c r="D82" s="4809" t="s">
        <v>4271</v>
      </c>
      <c r="E82" s="4810"/>
      <c r="F82" s="4807">
        <v>391</v>
      </c>
      <c r="G82" s="4803" t="s">
        <v>4272</v>
      </c>
      <c r="H82" s="4808" t="s">
        <v>4273</v>
      </c>
      <c r="I82" s="4809" t="s">
        <v>4274</v>
      </c>
      <c r="J82" s="4810"/>
      <c r="K82" s="4807">
        <v>715</v>
      </c>
      <c r="L82" s="4803" t="s">
        <v>4275</v>
      </c>
      <c r="M82" s="4808" t="s">
        <v>4276</v>
      </c>
      <c r="N82" s="4809" t="s">
        <v>4277</v>
      </c>
      <c r="O82" s="4810"/>
      <c r="P82" s="4807">
        <v>1039</v>
      </c>
      <c r="Q82" s="4803" t="s">
        <v>4278</v>
      </c>
      <c r="R82" s="4808" t="s">
        <v>3514</v>
      </c>
      <c r="S82" s="4809" t="s">
        <v>4279</v>
      </c>
      <c r="T82" s="1594"/>
      <c r="U82" s="1594"/>
      <c r="V82" s="1594"/>
      <c r="W82" s="1594"/>
      <c r="X82" s="1594"/>
      <c r="Y82" s="1594"/>
      <c r="Z82" s="1594"/>
      <c r="AA82" s="1594"/>
      <c r="AB82" s="1594"/>
      <c r="AC82" s="1594"/>
      <c r="AD82" s="1594"/>
    </row>
    <row r="83" spans="1:30">
      <c r="A83" s="4807">
        <v>68</v>
      </c>
      <c r="B83" s="4803" t="s">
        <v>4280</v>
      </c>
      <c r="C83" s="4808" t="s">
        <v>4281</v>
      </c>
      <c r="D83" s="4809" t="s">
        <v>4282</v>
      </c>
      <c r="E83" s="4810"/>
      <c r="F83" s="4807">
        <v>392</v>
      </c>
      <c r="G83" s="4803" t="s">
        <v>4283</v>
      </c>
      <c r="H83" s="4808" t="s">
        <v>4284</v>
      </c>
      <c r="I83" s="4809" t="s">
        <v>4285</v>
      </c>
      <c r="J83" s="4810"/>
      <c r="K83" s="4807">
        <v>716</v>
      </c>
      <c r="L83" s="4803" t="s">
        <v>4286</v>
      </c>
      <c r="M83" s="4808" t="s">
        <v>4287</v>
      </c>
      <c r="N83" s="4809" t="s">
        <v>4288</v>
      </c>
      <c r="O83" s="4810"/>
      <c r="P83" s="4807">
        <v>1040</v>
      </c>
      <c r="Q83" s="4803" t="s">
        <v>4289</v>
      </c>
      <c r="R83" s="4808" t="s">
        <v>4290</v>
      </c>
      <c r="S83" s="4809" t="s">
        <v>4291</v>
      </c>
      <c r="T83" s="1594"/>
      <c r="U83" s="1594"/>
      <c r="V83" s="1594"/>
      <c r="W83" s="1594"/>
      <c r="X83" s="1594"/>
      <c r="Y83" s="1594"/>
      <c r="Z83" s="1594"/>
      <c r="AA83" s="1594"/>
      <c r="AB83" s="1594"/>
      <c r="AC83" s="1594"/>
      <c r="AD83" s="1594"/>
    </row>
    <row r="84" spans="1:30">
      <c r="A84" s="4807">
        <v>69</v>
      </c>
      <c r="B84" s="4803">
        <v>2640</v>
      </c>
      <c r="C84" s="4808" t="s">
        <v>3474</v>
      </c>
      <c r="D84" s="4809" t="s">
        <v>4292</v>
      </c>
      <c r="E84" s="4810"/>
      <c r="F84" s="4807">
        <v>393</v>
      </c>
      <c r="G84" s="4803" t="s">
        <v>4293</v>
      </c>
      <c r="H84" s="4808" t="s">
        <v>4294</v>
      </c>
      <c r="I84" s="4809" t="s">
        <v>4295</v>
      </c>
      <c r="J84" s="4810"/>
      <c r="K84" s="4807">
        <v>717</v>
      </c>
      <c r="L84" s="4803" t="s">
        <v>4296</v>
      </c>
      <c r="M84" s="4808" t="s">
        <v>4297</v>
      </c>
      <c r="N84" s="4809" t="s">
        <v>3704</v>
      </c>
      <c r="O84" s="4810"/>
      <c r="P84" s="4807">
        <v>1041</v>
      </c>
      <c r="Q84" s="4803" t="s">
        <v>4298</v>
      </c>
      <c r="R84" s="4808" t="s">
        <v>4299</v>
      </c>
      <c r="S84" s="4809" t="s">
        <v>4300</v>
      </c>
      <c r="T84" s="1594"/>
      <c r="U84" s="1594"/>
      <c r="V84" s="1594"/>
      <c r="W84" s="1594"/>
      <c r="X84" s="1594"/>
      <c r="Y84" s="1594"/>
      <c r="Z84" s="1594"/>
      <c r="AA84" s="1594"/>
      <c r="AB84" s="1594"/>
      <c r="AC84" s="1594"/>
      <c r="AD84" s="1594"/>
    </row>
    <row r="85" spans="1:30">
      <c r="A85" s="4807">
        <v>70</v>
      </c>
      <c r="B85" s="4803">
        <v>2642</v>
      </c>
      <c r="C85" s="4808" t="s">
        <v>3473</v>
      </c>
      <c r="D85" s="4809" t="s">
        <v>4301</v>
      </c>
      <c r="E85" s="4810"/>
      <c r="F85" s="4807">
        <v>394</v>
      </c>
      <c r="G85" s="4803" t="s">
        <v>4302</v>
      </c>
      <c r="H85" s="4808" t="s">
        <v>4303</v>
      </c>
      <c r="I85" s="4809" t="s">
        <v>4304</v>
      </c>
      <c r="J85" s="4810"/>
      <c r="K85" s="4807">
        <v>718</v>
      </c>
      <c r="L85" s="4803" t="s">
        <v>4305</v>
      </c>
      <c r="M85" s="4808" t="s">
        <v>4306</v>
      </c>
      <c r="N85" s="4809" t="s">
        <v>4307</v>
      </c>
      <c r="O85" s="4810"/>
      <c r="P85" s="4807">
        <v>1042</v>
      </c>
      <c r="Q85" s="4803" t="s">
        <v>4308</v>
      </c>
      <c r="R85" s="4808" t="s">
        <v>4309</v>
      </c>
      <c r="S85" s="4809" t="s">
        <v>4310</v>
      </c>
      <c r="T85" s="1594"/>
      <c r="U85" s="1594"/>
      <c r="V85" s="1594"/>
      <c r="W85" s="1594"/>
      <c r="X85" s="1594"/>
      <c r="Y85" s="1594"/>
      <c r="Z85" s="1594"/>
      <c r="AA85" s="1594"/>
      <c r="AB85" s="1594"/>
      <c r="AC85" s="1594"/>
      <c r="AD85" s="1594"/>
    </row>
    <row r="86" spans="1:30">
      <c r="A86" s="4807">
        <v>71</v>
      </c>
      <c r="B86" s="4803">
        <v>2648</v>
      </c>
      <c r="C86" s="4808" t="s">
        <v>4311</v>
      </c>
      <c r="D86" s="4809" t="s">
        <v>4312</v>
      </c>
      <c r="E86" s="4810"/>
      <c r="F86" s="4807">
        <v>395</v>
      </c>
      <c r="G86" s="4803" t="s">
        <v>4313</v>
      </c>
      <c r="H86" s="4808" t="s">
        <v>4314</v>
      </c>
      <c r="I86" s="4809" t="s">
        <v>4315</v>
      </c>
      <c r="J86" s="4810"/>
      <c r="K86" s="4807">
        <v>719</v>
      </c>
      <c r="L86" s="4803" t="s">
        <v>4316</v>
      </c>
      <c r="M86" s="4808" t="s">
        <v>4317</v>
      </c>
      <c r="N86" s="4809" t="s">
        <v>4318</v>
      </c>
      <c r="O86" s="4810"/>
      <c r="P86" s="4807">
        <v>1043</v>
      </c>
      <c r="Q86" s="4803" t="s">
        <v>4319</v>
      </c>
      <c r="R86" s="4808" t="s">
        <v>4320</v>
      </c>
      <c r="S86" s="4809" t="s">
        <v>4321</v>
      </c>
      <c r="T86" s="1594"/>
      <c r="U86" s="1594"/>
      <c r="V86" s="1594"/>
      <c r="W86" s="1594"/>
      <c r="X86" s="1594"/>
      <c r="Y86" s="1594"/>
      <c r="Z86" s="1594"/>
      <c r="AA86" s="1594"/>
      <c r="AB86" s="1594"/>
      <c r="AC86" s="1594"/>
      <c r="AD86" s="1594"/>
    </row>
    <row r="87" spans="1:30">
      <c r="A87" s="4807">
        <v>72</v>
      </c>
      <c r="B87" s="4803">
        <v>2649</v>
      </c>
      <c r="C87" s="4808" t="s">
        <v>4322</v>
      </c>
      <c r="D87" s="4809" t="s">
        <v>4323</v>
      </c>
      <c r="E87" s="4810"/>
      <c r="F87" s="4807">
        <v>396</v>
      </c>
      <c r="G87" s="4803" t="s">
        <v>4324</v>
      </c>
      <c r="H87" s="4808" t="s">
        <v>4325</v>
      </c>
      <c r="I87" s="4809" t="s">
        <v>4326</v>
      </c>
      <c r="J87" s="4810"/>
      <c r="K87" s="4807">
        <v>720</v>
      </c>
      <c r="L87" s="4803" t="s">
        <v>4327</v>
      </c>
      <c r="M87" s="4808" t="s">
        <v>4328</v>
      </c>
      <c r="N87" s="4809" t="s">
        <v>4329</v>
      </c>
      <c r="O87" s="4810"/>
      <c r="P87" s="4807">
        <v>1044</v>
      </c>
      <c r="Q87" s="4803" t="s">
        <v>4330</v>
      </c>
      <c r="R87" s="4808" t="s">
        <v>4331</v>
      </c>
      <c r="S87" s="4809" t="s">
        <v>4332</v>
      </c>
      <c r="T87" s="1594"/>
      <c r="U87" s="1594"/>
      <c r="V87" s="1594"/>
      <c r="W87" s="1594"/>
      <c r="X87" s="1594"/>
      <c r="Y87" s="1594"/>
      <c r="Z87" s="1594"/>
      <c r="AA87" s="1594"/>
      <c r="AB87" s="1594"/>
      <c r="AC87" s="1594"/>
      <c r="AD87" s="1594"/>
    </row>
    <row r="88" spans="1:30">
      <c r="A88" s="4807">
        <v>73</v>
      </c>
      <c r="B88" s="4803" t="s">
        <v>4333</v>
      </c>
      <c r="C88" s="4808" t="s">
        <v>4334</v>
      </c>
      <c r="D88" s="4809" t="s">
        <v>4335</v>
      </c>
      <c r="E88" s="4810"/>
      <c r="F88" s="4807">
        <v>397</v>
      </c>
      <c r="G88" s="4803" t="s">
        <v>4336</v>
      </c>
      <c r="H88" s="4808" t="s">
        <v>4337</v>
      </c>
      <c r="I88" s="4809" t="s">
        <v>4338</v>
      </c>
      <c r="J88" s="4810"/>
      <c r="K88" s="4807">
        <v>721</v>
      </c>
      <c r="L88" s="4803" t="s">
        <v>4339</v>
      </c>
      <c r="M88" s="4808" t="s">
        <v>4340</v>
      </c>
      <c r="N88" s="4809" t="s">
        <v>4341</v>
      </c>
      <c r="O88" s="4810"/>
      <c r="P88" s="4807">
        <v>1045</v>
      </c>
      <c r="Q88" s="4803" t="s">
        <v>4342</v>
      </c>
      <c r="R88" s="4808" t="s">
        <v>4343</v>
      </c>
      <c r="S88" s="4809" t="s">
        <v>4344</v>
      </c>
      <c r="T88" s="1594"/>
      <c r="U88" s="1594"/>
      <c r="V88" s="1594"/>
      <c r="W88" s="1594"/>
      <c r="X88" s="1594"/>
      <c r="Y88" s="1594"/>
      <c r="Z88" s="1594"/>
      <c r="AA88" s="1594"/>
      <c r="AB88" s="1594"/>
      <c r="AC88" s="1594"/>
      <c r="AD88" s="1594"/>
    </row>
    <row r="89" spans="1:30">
      <c r="A89" s="4807">
        <v>74</v>
      </c>
      <c r="B89" s="4803" t="s">
        <v>4345</v>
      </c>
      <c r="C89" s="4808" t="s">
        <v>4346</v>
      </c>
      <c r="D89" s="4809" t="s">
        <v>4347</v>
      </c>
      <c r="E89" s="4810"/>
      <c r="F89" s="4807">
        <v>398</v>
      </c>
      <c r="G89" s="4803" t="s">
        <v>4348</v>
      </c>
      <c r="H89" s="4808" t="s">
        <v>4349</v>
      </c>
      <c r="I89" s="4809" t="s">
        <v>4350</v>
      </c>
      <c r="J89" s="4810"/>
      <c r="K89" s="4807">
        <v>722</v>
      </c>
      <c r="L89" s="4803" t="s">
        <v>4351</v>
      </c>
      <c r="M89" s="4808" t="s">
        <v>4352</v>
      </c>
      <c r="N89" s="4809" t="s">
        <v>4353</v>
      </c>
      <c r="O89" s="4810"/>
      <c r="P89" s="4807">
        <v>1046</v>
      </c>
      <c r="Q89" s="4803" t="s">
        <v>4354</v>
      </c>
      <c r="R89" s="4808" t="s">
        <v>4355</v>
      </c>
      <c r="S89" s="4809" t="s">
        <v>4356</v>
      </c>
      <c r="T89" s="1594"/>
      <c r="U89" s="1594"/>
      <c r="V89" s="1594"/>
      <c r="W89" s="1594"/>
      <c r="X89" s="1594"/>
      <c r="Y89" s="1594"/>
      <c r="Z89" s="1594"/>
      <c r="AA89" s="1594"/>
      <c r="AB89" s="1594"/>
      <c r="AC89" s="1594"/>
      <c r="AD89" s="1594"/>
    </row>
    <row r="90" spans="1:30">
      <c r="A90" s="4807">
        <v>75</v>
      </c>
      <c r="B90" s="4803" t="s">
        <v>4357</v>
      </c>
      <c r="C90" s="4808" t="s">
        <v>4358</v>
      </c>
      <c r="D90" s="4809" t="s">
        <v>4359</v>
      </c>
      <c r="E90" s="4810"/>
      <c r="F90" s="4807">
        <v>399</v>
      </c>
      <c r="G90" s="4803" t="s">
        <v>4360</v>
      </c>
      <c r="H90" s="4808" t="s">
        <v>4361</v>
      </c>
      <c r="I90" s="4809" t="s">
        <v>4362</v>
      </c>
      <c r="J90" s="4810"/>
      <c r="K90" s="4807">
        <v>723</v>
      </c>
      <c r="L90" s="4803" t="s">
        <v>4363</v>
      </c>
      <c r="M90" s="4808" t="s">
        <v>4364</v>
      </c>
      <c r="N90" s="4809" t="s">
        <v>4365</v>
      </c>
      <c r="O90" s="4810"/>
      <c r="P90" s="4807">
        <v>1047</v>
      </c>
      <c r="Q90" s="4803" t="s">
        <v>4366</v>
      </c>
      <c r="R90" s="4808" t="s">
        <v>4367</v>
      </c>
      <c r="S90" s="4809" t="s">
        <v>4368</v>
      </c>
      <c r="T90" s="1594"/>
      <c r="U90" s="1594"/>
      <c r="V90" s="1594"/>
      <c r="W90" s="1594"/>
      <c r="X90" s="1594"/>
      <c r="Y90" s="1594"/>
      <c r="Z90" s="1594"/>
      <c r="AA90" s="1594"/>
      <c r="AB90" s="1594"/>
      <c r="AC90" s="1594"/>
      <c r="AD90" s="1594"/>
    </row>
    <row r="91" spans="1:30">
      <c r="A91" s="4807">
        <v>76</v>
      </c>
      <c r="B91" s="4803" t="s">
        <v>4369</v>
      </c>
      <c r="C91" s="4808" t="s">
        <v>4370</v>
      </c>
      <c r="D91" s="4809" t="s">
        <v>4371</v>
      </c>
      <c r="E91" s="4810"/>
      <c r="F91" s="4807">
        <v>400</v>
      </c>
      <c r="G91" s="4803" t="s">
        <v>4372</v>
      </c>
      <c r="H91" s="4808" t="s">
        <v>4373</v>
      </c>
      <c r="I91" s="4809" t="s">
        <v>4374</v>
      </c>
      <c r="J91" s="4810"/>
      <c r="K91" s="4807">
        <v>724</v>
      </c>
      <c r="L91" s="4803" t="s">
        <v>4375</v>
      </c>
      <c r="M91" s="4808" t="s">
        <v>4376</v>
      </c>
      <c r="N91" s="4809" t="s">
        <v>4377</v>
      </c>
      <c r="O91" s="4810"/>
      <c r="P91" s="4807">
        <v>1048</v>
      </c>
      <c r="Q91" s="4803" t="s">
        <v>4378</v>
      </c>
      <c r="R91" s="4808" t="s">
        <v>4379</v>
      </c>
      <c r="S91" s="4809" t="s">
        <v>4380</v>
      </c>
      <c r="T91" s="1594"/>
      <c r="U91" s="1594"/>
      <c r="V91" s="1594"/>
      <c r="W91" s="1594"/>
      <c r="X91" s="1594"/>
      <c r="Y91" s="1594"/>
      <c r="Z91" s="1594"/>
      <c r="AA91" s="1594"/>
      <c r="AB91" s="1594"/>
      <c r="AC91" s="1594"/>
      <c r="AD91" s="1594"/>
    </row>
    <row r="92" spans="1:30">
      <c r="A92" s="4807">
        <v>77</v>
      </c>
      <c r="B92" s="4803" t="s">
        <v>4381</v>
      </c>
      <c r="C92" s="4808" t="s">
        <v>4382</v>
      </c>
      <c r="D92" s="4809" t="s">
        <v>1994</v>
      </c>
      <c r="E92" s="4810"/>
      <c r="F92" s="4807">
        <v>401</v>
      </c>
      <c r="G92" s="4803" t="s">
        <v>4383</v>
      </c>
      <c r="H92" s="4808" t="s">
        <v>4384</v>
      </c>
      <c r="I92" s="4809" t="s">
        <v>4385</v>
      </c>
      <c r="J92" s="4810"/>
      <c r="K92" s="4807">
        <v>725</v>
      </c>
      <c r="L92" s="4803" t="s">
        <v>4386</v>
      </c>
      <c r="M92" s="4808" t="s">
        <v>4387</v>
      </c>
      <c r="N92" s="4809" t="s">
        <v>4388</v>
      </c>
      <c r="O92" s="4810"/>
      <c r="P92" s="4807">
        <v>1049</v>
      </c>
      <c r="Q92" s="4803" t="s">
        <v>4389</v>
      </c>
      <c r="R92" s="4808" t="s">
        <v>4390</v>
      </c>
      <c r="S92" s="4809" t="s">
        <v>4391</v>
      </c>
      <c r="T92" s="1594"/>
      <c r="U92" s="1594"/>
      <c r="V92" s="1594"/>
      <c r="W92" s="1594"/>
      <c r="X92" s="1594"/>
      <c r="Y92" s="1594"/>
      <c r="Z92" s="1594"/>
      <c r="AA92" s="1594"/>
      <c r="AB92" s="1594"/>
      <c r="AC92" s="1594"/>
      <c r="AD92" s="1594"/>
    </row>
    <row r="93" spans="1:30">
      <c r="A93" s="4807">
        <v>78</v>
      </c>
      <c r="B93" s="4803" t="s">
        <v>4392</v>
      </c>
      <c r="C93" s="4808" t="s">
        <v>4393</v>
      </c>
      <c r="D93" s="4809" t="s">
        <v>4394</v>
      </c>
      <c r="E93" s="4810"/>
      <c r="F93" s="4807">
        <v>402</v>
      </c>
      <c r="G93" s="4803" t="s">
        <v>4395</v>
      </c>
      <c r="H93" s="4808" t="s">
        <v>4396</v>
      </c>
      <c r="I93" s="4809" t="s">
        <v>4397</v>
      </c>
      <c r="J93" s="4810"/>
      <c r="K93" s="4807">
        <v>726</v>
      </c>
      <c r="L93" s="4803" t="s">
        <v>4398</v>
      </c>
      <c r="M93" s="4808" t="s">
        <v>4399</v>
      </c>
      <c r="N93" s="4809" t="s">
        <v>4400</v>
      </c>
      <c r="O93" s="4810"/>
      <c r="P93" s="4807">
        <v>1050</v>
      </c>
      <c r="Q93" s="4803" t="s">
        <v>4401</v>
      </c>
      <c r="R93" s="4808" t="s">
        <v>4402</v>
      </c>
      <c r="S93" s="4809" t="s">
        <v>4403</v>
      </c>
      <c r="T93" s="1594"/>
      <c r="U93" s="1594"/>
      <c r="V93" s="1594"/>
      <c r="W93" s="1594"/>
      <c r="X93" s="1594"/>
      <c r="Y93" s="1594"/>
      <c r="Z93" s="1594"/>
      <c r="AA93" s="1594"/>
      <c r="AB93" s="1594"/>
      <c r="AC93" s="1594"/>
      <c r="AD93" s="1594"/>
    </row>
    <row r="94" spans="1:30">
      <c r="A94" s="4807">
        <v>79</v>
      </c>
      <c r="B94" s="4803">
        <v>2650</v>
      </c>
      <c r="C94" s="4808" t="s">
        <v>4404</v>
      </c>
      <c r="D94" s="4809" t="s">
        <v>4405</v>
      </c>
      <c r="E94" s="4810"/>
      <c r="F94" s="4807">
        <v>403</v>
      </c>
      <c r="G94" s="4803" t="s">
        <v>4406</v>
      </c>
      <c r="H94" s="4808" t="s">
        <v>4407</v>
      </c>
      <c r="I94" s="4809" t="s">
        <v>4408</v>
      </c>
      <c r="J94" s="4810"/>
      <c r="K94" s="4807">
        <v>727</v>
      </c>
      <c r="L94" s="4803" t="s">
        <v>4409</v>
      </c>
      <c r="M94" s="4808" t="s">
        <v>4410</v>
      </c>
      <c r="N94" s="4809" t="s">
        <v>4411</v>
      </c>
      <c r="O94" s="4810"/>
      <c r="P94" s="4807">
        <v>1051</v>
      </c>
      <c r="Q94" s="4803" t="s">
        <v>4412</v>
      </c>
      <c r="R94" s="4808" t="s">
        <v>4413</v>
      </c>
      <c r="S94" s="4809" t="s">
        <v>4414</v>
      </c>
      <c r="T94" s="1594"/>
      <c r="U94" s="1594"/>
      <c r="V94" s="1594"/>
      <c r="W94" s="1594"/>
      <c r="X94" s="1594"/>
      <c r="Y94" s="1594"/>
      <c r="Z94" s="1594"/>
      <c r="AA94" s="1594"/>
      <c r="AB94" s="1594"/>
      <c r="AC94" s="1594"/>
      <c r="AD94" s="1594"/>
    </row>
    <row r="95" spans="1:30">
      <c r="A95" s="4807">
        <v>80</v>
      </c>
      <c r="B95" s="4803">
        <v>2651</v>
      </c>
      <c r="C95" s="4808" t="s">
        <v>4415</v>
      </c>
      <c r="D95" s="4809" t="s">
        <v>4416</v>
      </c>
      <c r="E95" s="4810"/>
      <c r="F95" s="4807">
        <v>404</v>
      </c>
      <c r="G95" s="4803" t="s">
        <v>4417</v>
      </c>
      <c r="H95" s="4808" t="s">
        <v>4418</v>
      </c>
      <c r="I95" s="4809" t="s">
        <v>4419</v>
      </c>
      <c r="J95" s="4810"/>
      <c r="K95" s="4807">
        <v>728</v>
      </c>
      <c r="L95" s="4803" t="s">
        <v>4420</v>
      </c>
      <c r="M95" s="4808" t="s">
        <v>4421</v>
      </c>
      <c r="N95" s="4809" t="s">
        <v>4422</v>
      </c>
      <c r="O95" s="4810"/>
      <c r="P95" s="4807">
        <v>1052</v>
      </c>
      <c r="Q95" s="4803" t="s">
        <v>4423</v>
      </c>
      <c r="R95" s="4808" t="s">
        <v>4424</v>
      </c>
      <c r="S95" s="4809" t="s">
        <v>4425</v>
      </c>
      <c r="T95" s="1594"/>
      <c r="U95" s="1594"/>
      <c r="V95" s="1594"/>
      <c r="W95" s="1594"/>
      <c r="X95" s="1594"/>
      <c r="Y95" s="1594"/>
      <c r="Z95" s="1594"/>
      <c r="AA95" s="1594"/>
      <c r="AB95" s="1594"/>
      <c r="AC95" s="1594"/>
      <c r="AD95" s="1594"/>
    </row>
    <row r="96" spans="1:30">
      <c r="A96" s="4807">
        <v>81</v>
      </c>
      <c r="B96" s="4803">
        <v>2652</v>
      </c>
      <c r="C96" s="4808" t="s">
        <v>4426</v>
      </c>
      <c r="D96" s="4809" t="s">
        <v>4427</v>
      </c>
      <c r="E96" s="4810"/>
      <c r="F96" s="4807">
        <v>405</v>
      </c>
      <c r="G96" s="4803" t="s">
        <v>4428</v>
      </c>
      <c r="H96" s="4808" t="s">
        <v>4429</v>
      </c>
      <c r="I96" s="4809" t="s">
        <v>4430</v>
      </c>
      <c r="J96" s="4810"/>
      <c r="K96" s="4807">
        <v>729</v>
      </c>
      <c r="L96" s="4803" t="s">
        <v>4431</v>
      </c>
      <c r="M96" s="4808" t="s">
        <v>4432</v>
      </c>
      <c r="N96" s="4809" t="s">
        <v>4433</v>
      </c>
      <c r="O96" s="4810"/>
      <c r="P96" s="4807">
        <v>1053</v>
      </c>
      <c r="Q96" s="4803" t="s">
        <v>4434</v>
      </c>
      <c r="R96" s="4808" t="s">
        <v>4435</v>
      </c>
      <c r="S96" s="4809" t="s">
        <v>4436</v>
      </c>
      <c r="T96" s="1594"/>
      <c r="U96" s="1594"/>
      <c r="V96" s="1594"/>
      <c r="W96" s="1594"/>
      <c r="X96" s="1594"/>
      <c r="Y96" s="1594"/>
      <c r="Z96" s="1594"/>
      <c r="AA96" s="1594"/>
      <c r="AB96" s="1594"/>
      <c r="AC96" s="1594"/>
      <c r="AD96" s="1594"/>
    </row>
    <row r="97" spans="1:30">
      <c r="A97" s="4807">
        <v>82</v>
      </c>
      <c r="B97" s="4803">
        <v>2653</v>
      </c>
      <c r="C97" s="4808" t="s">
        <v>4437</v>
      </c>
      <c r="D97" s="4809" t="s">
        <v>4438</v>
      </c>
      <c r="E97" s="4810"/>
      <c r="F97" s="4807">
        <v>406</v>
      </c>
      <c r="G97" s="4803" t="s">
        <v>4439</v>
      </c>
      <c r="H97" s="4808" t="s">
        <v>4440</v>
      </c>
      <c r="I97" s="4809" t="s">
        <v>4441</v>
      </c>
      <c r="J97" s="4810"/>
      <c r="K97" s="4807">
        <v>730</v>
      </c>
      <c r="L97" s="4803" t="s">
        <v>4442</v>
      </c>
      <c r="M97" s="4808" t="s">
        <v>4443</v>
      </c>
      <c r="N97" s="4809" t="s">
        <v>4444</v>
      </c>
      <c r="O97" s="4810"/>
      <c r="P97" s="4807">
        <v>1054</v>
      </c>
      <c r="Q97" s="4803" t="s">
        <v>4445</v>
      </c>
      <c r="R97" s="4808" t="s">
        <v>3508</v>
      </c>
      <c r="S97" s="4809" t="s">
        <v>4446</v>
      </c>
      <c r="T97" s="1594"/>
      <c r="U97" s="1594"/>
      <c r="V97" s="1594"/>
      <c r="W97" s="1594"/>
      <c r="X97" s="1594"/>
      <c r="Y97" s="1594"/>
      <c r="Z97" s="1594"/>
      <c r="AA97" s="1594"/>
      <c r="AB97" s="1594"/>
      <c r="AC97" s="1594"/>
      <c r="AD97" s="1594"/>
    </row>
    <row r="98" spans="1:30">
      <c r="A98" s="4807">
        <v>83</v>
      </c>
      <c r="B98" s="4803" t="s">
        <v>4447</v>
      </c>
      <c r="C98" s="4808" t="s">
        <v>4448</v>
      </c>
      <c r="D98" s="4809" t="s">
        <v>4449</v>
      </c>
      <c r="E98" s="4810"/>
      <c r="F98" s="4807">
        <v>407</v>
      </c>
      <c r="G98" s="4803" t="s">
        <v>4450</v>
      </c>
      <c r="H98" s="4808" t="s">
        <v>4451</v>
      </c>
      <c r="I98" s="4809" t="s">
        <v>4452</v>
      </c>
      <c r="J98" s="4810"/>
      <c r="K98" s="4807">
        <v>731</v>
      </c>
      <c r="L98" s="4803" t="s">
        <v>4453</v>
      </c>
      <c r="M98" s="4808" t="s">
        <v>4454</v>
      </c>
      <c r="N98" s="4809" t="s">
        <v>4455</v>
      </c>
      <c r="O98" s="4810"/>
      <c r="P98" s="4807">
        <v>1055</v>
      </c>
      <c r="Q98" s="4803" t="s">
        <v>4456</v>
      </c>
      <c r="R98" s="4808" t="s">
        <v>4457</v>
      </c>
      <c r="S98" s="4809" t="s">
        <v>4458</v>
      </c>
      <c r="T98" s="1594"/>
      <c r="U98" s="1594"/>
      <c r="V98" s="1594"/>
      <c r="W98" s="1594"/>
      <c r="X98" s="1594"/>
      <c r="Y98" s="1594"/>
      <c r="Z98" s="1594"/>
      <c r="AA98" s="1594"/>
      <c r="AB98" s="1594"/>
      <c r="AC98" s="1594"/>
      <c r="AD98" s="1594"/>
    </row>
    <row r="99" spans="1:30">
      <c r="A99" s="4807">
        <v>84</v>
      </c>
      <c r="B99" s="4803">
        <v>2660</v>
      </c>
      <c r="C99" s="4808" t="s">
        <v>3477</v>
      </c>
      <c r="D99" s="4809" t="s">
        <v>4459</v>
      </c>
      <c r="E99" s="4810"/>
      <c r="F99" s="4807">
        <v>408</v>
      </c>
      <c r="G99" s="4803" t="s">
        <v>4460</v>
      </c>
      <c r="H99" s="4808" t="s">
        <v>4461</v>
      </c>
      <c r="I99" s="4809" t="s">
        <v>4462</v>
      </c>
      <c r="J99" s="4810"/>
      <c r="K99" s="4807">
        <v>732</v>
      </c>
      <c r="L99" s="4803" t="s">
        <v>4463</v>
      </c>
      <c r="M99" s="4808" t="s">
        <v>4464</v>
      </c>
      <c r="N99" s="4809" t="s">
        <v>4465</v>
      </c>
      <c r="O99" s="4810"/>
      <c r="P99" s="4807">
        <v>1056</v>
      </c>
      <c r="Q99" s="4803" t="s">
        <v>4466</v>
      </c>
      <c r="R99" s="4808" t="s">
        <v>4467</v>
      </c>
      <c r="S99" s="4809" t="s">
        <v>4468</v>
      </c>
      <c r="T99" s="1594"/>
      <c r="U99" s="1594"/>
      <c r="V99" s="1594"/>
      <c r="W99" s="1594"/>
      <c r="X99" s="1594"/>
      <c r="Y99" s="1594"/>
      <c r="Z99" s="1594"/>
      <c r="AA99" s="1594"/>
      <c r="AB99" s="1594"/>
      <c r="AC99" s="1594"/>
      <c r="AD99" s="1594"/>
    </row>
    <row r="100" spans="1:30">
      <c r="A100" s="4807">
        <v>85</v>
      </c>
      <c r="B100" s="4803">
        <v>2663</v>
      </c>
      <c r="C100" s="4808" t="s">
        <v>4469</v>
      </c>
      <c r="D100" s="4809" t="s">
        <v>4470</v>
      </c>
      <c r="E100" s="4810"/>
      <c r="F100" s="4807">
        <v>409</v>
      </c>
      <c r="G100" s="4803" t="s">
        <v>4471</v>
      </c>
      <c r="H100" s="4808" t="s">
        <v>4472</v>
      </c>
      <c r="I100" s="4809" t="s">
        <v>4473</v>
      </c>
      <c r="J100" s="4810"/>
      <c r="K100" s="4807">
        <v>733</v>
      </c>
      <c r="L100" s="4803" t="s">
        <v>4474</v>
      </c>
      <c r="M100" s="4808" t="s">
        <v>4475</v>
      </c>
      <c r="N100" s="4809" t="s">
        <v>4476</v>
      </c>
      <c r="O100" s="4810"/>
      <c r="P100" s="4807">
        <v>1057</v>
      </c>
      <c r="Q100" s="4803" t="s">
        <v>4477</v>
      </c>
      <c r="R100" s="4808" t="s">
        <v>4478</v>
      </c>
      <c r="S100" s="4809" t="s">
        <v>4479</v>
      </c>
      <c r="T100" s="1594"/>
      <c r="U100" s="1594"/>
      <c r="V100" s="1594"/>
      <c r="W100" s="1594"/>
      <c r="X100" s="1594"/>
      <c r="Y100" s="1594"/>
      <c r="Z100" s="1594"/>
      <c r="AA100" s="1594"/>
      <c r="AB100" s="1594"/>
      <c r="AC100" s="1594"/>
      <c r="AD100" s="1594"/>
    </row>
    <row r="101" spans="1:30">
      <c r="A101" s="4807">
        <v>86</v>
      </c>
      <c r="B101" s="4803">
        <v>2665</v>
      </c>
      <c r="C101" s="4808" t="s">
        <v>4480</v>
      </c>
      <c r="D101" s="4809" t="s">
        <v>4481</v>
      </c>
      <c r="E101" s="4810"/>
      <c r="F101" s="4807">
        <v>410</v>
      </c>
      <c r="G101" s="4803" t="s">
        <v>4482</v>
      </c>
      <c r="H101" s="4808" t="s">
        <v>4483</v>
      </c>
      <c r="I101" s="4809" t="s">
        <v>4484</v>
      </c>
      <c r="J101" s="4810"/>
      <c r="K101" s="4807">
        <v>734</v>
      </c>
      <c r="L101" s="4803" t="s">
        <v>4485</v>
      </c>
      <c r="M101" s="4808" t="s">
        <v>4486</v>
      </c>
      <c r="N101" s="4809" t="s">
        <v>4487</v>
      </c>
      <c r="O101" s="4810"/>
      <c r="P101" s="4807">
        <v>1058</v>
      </c>
      <c r="Q101" s="4803" t="s">
        <v>4488</v>
      </c>
      <c r="R101" s="4808" t="s">
        <v>4489</v>
      </c>
      <c r="S101" s="4809" t="s">
        <v>4490</v>
      </c>
      <c r="T101" s="1594"/>
      <c r="U101" s="1594"/>
      <c r="V101" s="1594"/>
      <c r="W101" s="1594"/>
      <c r="X101" s="1594"/>
      <c r="Y101" s="1594"/>
      <c r="Z101" s="1594"/>
      <c r="AA101" s="1594"/>
      <c r="AB101" s="1594"/>
      <c r="AC101" s="1594"/>
      <c r="AD101" s="1594"/>
    </row>
    <row r="102" spans="1:30">
      <c r="A102" s="4807">
        <v>87</v>
      </c>
      <c r="B102" s="4803">
        <v>2666</v>
      </c>
      <c r="C102" s="4808" t="s">
        <v>4491</v>
      </c>
      <c r="D102" s="4809" t="s">
        <v>4492</v>
      </c>
      <c r="E102" s="4810"/>
      <c r="F102" s="4807">
        <v>411</v>
      </c>
      <c r="G102" s="4803" t="s">
        <v>4493</v>
      </c>
      <c r="H102" s="4808" t="s">
        <v>4494</v>
      </c>
      <c r="I102" s="4809" t="s">
        <v>4495</v>
      </c>
      <c r="J102" s="4810"/>
      <c r="K102" s="4807">
        <v>735</v>
      </c>
      <c r="L102" s="4803" t="s">
        <v>4496</v>
      </c>
      <c r="M102" s="4808" t="s">
        <v>4497</v>
      </c>
      <c r="N102" s="4809" t="s">
        <v>4498</v>
      </c>
      <c r="O102" s="4810"/>
      <c r="P102" s="4807">
        <v>1059</v>
      </c>
      <c r="Q102" s="4803" t="s">
        <v>4499</v>
      </c>
      <c r="R102" s="4808" t="s">
        <v>4500</v>
      </c>
      <c r="S102" s="4809" t="s">
        <v>4501</v>
      </c>
      <c r="T102" s="1594"/>
      <c r="U102" s="1594"/>
      <c r="V102" s="1594"/>
      <c r="W102" s="1594"/>
      <c r="X102" s="1594"/>
      <c r="Y102" s="1594"/>
      <c r="Z102" s="1594"/>
      <c r="AA102" s="1594"/>
      <c r="AB102" s="1594"/>
      <c r="AC102" s="1594"/>
      <c r="AD102" s="1594"/>
    </row>
    <row r="103" spans="1:30">
      <c r="A103" s="4807">
        <v>88</v>
      </c>
      <c r="B103" s="4803">
        <v>2668</v>
      </c>
      <c r="C103" s="4808" t="s">
        <v>4502</v>
      </c>
      <c r="D103" s="4809" t="s">
        <v>4503</v>
      </c>
      <c r="E103" s="4810"/>
      <c r="F103" s="4807">
        <v>412</v>
      </c>
      <c r="G103" s="4803" t="s">
        <v>4504</v>
      </c>
      <c r="H103" s="4808" t="s">
        <v>4505</v>
      </c>
      <c r="I103" s="4809" t="s">
        <v>4506</v>
      </c>
      <c r="J103" s="4810"/>
      <c r="K103" s="4807">
        <v>736</v>
      </c>
      <c r="L103" s="4803" t="s">
        <v>4507</v>
      </c>
      <c r="M103" s="4808" t="s">
        <v>4508</v>
      </c>
      <c r="N103" s="4809" t="s">
        <v>4266</v>
      </c>
      <c r="O103" s="4810"/>
      <c r="P103" s="4807">
        <v>1060</v>
      </c>
      <c r="Q103" s="4803" t="s">
        <v>4509</v>
      </c>
      <c r="R103" s="4808" t="s">
        <v>4510</v>
      </c>
      <c r="S103" s="4809" t="s">
        <v>4511</v>
      </c>
      <c r="T103" s="1594"/>
      <c r="U103" s="1594"/>
      <c r="V103" s="1594"/>
      <c r="W103" s="1594"/>
      <c r="X103" s="1594"/>
      <c r="Y103" s="1594"/>
      <c r="Z103" s="1594"/>
      <c r="AA103" s="1594"/>
      <c r="AB103" s="1594"/>
      <c r="AC103" s="1594"/>
      <c r="AD103" s="1594"/>
    </row>
    <row r="104" spans="1:30">
      <c r="A104" s="4807">
        <v>89</v>
      </c>
      <c r="B104" s="4803">
        <v>2702</v>
      </c>
      <c r="C104" s="4808" t="s">
        <v>4512</v>
      </c>
      <c r="D104" s="4809" t="s">
        <v>4513</v>
      </c>
      <c r="E104" s="4810"/>
      <c r="F104" s="4807">
        <v>413</v>
      </c>
      <c r="G104" s="4803" t="s">
        <v>4514</v>
      </c>
      <c r="H104" s="4808" t="s">
        <v>4515</v>
      </c>
      <c r="I104" s="4809" t="s">
        <v>4516</v>
      </c>
      <c r="J104" s="4810"/>
      <c r="K104" s="4807">
        <v>737</v>
      </c>
      <c r="L104" s="4803" t="s">
        <v>4517</v>
      </c>
      <c r="M104" s="4808" t="s">
        <v>4518</v>
      </c>
      <c r="N104" s="4809" t="s">
        <v>4519</v>
      </c>
      <c r="O104" s="4810"/>
      <c r="P104" s="4807">
        <v>1061</v>
      </c>
      <c r="Q104" s="4803" t="s">
        <v>4520</v>
      </c>
      <c r="R104" s="4808" t="s">
        <v>4521</v>
      </c>
      <c r="S104" s="4809" t="s">
        <v>4522</v>
      </c>
      <c r="T104" s="1594"/>
      <c r="U104" s="1594"/>
      <c r="V104" s="1594"/>
      <c r="W104" s="1594"/>
      <c r="X104" s="1594"/>
      <c r="Y104" s="1594"/>
      <c r="Z104" s="1594"/>
      <c r="AA104" s="1594"/>
      <c r="AB104" s="1594"/>
      <c r="AC104" s="1594"/>
      <c r="AD104" s="1594"/>
    </row>
    <row r="105" spans="1:30">
      <c r="A105" s="4807">
        <v>90</v>
      </c>
      <c r="B105" s="4803">
        <v>2708</v>
      </c>
      <c r="C105" s="4808" t="s">
        <v>4523</v>
      </c>
      <c r="D105" s="4809" t="s">
        <v>4524</v>
      </c>
      <c r="E105" s="4810"/>
      <c r="F105" s="4807">
        <v>414</v>
      </c>
      <c r="G105" s="4803" t="s">
        <v>4525</v>
      </c>
      <c r="H105" s="4808" t="s">
        <v>4526</v>
      </c>
      <c r="I105" s="4809" t="s">
        <v>4527</v>
      </c>
      <c r="J105" s="4810"/>
      <c r="K105" s="4807">
        <v>738</v>
      </c>
      <c r="L105" s="4803" t="s">
        <v>4528</v>
      </c>
      <c r="M105" s="4808" t="s">
        <v>4529</v>
      </c>
      <c r="N105" s="4809" t="s">
        <v>4530</v>
      </c>
      <c r="O105" s="4810"/>
      <c r="P105" s="4807">
        <v>1062</v>
      </c>
      <c r="Q105" s="4803" t="s">
        <v>4531</v>
      </c>
      <c r="R105" s="4808" t="s">
        <v>4532</v>
      </c>
      <c r="S105" s="4809" t="s">
        <v>4533</v>
      </c>
      <c r="T105" s="1594"/>
      <c r="U105" s="1594"/>
      <c r="V105" s="1594"/>
      <c r="W105" s="1594"/>
      <c r="X105" s="1594"/>
      <c r="Y105" s="1594"/>
      <c r="Z105" s="1594"/>
      <c r="AA105" s="1594"/>
      <c r="AB105" s="1594"/>
      <c r="AC105" s="1594"/>
      <c r="AD105" s="1594"/>
    </row>
    <row r="106" spans="1:30">
      <c r="A106" s="4807">
        <v>91</v>
      </c>
      <c r="B106" s="4803">
        <v>2709</v>
      </c>
      <c r="C106" s="4808" t="s">
        <v>4534</v>
      </c>
      <c r="D106" s="4809" t="s">
        <v>4535</v>
      </c>
      <c r="E106" s="4810"/>
      <c r="F106" s="4807">
        <v>415</v>
      </c>
      <c r="G106" s="4803" t="s">
        <v>4536</v>
      </c>
      <c r="H106" s="4808" t="s">
        <v>4537</v>
      </c>
      <c r="I106" s="4809" t="s">
        <v>4538</v>
      </c>
      <c r="J106" s="4810"/>
      <c r="K106" s="4807">
        <v>739</v>
      </c>
      <c r="L106" s="4803" t="s">
        <v>4539</v>
      </c>
      <c r="M106" s="4808" t="s">
        <v>4540</v>
      </c>
      <c r="N106" s="4809" t="s">
        <v>4541</v>
      </c>
      <c r="O106" s="4810"/>
      <c r="P106" s="4807">
        <v>1063</v>
      </c>
      <c r="Q106" s="4803" t="s">
        <v>4542</v>
      </c>
      <c r="R106" s="4808" t="s">
        <v>4543</v>
      </c>
      <c r="S106" s="4809" t="s">
        <v>4544</v>
      </c>
      <c r="T106" s="1594"/>
      <c r="U106" s="1594"/>
      <c r="V106" s="1594"/>
      <c r="W106" s="1594"/>
      <c r="X106" s="1594"/>
      <c r="Y106" s="1594"/>
      <c r="Z106" s="1594"/>
      <c r="AA106" s="1594"/>
      <c r="AB106" s="1594"/>
      <c r="AC106" s="1594"/>
      <c r="AD106" s="1594"/>
    </row>
    <row r="107" spans="1:30">
      <c r="A107" s="4807">
        <v>92</v>
      </c>
      <c r="B107" s="4803" t="s">
        <v>4545</v>
      </c>
      <c r="C107" s="4808" t="s">
        <v>4546</v>
      </c>
      <c r="D107" s="4809" t="s">
        <v>4547</v>
      </c>
      <c r="E107" s="4810"/>
      <c r="F107" s="4807">
        <v>416</v>
      </c>
      <c r="G107" s="4803" t="s">
        <v>4548</v>
      </c>
      <c r="H107" s="4808" t="s">
        <v>4549</v>
      </c>
      <c r="I107" s="4809" t="s">
        <v>4550</v>
      </c>
      <c r="J107" s="4810"/>
      <c r="K107" s="4807">
        <v>740</v>
      </c>
      <c r="L107" s="4803" t="s">
        <v>4551</v>
      </c>
      <c r="M107" s="4808" t="s">
        <v>4552</v>
      </c>
      <c r="N107" s="4809" t="s">
        <v>4553</v>
      </c>
      <c r="O107" s="4810"/>
      <c r="P107" s="4807">
        <v>1064</v>
      </c>
      <c r="Q107" s="4803" t="s">
        <v>4554</v>
      </c>
      <c r="R107" s="4808" t="s">
        <v>4555</v>
      </c>
      <c r="S107" s="4809" t="s">
        <v>4556</v>
      </c>
      <c r="T107" s="1594"/>
      <c r="U107" s="1594"/>
      <c r="V107" s="1594"/>
      <c r="W107" s="1594"/>
      <c r="X107" s="1594"/>
      <c r="Y107" s="1594"/>
      <c r="Z107" s="1594"/>
      <c r="AA107" s="1594"/>
      <c r="AB107" s="1594"/>
      <c r="AC107" s="1594"/>
      <c r="AD107" s="1594"/>
    </row>
    <row r="108" spans="1:30">
      <c r="A108" s="4807">
        <v>93</v>
      </c>
      <c r="B108" s="4803" t="s">
        <v>4557</v>
      </c>
      <c r="C108" s="4808" t="s">
        <v>4558</v>
      </c>
      <c r="D108" s="4809" t="s">
        <v>4559</v>
      </c>
      <c r="E108" s="4810"/>
      <c r="F108" s="4807">
        <v>417</v>
      </c>
      <c r="G108" s="4803" t="s">
        <v>4560</v>
      </c>
      <c r="H108" s="4808" t="s">
        <v>4561</v>
      </c>
      <c r="I108" s="4809" t="s">
        <v>4562</v>
      </c>
      <c r="J108" s="4810"/>
      <c r="K108" s="4807">
        <v>741</v>
      </c>
      <c r="L108" s="4803" t="s">
        <v>4563</v>
      </c>
      <c r="M108" s="4808" t="s">
        <v>4564</v>
      </c>
      <c r="N108" s="4809" t="s">
        <v>4565</v>
      </c>
      <c r="O108" s="4810"/>
      <c r="P108" s="4807">
        <v>1065</v>
      </c>
      <c r="Q108" s="4803" t="s">
        <v>4566</v>
      </c>
      <c r="R108" s="4808" t="s">
        <v>4567</v>
      </c>
      <c r="S108" s="4809" t="s">
        <v>4568</v>
      </c>
      <c r="T108" s="1594"/>
      <c r="U108" s="1594"/>
      <c r="V108" s="1594"/>
      <c r="W108" s="1594"/>
      <c r="X108" s="1594"/>
      <c r="Y108" s="1594"/>
      <c r="Z108" s="1594"/>
      <c r="AA108" s="1594"/>
      <c r="AB108" s="1594"/>
      <c r="AC108" s="1594"/>
      <c r="AD108" s="1594"/>
    </row>
    <row r="109" spans="1:30">
      <c r="A109" s="4807">
        <v>94</v>
      </c>
      <c r="B109" s="4803" t="s">
        <v>4569</v>
      </c>
      <c r="C109" s="4808" t="s">
        <v>4570</v>
      </c>
      <c r="D109" s="4809" t="s">
        <v>4571</v>
      </c>
      <c r="E109" s="4810"/>
      <c r="F109" s="4807">
        <v>418</v>
      </c>
      <c r="G109" s="4803" t="s">
        <v>4572</v>
      </c>
      <c r="H109" s="4808" t="s">
        <v>4573</v>
      </c>
      <c r="I109" s="4809" t="s">
        <v>4574</v>
      </c>
      <c r="J109" s="4810"/>
      <c r="K109" s="4807">
        <v>742</v>
      </c>
      <c r="L109" s="4803" t="s">
        <v>4575</v>
      </c>
      <c r="M109" s="4808" t="s">
        <v>4576</v>
      </c>
      <c r="N109" s="4809" t="s">
        <v>4577</v>
      </c>
      <c r="O109" s="4810"/>
      <c r="P109" s="4807">
        <v>1066</v>
      </c>
      <c r="Q109" s="4803" t="s">
        <v>4578</v>
      </c>
      <c r="R109" s="4808" t="s">
        <v>4579</v>
      </c>
      <c r="S109" s="4809" t="s">
        <v>4580</v>
      </c>
      <c r="T109" s="1594"/>
      <c r="U109" s="1594"/>
      <c r="V109" s="1594"/>
      <c r="W109" s="1594"/>
      <c r="X109" s="1594"/>
      <c r="Y109" s="1594"/>
      <c r="Z109" s="1594"/>
      <c r="AA109" s="1594"/>
      <c r="AB109" s="1594"/>
      <c r="AC109" s="1594"/>
      <c r="AD109" s="1594"/>
    </row>
    <row r="110" spans="1:30">
      <c r="A110" s="4807">
        <v>95</v>
      </c>
      <c r="B110" s="4803">
        <v>2712</v>
      </c>
      <c r="C110" s="4808" t="s">
        <v>4581</v>
      </c>
      <c r="D110" s="4809" t="s">
        <v>4582</v>
      </c>
      <c r="E110" s="4810"/>
      <c r="F110" s="4807">
        <v>419</v>
      </c>
      <c r="G110" s="4803" t="s">
        <v>4583</v>
      </c>
      <c r="H110" s="4808" t="s">
        <v>4584</v>
      </c>
      <c r="I110" s="4809" t="s">
        <v>4585</v>
      </c>
      <c r="J110" s="4810"/>
      <c r="K110" s="4807">
        <v>743</v>
      </c>
      <c r="L110" s="4803" t="s">
        <v>4586</v>
      </c>
      <c r="M110" s="4808" t="s">
        <v>4587</v>
      </c>
      <c r="N110" s="4809" t="s">
        <v>4588</v>
      </c>
      <c r="O110" s="4810"/>
      <c r="P110" s="4807">
        <v>1067</v>
      </c>
      <c r="Q110" s="4803" t="s">
        <v>4589</v>
      </c>
      <c r="R110" s="4808" t="s">
        <v>4590</v>
      </c>
      <c r="S110" s="4809" t="s">
        <v>4591</v>
      </c>
      <c r="T110" s="1594"/>
      <c r="U110" s="1594"/>
      <c r="V110" s="1594"/>
      <c r="W110" s="1594"/>
      <c r="X110" s="1594"/>
      <c r="Y110" s="1594"/>
      <c r="Z110" s="1594"/>
      <c r="AA110" s="1594"/>
      <c r="AB110" s="1594"/>
      <c r="AC110" s="1594"/>
      <c r="AD110" s="1594"/>
    </row>
    <row r="111" spans="1:30">
      <c r="A111" s="4807">
        <v>96</v>
      </c>
      <c r="B111" s="4803">
        <v>2714</v>
      </c>
      <c r="C111" s="4808" t="s">
        <v>4592</v>
      </c>
      <c r="D111" s="4809" t="s">
        <v>4593</v>
      </c>
      <c r="E111" s="4810"/>
      <c r="F111" s="4807">
        <v>420</v>
      </c>
      <c r="G111" s="4803" t="s">
        <v>4594</v>
      </c>
      <c r="H111" s="4808" t="s">
        <v>4595</v>
      </c>
      <c r="I111" s="4809" t="s">
        <v>4596</v>
      </c>
      <c r="J111" s="4810"/>
      <c r="K111" s="4807">
        <v>744</v>
      </c>
      <c r="L111" s="4803" t="s">
        <v>4597</v>
      </c>
      <c r="M111" s="4808" t="s">
        <v>4598</v>
      </c>
      <c r="N111" s="4809" t="s">
        <v>4599</v>
      </c>
      <c r="O111" s="4810"/>
      <c r="P111" s="4807">
        <v>1068</v>
      </c>
      <c r="Q111" s="4803" t="s">
        <v>4600</v>
      </c>
      <c r="R111" s="4808" t="s">
        <v>4601</v>
      </c>
      <c r="S111" s="4809" t="s">
        <v>4602</v>
      </c>
      <c r="T111" s="1594"/>
      <c r="U111" s="1594"/>
      <c r="V111" s="1594"/>
      <c r="W111" s="1594"/>
      <c r="X111" s="1594"/>
      <c r="Y111" s="1594"/>
      <c r="Z111" s="1594"/>
      <c r="AA111" s="1594"/>
      <c r="AB111" s="1594"/>
      <c r="AC111" s="1594"/>
      <c r="AD111" s="1594"/>
    </row>
    <row r="112" spans="1:30">
      <c r="A112" s="4807">
        <v>97</v>
      </c>
      <c r="B112" s="4803">
        <v>2716</v>
      </c>
      <c r="C112" s="4808" t="s">
        <v>4603</v>
      </c>
      <c r="D112" s="4809" t="s">
        <v>4604</v>
      </c>
      <c r="E112" s="4810"/>
      <c r="F112" s="4807">
        <v>421</v>
      </c>
      <c r="G112" s="4803" t="s">
        <v>4605</v>
      </c>
      <c r="H112" s="4808" t="s">
        <v>4606</v>
      </c>
      <c r="I112" s="4809" t="s">
        <v>4607</v>
      </c>
      <c r="J112" s="4810"/>
      <c r="K112" s="4807">
        <v>745</v>
      </c>
      <c r="L112" s="4803" t="s">
        <v>4608</v>
      </c>
      <c r="M112" s="4808" t="s">
        <v>4609</v>
      </c>
      <c r="N112" s="4809" t="s">
        <v>4610</v>
      </c>
      <c r="O112" s="4810"/>
      <c r="P112" s="4807">
        <v>1069</v>
      </c>
      <c r="Q112" s="4803" t="s">
        <v>4611</v>
      </c>
      <c r="R112" s="4808" t="s">
        <v>4612</v>
      </c>
      <c r="S112" s="4809" t="s">
        <v>4613</v>
      </c>
      <c r="T112" s="1594"/>
      <c r="U112" s="1594"/>
      <c r="V112" s="1594"/>
      <c r="W112" s="1594"/>
      <c r="X112" s="1594"/>
      <c r="Y112" s="1594"/>
      <c r="Z112" s="1594"/>
      <c r="AA112" s="1594"/>
      <c r="AB112" s="1594"/>
      <c r="AC112" s="1594"/>
      <c r="AD112" s="1594"/>
    </row>
    <row r="113" spans="1:30">
      <c r="A113" s="4807">
        <v>98</v>
      </c>
      <c r="B113" s="4803" t="s">
        <v>4614</v>
      </c>
      <c r="C113" s="4808" t="s">
        <v>4615</v>
      </c>
      <c r="D113" s="4809" t="s">
        <v>4616</v>
      </c>
      <c r="E113" s="4810"/>
      <c r="F113" s="4807">
        <v>422</v>
      </c>
      <c r="G113" s="4803" t="s">
        <v>4617</v>
      </c>
      <c r="H113" s="4808" t="s">
        <v>4618</v>
      </c>
      <c r="I113" s="4809" t="s">
        <v>4619</v>
      </c>
      <c r="J113" s="4810"/>
      <c r="K113" s="4807">
        <v>746</v>
      </c>
      <c r="L113" s="4803" t="s">
        <v>4620</v>
      </c>
      <c r="M113" s="4808" t="s">
        <v>4621</v>
      </c>
      <c r="N113" s="4809" t="s">
        <v>4622</v>
      </c>
      <c r="O113" s="4810"/>
      <c r="P113" s="4807">
        <v>1070</v>
      </c>
      <c r="Q113" s="4803" t="s">
        <v>4623</v>
      </c>
      <c r="R113" s="4808" t="s">
        <v>4624</v>
      </c>
      <c r="S113" s="4809" t="s">
        <v>4625</v>
      </c>
      <c r="T113" s="1594"/>
      <c r="U113" s="1594"/>
      <c r="V113" s="1594"/>
      <c r="W113" s="1594"/>
      <c r="X113" s="1594"/>
      <c r="Y113" s="1594"/>
      <c r="Z113" s="1594"/>
      <c r="AA113" s="1594"/>
      <c r="AB113" s="1594"/>
      <c r="AC113" s="1594"/>
      <c r="AD113" s="1594"/>
    </row>
    <row r="114" spans="1:30">
      <c r="A114" s="4807">
        <v>99</v>
      </c>
      <c r="B114" s="4803">
        <v>2721</v>
      </c>
      <c r="C114" s="4808" t="s">
        <v>4626</v>
      </c>
      <c r="D114" s="4809" t="s">
        <v>4627</v>
      </c>
      <c r="E114" s="4810"/>
      <c r="F114" s="4807">
        <v>423</v>
      </c>
      <c r="G114" s="4803" t="s">
        <v>4628</v>
      </c>
      <c r="H114" s="4808" t="s">
        <v>4629</v>
      </c>
      <c r="I114" s="4809" t="s">
        <v>4630</v>
      </c>
      <c r="J114" s="4810"/>
      <c r="K114" s="4807">
        <v>747</v>
      </c>
      <c r="L114" s="4803" t="s">
        <v>4631</v>
      </c>
      <c r="M114" s="4808" t="s">
        <v>4632</v>
      </c>
      <c r="N114" s="4809" t="s">
        <v>4633</v>
      </c>
      <c r="O114" s="4810"/>
      <c r="P114" s="4807">
        <v>1071</v>
      </c>
      <c r="Q114" s="4803" t="s">
        <v>4634</v>
      </c>
      <c r="R114" s="4808" t="s">
        <v>4635</v>
      </c>
      <c r="S114" s="4809" t="s">
        <v>4636</v>
      </c>
      <c r="T114" s="1594"/>
      <c r="U114" s="1594"/>
      <c r="V114" s="1594"/>
      <c r="W114" s="1594"/>
      <c r="X114" s="1594"/>
      <c r="Y114" s="1594"/>
      <c r="Z114" s="1594"/>
      <c r="AA114" s="1594"/>
      <c r="AB114" s="1594"/>
      <c r="AC114" s="1594"/>
      <c r="AD114" s="1594"/>
    </row>
    <row r="115" spans="1:30">
      <c r="A115" s="4807">
        <v>100</v>
      </c>
      <c r="B115" s="4803">
        <v>2733</v>
      </c>
      <c r="C115" s="4808" t="s">
        <v>4637</v>
      </c>
      <c r="D115" s="4809" t="s">
        <v>4638</v>
      </c>
      <c r="E115" s="4810"/>
      <c r="F115" s="4807">
        <v>424</v>
      </c>
      <c r="G115" s="4803" t="s">
        <v>4639</v>
      </c>
      <c r="H115" s="4808" t="s">
        <v>4640</v>
      </c>
      <c r="I115" s="4809" t="s">
        <v>4641</v>
      </c>
      <c r="J115" s="4810"/>
      <c r="K115" s="4807">
        <v>748</v>
      </c>
      <c r="L115" s="4803" t="s">
        <v>4642</v>
      </c>
      <c r="M115" s="4808" t="s">
        <v>4643</v>
      </c>
      <c r="N115" s="4809" t="s">
        <v>4644</v>
      </c>
      <c r="O115" s="4810"/>
      <c r="P115" s="4807">
        <v>1072</v>
      </c>
      <c r="Q115" s="4803" t="s">
        <v>4645</v>
      </c>
      <c r="R115" s="4808" t="s">
        <v>4646</v>
      </c>
      <c r="S115" s="4809" t="s">
        <v>4647</v>
      </c>
      <c r="T115" s="1594"/>
      <c r="U115" s="1594"/>
      <c r="V115" s="1594"/>
      <c r="W115" s="1594"/>
      <c r="X115" s="1594"/>
      <c r="Y115" s="1594"/>
      <c r="Z115" s="1594"/>
      <c r="AA115" s="1594"/>
      <c r="AB115" s="1594"/>
      <c r="AC115" s="1594"/>
      <c r="AD115" s="1594"/>
    </row>
    <row r="116" spans="1:30">
      <c r="A116" s="4807">
        <v>101</v>
      </c>
      <c r="B116" s="4803">
        <v>2734</v>
      </c>
      <c r="C116" s="4808" t="s">
        <v>4648</v>
      </c>
      <c r="D116" s="4809" t="s">
        <v>4649</v>
      </c>
      <c r="E116" s="4810"/>
      <c r="F116" s="4807">
        <v>425</v>
      </c>
      <c r="G116" s="4803" t="s">
        <v>4650</v>
      </c>
      <c r="H116" s="4808" t="s">
        <v>4651</v>
      </c>
      <c r="I116" s="4809" t="s">
        <v>4652</v>
      </c>
      <c r="J116" s="4810"/>
      <c r="K116" s="4807">
        <v>749</v>
      </c>
      <c r="L116" s="4803" t="s">
        <v>4653</v>
      </c>
      <c r="M116" s="4808" t="s">
        <v>4654</v>
      </c>
      <c r="N116" s="4809" t="s">
        <v>4655</v>
      </c>
      <c r="O116" s="4810"/>
      <c r="P116" s="4807">
        <v>1073</v>
      </c>
      <c r="Q116" s="4803" t="s">
        <v>4656</v>
      </c>
      <c r="R116" s="4808" t="s">
        <v>4657</v>
      </c>
      <c r="S116" s="4809" t="s">
        <v>4658</v>
      </c>
      <c r="T116" s="1594"/>
      <c r="U116" s="1594"/>
      <c r="V116" s="1594"/>
      <c r="W116" s="1594"/>
      <c r="X116" s="1594"/>
      <c r="Y116" s="1594"/>
      <c r="Z116" s="1594"/>
      <c r="AA116" s="1594"/>
      <c r="AB116" s="1594"/>
      <c r="AC116" s="1594"/>
      <c r="AD116" s="1594"/>
    </row>
    <row r="117" spans="1:30">
      <c r="A117" s="4807">
        <v>102</v>
      </c>
      <c r="B117" s="4803">
        <v>2744</v>
      </c>
      <c r="C117" s="4808" t="s">
        <v>4659</v>
      </c>
      <c r="D117" s="4809" t="s">
        <v>4660</v>
      </c>
      <c r="E117" s="4810"/>
      <c r="F117" s="4807">
        <v>426</v>
      </c>
      <c r="G117" s="4803" t="s">
        <v>4661</v>
      </c>
      <c r="H117" s="4808" t="s">
        <v>4662</v>
      </c>
      <c r="I117" s="4809" t="s">
        <v>4663</v>
      </c>
      <c r="J117" s="4810"/>
      <c r="K117" s="4807">
        <v>750</v>
      </c>
      <c r="L117" s="4803" t="s">
        <v>4664</v>
      </c>
      <c r="M117" s="4808" t="s">
        <v>4665</v>
      </c>
      <c r="N117" s="4809" t="s">
        <v>4666</v>
      </c>
      <c r="O117" s="4810"/>
      <c r="P117" s="4807">
        <v>1074</v>
      </c>
      <c r="Q117" s="4803" t="s">
        <v>4667</v>
      </c>
      <c r="R117" s="4808" t="s">
        <v>4668</v>
      </c>
      <c r="S117" s="4809" t="s">
        <v>4669</v>
      </c>
      <c r="T117" s="1594"/>
      <c r="U117" s="1594"/>
      <c r="V117" s="1594"/>
      <c r="W117" s="1594"/>
      <c r="X117" s="1594"/>
      <c r="Y117" s="1594"/>
      <c r="Z117" s="1594"/>
      <c r="AA117" s="1594"/>
      <c r="AB117" s="1594"/>
      <c r="AC117" s="1594"/>
      <c r="AD117" s="1594"/>
    </row>
    <row r="118" spans="1:30">
      <c r="A118" s="4807">
        <v>103</v>
      </c>
      <c r="B118" s="4803">
        <v>2747</v>
      </c>
      <c r="C118" s="4808" t="s">
        <v>4670</v>
      </c>
      <c r="D118" s="4809" t="s">
        <v>4671</v>
      </c>
      <c r="E118" s="4810"/>
      <c r="F118" s="4807">
        <v>427</v>
      </c>
      <c r="G118" s="4803" t="s">
        <v>4672</v>
      </c>
      <c r="H118" s="4808" t="s">
        <v>4673</v>
      </c>
      <c r="I118" s="4809" t="s">
        <v>4674</v>
      </c>
      <c r="J118" s="4810"/>
      <c r="K118" s="4807">
        <v>751</v>
      </c>
      <c r="L118" s="4803" t="s">
        <v>4675</v>
      </c>
      <c r="M118" s="4808" t="s">
        <v>4676</v>
      </c>
      <c r="N118" s="4809" t="s">
        <v>4677</v>
      </c>
      <c r="O118" s="4810"/>
      <c r="P118" s="4807">
        <v>1075</v>
      </c>
      <c r="Q118" s="4803" t="s">
        <v>4678</v>
      </c>
      <c r="R118" s="4808" t="s">
        <v>4679</v>
      </c>
      <c r="S118" s="4809" t="s">
        <v>4680</v>
      </c>
      <c r="T118" s="1594"/>
      <c r="U118" s="1594"/>
      <c r="V118" s="1594"/>
      <c r="W118" s="1594"/>
      <c r="X118" s="1594"/>
      <c r="Y118" s="1594"/>
      <c r="Z118" s="1594"/>
      <c r="AA118" s="1594"/>
      <c r="AB118" s="1594"/>
      <c r="AC118" s="1594"/>
      <c r="AD118" s="1594"/>
    </row>
    <row r="119" spans="1:30">
      <c r="A119" s="4807">
        <v>104</v>
      </c>
      <c r="B119" s="4803" t="s">
        <v>4681</v>
      </c>
      <c r="C119" s="4808" t="s">
        <v>4682</v>
      </c>
      <c r="D119" s="4809" t="s">
        <v>4683</v>
      </c>
      <c r="E119" s="4810"/>
      <c r="F119" s="4807">
        <v>428</v>
      </c>
      <c r="G119" s="4803" t="s">
        <v>4684</v>
      </c>
      <c r="H119" s="4808" t="s">
        <v>4685</v>
      </c>
      <c r="I119" s="4809" t="s">
        <v>4686</v>
      </c>
      <c r="J119" s="4810"/>
      <c r="K119" s="4807">
        <v>752</v>
      </c>
      <c r="L119" s="4803" t="s">
        <v>4687</v>
      </c>
      <c r="M119" s="4808" t="s">
        <v>4688</v>
      </c>
      <c r="N119" s="4809" t="s">
        <v>4689</v>
      </c>
      <c r="O119" s="4810"/>
      <c r="P119" s="4807">
        <v>1076</v>
      </c>
      <c r="Q119" s="4803" t="s">
        <v>4690</v>
      </c>
      <c r="R119" s="4808" t="s">
        <v>4691</v>
      </c>
      <c r="S119" s="4809" t="s">
        <v>4692</v>
      </c>
      <c r="T119" s="1594"/>
      <c r="U119" s="1594"/>
      <c r="V119" s="1594"/>
      <c r="W119" s="1594"/>
      <c r="X119" s="1594"/>
      <c r="Y119" s="1594"/>
      <c r="Z119" s="1594"/>
      <c r="AA119" s="1594"/>
      <c r="AB119" s="1594"/>
      <c r="AC119" s="1594"/>
      <c r="AD119" s="1594"/>
    </row>
    <row r="120" spans="1:30">
      <c r="A120" s="4807">
        <v>105</v>
      </c>
      <c r="B120" s="4803">
        <v>2753</v>
      </c>
      <c r="C120" s="4808" t="s">
        <v>4693</v>
      </c>
      <c r="D120" s="4809" t="s">
        <v>4694</v>
      </c>
      <c r="E120" s="4810"/>
      <c r="F120" s="4807">
        <v>429</v>
      </c>
      <c r="G120" s="4803" t="s">
        <v>4695</v>
      </c>
      <c r="H120" s="4808" t="s">
        <v>4696</v>
      </c>
      <c r="I120" s="4809" t="s">
        <v>4697</v>
      </c>
      <c r="J120" s="4810"/>
      <c r="K120" s="4807">
        <v>753</v>
      </c>
      <c r="L120" s="4803" t="s">
        <v>4698</v>
      </c>
      <c r="M120" s="4808" t="s">
        <v>4699</v>
      </c>
      <c r="N120" s="4809" t="s">
        <v>4700</v>
      </c>
      <c r="O120" s="4810"/>
      <c r="P120" s="4807">
        <v>1077</v>
      </c>
      <c r="Q120" s="4803" t="s">
        <v>4701</v>
      </c>
      <c r="R120" s="4808" t="s">
        <v>4702</v>
      </c>
      <c r="S120" s="4809" t="s">
        <v>4703</v>
      </c>
      <c r="T120" s="1594"/>
      <c r="U120" s="1594"/>
      <c r="V120" s="1594"/>
      <c r="W120" s="1594"/>
      <c r="X120" s="1594"/>
      <c r="Y120" s="1594"/>
      <c r="Z120" s="1594"/>
      <c r="AA120" s="1594"/>
      <c r="AB120" s="1594"/>
      <c r="AC120" s="1594"/>
      <c r="AD120" s="1594"/>
    </row>
    <row r="121" spans="1:30">
      <c r="A121" s="4807">
        <v>106</v>
      </c>
      <c r="B121" s="4803">
        <v>2754</v>
      </c>
      <c r="C121" s="4808" t="s">
        <v>4704</v>
      </c>
      <c r="D121" s="4809" t="s">
        <v>4705</v>
      </c>
      <c r="E121" s="4810"/>
      <c r="F121" s="4807">
        <v>430</v>
      </c>
      <c r="G121" s="4803" t="s">
        <v>4706</v>
      </c>
      <c r="H121" s="4808" t="s">
        <v>4707</v>
      </c>
      <c r="I121" s="4809" t="s">
        <v>4708</v>
      </c>
      <c r="J121" s="4810"/>
      <c r="K121" s="4807">
        <v>754</v>
      </c>
      <c r="L121" s="4803" t="s">
        <v>4709</v>
      </c>
      <c r="M121" s="4808" t="s">
        <v>4710</v>
      </c>
      <c r="N121" s="4809" t="s">
        <v>4711</v>
      </c>
      <c r="O121" s="4810"/>
      <c r="P121" s="4807">
        <v>1078</v>
      </c>
      <c r="Q121" s="4803" t="s">
        <v>4712</v>
      </c>
      <c r="R121" s="4808" t="s">
        <v>4713</v>
      </c>
      <c r="S121" s="4809" t="s">
        <v>4714</v>
      </c>
      <c r="T121" s="1594"/>
      <c r="U121" s="1594"/>
      <c r="V121" s="1594"/>
      <c r="W121" s="1594"/>
      <c r="X121" s="1594"/>
      <c r="Y121" s="1594"/>
      <c r="Z121" s="1594"/>
      <c r="AA121" s="1594"/>
      <c r="AB121" s="1594"/>
      <c r="AC121" s="1594"/>
      <c r="AD121" s="1594"/>
    </row>
    <row r="122" spans="1:30">
      <c r="A122" s="4807">
        <v>107</v>
      </c>
      <c r="B122" s="4803">
        <v>2755</v>
      </c>
      <c r="C122" s="4808" t="s">
        <v>4715</v>
      </c>
      <c r="D122" s="4809" t="s">
        <v>4716</v>
      </c>
      <c r="E122" s="4810"/>
      <c r="F122" s="4807">
        <v>431</v>
      </c>
      <c r="G122" s="4803" t="s">
        <v>4717</v>
      </c>
      <c r="H122" s="4808" t="s">
        <v>4718</v>
      </c>
      <c r="I122" s="4809" t="s">
        <v>4719</v>
      </c>
      <c r="J122" s="4810"/>
      <c r="K122" s="4807">
        <v>755</v>
      </c>
      <c r="L122" s="4803" t="s">
        <v>4720</v>
      </c>
      <c r="M122" s="4808" t="s">
        <v>4721</v>
      </c>
      <c r="N122" s="4809" t="s">
        <v>4722</v>
      </c>
      <c r="O122" s="4810"/>
      <c r="P122" s="4807">
        <v>1079</v>
      </c>
      <c r="Q122" s="4803" t="s">
        <v>4723</v>
      </c>
      <c r="R122" s="4808" t="s">
        <v>4724</v>
      </c>
      <c r="S122" s="4809" t="s">
        <v>4725</v>
      </c>
      <c r="T122" s="1594"/>
      <c r="U122" s="1594"/>
      <c r="V122" s="1594"/>
      <c r="W122" s="1594"/>
      <c r="X122" s="1594"/>
      <c r="Y122" s="1594"/>
      <c r="Z122" s="1594"/>
      <c r="AA122" s="1594"/>
      <c r="AB122" s="1594"/>
      <c r="AC122" s="1594"/>
      <c r="AD122" s="1594"/>
    </row>
    <row r="123" spans="1:30">
      <c r="A123" s="4807">
        <v>108</v>
      </c>
      <c r="B123" s="4803">
        <v>2757</v>
      </c>
      <c r="C123" s="4808" t="s">
        <v>4726</v>
      </c>
      <c r="D123" s="4809" t="s">
        <v>4727</v>
      </c>
      <c r="E123" s="4810"/>
      <c r="F123" s="4807">
        <v>432</v>
      </c>
      <c r="G123" s="4803" t="s">
        <v>4728</v>
      </c>
      <c r="H123" s="4808" t="s">
        <v>4729</v>
      </c>
      <c r="I123" s="4809" t="s">
        <v>4730</v>
      </c>
      <c r="J123" s="4810"/>
      <c r="K123" s="4807">
        <v>756</v>
      </c>
      <c r="L123" s="4803" t="s">
        <v>4731</v>
      </c>
      <c r="M123" s="4808" t="s">
        <v>4732</v>
      </c>
      <c r="N123" s="4809" t="s">
        <v>4733</v>
      </c>
      <c r="O123" s="4810"/>
      <c r="P123" s="4807">
        <v>1080</v>
      </c>
      <c r="Q123" s="4803" t="s">
        <v>4734</v>
      </c>
      <c r="R123" s="4808" t="s">
        <v>4735</v>
      </c>
      <c r="S123" s="4809" t="s">
        <v>4736</v>
      </c>
      <c r="T123" s="1594"/>
      <c r="U123" s="1594"/>
      <c r="V123" s="1594"/>
      <c r="W123" s="1594"/>
      <c r="X123" s="1594"/>
      <c r="Y123" s="1594"/>
      <c r="Z123" s="1594"/>
      <c r="AA123" s="1594"/>
      <c r="AB123" s="1594"/>
      <c r="AC123" s="1594"/>
      <c r="AD123" s="1594"/>
    </row>
    <row r="124" spans="1:30">
      <c r="A124" s="4807">
        <v>109</v>
      </c>
      <c r="B124" s="4803">
        <v>2763</v>
      </c>
      <c r="C124" s="4808" t="s">
        <v>4737</v>
      </c>
      <c r="D124" s="4809" t="s">
        <v>4738</v>
      </c>
      <c r="E124" s="4810"/>
      <c r="F124" s="4807">
        <v>433</v>
      </c>
      <c r="G124" s="4803" t="s">
        <v>4739</v>
      </c>
      <c r="H124" s="4808" t="s">
        <v>4740</v>
      </c>
      <c r="I124" s="4809" t="s">
        <v>4741</v>
      </c>
      <c r="J124" s="4810"/>
      <c r="K124" s="4807">
        <v>757</v>
      </c>
      <c r="L124" s="4803" t="s">
        <v>4742</v>
      </c>
      <c r="M124" s="4808" t="s">
        <v>4743</v>
      </c>
      <c r="N124" s="4809" t="s">
        <v>4744</v>
      </c>
      <c r="O124" s="4810"/>
      <c r="P124" s="4807">
        <v>1081</v>
      </c>
      <c r="Q124" s="4803" t="s">
        <v>4745</v>
      </c>
      <c r="R124" s="4808" t="s">
        <v>4746</v>
      </c>
      <c r="S124" s="4809" t="s">
        <v>4747</v>
      </c>
      <c r="T124" s="1594"/>
      <c r="U124" s="1594"/>
      <c r="V124" s="1594"/>
      <c r="W124" s="1594"/>
      <c r="X124" s="1594"/>
      <c r="Y124" s="1594"/>
      <c r="Z124" s="1594"/>
      <c r="AA124" s="1594"/>
      <c r="AB124" s="1594"/>
      <c r="AC124" s="1594"/>
      <c r="AD124" s="1594"/>
    </row>
    <row r="125" spans="1:30">
      <c r="A125" s="4807">
        <v>110</v>
      </c>
      <c r="B125" s="4803">
        <v>2764</v>
      </c>
      <c r="C125" s="4808" t="s">
        <v>4748</v>
      </c>
      <c r="D125" s="4809" t="s">
        <v>4749</v>
      </c>
      <c r="E125" s="4810"/>
      <c r="F125" s="4807">
        <v>434</v>
      </c>
      <c r="G125" s="4803" t="s">
        <v>4750</v>
      </c>
      <c r="H125" s="4808" t="s">
        <v>4751</v>
      </c>
      <c r="I125" s="4809" t="s">
        <v>4752</v>
      </c>
      <c r="J125" s="4810"/>
      <c r="K125" s="4807">
        <v>758</v>
      </c>
      <c r="L125" s="4803" t="s">
        <v>4753</v>
      </c>
      <c r="M125" s="4808" t="s">
        <v>4754</v>
      </c>
      <c r="N125" s="4809" t="s">
        <v>4755</v>
      </c>
      <c r="O125" s="4810"/>
      <c r="P125" s="4807">
        <v>1082</v>
      </c>
      <c r="Q125" s="4803" t="s">
        <v>4756</v>
      </c>
      <c r="R125" s="4808" t="s">
        <v>4757</v>
      </c>
      <c r="S125" s="4809" t="s">
        <v>4758</v>
      </c>
      <c r="T125" s="1594"/>
      <c r="U125" s="1594"/>
      <c r="V125" s="1594"/>
      <c r="W125" s="1594"/>
      <c r="X125" s="1594"/>
      <c r="Y125" s="1594"/>
      <c r="Z125" s="1594"/>
      <c r="AA125" s="1594"/>
      <c r="AB125" s="1594"/>
      <c r="AC125" s="1594"/>
      <c r="AD125" s="1594"/>
    </row>
    <row r="126" spans="1:30">
      <c r="A126" s="4807">
        <v>111</v>
      </c>
      <c r="B126" s="4803">
        <v>2705</v>
      </c>
      <c r="C126" s="4808" t="s">
        <v>4759</v>
      </c>
      <c r="D126" s="4809" t="s">
        <v>4760</v>
      </c>
      <c r="E126" s="4810"/>
      <c r="F126" s="4807">
        <v>435</v>
      </c>
      <c r="G126" s="4803" t="s">
        <v>4761</v>
      </c>
      <c r="H126" s="4808" t="s">
        <v>4762</v>
      </c>
      <c r="I126" s="4809" t="s">
        <v>4763</v>
      </c>
      <c r="J126" s="4810"/>
      <c r="K126" s="4807">
        <v>759</v>
      </c>
      <c r="L126" s="4803" t="s">
        <v>4764</v>
      </c>
      <c r="M126" s="4808" t="s">
        <v>4765</v>
      </c>
      <c r="N126" s="4809" t="s">
        <v>3397</v>
      </c>
      <c r="O126" s="4810"/>
      <c r="P126" s="4807">
        <v>1083</v>
      </c>
      <c r="Q126" s="4803" t="s">
        <v>4766</v>
      </c>
      <c r="R126" s="4808" t="s">
        <v>4767</v>
      </c>
      <c r="S126" s="4809" t="s">
        <v>4768</v>
      </c>
      <c r="T126" s="1594"/>
      <c r="U126" s="1594"/>
      <c r="V126" s="1594"/>
      <c r="W126" s="1594"/>
      <c r="X126" s="1594"/>
      <c r="Y126" s="1594"/>
      <c r="Z126" s="1594"/>
      <c r="AA126" s="1594"/>
      <c r="AB126" s="1594"/>
      <c r="AC126" s="1594"/>
      <c r="AD126" s="1594"/>
    </row>
    <row r="127" spans="1:30">
      <c r="A127" s="4807">
        <v>112</v>
      </c>
      <c r="B127" s="4803" t="s">
        <v>4769</v>
      </c>
      <c r="C127" s="4808" t="s">
        <v>4770</v>
      </c>
      <c r="D127" s="4809" t="s">
        <v>4771</v>
      </c>
      <c r="E127" s="4810"/>
      <c r="F127" s="4807">
        <v>436</v>
      </c>
      <c r="G127" s="4803" t="s">
        <v>4772</v>
      </c>
      <c r="H127" s="4808" t="s">
        <v>4773</v>
      </c>
      <c r="I127" s="4809" t="s">
        <v>4774</v>
      </c>
      <c r="J127" s="4810"/>
      <c r="K127" s="4807">
        <v>760</v>
      </c>
      <c r="L127" s="4803" t="s">
        <v>4775</v>
      </c>
      <c r="M127" s="4808" t="s">
        <v>4776</v>
      </c>
      <c r="N127" s="4809" t="s">
        <v>4777</v>
      </c>
      <c r="O127" s="4810"/>
      <c r="P127" s="4807">
        <v>1084</v>
      </c>
      <c r="Q127" s="4803" t="s">
        <v>4778</v>
      </c>
      <c r="R127" s="4808" t="s">
        <v>4779</v>
      </c>
      <c r="S127" s="4809" t="s">
        <v>4780</v>
      </c>
      <c r="T127" s="1594"/>
      <c r="U127" s="1594"/>
      <c r="V127" s="1594"/>
      <c r="W127" s="1594"/>
      <c r="X127" s="1594"/>
      <c r="Y127" s="1594"/>
      <c r="Z127" s="1594"/>
      <c r="AA127" s="1594"/>
      <c r="AB127" s="1594"/>
      <c r="AC127" s="1594"/>
      <c r="AD127" s="1594"/>
    </row>
    <row r="128" spans="1:30">
      <c r="A128" s="4807">
        <v>113</v>
      </c>
      <c r="B128" s="4803" t="s">
        <v>4781</v>
      </c>
      <c r="C128" s="4808" t="s">
        <v>4782</v>
      </c>
      <c r="D128" s="4809" t="s">
        <v>4783</v>
      </c>
      <c r="E128" s="4810"/>
      <c r="F128" s="4807">
        <v>437</v>
      </c>
      <c r="G128" s="4803" t="s">
        <v>4784</v>
      </c>
      <c r="H128" s="4808" t="s">
        <v>4785</v>
      </c>
      <c r="I128" s="4809" t="s">
        <v>4786</v>
      </c>
      <c r="J128" s="4810"/>
      <c r="K128" s="4807">
        <v>761</v>
      </c>
      <c r="L128" s="4803" t="s">
        <v>4787</v>
      </c>
      <c r="M128" s="4808" t="s">
        <v>4788</v>
      </c>
      <c r="N128" s="4809" t="s">
        <v>4789</v>
      </c>
      <c r="O128" s="4810"/>
      <c r="P128" s="4807">
        <v>1085</v>
      </c>
      <c r="Q128" s="4803" t="s">
        <v>4790</v>
      </c>
      <c r="R128" s="4808" t="s">
        <v>4791</v>
      </c>
      <c r="S128" s="4809" t="s">
        <v>4792</v>
      </c>
      <c r="T128" s="1594"/>
      <c r="U128" s="1594"/>
      <c r="V128" s="1594"/>
      <c r="W128" s="1594"/>
      <c r="X128" s="1594"/>
      <c r="Y128" s="1594"/>
      <c r="Z128" s="1594"/>
      <c r="AA128" s="1594"/>
      <c r="AB128" s="1594"/>
      <c r="AC128" s="1594"/>
      <c r="AD128" s="1594"/>
    </row>
    <row r="129" spans="1:30">
      <c r="A129" s="4807">
        <v>114</v>
      </c>
      <c r="B129" s="4803">
        <v>2728</v>
      </c>
      <c r="C129" s="4808" t="s">
        <v>4793</v>
      </c>
      <c r="D129" s="4809" t="s">
        <v>4794</v>
      </c>
      <c r="E129" s="4810"/>
      <c r="F129" s="4807">
        <v>438</v>
      </c>
      <c r="G129" s="4803" t="s">
        <v>4795</v>
      </c>
      <c r="H129" s="4808" t="s">
        <v>4796</v>
      </c>
      <c r="I129" s="4809" t="s">
        <v>4797</v>
      </c>
      <c r="J129" s="4810"/>
      <c r="K129" s="4807">
        <v>762</v>
      </c>
      <c r="L129" s="4803" t="s">
        <v>4798</v>
      </c>
      <c r="M129" s="4808" t="s">
        <v>4799</v>
      </c>
      <c r="N129" s="4809" t="s">
        <v>4800</v>
      </c>
      <c r="O129" s="4810"/>
      <c r="P129" s="4807">
        <v>1086</v>
      </c>
      <c r="Q129" s="4803" t="s">
        <v>4801</v>
      </c>
      <c r="R129" s="4808" t="s">
        <v>4802</v>
      </c>
      <c r="S129" s="4809" t="s">
        <v>4803</v>
      </c>
      <c r="T129" s="1594"/>
      <c r="U129" s="1594"/>
      <c r="V129" s="1594"/>
      <c r="W129" s="1594"/>
      <c r="X129" s="1594"/>
      <c r="Y129" s="1594"/>
      <c r="Z129" s="1594"/>
      <c r="AA129" s="1594"/>
      <c r="AB129" s="1594"/>
      <c r="AC129" s="1594"/>
      <c r="AD129" s="1594"/>
    </row>
    <row r="130" spans="1:30">
      <c r="A130" s="4807">
        <v>115</v>
      </c>
      <c r="B130" s="4803" t="s">
        <v>4804</v>
      </c>
      <c r="C130" s="4808" t="s">
        <v>4805</v>
      </c>
      <c r="D130" s="4809" t="s">
        <v>4806</v>
      </c>
      <c r="E130" s="4810"/>
      <c r="F130" s="4807">
        <v>439</v>
      </c>
      <c r="G130" s="4803" t="s">
        <v>4807</v>
      </c>
      <c r="H130" s="4808" t="s">
        <v>4808</v>
      </c>
      <c r="I130" s="4809" t="s">
        <v>4809</v>
      </c>
      <c r="J130" s="4810"/>
      <c r="K130" s="4807">
        <v>763</v>
      </c>
      <c r="L130" s="4803" t="s">
        <v>4810</v>
      </c>
      <c r="M130" s="4808" t="s">
        <v>4811</v>
      </c>
      <c r="N130" s="4809" t="s">
        <v>4812</v>
      </c>
      <c r="O130" s="4810"/>
      <c r="P130" s="4807">
        <v>1087</v>
      </c>
      <c r="Q130" s="4803" t="s">
        <v>4813</v>
      </c>
      <c r="R130" s="4808" t="s">
        <v>4814</v>
      </c>
      <c r="S130" s="4809" t="s">
        <v>4815</v>
      </c>
      <c r="T130" s="1594"/>
      <c r="U130" s="1594"/>
      <c r="V130" s="1594"/>
      <c r="W130" s="1594"/>
      <c r="X130" s="1594"/>
      <c r="Y130" s="1594"/>
      <c r="Z130" s="1594"/>
      <c r="AA130" s="1594"/>
      <c r="AB130" s="1594"/>
      <c r="AC130" s="1594"/>
      <c r="AD130" s="1594"/>
    </row>
    <row r="131" spans="1:30">
      <c r="A131" s="4807">
        <v>116</v>
      </c>
      <c r="B131" s="4803">
        <v>2614</v>
      </c>
      <c r="C131" s="4808" t="s">
        <v>4816</v>
      </c>
      <c r="D131" s="4809" t="s">
        <v>4817</v>
      </c>
      <c r="E131" s="4810"/>
      <c r="F131" s="4807">
        <v>440</v>
      </c>
      <c r="G131" s="4803" t="s">
        <v>4818</v>
      </c>
      <c r="H131" s="4808" t="s">
        <v>4819</v>
      </c>
      <c r="I131" s="4809" t="s">
        <v>4820</v>
      </c>
      <c r="J131" s="4810"/>
      <c r="K131" s="4807">
        <v>764</v>
      </c>
      <c r="L131" s="4803" t="s">
        <v>4821</v>
      </c>
      <c r="M131" s="4808" t="s">
        <v>4822</v>
      </c>
      <c r="N131" s="4809" t="s">
        <v>4823</v>
      </c>
      <c r="O131" s="4810"/>
      <c r="P131" s="4807">
        <v>1088</v>
      </c>
      <c r="Q131" s="4803" t="s">
        <v>4824</v>
      </c>
      <c r="R131" s="4808" t="s">
        <v>4825</v>
      </c>
      <c r="S131" s="4809" t="s">
        <v>4826</v>
      </c>
      <c r="T131" s="1594"/>
      <c r="U131" s="1594"/>
      <c r="V131" s="1594"/>
      <c r="W131" s="1594"/>
      <c r="X131" s="1594"/>
      <c r="Y131" s="1594"/>
      <c r="Z131" s="1594"/>
      <c r="AA131" s="1594"/>
      <c r="AB131" s="1594"/>
      <c r="AC131" s="1594"/>
      <c r="AD131" s="1594"/>
    </row>
    <row r="132" spans="1:30">
      <c r="A132" s="4807">
        <v>117</v>
      </c>
      <c r="B132" s="4803">
        <v>2615</v>
      </c>
      <c r="C132" s="4808" t="s">
        <v>4827</v>
      </c>
      <c r="D132" s="4809" t="s">
        <v>4828</v>
      </c>
      <c r="E132" s="4810"/>
      <c r="F132" s="4807">
        <v>441</v>
      </c>
      <c r="G132" s="4803" t="s">
        <v>4829</v>
      </c>
      <c r="H132" s="4808" t="s">
        <v>4830</v>
      </c>
      <c r="I132" s="4809" t="s">
        <v>4831</v>
      </c>
      <c r="J132" s="4810"/>
      <c r="K132" s="4807">
        <v>765</v>
      </c>
      <c r="L132" s="4803" t="s">
        <v>4832</v>
      </c>
      <c r="M132" s="4808" t="s">
        <v>4833</v>
      </c>
      <c r="N132" s="4809" t="s">
        <v>4834</v>
      </c>
      <c r="O132" s="4810"/>
      <c r="P132" s="4807">
        <v>1089</v>
      </c>
      <c r="Q132" s="4803" t="s">
        <v>4835</v>
      </c>
      <c r="R132" s="4808" t="s">
        <v>4836</v>
      </c>
      <c r="S132" s="4809" t="s">
        <v>4837</v>
      </c>
      <c r="T132" s="1594"/>
      <c r="U132" s="1594"/>
      <c r="V132" s="1594"/>
      <c r="W132" s="1594"/>
      <c r="X132" s="1594"/>
      <c r="Y132" s="1594"/>
      <c r="Z132" s="1594"/>
      <c r="AA132" s="1594"/>
      <c r="AB132" s="1594"/>
      <c r="AC132" s="1594"/>
      <c r="AD132" s="1594"/>
    </row>
    <row r="133" spans="1:30">
      <c r="A133" s="4807">
        <v>118</v>
      </c>
      <c r="B133" s="4803" t="s">
        <v>4838</v>
      </c>
      <c r="C133" s="4808" t="s">
        <v>4839</v>
      </c>
      <c r="D133" s="4809" t="s">
        <v>4840</v>
      </c>
      <c r="E133" s="4810"/>
      <c r="F133" s="4807">
        <v>442</v>
      </c>
      <c r="G133" s="4803" t="s">
        <v>4841</v>
      </c>
      <c r="H133" s="4808" t="s">
        <v>4842</v>
      </c>
      <c r="I133" s="4809" t="s">
        <v>4843</v>
      </c>
      <c r="J133" s="4810"/>
      <c r="K133" s="4807">
        <v>766</v>
      </c>
      <c r="L133" s="4803" t="s">
        <v>4844</v>
      </c>
      <c r="M133" s="4808" t="s">
        <v>4845</v>
      </c>
      <c r="N133" s="4809" t="s">
        <v>4846</v>
      </c>
      <c r="O133" s="4810"/>
      <c r="P133" s="4807">
        <v>1090</v>
      </c>
      <c r="Q133" s="4803" t="s">
        <v>4847</v>
      </c>
      <c r="R133" s="4808" t="s">
        <v>4848</v>
      </c>
      <c r="S133" s="4809" t="s">
        <v>4849</v>
      </c>
      <c r="T133" s="1594"/>
      <c r="U133" s="1594"/>
      <c r="V133" s="1594"/>
      <c r="W133" s="1594"/>
      <c r="X133" s="1594"/>
      <c r="Y133" s="1594"/>
      <c r="Z133" s="1594"/>
      <c r="AA133" s="1594"/>
      <c r="AB133" s="1594"/>
      <c r="AC133" s="1594"/>
      <c r="AD133" s="1594"/>
    </row>
    <row r="134" spans="1:30">
      <c r="A134" s="4807">
        <v>119</v>
      </c>
      <c r="B134" s="4803" t="s">
        <v>4850</v>
      </c>
      <c r="C134" s="4808" t="s">
        <v>4851</v>
      </c>
      <c r="D134" s="4809" t="s">
        <v>4852</v>
      </c>
      <c r="E134" s="4810"/>
      <c r="F134" s="4807">
        <v>443</v>
      </c>
      <c r="G134" s="4803" t="s">
        <v>4853</v>
      </c>
      <c r="H134" s="4808" t="s">
        <v>4854</v>
      </c>
      <c r="I134" s="4809" t="s">
        <v>4855</v>
      </c>
      <c r="J134" s="4810"/>
      <c r="K134" s="4807">
        <v>767</v>
      </c>
      <c r="L134" s="4803" t="s">
        <v>4856</v>
      </c>
      <c r="M134" s="4808" t="s">
        <v>4857</v>
      </c>
      <c r="N134" s="4809" t="s">
        <v>4858</v>
      </c>
      <c r="O134" s="4810"/>
      <c r="P134" s="4807">
        <v>1091</v>
      </c>
      <c r="Q134" s="4803" t="s">
        <v>4859</v>
      </c>
      <c r="R134" s="4808" t="s">
        <v>4860</v>
      </c>
      <c r="S134" s="4809" t="s">
        <v>4861</v>
      </c>
      <c r="T134" s="1594"/>
      <c r="U134" s="1594"/>
      <c r="V134" s="1594"/>
      <c r="W134" s="1594"/>
      <c r="X134" s="1594"/>
      <c r="Y134" s="1594"/>
      <c r="Z134" s="1594"/>
      <c r="AA134" s="1594"/>
      <c r="AB134" s="1594"/>
      <c r="AC134" s="1594"/>
      <c r="AD134" s="1594"/>
    </row>
    <row r="135" spans="1:30">
      <c r="A135" s="4807">
        <v>120</v>
      </c>
      <c r="B135" s="4803" t="s">
        <v>4862</v>
      </c>
      <c r="C135" s="4808" t="s">
        <v>4863</v>
      </c>
      <c r="D135" s="4809" t="s">
        <v>4864</v>
      </c>
      <c r="E135" s="4810"/>
      <c r="F135" s="4807">
        <v>444</v>
      </c>
      <c r="G135" s="4803" t="s">
        <v>4865</v>
      </c>
      <c r="H135" s="4808" t="s">
        <v>4866</v>
      </c>
      <c r="I135" s="4809" t="s">
        <v>2471</v>
      </c>
      <c r="J135" s="4810"/>
      <c r="K135" s="4807">
        <v>768</v>
      </c>
      <c r="L135" s="4803" t="s">
        <v>4867</v>
      </c>
      <c r="M135" s="4808" t="s">
        <v>4868</v>
      </c>
      <c r="N135" s="4809" t="s">
        <v>4869</v>
      </c>
      <c r="O135" s="4810"/>
      <c r="P135" s="4807">
        <v>1092</v>
      </c>
      <c r="Q135" s="4803" t="s">
        <v>4870</v>
      </c>
      <c r="R135" s="4808" t="s">
        <v>4871</v>
      </c>
      <c r="S135" s="4809" t="s">
        <v>4872</v>
      </c>
      <c r="T135" s="1594"/>
      <c r="U135" s="1594"/>
      <c r="V135" s="1594"/>
      <c r="W135" s="1594"/>
      <c r="X135" s="1594"/>
      <c r="Y135" s="1594"/>
      <c r="Z135" s="1594"/>
      <c r="AA135" s="1594"/>
      <c r="AB135" s="1594"/>
      <c r="AC135" s="1594"/>
      <c r="AD135" s="1594"/>
    </row>
    <row r="136" spans="1:30">
      <c r="A136" s="4807">
        <v>121</v>
      </c>
      <c r="B136" s="4803" t="s">
        <v>4873</v>
      </c>
      <c r="C136" s="4808" t="s">
        <v>4874</v>
      </c>
      <c r="D136" s="4809" t="s">
        <v>4875</v>
      </c>
      <c r="E136" s="4810"/>
      <c r="F136" s="4807">
        <v>445</v>
      </c>
      <c r="G136" s="4803" t="s">
        <v>4876</v>
      </c>
      <c r="H136" s="4808" t="s">
        <v>4877</v>
      </c>
      <c r="I136" s="4809" t="s">
        <v>4878</v>
      </c>
      <c r="J136" s="4810"/>
      <c r="K136" s="4807">
        <v>769</v>
      </c>
      <c r="L136" s="4803" t="s">
        <v>4879</v>
      </c>
      <c r="M136" s="4808" t="s">
        <v>4880</v>
      </c>
      <c r="N136" s="4809" t="s">
        <v>4881</v>
      </c>
      <c r="O136" s="4810"/>
      <c r="P136" s="4807">
        <v>1093</v>
      </c>
      <c r="Q136" s="4803" t="s">
        <v>4882</v>
      </c>
      <c r="R136" s="4808" t="s">
        <v>4883</v>
      </c>
      <c r="S136" s="4809" t="s">
        <v>4884</v>
      </c>
      <c r="T136" s="1594"/>
      <c r="U136" s="1594"/>
      <c r="V136" s="1594"/>
      <c r="W136" s="1594"/>
      <c r="X136" s="1594"/>
      <c r="Y136" s="1594"/>
      <c r="Z136" s="1594"/>
      <c r="AA136" s="1594"/>
      <c r="AB136" s="1594"/>
      <c r="AC136" s="1594"/>
      <c r="AD136" s="1594"/>
    </row>
    <row r="137" spans="1:30">
      <c r="A137" s="4807">
        <v>122</v>
      </c>
      <c r="B137" s="4803" t="s">
        <v>4885</v>
      </c>
      <c r="C137" s="4808" t="s">
        <v>4886</v>
      </c>
      <c r="D137" s="4809" t="s">
        <v>4887</v>
      </c>
      <c r="E137" s="4810"/>
      <c r="F137" s="4807">
        <v>446</v>
      </c>
      <c r="G137" s="4803" t="s">
        <v>4888</v>
      </c>
      <c r="H137" s="4808" t="s">
        <v>4889</v>
      </c>
      <c r="I137" s="4809" t="s">
        <v>4890</v>
      </c>
      <c r="J137" s="4810"/>
      <c r="K137" s="4807">
        <v>770</v>
      </c>
      <c r="L137" s="4803" t="s">
        <v>4891</v>
      </c>
      <c r="M137" s="4808" t="s">
        <v>4892</v>
      </c>
      <c r="N137" s="4809" t="s">
        <v>4893</v>
      </c>
      <c r="O137" s="4810"/>
      <c r="P137" s="4807">
        <v>1094</v>
      </c>
      <c r="Q137" s="4803" t="s">
        <v>4894</v>
      </c>
      <c r="R137" s="4808" t="s">
        <v>4895</v>
      </c>
      <c r="S137" s="4809" t="s">
        <v>4896</v>
      </c>
      <c r="T137" s="1594"/>
      <c r="U137" s="1594"/>
      <c r="V137" s="1594"/>
      <c r="W137" s="1594"/>
      <c r="X137" s="1594"/>
      <c r="Y137" s="1594"/>
      <c r="Z137" s="1594"/>
      <c r="AA137" s="1594"/>
      <c r="AB137" s="1594"/>
      <c r="AC137" s="1594"/>
      <c r="AD137" s="1594"/>
    </row>
    <row r="138" spans="1:30">
      <c r="A138" s="4807">
        <v>123</v>
      </c>
      <c r="B138" s="4803" t="s">
        <v>4897</v>
      </c>
      <c r="C138" s="4808" t="s">
        <v>4898</v>
      </c>
      <c r="D138" s="4809" t="s">
        <v>4899</v>
      </c>
      <c r="E138" s="4810"/>
      <c r="F138" s="4807">
        <v>447</v>
      </c>
      <c r="G138" s="4803" t="s">
        <v>4900</v>
      </c>
      <c r="H138" s="4808" t="s">
        <v>4901</v>
      </c>
      <c r="I138" s="4809" t="s">
        <v>4902</v>
      </c>
      <c r="J138" s="4810"/>
      <c r="K138" s="4807">
        <v>771</v>
      </c>
      <c r="L138" s="4803" t="s">
        <v>4903</v>
      </c>
      <c r="M138" s="4808" t="s">
        <v>4904</v>
      </c>
      <c r="N138" s="4809" t="s">
        <v>4905</v>
      </c>
      <c r="O138" s="4810"/>
      <c r="P138" s="4807">
        <v>1095</v>
      </c>
      <c r="Q138" s="4803" t="s">
        <v>4906</v>
      </c>
      <c r="R138" s="4808" t="s">
        <v>4907</v>
      </c>
      <c r="S138" s="4809" t="s">
        <v>4908</v>
      </c>
      <c r="T138" s="1594"/>
      <c r="U138" s="1594"/>
      <c r="V138" s="1594"/>
      <c r="W138" s="1594"/>
      <c r="X138" s="1594"/>
      <c r="Y138" s="1594"/>
      <c r="Z138" s="1594"/>
      <c r="AA138" s="1594"/>
      <c r="AB138" s="1594"/>
      <c r="AC138" s="1594"/>
      <c r="AD138" s="1594"/>
    </row>
    <row r="139" spans="1:30">
      <c r="A139" s="4807">
        <v>124</v>
      </c>
      <c r="B139" s="4803" t="s">
        <v>4909</v>
      </c>
      <c r="C139" s="4808" t="s">
        <v>4910</v>
      </c>
      <c r="D139" s="4809" t="s">
        <v>4911</v>
      </c>
      <c r="E139" s="4810"/>
      <c r="F139" s="4807">
        <v>448</v>
      </c>
      <c r="G139" s="4803" t="s">
        <v>4912</v>
      </c>
      <c r="H139" s="4808" t="s">
        <v>4913</v>
      </c>
      <c r="I139" s="4809" t="s">
        <v>4914</v>
      </c>
      <c r="J139" s="4810"/>
      <c r="K139" s="4807">
        <v>772</v>
      </c>
      <c r="L139" s="4803" t="s">
        <v>4915</v>
      </c>
      <c r="M139" s="4808" t="s">
        <v>4916</v>
      </c>
      <c r="N139" s="4809" t="s">
        <v>4917</v>
      </c>
      <c r="O139" s="4810"/>
      <c r="P139" s="4807">
        <v>1096</v>
      </c>
      <c r="Q139" s="4803" t="s">
        <v>4918</v>
      </c>
      <c r="R139" s="4808" t="s">
        <v>4919</v>
      </c>
      <c r="S139" s="4809" t="s">
        <v>4920</v>
      </c>
      <c r="T139" s="1594"/>
      <c r="U139" s="1594"/>
      <c r="V139" s="1594"/>
      <c r="W139" s="1594"/>
      <c r="X139" s="1594"/>
      <c r="Y139" s="1594"/>
      <c r="Z139" s="1594"/>
      <c r="AA139" s="1594"/>
      <c r="AB139" s="1594"/>
      <c r="AC139" s="1594"/>
      <c r="AD139" s="1594"/>
    </row>
    <row r="140" spans="1:30">
      <c r="A140" s="4807">
        <v>125</v>
      </c>
      <c r="B140" s="4803" t="s">
        <v>4921</v>
      </c>
      <c r="C140" s="4808" t="s">
        <v>4922</v>
      </c>
      <c r="D140" s="4809" t="s">
        <v>4923</v>
      </c>
      <c r="E140" s="4810"/>
      <c r="F140" s="4807">
        <v>449</v>
      </c>
      <c r="G140" s="4803" t="s">
        <v>4924</v>
      </c>
      <c r="H140" s="4808" t="s">
        <v>4925</v>
      </c>
      <c r="I140" s="4809" t="s">
        <v>1361</v>
      </c>
      <c r="J140" s="4810"/>
      <c r="K140" s="4807">
        <v>773</v>
      </c>
      <c r="L140" s="4803" t="s">
        <v>4926</v>
      </c>
      <c r="M140" s="4808" t="s">
        <v>4927</v>
      </c>
      <c r="N140" s="4809" t="s">
        <v>4928</v>
      </c>
      <c r="O140" s="4810"/>
      <c r="P140" s="4807">
        <v>1097</v>
      </c>
      <c r="Q140" s="4803" t="s">
        <v>4929</v>
      </c>
      <c r="R140" s="4808" t="s">
        <v>4930</v>
      </c>
      <c r="S140" s="4809" t="s">
        <v>4931</v>
      </c>
      <c r="T140" s="1594"/>
      <c r="U140" s="1594"/>
      <c r="V140" s="1594"/>
      <c r="W140" s="1594"/>
      <c r="X140" s="1594"/>
      <c r="Y140" s="1594"/>
      <c r="Z140" s="1594"/>
      <c r="AA140" s="1594"/>
      <c r="AB140" s="1594"/>
      <c r="AC140" s="1594"/>
      <c r="AD140" s="1594"/>
    </row>
    <row r="141" spans="1:30">
      <c r="A141" s="4807">
        <v>126</v>
      </c>
      <c r="B141" s="4803">
        <v>2618</v>
      </c>
      <c r="C141" s="4808" t="s">
        <v>4932</v>
      </c>
      <c r="D141" s="4809" t="s">
        <v>4933</v>
      </c>
      <c r="E141" s="4810"/>
      <c r="F141" s="4807">
        <v>450</v>
      </c>
      <c r="G141" s="4803" t="s">
        <v>4934</v>
      </c>
      <c r="H141" s="4808" t="s">
        <v>4935</v>
      </c>
      <c r="I141" s="4809" t="s">
        <v>4936</v>
      </c>
      <c r="J141" s="4810"/>
      <c r="K141" s="4807">
        <v>774</v>
      </c>
      <c r="L141" s="4803" t="s">
        <v>4937</v>
      </c>
      <c r="M141" s="4808" t="s">
        <v>4938</v>
      </c>
      <c r="N141" s="4809" t="s">
        <v>4939</v>
      </c>
      <c r="O141" s="4810"/>
      <c r="P141" s="4807">
        <v>1098</v>
      </c>
      <c r="Q141" s="4803" t="s">
        <v>4940</v>
      </c>
      <c r="R141" s="4808" t="s">
        <v>4941</v>
      </c>
      <c r="S141" s="4809" t="s">
        <v>4942</v>
      </c>
      <c r="T141" s="1594"/>
      <c r="U141" s="1594"/>
      <c r="V141" s="1594"/>
      <c r="W141" s="1594"/>
      <c r="X141" s="1594"/>
      <c r="Y141" s="1594"/>
      <c r="Z141" s="1594"/>
      <c r="AA141" s="1594"/>
      <c r="AB141" s="1594"/>
      <c r="AC141" s="1594"/>
      <c r="AD141" s="1594"/>
    </row>
    <row r="142" spans="1:30">
      <c r="A142" s="4807">
        <v>127</v>
      </c>
      <c r="B142" s="4803" t="s">
        <v>4943</v>
      </c>
      <c r="C142" s="4808" t="s">
        <v>4944</v>
      </c>
      <c r="D142" s="4809" t="s">
        <v>4945</v>
      </c>
      <c r="E142" s="4810"/>
      <c r="F142" s="4807">
        <v>451</v>
      </c>
      <c r="G142" s="4803" t="s">
        <v>4946</v>
      </c>
      <c r="H142" s="4808" t="s">
        <v>4947</v>
      </c>
      <c r="I142" s="4809" t="s">
        <v>4948</v>
      </c>
      <c r="J142" s="4810"/>
      <c r="K142" s="4807">
        <v>775</v>
      </c>
      <c r="L142" s="4803" t="s">
        <v>4949</v>
      </c>
      <c r="M142" s="4808" t="s">
        <v>4950</v>
      </c>
      <c r="N142" s="4809" t="s">
        <v>4951</v>
      </c>
      <c r="O142" s="4810"/>
      <c r="P142" s="4807">
        <v>1099</v>
      </c>
      <c r="Q142" s="4803" t="s">
        <v>4952</v>
      </c>
      <c r="R142" s="4808" t="s">
        <v>4953</v>
      </c>
      <c r="S142" s="4809" t="s">
        <v>4954</v>
      </c>
      <c r="T142" s="1594"/>
      <c r="U142" s="1594"/>
      <c r="V142" s="1594"/>
      <c r="W142" s="1594"/>
      <c r="X142" s="1594"/>
      <c r="Y142" s="1594"/>
      <c r="Z142" s="1594"/>
      <c r="AA142" s="1594"/>
      <c r="AB142" s="1594"/>
      <c r="AC142" s="1594"/>
      <c r="AD142" s="1594"/>
    </row>
    <row r="143" spans="1:30">
      <c r="A143" s="4807">
        <v>128</v>
      </c>
      <c r="B143" s="4803" t="s">
        <v>4955</v>
      </c>
      <c r="C143" s="4808" t="s">
        <v>4956</v>
      </c>
      <c r="D143" s="4809" t="s">
        <v>4957</v>
      </c>
      <c r="E143" s="4810"/>
      <c r="F143" s="4807">
        <v>452</v>
      </c>
      <c r="G143" s="4803" t="s">
        <v>4958</v>
      </c>
      <c r="H143" s="4808" t="s">
        <v>4959</v>
      </c>
      <c r="I143" s="4809" t="s">
        <v>4960</v>
      </c>
      <c r="J143" s="4810"/>
      <c r="K143" s="4807">
        <v>776</v>
      </c>
      <c r="L143" s="4803" t="s">
        <v>4961</v>
      </c>
      <c r="M143" s="4808" t="s">
        <v>4962</v>
      </c>
      <c r="N143" s="4809" t="s">
        <v>4963</v>
      </c>
      <c r="O143" s="4810"/>
      <c r="P143" s="4807">
        <v>1100</v>
      </c>
      <c r="Q143" s="4803" t="s">
        <v>4964</v>
      </c>
      <c r="R143" s="4808" t="s">
        <v>4965</v>
      </c>
      <c r="S143" s="4809" t="s">
        <v>1050</v>
      </c>
      <c r="T143" s="1594"/>
      <c r="U143" s="1594"/>
      <c r="V143" s="1594"/>
      <c r="W143" s="1594"/>
      <c r="X143" s="1594"/>
      <c r="Y143" s="1594"/>
      <c r="Z143" s="1594"/>
      <c r="AA143" s="1594"/>
      <c r="AB143" s="1594"/>
      <c r="AC143" s="1594"/>
      <c r="AD143" s="1594"/>
    </row>
    <row r="144" spans="1:30">
      <c r="A144" s="4807">
        <v>129</v>
      </c>
      <c r="B144" s="4803">
        <v>2692</v>
      </c>
      <c r="C144" s="4808" t="s">
        <v>4966</v>
      </c>
      <c r="D144" s="4809" t="s">
        <v>4967</v>
      </c>
      <c r="E144" s="4810"/>
      <c r="F144" s="4807">
        <v>453</v>
      </c>
      <c r="G144" s="4803" t="s">
        <v>4968</v>
      </c>
      <c r="H144" s="4808" t="s">
        <v>4969</v>
      </c>
      <c r="I144" s="4809" t="s">
        <v>4970</v>
      </c>
      <c r="J144" s="4810"/>
      <c r="K144" s="4807">
        <v>777</v>
      </c>
      <c r="L144" s="4803" t="s">
        <v>4971</v>
      </c>
      <c r="M144" s="4808" t="s">
        <v>4972</v>
      </c>
      <c r="N144" s="4809" t="s">
        <v>4973</v>
      </c>
      <c r="O144" s="4810"/>
      <c r="P144" s="4807">
        <v>1101</v>
      </c>
      <c r="Q144" s="4803" t="s">
        <v>4974</v>
      </c>
      <c r="R144" s="4808" t="s">
        <v>4975</v>
      </c>
      <c r="S144" s="4809" t="s">
        <v>4976</v>
      </c>
      <c r="T144" s="1594"/>
      <c r="U144" s="1594"/>
      <c r="V144" s="1594"/>
      <c r="W144" s="1594"/>
      <c r="X144" s="1594"/>
      <c r="Y144" s="1594"/>
      <c r="Z144" s="1594"/>
      <c r="AA144" s="1594"/>
      <c r="AB144" s="1594"/>
      <c r="AC144" s="1594"/>
      <c r="AD144" s="1594"/>
    </row>
    <row r="145" spans="1:30">
      <c r="A145" s="4807">
        <v>130</v>
      </c>
      <c r="B145" s="4803">
        <v>2693</v>
      </c>
      <c r="C145" s="4808" t="s">
        <v>4977</v>
      </c>
      <c r="D145" s="4809" t="s">
        <v>4978</v>
      </c>
      <c r="E145" s="4810"/>
      <c r="F145" s="4807">
        <v>454</v>
      </c>
      <c r="G145" s="4803" t="s">
        <v>4979</v>
      </c>
      <c r="H145" s="4808" t="s">
        <v>4980</v>
      </c>
      <c r="I145" s="4809" t="s">
        <v>4981</v>
      </c>
      <c r="J145" s="4810"/>
      <c r="K145" s="4807">
        <v>778</v>
      </c>
      <c r="L145" s="4803" t="s">
        <v>4982</v>
      </c>
      <c r="M145" s="4808" t="s">
        <v>4983</v>
      </c>
      <c r="N145" s="4809" t="s">
        <v>4984</v>
      </c>
      <c r="O145" s="4810"/>
      <c r="P145" s="4807">
        <v>1102</v>
      </c>
      <c r="Q145" s="4803" t="s">
        <v>4985</v>
      </c>
      <c r="R145" s="4808" t="s">
        <v>4986</v>
      </c>
      <c r="S145" s="4809" t="s">
        <v>4987</v>
      </c>
      <c r="T145" s="1594"/>
      <c r="U145" s="1594"/>
      <c r="V145" s="1594"/>
      <c r="W145" s="1594"/>
      <c r="X145" s="1594"/>
      <c r="Y145" s="1594"/>
      <c r="Z145" s="1594"/>
      <c r="AA145" s="1594"/>
      <c r="AB145" s="1594"/>
      <c r="AC145" s="1594"/>
      <c r="AD145" s="1594"/>
    </row>
    <row r="146" spans="1:30">
      <c r="A146" s="4807">
        <v>131</v>
      </c>
      <c r="B146" s="4803">
        <v>2694</v>
      </c>
      <c r="C146" s="4808" t="s">
        <v>4988</v>
      </c>
      <c r="E146" s="4810"/>
      <c r="F146" s="4807">
        <v>455</v>
      </c>
      <c r="G146" s="4803" t="s">
        <v>4989</v>
      </c>
      <c r="H146" s="4808" t="s">
        <v>4990</v>
      </c>
      <c r="I146" s="4809" t="s">
        <v>4991</v>
      </c>
      <c r="J146" s="4810"/>
      <c r="K146" s="4807">
        <v>779</v>
      </c>
      <c r="L146" s="4803" t="s">
        <v>4992</v>
      </c>
      <c r="M146" s="4808" t="s">
        <v>4993</v>
      </c>
      <c r="N146" s="4809" t="s">
        <v>4994</v>
      </c>
      <c r="O146" s="4810"/>
      <c r="P146" s="4807">
        <v>1103</v>
      </c>
      <c r="Q146" s="4803" t="s">
        <v>4995</v>
      </c>
      <c r="R146" s="4808" t="s">
        <v>4996</v>
      </c>
      <c r="S146" s="4809" t="s">
        <v>4997</v>
      </c>
      <c r="T146" s="1594"/>
      <c r="U146" s="1594"/>
      <c r="V146" s="1594"/>
      <c r="W146" s="1594"/>
      <c r="X146" s="1594"/>
      <c r="Y146" s="1594"/>
      <c r="Z146" s="1594"/>
      <c r="AA146" s="1594"/>
      <c r="AB146" s="1594"/>
      <c r="AC146" s="1594"/>
      <c r="AD146" s="1594"/>
    </row>
    <row r="147" spans="1:30">
      <c r="A147" s="4807">
        <v>132</v>
      </c>
      <c r="B147" s="4803">
        <v>2695</v>
      </c>
      <c r="C147" s="4808" t="s">
        <v>4998</v>
      </c>
      <c r="E147" s="4810"/>
      <c r="F147" s="4807">
        <v>456</v>
      </c>
      <c r="G147" s="4803" t="s">
        <v>4999</v>
      </c>
      <c r="H147" s="4808" t="s">
        <v>5000</v>
      </c>
      <c r="I147" s="4809" t="s">
        <v>5001</v>
      </c>
      <c r="J147" s="4810"/>
      <c r="K147" s="4807">
        <v>780</v>
      </c>
      <c r="L147" s="4803" t="s">
        <v>5002</v>
      </c>
      <c r="M147" s="4808" t="s">
        <v>5003</v>
      </c>
      <c r="N147" s="4809" t="s">
        <v>5004</v>
      </c>
      <c r="O147" s="4810"/>
      <c r="P147" s="4807">
        <v>1104</v>
      </c>
      <c r="Q147" s="4803" t="s">
        <v>5005</v>
      </c>
      <c r="R147" s="4808" t="s">
        <v>5006</v>
      </c>
      <c r="S147" s="4809" t="s">
        <v>5007</v>
      </c>
      <c r="T147" s="1594"/>
      <c r="U147" s="1594"/>
      <c r="V147" s="1594"/>
      <c r="W147" s="1594"/>
      <c r="X147" s="1594"/>
      <c r="Y147" s="1594"/>
      <c r="Z147" s="1594"/>
      <c r="AA147" s="1594"/>
      <c r="AB147" s="1594"/>
      <c r="AC147" s="1594"/>
      <c r="AD147" s="1594"/>
    </row>
    <row r="148" spans="1:30">
      <c r="A148" s="4807">
        <v>133</v>
      </c>
      <c r="B148" s="4803">
        <v>2696</v>
      </c>
      <c r="C148" s="4808" t="s">
        <v>5008</v>
      </c>
      <c r="E148" s="4810"/>
      <c r="F148" s="4807">
        <v>457</v>
      </c>
      <c r="G148" s="4803" t="s">
        <v>5009</v>
      </c>
      <c r="H148" s="4808" t="s">
        <v>5010</v>
      </c>
      <c r="I148" s="4809" t="s">
        <v>5011</v>
      </c>
      <c r="J148" s="4810"/>
      <c r="K148" s="4807">
        <v>781</v>
      </c>
      <c r="L148" s="4803" t="s">
        <v>5012</v>
      </c>
      <c r="M148" s="4808" t="s">
        <v>5013</v>
      </c>
      <c r="N148" s="4809" t="s">
        <v>5014</v>
      </c>
      <c r="O148" s="4810"/>
      <c r="P148" s="4807">
        <v>1105</v>
      </c>
      <c r="Q148" s="4803" t="s">
        <v>5015</v>
      </c>
      <c r="R148" s="4808" t="s">
        <v>5016</v>
      </c>
      <c r="S148" s="4809" t="s">
        <v>5017</v>
      </c>
      <c r="T148" s="1594"/>
      <c r="U148" s="1594"/>
      <c r="V148" s="1594"/>
      <c r="W148" s="1594"/>
      <c r="X148" s="1594"/>
      <c r="Y148" s="1594"/>
      <c r="Z148" s="1594"/>
      <c r="AA148" s="1594"/>
      <c r="AB148" s="1594"/>
      <c r="AC148" s="1594"/>
      <c r="AD148" s="1594"/>
    </row>
    <row r="149" spans="1:30">
      <c r="A149" s="4807">
        <v>134</v>
      </c>
      <c r="B149" s="4803">
        <v>2697</v>
      </c>
      <c r="C149" s="4808" t="s">
        <v>5018</v>
      </c>
      <c r="E149" s="4810"/>
      <c r="F149" s="4807">
        <v>458</v>
      </c>
      <c r="G149" s="4803" t="s">
        <v>5019</v>
      </c>
      <c r="H149" s="4808" t="s">
        <v>5020</v>
      </c>
      <c r="I149" s="4809" t="s">
        <v>5021</v>
      </c>
      <c r="J149" s="4810"/>
      <c r="K149" s="4807">
        <v>782</v>
      </c>
      <c r="L149" s="4803" t="s">
        <v>5022</v>
      </c>
      <c r="M149" s="4808" t="s">
        <v>5023</v>
      </c>
      <c r="N149" s="4809" t="s">
        <v>5024</v>
      </c>
      <c r="O149" s="4810"/>
      <c r="P149" s="4807">
        <v>1106</v>
      </c>
      <c r="Q149" s="4803" t="s">
        <v>5025</v>
      </c>
      <c r="R149" s="4808" t="s">
        <v>5026</v>
      </c>
      <c r="S149" s="4809" t="s">
        <v>5027</v>
      </c>
      <c r="T149" s="1594"/>
      <c r="U149" s="1594"/>
      <c r="V149" s="1594"/>
      <c r="W149" s="1594"/>
      <c r="X149" s="1594"/>
      <c r="Y149" s="1594"/>
      <c r="Z149" s="1594"/>
      <c r="AA149" s="1594"/>
      <c r="AB149" s="1594"/>
      <c r="AC149" s="1594"/>
      <c r="AD149" s="1594"/>
    </row>
    <row r="150" spans="1:30">
      <c r="A150" s="4807">
        <v>135</v>
      </c>
      <c r="B150" s="4803">
        <v>2699</v>
      </c>
      <c r="C150" s="4808" t="s">
        <v>5028</v>
      </c>
      <c r="D150" s="4809" t="s">
        <v>5029</v>
      </c>
      <c r="E150" s="4810"/>
      <c r="F150" s="4807">
        <v>459</v>
      </c>
      <c r="G150" s="4803" t="s">
        <v>5030</v>
      </c>
      <c r="H150" s="4808" t="s">
        <v>5031</v>
      </c>
      <c r="I150" s="4809" t="s">
        <v>5032</v>
      </c>
      <c r="J150" s="4810"/>
      <c r="K150" s="4807">
        <v>783</v>
      </c>
      <c r="L150" s="4803" t="s">
        <v>5033</v>
      </c>
      <c r="M150" s="4808" t="s">
        <v>5034</v>
      </c>
      <c r="N150" s="4809" t="s">
        <v>5035</v>
      </c>
      <c r="O150" s="4810"/>
      <c r="P150" s="4807">
        <v>1107</v>
      </c>
      <c r="Q150" s="4803" t="s">
        <v>5036</v>
      </c>
      <c r="R150" s="4808" t="s">
        <v>5037</v>
      </c>
      <c r="S150" s="4809" t="s">
        <v>5038</v>
      </c>
      <c r="T150" s="1594"/>
      <c r="U150" s="1594"/>
      <c r="V150" s="1594"/>
      <c r="W150" s="1594"/>
      <c r="X150" s="1594"/>
      <c r="Y150" s="1594"/>
      <c r="Z150" s="1594"/>
      <c r="AA150" s="1594"/>
      <c r="AB150" s="1594"/>
      <c r="AC150" s="1594"/>
      <c r="AD150" s="1594"/>
    </row>
    <row r="151" spans="1:30">
      <c r="A151" s="4807">
        <v>136</v>
      </c>
      <c r="B151" s="4803" t="s">
        <v>5039</v>
      </c>
      <c r="C151" s="4808" t="s">
        <v>5040</v>
      </c>
      <c r="D151" s="4809" t="s">
        <v>5041</v>
      </c>
      <c r="E151" s="4810"/>
      <c r="F151" s="4807">
        <v>460</v>
      </c>
      <c r="G151" s="4803" t="s">
        <v>5042</v>
      </c>
      <c r="H151" s="4808" t="s">
        <v>5043</v>
      </c>
      <c r="I151" s="4809" t="s">
        <v>5044</v>
      </c>
      <c r="J151" s="4810"/>
      <c r="K151" s="4807">
        <v>784</v>
      </c>
      <c r="L151" s="4803" t="s">
        <v>5045</v>
      </c>
      <c r="M151" s="4808" t="s">
        <v>5046</v>
      </c>
      <c r="N151" s="4809" t="s">
        <v>5047</v>
      </c>
      <c r="O151" s="4810"/>
      <c r="P151" s="4807">
        <v>1108</v>
      </c>
      <c r="Q151" s="4803" t="s">
        <v>5048</v>
      </c>
      <c r="R151" s="4808" t="s">
        <v>5049</v>
      </c>
      <c r="S151" s="4809" t="s">
        <v>231</v>
      </c>
      <c r="T151" s="1594"/>
      <c r="U151" s="1594"/>
      <c r="V151" s="1594"/>
      <c r="W151" s="1594"/>
      <c r="X151" s="1594"/>
      <c r="Y151" s="1594"/>
      <c r="Z151" s="1594"/>
      <c r="AA151" s="1594"/>
      <c r="AB151" s="1594"/>
      <c r="AC151" s="1594"/>
      <c r="AD151" s="1594"/>
    </row>
    <row r="152" spans="1:30">
      <c r="A152" s="4807">
        <v>137</v>
      </c>
      <c r="B152" s="4803" t="s">
        <v>5050</v>
      </c>
      <c r="C152" s="4808" t="s">
        <v>5051</v>
      </c>
      <c r="D152" s="4809" t="s">
        <v>5052</v>
      </c>
      <c r="E152" s="4810"/>
      <c r="F152" s="4807">
        <v>461</v>
      </c>
      <c r="G152" s="4803" t="s">
        <v>5053</v>
      </c>
      <c r="H152" s="4808" t="s">
        <v>5054</v>
      </c>
      <c r="I152" s="4809" t="s">
        <v>5055</v>
      </c>
      <c r="J152" s="4810"/>
      <c r="K152" s="4807">
        <v>785</v>
      </c>
      <c r="L152" s="4803" t="s">
        <v>5056</v>
      </c>
      <c r="M152" s="4808" t="s">
        <v>5057</v>
      </c>
      <c r="N152" s="4809" t="s">
        <v>5058</v>
      </c>
      <c r="O152" s="4810"/>
      <c r="P152" s="4807">
        <v>1109</v>
      </c>
      <c r="Q152" s="4803" t="s">
        <v>5059</v>
      </c>
      <c r="R152" s="4808" t="s">
        <v>5060</v>
      </c>
      <c r="S152" s="4809" t="s">
        <v>5061</v>
      </c>
      <c r="T152" s="1594"/>
      <c r="U152" s="1594"/>
      <c r="V152" s="1594"/>
      <c r="W152" s="1594"/>
      <c r="X152" s="1594"/>
      <c r="Y152" s="1594"/>
      <c r="Z152" s="1594"/>
      <c r="AA152" s="1594"/>
      <c r="AB152" s="1594"/>
      <c r="AC152" s="1594"/>
      <c r="AD152" s="1594"/>
    </row>
    <row r="153" spans="1:30">
      <c r="A153" s="4807">
        <v>138</v>
      </c>
      <c r="B153" s="4803" t="s">
        <v>5062</v>
      </c>
      <c r="C153" s="4808" t="s">
        <v>5063</v>
      </c>
      <c r="D153" s="4809" t="s">
        <v>5064</v>
      </c>
      <c r="E153" s="4810"/>
      <c r="F153" s="4807">
        <v>462</v>
      </c>
      <c r="G153" s="4803" t="s">
        <v>5065</v>
      </c>
      <c r="H153" s="4808" t="s">
        <v>5066</v>
      </c>
      <c r="I153" s="4809" t="s">
        <v>5067</v>
      </c>
      <c r="J153" s="4810"/>
      <c r="K153" s="4807">
        <v>786</v>
      </c>
      <c r="L153" s="4803" t="s">
        <v>5068</v>
      </c>
      <c r="M153" s="4808" t="s">
        <v>5069</v>
      </c>
      <c r="N153" s="4809" t="s">
        <v>5070</v>
      </c>
      <c r="O153" s="4810"/>
      <c r="P153" s="4807">
        <v>1110</v>
      </c>
      <c r="Q153" s="4803" t="s">
        <v>5071</v>
      </c>
      <c r="R153" s="4808" t="s">
        <v>5072</v>
      </c>
      <c r="S153" s="4809" t="s">
        <v>5073</v>
      </c>
      <c r="T153" s="1594"/>
      <c r="U153" s="1594"/>
      <c r="V153" s="1594"/>
      <c r="W153" s="1594"/>
      <c r="X153" s="1594"/>
      <c r="Y153" s="1594"/>
      <c r="Z153" s="1594"/>
      <c r="AA153" s="1594"/>
      <c r="AB153" s="1594"/>
      <c r="AC153" s="1594"/>
      <c r="AD153" s="1594"/>
    </row>
    <row r="154" spans="1:30">
      <c r="A154" s="4807">
        <v>139</v>
      </c>
      <c r="B154" s="4803" t="s">
        <v>5074</v>
      </c>
      <c r="C154" s="4808" t="s">
        <v>5075</v>
      </c>
      <c r="D154" s="4809" t="s">
        <v>5076</v>
      </c>
      <c r="E154" s="4810"/>
      <c r="F154" s="4807">
        <v>463</v>
      </c>
      <c r="G154" s="4803" t="s">
        <v>5077</v>
      </c>
      <c r="H154" s="4808" t="s">
        <v>5078</v>
      </c>
      <c r="I154" s="4809" t="s">
        <v>5079</v>
      </c>
      <c r="J154" s="4810"/>
      <c r="K154" s="4807">
        <v>787</v>
      </c>
      <c r="L154" s="4803" t="s">
        <v>5080</v>
      </c>
      <c r="M154" s="4808" t="s">
        <v>5081</v>
      </c>
      <c r="N154" s="4809" t="s">
        <v>5082</v>
      </c>
      <c r="O154" s="4810"/>
      <c r="P154" s="4807">
        <v>1111</v>
      </c>
      <c r="Q154" s="4803" t="s">
        <v>5083</v>
      </c>
      <c r="R154" s="4808" t="s">
        <v>5084</v>
      </c>
      <c r="S154" s="4809" t="s">
        <v>5085</v>
      </c>
      <c r="T154" s="1594"/>
      <c r="U154" s="1594"/>
      <c r="V154" s="1594"/>
      <c r="W154" s="1594"/>
      <c r="X154" s="1594"/>
      <c r="Y154" s="1594"/>
      <c r="Z154" s="1594"/>
      <c r="AA154" s="1594"/>
      <c r="AB154" s="1594"/>
      <c r="AC154" s="1594"/>
      <c r="AD154" s="1594"/>
    </row>
    <row r="155" spans="1:30">
      <c r="A155" s="4807">
        <v>140</v>
      </c>
      <c r="B155" s="4803" t="s">
        <v>5086</v>
      </c>
      <c r="C155" s="4808" t="s">
        <v>5087</v>
      </c>
      <c r="D155" s="4809" t="s">
        <v>5088</v>
      </c>
      <c r="E155" s="4810"/>
      <c r="F155" s="4807">
        <v>464</v>
      </c>
      <c r="G155" s="4803" t="s">
        <v>5089</v>
      </c>
      <c r="H155" s="4808" t="s">
        <v>5090</v>
      </c>
      <c r="I155" s="4809" t="s">
        <v>5091</v>
      </c>
      <c r="J155" s="4810"/>
      <c r="K155" s="4807">
        <v>788</v>
      </c>
      <c r="L155" s="4803" t="s">
        <v>5092</v>
      </c>
      <c r="M155" s="4808" t="s">
        <v>5093</v>
      </c>
      <c r="N155" s="4809" t="s">
        <v>5094</v>
      </c>
      <c r="O155" s="4810"/>
      <c r="P155" s="4807">
        <v>1112</v>
      </c>
      <c r="Q155" s="4803" t="s">
        <v>5095</v>
      </c>
      <c r="R155" s="4808" t="s">
        <v>5096</v>
      </c>
      <c r="S155" s="4809" t="s">
        <v>755</v>
      </c>
      <c r="T155" s="1594"/>
      <c r="U155" s="1594"/>
      <c r="V155" s="1594"/>
      <c r="W155" s="1594"/>
      <c r="X155" s="1594"/>
      <c r="Y155" s="1594"/>
      <c r="Z155" s="1594"/>
      <c r="AA155" s="1594"/>
      <c r="AB155" s="1594"/>
      <c r="AC155" s="1594"/>
      <c r="AD155" s="1594"/>
    </row>
    <row r="156" spans="1:30">
      <c r="A156" s="4807">
        <v>141</v>
      </c>
      <c r="B156" s="4803" t="s">
        <v>5097</v>
      </c>
      <c r="C156" s="4808" t="s">
        <v>5098</v>
      </c>
      <c r="D156" s="4809" t="s">
        <v>5099</v>
      </c>
      <c r="E156" s="4810"/>
      <c r="F156" s="4807">
        <v>465</v>
      </c>
      <c r="G156" s="4803" t="s">
        <v>5100</v>
      </c>
      <c r="H156" s="4808" t="s">
        <v>5101</v>
      </c>
      <c r="I156" s="4809" t="s">
        <v>5102</v>
      </c>
      <c r="J156" s="4810"/>
      <c r="K156" s="4807">
        <v>789</v>
      </c>
      <c r="L156" s="4803" t="s">
        <v>5103</v>
      </c>
      <c r="M156" s="4808" t="s">
        <v>5104</v>
      </c>
      <c r="N156" s="4809" t="s">
        <v>5105</v>
      </c>
      <c r="O156" s="4810"/>
      <c r="P156" s="4807">
        <v>1113</v>
      </c>
      <c r="Q156" s="4803" t="s">
        <v>5106</v>
      </c>
      <c r="R156" s="4808" t="s">
        <v>5107</v>
      </c>
      <c r="S156" s="4809" t="s">
        <v>5108</v>
      </c>
      <c r="T156" s="1594"/>
      <c r="U156" s="1594"/>
      <c r="V156" s="1594"/>
      <c r="W156" s="1594"/>
      <c r="X156" s="1594"/>
      <c r="Y156" s="1594"/>
      <c r="Z156" s="1594"/>
      <c r="AA156" s="1594"/>
      <c r="AB156" s="1594"/>
      <c r="AC156" s="1594"/>
      <c r="AD156" s="1594"/>
    </row>
    <row r="157" spans="1:30">
      <c r="A157" s="4807">
        <v>142</v>
      </c>
      <c r="B157" s="4803" t="s">
        <v>5109</v>
      </c>
      <c r="C157" s="4808" t="s">
        <v>5110</v>
      </c>
      <c r="D157" s="4809" t="s">
        <v>5111</v>
      </c>
      <c r="E157" s="4810"/>
      <c r="F157" s="4807">
        <v>466</v>
      </c>
      <c r="G157" s="4803" t="s">
        <v>5112</v>
      </c>
      <c r="H157" s="4808" t="s">
        <v>5113</v>
      </c>
      <c r="I157" s="4809" t="s">
        <v>5114</v>
      </c>
      <c r="J157" s="4810"/>
      <c r="K157" s="4807">
        <v>790</v>
      </c>
      <c r="L157" s="4803" t="s">
        <v>5115</v>
      </c>
      <c r="M157" s="4808" t="s">
        <v>5116</v>
      </c>
      <c r="N157" s="4809" t="s">
        <v>5117</v>
      </c>
      <c r="O157" s="4810"/>
      <c r="P157" s="4807">
        <v>1114</v>
      </c>
      <c r="Q157" s="4803" t="s">
        <v>5118</v>
      </c>
      <c r="R157" s="4808" t="s">
        <v>5119</v>
      </c>
      <c r="S157" s="4809" t="s">
        <v>5120</v>
      </c>
      <c r="T157" s="1594"/>
      <c r="U157" s="1594"/>
      <c r="V157" s="1594"/>
      <c r="W157" s="1594"/>
      <c r="X157" s="1594"/>
      <c r="Y157" s="1594"/>
      <c r="Z157" s="1594"/>
      <c r="AA157" s="1594"/>
      <c r="AB157" s="1594"/>
      <c r="AC157" s="1594"/>
      <c r="AD157" s="1594"/>
    </row>
    <row r="158" spans="1:30">
      <c r="A158" s="4807">
        <v>143</v>
      </c>
      <c r="B158" s="4803" t="s">
        <v>5121</v>
      </c>
      <c r="C158" s="4808" t="s">
        <v>5122</v>
      </c>
      <c r="D158" s="4809" t="s">
        <v>5123</v>
      </c>
      <c r="E158" s="4810"/>
      <c r="F158" s="4807">
        <v>467</v>
      </c>
      <c r="G158" s="4803" t="s">
        <v>5124</v>
      </c>
      <c r="H158" s="4808" t="s">
        <v>5125</v>
      </c>
      <c r="I158" s="4809" t="s">
        <v>5126</v>
      </c>
      <c r="J158" s="4810"/>
      <c r="K158" s="4807">
        <v>791</v>
      </c>
      <c r="L158" s="4803" t="s">
        <v>5127</v>
      </c>
      <c r="M158" s="4808" t="s">
        <v>5128</v>
      </c>
      <c r="N158" s="4809" t="s">
        <v>5129</v>
      </c>
      <c r="O158" s="4810"/>
      <c r="P158" s="4807">
        <v>1115</v>
      </c>
      <c r="Q158" s="4803" t="s">
        <v>5130</v>
      </c>
      <c r="R158" s="4808" t="s">
        <v>5131</v>
      </c>
      <c r="S158" s="4809" t="s">
        <v>5132</v>
      </c>
      <c r="T158" s="1594"/>
      <c r="U158" s="1594"/>
      <c r="V158" s="1594"/>
      <c r="W158" s="1594"/>
      <c r="X158" s="1594"/>
      <c r="Y158" s="1594"/>
      <c r="Z158" s="1594"/>
      <c r="AA158" s="1594"/>
      <c r="AB158" s="1594"/>
      <c r="AC158" s="1594"/>
      <c r="AD158" s="1594"/>
    </row>
    <row r="159" spans="1:30">
      <c r="A159" s="4807">
        <v>144</v>
      </c>
      <c r="B159" s="4803" t="s">
        <v>5133</v>
      </c>
      <c r="C159" s="4808" t="s">
        <v>5134</v>
      </c>
      <c r="D159" s="4809" t="s">
        <v>5135</v>
      </c>
      <c r="E159" s="4810"/>
      <c r="F159" s="4807">
        <v>468</v>
      </c>
      <c r="G159" s="4803" t="s">
        <v>5136</v>
      </c>
      <c r="H159" s="4808" t="s">
        <v>5137</v>
      </c>
      <c r="I159" s="4809" t="s">
        <v>5138</v>
      </c>
      <c r="J159" s="4810"/>
      <c r="K159" s="4807">
        <v>792</v>
      </c>
      <c r="L159" s="4803" t="s">
        <v>5139</v>
      </c>
      <c r="M159" s="4808" t="s">
        <v>5140</v>
      </c>
      <c r="N159" s="4809" t="s">
        <v>5141</v>
      </c>
      <c r="O159" s="4810"/>
      <c r="P159" s="4807">
        <v>1116</v>
      </c>
      <c r="Q159" s="4803" t="s">
        <v>5142</v>
      </c>
      <c r="R159" s="4808" t="s">
        <v>5143</v>
      </c>
      <c r="S159" s="4809" t="s">
        <v>5144</v>
      </c>
      <c r="T159" s="1594"/>
      <c r="U159" s="1594"/>
      <c r="V159" s="1594"/>
      <c r="W159" s="1594"/>
      <c r="X159" s="1594"/>
      <c r="Y159" s="1594"/>
      <c r="Z159" s="1594"/>
      <c r="AA159" s="1594"/>
      <c r="AB159" s="1594"/>
      <c r="AC159" s="1594"/>
      <c r="AD159" s="1594"/>
    </row>
    <row r="160" spans="1:30">
      <c r="A160" s="4807">
        <v>145</v>
      </c>
      <c r="B160" s="4803" t="s">
        <v>5145</v>
      </c>
      <c r="C160" s="4808" t="s">
        <v>5146</v>
      </c>
      <c r="D160" s="4809" t="s">
        <v>5147</v>
      </c>
      <c r="E160" s="4810"/>
      <c r="F160" s="4807">
        <v>469</v>
      </c>
      <c r="G160" s="4803" t="s">
        <v>5148</v>
      </c>
      <c r="H160" s="4808" t="s">
        <v>5149</v>
      </c>
      <c r="I160" s="4809" t="s">
        <v>5150</v>
      </c>
      <c r="J160" s="4810"/>
      <c r="K160" s="4807">
        <v>793</v>
      </c>
      <c r="L160" s="4803" t="s">
        <v>5151</v>
      </c>
      <c r="M160" s="4808" t="s">
        <v>5152</v>
      </c>
      <c r="N160" s="4809" t="s">
        <v>5153</v>
      </c>
      <c r="O160" s="4810"/>
      <c r="P160" s="4807">
        <v>1117</v>
      </c>
      <c r="Q160" s="4803" t="s">
        <v>5154</v>
      </c>
      <c r="R160" s="4808" t="s">
        <v>5155</v>
      </c>
      <c r="S160" s="4809" t="s">
        <v>5156</v>
      </c>
      <c r="T160" s="1594"/>
      <c r="U160" s="1594"/>
      <c r="V160" s="1594"/>
      <c r="W160" s="1594"/>
      <c r="X160" s="1594"/>
      <c r="Y160" s="1594"/>
      <c r="Z160" s="1594"/>
      <c r="AA160" s="1594"/>
      <c r="AB160" s="1594"/>
      <c r="AC160" s="1594"/>
      <c r="AD160" s="1594"/>
    </row>
    <row r="161" spans="1:30">
      <c r="A161" s="4807">
        <v>146</v>
      </c>
      <c r="B161" s="4803" t="s">
        <v>5157</v>
      </c>
      <c r="C161" s="4808" t="s">
        <v>5158</v>
      </c>
      <c r="D161" s="4809" t="s">
        <v>5159</v>
      </c>
      <c r="E161" s="4810"/>
      <c r="F161" s="4807">
        <v>470</v>
      </c>
      <c r="G161" s="4803" t="s">
        <v>5160</v>
      </c>
      <c r="H161" s="4808" t="s">
        <v>5161</v>
      </c>
      <c r="I161" s="4809" t="s">
        <v>5162</v>
      </c>
      <c r="J161" s="4810"/>
      <c r="K161" s="4807">
        <v>794</v>
      </c>
      <c r="L161" s="4803" t="s">
        <v>5163</v>
      </c>
      <c r="M161" s="4808" t="s">
        <v>5164</v>
      </c>
      <c r="N161" s="4809" t="s">
        <v>5165</v>
      </c>
      <c r="O161" s="4810"/>
      <c r="P161" s="4807">
        <v>1118</v>
      </c>
      <c r="Q161" s="4803" t="s">
        <v>5166</v>
      </c>
      <c r="R161" s="4808" t="s">
        <v>5167</v>
      </c>
      <c r="S161" s="4809" t="s">
        <v>5168</v>
      </c>
      <c r="T161" s="1594"/>
      <c r="U161" s="1594"/>
      <c r="V161" s="1594"/>
      <c r="W161" s="1594"/>
      <c r="X161" s="1594"/>
      <c r="Y161" s="1594"/>
      <c r="Z161" s="1594"/>
      <c r="AA161" s="1594"/>
      <c r="AB161" s="1594"/>
      <c r="AC161" s="1594"/>
      <c r="AD161" s="1594"/>
    </row>
    <row r="162" spans="1:30">
      <c r="A162" s="4807">
        <v>147</v>
      </c>
      <c r="B162" s="4803" t="s">
        <v>5169</v>
      </c>
      <c r="C162" s="4808" t="s">
        <v>5170</v>
      </c>
      <c r="D162" s="4809" t="s">
        <v>5171</v>
      </c>
      <c r="E162" s="4810"/>
      <c r="F162" s="4807">
        <v>471</v>
      </c>
      <c r="G162" s="4803" t="s">
        <v>5172</v>
      </c>
      <c r="H162" s="4808" t="s">
        <v>5173</v>
      </c>
      <c r="I162" s="4809" t="s">
        <v>5174</v>
      </c>
      <c r="J162" s="4810"/>
      <c r="K162" s="4807">
        <v>795</v>
      </c>
      <c r="L162" s="4803" t="s">
        <v>5175</v>
      </c>
      <c r="M162" s="4808" t="s">
        <v>5176</v>
      </c>
      <c r="N162" s="4809" t="s">
        <v>5177</v>
      </c>
      <c r="O162" s="4810"/>
      <c r="P162" s="4807">
        <v>1119</v>
      </c>
      <c r="Q162" s="4803" t="s">
        <v>5178</v>
      </c>
      <c r="R162" s="4808" t="s">
        <v>5179</v>
      </c>
      <c r="S162" s="4809" t="s">
        <v>5180</v>
      </c>
      <c r="T162" s="1594"/>
      <c r="U162" s="1594"/>
      <c r="V162" s="1594"/>
      <c r="W162" s="1594"/>
      <c r="X162" s="1594"/>
      <c r="Y162" s="1594"/>
      <c r="Z162" s="1594"/>
      <c r="AA162" s="1594"/>
      <c r="AB162" s="1594"/>
      <c r="AC162" s="1594"/>
      <c r="AD162" s="1594"/>
    </row>
    <row r="163" spans="1:30">
      <c r="A163" s="4807">
        <v>148</v>
      </c>
      <c r="B163" s="4803" t="s">
        <v>5181</v>
      </c>
      <c r="C163" s="4808" t="s">
        <v>5182</v>
      </c>
      <c r="D163" s="4809" t="s">
        <v>5183</v>
      </c>
      <c r="E163" s="4810"/>
      <c r="F163" s="4807">
        <v>472</v>
      </c>
      <c r="G163" s="4803" t="s">
        <v>5184</v>
      </c>
      <c r="H163" s="4808" t="s">
        <v>5185</v>
      </c>
      <c r="I163" s="4809" t="s">
        <v>5186</v>
      </c>
      <c r="J163" s="4810"/>
      <c r="K163" s="4807">
        <v>796</v>
      </c>
      <c r="L163" s="4803" t="s">
        <v>5187</v>
      </c>
      <c r="M163" s="4808" t="s">
        <v>5188</v>
      </c>
      <c r="N163" s="4809" t="s">
        <v>5189</v>
      </c>
      <c r="O163" s="4810"/>
      <c r="P163" s="4807">
        <v>1120</v>
      </c>
      <c r="Q163" s="4803" t="s">
        <v>5190</v>
      </c>
      <c r="R163" s="4808" t="s">
        <v>5191</v>
      </c>
      <c r="S163" s="4809" t="s">
        <v>5192</v>
      </c>
      <c r="T163" s="1594"/>
      <c r="U163" s="1594"/>
      <c r="V163" s="1594"/>
      <c r="W163" s="1594"/>
      <c r="X163" s="1594"/>
      <c r="Y163" s="1594"/>
      <c r="Z163" s="1594"/>
      <c r="AA163" s="1594"/>
      <c r="AB163" s="1594"/>
      <c r="AC163" s="1594"/>
      <c r="AD163" s="1594"/>
    </row>
    <row r="164" spans="1:30">
      <c r="A164" s="4807">
        <v>149</v>
      </c>
      <c r="B164" s="4803" t="s">
        <v>5193</v>
      </c>
      <c r="C164" s="4808" t="s">
        <v>5194</v>
      </c>
      <c r="D164" s="4809" t="s">
        <v>5195</v>
      </c>
      <c r="E164" s="4810"/>
      <c r="F164" s="4807">
        <v>473</v>
      </c>
      <c r="G164" s="4803" t="s">
        <v>5196</v>
      </c>
      <c r="H164" s="4808" t="s">
        <v>5197</v>
      </c>
      <c r="I164" s="4809" t="s">
        <v>5198</v>
      </c>
      <c r="J164" s="4810"/>
      <c r="K164" s="4807">
        <v>797</v>
      </c>
      <c r="L164" s="4803" t="s">
        <v>5199</v>
      </c>
      <c r="M164" s="4808" t="s">
        <v>5200</v>
      </c>
      <c r="N164" s="4809" t="s">
        <v>5201</v>
      </c>
      <c r="O164" s="4810"/>
      <c r="P164" s="4807">
        <v>1121</v>
      </c>
      <c r="Q164" s="4803" t="s">
        <v>5202</v>
      </c>
      <c r="R164" s="4808" t="s">
        <v>5203</v>
      </c>
      <c r="S164" s="4809" t="s">
        <v>2488</v>
      </c>
      <c r="T164" s="1594"/>
      <c r="U164" s="1594"/>
      <c r="V164" s="1594"/>
      <c r="W164" s="1594"/>
      <c r="X164" s="1594"/>
      <c r="Y164" s="1594"/>
      <c r="Z164" s="1594"/>
      <c r="AA164" s="1594"/>
      <c r="AB164" s="1594"/>
      <c r="AC164" s="1594"/>
      <c r="AD164" s="1594"/>
    </row>
    <row r="165" spans="1:30">
      <c r="A165" s="4807">
        <v>150</v>
      </c>
      <c r="B165" s="4803" t="s">
        <v>5204</v>
      </c>
      <c r="C165" s="4808" t="s">
        <v>5205</v>
      </c>
      <c r="D165" s="4809" t="s">
        <v>5206</v>
      </c>
      <c r="E165" s="4810"/>
      <c r="F165" s="4807">
        <v>474</v>
      </c>
      <c r="G165" s="4803" t="s">
        <v>5207</v>
      </c>
      <c r="H165" s="4808" t="s">
        <v>5208</v>
      </c>
      <c r="I165" s="4809" t="s">
        <v>5209</v>
      </c>
      <c r="J165" s="4810"/>
      <c r="K165" s="4807">
        <v>798</v>
      </c>
      <c r="L165" s="4803" t="s">
        <v>5210</v>
      </c>
      <c r="M165" s="4808" t="s">
        <v>5211</v>
      </c>
      <c r="N165" s="4809" t="s">
        <v>5212</v>
      </c>
      <c r="O165" s="4810"/>
      <c r="P165" s="4807">
        <v>1122</v>
      </c>
      <c r="Q165" s="4803" t="s">
        <v>5213</v>
      </c>
      <c r="R165" s="4808" t="s">
        <v>5214</v>
      </c>
      <c r="S165" s="4809" t="s">
        <v>5215</v>
      </c>
      <c r="T165" s="1594"/>
      <c r="U165" s="1594"/>
      <c r="V165" s="1594"/>
      <c r="W165" s="1594"/>
      <c r="X165" s="1594"/>
      <c r="Y165" s="1594"/>
      <c r="Z165" s="1594"/>
      <c r="AA165" s="1594"/>
      <c r="AB165" s="1594"/>
      <c r="AC165" s="1594"/>
      <c r="AD165" s="1594"/>
    </row>
    <row r="166" spans="1:30">
      <c r="A166" s="4807">
        <v>151</v>
      </c>
      <c r="B166" s="4803" t="s">
        <v>5216</v>
      </c>
      <c r="C166" s="4808" t="s">
        <v>5217</v>
      </c>
      <c r="D166" s="4809" t="s">
        <v>5218</v>
      </c>
      <c r="E166" s="4810"/>
      <c r="F166" s="4807">
        <v>475</v>
      </c>
      <c r="G166" s="4803" t="s">
        <v>5219</v>
      </c>
      <c r="H166" s="4808" t="s">
        <v>5220</v>
      </c>
      <c r="I166" s="4809" t="s">
        <v>5221</v>
      </c>
      <c r="J166" s="4810"/>
      <c r="K166" s="4807">
        <v>799</v>
      </c>
      <c r="L166" s="4803" t="s">
        <v>5222</v>
      </c>
      <c r="M166" s="4808" t="s">
        <v>5223</v>
      </c>
      <c r="N166" s="4809" t="s">
        <v>5224</v>
      </c>
      <c r="O166" s="4810"/>
      <c r="P166" s="4807">
        <v>1123</v>
      </c>
      <c r="Q166" s="4803" t="s">
        <v>5225</v>
      </c>
      <c r="R166" s="4808" t="s">
        <v>5226</v>
      </c>
      <c r="S166" s="4809" t="s">
        <v>5227</v>
      </c>
      <c r="T166" s="1594"/>
      <c r="U166" s="1594"/>
      <c r="V166" s="1594"/>
      <c r="W166" s="1594"/>
      <c r="X166" s="1594"/>
      <c r="Y166" s="1594"/>
      <c r="Z166" s="1594"/>
      <c r="AA166" s="1594"/>
      <c r="AB166" s="1594"/>
      <c r="AC166" s="1594"/>
      <c r="AD166" s="1594"/>
    </row>
    <row r="167" spans="1:30">
      <c r="A167" s="4807">
        <v>152</v>
      </c>
      <c r="B167" s="4803" t="s">
        <v>5228</v>
      </c>
      <c r="C167" s="4808" t="s">
        <v>5229</v>
      </c>
      <c r="D167" s="4809" t="s">
        <v>5230</v>
      </c>
      <c r="E167" s="4810"/>
      <c r="F167" s="4807">
        <v>476</v>
      </c>
      <c r="G167" s="4803" t="s">
        <v>5231</v>
      </c>
      <c r="H167" s="4808" t="s">
        <v>5232</v>
      </c>
      <c r="I167" s="4809" t="s">
        <v>5233</v>
      </c>
      <c r="J167" s="4810"/>
      <c r="K167" s="4807">
        <v>800</v>
      </c>
      <c r="L167" s="4803" t="s">
        <v>5234</v>
      </c>
      <c r="M167" s="4808" t="s">
        <v>5235</v>
      </c>
      <c r="N167" s="4809" t="s">
        <v>5236</v>
      </c>
      <c r="O167" s="4810"/>
      <c r="P167" s="4807">
        <v>1124</v>
      </c>
      <c r="Q167" s="4803" t="s">
        <v>5237</v>
      </c>
      <c r="R167" s="4808" t="s">
        <v>5238</v>
      </c>
      <c r="S167" s="4809" t="s">
        <v>5239</v>
      </c>
      <c r="T167" s="1594"/>
      <c r="U167" s="1594"/>
      <c r="V167" s="1594"/>
      <c r="W167" s="1594"/>
      <c r="X167" s="1594"/>
      <c r="Y167" s="1594"/>
      <c r="Z167" s="1594"/>
      <c r="AA167" s="1594"/>
      <c r="AB167" s="1594"/>
      <c r="AC167" s="1594"/>
      <c r="AD167" s="1594"/>
    </row>
    <row r="168" spans="1:30">
      <c r="A168" s="4807">
        <v>153</v>
      </c>
      <c r="B168" s="4803" t="s">
        <v>5240</v>
      </c>
      <c r="C168" s="4808" t="s">
        <v>5241</v>
      </c>
      <c r="D168" s="4809" t="s">
        <v>5242</v>
      </c>
      <c r="E168" s="4810"/>
      <c r="F168" s="4807">
        <v>477</v>
      </c>
      <c r="G168" s="4803" t="s">
        <v>5243</v>
      </c>
      <c r="H168" s="4808" t="s">
        <v>5244</v>
      </c>
      <c r="I168" s="4809" t="s">
        <v>5245</v>
      </c>
      <c r="J168" s="4810"/>
      <c r="K168" s="4807">
        <v>801</v>
      </c>
      <c r="L168" s="4803" t="s">
        <v>5246</v>
      </c>
      <c r="M168" s="4808" t="s">
        <v>5247</v>
      </c>
      <c r="N168" s="4809" t="s">
        <v>5236</v>
      </c>
      <c r="O168" s="4810"/>
      <c r="P168" s="4807">
        <v>1125</v>
      </c>
      <c r="Q168" s="4803" t="s">
        <v>5248</v>
      </c>
      <c r="R168" s="4808" t="s">
        <v>5249</v>
      </c>
      <c r="S168" s="4809" t="s">
        <v>5250</v>
      </c>
      <c r="T168" s="1594"/>
      <c r="U168" s="1594"/>
      <c r="V168" s="1594"/>
      <c r="W168" s="1594"/>
      <c r="X168" s="1594"/>
      <c r="Y168" s="1594"/>
      <c r="Z168" s="1594"/>
      <c r="AA168" s="1594"/>
      <c r="AB168" s="1594"/>
      <c r="AC168" s="1594"/>
      <c r="AD168" s="1594"/>
    </row>
    <row r="169" spans="1:30">
      <c r="A169" s="4807">
        <v>154</v>
      </c>
      <c r="B169" s="4803" t="s">
        <v>5251</v>
      </c>
      <c r="C169" s="4808" t="s">
        <v>5252</v>
      </c>
      <c r="D169" s="4809" t="s">
        <v>5253</v>
      </c>
      <c r="E169" s="4810"/>
      <c r="F169" s="4807">
        <v>478</v>
      </c>
      <c r="G169" s="4803" t="s">
        <v>5254</v>
      </c>
      <c r="H169" s="4808" t="s">
        <v>5255</v>
      </c>
      <c r="I169" s="4809" t="s">
        <v>5256</v>
      </c>
      <c r="J169" s="4810"/>
      <c r="K169" s="4807">
        <v>802</v>
      </c>
      <c r="L169" s="4803" t="s">
        <v>5257</v>
      </c>
      <c r="M169" s="4808" t="s">
        <v>5258</v>
      </c>
      <c r="N169" s="4809" t="s">
        <v>5259</v>
      </c>
      <c r="O169" s="4810"/>
      <c r="P169" s="4807">
        <v>1126</v>
      </c>
      <c r="Q169" s="4803" t="s">
        <v>5260</v>
      </c>
      <c r="R169" s="4808" t="s">
        <v>5261</v>
      </c>
      <c r="S169" s="4809" t="s">
        <v>5262</v>
      </c>
      <c r="T169" s="1594"/>
      <c r="U169" s="1594"/>
      <c r="V169" s="1594"/>
      <c r="W169" s="1594"/>
      <c r="X169" s="1594"/>
      <c r="Y169" s="1594"/>
      <c r="Z169" s="1594"/>
      <c r="AA169" s="1594"/>
      <c r="AB169" s="1594"/>
      <c r="AC169" s="1594"/>
      <c r="AD169" s="1594"/>
    </row>
    <row r="170" spans="1:30">
      <c r="A170" s="4807">
        <v>155</v>
      </c>
      <c r="B170" s="4803" t="s">
        <v>5263</v>
      </c>
      <c r="C170" s="4808" t="s">
        <v>5264</v>
      </c>
      <c r="D170" s="4809" t="s">
        <v>5265</v>
      </c>
      <c r="E170" s="4810"/>
      <c r="F170" s="4807">
        <v>479</v>
      </c>
      <c r="G170" s="4803" t="s">
        <v>5266</v>
      </c>
      <c r="H170" s="4808" t="s">
        <v>5267</v>
      </c>
      <c r="I170" s="4809" t="s">
        <v>5268</v>
      </c>
      <c r="J170" s="4810"/>
      <c r="K170" s="4807">
        <v>803</v>
      </c>
      <c r="L170" s="4803" t="s">
        <v>5269</v>
      </c>
      <c r="M170" s="4808" t="s">
        <v>5270</v>
      </c>
      <c r="N170" s="4809" t="s">
        <v>4571</v>
      </c>
      <c r="O170" s="4810"/>
      <c r="P170" s="4807">
        <v>1127</v>
      </c>
      <c r="Q170" s="4803" t="s">
        <v>5271</v>
      </c>
      <c r="R170" s="4808" t="s">
        <v>5272</v>
      </c>
      <c r="S170" s="4809" t="s">
        <v>5273</v>
      </c>
      <c r="T170" s="1594"/>
      <c r="U170" s="1594"/>
      <c r="V170" s="1594"/>
      <c r="W170" s="1594"/>
      <c r="X170" s="1594"/>
      <c r="Y170" s="1594"/>
      <c r="Z170" s="1594"/>
      <c r="AA170" s="1594"/>
      <c r="AB170" s="1594"/>
      <c r="AC170" s="1594"/>
      <c r="AD170" s="1594"/>
    </row>
    <row r="171" spans="1:30">
      <c r="A171" s="4807">
        <v>156</v>
      </c>
      <c r="B171" s="4803" t="s">
        <v>5274</v>
      </c>
      <c r="C171" s="4808" t="s">
        <v>5275</v>
      </c>
      <c r="D171" s="4809" t="s">
        <v>5276</v>
      </c>
      <c r="E171" s="4810"/>
      <c r="F171" s="4807">
        <v>480</v>
      </c>
      <c r="G171" s="4803" t="s">
        <v>5277</v>
      </c>
      <c r="H171" s="4808" t="s">
        <v>5278</v>
      </c>
      <c r="I171" s="4809" t="s">
        <v>5279</v>
      </c>
      <c r="J171" s="4810"/>
      <c r="K171" s="4807">
        <v>804</v>
      </c>
      <c r="L171" s="4803" t="s">
        <v>5280</v>
      </c>
      <c r="M171" s="4808" t="s">
        <v>5281</v>
      </c>
      <c r="N171" s="4809" t="s">
        <v>5282</v>
      </c>
      <c r="O171" s="4810"/>
      <c r="P171" s="4807">
        <v>1128</v>
      </c>
      <c r="Q171" s="4803" t="s">
        <v>5283</v>
      </c>
      <c r="R171" s="4808" t="s">
        <v>5284</v>
      </c>
      <c r="S171" s="4809" t="s">
        <v>5285</v>
      </c>
      <c r="T171" s="1594"/>
      <c r="U171" s="1594"/>
      <c r="V171" s="1594"/>
      <c r="W171" s="1594"/>
      <c r="X171" s="1594"/>
      <c r="Y171" s="1594"/>
      <c r="Z171" s="1594"/>
      <c r="AA171" s="1594"/>
      <c r="AB171" s="1594"/>
      <c r="AC171" s="1594"/>
      <c r="AD171" s="1594"/>
    </row>
    <row r="172" spans="1:30">
      <c r="A172" s="4807">
        <v>157</v>
      </c>
      <c r="B172" s="4803" t="s">
        <v>5286</v>
      </c>
      <c r="C172" s="4808" t="s">
        <v>5287</v>
      </c>
      <c r="D172" s="4809" t="s">
        <v>5288</v>
      </c>
      <c r="E172" s="4810"/>
      <c r="F172" s="4807">
        <v>481</v>
      </c>
      <c r="G172" s="4803" t="s">
        <v>5289</v>
      </c>
      <c r="H172" s="4808" t="s">
        <v>5290</v>
      </c>
      <c r="I172" s="4809" t="s">
        <v>5291</v>
      </c>
      <c r="J172" s="4810"/>
      <c r="K172" s="4807">
        <v>805</v>
      </c>
      <c r="L172" s="4803" t="s">
        <v>5292</v>
      </c>
      <c r="M172" s="4808" t="s">
        <v>5293</v>
      </c>
      <c r="N172" s="4809" t="s">
        <v>5294</v>
      </c>
      <c r="O172" s="4810"/>
      <c r="P172" s="4807">
        <v>1129</v>
      </c>
      <c r="Q172" s="4803" t="s">
        <v>5295</v>
      </c>
      <c r="R172" s="4808" t="s">
        <v>5296</v>
      </c>
      <c r="S172" s="4809" t="s">
        <v>5297</v>
      </c>
      <c r="T172" s="1594"/>
      <c r="U172" s="1594"/>
      <c r="V172" s="1594"/>
      <c r="W172" s="1594"/>
      <c r="X172" s="1594"/>
      <c r="Y172" s="1594"/>
      <c r="Z172" s="1594"/>
      <c r="AA172" s="1594"/>
      <c r="AB172" s="1594"/>
      <c r="AC172" s="1594"/>
      <c r="AD172" s="1594"/>
    </row>
    <row r="173" spans="1:30">
      <c r="A173" s="4807">
        <v>158</v>
      </c>
      <c r="B173" s="4803" t="s">
        <v>5298</v>
      </c>
      <c r="C173" s="4808" t="s">
        <v>5299</v>
      </c>
      <c r="D173" s="4809" t="s">
        <v>5300</v>
      </c>
      <c r="E173" s="4810"/>
      <c r="F173" s="4807">
        <v>482</v>
      </c>
      <c r="G173" s="4803" t="s">
        <v>5301</v>
      </c>
      <c r="H173" s="4808" t="s">
        <v>5302</v>
      </c>
      <c r="I173" s="4809" t="s">
        <v>5303</v>
      </c>
      <c r="J173" s="4810"/>
      <c r="K173" s="4807">
        <v>806</v>
      </c>
      <c r="L173" s="4803" t="s">
        <v>5304</v>
      </c>
      <c r="M173" s="4808" t="s">
        <v>5305</v>
      </c>
      <c r="N173" s="4809" t="s">
        <v>5306</v>
      </c>
      <c r="O173" s="4810"/>
      <c r="P173" s="4807">
        <v>1130</v>
      </c>
      <c r="Q173" s="4803" t="s">
        <v>5307</v>
      </c>
      <c r="R173" s="4808" t="s">
        <v>5308</v>
      </c>
      <c r="S173" s="4809" t="s">
        <v>5309</v>
      </c>
      <c r="T173" s="1594"/>
      <c r="U173" s="1594"/>
      <c r="V173" s="1594"/>
      <c r="W173" s="1594"/>
      <c r="X173" s="1594"/>
      <c r="Y173" s="1594"/>
      <c r="Z173" s="1594"/>
      <c r="AA173" s="1594"/>
      <c r="AB173" s="1594"/>
      <c r="AC173" s="1594"/>
      <c r="AD173" s="1594"/>
    </row>
    <row r="174" spans="1:30">
      <c r="A174" s="4807">
        <v>159</v>
      </c>
      <c r="B174" s="4803" t="s">
        <v>5310</v>
      </c>
      <c r="C174" s="4808" t="s">
        <v>5311</v>
      </c>
      <c r="D174" s="4809" t="s">
        <v>5312</v>
      </c>
      <c r="E174" s="4810"/>
      <c r="F174" s="4807">
        <v>483</v>
      </c>
      <c r="G174" s="4803" t="s">
        <v>5313</v>
      </c>
      <c r="H174" s="4808" t="s">
        <v>5314</v>
      </c>
      <c r="I174" s="4809" t="s">
        <v>5315</v>
      </c>
      <c r="J174" s="4810"/>
      <c r="K174" s="4807">
        <v>807</v>
      </c>
      <c r="L174" s="4803" t="s">
        <v>5316</v>
      </c>
      <c r="M174" s="4808" t="s">
        <v>5317</v>
      </c>
      <c r="N174" s="4809" t="s">
        <v>5318</v>
      </c>
      <c r="O174" s="4810"/>
      <c r="P174" s="4807">
        <v>1131</v>
      </c>
      <c r="Q174" s="4803" t="s">
        <v>5319</v>
      </c>
      <c r="R174" s="4808" t="s">
        <v>3510</v>
      </c>
      <c r="S174" s="4809" t="s">
        <v>5320</v>
      </c>
      <c r="T174" s="1594"/>
      <c r="U174" s="1594"/>
      <c r="V174" s="1594"/>
      <c r="W174" s="1594"/>
      <c r="X174" s="1594"/>
      <c r="Y174" s="1594"/>
      <c r="Z174" s="1594"/>
      <c r="AA174" s="1594"/>
      <c r="AB174" s="1594"/>
      <c r="AC174" s="1594"/>
      <c r="AD174" s="1594"/>
    </row>
    <row r="175" spans="1:30">
      <c r="A175" s="4807">
        <v>160</v>
      </c>
      <c r="B175" s="4803" t="s">
        <v>5321</v>
      </c>
      <c r="C175" s="4808" t="s">
        <v>5322</v>
      </c>
      <c r="D175" s="4809" t="s">
        <v>5323</v>
      </c>
      <c r="E175" s="4810"/>
      <c r="F175" s="4807">
        <v>484</v>
      </c>
      <c r="G175" s="4803" t="s">
        <v>5324</v>
      </c>
      <c r="H175" s="4808" t="s">
        <v>5325</v>
      </c>
      <c r="I175" s="4809" t="s">
        <v>5326</v>
      </c>
      <c r="J175" s="4810"/>
      <c r="K175" s="4807">
        <v>808</v>
      </c>
      <c r="L175" s="4803" t="s">
        <v>5327</v>
      </c>
      <c r="M175" s="4808" t="s">
        <v>5328</v>
      </c>
      <c r="N175" s="4809" t="s">
        <v>5329</v>
      </c>
      <c r="O175" s="4810"/>
      <c r="P175" s="4807">
        <v>1132</v>
      </c>
      <c r="Q175" s="4803" t="s">
        <v>5330</v>
      </c>
      <c r="R175" s="4808" t="s">
        <v>5331</v>
      </c>
      <c r="S175" s="4809" t="s">
        <v>5332</v>
      </c>
      <c r="T175" s="1594"/>
      <c r="U175" s="1594"/>
      <c r="V175" s="1594"/>
      <c r="W175" s="1594"/>
      <c r="X175" s="1594"/>
      <c r="Y175" s="1594"/>
      <c r="Z175" s="1594"/>
      <c r="AA175" s="1594"/>
      <c r="AB175" s="1594"/>
      <c r="AC175" s="1594"/>
      <c r="AD175" s="1594"/>
    </row>
    <row r="176" spans="1:30">
      <c r="A176" s="4807">
        <v>161</v>
      </c>
      <c r="B176" s="4803" t="s">
        <v>5333</v>
      </c>
      <c r="C176" s="4808" t="s">
        <v>5334</v>
      </c>
      <c r="D176" s="4809" t="s">
        <v>5335</v>
      </c>
      <c r="E176" s="4810"/>
      <c r="F176" s="4807">
        <v>485</v>
      </c>
      <c r="G176" s="4803" t="s">
        <v>5336</v>
      </c>
      <c r="H176" s="4808" t="s">
        <v>5337</v>
      </c>
      <c r="I176" s="4809" t="s">
        <v>5338</v>
      </c>
      <c r="J176" s="4810"/>
      <c r="K176" s="4807">
        <v>809</v>
      </c>
      <c r="L176" s="4803" t="s">
        <v>5339</v>
      </c>
      <c r="M176" s="4808" t="s">
        <v>5340</v>
      </c>
      <c r="N176" s="4809" t="s">
        <v>5341</v>
      </c>
      <c r="O176" s="4810"/>
      <c r="P176" s="4807">
        <v>1133</v>
      </c>
      <c r="Q176" s="4803" t="s">
        <v>5342</v>
      </c>
      <c r="R176" s="4808" t="s">
        <v>5343</v>
      </c>
      <c r="S176" s="4809" t="s">
        <v>5344</v>
      </c>
      <c r="T176" s="1594"/>
      <c r="U176" s="1594"/>
      <c r="V176" s="1594"/>
      <c r="W176" s="1594"/>
      <c r="X176" s="1594"/>
      <c r="Y176" s="1594"/>
      <c r="Z176" s="1594"/>
      <c r="AA176" s="1594"/>
      <c r="AB176" s="1594"/>
      <c r="AC176" s="1594"/>
      <c r="AD176" s="1594"/>
    </row>
    <row r="177" spans="1:30">
      <c r="A177" s="4807">
        <v>162</v>
      </c>
      <c r="B177" s="4803" t="s">
        <v>5345</v>
      </c>
      <c r="C177" s="4808" t="s">
        <v>5346</v>
      </c>
      <c r="D177" s="4809" t="s">
        <v>5347</v>
      </c>
      <c r="E177" s="4810"/>
      <c r="F177" s="4807">
        <v>486</v>
      </c>
      <c r="G177" s="4803" t="s">
        <v>5348</v>
      </c>
      <c r="H177" s="4808" t="s">
        <v>5349</v>
      </c>
      <c r="I177" s="4809" t="s">
        <v>5350</v>
      </c>
      <c r="J177" s="4810"/>
      <c r="K177" s="4807">
        <v>810</v>
      </c>
      <c r="L177" s="4803" t="s">
        <v>5351</v>
      </c>
      <c r="M177" s="4808" t="s">
        <v>5352</v>
      </c>
      <c r="N177" s="4809" t="s">
        <v>4855</v>
      </c>
      <c r="O177" s="4810"/>
      <c r="P177" s="4807">
        <v>1134</v>
      </c>
      <c r="Q177" s="4803" t="s">
        <v>5353</v>
      </c>
      <c r="R177" s="4808" t="s">
        <v>3509</v>
      </c>
      <c r="S177" s="4809" t="s">
        <v>5354</v>
      </c>
      <c r="T177" s="1594"/>
      <c r="U177" s="1594"/>
      <c r="V177" s="1594"/>
      <c r="W177" s="1594"/>
      <c r="X177" s="1594"/>
      <c r="Y177" s="1594"/>
      <c r="Z177" s="1594"/>
      <c r="AA177" s="1594"/>
      <c r="AB177" s="1594"/>
      <c r="AC177" s="1594"/>
      <c r="AD177" s="1594"/>
    </row>
    <row r="178" spans="1:30">
      <c r="A178" s="4807">
        <v>163</v>
      </c>
      <c r="B178" s="4803" t="s">
        <v>5355</v>
      </c>
      <c r="C178" s="4808" t="s">
        <v>5356</v>
      </c>
      <c r="D178" s="4809" t="s">
        <v>5357</v>
      </c>
      <c r="E178" s="4810"/>
      <c r="F178" s="4807">
        <v>487</v>
      </c>
      <c r="G178" s="4803" t="s">
        <v>5358</v>
      </c>
      <c r="H178" s="4808" t="s">
        <v>5359</v>
      </c>
      <c r="I178" s="4809" t="s">
        <v>5360</v>
      </c>
      <c r="J178" s="4810"/>
      <c r="K178" s="4807">
        <v>811</v>
      </c>
      <c r="L178" s="4803" t="s">
        <v>5361</v>
      </c>
      <c r="M178" s="4808" t="s">
        <v>5362</v>
      </c>
      <c r="N178" s="4809" t="s">
        <v>5363</v>
      </c>
      <c r="O178" s="4810"/>
      <c r="P178" s="4807">
        <v>1135</v>
      </c>
      <c r="Q178" s="4803" t="s">
        <v>5364</v>
      </c>
      <c r="R178" s="4808" t="s">
        <v>5365</v>
      </c>
      <c r="S178" s="4809" t="s">
        <v>5366</v>
      </c>
      <c r="T178" s="1594"/>
      <c r="U178" s="1594"/>
      <c r="V178" s="1594"/>
      <c r="W178" s="1594"/>
      <c r="X178" s="1594"/>
      <c r="Y178" s="1594"/>
      <c r="Z178" s="1594"/>
      <c r="AA178" s="1594"/>
      <c r="AB178" s="1594"/>
      <c r="AC178" s="1594"/>
      <c r="AD178" s="1594"/>
    </row>
    <row r="179" spans="1:30">
      <c r="A179" s="4807">
        <v>164</v>
      </c>
      <c r="B179" s="4803" t="s">
        <v>5367</v>
      </c>
      <c r="C179" s="4808" t="s">
        <v>5368</v>
      </c>
      <c r="D179" s="4809" t="s">
        <v>5369</v>
      </c>
      <c r="E179" s="4810"/>
      <c r="F179" s="4807">
        <v>488</v>
      </c>
      <c r="G179" s="4803" t="s">
        <v>5370</v>
      </c>
      <c r="H179" s="4808" t="s">
        <v>5371</v>
      </c>
      <c r="I179" s="4809" t="s">
        <v>5372</v>
      </c>
      <c r="J179" s="4810"/>
      <c r="K179" s="4807">
        <v>812</v>
      </c>
      <c r="L179" s="4803" t="s">
        <v>5373</v>
      </c>
      <c r="M179" s="4808" t="s">
        <v>5374</v>
      </c>
      <c r="N179" s="4809" t="s">
        <v>5375</v>
      </c>
      <c r="O179" s="4810"/>
      <c r="P179" s="4807">
        <v>1136</v>
      </c>
      <c r="Q179" s="4803" t="s">
        <v>5376</v>
      </c>
      <c r="R179" s="4808" t="s">
        <v>5377</v>
      </c>
      <c r="S179" s="4809" t="s">
        <v>5378</v>
      </c>
      <c r="T179" s="1594"/>
      <c r="U179" s="1594"/>
      <c r="V179" s="1594"/>
      <c r="W179" s="1594"/>
      <c r="X179" s="1594"/>
      <c r="Y179" s="1594"/>
      <c r="Z179" s="1594"/>
      <c r="AA179" s="1594"/>
      <c r="AB179" s="1594"/>
      <c r="AC179" s="1594"/>
      <c r="AD179" s="1594"/>
    </row>
    <row r="180" spans="1:30">
      <c r="A180" s="4807">
        <v>165</v>
      </c>
      <c r="B180" s="4803">
        <v>30</v>
      </c>
      <c r="C180" s="4808" t="s">
        <v>378</v>
      </c>
      <c r="D180" s="4809" t="s">
        <v>5379</v>
      </c>
      <c r="E180" s="4810"/>
      <c r="F180" s="4807">
        <v>489</v>
      </c>
      <c r="G180" s="4803" t="s">
        <v>5380</v>
      </c>
      <c r="H180" s="4808" t="s">
        <v>5381</v>
      </c>
      <c r="I180" s="4809" t="s">
        <v>5382</v>
      </c>
      <c r="J180" s="4810"/>
      <c r="K180" s="4807">
        <v>813</v>
      </c>
      <c r="L180" s="4803" t="s">
        <v>5383</v>
      </c>
      <c r="M180" s="4808" t="s">
        <v>5384</v>
      </c>
      <c r="N180" s="4809" t="s">
        <v>5385</v>
      </c>
      <c r="O180" s="4810"/>
      <c r="P180" s="4807">
        <v>1137</v>
      </c>
      <c r="Q180" s="4803" t="s">
        <v>5386</v>
      </c>
      <c r="R180" s="4808" t="s">
        <v>5387</v>
      </c>
      <c r="S180" s="4809" t="s">
        <v>5388</v>
      </c>
      <c r="T180" s="1594"/>
      <c r="U180" s="1594"/>
      <c r="V180" s="1594"/>
      <c r="W180" s="1594"/>
      <c r="X180" s="1594"/>
      <c r="Y180" s="1594"/>
      <c r="Z180" s="1594"/>
      <c r="AA180" s="1594"/>
      <c r="AB180" s="1594"/>
      <c r="AC180" s="1594"/>
      <c r="AD180" s="1594"/>
    </row>
    <row r="181" spans="1:30">
      <c r="A181" s="4807">
        <v>166</v>
      </c>
      <c r="B181" s="4803">
        <v>2139</v>
      </c>
      <c r="C181" s="4808" t="s">
        <v>5389</v>
      </c>
      <c r="D181" s="4809" t="s">
        <v>5390</v>
      </c>
      <c r="E181" s="4810"/>
      <c r="F181" s="4807">
        <v>490</v>
      </c>
      <c r="G181" s="4803" t="s">
        <v>5391</v>
      </c>
      <c r="H181" s="4808" t="s">
        <v>5392</v>
      </c>
      <c r="I181" s="4809" t="s">
        <v>5393</v>
      </c>
      <c r="J181" s="4810"/>
      <c r="K181" s="4807">
        <v>814</v>
      </c>
      <c r="L181" s="4803" t="s">
        <v>5394</v>
      </c>
      <c r="M181" s="4808" t="s">
        <v>5395</v>
      </c>
      <c r="N181" s="4809" t="s">
        <v>5396</v>
      </c>
      <c r="O181" s="4810"/>
      <c r="P181" s="4807">
        <v>1138</v>
      </c>
      <c r="Q181" s="4803" t="s">
        <v>5397</v>
      </c>
      <c r="R181" s="4808" t="s">
        <v>5398</v>
      </c>
      <c r="S181" s="4809" t="s">
        <v>5399</v>
      </c>
      <c r="T181" s="1594"/>
      <c r="U181" s="1594"/>
      <c r="V181" s="1594"/>
      <c r="W181" s="1594"/>
      <c r="X181" s="1594"/>
      <c r="Y181" s="1594"/>
      <c r="Z181" s="1594"/>
      <c r="AA181" s="1594"/>
      <c r="AB181" s="1594"/>
      <c r="AC181" s="1594"/>
      <c r="AD181" s="1594"/>
    </row>
    <row r="182" spans="1:30">
      <c r="A182" s="4807">
        <v>167</v>
      </c>
      <c r="B182" s="4803" t="s">
        <v>5400</v>
      </c>
      <c r="C182" s="4808" t="s">
        <v>5401</v>
      </c>
      <c r="D182" s="4809" t="s">
        <v>5402</v>
      </c>
      <c r="E182" s="4810"/>
      <c r="F182" s="4807">
        <v>491</v>
      </c>
      <c r="G182" s="4803" t="s">
        <v>5403</v>
      </c>
      <c r="H182" s="4808" t="s">
        <v>5404</v>
      </c>
      <c r="I182" s="4809" t="s">
        <v>5405</v>
      </c>
      <c r="J182" s="4810"/>
      <c r="K182" s="4807">
        <v>815</v>
      </c>
      <c r="L182" s="4803" t="s">
        <v>5406</v>
      </c>
      <c r="M182" s="4808" t="s">
        <v>5407</v>
      </c>
      <c r="N182" s="4809" t="s">
        <v>5408</v>
      </c>
      <c r="O182" s="4810"/>
      <c r="P182" s="4807">
        <v>1139</v>
      </c>
      <c r="Q182" s="4803" t="s">
        <v>5409</v>
      </c>
      <c r="R182" s="4808" t="s">
        <v>5410</v>
      </c>
      <c r="T182" s="1594"/>
      <c r="U182" s="1594"/>
      <c r="V182" s="1594"/>
      <c r="W182" s="1594"/>
      <c r="X182" s="1594"/>
      <c r="Y182" s="1594"/>
      <c r="Z182" s="1594"/>
      <c r="AA182" s="1594"/>
      <c r="AB182" s="1594"/>
      <c r="AC182" s="1594"/>
      <c r="AD182" s="1594"/>
    </row>
    <row r="183" spans="1:30">
      <c r="A183" s="4807">
        <v>168</v>
      </c>
      <c r="B183" s="4803">
        <v>2122</v>
      </c>
      <c r="C183" s="4808" t="s">
        <v>5411</v>
      </c>
      <c r="D183" s="4809" t="s">
        <v>5412</v>
      </c>
      <c r="E183" s="4810"/>
      <c r="F183" s="4807">
        <v>492</v>
      </c>
      <c r="G183" s="4803" t="s">
        <v>5413</v>
      </c>
      <c r="H183" s="4808" t="s">
        <v>5414</v>
      </c>
      <c r="I183" s="4809" t="s">
        <v>5415</v>
      </c>
      <c r="J183" s="4810"/>
      <c r="K183" s="4807">
        <v>816</v>
      </c>
      <c r="L183" s="4803" t="s">
        <v>5416</v>
      </c>
      <c r="M183" s="4808" t="s">
        <v>5417</v>
      </c>
      <c r="N183" s="4809" t="s">
        <v>5418</v>
      </c>
      <c r="O183" s="4810"/>
      <c r="P183" s="4807">
        <v>1140</v>
      </c>
      <c r="Q183" s="4803" t="s">
        <v>5419</v>
      </c>
      <c r="R183" s="4808" t="s">
        <v>5420</v>
      </c>
      <c r="S183" s="4809" t="s">
        <v>5421</v>
      </c>
      <c r="T183" s="1594"/>
      <c r="U183" s="1594"/>
      <c r="V183" s="1594"/>
      <c r="W183" s="1594"/>
      <c r="X183" s="1594"/>
      <c r="Y183" s="1594"/>
      <c r="Z183" s="1594"/>
      <c r="AA183" s="1594"/>
      <c r="AB183" s="1594"/>
      <c r="AC183" s="1594"/>
      <c r="AD183" s="1594"/>
    </row>
    <row r="184" spans="1:30">
      <c r="A184" s="4807">
        <v>169</v>
      </c>
      <c r="B184" s="4803" t="s">
        <v>5422</v>
      </c>
      <c r="C184" s="4808" t="s">
        <v>5423</v>
      </c>
      <c r="D184" s="4809" t="s">
        <v>5424</v>
      </c>
      <c r="E184" s="4810"/>
      <c r="F184" s="4807">
        <v>493</v>
      </c>
      <c r="G184" s="4803" t="s">
        <v>5425</v>
      </c>
      <c r="H184" s="4808" t="s">
        <v>5426</v>
      </c>
      <c r="I184" s="4809" t="s">
        <v>5427</v>
      </c>
      <c r="J184" s="4810"/>
      <c r="K184" s="4807">
        <v>817</v>
      </c>
      <c r="L184" s="4803" t="s">
        <v>5428</v>
      </c>
      <c r="M184" s="4808" t="s">
        <v>5429</v>
      </c>
      <c r="N184" s="4809" t="s">
        <v>5430</v>
      </c>
      <c r="O184" s="4810"/>
      <c r="P184" s="4807">
        <v>1141</v>
      </c>
      <c r="Q184" s="4803" t="s">
        <v>5431</v>
      </c>
      <c r="R184" s="4808" t="s">
        <v>5432</v>
      </c>
      <c r="S184" s="4809" t="s">
        <v>5433</v>
      </c>
      <c r="T184" s="1594"/>
      <c r="U184" s="1594"/>
      <c r="V184" s="1594"/>
      <c r="W184" s="1594"/>
      <c r="X184" s="1594"/>
      <c r="Y184" s="1594"/>
      <c r="Z184" s="1594"/>
      <c r="AA184" s="1594"/>
      <c r="AB184" s="1594"/>
      <c r="AC184" s="1594"/>
      <c r="AD184" s="1594"/>
    </row>
    <row r="185" spans="1:30">
      <c r="A185" s="4807">
        <v>170</v>
      </c>
      <c r="B185" s="4803" t="s">
        <v>5434</v>
      </c>
      <c r="C185" s="4808" t="s">
        <v>5435</v>
      </c>
      <c r="D185" s="4809" t="s">
        <v>5436</v>
      </c>
      <c r="E185" s="4810"/>
      <c r="F185" s="4807">
        <v>494</v>
      </c>
      <c r="G185" s="4803" t="s">
        <v>5437</v>
      </c>
      <c r="H185" s="4808" t="s">
        <v>5438</v>
      </c>
      <c r="I185" s="4809" t="s">
        <v>5439</v>
      </c>
      <c r="J185" s="4810"/>
      <c r="K185" s="4807">
        <v>818</v>
      </c>
      <c r="L185" s="4803" t="s">
        <v>5440</v>
      </c>
      <c r="M185" s="4808" t="s">
        <v>5441</v>
      </c>
      <c r="N185" s="4809" t="s">
        <v>5442</v>
      </c>
      <c r="O185" s="4810"/>
      <c r="P185" s="4807">
        <v>1142</v>
      </c>
      <c r="Q185" s="4803" t="s">
        <v>5443</v>
      </c>
      <c r="R185" s="4808" t="s">
        <v>5444</v>
      </c>
      <c r="S185" s="4809" t="s">
        <v>5445</v>
      </c>
      <c r="T185" s="1594"/>
      <c r="U185" s="1594"/>
      <c r="V185" s="1594"/>
      <c r="W185" s="1594"/>
      <c r="X185" s="1594"/>
      <c r="Y185" s="1594"/>
      <c r="Z185" s="1594"/>
      <c r="AA185" s="1594"/>
      <c r="AB185" s="1594"/>
      <c r="AC185" s="1594"/>
      <c r="AD185" s="1594"/>
    </row>
    <row r="186" spans="1:30">
      <c r="A186" s="4807">
        <v>171</v>
      </c>
      <c r="B186" s="4803" t="s">
        <v>5446</v>
      </c>
      <c r="C186" s="4808" t="s">
        <v>5447</v>
      </c>
      <c r="D186" s="4809" t="s">
        <v>5448</v>
      </c>
      <c r="E186" s="4810"/>
      <c r="F186" s="4807">
        <v>495</v>
      </c>
      <c r="G186" s="4803" t="s">
        <v>5449</v>
      </c>
      <c r="H186" s="4808" t="s">
        <v>5450</v>
      </c>
      <c r="I186" s="4809" t="s">
        <v>5451</v>
      </c>
      <c r="J186" s="4810"/>
      <c r="K186" s="4807">
        <v>819</v>
      </c>
      <c r="L186" s="4803" t="s">
        <v>5452</v>
      </c>
      <c r="M186" s="4808" t="s">
        <v>5453</v>
      </c>
      <c r="N186" s="4809" t="s">
        <v>5454</v>
      </c>
      <c r="O186" s="4810"/>
      <c r="P186" s="4807">
        <v>1143</v>
      </c>
      <c r="Q186" s="4803" t="s">
        <v>5455</v>
      </c>
      <c r="R186" s="4808" t="s">
        <v>5456</v>
      </c>
      <c r="S186" s="4809" t="s">
        <v>5457</v>
      </c>
      <c r="T186" s="1594"/>
      <c r="U186" s="1594"/>
      <c r="V186" s="1594"/>
      <c r="W186" s="1594"/>
      <c r="X186" s="1594"/>
      <c r="Y186" s="1594"/>
      <c r="Z186" s="1594"/>
      <c r="AA186" s="1594"/>
      <c r="AB186" s="1594"/>
      <c r="AC186" s="1594"/>
      <c r="AD186" s="1594"/>
    </row>
    <row r="187" spans="1:30">
      <c r="A187" s="4807">
        <v>172</v>
      </c>
      <c r="B187" s="4803" t="s">
        <v>5458</v>
      </c>
      <c r="C187" s="4808" t="s">
        <v>5459</v>
      </c>
      <c r="D187" s="4809" t="s">
        <v>5460</v>
      </c>
      <c r="E187" s="4810"/>
      <c r="F187" s="4807">
        <v>496</v>
      </c>
      <c r="G187" s="4803" t="s">
        <v>5461</v>
      </c>
      <c r="H187" s="4808" t="s">
        <v>5462</v>
      </c>
      <c r="I187" s="4809" t="s">
        <v>5463</v>
      </c>
      <c r="J187" s="4810"/>
      <c r="K187" s="4807">
        <v>820</v>
      </c>
      <c r="L187" s="4803" t="s">
        <v>5464</v>
      </c>
      <c r="M187" s="4808" t="s">
        <v>5465</v>
      </c>
      <c r="N187" s="4809" t="s">
        <v>5466</v>
      </c>
      <c r="O187" s="4810"/>
      <c r="P187" s="4807">
        <v>1144</v>
      </c>
      <c r="Q187" s="4803" t="s">
        <v>5467</v>
      </c>
      <c r="R187" s="4808" t="s">
        <v>5468</v>
      </c>
      <c r="S187" s="4809" t="s">
        <v>5469</v>
      </c>
      <c r="T187" s="1594"/>
      <c r="U187" s="1594"/>
      <c r="V187" s="1594"/>
      <c r="W187" s="1594"/>
      <c r="X187" s="1594"/>
      <c r="Y187" s="1594"/>
      <c r="Z187" s="1594"/>
      <c r="AA187" s="1594"/>
      <c r="AB187" s="1594"/>
      <c r="AC187" s="1594"/>
      <c r="AD187" s="1594"/>
    </row>
    <row r="188" spans="1:30">
      <c r="A188" s="4807">
        <v>173</v>
      </c>
      <c r="B188" s="4803" t="s">
        <v>5470</v>
      </c>
      <c r="C188" s="4808" t="s">
        <v>5471</v>
      </c>
      <c r="D188" s="4809" t="s">
        <v>5472</v>
      </c>
      <c r="E188" s="4810"/>
      <c r="F188" s="4807">
        <v>497</v>
      </c>
      <c r="G188" s="4803" t="s">
        <v>5473</v>
      </c>
      <c r="H188" s="4808" t="s">
        <v>5474</v>
      </c>
      <c r="I188" s="4809" t="s">
        <v>5475</v>
      </c>
      <c r="J188" s="4810"/>
      <c r="K188" s="4807">
        <v>821</v>
      </c>
      <c r="L188" s="4803" t="s">
        <v>5476</v>
      </c>
      <c r="M188" s="4808" t="s">
        <v>5477</v>
      </c>
      <c r="N188" s="4809" t="s">
        <v>5478</v>
      </c>
      <c r="O188" s="4810"/>
      <c r="P188" s="4807">
        <v>1145</v>
      </c>
      <c r="Q188" s="4803" t="s">
        <v>5479</v>
      </c>
      <c r="R188" s="4808" t="s">
        <v>5480</v>
      </c>
      <c r="S188" s="4809" t="s">
        <v>5481</v>
      </c>
      <c r="T188" s="1594"/>
      <c r="U188" s="1594"/>
      <c r="V188" s="1594"/>
      <c r="W188" s="1594"/>
      <c r="X188" s="1594"/>
      <c r="Y188" s="1594"/>
      <c r="Z188" s="1594"/>
      <c r="AA188" s="1594"/>
      <c r="AB188" s="1594"/>
      <c r="AC188" s="1594"/>
      <c r="AD188" s="1594"/>
    </row>
    <row r="189" spans="1:30">
      <c r="A189" s="4807">
        <v>174</v>
      </c>
      <c r="B189" s="4803" t="s">
        <v>5482</v>
      </c>
      <c r="C189" s="4808" t="s">
        <v>5483</v>
      </c>
      <c r="D189" s="4809" t="s">
        <v>5484</v>
      </c>
      <c r="E189" s="4810"/>
      <c r="F189" s="4807">
        <v>498</v>
      </c>
      <c r="G189" s="4803" t="s">
        <v>5485</v>
      </c>
      <c r="H189" s="4808" t="s">
        <v>5486</v>
      </c>
      <c r="I189" s="4809" t="s">
        <v>5487</v>
      </c>
      <c r="J189" s="4810"/>
      <c r="K189" s="4807">
        <v>822</v>
      </c>
      <c r="L189" s="4803" t="s">
        <v>5488</v>
      </c>
      <c r="M189" s="4808" t="s">
        <v>5489</v>
      </c>
      <c r="N189" s="4809" t="s">
        <v>5490</v>
      </c>
      <c r="O189" s="4810"/>
      <c r="P189" s="4807">
        <v>1146</v>
      </c>
      <c r="Q189" s="4803" t="s">
        <v>5491</v>
      </c>
      <c r="R189" s="4808" t="s">
        <v>5492</v>
      </c>
      <c r="S189" s="4809" t="s">
        <v>5493</v>
      </c>
      <c r="T189" s="1594"/>
      <c r="U189" s="1594"/>
      <c r="V189" s="1594"/>
      <c r="W189" s="1594"/>
      <c r="X189" s="1594"/>
      <c r="Y189" s="1594"/>
      <c r="Z189" s="1594"/>
      <c r="AA189" s="1594"/>
      <c r="AB189" s="1594"/>
      <c r="AC189" s="1594"/>
      <c r="AD189" s="1594"/>
    </row>
    <row r="190" spans="1:30">
      <c r="A190" s="4807">
        <v>175</v>
      </c>
      <c r="B190" s="4803" t="s">
        <v>5494</v>
      </c>
      <c r="C190" s="4808" t="s">
        <v>5495</v>
      </c>
      <c r="D190" s="4809" t="s">
        <v>5496</v>
      </c>
      <c r="E190" s="4810"/>
      <c r="F190" s="4807">
        <v>499</v>
      </c>
      <c r="G190" s="4803" t="s">
        <v>5497</v>
      </c>
      <c r="H190" s="4808" t="s">
        <v>5498</v>
      </c>
      <c r="I190" s="4809" t="s">
        <v>5499</v>
      </c>
      <c r="J190" s="4810"/>
      <c r="K190" s="4807">
        <v>823</v>
      </c>
      <c r="L190" s="4803" t="s">
        <v>5500</v>
      </c>
      <c r="M190" s="4808" t="s">
        <v>5501</v>
      </c>
      <c r="N190" s="4809" t="s">
        <v>5502</v>
      </c>
      <c r="O190" s="4810"/>
      <c r="P190" s="4807">
        <v>1147</v>
      </c>
      <c r="Q190" s="4803" t="s">
        <v>5503</v>
      </c>
      <c r="R190" s="4808" t="s">
        <v>5504</v>
      </c>
      <c r="S190" s="4809" t="s">
        <v>5505</v>
      </c>
      <c r="T190" s="1594"/>
      <c r="U190" s="1594"/>
      <c r="V190" s="1594"/>
      <c r="W190" s="1594"/>
      <c r="X190" s="1594"/>
      <c r="Y190" s="1594"/>
      <c r="Z190" s="1594"/>
      <c r="AA190" s="1594"/>
      <c r="AB190" s="1594"/>
      <c r="AC190" s="1594"/>
      <c r="AD190" s="1594"/>
    </row>
    <row r="191" spans="1:30">
      <c r="A191" s="4807">
        <v>176</v>
      </c>
      <c r="B191" s="4803" t="s">
        <v>5506</v>
      </c>
      <c r="C191" s="4808" t="s">
        <v>5507</v>
      </c>
      <c r="D191" s="4809" t="s">
        <v>5508</v>
      </c>
      <c r="E191" s="4810"/>
      <c r="F191" s="4807">
        <v>500</v>
      </c>
      <c r="G191" s="4803" t="s">
        <v>5509</v>
      </c>
      <c r="H191" s="4808" t="s">
        <v>5510</v>
      </c>
      <c r="I191" s="4809" t="s">
        <v>1435</v>
      </c>
      <c r="J191" s="4810"/>
      <c r="K191" s="4807">
        <v>824</v>
      </c>
      <c r="L191" s="4803" t="s">
        <v>5511</v>
      </c>
      <c r="M191" s="4808" t="s">
        <v>5512</v>
      </c>
      <c r="N191" s="4809" t="s">
        <v>5513</v>
      </c>
      <c r="O191" s="4810"/>
      <c r="P191" s="4807">
        <v>1148</v>
      </c>
      <c r="Q191" s="4803" t="s">
        <v>5514</v>
      </c>
      <c r="R191" s="4808" t="s">
        <v>5515</v>
      </c>
      <c r="S191" s="4809" t="s">
        <v>5516</v>
      </c>
      <c r="T191" s="1594"/>
      <c r="U191" s="1594"/>
      <c r="V191" s="1594"/>
      <c r="W191" s="1594"/>
      <c r="X191" s="1594"/>
      <c r="Y191" s="1594"/>
      <c r="Z191" s="1594"/>
      <c r="AA191" s="1594"/>
      <c r="AB191" s="1594"/>
      <c r="AC191" s="1594"/>
      <c r="AD191" s="1594"/>
    </row>
    <row r="192" spans="1:30">
      <c r="A192" s="4807">
        <v>177</v>
      </c>
      <c r="B192" s="4803" t="s">
        <v>5517</v>
      </c>
      <c r="C192" s="4808" t="s">
        <v>5518</v>
      </c>
      <c r="D192" s="4809" t="s">
        <v>5519</v>
      </c>
      <c r="E192" s="4810"/>
      <c r="F192" s="4807">
        <v>501</v>
      </c>
      <c r="G192" s="4803" t="s">
        <v>5520</v>
      </c>
      <c r="H192" s="4808" t="s">
        <v>5521</v>
      </c>
      <c r="I192" s="4809" t="s">
        <v>5522</v>
      </c>
      <c r="J192" s="4810"/>
      <c r="K192" s="4807">
        <v>825</v>
      </c>
      <c r="L192" s="4803" t="s">
        <v>5523</v>
      </c>
      <c r="M192" s="4808" t="s">
        <v>5524</v>
      </c>
      <c r="N192" s="4809" t="s">
        <v>5525</v>
      </c>
      <c r="O192" s="4810"/>
      <c r="P192" s="4807">
        <v>1149</v>
      </c>
      <c r="Q192" s="4803" t="s">
        <v>5526</v>
      </c>
      <c r="R192" s="4808" t="s">
        <v>5527</v>
      </c>
      <c r="S192" s="4809" t="s">
        <v>5528</v>
      </c>
      <c r="T192" s="1594"/>
      <c r="U192" s="1594"/>
      <c r="V192" s="1594"/>
      <c r="W192" s="1594"/>
      <c r="X192" s="1594"/>
      <c r="Y192" s="1594"/>
      <c r="Z192" s="1594"/>
      <c r="AA192" s="1594"/>
      <c r="AB192" s="1594"/>
      <c r="AC192" s="1594"/>
      <c r="AD192" s="1594"/>
    </row>
    <row r="193" spans="1:30">
      <c r="A193" s="4807">
        <v>178</v>
      </c>
      <c r="B193" s="4803" t="s">
        <v>5529</v>
      </c>
      <c r="C193" s="4808" t="s">
        <v>5530</v>
      </c>
      <c r="D193" s="4809" t="s">
        <v>5531</v>
      </c>
      <c r="E193" s="4810"/>
      <c r="F193" s="4807">
        <v>502</v>
      </c>
      <c r="G193" s="4803" t="s">
        <v>5532</v>
      </c>
      <c r="H193" s="4808" t="s">
        <v>5533</v>
      </c>
      <c r="I193" s="4809" t="s">
        <v>5534</v>
      </c>
      <c r="J193" s="4810"/>
      <c r="K193" s="4807">
        <v>826</v>
      </c>
      <c r="L193" s="4803" t="s">
        <v>5535</v>
      </c>
      <c r="M193" s="4808" t="s">
        <v>5536</v>
      </c>
      <c r="N193" s="4809" t="s">
        <v>5537</v>
      </c>
      <c r="O193" s="4810"/>
      <c r="P193" s="4807">
        <v>1150</v>
      </c>
      <c r="Q193" s="4803" t="s">
        <v>5538</v>
      </c>
      <c r="R193" s="4808" t="s">
        <v>5539</v>
      </c>
      <c r="S193" s="4809" t="s">
        <v>5540</v>
      </c>
      <c r="T193" s="1594"/>
      <c r="U193" s="1594"/>
      <c r="V193" s="1594"/>
      <c r="W193" s="1594"/>
      <c r="X193" s="1594"/>
      <c r="Y193" s="1594"/>
      <c r="Z193" s="1594"/>
      <c r="AA193" s="1594"/>
      <c r="AB193" s="1594"/>
      <c r="AC193" s="1594"/>
      <c r="AD193" s="1594"/>
    </row>
    <row r="194" spans="1:30">
      <c r="A194" s="4807">
        <v>179</v>
      </c>
      <c r="B194" s="4803" t="s">
        <v>5541</v>
      </c>
      <c r="C194" s="4808" t="s">
        <v>5542</v>
      </c>
      <c r="D194" s="4809" t="s">
        <v>5543</v>
      </c>
      <c r="E194" s="4810"/>
      <c r="F194" s="4807">
        <v>503</v>
      </c>
      <c r="G194" s="4803" t="s">
        <v>5544</v>
      </c>
      <c r="H194" s="4808" t="s">
        <v>5545</v>
      </c>
      <c r="I194" s="4809" t="s">
        <v>5546</v>
      </c>
      <c r="J194" s="4810"/>
      <c r="K194" s="4807">
        <v>827</v>
      </c>
      <c r="L194" s="4803" t="s">
        <v>5547</v>
      </c>
      <c r="M194" s="4808" t="s">
        <v>5548</v>
      </c>
      <c r="N194" s="4809" t="s">
        <v>5549</v>
      </c>
      <c r="O194" s="4810"/>
      <c r="P194" s="4807">
        <v>1151</v>
      </c>
      <c r="Q194" s="4803" t="s">
        <v>5550</v>
      </c>
      <c r="R194" s="4808" t="s">
        <v>5551</v>
      </c>
      <c r="S194" s="4809" t="s">
        <v>5552</v>
      </c>
      <c r="T194" s="1594"/>
      <c r="U194" s="1594"/>
      <c r="V194" s="1594"/>
      <c r="W194" s="1594"/>
      <c r="X194" s="1594"/>
      <c r="Y194" s="1594"/>
      <c r="Z194" s="1594"/>
      <c r="AA194" s="1594"/>
      <c r="AB194" s="1594"/>
      <c r="AC194" s="1594"/>
      <c r="AD194" s="1594"/>
    </row>
    <row r="195" spans="1:30">
      <c r="A195" s="4807">
        <v>180</v>
      </c>
      <c r="B195" s="4803" t="s">
        <v>5553</v>
      </c>
      <c r="C195" s="4808" t="s">
        <v>5554</v>
      </c>
      <c r="D195" s="4809" t="s">
        <v>5555</v>
      </c>
      <c r="E195" s="4810"/>
      <c r="F195" s="4807">
        <v>504</v>
      </c>
      <c r="G195" s="4803" t="s">
        <v>5556</v>
      </c>
      <c r="H195" s="4808" t="s">
        <v>5557</v>
      </c>
      <c r="I195" s="4809" t="s">
        <v>5558</v>
      </c>
      <c r="J195" s="4810"/>
      <c r="K195" s="4807">
        <v>828</v>
      </c>
      <c r="L195" s="4803" t="s">
        <v>5559</v>
      </c>
      <c r="M195" s="4808" t="s">
        <v>5560</v>
      </c>
      <c r="N195" s="4809" t="s">
        <v>5561</v>
      </c>
      <c r="O195" s="4810"/>
      <c r="P195" s="4807">
        <v>1152</v>
      </c>
      <c r="Q195" s="4803" t="s">
        <v>5562</v>
      </c>
      <c r="R195" s="4808" t="s">
        <v>5563</v>
      </c>
      <c r="S195" s="4809" t="s">
        <v>1316</v>
      </c>
      <c r="T195" s="1594"/>
      <c r="U195" s="1594"/>
      <c r="V195" s="1594"/>
      <c r="W195" s="1594"/>
      <c r="X195" s="1594"/>
      <c r="Y195" s="1594"/>
      <c r="Z195" s="1594"/>
      <c r="AA195" s="1594"/>
      <c r="AB195" s="1594"/>
      <c r="AC195" s="1594"/>
      <c r="AD195" s="1594"/>
    </row>
    <row r="196" spans="1:30">
      <c r="A196" s="4807">
        <v>181</v>
      </c>
      <c r="B196" s="4803" t="s">
        <v>5564</v>
      </c>
      <c r="C196" s="4808" t="s">
        <v>5565</v>
      </c>
      <c r="D196" s="4809" t="s">
        <v>5566</v>
      </c>
      <c r="E196" s="4810"/>
      <c r="F196" s="4807">
        <v>505</v>
      </c>
      <c r="G196" s="4803" t="s">
        <v>5567</v>
      </c>
      <c r="H196" s="4808" t="s">
        <v>5568</v>
      </c>
      <c r="I196" s="4809" t="s">
        <v>5569</v>
      </c>
      <c r="J196" s="4810"/>
      <c r="K196" s="4807">
        <v>829</v>
      </c>
      <c r="L196" s="4803" t="s">
        <v>5570</v>
      </c>
      <c r="M196" s="4808" t="s">
        <v>5571</v>
      </c>
      <c r="N196" s="4809" t="s">
        <v>5572</v>
      </c>
      <c r="O196" s="4810"/>
      <c r="P196" s="4807">
        <v>1153</v>
      </c>
      <c r="Q196" s="4803" t="s">
        <v>5573</v>
      </c>
      <c r="R196" s="4808" t="s">
        <v>5574</v>
      </c>
      <c r="S196" s="4809" t="s">
        <v>5575</v>
      </c>
      <c r="T196" s="1594"/>
      <c r="U196" s="1594"/>
      <c r="V196" s="1594"/>
      <c r="W196" s="1594"/>
      <c r="X196" s="1594"/>
      <c r="Y196" s="1594"/>
      <c r="Z196" s="1594"/>
      <c r="AA196" s="1594"/>
      <c r="AB196" s="1594"/>
      <c r="AC196" s="1594"/>
      <c r="AD196" s="1594"/>
    </row>
    <row r="197" spans="1:30">
      <c r="A197" s="4807">
        <v>182</v>
      </c>
      <c r="B197" s="4803" t="s">
        <v>5576</v>
      </c>
      <c r="C197" s="4808" t="s">
        <v>5577</v>
      </c>
      <c r="D197" s="4809" t="s">
        <v>5578</v>
      </c>
      <c r="E197" s="4810"/>
      <c r="F197" s="4807">
        <v>506</v>
      </c>
      <c r="G197" s="4803" t="s">
        <v>5579</v>
      </c>
      <c r="H197" s="4808" t="s">
        <v>5580</v>
      </c>
      <c r="I197" s="4809" t="s">
        <v>5581</v>
      </c>
      <c r="J197" s="4810"/>
      <c r="K197" s="4807">
        <v>830</v>
      </c>
      <c r="L197" s="4803" t="s">
        <v>5582</v>
      </c>
      <c r="M197" s="4808" t="s">
        <v>5583</v>
      </c>
      <c r="N197" s="4809" t="s">
        <v>5584</v>
      </c>
      <c r="O197" s="4810"/>
      <c r="P197" s="4807">
        <v>1154</v>
      </c>
      <c r="Q197" s="4803" t="s">
        <v>5585</v>
      </c>
      <c r="R197" s="4808" t="s">
        <v>5586</v>
      </c>
      <c r="S197" s="4809" t="s">
        <v>5587</v>
      </c>
      <c r="T197" s="1594"/>
      <c r="U197" s="1594"/>
      <c r="V197" s="1594"/>
      <c r="W197" s="1594"/>
      <c r="X197" s="1594"/>
      <c r="Y197" s="1594"/>
      <c r="Z197" s="1594"/>
      <c r="AA197" s="1594"/>
      <c r="AB197" s="1594"/>
      <c r="AC197" s="1594"/>
      <c r="AD197" s="1594"/>
    </row>
    <row r="198" spans="1:30">
      <c r="A198" s="4807">
        <v>183</v>
      </c>
      <c r="B198" s="4803" t="s">
        <v>5588</v>
      </c>
      <c r="C198" s="4808" t="s">
        <v>5589</v>
      </c>
      <c r="D198" s="4809" t="s">
        <v>5590</v>
      </c>
      <c r="E198" s="4810"/>
      <c r="F198" s="4807">
        <v>507</v>
      </c>
      <c r="G198" s="4803" t="s">
        <v>5591</v>
      </c>
      <c r="H198" s="4808" t="s">
        <v>5592</v>
      </c>
      <c r="I198" s="4809" t="s">
        <v>5593</v>
      </c>
      <c r="J198" s="4810"/>
      <c r="K198" s="4807">
        <v>831</v>
      </c>
      <c r="L198" s="4803" t="s">
        <v>5594</v>
      </c>
      <c r="M198" s="4808" t="s">
        <v>5595</v>
      </c>
      <c r="N198" s="4809" t="s">
        <v>5596</v>
      </c>
      <c r="O198" s="4810"/>
      <c r="P198" s="4807">
        <v>1155</v>
      </c>
      <c r="Q198" s="4803" t="s">
        <v>5597</v>
      </c>
      <c r="R198" s="4808" t="s">
        <v>5598</v>
      </c>
      <c r="S198" s="4809" t="s">
        <v>5599</v>
      </c>
      <c r="T198" s="1594"/>
      <c r="U198" s="1594"/>
      <c r="V198" s="1594"/>
      <c r="W198" s="1594"/>
      <c r="X198" s="1594"/>
      <c r="Y198" s="1594"/>
      <c r="Z198" s="1594"/>
      <c r="AA198" s="1594"/>
      <c r="AB198" s="1594"/>
      <c r="AC198" s="1594"/>
      <c r="AD198" s="1594"/>
    </row>
    <row r="199" spans="1:30">
      <c r="A199" s="4807">
        <v>184</v>
      </c>
      <c r="B199" s="4803" t="s">
        <v>5600</v>
      </c>
      <c r="C199" s="4808" t="s">
        <v>5601</v>
      </c>
      <c r="D199" s="4809" t="s">
        <v>5602</v>
      </c>
      <c r="E199" s="4810"/>
      <c r="F199" s="4807">
        <v>508</v>
      </c>
      <c r="G199" s="4803" t="s">
        <v>5603</v>
      </c>
      <c r="H199" s="4808" t="s">
        <v>5604</v>
      </c>
      <c r="I199" s="4809" t="s">
        <v>5605</v>
      </c>
      <c r="J199" s="4810"/>
      <c r="K199" s="4807">
        <v>832</v>
      </c>
      <c r="L199" s="4803" t="s">
        <v>5606</v>
      </c>
      <c r="M199" s="4808" t="s">
        <v>5607</v>
      </c>
      <c r="N199" s="4809" t="s">
        <v>5608</v>
      </c>
      <c r="O199" s="4810"/>
      <c r="P199" s="4807">
        <v>1156</v>
      </c>
      <c r="Q199" s="4803" t="s">
        <v>5609</v>
      </c>
      <c r="R199" s="4808" t="s">
        <v>5610</v>
      </c>
      <c r="S199" s="4809" t="s">
        <v>5611</v>
      </c>
      <c r="T199" s="1594"/>
      <c r="U199" s="1594"/>
      <c r="V199" s="1594"/>
      <c r="W199" s="1594"/>
      <c r="X199" s="1594"/>
      <c r="Y199" s="1594"/>
      <c r="Z199" s="1594"/>
      <c r="AA199" s="1594"/>
      <c r="AB199" s="1594"/>
      <c r="AC199" s="1594"/>
      <c r="AD199" s="1594"/>
    </row>
    <row r="200" spans="1:30">
      <c r="A200" s="4807">
        <v>185</v>
      </c>
      <c r="B200" s="4803" t="s">
        <v>5612</v>
      </c>
      <c r="C200" s="4808" t="s">
        <v>5613</v>
      </c>
      <c r="D200" s="4809" t="s">
        <v>5614</v>
      </c>
      <c r="E200" s="4810"/>
      <c r="F200" s="4807">
        <v>509</v>
      </c>
      <c r="G200" s="4803" t="s">
        <v>5615</v>
      </c>
      <c r="H200" s="4808" t="s">
        <v>5616</v>
      </c>
      <c r="I200" s="4809" t="s">
        <v>5617</v>
      </c>
      <c r="J200" s="4810"/>
      <c r="K200" s="4807">
        <v>833</v>
      </c>
      <c r="L200" s="4803" t="s">
        <v>5618</v>
      </c>
      <c r="M200" s="4808" t="s">
        <v>5619</v>
      </c>
      <c r="N200" s="4809" t="s">
        <v>5620</v>
      </c>
      <c r="O200" s="4810"/>
      <c r="P200" s="4807">
        <v>1157</v>
      </c>
      <c r="Q200" s="4803" t="s">
        <v>5621</v>
      </c>
      <c r="R200" s="4808" t="s">
        <v>5622</v>
      </c>
      <c r="S200" s="4809" t="s">
        <v>5623</v>
      </c>
      <c r="T200" s="1594"/>
      <c r="U200" s="1594"/>
      <c r="V200" s="1594"/>
      <c r="W200" s="1594"/>
      <c r="X200" s="1594"/>
      <c r="Y200" s="1594"/>
      <c r="Z200" s="1594"/>
      <c r="AA200" s="1594"/>
      <c r="AB200" s="1594"/>
      <c r="AC200" s="1594"/>
      <c r="AD200" s="1594"/>
    </row>
    <row r="201" spans="1:30">
      <c r="A201" s="4807">
        <v>186</v>
      </c>
      <c r="B201" s="4803" t="s">
        <v>5624</v>
      </c>
      <c r="C201" s="4808" t="s">
        <v>5625</v>
      </c>
      <c r="D201" s="4809" t="s">
        <v>5626</v>
      </c>
      <c r="E201" s="4810"/>
      <c r="F201" s="4807">
        <v>510</v>
      </c>
      <c r="G201" s="4803" t="s">
        <v>5627</v>
      </c>
      <c r="H201" s="4808" t="s">
        <v>5628</v>
      </c>
      <c r="I201" s="4809" t="s">
        <v>5629</v>
      </c>
      <c r="J201" s="4810"/>
      <c r="K201" s="4807">
        <v>834</v>
      </c>
      <c r="L201" s="4803" t="s">
        <v>5618</v>
      </c>
      <c r="M201" s="4808" t="s">
        <v>5619</v>
      </c>
      <c r="N201" s="4809" t="s">
        <v>5630</v>
      </c>
      <c r="O201" s="4810"/>
      <c r="P201" s="4807">
        <v>1158</v>
      </c>
      <c r="Q201" s="4803" t="s">
        <v>5631</v>
      </c>
      <c r="R201" s="4808" t="s">
        <v>5632</v>
      </c>
      <c r="S201" s="4809" t="s">
        <v>5633</v>
      </c>
      <c r="T201" s="1594"/>
      <c r="U201" s="1594"/>
      <c r="V201" s="1594"/>
      <c r="W201" s="1594"/>
      <c r="X201" s="1594"/>
      <c r="Y201" s="1594"/>
      <c r="Z201" s="1594"/>
      <c r="AA201" s="1594"/>
      <c r="AB201" s="1594"/>
      <c r="AC201" s="1594"/>
      <c r="AD201" s="1594"/>
    </row>
    <row r="202" spans="1:30">
      <c r="A202" s="4807">
        <v>187</v>
      </c>
      <c r="B202" s="4803" t="s">
        <v>5634</v>
      </c>
      <c r="C202" s="4808" t="s">
        <v>5635</v>
      </c>
      <c r="D202" s="4809" t="s">
        <v>5636</v>
      </c>
      <c r="E202" s="4810"/>
      <c r="F202" s="4807">
        <v>511</v>
      </c>
      <c r="G202" s="4803" t="s">
        <v>5637</v>
      </c>
      <c r="H202" s="4808" t="s">
        <v>5638</v>
      </c>
      <c r="I202" s="4809" t="s">
        <v>5639</v>
      </c>
      <c r="J202" s="4810"/>
      <c r="K202" s="4807">
        <v>835</v>
      </c>
      <c r="L202" s="4803" t="s">
        <v>5640</v>
      </c>
      <c r="M202" s="4808" t="s">
        <v>3511</v>
      </c>
      <c r="N202" s="4809" t="s">
        <v>5641</v>
      </c>
      <c r="O202" s="4810"/>
      <c r="P202" s="4807">
        <v>1159</v>
      </c>
      <c r="Q202" s="4803" t="s">
        <v>5642</v>
      </c>
      <c r="R202" s="4808" t="s">
        <v>5643</v>
      </c>
      <c r="S202" s="4809" t="s">
        <v>5644</v>
      </c>
      <c r="T202" s="1594"/>
      <c r="U202" s="1594"/>
      <c r="V202" s="1594"/>
      <c r="W202" s="1594"/>
      <c r="X202" s="1594"/>
      <c r="Y202" s="1594"/>
      <c r="Z202" s="1594"/>
      <c r="AA202" s="1594"/>
      <c r="AB202" s="1594"/>
      <c r="AC202" s="1594"/>
      <c r="AD202" s="1594"/>
    </row>
    <row r="203" spans="1:30">
      <c r="A203" s="4807">
        <v>188</v>
      </c>
      <c r="B203" s="4803" t="s">
        <v>5645</v>
      </c>
      <c r="C203" s="4808" t="s">
        <v>5646</v>
      </c>
      <c r="D203" s="4809" t="s">
        <v>5647</v>
      </c>
      <c r="E203" s="4810"/>
      <c r="F203" s="4807">
        <v>512</v>
      </c>
      <c r="G203" s="4803" t="s">
        <v>5648</v>
      </c>
      <c r="H203" s="4808" t="s">
        <v>5649</v>
      </c>
      <c r="I203" s="4809" t="s">
        <v>5650</v>
      </c>
      <c r="J203" s="4810"/>
      <c r="K203" s="4807">
        <v>836</v>
      </c>
      <c r="L203" s="4803" t="s">
        <v>5651</v>
      </c>
      <c r="M203" s="4808" t="s">
        <v>3513</v>
      </c>
      <c r="N203" s="4809" t="s">
        <v>5652</v>
      </c>
      <c r="O203" s="4810"/>
      <c r="P203" s="4807">
        <v>1160</v>
      </c>
      <c r="Q203" s="4803" t="s">
        <v>5653</v>
      </c>
      <c r="R203" s="4808" t="s">
        <v>5654</v>
      </c>
      <c r="S203" s="4809" t="s">
        <v>5655</v>
      </c>
      <c r="T203" s="1594"/>
      <c r="U203" s="1594"/>
      <c r="V203" s="1594"/>
      <c r="W203" s="1594"/>
      <c r="X203" s="1594"/>
      <c r="Y203" s="1594"/>
      <c r="Z203" s="1594"/>
      <c r="AA203" s="1594"/>
      <c r="AB203" s="1594"/>
      <c r="AC203" s="1594"/>
      <c r="AD203" s="1594"/>
    </row>
    <row r="204" spans="1:30">
      <c r="A204" s="4807">
        <v>189</v>
      </c>
      <c r="B204" s="4803" t="s">
        <v>5656</v>
      </c>
      <c r="C204" s="4808" t="s">
        <v>5657</v>
      </c>
      <c r="D204" s="4809" t="s">
        <v>5658</v>
      </c>
      <c r="E204" s="4810"/>
      <c r="F204" s="4807">
        <v>513</v>
      </c>
      <c r="G204" s="4803" t="s">
        <v>5659</v>
      </c>
      <c r="H204" s="4808" t="s">
        <v>5660</v>
      </c>
      <c r="I204" s="4809" t="s">
        <v>5661</v>
      </c>
      <c r="J204" s="4810"/>
      <c r="K204" s="4807">
        <v>837</v>
      </c>
      <c r="L204" s="4803" t="s">
        <v>5662</v>
      </c>
      <c r="M204" s="4808" t="s">
        <v>3512</v>
      </c>
      <c r="O204" s="4810"/>
      <c r="P204" s="4807">
        <v>1161</v>
      </c>
      <c r="Q204" s="4803" t="s">
        <v>5663</v>
      </c>
      <c r="R204" s="4808" t="s">
        <v>5664</v>
      </c>
      <c r="S204" s="4809" t="s">
        <v>5665</v>
      </c>
      <c r="T204" s="1594"/>
      <c r="U204" s="1594"/>
      <c r="V204" s="1594"/>
      <c r="W204" s="1594"/>
      <c r="X204" s="1594"/>
      <c r="Y204" s="1594"/>
      <c r="Z204" s="1594"/>
      <c r="AA204" s="1594"/>
      <c r="AB204" s="1594"/>
      <c r="AC204" s="1594"/>
      <c r="AD204" s="1594"/>
    </row>
    <row r="205" spans="1:30">
      <c r="A205" s="4807">
        <v>190</v>
      </c>
      <c r="B205" s="4803" t="s">
        <v>5666</v>
      </c>
      <c r="C205" s="4808" t="s">
        <v>5667</v>
      </c>
      <c r="D205" s="4809" t="s">
        <v>5668</v>
      </c>
      <c r="E205" s="4810"/>
      <c r="F205" s="4807">
        <v>514</v>
      </c>
      <c r="G205" s="4803" t="s">
        <v>5669</v>
      </c>
      <c r="H205" s="4808" t="s">
        <v>5670</v>
      </c>
      <c r="I205" s="4809" t="s">
        <v>5671</v>
      </c>
      <c r="J205" s="4810"/>
      <c r="K205" s="4807">
        <v>838</v>
      </c>
      <c r="L205" s="4803" t="s">
        <v>5662</v>
      </c>
      <c r="M205" s="4808" t="s">
        <v>3512</v>
      </c>
      <c r="N205" s="4809" t="s">
        <v>5672</v>
      </c>
      <c r="O205" s="4810"/>
      <c r="P205" s="4807">
        <v>1162</v>
      </c>
      <c r="Q205" s="4803" t="s">
        <v>5673</v>
      </c>
      <c r="R205" s="4808" t="s">
        <v>5674</v>
      </c>
      <c r="S205" s="4809" t="s">
        <v>5675</v>
      </c>
      <c r="T205" s="1594"/>
      <c r="U205" s="1594"/>
      <c r="V205" s="1594"/>
      <c r="W205" s="1594"/>
      <c r="X205" s="1594"/>
      <c r="Y205" s="1594"/>
      <c r="Z205" s="1594"/>
      <c r="AA205" s="1594"/>
      <c r="AB205" s="1594"/>
      <c r="AC205" s="1594"/>
      <c r="AD205" s="1594"/>
    </row>
    <row r="206" spans="1:30">
      <c r="A206" s="4807">
        <v>191</v>
      </c>
      <c r="B206" s="4803" t="s">
        <v>5676</v>
      </c>
      <c r="C206" s="4808" t="s">
        <v>5677</v>
      </c>
      <c r="D206" s="4809" t="s">
        <v>5678</v>
      </c>
      <c r="E206" s="4810"/>
      <c r="F206" s="4807">
        <v>515</v>
      </c>
      <c r="G206" s="4803" t="s">
        <v>5679</v>
      </c>
      <c r="H206" s="4808" t="s">
        <v>5680</v>
      </c>
      <c r="I206" s="4809" t="s">
        <v>5681</v>
      </c>
      <c r="J206" s="4810"/>
      <c r="K206" s="4807">
        <v>839</v>
      </c>
      <c r="L206" s="4803" t="s">
        <v>5682</v>
      </c>
      <c r="M206" s="4808" t="s">
        <v>5683</v>
      </c>
      <c r="N206" s="4809" t="s">
        <v>5684</v>
      </c>
      <c r="O206" s="4810"/>
      <c r="P206" s="4807">
        <v>1163</v>
      </c>
      <c r="Q206" s="4803" t="s">
        <v>5685</v>
      </c>
      <c r="R206" s="4808" t="s">
        <v>5686</v>
      </c>
      <c r="S206" s="4809" t="s">
        <v>5687</v>
      </c>
      <c r="T206" s="1594"/>
      <c r="U206" s="1594"/>
      <c r="V206" s="1594"/>
      <c r="W206" s="1594"/>
      <c r="X206" s="1594"/>
      <c r="Y206" s="1594"/>
      <c r="Z206" s="1594"/>
      <c r="AA206" s="1594"/>
      <c r="AB206" s="1594"/>
      <c r="AC206" s="1594"/>
      <c r="AD206" s="1594"/>
    </row>
    <row r="207" spans="1:30">
      <c r="A207" s="4807">
        <v>192</v>
      </c>
      <c r="B207" s="4803" t="s">
        <v>5688</v>
      </c>
      <c r="C207" s="4808" t="s">
        <v>5689</v>
      </c>
      <c r="D207" s="4809" t="s">
        <v>5690</v>
      </c>
      <c r="E207" s="4810"/>
      <c r="F207" s="4807">
        <v>516</v>
      </c>
      <c r="G207" s="4803" t="s">
        <v>5691</v>
      </c>
      <c r="H207" s="4808" t="s">
        <v>5692</v>
      </c>
      <c r="I207" s="4809" t="s">
        <v>5693</v>
      </c>
      <c r="J207" s="4810"/>
      <c r="K207" s="4807">
        <v>840</v>
      </c>
      <c r="L207" s="4803" t="s">
        <v>5694</v>
      </c>
      <c r="M207" s="4808" t="s">
        <v>5695</v>
      </c>
      <c r="N207" s="4809" t="s">
        <v>5696</v>
      </c>
      <c r="O207" s="4810"/>
      <c r="P207" s="4807">
        <v>1164</v>
      </c>
      <c r="Q207" s="4803" t="s">
        <v>5697</v>
      </c>
      <c r="R207" s="4808" t="s">
        <v>5698</v>
      </c>
      <c r="S207" s="4809" t="s">
        <v>5699</v>
      </c>
      <c r="T207" s="1594"/>
      <c r="U207" s="1594"/>
      <c r="V207" s="1594"/>
      <c r="W207" s="1594"/>
      <c r="X207" s="1594"/>
      <c r="Y207" s="1594"/>
      <c r="Z207" s="1594"/>
      <c r="AA207" s="1594"/>
      <c r="AB207" s="1594"/>
      <c r="AC207" s="1594"/>
      <c r="AD207" s="1594"/>
    </row>
    <row r="208" spans="1:30">
      <c r="A208" s="4807">
        <v>193</v>
      </c>
      <c r="B208" s="4803" t="s">
        <v>5700</v>
      </c>
      <c r="C208" s="4808" t="s">
        <v>5701</v>
      </c>
      <c r="D208" s="4809" t="s">
        <v>5702</v>
      </c>
      <c r="E208" s="4810"/>
      <c r="F208" s="4807">
        <v>517</v>
      </c>
      <c r="G208" s="4803" t="s">
        <v>5703</v>
      </c>
      <c r="H208" s="4808" t="s">
        <v>5704</v>
      </c>
      <c r="I208" s="4809" t="s">
        <v>5705</v>
      </c>
      <c r="J208" s="4810"/>
      <c r="K208" s="4807">
        <v>841</v>
      </c>
      <c r="L208" s="4803" t="s">
        <v>5706</v>
      </c>
      <c r="M208" s="4808" t="s">
        <v>5707</v>
      </c>
      <c r="N208" s="4809" t="s">
        <v>5708</v>
      </c>
      <c r="O208" s="4810"/>
      <c r="P208" s="4807">
        <v>1165</v>
      </c>
      <c r="Q208" s="4803" t="s">
        <v>5709</v>
      </c>
      <c r="R208" s="4808" t="s">
        <v>5710</v>
      </c>
      <c r="S208" s="4809" t="s">
        <v>5711</v>
      </c>
      <c r="T208" s="1594"/>
      <c r="U208" s="1594"/>
      <c r="V208" s="1594"/>
      <c r="W208" s="1594"/>
      <c r="X208" s="1594"/>
      <c r="Y208" s="1594"/>
      <c r="Z208" s="1594"/>
      <c r="AA208" s="1594"/>
      <c r="AB208" s="1594"/>
      <c r="AC208" s="1594"/>
      <c r="AD208" s="1594"/>
    </row>
    <row r="209" spans="1:30">
      <c r="A209" s="4807">
        <v>194</v>
      </c>
      <c r="B209" s="4803" t="s">
        <v>5712</v>
      </c>
      <c r="C209" s="4808" t="s">
        <v>5713</v>
      </c>
      <c r="D209" s="4809" t="s">
        <v>5714</v>
      </c>
      <c r="E209" s="4810"/>
      <c r="F209" s="4807">
        <v>518</v>
      </c>
      <c r="G209" s="4803" t="s">
        <v>5715</v>
      </c>
      <c r="H209" s="4808" t="s">
        <v>5716</v>
      </c>
      <c r="I209" s="4809" t="s">
        <v>5717</v>
      </c>
      <c r="J209" s="4810"/>
      <c r="K209" s="4807">
        <v>842</v>
      </c>
      <c r="L209" s="4803" t="s">
        <v>5718</v>
      </c>
      <c r="M209" s="4808" t="s">
        <v>5719</v>
      </c>
      <c r="N209" s="4809" t="s">
        <v>5720</v>
      </c>
      <c r="O209" s="4810"/>
      <c r="P209" s="4807">
        <v>1166</v>
      </c>
      <c r="Q209" s="4803" t="s">
        <v>5721</v>
      </c>
      <c r="R209" s="4808" t="s">
        <v>5722</v>
      </c>
      <c r="S209" s="4809" t="s">
        <v>5723</v>
      </c>
      <c r="T209" s="1594"/>
      <c r="U209" s="1594"/>
      <c r="V209" s="1594"/>
      <c r="W209" s="1594"/>
      <c r="X209" s="1594"/>
      <c r="Y209" s="1594"/>
      <c r="Z209" s="1594"/>
      <c r="AA209" s="1594"/>
      <c r="AB209" s="1594"/>
      <c r="AC209" s="1594"/>
      <c r="AD209" s="1594"/>
    </row>
    <row r="210" spans="1:30">
      <c r="A210" s="4807">
        <v>195</v>
      </c>
      <c r="B210" s="4803" t="s">
        <v>5724</v>
      </c>
      <c r="C210" s="4808" t="s">
        <v>5725</v>
      </c>
      <c r="D210" s="4809" t="s">
        <v>5726</v>
      </c>
      <c r="E210" s="4810"/>
      <c r="F210" s="4807">
        <v>519</v>
      </c>
      <c r="G210" s="4803" t="s">
        <v>5727</v>
      </c>
      <c r="H210" s="4808" t="s">
        <v>5728</v>
      </c>
      <c r="I210" s="4809" t="s">
        <v>5729</v>
      </c>
      <c r="J210" s="4810"/>
      <c r="K210" s="4807">
        <v>843</v>
      </c>
      <c r="L210" s="4803" t="s">
        <v>5730</v>
      </c>
      <c r="M210" s="4808" t="s">
        <v>5731</v>
      </c>
      <c r="N210" s="4809" t="s">
        <v>5732</v>
      </c>
      <c r="O210" s="4810"/>
      <c r="P210" s="4807">
        <v>1167</v>
      </c>
      <c r="Q210" s="4803" t="s">
        <v>5733</v>
      </c>
      <c r="R210" s="4808" t="s">
        <v>5734</v>
      </c>
      <c r="S210" s="4809" t="s">
        <v>5735</v>
      </c>
      <c r="T210" s="1594"/>
      <c r="U210" s="1594"/>
      <c r="V210" s="1594"/>
      <c r="W210" s="1594"/>
      <c r="X210" s="1594"/>
      <c r="Y210" s="1594"/>
      <c r="Z210" s="1594"/>
      <c r="AA210" s="1594"/>
      <c r="AB210" s="1594"/>
      <c r="AC210" s="1594"/>
      <c r="AD210" s="1594"/>
    </row>
    <row r="211" spans="1:30">
      <c r="A211" s="4807">
        <v>196</v>
      </c>
      <c r="B211" s="4803" t="s">
        <v>5736</v>
      </c>
      <c r="C211" s="4808" t="s">
        <v>5737</v>
      </c>
      <c r="D211" s="4809" t="s">
        <v>5738</v>
      </c>
      <c r="E211" s="4810"/>
      <c r="F211" s="4807">
        <v>520</v>
      </c>
      <c r="G211" s="4803" t="s">
        <v>5739</v>
      </c>
      <c r="H211" s="4808" t="s">
        <v>5740</v>
      </c>
      <c r="I211" s="4809" t="s">
        <v>5741</v>
      </c>
      <c r="J211" s="4810"/>
      <c r="K211" s="4807">
        <v>844</v>
      </c>
      <c r="L211" s="4803" t="s">
        <v>5742</v>
      </c>
      <c r="M211" s="4808" t="s">
        <v>5743</v>
      </c>
      <c r="N211" s="4809" t="s">
        <v>5744</v>
      </c>
      <c r="O211" s="4810"/>
      <c r="P211" s="4807">
        <v>1168</v>
      </c>
      <c r="Q211" s="4803" t="s">
        <v>5745</v>
      </c>
      <c r="R211" s="4808" t="s">
        <v>5746</v>
      </c>
      <c r="S211" s="4809" t="s">
        <v>5747</v>
      </c>
      <c r="T211" s="1594"/>
      <c r="U211" s="1594"/>
      <c r="V211" s="1594"/>
      <c r="W211" s="1594"/>
      <c r="X211" s="1594"/>
      <c r="Y211" s="1594"/>
      <c r="Z211" s="1594"/>
      <c r="AA211" s="1594"/>
      <c r="AB211" s="1594"/>
      <c r="AC211" s="1594"/>
      <c r="AD211" s="1594"/>
    </row>
    <row r="212" spans="1:30">
      <c r="A212" s="4807">
        <v>197</v>
      </c>
      <c r="B212" s="4803" t="s">
        <v>5748</v>
      </c>
      <c r="C212" s="4808" t="s">
        <v>5749</v>
      </c>
      <c r="D212" s="4809" t="s">
        <v>5750</v>
      </c>
      <c r="E212" s="4810"/>
      <c r="F212" s="4807">
        <v>521</v>
      </c>
      <c r="G212" s="4803" t="s">
        <v>5751</v>
      </c>
      <c r="H212" s="4808" t="s">
        <v>5752</v>
      </c>
      <c r="I212" s="4809" t="s">
        <v>5753</v>
      </c>
      <c r="J212" s="4810"/>
      <c r="K212" s="4807">
        <v>845</v>
      </c>
      <c r="L212" s="4803" t="s">
        <v>5754</v>
      </c>
      <c r="M212" s="4808" t="s">
        <v>5755</v>
      </c>
      <c r="N212" s="4809" t="s">
        <v>5756</v>
      </c>
      <c r="O212" s="4810"/>
      <c r="P212" s="4807">
        <v>1169</v>
      </c>
      <c r="Q212" s="4803" t="s">
        <v>5757</v>
      </c>
      <c r="R212" s="4808" t="s">
        <v>5758</v>
      </c>
      <c r="S212" s="4809" t="s">
        <v>5759</v>
      </c>
      <c r="T212" s="1594"/>
      <c r="U212" s="1594"/>
      <c r="V212" s="1594"/>
      <c r="W212" s="1594"/>
      <c r="X212" s="1594"/>
      <c r="Y212" s="1594"/>
      <c r="Z212" s="1594"/>
      <c r="AA212" s="1594"/>
      <c r="AB212" s="1594"/>
      <c r="AC212" s="1594"/>
      <c r="AD212" s="1594"/>
    </row>
    <row r="213" spans="1:30">
      <c r="A213" s="4807">
        <v>198</v>
      </c>
      <c r="B213" s="4803" t="s">
        <v>5760</v>
      </c>
      <c r="C213" s="4808" t="s">
        <v>5761</v>
      </c>
      <c r="D213" s="4809" t="s">
        <v>5762</v>
      </c>
      <c r="E213" s="4810"/>
      <c r="F213" s="4807">
        <v>522</v>
      </c>
      <c r="G213" s="4803" t="s">
        <v>5763</v>
      </c>
      <c r="H213" s="4808" t="s">
        <v>5764</v>
      </c>
      <c r="I213" s="4809" t="s">
        <v>5765</v>
      </c>
      <c r="J213" s="4810"/>
      <c r="K213" s="4807">
        <v>846</v>
      </c>
      <c r="L213" s="4803" t="s">
        <v>5766</v>
      </c>
      <c r="M213" s="4808" t="s">
        <v>5767</v>
      </c>
      <c r="N213" s="4809" t="s">
        <v>5768</v>
      </c>
      <c r="O213" s="4810"/>
      <c r="P213" s="4807">
        <v>1170</v>
      </c>
      <c r="Q213" s="4803" t="s">
        <v>5769</v>
      </c>
      <c r="R213" s="4808" t="s">
        <v>5770</v>
      </c>
      <c r="S213" s="4809" t="s">
        <v>5771</v>
      </c>
      <c r="T213" s="1594"/>
      <c r="U213" s="1594"/>
      <c r="V213" s="1594"/>
      <c r="W213" s="1594"/>
      <c r="X213" s="1594"/>
      <c r="Y213" s="1594"/>
      <c r="Z213" s="1594"/>
      <c r="AA213" s="1594"/>
      <c r="AB213" s="1594"/>
      <c r="AC213" s="1594"/>
      <c r="AD213" s="1594"/>
    </row>
    <row r="214" spans="1:30">
      <c r="A214" s="4807">
        <v>199</v>
      </c>
      <c r="B214" s="4803" t="s">
        <v>5772</v>
      </c>
      <c r="C214" s="4808" t="s">
        <v>5773</v>
      </c>
      <c r="D214" s="4809" t="s">
        <v>5774</v>
      </c>
      <c r="E214" s="4810"/>
      <c r="F214" s="4807">
        <v>523</v>
      </c>
      <c r="G214" s="4803" t="s">
        <v>5775</v>
      </c>
      <c r="H214" s="4808" t="s">
        <v>5776</v>
      </c>
      <c r="I214" s="4809" t="s">
        <v>5777</v>
      </c>
      <c r="J214" s="4810"/>
      <c r="K214" s="4807">
        <v>847</v>
      </c>
      <c r="L214" s="4803" t="s">
        <v>5778</v>
      </c>
      <c r="M214" s="4808" t="s">
        <v>5779</v>
      </c>
      <c r="N214" s="4809" t="s">
        <v>5780</v>
      </c>
      <c r="O214" s="4810"/>
      <c r="P214" s="4807">
        <v>1171</v>
      </c>
      <c r="Q214" s="4803" t="s">
        <v>5781</v>
      </c>
      <c r="R214" s="4808" t="s">
        <v>5782</v>
      </c>
      <c r="S214" s="4809" t="s">
        <v>5783</v>
      </c>
      <c r="T214" s="1594"/>
      <c r="U214" s="1594"/>
      <c r="V214" s="1594"/>
      <c r="W214" s="1594"/>
      <c r="X214" s="1594"/>
      <c r="Y214" s="1594"/>
      <c r="Z214" s="1594"/>
      <c r="AA214" s="1594"/>
      <c r="AB214" s="1594"/>
      <c r="AC214" s="1594"/>
      <c r="AD214" s="1594"/>
    </row>
    <row r="215" spans="1:30">
      <c r="A215" s="4807">
        <v>200</v>
      </c>
      <c r="B215" s="4803" t="s">
        <v>5784</v>
      </c>
      <c r="C215" s="4808" t="s">
        <v>5785</v>
      </c>
      <c r="D215" s="4809" t="s">
        <v>5786</v>
      </c>
      <c r="E215" s="4810"/>
      <c r="F215" s="4807">
        <v>524</v>
      </c>
      <c r="G215" s="4803" t="s">
        <v>5787</v>
      </c>
      <c r="H215" s="4808" t="s">
        <v>5788</v>
      </c>
      <c r="I215" s="4809" t="s">
        <v>5789</v>
      </c>
      <c r="J215" s="4810"/>
      <c r="K215" s="4807">
        <v>848</v>
      </c>
      <c r="L215" s="4803" t="s">
        <v>5790</v>
      </c>
      <c r="M215" s="4808" t="s">
        <v>5791</v>
      </c>
      <c r="N215" s="4809" t="s">
        <v>5792</v>
      </c>
      <c r="O215" s="4810"/>
      <c r="P215" s="4807">
        <v>1172</v>
      </c>
      <c r="Q215" s="4803" t="s">
        <v>5793</v>
      </c>
      <c r="R215" s="4808" t="s">
        <v>5794</v>
      </c>
      <c r="S215" s="4809" t="s">
        <v>5795</v>
      </c>
      <c r="T215" s="1594"/>
      <c r="U215" s="1594"/>
      <c r="V215" s="1594"/>
      <c r="W215" s="1594"/>
      <c r="X215" s="1594"/>
      <c r="Y215" s="1594"/>
      <c r="Z215" s="1594"/>
      <c r="AA215" s="1594"/>
      <c r="AB215" s="1594"/>
      <c r="AC215" s="1594"/>
      <c r="AD215" s="1594"/>
    </row>
    <row r="216" spans="1:30">
      <c r="A216" s="4807">
        <v>201</v>
      </c>
      <c r="B216" s="4803" t="s">
        <v>5796</v>
      </c>
      <c r="C216" s="4808" t="s">
        <v>5797</v>
      </c>
      <c r="D216" s="4809" t="s">
        <v>5798</v>
      </c>
      <c r="E216" s="4810"/>
      <c r="F216" s="4807">
        <v>525</v>
      </c>
      <c r="G216" s="4803" t="s">
        <v>5799</v>
      </c>
      <c r="H216" s="4808" t="s">
        <v>5800</v>
      </c>
      <c r="I216" s="4809" t="s">
        <v>5801</v>
      </c>
      <c r="J216" s="4810"/>
      <c r="K216" s="4807">
        <v>849</v>
      </c>
      <c r="L216" s="4803" t="s">
        <v>5802</v>
      </c>
      <c r="M216" s="4808" t="s">
        <v>5803</v>
      </c>
      <c r="N216" s="4809" t="s">
        <v>5804</v>
      </c>
      <c r="O216" s="4810"/>
      <c r="P216" s="4807">
        <v>1173</v>
      </c>
      <c r="Q216" s="4803" t="s">
        <v>5805</v>
      </c>
      <c r="R216" s="4808" t="s">
        <v>5806</v>
      </c>
      <c r="S216" s="4809" t="s">
        <v>5807</v>
      </c>
      <c r="T216" s="1594"/>
      <c r="U216" s="1594"/>
      <c r="V216" s="1594"/>
      <c r="W216" s="1594"/>
      <c r="X216" s="1594"/>
      <c r="Y216" s="1594"/>
      <c r="Z216" s="1594"/>
      <c r="AA216" s="1594"/>
      <c r="AB216" s="1594"/>
      <c r="AC216" s="1594"/>
      <c r="AD216" s="1594"/>
    </row>
    <row r="217" spans="1:30">
      <c r="A217" s="4807">
        <v>202</v>
      </c>
      <c r="B217" s="4803" t="s">
        <v>5808</v>
      </c>
      <c r="C217" s="4808" t="s">
        <v>5809</v>
      </c>
      <c r="D217" s="4809" t="s">
        <v>5810</v>
      </c>
      <c r="E217" s="4810"/>
      <c r="F217" s="4807">
        <v>526</v>
      </c>
      <c r="G217" s="4803" t="s">
        <v>5811</v>
      </c>
      <c r="H217" s="4808" t="s">
        <v>5812</v>
      </c>
      <c r="I217" s="4809" t="s">
        <v>5813</v>
      </c>
      <c r="J217" s="4810"/>
      <c r="K217" s="4807">
        <v>850</v>
      </c>
      <c r="L217" s="4803" t="s">
        <v>5814</v>
      </c>
      <c r="M217" s="4808" t="s">
        <v>5815</v>
      </c>
      <c r="N217" s="4809" t="s">
        <v>4282</v>
      </c>
      <c r="O217" s="4810"/>
      <c r="P217" s="4807">
        <v>1174</v>
      </c>
      <c r="Q217" s="4803" t="s">
        <v>5816</v>
      </c>
      <c r="R217" s="4808" t="s">
        <v>5817</v>
      </c>
      <c r="S217" s="4809" t="s">
        <v>5818</v>
      </c>
      <c r="T217" s="1594"/>
      <c r="U217" s="1594"/>
      <c r="V217" s="1594"/>
      <c r="W217" s="1594"/>
      <c r="X217" s="1594"/>
      <c r="Y217" s="1594"/>
      <c r="Z217" s="1594"/>
      <c r="AA217" s="1594"/>
      <c r="AB217" s="1594"/>
      <c r="AC217" s="1594"/>
      <c r="AD217" s="1594"/>
    </row>
    <row r="218" spans="1:30">
      <c r="A218" s="4807">
        <v>203</v>
      </c>
      <c r="B218" s="4803" t="s">
        <v>5819</v>
      </c>
      <c r="C218" s="4808" t="s">
        <v>5820</v>
      </c>
      <c r="D218" s="4809" t="s">
        <v>5821</v>
      </c>
      <c r="E218" s="4810"/>
      <c r="F218" s="4807">
        <v>527</v>
      </c>
      <c r="G218" s="4803" t="s">
        <v>5822</v>
      </c>
      <c r="H218" s="4808" t="s">
        <v>5823</v>
      </c>
      <c r="I218" s="4809" t="s">
        <v>5824</v>
      </c>
      <c r="J218" s="4810"/>
      <c r="K218" s="4807">
        <v>851</v>
      </c>
      <c r="L218" s="4803" t="s">
        <v>5825</v>
      </c>
      <c r="M218" s="4808" t="s">
        <v>5826</v>
      </c>
      <c r="N218" s="4809" t="s">
        <v>5827</v>
      </c>
      <c r="O218" s="4810"/>
      <c r="P218" s="4807">
        <v>1175</v>
      </c>
      <c r="Q218" s="4803" t="s">
        <v>5828</v>
      </c>
      <c r="R218" s="4808" t="s">
        <v>5829</v>
      </c>
      <c r="S218" s="4809" t="s">
        <v>5830</v>
      </c>
      <c r="T218" s="1594"/>
      <c r="U218" s="1594"/>
      <c r="V218" s="1594"/>
      <c r="W218" s="1594"/>
      <c r="X218" s="1594"/>
      <c r="Y218" s="1594"/>
      <c r="Z218" s="1594"/>
      <c r="AA218" s="1594"/>
      <c r="AB218" s="1594"/>
      <c r="AC218" s="1594"/>
      <c r="AD218" s="1594"/>
    </row>
    <row r="219" spans="1:30">
      <c r="A219" s="4807">
        <v>204</v>
      </c>
      <c r="B219" s="4803" t="s">
        <v>5831</v>
      </c>
      <c r="C219" s="4808" t="s">
        <v>5832</v>
      </c>
      <c r="D219" s="4809" t="s">
        <v>5833</v>
      </c>
      <c r="E219" s="4810"/>
      <c r="F219" s="4807">
        <v>528</v>
      </c>
      <c r="G219" s="4803" t="s">
        <v>5834</v>
      </c>
      <c r="H219" s="4808" t="s">
        <v>5835</v>
      </c>
      <c r="I219" s="4809" t="s">
        <v>5836</v>
      </c>
      <c r="J219" s="4810"/>
      <c r="K219" s="4807">
        <v>852</v>
      </c>
      <c r="L219" s="4803" t="s">
        <v>5837</v>
      </c>
      <c r="M219" s="4808" t="s">
        <v>5838</v>
      </c>
      <c r="N219" s="4809" t="s">
        <v>5839</v>
      </c>
      <c r="O219" s="4810"/>
      <c r="P219" s="4807">
        <v>1176</v>
      </c>
      <c r="Q219" s="4803" t="s">
        <v>5840</v>
      </c>
      <c r="R219" s="4808" t="s">
        <v>5841</v>
      </c>
      <c r="S219" s="4809" t="s">
        <v>5842</v>
      </c>
      <c r="T219" s="1594"/>
      <c r="U219" s="1594"/>
      <c r="V219" s="1594"/>
      <c r="W219" s="1594"/>
      <c r="X219" s="1594"/>
      <c r="Y219" s="1594"/>
      <c r="Z219" s="1594"/>
      <c r="AA219" s="1594"/>
      <c r="AB219" s="1594"/>
      <c r="AC219" s="1594"/>
      <c r="AD219" s="1594"/>
    </row>
    <row r="220" spans="1:30">
      <c r="A220" s="4807">
        <v>205</v>
      </c>
      <c r="B220" s="4803" t="s">
        <v>5843</v>
      </c>
      <c r="C220" s="4808" t="s">
        <v>5844</v>
      </c>
      <c r="D220" s="4809" t="s">
        <v>5845</v>
      </c>
      <c r="E220" s="4810"/>
      <c r="F220" s="4807">
        <v>529</v>
      </c>
      <c r="G220" s="4803" t="s">
        <v>5846</v>
      </c>
      <c r="H220" s="4808" t="s">
        <v>5847</v>
      </c>
      <c r="I220" s="4809" t="s">
        <v>5848</v>
      </c>
      <c r="J220" s="4810"/>
      <c r="K220" s="4807">
        <v>853</v>
      </c>
      <c r="L220" s="4803" t="s">
        <v>5849</v>
      </c>
      <c r="M220" s="4808" t="s">
        <v>5850</v>
      </c>
      <c r="N220" s="4809" t="s">
        <v>5851</v>
      </c>
      <c r="O220" s="4810"/>
      <c r="P220" s="4807">
        <v>1177</v>
      </c>
      <c r="Q220" s="4803" t="s">
        <v>5852</v>
      </c>
      <c r="R220" s="4808" t="s">
        <v>5853</v>
      </c>
      <c r="S220" s="4809" t="s">
        <v>5854</v>
      </c>
      <c r="T220" s="1594"/>
      <c r="U220" s="1594"/>
      <c r="V220" s="1594"/>
      <c r="W220" s="1594"/>
      <c r="X220" s="1594"/>
      <c r="Y220" s="1594"/>
      <c r="Z220" s="1594"/>
      <c r="AA220" s="1594"/>
      <c r="AB220" s="1594"/>
      <c r="AC220" s="1594"/>
      <c r="AD220" s="1594"/>
    </row>
    <row r="221" spans="1:30">
      <c r="A221" s="4807">
        <v>206</v>
      </c>
      <c r="B221" s="4803" t="s">
        <v>5855</v>
      </c>
      <c r="C221" s="4808" t="s">
        <v>5856</v>
      </c>
      <c r="D221" s="4809" t="s">
        <v>5857</v>
      </c>
      <c r="E221" s="4810"/>
      <c r="F221" s="4807">
        <v>530</v>
      </c>
      <c r="G221" s="4803" t="s">
        <v>5858</v>
      </c>
      <c r="H221" s="4808" t="s">
        <v>5859</v>
      </c>
      <c r="I221" s="4809" t="s">
        <v>5860</v>
      </c>
      <c r="J221" s="4810"/>
      <c r="K221" s="4807">
        <v>854</v>
      </c>
      <c r="L221" s="4803" t="s">
        <v>5861</v>
      </c>
      <c r="M221" s="4808" t="s">
        <v>5862</v>
      </c>
      <c r="N221" s="4809" t="s">
        <v>5863</v>
      </c>
      <c r="O221" s="4810"/>
      <c r="P221" s="4807">
        <v>1178</v>
      </c>
      <c r="Q221" s="4803" t="s">
        <v>5864</v>
      </c>
      <c r="R221" s="4808" t="s">
        <v>5865</v>
      </c>
      <c r="S221" s="4809" t="s">
        <v>5866</v>
      </c>
      <c r="T221" s="1594"/>
      <c r="U221" s="1594"/>
      <c r="V221" s="1594"/>
      <c r="W221" s="1594"/>
      <c r="X221" s="1594"/>
      <c r="Y221" s="1594"/>
      <c r="Z221" s="1594"/>
      <c r="AA221" s="1594"/>
      <c r="AB221" s="1594"/>
      <c r="AC221" s="1594"/>
      <c r="AD221" s="1594"/>
    </row>
    <row r="222" spans="1:30">
      <c r="A222" s="4807">
        <v>207</v>
      </c>
      <c r="B222" s="4803" t="s">
        <v>5867</v>
      </c>
      <c r="C222" s="4808" t="s">
        <v>5868</v>
      </c>
      <c r="D222" s="4809" t="s">
        <v>5869</v>
      </c>
      <c r="E222" s="4810"/>
      <c r="F222" s="4807">
        <v>531</v>
      </c>
      <c r="G222" s="4803" t="s">
        <v>5870</v>
      </c>
      <c r="H222" s="4808" t="s">
        <v>5871</v>
      </c>
      <c r="I222" s="4809" t="s">
        <v>5872</v>
      </c>
      <c r="J222" s="4810"/>
      <c r="K222" s="4807">
        <v>855</v>
      </c>
      <c r="L222" s="4803" t="s">
        <v>5873</v>
      </c>
      <c r="M222" s="4808" t="s">
        <v>5874</v>
      </c>
      <c r="N222" s="4809" t="s">
        <v>5875</v>
      </c>
      <c r="O222" s="4810"/>
      <c r="P222" s="4807">
        <v>1179</v>
      </c>
      <c r="Q222" s="4803" t="s">
        <v>5876</v>
      </c>
      <c r="R222" s="4808" t="s">
        <v>5877</v>
      </c>
      <c r="S222" s="4809" t="s">
        <v>5878</v>
      </c>
      <c r="T222" s="1594"/>
      <c r="U222" s="1594"/>
      <c r="V222" s="1594"/>
      <c r="W222" s="1594"/>
      <c r="X222" s="1594"/>
      <c r="Y222" s="1594"/>
      <c r="Z222" s="1594"/>
      <c r="AA222" s="1594"/>
      <c r="AB222" s="1594"/>
      <c r="AC222" s="1594"/>
      <c r="AD222" s="1594"/>
    </row>
    <row r="223" spans="1:30">
      <c r="A223" s="4807">
        <v>208</v>
      </c>
      <c r="B223" s="4803" t="s">
        <v>5879</v>
      </c>
      <c r="C223" s="4808" t="s">
        <v>5880</v>
      </c>
      <c r="D223" s="4809" t="s">
        <v>5881</v>
      </c>
      <c r="E223" s="4810"/>
      <c r="F223" s="4807">
        <v>532</v>
      </c>
      <c r="G223" s="4803" t="s">
        <v>5882</v>
      </c>
      <c r="H223" s="4808" t="s">
        <v>5883</v>
      </c>
      <c r="I223" s="4809" t="s">
        <v>5884</v>
      </c>
      <c r="J223" s="4810"/>
      <c r="K223" s="4807">
        <v>856</v>
      </c>
      <c r="L223" s="4803" t="s">
        <v>5885</v>
      </c>
      <c r="M223" s="4808" t="s">
        <v>5886</v>
      </c>
      <c r="N223" s="4809" t="s">
        <v>5887</v>
      </c>
      <c r="O223" s="4810"/>
      <c r="P223" s="4807">
        <v>1180</v>
      </c>
      <c r="Q223" s="4803" t="s">
        <v>5888</v>
      </c>
      <c r="R223" s="4808" t="s">
        <v>5889</v>
      </c>
      <c r="S223" s="4809" t="s">
        <v>5890</v>
      </c>
      <c r="T223" s="1594"/>
      <c r="U223" s="1594"/>
      <c r="V223" s="1594"/>
      <c r="W223" s="1594"/>
      <c r="X223" s="1594"/>
      <c r="Y223" s="1594"/>
      <c r="Z223" s="1594"/>
      <c r="AA223" s="1594"/>
      <c r="AB223" s="1594"/>
      <c r="AC223" s="1594"/>
      <c r="AD223" s="1594"/>
    </row>
    <row r="224" spans="1:30">
      <c r="A224" s="4807">
        <v>209</v>
      </c>
      <c r="B224" s="4803" t="s">
        <v>5891</v>
      </c>
      <c r="C224" s="4808" t="s">
        <v>5892</v>
      </c>
      <c r="D224" s="4809" t="s">
        <v>5893</v>
      </c>
      <c r="E224" s="4810"/>
      <c r="F224" s="4807">
        <v>533</v>
      </c>
      <c r="G224" s="4803" t="s">
        <v>5894</v>
      </c>
      <c r="H224" s="4808" t="s">
        <v>5895</v>
      </c>
      <c r="I224" s="4809" t="s">
        <v>5896</v>
      </c>
      <c r="J224" s="4810"/>
      <c r="K224" s="4807">
        <v>857</v>
      </c>
      <c r="L224" s="4803" t="s">
        <v>5897</v>
      </c>
      <c r="M224" s="4808" t="s">
        <v>5898</v>
      </c>
      <c r="N224" s="4809" t="s">
        <v>5887</v>
      </c>
      <c r="O224" s="4810"/>
      <c r="P224" s="4807">
        <v>1181</v>
      </c>
      <c r="Q224" s="4803" t="s">
        <v>5899</v>
      </c>
      <c r="R224" s="4808" t="s">
        <v>5900</v>
      </c>
      <c r="S224" s="4809" t="s">
        <v>5901</v>
      </c>
      <c r="T224" s="1594"/>
      <c r="U224" s="1594"/>
      <c r="V224" s="1594"/>
      <c r="W224" s="1594"/>
      <c r="X224" s="1594"/>
      <c r="Y224" s="1594"/>
      <c r="Z224" s="1594"/>
      <c r="AA224" s="1594"/>
      <c r="AB224" s="1594"/>
      <c r="AC224" s="1594"/>
      <c r="AD224" s="1594"/>
    </row>
    <row r="225" spans="1:30">
      <c r="A225" s="4807">
        <v>210</v>
      </c>
      <c r="B225" s="4803" t="s">
        <v>5902</v>
      </c>
      <c r="C225" s="4808" t="s">
        <v>5903</v>
      </c>
      <c r="D225" s="4809" t="s">
        <v>5904</v>
      </c>
      <c r="E225" s="4810"/>
      <c r="F225" s="4807">
        <v>534</v>
      </c>
      <c r="G225" s="4803" t="s">
        <v>5905</v>
      </c>
      <c r="H225" s="4808" t="s">
        <v>5906</v>
      </c>
      <c r="I225" s="4809" t="s">
        <v>5907</v>
      </c>
      <c r="J225" s="4810"/>
      <c r="K225" s="4807">
        <v>858</v>
      </c>
      <c r="L225" s="4803" t="s">
        <v>5908</v>
      </c>
      <c r="M225" s="4808" t="s">
        <v>5909</v>
      </c>
      <c r="N225" s="4809" t="s">
        <v>5910</v>
      </c>
      <c r="O225" s="4810"/>
      <c r="P225" s="4807">
        <v>1182</v>
      </c>
      <c r="Q225" s="4803" t="s">
        <v>5911</v>
      </c>
      <c r="R225" s="4808" t="s">
        <v>5912</v>
      </c>
      <c r="S225" s="4809" t="s">
        <v>5913</v>
      </c>
      <c r="T225" s="1594"/>
      <c r="U225" s="1594"/>
      <c r="V225" s="1594"/>
      <c r="W225" s="1594"/>
      <c r="X225" s="1594"/>
      <c r="Y225" s="1594"/>
      <c r="Z225" s="1594"/>
      <c r="AA225" s="1594"/>
      <c r="AB225" s="1594"/>
      <c r="AC225" s="1594"/>
      <c r="AD225" s="1594"/>
    </row>
    <row r="226" spans="1:30">
      <c r="A226" s="4807">
        <v>211</v>
      </c>
      <c r="B226" s="4803" t="s">
        <v>5914</v>
      </c>
      <c r="C226" s="4808" t="s">
        <v>5915</v>
      </c>
      <c r="D226" s="4809" t="s">
        <v>5916</v>
      </c>
      <c r="E226" s="4810"/>
      <c r="F226" s="4807">
        <v>535</v>
      </c>
      <c r="G226" s="4803" t="s">
        <v>5917</v>
      </c>
      <c r="H226" s="4808" t="s">
        <v>5918</v>
      </c>
      <c r="I226" s="4809" t="s">
        <v>5919</v>
      </c>
      <c r="J226" s="4810"/>
      <c r="K226" s="4807">
        <v>859</v>
      </c>
      <c r="L226" s="4803" t="s">
        <v>5920</v>
      </c>
      <c r="M226" s="4808" t="s">
        <v>5921</v>
      </c>
      <c r="N226" s="4809" t="s">
        <v>5922</v>
      </c>
      <c r="O226" s="4810"/>
      <c r="P226" s="4807">
        <v>1183</v>
      </c>
      <c r="Q226" s="4803" t="s">
        <v>5923</v>
      </c>
      <c r="R226" s="4808" t="s">
        <v>5924</v>
      </c>
      <c r="S226" s="4809" t="s">
        <v>5925</v>
      </c>
      <c r="T226" s="1594"/>
      <c r="U226" s="1594"/>
      <c r="V226" s="1594"/>
      <c r="W226" s="1594"/>
      <c r="X226" s="1594"/>
      <c r="Y226" s="1594"/>
      <c r="Z226" s="1594"/>
      <c r="AA226" s="1594"/>
      <c r="AB226" s="1594"/>
      <c r="AC226" s="1594"/>
      <c r="AD226" s="1594"/>
    </row>
    <row r="227" spans="1:30">
      <c r="A227" s="4807">
        <v>212</v>
      </c>
      <c r="B227" s="4803" t="s">
        <v>5926</v>
      </c>
      <c r="C227" s="4808" t="s">
        <v>5927</v>
      </c>
      <c r="D227" s="4809" t="s">
        <v>5928</v>
      </c>
      <c r="E227" s="4810"/>
      <c r="F227" s="4807">
        <v>536</v>
      </c>
      <c r="G227" s="4803" t="s">
        <v>5929</v>
      </c>
      <c r="H227" s="4808" t="s">
        <v>5930</v>
      </c>
      <c r="I227" s="4809" t="s">
        <v>5931</v>
      </c>
      <c r="J227" s="4810"/>
      <c r="K227" s="4807">
        <v>860</v>
      </c>
      <c r="L227" s="4803" t="s">
        <v>5932</v>
      </c>
      <c r="M227" s="4808" t="s">
        <v>5933</v>
      </c>
      <c r="N227" s="4809" t="s">
        <v>5934</v>
      </c>
      <c r="O227" s="4810"/>
      <c r="P227" s="4807">
        <v>1184</v>
      </c>
      <c r="Q227" s="4803" t="s">
        <v>5935</v>
      </c>
      <c r="R227" s="4808" t="s">
        <v>5936</v>
      </c>
      <c r="S227" s="4809" t="s">
        <v>5937</v>
      </c>
      <c r="T227" s="1594"/>
      <c r="U227" s="1594"/>
      <c r="V227" s="1594"/>
      <c r="W227" s="1594"/>
      <c r="X227" s="1594"/>
      <c r="Y227" s="1594"/>
      <c r="Z227" s="1594"/>
      <c r="AA227" s="1594"/>
      <c r="AB227" s="1594"/>
      <c r="AC227" s="1594"/>
      <c r="AD227" s="1594"/>
    </row>
    <row r="228" spans="1:30">
      <c r="A228" s="4807">
        <v>213</v>
      </c>
      <c r="B228" s="4803" t="s">
        <v>5938</v>
      </c>
      <c r="C228" s="4808" t="s">
        <v>5939</v>
      </c>
      <c r="D228" s="4809" t="s">
        <v>5940</v>
      </c>
      <c r="E228" s="4810"/>
      <c r="F228" s="4807">
        <v>537</v>
      </c>
      <c r="G228" s="4803" t="s">
        <v>5941</v>
      </c>
      <c r="H228" s="4808" t="s">
        <v>5942</v>
      </c>
      <c r="I228" s="4809" t="s">
        <v>5943</v>
      </c>
      <c r="J228" s="4810"/>
      <c r="K228" s="4807">
        <v>861</v>
      </c>
      <c r="L228" s="4803" t="s">
        <v>5944</v>
      </c>
      <c r="M228" s="4808" t="s">
        <v>5945</v>
      </c>
      <c r="N228" s="4809" t="s">
        <v>5946</v>
      </c>
      <c r="O228" s="4810"/>
      <c r="P228" s="4807">
        <v>1185</v>
      </c>
      <c r="Q228" s="4803" t="s">
        <v>5947</v>
      </c>
      <c r="R228" s="4808" t="s">
        <v>5948</v>
      </c>
      <c r="S228" s="4809" t="s">
        <v>5949</v>
      </c>
      <c r="T228" s="1594"/>
      <c r="U228" s="1594"/>
      <c r="V228" s="1594"/>
      <c r="W228" s="1594"/>
      <c r="X228" s="1594"/>
      <c r="Y228" s="1594"/>
      <c r="Z228" s="1594"/>
      <c r="AA228" s="1594"/>
      <c r="AB228" s="1594"/>
      <c r="AC228" s="1594"/>
      <c r="AD228" s="1594"/>
    </row>
    <row r="229" spans="1:30">
      <c r="A229" s="4807">
        <v>214</v>
      </c>
      <c r="B229" s="4803" t="s">
        <v>5950</v>
      </c>
      <c r="C229" s="4808" t="s">
        <v>5951</v>
      </c>
      <c r="D229" s="4809" t="s">
        <v>5952</v>
      </c>
      <c r="E229" s="4810"/>
      <c r="F229" s="4807">
        <v>538</v>
      </c>
      <c r="G229" s="4803" t="s">
        <v>5953</v>
      </c>
      <c r="H229" s="4808" t="s">
        <v>5954</v>
      </c>
      <c r="I229" s="4809" t="s">
        <v>5955</v>
      </c>
      <c r="J229" s="4810"/>
      <c r="K229" s="4807">
        <v>862</v>
      </c>
      <c r="L229" s="4803" t="s">
        <v>5956</v>
      </c>
      <c r="M229" s="4808" t="s">
        <v>5957</v>
      </c>
      <c r="N229" s="4809" t="s">
        <v>5958</v>
      </c>
      <c r="O229" s="4810"/>
      <c r="P229" s="4807">
        <v>1186</v>
      </c>
      <c r="Q229" s="4803" t="s">
        <v>5959</v>
      </c>
      <c r="R229" s="4808" t="s">
        <v>5960</v>
      </c>
      <c r="S229" s="4809" t="s">
        <v>5961</v>
      </c>
      <c r="T229" s="1594"/>
      <c r="U229" s="1594"/>
      <c r="V229" s="1594"/>
      <c r="W229" s="1594"/>
      <c r="X229" s="1594"/>
      <c r="Y229" s="1594"/>
      <c r="Z229" s="1594"/>
      <c r="AA229" s="1594"/>
      <c r="AB229" s="1594"/>
      <c r="AC229" s="1594"/>
      <c r="AD229" s="1594"/>
    </row>
    <row r="230" spans="1:30">
      <c r="A230" s="4807">
        <v>215</v>
      </c>
      <c r="B230" s="4803" t="s">
        <v>5962</v>
      </c>
      <c r="C230" s="4808" t="s">
        <v>5963</v>
      </c>
      <c r="D230" s="4809" t="s">
        <v>5964</v>
      </c>
      <c r="E230" s="4810"/>
      <c r="F230" s="4807">
        <v>539</v>
      </c>
      <c r="G230" s="4803" t="s">
        <v>5965</v>
      </c>
      <c r="H230" s="4808" t="s">
        <v>5966</v>
      </c>
      <c r="I230" s="4809" t="s">
        <v>5967</v>
      </c>
      <c r="J230" s="4810"/>
      <c r="K230" s="4807">
        <v>863</v>
      </c>
      <c r="L230" s="4803" t="s">
        <v>5968</v>
      </c>
      <c r="M230" s="4808" t="s">
        <v>5969</v>
      </c>
      <c r="N230" s="4809" t="s">
        <v>5970</v>
      </c>
      <c r="O230" s="4810"/>
      <c r="P230" s="4807">
        <v>1187</v>
      </c>
      <c r="Q230" s="4803" t="s">
        <v>5971</v>
      </c>
      <c r="R230" s="4808" t="s">
        <v>5972</v>
      </c>
      <c r="S230" s="4809" t="s">
        <v>5973</v>
      </c>
      <c r="T230" s="1594"/>
      <c r="U230" s="1594"/>
      <c r="V230" s="1594"/>
      <c r="W230" s="1594"/>
      <c r="X230" s="1594"/>
      <c r="Y230" s="1594"/>
      <c r="Z230" s="1594"/>
      <c r="AA230" s="1594"/>
      <c r="AB230" s="1594"/>
      <c r="AC230" s="1594"/>
      <c r="AD230" s="1594"/>
    </row>
    <row r="231" spans="1:30">
      <c r="A231" s="4807">
        <v>216</v>
      </c>
      <c r="B231" s="4803" t="s">
        <v>5974</v>
      </c>
      <c r="C231" s="4808" t="s">
        <v>5975</v>
      </c>
      <c r="D231" s="4809" t="s">
        <v>5976</v>
      </c>
      <c r="E231" s="4810"/>
      <c r="F231" s="4807">
        <v>540</v>
      </c>
      <c r="G231" s="4803" t="s">
        <v>5977</v>
      </c>
      <c r="H231" s="4808" t="s">
        <v>5978</v>
      </c>
      <c r="I231" s="4809" t="s">
        <v>5979</v>
      </c>
      <c r="J231" s="4810"/>
      <c r="K231" s="4807">
        <v>864</v>
      </c>
      <c r="L231" s="4803" t="s">
        <v>5980</v>
      </c>
      <c r="M231" s="4808" t="s">
        <v>5981</v>
      </c>
      <c r="N231" s="4809" t="s">
        <v>5982</v>
      </c>
      <c r="O231" s="4810"/>
      <c r="P231" s="4807">
        <v>1188</v>
      </c>
      <c r="Q231" s="4803" t="s">
        <v>5983</v>
      </c>
      <c r="R231" s="4808" t="s">
        <v>5984</v>
      </c>
      <c r="S231" s="4809" t="s">
        <v>5985</v>
      </c>
      <c r="T231" s="1594"/>
      <c r="U231" s="1594"/>
      <c r="V231" s="1594"/>
      <c r="W231" s="1594"/>
      <c r="X231" s="1594"/>
      <c r="Y231" s="1594"/>
      <c r="Z231" s="1594"/>
      <c r="AA231" s="1594"/>
      <c r="AB231" s="1594"/>
      <c r="AC231" s="1594"/>
      <c r="AD231" s="1594"/>
    </row>
    <row r="232" spans="1:30">
      <c r="A232" s="4807">
        <v>217</v>
      </c>
      <c r="B232" s="4803" t="s">
        <v>5986</v>
      </c>
      <c r="C232" s="4808" t="s">
        <v>5987</v>
      </c>
      <c r="D232" s="4809" t="s">
        <v>5988</v>
      </c>
      <c r="E232" s="4810"/>
      <c r="F232" s="4807">
        <v>541</v>
      </c>
      <c r="G232" s="4803" t="s">
        <v>5989</v>
      </c>
      <c r="H232" s="4808" t="s">
        <v>5990</v>
      </c>
      <c r="I232" s="4809" t="s">
        <v>5991</v>
      </c>
      <c r="J232" s="4810"/>
      <c r="K232" s="4807">
        <v>865</v>
      </c>
      <c r="L232" s="4803" t="s">
        <v>5992</v>
      </c>
      <c r="M232" s="4808" t="s">
        <v>5993</v>
      </c>
      <c r="N232" s="4809" t="s">
        <v>5994</v>
      </c>
      <c r="O232" s="4810"/>
      <c r="P232" s="4807">
        <v>1189</v>
      </c>
      <c r="Q232" s="4803" t="s">
        <v>5995</v>
      </c>
      <c r="R232" s="4808" t="s">
        <v>5996</v>
      </c>
      <c r="S232" s="4809" t="s">
        <v>5997</v>
      </c>
      <c r="T232" s="1594"/>
      <c r="U232" s="1594"/>
      <c r="V232" s="1594"/>
      <c r="W232" s="1594"/>
      <c r="X232" s="1594"/>
      <c r="Y232" s="1594"/>
      <c r="Z232" s="1594"/>
      <c r="AA232" s="1594"/>
      <c r="AB232" s="1594"/>
      <c r="AC232" s="1594"/>
      <c r="AD232" s="1594"/>
    </row>
    <row r="233" spans="1:30">
      <c r="A233" s="4807">
        <v>218</v>
      </c>
      <c r="B233" s="4803" t="s">
        <v>5998</v>
      </c>
      <c r="C233" s="4808" t="s">
        <v>5999</v>
      </c>
      <c r="D233" s="4809" t="s">
        <v>6000</v>
      </c>
      <c r="E233" s="4810"/>
      <c r="F233" s="4807">
        <v>542</v>
      </c>
      <c r="G233" s="4803" t="s">
        <v>6001</v>
      </c>
      <c r="H233" s="4808" t="s">
        <v>6002</v>
      </c>
      <c r="I233" s="4809" t="s">
        <v>6003</v>
      </c>
      <c r="J233" s="4810"/>
      <c r="K233" s="4807">
        <v>866</v>
      </c>
      <c r="L233" s="4803" t="s">
        <v>6004</v>
      </c>
      <c r="M233" s="4808" t="s">
        <v>6005</v>
      </c>
      <c r="N233" s="4809" t="s">
        <v>6006</v>
      </c>
      <c r="O233" s="4810"/>
      <c r="P233" s="4807">
        <v>1190</v>
      </c>
      <c r="Q233" s="4803" t="s">
        <v>6007</v>
      </c>
      <c r="R233" s="4808" t="s">
        <v>6008</v>
      </c>
      <c r="S233" s="4809" t="s">
        <v>6009</v>
      </c>
      <c r="T233" s="1594"/>
      <c r="U233" s="1594"/>
      <c r="V233" s="1594"/>
      <c r="W233" s="1594"/>
      <c r="X233" s="1594"/>
      <c r="Y233" s="1594"/>
      <c r="Z233" s="1594"/>
      <c r="AA233" s="1594"/>
      <c r="AB233" s="1594"/>
      <c r="AC233" s="1594"/>
      <c r="AD233" s="1594"/>
    </row>
    <row r="234" spans="1:30">
      <c r="A234" s="4807">
        <v>219</v>
      </c>
      <c r="B234" s="4803" t="s">
        <v>6010</v>
      </c>
      <c r="C234" s="4808" t="s">
        <v>6011</v>
      </c>
      <c r="D234" s="4809" t="s">
        <v>6012</v>
      </c>
      <c r="E234" s="4810"/>
      <c r="F234" s="4807">
        <v>543</v>
      </c>
      <c r="G234" s="4803" t="s">
        <v>6013</v>
      </c>
      <c r="H234" s="4808" t="s">
        <v>6014</v>
      </c>
      <c r="I234" s="4809" t="s">
        <v>6015</v>
      </c>
      <c r="J234" s="4810"/>
      <c r="K234" s="4807">
        <v>867</v>
      </c>
      <c r="L234" s="4803" t="s">
        <v>6016</v>
      </c>
      <c r="M234" s="4808" t="s">
        <v>6017</v>
      </c>
      <c r="N234" s="4809" t="s">
        <v>6018</v>
      </c>
      <c r="O234" s="4810"/>
      <c r="P234" s="4807">
        <v>1191</v>
      </c>
      <c r="Q234" s="4803" t="s">
        <v>6019</v>
      </c>
      <c r="R234" s="4808" t="s">
        <v>6020</v>
      </c>
      <c r="S234" s="4809" t="s">
        <v>6021</v>
      </c>
      <c r="T234" s="1594"/>
      <c r="U234" s="1594"/>
      <c r="V234" s="1594"/>
      <c r="W234" s="1594"/>
      <c r="X234" s="1594"/>
      <c r="Y234" s="1594"/>
      <c r="Z234" s="1594"/>
      <c r="AA234" s="1594"/>
      <c r="AB234" s="1594"/>
      <c r="AC234" s="1594"/>
      <c r="AD234" s="1594"/>
    </row>
    <row r="235" spans="1:30">
      <c r="A235" s="4807">
        <v>220</v>
      </c>
      <c r="B235" s="4803" t="s">
        <v>6022</v>
      </c>
      <c r="C235" s="4808" t="s">
        <v>6023</v>
      </c>
      <c r="D235" s="4809" t="s">
        <v>6024</v>
      </c>
      <c r="E235" s="4810"/>
      <c r="F235" s="4807">
        <v>544</v>
      </c>
      <c r="G235" s="4803" t="s">
        <v>6025</v>
      </c>
      <c r="H235" s="4808" t="s">
        <v>6026</v>
      </c>
      <c r="I235" s="4809" t="s">
        <v>6027</v>
      </c>
      <c r="J235" s="4810"/>
      <c r="K235" s="4807">
        <v>868</v>
      </c>
      <c r="L235" s="4803" t="s">
        <v>6028</v>
      </c>
      <c r="M235" s="4808" t="s">
        <v>6029</v>
      </c>
      <c r="N235" s="4809" t="s">
        <v>6030</v>
      </c>
      <c r="O235" s="4810"/>
      <c r="P235" s="4807">
        <v>1192</v>
      </c>
      <c r="Q235" s="4803" t="s">
        <v>6031</v>
      </c>
      <c r="R235" s="4808" t="s">
        <v>6032</v>
      </c>
      <c r="S235" s="4809" t="s">
        <v>6033</v>
      </c>
      <c r="T235" s="1594"/>
      <c r="U235" s="1594"/>
      <c r="V235" s="1594"/>
      <c r="W235" s="1594"/>
      <c r="X235" s="1594"/>
      <c r="Y235" s="1594"/>
      <c r="Z235" s="1594"/>
      <c r="AA235" s="1594"/>
      <c r="AB235" s="1594"/>
      <c r="AC235" s="1594"/>
      <c r="AD235" s="1594"/>
    </row>
    <row r="236" spans="1:30">
      <c r="A236" s="4807">
        <v>221</v>
      </c>
      <c r="B236" s="4803" t="s">
        <v>6034</v>
      </c>
      <c r="C236" s="4808" t="s">
        <v>6035</v>
      </c>
      <c r="D236" s="4809" t="s">
        <v>6036</v>
      </c>
      <c r="E236" s="4810"/>
      <c r="F236" s="4807">
        <v>545</v>
      </c>
      <c r="G236" s="4803" t="s">
        <v>6037</v>
      </c>
      <c r="H236" s="4808" t="s">
        <v>6038</v>
      </c>
      <c r="I236" s="4809" t="s">
        <v>6039</v>
      </c>
      <c r="J236" s="4810"/>
      <c r="K236" s="4807">
        <v>869</v>
      </c>
      <c r="L236" s="4803" t="s">
        <v>6040</v>
      </c>
      <c r="M236" s="4808" t="s">
        <v>6041</v>
      </c>
      <c r="N236" s="4809" t="s">
        <v>6042</v>
      </c>
      <c r="O236" s="4810"/>
      <c r="P236" s="4807">
        <v>1193</v>
      </c>
      <c r="Q236" s="4803" t="s">
        <v>6043</v>
      </c>
      <c r="R236" s="4808" t="s">
        <v>6044</v>
      </c>
      <c r="S236" s="4809" t="s">
        <v>6045</v>
      </c>
      <c r="T236" s="1594"/>
      <c r="U236" s="1594"/>
      <c r="V236" s="1594"/>
      <c r="W236" s="1594"/>
      <c r="X236" s="1594"/>
      <c r="Y236" s="1594"/>
      <c r="Z236" s="1594"/>
      <c r="AA236" s="1594"/>
      <c r="AB236" s="1594"/>
      <c r="AC236" s="1594"/>
      <c r="AD236" s="1594"/>
    </row>
    <row r="237" spans="1:30">
      <c r="A237" s="4807">
        <v>222</v>
      </c>
      <c r="B237" s="4803" t="s">
        <v>6046</v>
      </c>
      <c r="C237" s="4808" t="s">
        <v>6047</v>
      </c>
      <c r="D237" s="4809" t="s">
        <v>6048</v>
      </c>
      <c r="E237" s="4810"/>
      <c r="F237" s="4807">
        <v>546</v>
      </c>
      <c r="G237" s="4803" t="s">
        <v>6049</v>
      </c>
      <c r="H237" s="4808" t="s">
        <v>6050</v>
      </c>
      <c r="I237" s="4809" t="s">
        <v>6051</v>
      </c>
      <c r="J237" s="4810"/>
      <c r="K237" s="4807">
        <v>870</v>
      </c>
      <c r="L237" s="4803" t="s">
        <v>6052</v>
      </c>
      <c r="M237" s="4808" t="s">
        <v>6053</v>
      </c>
      <c r="N237" s="4809" t="s">
        <v>6054</v>
      </c>
      <c r="O237" s="4810"/>
      <c r="P237" s="4807">
        <v>1194</v>
      </c>
      <c r="Q237" s="4803" t="s">
        <v>6055</v>
      </c>
      <c r="R237" s="4808" t="s">
        <v>6056</v>
      </c>
      <c r="S237" s="4809" t="s">
        <v>6057</v>
      </c>
      <c r="T237" s="1594"/>
      <c r="U237" s="1594"/>
      <c r="V237" s="1594"/>
      <c r="W237" s="1594"/>
      <c r="X237" s="1594"/>
      <c r="Y237" s="1594"/>
      <c r="Z237" s="1594"/>
      <c r="AA237" s="1594"/>
      <c r="AB237" s="1594"/>
      <c r="AC237" s="1594"/>
      <c r="AD237" s="1594"/>
    </row>
    <row r="238" spans="1:30">
      <c r="A238" s="4807">
        <v>223</v>
      </c>
      <c r="B238" s="4803" t="s">
        <v>6058</v>
      </c>
      <c r="C238" s="4808" t="s">
        <v>6059</v>
      </c>
      <c r="D238" s="4809" t="s">
        <v>6060</v>
      </c>
      <c r="E238" s="4810"/>
      <c r="F238" s="4807">
        <v>547</v>
      </c>
      <c r="G238" s="4803" t="s">
        <v>6061</v>
      </c>
      <c r="H238" s="4808" t="s">
        <v>6062</v>
      </c>
      <c r="I238" s="4809" t="s">
        <v>6063</v>
      </c>
      <c r="J238" s="4810"/>
      <c r="K238" s="4807">
        <v>871</v>
      </c>
      <c r="L238" s="4803" t="s">
        <v>6064</v>
      </c>
      <c r="M238" s="4808" t="s">
        <v>6065</v>
      </c>
      <c r="N238" s="4809" t="s">
        <v>6066</v>
      </c>
      <c r="O238" s="4810"/>
      <c r="P238" s="4807">
        <v>1195</v>
      </c>
      <c r="Q238" s="4803" t="s">
        <v>6067</v>
      </c>
      <c r="R238" s="4808" t="s">
        <v>6068</v>
      </c>
      <c r="S238" s="4809" t="s">
        <v>6069</v>
      </c>
      <c r="T238" s="1594"/>
      <c r="U238" s="1594"/>
      <c r="V238" s="1594"/>
      <c r="W238" s="1594"/>
      <c r="X238" s="1594"/>
      <c r="Y238" s="1594"/>
      <c r="Z238" s="1594"/>
      <c r="AA238" s="1594"/>
      <c r="AB238" s="1594"/>
      <c r="AC238" s="1594"/>
      <c r="AD238" s="1594"/>
    </row>
    <row r="239" spans="1:30">
      <c r="A239" s="4807">
        <v>224</v>
      </c>
      <c r="B239" s="4803" t="s">
        <v>6070</v>
      </c>
      <c r="C239" s="4808" t="s">
        <v>6071</v>
      </c>
      <c r="D239" s="4809" t="s">
        <v>6072</v>
      </c>
      <c r="E239" s="4810"/>
      <c r="F239" s="4807">
        <v>548</v>
      </c>
      <c r="G239" s="4803" t="s">
        <v>6073</v>
      </c>
      <c r="H239" s="4808" t="s">
        <v>6074</v>
      </c>
      <c r="I239" s="4809" t="s">
        <v>6075</v>
      </c>
      <c r="J239" s="4810"/>
      <c r="K239" s="4807">
        <v>872</v>
      </c>
      <c r="L239" s="4803" t="s">
        <v>6076</v>
      </c>
      <c r="M239" s="4808" t="s">
        <v>6077</v>
      </c>
      <c r="N239" s="4809" t="s">
        <v>6078</v>
      </c>
      <c r="O239" s="4810"/>
      <c r="P239" s="4807">
        <v>1196</v>
      </c>
      <c r="Q239" s="4803" t="s">
        <v>6079</v>
      </c>
      <c r="R239" s="4808" t="s">
        <v>6080</v>
      </c>
      <c r="S239" s="4809" t="s">
        <v>6081</v>
      </c>
      <c r="T239" s="1594"/>
      <c r="U239" s="1594"/>
      <c r="V239" s="1594"/>
      <c r="W239" s="1594"/>
      <c r="X239" s="1594"/>
      <c r="Y239" s="1594"/>
      <c r="Z239" s="1594"/>
      <c r="AA239" s="1594"/>
      <c r="AB239" s="1594"/>
      <c r="AC239" s="1594"/>
      <c r="AD239" s="1594"/>
    </row>
    <row r="240" spans="1:30">
      <c r="A240" s="4807">
        <v>225</v>
      </c>
      <c r="B240" s="4803" t="s">
        <v>6082</v>
      </c>
      <c r="C240" s="4808" t="s">
        <v>6083</v>
      </c>
      <c r="D240" s="4809" t="s">
        <v>6084</v>
      </c>
      <c r="E240" s="4810"/>
      <c r="F240" s="4807">
        <v>549</v>
      </c>
      <c r="G240" s="4803" t="s">
        <v>6085</v>
      </c>
      <c r="H240" s="4808" t="s">
        <v>6086</v>
      </c>
      <c r="I240" s="4809" t="s">
        <v>6087</v>
      </c>
      <c r="J240" s="4810"/>
      <c r="K240" s="4807">
        <v>873</v>
      </c>
      <c r="L240" s="4803" t="s">
        <v>6088</v>
      </c>
      <c r="M240" s="4808" t="s">
        <v>6089</v>
      </c>
      <c r="N240" s="4809" t="s">
        <v>6090</v>
      </c>
      <c r="O240" s="4810"/>
      <c r="P240" s="4807">
        <v>1197</v>
      </c>
      <c r="Q240" s="4803" t="s">
        <v>6091</v>
      </c>
      <c r="R240" s="4808" t="s">
        <v>6092</v>
      </c>
      <c r="S240" s="4809" t="s">
        <v>6093</v>
      </c>
      <c r="T240" s="1594"/>
      <c r="U240" s="1594"/>
      <c r="V240" s="1594"/>
      <c r="W240" s="1594"/>
      <c r="X240" s="1594"/>
      <c r="Y240" s="1594"/>
      <c r="Z240" s="1594"/>
      <c r="AA240" s="1594"/>
      <c r="AB240" s="1594"/>
      <c r="AC240" s="1594"/>
      <c r="AD240" s="1594"/>
    </row>
    <row r="241" spans="1:30">
      <c r="A241" s="4807">
        <v>226</v>
      </c>
      <c r="B241" s="4803" t="s">
        <v>6094</v>
      </c>
      <c r="C241" s="4808" t="s">
        <v>6095</v>
      </c>
      <c r="D241" s="4809" t="s">
        <v>4942</v>
      </c>
      <c r="E241" s="4810"/>
      <c r="F241" s="4807">
        <v>550</v>
      </c>
      <c r="G241" s="4803" t="s">
        <v>6096</v>
      </c>
      <c r="H241" s="4808" t="s">
        <v>6097</v>
      </c>
      <c r="I241" s="4809" t="s">
        <v>6098</v>
      </c>
      <c r="J241" s="4810"/>
      <c r="K241" s="4807">
        <v>874</v>
      </c>
      <c r="L241" s="4803" t="s">
        <v>6099</v>
      </c>
      <c r="M241" s="4808" t="s">
        <v>6100</v>
      </c>
      <c r="N241" s="4809" t="s">
        <v>6101</v>
      </c>
      <c r="O241" s="4810"/>
      <c r="P241" s="4807">
        <v>1198</v>
      </c>
      <c r="Q241" s="4803" t="s">
        <v>6102</v>
      </c>
      <c r="R241" s="4808" t="s">
        <v>6103</v>
      </c>
      <c r="S241" s="4809" t="s">
        <v>6104</v>
      </c>
      <c r="T241" s="1594"/>
      <c r="U241" s="1594"/>
      <c r="V241" s="1594"/>
      <c r="W241" s="1594"/>
      <c r="X241" s="1594"/>
      <c r="Y241" s="1594"/>
      <c r="Z241" s="1594"/>
      <c r="AA241" s="1594"/>
      <c r="AB241" s="1594"/>
      <c r="AC241" s="1594"/>
      <c r="AD241" s="1594"/>
    </row>
    <row r="242" spans="1:30">
      <c r="A242" s="4807">
        <v>227</v>
      </c>
      <c r="B242" s="4803" t="s">
        <v>6105</v>
      </c>
      <c r="C242" s="4808" t="s">
        <v>6106</v>
      </c>
      <c r="D242" s="4809" t="s">
        <v>6107</v>
      </c>
      <c r="E242" s="4810"/>
      <c r="F242" s="4807">
        <v>551</v>
      </c>
      <c r="G242" s="4803" t="s">
        <v>6108</v>
      </c>
      <c r="H242" s="4808" t="s">
        <v>6109</v>
      </c>
      <c r="I242" s="4809" t="s">
        <v>6110</v>
      </c>
      <c r="J242" s="4810"/>
      <c r="K242" s="4807">
        <v>875</v>
      </c>
      <c r="L242" s="4803" t="s">
        <v>6111</v>
      </c>
      <c r="M242" s="4808" t="s">
        <v>6112</v>
      </c>
      <c r="N242" s="4809" t="s">
        <v>6113</v>
      </c>
      <c r="O242" s="4810"/>
      <c r="P242" s="4807">
        <v>1199</v>
      </c>
      <c r="Q242" s="4803" t="s">
        <v>6114</v>
      </c>
      <c r="R242" s="4808" t="s">
        <v>6115</v>
      </c>
      <c r="S242" s="4809" t="s">
        <v>6116</v>
      </c>
      <c r="T242" s="1594"/>
      <c r="U242" s="1594"/>
      <c r="V242" s="1594"/>
      <c r="W242" s="1594"/>
      <c r="X242" s="1594"/>
      <c r="Y242" s="1594"/>
      <c r="Z242" s="1594"/>
      <c r="AA242" s="1594"/>
      <c r="AB242" s="1594"/>
      <c r="AC242" s="1594"/>
      <c r="AD242" s="1594"/>
    </row>
    <row r="243" spans="1:30">
      <c r="A243" s="4807">
        <v>228</v>
      </c>
      <c r="B243" s="4803" t="s">
        <v>6117</v>
      </c>
      <c r="C243" s="4808" t="s">
        <v>6118</v>
      </c>
      <c r="D243" s="4809" t="s">
        <v>6119</v>
      </c>
      <c r="E243" s="4810"/>
      <c r="F243" s="4807">
        <v>552</v>
      </c>
      <c r="G243" s="4803" t="s">
        <v>6120</v>
      </c>
      <c r="H243" s="4808" t="s">
        <v>6121</v>
      </c>
      <c r="I243" s="4809" t="s">
        <v>6122</v>
      </c>
      <c r="J243" s="4810"/>
      <c r="K243" s="4807">
        <v>876</v>
      </c>
      <c r="L243" s="4803" t="s">
        <v>6123</v>
      </c>
      <c r="M243" s="4808" t="s">
        <v>6124</v>
      </c>
      <c r="N243" s="4809" t="s">
        <v>6125</v>
      </c>
      <c r="O243" s="4810"/>
      <c r="P243" s="4807">
        <v>1200</v>
      </c>
      <c r="Q243" s="4803" t="s">
        <v>6126</v>
      </c>
      <c r="R243" s="4808" t="s">
        <v>6127</v>
      </c>
      <c r="S243" s="4809" t="s">
        <v>2488</v>
      </c>
      <c r="T243" s="1594"/>
      <c r="U243" s="1594"/>
      <c r="V243" s="1594"/>
      <c r="W243" s="1594"/>
      <c r="X243" s="1594"/>
      <c r="Y243" s="1594"/>
      <c r="Z243" s="1594"/>
      <c r="AA243" s="1594"/>
      <c r="AB243" s="1594"/>
      <c r="AC243" s="1594"/>
      <c r="AD243" s="1594"/>
    </row>
    <row r="244" spans="1:30">
      <c r="A244" s="4807">
        <v>229</v>
      </c>
      <c r="B244" s="4803" t="s">
        <v>6128</v>
      </c>
      <c r="C244" s="4808" t="s">
        <v>6129</v>
      </c>
      <c r="D244" s="4809" t="s">
        <v>6130</v>
      </c>
      <c r="E244" s="4810"/>
      <c r="F244" s="4807">
        <v>553</v>
      </c>
      <c r="G244" s="4803" t="s">
        <v>6131</v>
      </c>
      <c r="H244" s="4808" t="s">
        <v>6132</v>
      </c>
      <c r="I244" s="4809" t="s">
        <v>6133</v>
      </c>
      <c r="J244" s="4810"/>
      <c r="K244" s="4807">
        <v>877</v>
      </c>
      <c r="L244" s="4803" t="s">
        <v>6134</v>
      </c>
      <c r="M244" s="4808" t="s">
        <v>6135</v>
      </c>
      <c r="N244" s="4809" t="s">
        <v>6136</v>
      </c>
      <c r="O244" s="4810"/>
      <c r="P244" s="4807">
        <v>1201</v>
      </c>
      <c r="Q244" s="4803" t="s">
        <v>6137</v>
      </c>
      <c r="R244" s="4808" t="s">
        <v>6138</v>
      </c>
      <c r="S244" s="4809" t="s">
        <v>6139</v>
      </c>
      <c r="T244" s="1594"/>
      <c r="U244" s="1594"/>
      <c r="V244" s="1594"/>
      <c r="W244" s="1594"/>
      <c r="X244" s="1594"/>
      <c r="Y244" s="1594"/>
      <c r="Z244" s="1594"/>
      <c r="AA244" s="1594"/>
      <c r="AB244" s="1594"/>
      <c r="AC244" s="1594"/>
      <c r="AD244" s="1594"/>
    </row>
    <row r="245" spans="1:30">
      <c r="A245" s="4807">
        <v>230</v>
      </c>
      <c r="B245" s="4803" t="s">
        <v>6140</v>
      </c>
      <c r="C245" s="4808" t="s">
        <v>6141</v>
      </c>
      <c r="D245" s="4809" t="s">
        <v>6142</v>
      </c>
      <c r="E245" s="4810"/>
      <c r="F245" s="4807">
        <v>554</v>
      </c>
      <c r="G245" s="4803" t="s">
        <v>6143</v>
      </c>
      <c r="H245" s="4808" t="s">
        <v>6144</v>
      </c>
      <c r="I245" s="4809" t="s">
        <v>6145</v>
      </c>
      <c r="J245" s="4810"/>
      <c r="K245" s="4807">
        <v>878</v>
      </c>
      <c r="L245" s="4803" t="s">
        <v>6146</v>
      </c>
      <c r="M245" s="4808" t="s">
        <v>6147</v>
      </c>
      <c r="N245" s="4809" t="s">
        <v>6125</v>
      </c>
      <c r="O245" s="4810"/>
      <c r="P245" s="4807">
        <v>1202</v>
      </c>
      <c r="Q245" s="4803" t="s">
        <v>6148</v>
      </c>
      <c r="R245" s="4808" t="s">
        <v>6149</v>
      </c>
      <c r="S245" s="4809" t="s">
        <v>6150</v>
      </c>
      <c r="T245" s="1594"/>
      <c r="U245" s="1594"/>
      <c r="V245" s="1594"/>
      <c r="W245" s="1594"/>
      <c r="X245" s="1594"/>
      <c r="Y245" s="1594"/>
      <c r="Z245" s="1594"/>
      <c r="AA245" s="1594"/>
      <c r="AB245" s="1594"/>
      <c r="AC245" s="1594"/>
      <c r="AD245" s="1594"/>
    </row>
    <row r="246" spans="1:30">
      <c r="A246" s="4807">
        <v>231</v>
      </c>
      <c r="B246" s="4803" t="s">
        <v>6151</v>
      </c>
      <c r="C246" s="4808" t="s">
        <v>6152</v>
      </c>
      <c r="D246" s="4809" t="s">
        <v>6153</v>
      </c>
      <c r="E246" s="4810"/>
      <c r="F246" s="4807">
        <v>555</v>
      </c>
      <c r="G246" s="4803" t="s">
        <v>6154</v>
      </c>
      <c r="H246" s="4808" t="s">
        <v>6155</v>
      </c>
      <c r="I246" s="4809" t="s">
        <v>6156</v>
      </c>
      <c r="J246" s="4810"/>
      <c r="K246" s="4807">
        <v>879</v>
      </c>
      <c r="L246" s="4803" t="s">
        <v>6157</v>
      </c>
      <c r="M246" s="4808" t="s">
        <v>6158</v>
      </c>
      <c r="N246" s="4809" t="s">
        <v>6159</v>
      </c>
      <c r="O246" s="4810"/>
      <c r="P246" s="4807">
        <v>1203</v>
      </c>
      <c r="Q246" s="4803" t="s">
        <v>6160</v>
      </c>
      <c r="R246" s="4808" t="s">
        <v>6161</v>
      </c>
      <c r="S246" s="4809" t="s">
        <v>6162</v>
      </c>
      <c r="T246" s="1594"/>
      <c r="U246" s="1594"/>
      <c r="V246" s="1594"/>
      <c r="W246" s="1594"/>
      <c r="X246" s="1594"/>
      <c r="Y246" s="1594"/>
      <c r="Z246" s="1594"/>
      <c r="AA246" s="1594"/>
      <c r="AB246" s="1594"/>
      <c r="AC246" s="1594"/>
      <c r="AD246" s="1594"/>
    </row>
    <row r="247" spans="1:30">
      <c r="A247" s="4807">
        <v>232</v>
      </c>
      <c r="B247" s="4803" t="s">
        <v>6163</v>
      </c>
      <c r="C247" s="4808" t="s">
        <v>6164</v>
      </c>
      <c r="D247" s="4809" t="s">
        <v>6165</v>
      </c>
      <c r="E247" s="4810"/>
      <c r="F247" s="4807">
        <v>556</v>
      </c>
      <c r="G247" s="4803" t="s">
        <v>6166</v>
      </c>
      <c r="H247" s="4808" t="s">
        <v>6167</v>
      </c>
      <c r="I247" s="4809" t="s">
        <v>6168</v>
      </c>
      <c r="J247" s="4810"/>
      <c r="K247" s="4807">
        <v>880</v>
      </c>
      <c r="L247" s="4803" t="s">
        <v>6169</v>
      </c>
      <c r="M247" s="4808" t="s">
        <v>6170</v>
      </c>
      <c r="N247" s="4809" t="s">
        <v>6171</v>
      </c>
      <c r="O247" s="4810"/>
      <c r="P247" s="4807">
        <v>1204</v>
      </c>
      <c r="Q247" s="4803" t="s">
        <v>6172</v>
      </c>
      <c r="R247" s="4808" t="s">
        <v>6173</v>
      </c>
      <c r="S247" s="4809" t="s">
        <v>6174</v>
      </c>
      <c r="T247" s="1594"/>
      <c r="U247" s="1594"/>
      <c r="V247" s="1594"/>
      <c r="W247" s="1594"/>
      <c r="X247" s="1594"/>
      <c r="Y247" s="1594"/>
      <c r="Z247" s="1594"/>
      <c r="AA247" s="1594"/>
      <c r="AB247" s="1594"/>
      <c r="AC247" s="1594"/>
      <c r="AD247" s="1594"/>
    </row>
    <row r="248" spans="1:30">
      <c r="A248" s="4807">
        <v>233</v>
      </c>
      <c r="B248" s="4803" t="s">
        <v>6175</v>
      </c>
      <c r="C248" s="4808" t="s">
        <v>6176</v>
      </c>
      <c r="D248" s="4809" t="s">
        <v>6177</v>
      </c>
      <c r="E248" s="4810"/>
      <c r="F248" s="4807">
        <v>557</v>
      </c>
      <c r="G248" s="4803" t="s">
        <v>6178</v>
      </c>
      <c r="H248" s="4808" t="s">
        <v>6179</v>
      </c>
      <c r="I248" s="4809" t="s">
        <v>6180</v>
      </c>
      <c r="J248" s="4810"/>
      <c r="K248" s="4807">
        <v>881</v>
      </c>
      <c r="L248" s="4803" t="s">
        <v>6181</v>
      </c>
      <c r="M248" s="4808" t="s">
        <v>6182</v>
      </c>
      <c r="N248" s="4809" t="s">
        <v>6183</v>
      </c>
      <c r="O248" s="4810"/>
      <c r="P248" s="4807">
        <v>1205</v>
      </c>
      <c r="Q248" s="4803" t="s">
        <v>6184</v>
      </c>
      <c r="R248" s="4808" t="s">
        <v>6185</v>
      </c>
      <c r="S248" s="4809" t="s">
        <v>6186</v>
      </c>
      <c r="T248" s="1594"/>
      <c r="U248" s="1594"/>
      <c r="V248" s="1594"/>
      <c r="W248" s="1594"/>
      <c r="X248" s="1594"/>
      <c r="Y248" s="1594"/>
      <c r="Z248" s="1594"/>
      <c r="AA248" s="1594"/>
      <c r="AB248" s="1594"/>
      <c r="AC248" s="1594"/>
      <c r="AD248" s="1594"/>
    </row>
    <row r="249" spans="1:30">
      <c r="A249" s="4807">
        <v>234</v>
      </c>
      <c r="B249" s="4803" t="s">
        <v>6187</v>
      </c>
      <c r="C249" s="4808" t="s">
        <v>6188</v>
      </c>
      <c r="D249" s="4809" t="s">
        <v>6189</v>
      </c>
      <c r="E249" s="4810"/>
      <c r="F249" s="4807">
        <v>558</v>
      </c>
      <c r="G249" s="4803" t="s">
        <v>6190</v>
      </c>
      <c r="H249" s="4808" t="s">
        <v>6191</v>
      </c>
      <c r="I249" s="4809" t="s">
        <v>6192</v>
      </c>
      <c r="J249" s="4810"/>
      <c r="K249" s="4807">
        <v>882</v>
      </c>
      <c r="L249" s="4803" t="s">
        <v>6193</v>
      </c>
      <c r="M249" s="4808" t="s">
        <v>6194</v>
      </c>
      <c r="N249" s="4809" t="s">
        <v>6195</v>
      </c>
      <c r="O249" s="4810"/>
      <c r="P249" s="4807">
        <v>1206</v>
      </c>
      <c r="Q249" s="4803" t="s">
        <v>6196</v>
      </c>
      <c r="R249" s="4808" t="s">
        <v>6197</v>
      </c>
      <c r="S249" s="4809" t="s">
        <v>6198</v>
      </c>
      <c r="T249" s="1594"/>
      <c r="U249" s="1594"/>
      <c r="V249" s="1594"/>
      <c r="W249" s="1594"/>
      <c r="X249" s="1594"/>
      <c r="Y249" s="1594"/>
      <c r="Z249" s="1594"/>
      <c r="AA249" s="1594"/>
      <c r="AB249" s="1594"/>
      <c r="AC249" s="1594"/>
      <c r="AD249" s="1594"/>
    </row>
    <row r="250" spans="1:30">
      <c r="A250" s="4807">
        <v>235</v>
      </c>
      <c r="B250" s="4803" t="s">
        <v>6199</v>
      </c>
      <c r="C250" s="4808" t="s">
        <v>6200</v>
      </c>
      <c r="D250" s="4809" t="s">
        <v>6201</v>
      </c>
      <c r="E250" s="4810"/>
      <c r="F250" s="4807">
        <v>559</v>
      </c>
      <c r="G250" s="4803" t="s">
        <v>6202</v>
      </c>
      <c r="H250" s="4808" t="s">
        <v>6203</v>
      </c>
      <c r="I250" s="4809" t="s">
        <v>6204</v>
      </c>
      <c r="J250" s="4810"/>
      <c r="K250" s="4807">
        <v>883</v>
      </c>
      <c r="L250" s="4803" t="s">
        <v>6205</v>
      </c>
      <c r="M250" s="4808" t="s">
        <v>6206</v>
      </c>
      <c r="N250" s="4809" t="s">
        <v>6207</v>
      </c>
      <c r="O250" s="4810"/>
      <c r="P250" s="4807">
        <v>1207</v>
      </c>
      <c r="Q250" s="4803" t="s">
        <v>6208</v>
      </c>
      <c r="R250" s="4808" t="s">
        <v>6209</v>
      </c>
      <c r="S250" s="4809" t="s">
        <v>6210</v>
      </c>
      <c r="T250" s="1594"/>
      <c r="U250" s="1594"/>
      <c r="V250" s="1594"/>
      <c r="W250" s="1594"/>
      <c r="X250" s="1594"/>
      <c r="Y250" s="1594"/>
      <c r="Z250" s="1594"/>
      <c r="AA250" s="1594"/>
      <c r="AB250" s="1594"/>
      <c r="AC250" s="1594"/>
      <c r="AD250" s="1594"/>
    </row>
    <row r="251" spans="1:30">
      <c r="A251" s="4807">
        <v>236</v>
      </c>
      <c r="B251" s="4803" t="s">
        <v>6211</v>
      </c>
      <c r="C251" s="4808" t="s">
        <v>6212</v>
      </c>
      <c r="D251" s="4809" t="s">
        <v>6213</v>
      </c>
      <c r="E251" s="4810"/>
      <c r="F251" s="4807">
        <v>560</v>
      </c>
      <c r="G251" s="4803" t="s">
        <v>6214</v>
      </c>
      <c r="H251" s="4808" t="s">
        <v>6215</v>
      </c>
      <c r="I251" s="4809" t="s">
        <v>6216</v>
      </c>
      <c r="J251" s="4810"/>
      <c r="K251" s="4807">
        <v>884</v>
      </c>
      <c r="L251" s="4803" t="s">
        <v>6217</v>
      </c>
      <c r="M251" s="4808" t="s">
        <v>6218</v>
      </c>
      <c r="N251" s="4809" t="s">
        <v>6219</v>
      </c>
      <c r="O251" s="4810"/>
      <c r="P251" s="4807">
        <v>1208</v>
      </c>
      <c r="Q251" s="4803" t="s">
        <v>6220</v>
      </c>
      <c r="R251" s="4808" t="s">
        <v>6221</v>
      </c>
      <c r="S251" s="4809" t="s">
        <v>6222</v>
      </c>
      <c r="T251" s="1594"/>
      <c r="U251" s="1594"/>
      <c r="V251" s="1594"/>
      <c r="W251" s="1594"/>
      <c r="X251" s="1594"/>
      <c r="Y251" s="1594"/>
      <c r="Z251" s="1594"/>
      <c r="AA251" s="1594"/>
      <c r="AB251" s="1594"/>
      <c r="AC251" s="1594"/>
      <c r="AD251" s="1594"/>
    </row>
    <row r="252" spans="1:30">
      <c r="A252" s="4807">
        <v>237</v>
      </c>
      <c r="B252" s="4803" t="s">
        <v>6223</v>
      </c>
      <c r="C252" s="4808" t="s">
        <v>6224</v>
      </c>
      <c r="D252" s="4809" t="s">
        <v>6225</v>
      </c>
      <c r="E252" s="4810"/>
      <c r="F252" s="4807">
        <v>561</v>
      </c>
      <c r="G252" s="4803" t="s">
        <v>6226</v>
      </c>
      <c r="H252" s="4808" t="s">
        <v>6227</v>
      </c>
      <c r="I252" s="4809" t="s">
        <v>6228</v>
      </c>
      <c r="J252" s="4810"/>
      <c r="K252" s="4807">
        <v>885</v>
      </c>
      <c r="L252" s="4803" t="s">
        <v>6229</v>
      </c>
      <c r="M252" s="4808" t="s">
        <v>6230</v>
      </c>
      <c r="N252" s="4809" t="s">
        <v>6231</v>
      </c>
      <c r="O252" s="4810"/>
      <c r="P252" s="4807">
        <v>1209</v>
      </c>
      <c r="Q252" s="4803" t="s">
        <v>6232</v>
      </c>
      <c r="R252" s="4808" t="s">
        <v>6233</v>
      </c>
      <c r="S252" s="4809" t="s">
        <v>6234</v>
      </c>
      <c r="T252" s="1594"/>
      <c r="U252" s="1594"/>
      <c r="V252" s="1594"/>
      <c r="W252" s="1594"/>
      <c r="X252" s="1594"/>
      <c r="Y252" s="1594"/>
      <c r="Z252" s="1594"/>
      <c r="AA252" s="1594"/>
      <c r="AB252" s="1594"/>
      <c r="AC252" s="1594"/>
      <c r="AD252" s="1594"/>
    </row>
    <row r="253" spans="1:30">
      <c r="A253" s="4807">
        <v>238</v>
      </c>
      <c r="B253" s="4803" t="s">
        <v>6235</v>
      </c>
      <c r="C253" s="4808" t="s">
        <v>6236</v>
      </c>
      <c r="D253" s="4809" t="s">
        <v>6237</v>
      </c>
      <c r="E253" s="4810"/>
      <c r="F253" s="4807">
        <v>562</v>
      </c>
      <c r="G253" s="4803" t="s">
        <v>6238</v>
      </c>
      <c r="H253" s="4808" t="s">
        <v>6239</v>
      </c>
      <c r="I253" s="4809" t="s">
        <v>6240</v>
      </c>
      <c r="J253" s="4810"/>
      <c r="K253" s="4807">
        <v>886</v>
      </c>
      <c r="L253" s="4803" t="s">
        <v>6241</v>
      </c>
      <c r="M253" s="4808" t="s">
        <v>6242</v>
      </c>
      <c r="N253" s="4809" t="s">
        <v>6243</v>
      </c>
      <c r="O253" s="4810"/>
      <c r="P253" s="4807">
        <v>1210</v>
      </c>
      <c r="Q253" s="4803" t="s">
        <v>6244</v>
      </c>
      <c r="R253" s="4808" t="s">
        <v>6245</v>
      </c>
      <c r="S253" s="4809" t="s">
        <v>6246</v>
      </c>
      <c r="T253" s="1594"/>
      <c r="U253" s="1594"/>
      <c r="V253" s="1594"/>
      <c r="W253" s="1594"/>
      <c r="X253" s="1594"/>
      <c r="Y253" s="1594"/>
      <c r="Z253" s="1594"/>
      <c r="AA253" s="1594"/>
      <c r="AB253" s="1594"/>
      <c r="AC253" s="1594"/>
      <c r="AD253" s="1594"/>
    </row>
    <row r="254" spans="1:30">
      <c r="A254" s="4807">
        <v>239</v>
      </c>
      <c r="B254" s="4803" t="s">
        <v>6247</v>
      </c>
      <c r="C254" s="4808" t="s">
        <v>6248</v>
      </c>
      <c r="D254" s="4809" t="s">
        <v>6249</v>
      </c>
      <c r="E254" s="4810"/>
      <c r="F254" s="4807">
        <v>563</v>
      </c>
      <c r="G254" s="4803" t="s">
        <v>6250</v>
      </c>
      <c r="H254" s="4808" t="s">
        <v>6251</v>
      </c>
      <c r="I254" s="4809" t="s">
        <v>6252</v>
      </c>
      <c r="J254" s="4810"/>
      <c r="K254" s="4807">
        <v>887</v>
      </c>
      <c r="L254" s="4803" t="s">
        <v>6253</v>
      </c>
      <c r="M254" s="4808" t="s">
        <v>3515</v>
      </c>
      <c r="N254" s="4809" t="s">
        <v>6136</v>
      </c>
      <c r="O254" s="4810"/>
      <c r="P254" s="4807">
        <v>1211</v>
      </c>
      <c r="Q254" s="4803" t="s">
        <v>6254</v>
      </c>
      <c r="R254" s="4808" t="s">
        <v>6255</v>
      </c>
      <c r="S254" s="4809" t="s">
        <v>6256</v>
      </c>
      <c r="T254" s="1594"/>
      <c r="U254" s="1594"/>
      <c r="V254" s="1594"/>
      <c r="W254" s="1594"/>
      <c r="X254" s="1594"/>
      <c r="Y254" s="1594"/>
      <c r="Z254" s="1594"/>
      <c r="AA254" s="1594"/>
      <c r="AB254" s="1594"/>
      <c r="AC254" s="1594"/>
      <c r="AD254" s="1594"/>
    </row>
    <row r="255" spans="1:30">
      <c r="A255" s="4807">
        <v>240</v>
      </c>
      <c r="B255" s="4803" t="s">
        <v>6257</v>
      </c>
      <c r="C255" s="4808" t="s">
        <v>6258</v>
      </c>
      <c r="D255" s="4809" t="s">
        <v>6259</v>
      </c>
      <c r="E255" s="4810"/>
      <c r="F255" s="4807">
        <v>564</v>
      </c>
      <c r="G255" s="4803" t="s">
        <v>6260</v>
      </c>
      <c r="H255" s="4808" t="s">
        <v>6261</v>
      </c>
      <c r="I255" s="4809" t="s">
        <v>6262</v>
      </c>
      <c r="J255" s="4810"/>
      <c r="K255" s="4807">
        <v>888</v>
      </c>
      <c r="L255" s="4803" t="s">
        <v>6263</v>
      </c>
      <c r="M255" s="4808" t="s">
        <v>6264</v>
      </c>
      <c r="N255" s="4809" t="s">
        <v>6265</v>
      </c>
      <c r="O255" s="4810"/>
      <c r="P255" s="4807">
        <v>1212</v>
      </c>
      <c r="Q255" s="4803" t="s">
        <v>6266</v>
      </c>
      <c r="R255" s="4808" t="s">
        <v>6267</v>
      </c>
      <c r="S255" s="4809" t="s">
        <v>207</v>
      </c>
      <c r="T255" s="1594"/>
      <c r="U255" s="1594"/>
      <c r="V255" s="1594"/>
      <c r="W255" s="1594"/>
      <c r="X255" s="1594"/>
      <c r="Y255" s="1594"/>
      <c r="Z255" s="1594"/>
      <c r="AA255" s="1594"/>
      <c r="AB255" s="1594"/>
      <c r="AC255" s="1594"/>
      <c r="AD255" s="1594"/>
    </row>
    <row r="256" spans="1:30">
      <c r="A256" s="4807">
        <v>241</v>
      </c>
      <c r="B256" s="4803" t="s">
        <v>6268</v>
      </c>
      <c r="C256" s="4808" t="s">
        <v>6269</v>
      </c>
      <c r="D256" s="4809" t="s">
        <v>6270</v>
      </c>
      <c r="E256" s="4810"/>
      <c r="F256" s="4807">
        <v>565</v>
      </c>
      <c r="G256" s="4803" t="s">
        <v>6271</v>
      </c>
      <c r="H256" s="4808" t="s">
        <v>6272</v>
      </c>
      <c r="I256" s="4809" t="s">
        <v>6273</v>
      </c>
      <c r="J256" s="4810"/>
      <c r="K256" s="4807">
        <v>889</v>
      </c>
      <c r="L256" s="4803" t="s">
        <v>6274</v>
      </c>
      <c r="M256" s="4808" t="s">
        <v>6275</v>
      </c>
      <c r="N256" s="4809" t="s">
        <v>6276</v>
      </c>
      <c r="O256" s="4810"/>
      <c r="P256" s="4807">
        <v>1213</v>
      </c>
      <c r="Q256" s="4803" t="s">
        <v>6277</v>
      </c>
      <c r="R256" s="4808" t="s">
        <v>6278</v>
      </c>
      <c r="S256" s="4809" t="s">
        <v>6279</v>
      </c>
      <c r="T256" s="1594"/>
      <c r="U256" s="1594"/>
      <c r="V256" s="1594"/>
      <c r="W256" s="1594"/>
      <c r="X256" s="1594"/>
      <c r="Y256" s="1594"/>
      <c r="Z256" s="1594"/>
      <c r="AA256" s="1594"/>
      <c r="AB256" s="1594"/>
      <c r="AC256" s="1594"/>
      <c r="AD256" s="1594"/>
    </row>
    <row r="257" spans="1:30">
      <c r="A257" s="4807">
        <v>242</v>
      </c>
      <c r="B257" s="4803" t="s">
        <v>6280</v>
      </c>
      <c r="C257" s="4808" t="s">
        <v>6281</v>
      </c>
      <c r="D257" s="4809" t="s">
        <v>6139</v>
      </c>
      <c r="E257" s="4810"/>
      <c r="F257" s="4807">
        <v>566</v>
      </c>
      <c r="G257" s="4803" t="s">
        <v>6282</v>
      </c>
      <c r="H257" s="4808" t="s">
        <v>6283</v>
      </c>
      <c r="I257" s="4809" t="s">
        <v>6284</v>
      </c>
      <c r="J257" s="4810"/>
      <c r="K257" s="4807">
        <v>890</v>
      </c>
      <c r="L257" s="4803" t="s">
        <v>6285</v>
      </c>
      <c r="M257" s="4808" t="s">
        <v>6286</v>
      </c>
      <c r="N257" s="4809" t="s">
        <v>6287</v>
      </c>
      <c r="O257" s="4810"/>
      <c r="P257" s="4807">
        <v>1214</v>
      </c>
      <c r="Q257" s="4803" t="s">
        <v>6288</v>
      </c>
      <c r="R257" s="4808" t="s">
        <v>6289</v>
      </c>
      <c r="S257" s="4809" t="s">
        <v>1017</v>
      </c>
      <c r="T257" s="1594"/>
      <c r="U257" s="1594"/>
      <c r="V257" s="1594"/>
      <c r="W257" s="1594"/>
      <c r="X257" s="1594"/>
      <c r="Y257" s="1594"/>
      <c r="Z257" s="1594"/>
      <c r="AA257" s="1594"/>
      <c r="AB257" s="1594"/>
      <c r="AC257" s="1594"/>
      <c r="AD257" s="1594"/>
    </row>
    <row r="258" spans="1:30">
      <c r="A258" s="4807">
        <v>243</v>
      </c>
      <c r="B258" s="4803" t="s">
        <v>6290</v>
      </c>
      <c r="C258" s="4808" t="s">
        <v>6291</v>
      </c>
      <c r="D258" s="4809" t="s">
        <v>6292</v>
      </c>
      <c r="E258" s="4810"/>
      <c r="F258" s="4807">
        <v>567</v>
      </c>
      <c r="G258" s="4803" t="s">
        <v>6293</v>
      </c>
      <c r="H258" s="4808" t="s">
        <v>6294</v>
      </c>
      <c r="I258" s="4809" t="s">
        <v>6295</v>
      </c>
      <c r="J258" s="4810"/>
      <c r="K258" s="4807">
        <v>891</v>
      </c>
      <c r="L258" s="4803" t="s">
        <v>6296</v>
      </c>
      <c r="M258" s="4808" t="s">
        <v>6297</v>
      </c>
      <c r="N258" s="4809" t="s">
        <v>6298</v>
      </c>
      <c r="O258" s="4810"/>
      <c r="P258" s="4807">
        <v>1215</v>
      </c>
      <c r="Q258" s="4803" t="s">
        <v>6299</v>
      </c>
      <c r="R258" s="4808" t="s">
        <v>6300</v>
      </c>
      <c r="S258" s="4809" t="s">
        <v>6301</v>
      </c>
      <c r="T258" s="1594"/>
      <c r="U258" s="1594"/>
      <c r="V258" s="1594"/>
      <c r="W258" s="1594"/>
      <c r="X258" s="1594"/>
      <c r="Y258" s="1594"/>
      <c r="Z258" s="1594"/>
      <c r="AA258" s="1594"/>
      <c r="AB258" s="1594"/>
      <c r="AC258" s="1594"/>
      <c r="AD258" s="1594"/>
    </row>
    <row r="259" spans="1:30">
      <c r="A259" s="4807">
        <v>244</v>
      </c>
      <c r="B259" s="4803" t="s">
        <v>6302</v>
      </c>
      <c r="C259" s="4808" t="s">
        <v>6303</v>
      </c>
      <c r="D259" s="4809" t="s">
        <v>6304</v>
      </c>
      <c r="E259" s="4810"/>
      <c r="F259" s="4807">
        <v>568</v>
      </c>
      <c r="G259" s="4803" t="s">
        <v>6305</v>
      </c>
      <c r="H259" s="4808" t="s">
        <v>6306</v>
      </c>
      <c r="I259" s="4809" t="s">
        <v>6307</v>
      </c>
      <c r="J259" s="4810"/>
      <c r="K259" s="4807">
        <v>892</v>
      </c>
      <c r="L259" s="4803" t="s">
        <v>6308</v>
      </c>
      <c r="M259" s="4808" t="s">
        <v>6309</v>
      </c>
      <c r="N259" s="4809" t="s">
        <v>6310</v>
      </c>
      <c r="O259" s="4810"/>
      <c r="P259" s="4807">
        <v>1216</v>
      </c>
      <c r="Q259" s="4803" t="s">
        <v>6311</v>
      </c>
      <c r="R259" s="4808" t="s">
        <v>6312</v>
      </c>
      <c r="S259" s="4809" t="s">
        <v>6313</v>
      </c>
      <c r="T259" s="1594"/>
      <c r="U259" s="1594"/>
      <c r="V259" s="1594"/>
      <c r="W259" s="1594"/>
      <c r="X259" s="1594"/>
      <c r="Y259" s="1594"/>
      <c r="Z259" s="1594"/>
      <c r="AA259" s="1594"/>
      <c r="AB259" s="1594"/>
      <c r="AC259" s="1594"/>
      <c r="AD259" s="1594"/>
    </row>
    <row r="260" spans="1:30">
      <c r="A260" s="4807">
        <v>245</v>
      </c>
      <c r="B260" s="4803" t="s">
        <v>6314</v>
      </c>
      <c r="C260" s="4808" t="s">
        <v>6315</v>
      </c>
      <c r="D260" s="4809" t="s">
        <v>6316</v>
      </c>
      <c r="E260" s="4810"/>
      <c r="F260" s="4807">
        <v>569</v>
      </c>
      <c r="G260" s="4803" t="s">
        <v>6317</v>
      </c>
      <c r="H260" s="4808" t="s">
        <v>6318</v>
      </c>
      <c r="I260" s="4809" t="s">
        <v>6319</v>
      </c>
      <c r="J260" s="4810"/>
      <c r="K260" s="4807">
        <v>893</v>
      </c>
      <c r="L260" s="4803" t="s">
        <v>6320</v>
      </c>
      <c r="M260" s="4808" t="s">
        <v>6321</v>
      </c>
      <c r="N260" s="4809" t="s">
        <v>6322</v>
      </c>
      <c r="O260" s="4810"/>
      <c r="P260" s="4807">
        <v>1217</v>
      </c>
      <c r="Q260" s="4803" t="s">
        <v>6323</v>
      </c>
      <c r="R260" s="4808" t="s">
        <v>6324</v>
      </c>
      <c r="S260" s="4809" t="s">
        <v>6325</v>
      </c>
      <c r="T260" s="1594"/>
      <c r="U260" s="1594"/>
      <c r="V260" s="1594"/>
      <c r="W260" s="1594"/>
      <c r="X260" s="1594"/>
      <c r="Y260" s="1594"/>
      <c r="Z260" s="1594"/>
      <c r="AA260" s="1594"/>
      <c r="AB260" s="1594"/>
      <c r="AC260" s="1594"/>
      <c r="AD260" s="1594"/>
    </row>
    <row r="261" spans="1:30">
      <c r="A261" s="4807">
        <v>246</v>
      </c>
      <c r="B261" s="4803" t="s">
        <v>6326</v>
      </c>
      <c r="C261" s="4808" t="s">
        <v>6327</v>
      </c>
      <c r="D261" s="4809" t="s">
        <v>6328</v>
      </c>
      <c r="E261" s="4810"/>
      <c r="F261" s="4807">
        <v>570</v>
      </c>
      <c r="G261" s="4803" t="s">
        <v>6329</v>
      </c>
      <c r="H261" s="4808" t="s">
        <v>6330</v>
      </c>
      <c r="I261" s="4809" t="s">
        <v>6331</v>
      </c>
      <c r="J261" s="4810"/>
      <c r="K261" s="4807">
        <v>894</v>
      </c>
      <c r="L261" s="4803" t="s">
        <v>6332</v>
      </c>
      <c r="M261" s="4808" t="s">
        <v>6333</v>
      </c>
      <c r="N261" s="4809" t="s">
        <v>6334</v>
      </c>
      <c r="O261" s="4810"/>
      <c r="P261" s="4807">
        <v>1218</v>
      </c>
      <c r="Q261" s="4803" t="s">
        <v>6335</v>
      </c>
      <c r="R261" s="4808" t="s">
        <v>6336</v>
      </c>
      <c r="S261" s="4809" t="s">
        <v>214</v>
      </c>
      <c r="T261" s="1594"/>
      <c r="U261" s="1594"/>
      <c r="V261" s="1594"/>
      <c r="W261" s="1594"/>
      <c r="X261" s="1594"/>
      <c r="Y261" s="1594"/>
      <c r="Z261" s="1594"/>
      <c r="AA261" s="1594"/>
      <c r="AB261" s="1594"/>
      <c r="AC261" s="1594"/>
      <c r="AD261" s="1594"/>
    </row>
    <row r="262" spans="1:30">
      <c r="A262" s="4807">
        <v>247</v>
      </c>
      <c r="B262" s="4803" t="s">
        <v>6337</v>
      </c>
      <c r="C262" s="4808" t="s">
        <v>6338</v>
      </c>
      <c r="D262" s="4809" t="s">
        <v>6339</v>
      </c>
      <c r="E262" s="4810"/>
      <c r="F262" s="4807">
        <v>571</v>
      </c>
      <c r="G262" s="4803" t="s">
        <v>6340</v>
      </c>
      <c r="H262" s="4808" t="s">
        <v>6341</v>
      </c>
      <c r="I262" s="4809" t="s">
        <v>6342</v>
      </c>
      <c r="J262" s="4810"/>
      <c r="K262" s="4807">
        <v>895</v>
      </c>
      <c r="L262" s="4803" t="s">
        <v>6343</v>
      </c>
      <c r="M262" s="4808" t="s">
        <v>6344</v>
      </c>
      <c r="N262" s="4809" t="s">
        <v>6345</v>
      </c>
      <c r="O262" s="4810"/>
      <c r="P262" s="4807">
        <v>1219</v>
      </c>
      <c r="Q262" s="4803" t="s">
        <v>6346</v>
      </c>
      <c r="R262" s="4808" t="s">
        <v>6347</v>
      </c>
      <c r="S262" s="4809" t="s">
        <v>6348</v>
      </c>
      <c r="T262" s="1594"/>
      <c r="U262" s="1594"/>
      <c r="V262" s="1594"/>
      <c r="W262" s="1594"/>
      <c r="X262" s="1594"/>
      <c r="Y262" s="1594"/>
      <c r="Z262" s="1594"/>
      <c r="AA262" s="1594"/>
      <c r="AB262" s="1594"/>
      <c r="AC262" s="1594"/>
      <c r="AD262" s="1594"/>
    </row>
    <row r="263" spans="1:30">
      <c r="A263" s="4807">
        <v>248</v>
      </c>
      <c r="B263" s="4803" t="s">
        <v>6349</v>
      </c>
      <c r="C263" s="4808" t="s">
        <v>6350</v>
      </c>
      <c r="D263" s="4809" t="s">
        <v>6351</v>
      </c>
      <c r="E263" s="4810"/>
      <c r="F263" s="4807">
        <v>572</v>
      </c>
      <c r="G263" s="4803" t="s">
        <v>6352</v>
      </c>
      <c r="H263" s="4808" t="s">
        <v>6353</v>
      </c>
      <c r="I263" s="4809" t="s">
        <v>6354</v>
      </c>
      <c r="J263" s="4810"/>
      <c r="K263" s="4807">
        <v>896</v>
      </c>
      <c r="L263" s="4803" t="s">
        <v>6355</v>
      </c>
      <c r="M263" s="4808" t="s">
        <v>6356</v>
      </c>
      <c r="N263" s="4809" t="s">
        <v>6357</v>
      </c>
      <c r="O263" s="4810"/>
      <c r="P263" s="4807">
        <v>1220</v>
      </c>
      <c r="Q263" s="4803" t="s">
        <v>6358</v>
      </c>
      <c r="R263" s="4808" t="s">
        <v>6359</v>
      </c>
      <c r="S263" s="4809" t="s">
        <v>6360</v>
      </c>
      <c r="T263" s="1594"/>
      <c r="U263" s="1594"/>
      <c r="V263" s="1594"/>
      <c r="W263" s="1594"/>
      <c r="X263" s="1594"/>
      <c r="Y263" s="1594"/>
      <c r="Z263" s="1594"/>
      <c r="AA263" s="1594"/>
      <c r="AB263" s="1594"/>
      <c r="AC263" s="1594"/>
      <c r="AD263" s="1594"/>
    </row>
    <row r="264" spans="1:30">
      <c r="A264" s="4807">
        <v>249</v>
      </c>
      <c r="B264" s="4803" t="s">
        <v>6361</v>
      </c>
      <c r="C264" s="4808" t="s">
        <v>6362</v>
      </c>
      <c r="D264" s="4809" t="s">
        <v>6363</v>
      </c>
      <c r="E264" s="4810"/>
      <c r="F264" s="4807">
        <v>573</v>
      </c>
      <c r="G264" s="4803" t="s">
        <v>6364</v>
      </c>
      <c r="H264" s="4808" t="s">
        <v>6365</v>
      </c>
      <c r="I264" s="4809" t="s">
        <v>6366</v>
      </c>
      <c r="J264" s="4810"/>
      <c r="K264" s="4807">
        <v>897</v>
      </c>
      <c r="L264" s="4803" t="s">
        <v>6367</v>
      </c>
      <c r="M264" s="4808" t="s">
        <v>6368</v>
      </c>
      <c r="N264" s="4809" t="s">
        <v>6369</v>
      </c>
      <c r="O264" s="4810"/>
      <c r="P264" s="4807">
        <v>1221</v>
      </c>
      <c r="Q264" s="4803" t="s">
        <v>6370</v>
      </c>
      <c r="R264" s="4808" t="s">
        <v>6371</v>
      </c>
      <c r="S264" s="4809" t="s">
        <v>6372</v>
      </c>
      <c r="T264" s="1594"/>
      <c r="U264" s="1594"/>
      <c r="V264" s="1594"/>
      <c r="W264" s="1594"/>
      <c r="X264" s="1594"/>
      <c r="Y264" s="1594"/>
      <c r="Z264" s="1594"/>
      <c r="AA264" s="1594"/>
      <c r="AB264" s="1594"/>
      <c r="AC264" s="1594"/>
      <c r="AD264" s="1594"/>
    </row>
    <row r="265" spans="1:30">
      <c r="A265" s="4807">
        <v>250</v>
      </c>
      <c r="B265" s="4803" t="s">
        <v>6373</v>
      </c>
      <c r="C265" s="4808" t="s">
        <v>6374</v>
      </c>
      <c r="D265" s="4809" t="s">
        <v>6375</v>
      </c>
      <c r="E265" s="4810"/>
      <c r="F265" s="4807">
        <v>574</v>
      </c>
      <c r="G265" s="4803" t="s">
        <v>6376</v>
      </c>
      <c r="H265" s="4808" t="s">
        <v>6377</v>
      </c>
      <c r="I265" s="4809" t="s">
        <v>6378</v>
      </c>
      <c r="J265" s="4810"/>
      <c r="K265" s="4807">
        <v>898</v>
      </c>
      <c r="L265" s="4803" t="s">
        <v>6379</v>
      </c>
      <c r="M265" s="4808" t="s">
        <v>6380</v>
      </c>
      <c r="N265" s="4809" t="s">
        <v>6381</v>
      </c>
      <c r="O265" s="4810"/>
      <c r="P265" s="4807">
        <v>1222</v>
      </c>
      <c r="Q265" s="4803" t="s">
        <v>6382</v>
      </c>
      <c r="R265" s="4808" t="s">
        <v>6383</v>
      </c>
      <c r="T265" s="1594"/>
      <c r="U265" s="1594"/>
      <c r="V265" s="1594"/>
      <c r="W265" s="1594"/>
      <c r="X265" s="1594"/>
      <c r="Y265" s="1594"/>
      <c r="Z265" s="1594"/>
      <c r="AA265" s="1594"/>
      <c r="AB265" s="1594"/>
      <c r="AC265" s="1594"/>
      <c r="AD265" s="1594"/>
    </row>
    <row r="266" spans="1:30">
      <c r="A266" s="4807">
        <v>251</v>
      </c>
      <c r="B266" s="4803" t="s">
        <v>6384</v>
      </c>
      <c r="C266" s="4808" t="s">
        <v>6385</v>
      </c>
      <c r="D266" s="4809" t="s">
        <v>6386</v>
      </c>
      <c r="E266" s="4810"/>
      <c r="F266" s="4807">
        <v>575</v>
      </c>
      <c r="G266" s="4803" t="s">
        <v>6387</v>
      </c>
      <c r="H266" s="4808" t="s">
        <v>6388</v>
      </c>
      <c r="I266" s="4809" t="s">
        <v>6389</v>
      </c>
      <c r="J266" s="4810"/>
      <c r="K266" s="4807">
        <v>899</v>
      </c>
      <c r="L266" s="4803" t="s">
        <v>6390</v>
      </c>
      <c r="M266" s="4808" t="s">
        <v>6391</v>
      </c>
      <c r="N266" s="4809" t="s">
        <v>6392</v>
      </c>
      <c r="O266" s="4810"/>
      <c r="P266" s="4807">
        <v>1223</v>
      </c>
      <c r="Q266" s="4803" t="s">
        <v>6393</v>
      </c>
      <c r="R266" s="4808" t="s">
        <v>6394</v>
      </c>
      <c r="S266" s="4809" t="s">
        <v>6395</v>
      </c>
      <c r="T266" s="1594"/>
      <c r="U266" s="1594"/>
      <c r="V266" s="1594"/>
      <c r="W266" s="1594"/>
      <c r="X266" s="1594"/>
      <c r="Y266" s="1594"/>
      <c r="Z266" s="1594"/>
      <c r="AA266" s="1594"/>
      <c r="AB266" s="1594"/>
      <c r="AC266" s="1594"/>
      <c r="AD266" s="1594"/>
    </row>
    <row r="267" spans="1:30">
      <c r="A267" s="4807">
        <v>252</v>
      </c>
      <c r="B267" s="4803" t="s">
        <v>6396</v>
      </c>
      <c r="C267" s="4808" t="s">
        <v>6397</v>
      </c>
      <c r="D267" s="4809" t="s">
        <v>6398</v>
      </c>
      <c r="E267" s="4810"/>
      <c r="F267" s="4807">
        <v>576</v>
      </c>
      <c r="G267" s="4803" t="s">
        <v>6399</v>
      </c>
      <c r="H267" s="4808" t="s">
        <v>6400</v>
      </c>
      <c r="I267" s="4809" t="s">
        <v>6401</v>
      </c>
      <c r="J267" s="4810"/>
      <c r="K267" s="4807">
        <v>900</v>
      </c>
      <c r="L267" s="4803" t="s">
        <v>6402</v>
      </c>
      <c r="M267" s="4808" t="s">
        <v>6403</v>
      </c>
      <c r="N267" s="4809" t="s">
        <v>6404</v>
      </c>
      <c r="O267" s="4810"/>
      <c r="P267" s="4807">
        <v>1224</v>
      </c>
      <c r="Q267" s="4803" t="s">
        <v>6405</v>
      </c>
      <c r="R267" s="4808" t="s">
        <v>6406</v>
      </c>
      <c r="S267" s="4809" t="s">
        <v>6407</v>
      </c>
      <c r="T267" s="1594"/>
      <c r="U267" s="1594"/>
      <c r="V267" s="1594"/>
      <c r="W267" s="1594"/>
      <c r="X267" s="1594"/>
      <c r="Y267" s="1594"/>
      <c r="Z267" s="1594"/>
      <c r="AA267" s="1594"/>
      <c r="AB267" s="1594"/>
      <c r="AC267" s="1594"/>
      <c r="AD267" s="1594"/>
    </row>
    <row r="268" spans="1:30">
      <c r="A268" s="4807">
        <v>253</v>
      </c>
      <c r="B268" s="4803" t="s">
        <v>6408</v>
      </c>
      <c r="C268" s="4808" t="s">
        <v>6409</v>
      </c>
      <c r="D268" s="4809" t="s">
        <v>6410</v>
      </c>
      <c r="E268" s="4810"/>
      <c r="F268" s="4807">
        <v>577</v>
      </c>
      <c r="G268" s="4803" t="s">
        <v>6411</v>
      </c>
      <c r="H268" s="4808" t="s">
        <v>6412</v>
      </c>
      <c r="I268" s="4809" t="s">
        <v>6413</v>
      </c>
      <c r="J268" s="4810"/>
      <c r="K268" s="4807">
        <v>901</v>
      </c>
      <c r="L268" s="4803" t="s">
        <v>6414</v>
      </c>
      <c r="M268" s="4808" t="s">
        <v>6415</v>
      </c>
      <c r="N268" s="4809" t="s">
        <v>6416</v>
      </c>
      <c r="O268" s="4810"/>
      <c r="P268" s="4807">
        <v>1225</v>
      </c>
      <c r="Q268" s="4803" t="s">
        <v>6417</v>
      </c>
      <c r="R268" s="4808" t="s">
        <v>6418</v>
      </c>
      <c r="S268" s="4809" t="s">
        <v>6419</v>
      </c>
      <c r="T268" s="1594"/>
      <c r="U268" s="1594"/>
      <c r="V268" s="1594"/>
      <c r="W268" s="1594"/>
      <c r="X268" s="1594"/>
      <c r="Y268" s="1594"/>
      <c r="Z268" s="1594"/>
      <c r="AA268" s="1594"/>
      <c r="AB268" s="1594"/>
      <c r="AC268" s="1594"/>
      <c r="AD268" s="1594"/>
    </row>
    <row r="269" spans="1:30">
      <c r="A269" s="4807">
        <v>254</v>
      </c>
      <c r="B269" s="4803" t="s">
        <v>6420</v>
      </c>
      <c r="C269" s="4808" t="s">
        <v>6421</v>
      </c>
      <c r="D269" s="4809" t="s">
        <v>6422</v>
      </c>
      <c r="E269" s="4810"/>
      <c r="F269" s="4807">
        <v>578</v>
      </c>
      <c r="G269" s="4803" t="s">
        <v>6423</v>
      </c>
      <c r="H269" s="4808" t="s">
        <v>6424</v>
      </c>
      <c r="I269" s="4809" t="s">
        <v>6425</v>
      </c>
      <c r="J269" s="4810"/>
      <c r="K269" s="4807">
        <v>902</v>
      </c>
      <c r="L269" s="4803" t="s">
        <v>6426</v>
      </c>
      <c r="M269" s="4808" t="s">
        <v>6427</v>
      </c>
      <c r="N269" s="4809" t="s">
        <v>6428</v>
      </c>
      <c r="O269" s="4810"/>
      <c r="P269" s="4807">
        <v>1226</v>
      </c>
      <c r="Q269" s="4803" t="s">
        <v>6429</v>
      </c>
      <c r="R269" s="4808" t="s">
        <v>6430</v>
      </c>
      <c r="S269" s="4809" t="s">
        <v>6431</v>
      </c>
      <c r="T269" s="1594"/>
      <c r="U269" s="1594"/>
      <c r="V269" s="1594"/>
      <c r="W269" s="1594"/>
      <c r="X269" s="1594"/>
      <c r="Y269" s="1594"/>
      <c r="Z269" s="1594"/>
      <c r="AA269" s="1594"/>
      <c r="AB269" s="1594"/>
      <c r="AC269" s="1594"/>
      <c r="AD269" s="1594"/>
    </row>
    <row r="270" spans="1:30">
      <c r="A270" s="4807">
        <v>255</v>
      </c>
      <c r="B270" s="4803" t="s">
        <v>6432</v>
      </c>
      <c r="C270" s="4808" t="s">
        <v>6433</v>
      </c>
      <c r="D270" s="4809" t="s">
        <v>6434</v>
      </c>
      <c r="E270" s="4810"/>
      <c r="F270" s="4807">
        <v>579</v>
      </c>
      <c r="G270" s="4803" t="s">
        <v>6435</v>
      </c>
      <c r="H270" s="4808" t="s">
        <v>6436</v>
      </c>
      <c r="I270" s="4809" t="s">
        <v>6437</v>
      </c>
      <c r="J270" s="4810"/>
      <c r="K270" s="4807">
        <v>903</v>
      </c>
      <c r="L270" s="4803" t="s">
        <v>6438</v>
      </c>
      <c r="M270" s="4808" t="s">
        <v>6439</v>
      </c>
      <c r="N270" s="4809" t="s">
        <v>6440</v>
      </c>
      <c r="O270" s="4810"/>
      <c r="P270" s="4807">
        <v>1227</v>
      </c>
      <c r="Q270" s="4803" t="s">
        <v>6441</v>
      </c>
      <c r="R270" s="4808" t="s">
        <v>6442</v>
      </c>
      <c r="S270" s="4809" t="s">
        <v>6443</v>
      </c>
      <c r="T270" s="1594"/>
      <c r="U270" s="1594"/>
      <c r="V270" s="1594"/>
      <c r="W270" s="1594"/>
      <c r="X270" s="1594"/>
      <c r="Y270" s="1594"/>
      <c r="Z270" s="1594"/>
      <c r="AA270" s="1594"/>
      <c r="AB270" s="1594"/>
      <c r="AC270" s="1594"/>
      <c r="AD270" s="1594"/>
    </row>
    <row r="271" spans="1:30">
      <c r="A271" s="4807">
        <v>256</v>
      </c>
      <c r="B271" s="4803" t="s">
        <v>6444</v>
      </c>
      <c r="C271" s="4808" t="s">
        <v>6445</v>
      </c>
      <c r="D271" s="4809" t="s">
        <v>6446</v>
      </c>
      <c r="E271" s="4810"/>
      <c r="F271" s="4807">
        <v>580</v>
      </c>
      <c r="G271" s="4803" t="s">
        <v>6447</v>
      </c>
      <c r="H271" s="4808" t="s">
        <v>6448</v>
      </c>
      <c r="I271" s="4809" t="s">
        <v>6449</v>
      </c>
      <c r="J271" s="4810"/>
      <c r="K271" s="4807">
        <v>904</v>
      </c>
      <c r="L271" s="4803" t="s">
        <v>6450</v>
      </c>
      <c r="M271" s="4808" t="s">
        <v>6451</v>
      </c>
      <c r="N271" s="4809" t="s">
        <v>6452</v>
      </c>
      <c r="O271" s="4810"/>
      <c r="P271" s="4807">
        <v>1228</v>
      </c>
      <c r="Q271" s="4803" t="s">
        <v>6453</v>
      </c>
      <c r="R271" s="4808" t="s">
        <v>6454</v>
      </c>
      <c r="S271" s="4809" t="s">
        <v>6455</v>
      </c>
      <c r="T271" s="1594"/>
      <c r="U271" s="1594"/>
      <c r="V271" s="1594"/>
      <c r="W271" s="1594"/>
      <c r="X271" s="1594"/>
      <c r="Y271" s="1594"/>
      <c r="Z271" s="1594"/>
      <c r="AA271" s="1594"/>
      <c r="AB271" s="1594"/>
      <c r="AC271" s="1594"/>
      <c r="AD271" s="1594"/>
    </row>
    <row r="272" spans="1:30">
      <c r="A272" s="4807">
        <v>257</v>
      </c>
      <c r="B272" s="4803" t="s">
        <v>6456</v>
      </c>
      <c r="C272" s="4808" t="s">
        <v>6457</v>
      </c>
      <c r="D272" s="4809" t="s">
        <v>6458</v>
      </c>
      <c r="E272" s="4810"/>
      <c r="F272" s="4807">
        <v>581</v>
      </c>
      <c r="G272" s="4803" t="s">
        <v>6459</v>
      </c>
      <c r="H272" s="4818" t="s">
        <v>6460</v>
      </c>
      <c r="I272" s="4809" t="s">
        <v>6461</v>
      </c>
      <c r="J272" s="4810"/>
      <c r="K272" s="4807">
        <v>905</v>
      </c>
      <c r="L272" s="4803" t="s">
        <v>6462</v>
      </c>
      <c r="M272" s="4808" t="s">
        <v>6463</v>
      </c>
      <c r="N272" s="4809" t="s">
        <v>6464</v>
      </c>
      <c r="O272" s="4810"/>
      <c r="P272" s="4807">
        <v>1229</v>
      </c>
      <c r="Q272" s="4803" t="s">
        <v>6465</v>
      </c>
      <c r="R272" s="4808" t="s">
        <v>6466</v>
      </c>
      <c r="S272" s="4809" t="s">
        <v>6467</v>
      </c>
      <c r="T272" s="1594"/>
      <c r="U272" s="1594"/>
      <c r="V272" s="1594"/>
      <c r="W272" s="1594"/>
      <c r="X272" s="1594"/>
      <c r="Y272" s="1594"/>
      <c r="Z272" s="1594"/>
      <c r="AA272" s="1594"/>
      <c r="AB272" s="1594"/>
      <c r="AC272" s="1594"/>
      <c r="AD272" s="1594"/>
    </row>
    <row r="273" spans="1:30">
      <c r="A273" s="4807">
        <v>258</v>
      </c>
      <c r="B273" s="4803" t="s">
        <v>6468</v>
      </c>
      <c r="C273" s="4808" t="s">
        <v>6469</v>
      </c>
      <c r="D273" s="4809" t="s">
        <v>6470</v>
      </c>
      <c r="E273" s="4810"/>
      <c r="F273" s="4807">
        <v>582</v>
      </c>
      <c r="G273" s="4803" t="s">
        <v>6471</v>
      </c>
      <c r="H273" s="4808" t="s">
        <v>6472</v>
      </c>
      <c r="I273" s="4809" t="s">
        <v>6473</v>
      </c>
      <c r="J273" s="4810"/>
      <c r="K273" s="4807">
        <v>906</v>
      </c>
      <c r="L273" s="4803" t="s">
        <v>6474</v>
      </c>
      <c r="M273" s="4808" t="s">
        <v>6475</v>
      </c>
      <c r="N273" s="4809" t="s">
        <v>6476</v>
      </c>
      <c r="O273" s="4810"/>
      <c r="P273" s="4807">
        <v>1230</v>
      </c>
      <c r="Q273" s="4803" t="s">
        <v>6477</v>
      </c>
      <c r="R273" s="4808" t="s">
        <v>6478</v>
      </c>
      <c r="S273" s="4809" t="s">
        <v>6479</v>
      </c>
      <c r="T273" s="1594"/>
      <c r="U273" s="1594"/>
      <c r="V273" s="1594"/>
      <c r="W273" s="1594"/>
      <c r="X273" s="1594"/>
      <c r="Y273" s="1594"/>
      <c r="Z273" s="1594"/>
      <c r="AA273" s="1594"/>
      <c r="AB273" s="1594"/>
      <c r="AC273" s="1594"/>
      <c r="AD273" s="1594"/>
    </row>
    <row r="274" spans="1:30">
      <c r="A274" s="4807">
        <v>259</v>
      </c>
      <c r="B274" s="4803" t="s">
        <v>6480</v>
      </c>
      <c r="C274" s="4808" t="s">
        <v>6481</v>
      </c>
      <c r="D274" s="4809" t="s">
        <v>6482</v>
      </c>
      <c r="E274" s="4810"/>
      <c r="F274" s="4807">
        <v>583</v>
      </c>
      <c r="G274" s="4803" t="s">
        <v>6483</v>
      </c>
      <c r="H274" s="4808" t="s">
        <v>6484</v>
      </c>
      <c r="I274" s="4809" t="s">
        <v>6485</v>
      </c>
      <c r="J274" s="4810"/>
      <c r="K274" s="4807">
        <v>907</v>
      </c>
      <c r="L274" s="4803" t="s">
        <v>6486</v>
      </c>
      <c r="M274" s="4808" t="s">
        <v>6487</v>
      </c>
      <c r="N274" s="4809" t="s">
        <v>6488</v>
      </c>
      <c r="O274" s="4810"/>
      <c r="P274" s="4807">
        <v>1231</v>
      </c>
      <c r="Q274" s="4803" t="s">
        <v>6489</v>
      </c>
      <c r="R274" s="4808" t="s">
        <v>6490</v>
      </c>
      <c r="S274" s="4809" t="s">
        <v>6491</v>
      </c>
      <c r="T274" s="1594"/>
      <c r="U274" s="1594"/>
      <c r="V274" s="1594"/>
      <c r="W274" s="1594"/>
      <c r="X274" s="1594"/>
      <c r="Y274" s="1594"/>
      <c r="Z274" s="1594"/>
      <c r="AA274" s="1594"/>
      <c r="AB274" s="1594"/>
      <c r="AC274" s="1594"/>
      <c r="AD274" s="1594"/>
    </row>
    <row r="275" spans="1:30">
      <c r="A275" s="4807">
        <v>260</v>
      </c>
      <c r="B275" s="4803" t="s">
        <v>6492</v>
      </c>
      <c r="C275" s="4808" t="s">
        <v>6493</v>
      </c>
      <c r="D275" s="4809" t="s">
        <v>6494</v>
      </c>
      <c r="E275" s="4810"/>
      <c r="F275" s="4807">
        <v>584</v>
      </c>
      <c r="G275" s="4803" t="s">
        <v>6495</v>
      </c>
      <c r="H275" s="4808" t="s">
        <v>6496</v>
      </c>
      <c r="I275" s="4809" t="s">
        <v>6497</v>
      </c>
      <c r="J275" s="4810"/>
      <c r="K275" s="4807">
        <v>908</v>
      </c>
      <c r="L275" s="4803" t="s">
        <v>6498</v>
      </c>
      <c r="M275" s="4808" t="s">
        <v>6499</v>
      </c>
      <c r="N275" s="4809" t="s">
        <v>6500</v>
      </c>
      <c r="O275" s="4810"/>
      <c r="P275" s="4807">
        <v>1232</v>
      </c>
      <c r="Q275" s="4803" t="s">
        <v>6501</v>
      </c>
      <c r="R275" s="4808" t="s">
        <v>6502</v>
      </c>
      <c r="S275" s="4809" t="s">
        <v>6503</v>
      </c>
      <c r="T275" s="1594"/>
      <c r="U275" s="1594"/>
      <c r="V275" s="1594"/>
      <c r="W275" s="1594"/>
      <c r="X275" s="1594"/>
      <c r="Y275" s="1594"/>
      <c r="Z275" s="1594"/>
      <c r="AA275" s="1594"/>
      <c r="AB275" s="1594"/>
      <c r="AC275" s="1594"/>
      <c r="AD275" s="1594"/>
    </row>
    <row r="276" spans="1:30">
      <c r="A276" s="4807">
        <v>261</v>
      </c>
      <c r="B276" s="4803" t="s">
        <v>6504</v>
      </c>
      <c r="C276" s="4808" t="s">
        <v>6505</v>
      </c>
      <c r="D276" s="4809" t="s">
        <v>6506</v>
      </c>
      <c r="E276" s="4810"/>
      <c r="F276" s="4807">
        <v>585</v>
      </c>
      <c r="G276" s="4803" t="s">
        <v>6507</v>
      </c>
      <c r="H276" s="4808" t="s">
        <v>6508</v>
      </c>
      <c r="I276" s="4809" t="s">
        <v>6509</v>
      </c>
      <c r="J276" s="4810"/>
      <c r="K276" s="4807">
        <v>909</v>
      </c>
      <c r="L276" s="4803" t="s">
        <v>6510</v>
      </c>
      <c r="M276" s="4808" t="s">
        <v>6511</v>
      </c>
      <c r="N276" s="4809" t="s">
        <v>6512</v>
      </c>
      <c r="O276" s="4810"/>
      <c r="P276" s="4807">
        <v>1233</v>
      </c>
      <c r="Q276" s="4803" t="s">
        <v>6513</v>
      </c>
      <c r="R276" s="4808" t="s">
        <v>6514</v>
      </c>
      <c r="S276" s="4809" t="s">
        <v>6515</v>
      </c>
      <c r="T276" s="1594"/>
      <c r="U276" s="1594"/>
      <c r="V276" s="1594"/>
      <c r="W276" s="1594"/>
      <c r="X276" s="1594"/>
      <c r="Y276" s="1594"/>
      <c r="Z276" s="1594"/>
      <c r="AA276" s="1594"/>
      <c r="AB276" s="1594"/>
      <c r="AC276" s="1594"/>
      <c r="AD276" s="1594"/>
    </row>
    <row r="277" spans="1:30">
      <c r="A277" s="4807">
        <v>262</v>
      </c>
      <c r="B277" s="4803" t="s">
        <v>6516</v>
      </c>
      <c r="C277" s="4808" t="s">
        <v>6517</v>
      </c>
      <c r="D277" s="4809" t="s">
        <v>6518</v>
      </c>
      <c r="E277" s="4810"/>
      <c r="F277" s="4807">
        <v>586</v>
      </c>
      <c r="G277" s="4803" t="s">
        <v>6519</v>
      </c>
      <c r="H277" s="4808" t="s">
        <v>6520</v>
      </c>
      <c r="I277" s="4809" t="s">
        <v>6521</v>
      </c>
      <c r="J277" s="4810"/>
      <c r="K277" s="4807">
        <v>910</v>
      </c>
      <c r="L277" s="4803" t="s">
        <v>6522</v>
      </c>
      <c r="M277" s="4808" t="s">
        <v>6523</v>
      </c>
      <c r="N277" s="4809" t="s">
        <v>6524</v>
      </c>
      <c r="O277" s="4810"/>
      <c r="P277" s="4807">
        <v>1234</v>
      </c>
      <c r="Q277" s="4803" t="s">
        <v>6525</v>
      </c>
      <c r="R277" s="4808" t="s">
        <v>6526</v>
      </c>
      <c r="S277" s="4809" t="s">
        <v>6527</v>
      </c>
      <c r="T277" s="1594"/>
      <c r="U277" s="1594"/>
      <c r="V277" s="1594"/>
      <c r="W277" s="1594"/>
      <c r="X277" s="1594"/>
      <c r="Y277" s="1594"/>
      <c r="Z277" s="1594"/>
      <c r="AA277" s="1594"/>
      <c r="AB277" s="1594"/>
      <c r="AC277" s="1594"/>
      <c r="AD277" s="1594"/>
    </row>
    <row r="278" spans="1:30">
      <c r="A278" s="4807">
        <v>263</v>
      </c>
      <c r="B278" s="4803" t="s">
        <v>6528</v>
      </c>
      <c r="C278" s="4808" t="s">
        <v>6529</v>
      </c>
      <c r="D278" s="4809" t="s">
        <v>6530</v>
      </c>
      <c r="E278" s="4810"/>
      <c r="F278" s="4807">
        <v>587</v>
      </c>
      <c r="G278" s="4803" t="s">
        <v>6531</v>
      </c>
      <c r="H278" s="4808" t="s">
        <v>6532</v>
      </c>
      <c r="I278" s="4809" t="s">
        <v>6533</v>
      </c>
      <c r="J278" s="4810"/>
      <c r="K278" s="4807">
        <v>911</v>
      </c>
      <c r="L278" s="4803" t="s">
        <v>6534</v>
      </c>
      <c r="M278" s="4808" t="s">
        <v>6535</v>
      </c>
      <c r="N278" s="4809" t="s">
        <v>6536</v>
      </c>
      <c r="O278" s="4810"/>
      <c r="P278" s="4807">
        <v>1235</v>
      </c>
      <c r="Q278" s="4803" t="s">
        <v>6537</v>
      </c>
      <c r="R278" s="4808" t="s">
        <v>6538</v>
      </c>
      <c r="S278" s="4809" t="s">
        <v>6539</v>
      </c>
      <c r="T278" s="1594"/>
      <c r="U278" s="1594"/>
      <c r="V278" s="1594"/>
      <c r="W278" s="1594"/>
      <c r="X278" s="1594"/>
      <c r="Y278" s="1594"/>
      <c r="Z278" s="1594"/>
      <c r="AA278" s="1594"/>
      <c r="AB278" s="1594"/>
      <c r="AC278" s="1594"/>
      <c r="AD278" s="1594"/>
    </row>
    <row r="279" spans="1:30">
      <c r="A279" s="4807">
        <v>264</v>
      </c>
      <c r="B279" s="4803" t="s">
        <v>6540</v>
      </c>
      <c r="C279" s="4808" t="s">
        <v>6541</v>
      </c>
      <c r="D279" s="4809" t="s">
        <v>6542</v>
      </c>
      <c r="E279" s="4810"/>
      <c r="F279" s="4807">
        <v>588</v>
      </c>
      <c r="G279" s="4803" t="s">
        <v>6543</v>
      </c>
      <c r="H279" s="4808" t="s">
        <v>6544</v>
      </c>
      <c r="I279" s="4809" t="s">
        <v>6545</v>
      </c>
      <c r="J279" s="4810"/>
      <c r="K279" s="4807">
        <v>912</v>
      </c>
      <c r="L279" s="4803" t="s">
        <v>6546</v>
      </c>
      <c r="M279" s="4808" t="s">
        <v>6547</v>
      </c>
      <c r="N279" s="4809" t="s">
        <v>6548</v>
      </c>
      <c r="O279" s="4810"/>
      <c r="P279" s="4807">
        <v>1236</v>
      </c>
      <c r="Q279" s="4803" t="s">
        <v>6549</v>
      </c>
      <c r="R279" s="4808" t="s">
        <v>6550</v>
      </c>
      <c r="S279" s="4809" t="s">
        <v>6551</v>
      </c>
      <c r="T279" s="1594"/>
      <c r="U279" s="1594"/>
      <c r="V279" s="1594"/>
      <c r="W279" s="1594"/>
      <c r="X279" s="1594"/>
      <c r="Y279" s="1594"/>
      <c r="Z279" s="1594"/>
      <c r="AA279" s="1594"/>
      <c r="AB279" s="1594"/>
      <c r="AC279" s="1594"/>
      <c r="AD279" s="1594"/>
    </row>
    <row r="280" spans="1:30">
      <c r="A280" s="4807">
        <v>265</v>
      </c>
      <c r="B280" s="4803" t="s">
        <v>6552</v>
      </c>
      <c r="C280" s="4808" t="s">
        <v>6553</v>
      </c>
      <c r="D280" s="4809" t="s">
        <v>6554</v>
      </c>
      <c r="E280" s="4810"/>
      <c r="F280" s="4807">
        <v>589</v>
      </c>
      <c r="G280" s="4803" t="s">
        <v>6555</v>
      </c>
      <c r="H280" s="4808" t="s">
        <v>6556</v>
      </c>
      <c r="I280" s="4809" t="s">
        <v>6557</v>
      </c>
      <c r="J280" s="4810"/>
      <c r="K280" s="4807">
        <v>913</v>
      </c>
      <c r="L280" s="4803" t="s">
        <v>6558</v>
      </c>
      <c r="M280" s="4808" t="s">
        <v>6559</v>
      </c>
      <c r="N280" s="4809" t="s">
        <v>6560</v>
      </c>
      <c r="O280" s="4810"/>
      <c r="P280" s="4807">
        <v>1237</v>
      </c>
      <c r="Q280" s="4803" t="s">
        <v>6561</v>
      </c>
      <c r="R280" s="4808" t="s">
        <v>6562</v>
      </c>
      <c r="S280" s="4809" t="s">
        <v>6563</v>
      </c>
      <c r="T280" s="1594"/>
      <c r="U280" s="1594"/>
      <c r="V280" s="1594"/>
      <c r="W280" s="1594"/>
      <c r="X280" s="1594"/>
      <c r="Y280" s="1594"/>
      <c r="Z280" s="1594"/>
      <c r="AA280" s="1594"/>
      <c r="AB280" s="1594"/>
      <c r="AC280" s="1594"/>
      <c r="AD280" s="1594"/>
    </row>
    <row r="281" spans="1:30">
      <c r="A281" s="4807">
        <v>266</v>
      </c>
      <c r="B281" s="4803" t="s">
        <v>6564</v>
      </c>
      <c r="C281" s="4808" t="s">
        <v>6565</v>
      </c>
      <c r="D281" s="4809" t="s">
        <v>6566</v>
      </c>
      <c r="E281" s="4810"/>
      <c r="F281" s="4807">
        <v>590</v>
      </c>
      <c r="G281" s="4803" t="s">
        <v>6567</v>
      </c>
      <c r="H281" s="4808" t="s">
        <v>6568</v>
      </c>
      <c r="I281" s="4809" t="s">
        <v>6569</v>
      </c>
      <c r="J281" s="4810"/>
      <c r="K281" s="4807">
        <v>914</v>
      </c>
      <c r="L281" s="4803" t="s">
        <v>6570</v>
      </c>
      <c r="M281" s="4808" t="s">
        <v>6571</v>
      </c>
      <c r="N281" s="4809" t="s">
        <v>6572</v>
      </c>
      <c r="O281" s="4810"/>
      <c r="P281" s="4807">
        <v>1238</v>
      </c>
      <c r="Q281" s="4803" t="s">
        <v>6573</v>
      </c>
      <c r="R281" s="4808" t="s">
        <v>6574</v>
      </c>
      <c r="S281" s="4809" t="s">
        <v>6575</v>
      </c>
      <c r="T281" s="1594"/>
      <c r="U281" s="1594"/>
      <c r="V281" s="1594"/>
      <c r="W281" s="1594"/>
      <c r="X281" s="1594"/>
      <c r="Y281" s="1594"/>
      <c r="Z281" s="1594"/>
      <c r="AA281" s="1594"/>
      <c r="AB281" s="1594"/>
      <c r="AC281" s="1594"/>
      <c r="AD281" s="1594"/>
    </row>
    <row r="282" spans="1:30">
      <c r="A282" s="4807">
        <v>267</v>
      </c>
      <c r="B282" s="4803" t="s">
        <v>6576</v>
      </c>
      <c r="C282" s="4808" t="s">
        <v>6577</v>
      </c>
      <c r="D282" s="4809" t="s">
        <v>6578</v>
      </c>
      <c r="E282" s="4810"/>
      <c r="F282" s="4807">
        <v>591</v>
      </c>
      <c r="G282" s="4803" t="s">
        <v>6579</v>
      </c>
      <c r="H282" s="4808" t="s">
        <v>6580</v>
      </c>
      <c r="I282" s="4809" t="s">
        <v>6581</v>
      </c>
      <c r="J282" s="4810"/>
      <c r="K282" s="4807">
        <v>915</v>
      </c>
      <c r="L282" s="4803" t="s">
        <v>6582</v>
      </c>
      <c r="M282" s="4808" t="s">
        <v>6583</v>
      </c>
      <c r="N282" s="4809" t="s">
        <v>6584</v>
      </c>
      <c r="O282" s="4810"/>
      <c r="P282" s="4807">
        <v>1239</v>
      </c>
      <c r="Q282" s="4803" t="s">
        <v>6585</v>
      </c>
      <c r="R282" s="4808" t="s">
        <v>6586</v>
      </c>
      <c r="S282" s="4809" t="s">
        <v>6587</v>
      </c>
      <c r="T282" s="1594"/>
      <c r="U282" s="1594"/>
      <c r="V282" s="1594"/>
      <c r="W282" s="1594"/>
      <c r="X282" s="1594"/>
      <c r="Y282" s="1594"/>
      <c r="Z282" s="1594"/>
      <c r="AA282" s="1594"/>
      <c r="AB282" s="1594"/>
      <c r="AC282" s="1594"/>
      <c r="AD282" s="1594"/>
    </row>
    <row r="283" spans="1:30">
      <c r="A283" s="4807">
        <v>268</v>
      </c>
      <c r="B283" s="4803" t="s">
        <v>6588</v>
      </c>
      <c r="C283" s="4808" t="s">
        <v>6589</v>
      </c>
      <c r="D283" s="4809" t="s">
        <v>1086</v>
      </c>
      <c r="E283" s="4810"/>
      <c r="F283" s="4807">
        <v>592</v>
      </c>
      <c r="G283" s="4803" t="s">
        <v>6590</v>
      </c>
      <c r="H283" s="4808" t="s">
        <v>6591</v>
      </c>
      <c r="I283" s="4809" t="s">
        <v>6592</v>
      </c>
      <c r="J283" s="4810"/>
      <c r="K283" s="4807">
        <v>916</v>
      </c>
      <c r="L283" s="4803" t="s">
        <v>6593</v>
      </c>
      <c r="M283" s="4808" t="s">
        <v>6594</v>
      </c>
      <c r="N283" s="4809" t="s">
        <v>6595</v>
      </c>
      <c r="O283" s="4810"/>
      <c r="P283" s="4807">
        <v>1240</v>
      </c>
      <c r="Q283" s="4803" t="s">
        <v>6596</v>
      </c>
      <c r="R283" s="4808" t="s">
        <v>6597</v>
      </c>
      <c r="S283" s="4809" t="s">
        <v>6598</v>
      </c>
      <c r="T283" s="1594"/>
      <c r="U283" s="1594"/>
      <c r="V283" s="1594"/>
      <c r="W283" s="1594"/>
      <c r="X283" s="1594"/>
      <c r="Y283" s="1594"/>
      <c r="Z283" s="1594"/>
      <c r="AA283" s="1594"/>
      <c r="AB283" s="1594"/>
      <c r="AC283" s="1594"/>
      <c r="AD283" s="1594"/>
    </row>
    <row r="284" spans="1:30">
      <c r="A284" s="4807">
        <v>269</v>
      </c>
      <c r="B284" s="4803" t="s">
        <v>6599</v>
      </c>
      <c r="C284" s="4808" t="s">
        <v>6600</v>
      </c>
      <c r="D284" s="4809" t="s">
        <v>6601</v>
      </c>
      <c r="E284" s="4810"/>
      <c r="F284" s="4807">
        <v>593</v>
      </c>
      <c r="G284" s="4803" t="s">
        <v>6602</v>
      </c>
      <c r="H284" s="4808" t="s">
        <v>6603</v>
      </c>
      <c r="I284" s="4809" t="s">
        <v>6604</v>
      </c>
      <c r="J284" s="4810"/>
      <c r="K284" s="4807">
        <v>917</v>
      </c>
      <c r="L284" s="4803" t="s">
        <v>6605</v>
      </c>
      <c r="M284" s="4808" t="s">
        <v>6606</v>
      </c>
      <c r="N284" s="4809" t="s">
        <v>6607</v>
      </c>
      <c r="O284" s="4810"/>
      <c r="P284" s="4807">
        <v>1241</v>
      </c>
      <c r="Q284" s="4803" t="s">
        <v>6608</v>
      </c>
      <c r="R284" s="4808" t="s">
        <v>6609</v>
      </c>
      <c r="S284" s="4809" t="s">
        <v>6610</v>
      </c>
      <c r="T284" s="1594"/>
      <c r="U284" s="1594"/>
      <c r="V284" s="1594"/>
      <c r="W284" s="1594"/>
      <c r="X284" s="1594"/>
      <c r="Y284" s="1594"/>
      <c r="Z284" s="1594"/>
      <c r="AA284" s="1594"/>
      <c r="AB284" s="1594"/>
      <c r="AC284" s="1594"/>
      <c r="AD284" s="1594"/>
    </row>
    <row r="285" spans="1:30">
      <c r="A285" s="4807">
        <v>270</v>
      </c>
      <c r="B285" s="4803" t="s">
        <v>6611</v>
      </c>
      <c r="C285" s="4808" t="s">
        <v>6612</v>
      </c>
      <c r="D285" s="4809" t="s">
        <v>6613</v>
      </c>
      <c r="E285" s="4810"/>
      <c r="F285" s="4807">
        <v>594</v>
      </c>
      <c r="G285" s="4803" t="s">
        <v>6614</v>
      </c>
      <c r="H285" s="4808" t="s">
        <v>6615</v>
      </c>
      <c r="I285" s="4809" t="s">
        <v>6616</v>
      </c>
      <c r="J285" s="4810"/>
      <c r="K285" s="4807">
        <v>918</v>
      </c>
      <c r="L285" s="4803" t="s">
        <v>6617</v>
      </c>
      <c r="M285" s="4808" t="s">
        <v>6618</v>
      </c>
      <c r="N285" s="4809" t="s">
        <v>6619</v>
      </c>
      <c r="O285" s="4810"/>
      <c r="P285" s="4807">
        <v>1242</v>
      </c>
      <c r="Q285" s="4803" t="s">
        <v>6620</v>
      </c>
      <c r="R285" s="4808" t="s">
        <v>6621</v>
      </c>
      <c r="S285" s="4809" t="s">
        <v>6622</v>
      </c>
      <c r="T285" s="1594"/>
      <c r="U285" s="1594"/>
      <c r="V285" s="1594"/>
      <c r="W285" s="1594"/>
      <c r="X285" s="1594"/>
      <c r="Y285" s="1594"/>
      <c r="Z285" s="1594"/>
      <c r="AA285" s="1594"/>
      <c r="AB285" s="1594"/>
      <c r="AC285" s="1594"/>
      <c r="AD285" s="1594"/>
    </row>
    <row r="286" spans="1:30">
      <c r="A286" s="4807">
        <v>271</v>
      </c>
      <c r="B286" s="4803" t="s">
        <v>6623</v>
      </c>
      <c r="C286" s="4808" t="s">
        <v>6624</v>
      </c>
      <c r="D286" s="4809" t="s">
        <v>1102</v>
      </c>
      <c r="E286" s="4810"/>
      <c r="F286" s="4807">
        <v>595</v>
      </c>
      <c r="G286" s="4803" t="s">
        <v>6625</v>
      </c>
      <c r="H286" s="4808" t="s">
        <v>6626</v>
      </c>
      <c r="I286" s="4809" t="s">
        <v>6627</v>
      </c>
      <c r="J286" s="4810"/>
      <c r="K286" s="4807">
        <v>919</v>
      </c>
      <c r="L286" s="4803" t="s">
        <v>6628</v>
      </c>
      <c r="M286" s="4808" t="s">
        <v>6629</v>
      </c>
      <c r="N286" s="4809" t="s">
        <v>6630</v>
      </c>
      <c r="O286" s="4810"/>
      <c r="P286" s="4807">
        <v>1243</v>
      </c>
      <c r="Q286" s="4803" t="s">
        <v>6631</v>
      </c>
      <c r="R286" s="4808" t="s">
        <v>6632</v>
      </c>
      <c r="S286" s="4809" t="s">
        <v>6633</v>
      </c>
      <c r="T286" s="1594"/>
      <c r="U286" s="1594"/>
      <c r="V286" s="1594"/>
      <c r="W286" s="1594"/>
      <c r="X286" s="1594"/>
      <c r="Y286" s="1594"/>
      <c r="Z286" s="1594"/>
      <c r="AA286" s="1594"/>
      <c r="AB286" s="1594"/>
      <c r="AC286" s="1594"/>
      <c r="AD286" s="1594"/>
    </row>
    <row r="287" spans="1:30">
      <c r="A287" s="4807">
        <v>272</v>
      </c>
      <c r="B287" s="4803" t="s">
        <v>6634</v>
      </c>
      <c r="C287" s="4808" t="s">
        <v>6635</v>
      </c>
      <c r="D287" s="4809" t="s">
        <v>6636</v>
      </c>
      <c r="E287" s="4810"/>
      <c r="F287" s="4807">
        <v>596</v>
      </c>
      <c r="G287" s="4803" t="s">
        <v>6637</v>
      </c>
      <c r="H287" s="4808" t="s">
        <v>6638</v>
      </c>
      <c r="I287" s="4809" t="s">
        <v>6639</v>
      </c>
      <c r="J287" s="4810"/>
      <c r="K287" s="4807">
        <v>920</v>
      </c>
      <c r="L287" s="4803" t="s">
        <v>6640</v>
      </c>
      <c r="M287" s="4808" t="s">
        <v>6641</v>
      </c>
      <c r="N287" s="4809" t="s">
        <v>6642</v>
      </c>
      <c r="O287" s="4810"/>
      <c r="P287" s="4807">
        <v>1244</v>
      </c>
      <c r="Q287" s="4803" t="s">
        <v>6643</v>
      </c>
      <c r="R287" s="4808" t="s">
        <v>6644</v>
      </c>
      <c r="S287" s="4809" t="s">
        <v>6645</v>
      </c>
      <c r="T287" s="1594"/>
      <c r="U287" s="1594"/>
      <c r="V287" s="1594"/>
      <c r="W287" s="1594"/>
      <c r="X287" s="1594"/>
      <c r="Y287" s="1594"/>
      <c r="Z287" s="1594"/>
      <c r="AA287" s="1594"/>
      <c r="AB287" s="1594"/>
      <c r="AC287" s="1594"/>
      <c r="AD287" s="1594"/>
    </row>
    <row r="288" spans="1:30">
      <c r="A288" s="4807">
        <v>273</v>
      </c>
      <c r="B288" s="4803" t="s">
        <v>6646</v>
      </c>
      <c r="C288" s="4808" t="s">
        <v>6647</v>
      </c>
      <c r="D288" s="4809" t="s">
        <v>6648</v>
      </c>
      <c r="E288" s="4810"/>
      <c r="F288" s="4807">
        <v>597</v>
      </c>
      <c r="G288" s="4803" t="s">
        <v>6649</v>
      </c>
      <c r="H288" s="4808" t="s">
        <v>6650</v>
      </c>
      <c r="I288" s="4809" t="s">
        <v>6651</v>
      </c>
      <c r="J288" s="4810"/>
      <c r="K288" s="4807">
        <v>921</v>
      </c>
      <c r="L288" s="4803" t="s">
        <v>6652</v>
      </c>
      <c r="M288" s="4808" t="s">
        <v>6653</v>
      </c>
      <c r="N288" s="4809" t="s">
        <v>6654</v>
      </c>
      <c r="O288" s="4810"/>
      <c r="P288" s="4807">
        <v>1245</v>
      </c>
      <c r="Q288" s="4803" t="s">
        <v>6655</v>
      </c>
      <c r="R288" s="4808" t="s">
        <v>6656</v>
      </c>
      <c r="S288" s="4809" t="s">
        <v>6657</v>
      </c>
      <c r="T288" s="1594"/>
      <c r="U288" s="1594"/>
      <c r="V288" s="1594"/>
      <c r="W288" s="1594"/>
      <c r="X288" s="1594"/>
      <c r="Y288" s="1594"/>
      <c r="Z288" s="1594"/>
      <c r="AA288" s="1594"/>
      <c r="AB288" s="1594"/>
      <c r="AC288" s="1594"/>
      <c r="AD288" s="1594"/>
    </row>
    <row r="289" spans="1:30">
      <c r="A289" s="4807">
        <v>274</v>
      </c>
      <c r="B289" s="4803" t="s">
        <v>6658</v>
      </c>
      <c r="C289" s="4808" t="s">
        <v>6659</v>
      </c>
      <c r="D289" s="4809" t="s">
        <v>6660</v>
      </c>
      <c r="E289" s="4810"/>
      <c r="F289" s="4807">
        <v>598</v>
      </c>
      <c r="G289" s="4803" t="s">
        <v>6661</v>
      </c>
      <c r="H289" s="4808" t="s">
        <v>6662</v>
      </c>
      <c r="I289" s="4809" t="s">
        <v>6663</v>
      </c>
      <c r="J289" s="4810"/>
      <c r="K289" s="4807">
        <v>922</v>
      </c>
      <c r="L289" s="4803" t="s">
        <v>6664</v>
      </c>
      <c r="M289" s="4808" t="s">
        <v>6665</v>
      </c>
      <c r="N289" s="4809" t="s">
        <v>6666</v>
      </c>
      <c r="O289" s="4810"/>
      <c r="P289" s="4807">
        <v>1246</v>
      </c>
      <c r="Q289" s="4803" t="s">
        <v>6667</v>
      </c>
      <c r="R289" s="4808" t="s">
        <v>6668</v>
      </c>
      <c r="S289" s="4809" t="s">
        <v>6669</v>
      </c>
      <c r="T289" s="1594"/>
      <c r="U289" s="1594"/>
      <c r="V289" s="1594"/>
      <c r="W289" s="1594"/>
      <c r="X289" s="1594"/>
      <c r="Y289" s="1594"/>
      <c r="Z289" s="1594"/>
      <c r="AA289" s="1594"/>
      <c r="AB289" s="1594"/>
      <c r="AC289" s="1594"/>
      <c r="AD289" s="1594"/>
    </row>
    <row r="290" spans="1:30">
      <c r="A290" s="4807">
        <v>275</v>
      </c>
      <c r="B290" s="4803" t="s">
        <v>6670</v>
      </c>
      <c r="C290" s="4808" t="s">
        <v>6671</v>
      </c>
      <c r="D290" s="4809" t="s">
        <v>6672</v>
      </c>
      <c r="E290" s="4810"/>
      <c r="F290" s="4807">
        <v>599</v>
      </c>
      <c r="G290" s="4803" t="s">
        <v>6673</v>
      </c>
      <c r="H290" s="4808" t="s">
        <v>6674</v>
      </c>
      <c r="I290" s="4809" t="s">
        <v>6675</v>
      </c>
      <c r="J290" s="4810"/>
      <c r="K290" s="4807">
        <v>923</v>
      </c>
      <c r="L290" s="4803" t="s">
        <v>6676</v>
      </c>
      <c r="M290" s="4808" t="s">
        <v>6677</v>
      </c>
      <c r="N290" s="4809" t="s">
        <v>6678</v>
      </c>
      <c r="O290" s="4810"/>
      <c r="P290" s="4807">
        <v>1247</v>
      </c>
      <c r="Q290" s="4803" t="s">
        <v>6679</v>
      </c>
      <c r="R290" s="4808" t="s">
        <v>6680</v>
      </c>
      <c r="S290" s="4809" t="s">
        <v>6681</v>
      </c>
      <c r="T290" s="1594"/>
      <c r="U290" s="1594"/>
      <c r="V290" s="1594"/>
      <c r="W290" s="1594"/>
      <c r="X290" s="1594"/>
      <c r="Y290" s="1594"/>
      <c r="Z290" s="1594"/>
      <c r="AA290" s="1594"/>
      <c r="AB290" s="1594"/>
      <c r="AC290" s="1594"/>
      <c r="AD290" s="1594"/>
    </row>
    <row r="291" spans="1:30">
      <c r="A291" s="4807">
        <v>276</v>
      </c>
      <c r="B291" s="4803" t="s">
        <v>6682</v>
      </c>
      <c r="C291" s="4808" t="s">
        <v>6683</v>
      </c>
      <c r="D291" s="4809" t="s">
        <v>1092</v>
      </c>
      <c r="E291" s="4810"/>
      <c r="F291" s="4807">
        <v>600</v>
      </c>
      <c r="G291" s="4803" t="s">
        <v>6684</v>
      </c>
      <c r="H291" s="4808" t="s">
        <v>6685</v>
      </c>
      <c r="I291" s="4809" t="s">
        <v>6686</v>
      </c>
      <c r="J291" s="4810"/>
      <c r="K291" s="4807">
        <v>924</v>
      </c>
      <c r="L291" s="4803" t="s">
        <v>6687</v>
      </c>
      <c r="M291" s="4808" t="s">
        <v>6688</v>
      </c>
      <c r="N291" s="4809" t="s">
        <v>6689</v>
      </c>
      <c r="O291" s="4810"/>
      <c r="P291" s="4807">
        <v>1248</v>
      </c>
      <c r="Q291" s="4803" t="s">
        <v>6690</v>
      </c>
      <c r="R291" s="4808" t="s">
        <v>6691</v>
      </c>
      <c r="S291" s="4809" t="s">
        <v>6692</v>
      </c>
      <c r="T291" s="1594"/>
      <c r="U291" s="1594"/>
      <c r="V291" s="1594"/>
      <c r="W291" s="1594"/>
      <c r="X291" s="1594"/>
      <c r="Y291" s="1594"/>
      <c r="Z291" s="1594"/>
      <c r="AA291" s="1594"/>
      <c r="AB291" s="1594"/>
      <c r="AC291" s="1594"/>
      <c r="AD291" s="1594"/>
    </row>
    <row r="292" spans="1:30">
      <c r="A292" s="4807">
        <v>277</v>
      </c>
      <c r="B292" s="4803" t="s">
        <v>6693</v>
      </c>
      <c r="C292" s="4808" t="s">
        <v>6694</v>
      </c>
      <c r="D292" s="4809" t="s">
        <v>6695</v>
      </c>
      <c r="E292" s="4810"/>
      <c r="F292" s="4807">
        <v>601</v>
      </c>
      <c r="G292" s="4803" t="s">
        <v>6696</v>
      </c>
      <c r="H292" s="4808" t="s">
        <v>6697</v>
      </c>
      <c r="I292" s="4809" t="s">
        <v>6698</v>
      </c>
      <c r="J292" s="4810"/>
      <c r="K292" s="4807">
        <v>925</v>
      </c>
      <c r="L292" s="4803" t="s">
        <v>6699</v>
      </c>
      <c r="M292" s="4808" t="s">
        <v>6700</v>
      </c>
      <c r="N292" s="4809" t="s">
        <v>6701</v>
      </c>
      <c r="O292" s="4810"/>
      <c r="P292" s="4807">
        <v>1249</v>
      </c>
      <c r="Q292" s="4803" t="s">
        <v>6702</v>
      </c>
      <c r="R292" s="4808" t="s">
        <v>6703</v>
      </c>
      <c r="S292" s="4809" t="s">
        <v>6704</v>
      </c>
      <c r="T292" s="1594"/>
      <c r="U292" s="1594"/>
      <c r="V292" s="1594"/>
      <c r="W292" s="1594"/>
      <c r="X292" s="1594"/>
      <c r="Y292" s="1594"/>
      <c r="Z292" s="1594"/>
      <c r="AA292" s="1594"/>
      <c r="AB292" s="1594"/>
      <c r="AC292" s="1594"/>
      <c r="AD292" s="1594"/>
    </row>
    <row r="293" spans="1:30">
      <c r="A293" s="4807">
        <v>278</v>
      </c>
      <c r="B293" s="4803" t="s">
        <v>6705</v>
      </c>
      <c r="C293" s="4808" t="s">
        <v>6706</v>
      </c>
      <c r="D293" s="4809" t="s">
        <v>6707</v>
      </c>
      <c r="E293" s="4810"/>
      <c r="F293" s="4807">
        <v>602</v>
      </c>
      <c r="G293" s="4803" t="s">
        <v>6708</v>
      </c>
      <c r="H293" s="4808" t="s">
        <v>6709</v>
      </c>
      <c r="I293" s="4809" t="s">
        <v>6710</v>
      </c>
      <c r="J293" s="4810"/>
      <c r="K293" s="4807">
        <v>926</v>
      </c>
      <c r="L293" s="4803" t="s">
        <v>6711</v>
      </c>
      <c r="M293" s="4808" t="s">
        <v>6712</v>
      </c>
      <c r="N293" s="4809" t="s">
        <v>6713</v>
      </c>
      <c r="O293" s="4810"/>
      <c r="P293" s="4807">
        <v>1250</v>
      </c>
      <c r="Q293" s="4803" t="s">
        <v>6714</v>
      </c>
      <c r="R293" s="4808" t="s">
        <v>6715</v>
      </c>
      <c r="S293" s="4809" t="s">
        <v>6716</v>
      </c>
      <c r="T293" s="1594"/>
      <c r="U293" s="1594"/>
      <c r="V293" s="1594"/>
      <c r="W293" s="1594"/>
      <c r="X293" s="1594"/>
      <c r="Y293" s="1594"/>
      <c r="Z293" s="1594"/>
      <c r="AA293" s="1594"/>
      <c r="AB293" s="1594"/>
      <c r="AC293" s="1594"/>
      <c r="AD293" s="1594"/>
    </row>
    <row r="294" spans="1:30">
      <c r="A294" s="4807">
        <v>279</v>
      </c>
      <c r="B294" s="4803" t="s">
        <v>6717</v>
      </c>
      <c r="C294" s="4808" t="s">
        <v>6718</v>
      </c>
      <c r="D294" s="4809" t="s">
        <v>6719</v>
      </c>
      <c r="E294" s="4810"/>
      <c r="F294" s="4807">
        <v>603</v>
      </c>
      <c r="G294" s="4803" t="s">
        <v>6720</v>
      </c>
      <c r="H294" s="4808" t="s">
        <v>6721</v>
      </c>
      <c r="I294" s="4809" t="s">
        <v>6722</v>
      </c>
      <c r="J294" s="4810"/>
      <c r="K294" s="4807">
        <v>927</v>
      </c>
      <c r="L294" s="4803" t="s">
        <v>6723</v>
      </c>
      <c r="M294" s="4808" t="s">
        <v>6724</v>
      </c>
      <c r="N294" s="4809" t="s">
        <v>6725</v>
      </c>
      <c r="O294" s="4810"/>
      <c r="P294" s="4807">
        <v>1251</v>
      </c>
      <c r="Q294" s="4803" t="s">
        <v>6726</v>
      </c>
      <c r="R294" s="4808" t="s">
        <v>6727</v>
      </c>
      <c r="S294" s="4809" t="s">
        <v>6728</v>
      </c>
      <c r="T294" s="1594"/>
      <c r="U294" s="1594"/>
      <c r="V294" s="1594"/>
      <c r="W294" s="1594"/>
      <c r="X294" s="1594"/>
      <c r="Y294" s="1594"/>
      <c r="Z294" s="1594"/>
      <c r="AA294" s="1594"/>
      <c r="AB294" s="1594"/>
      <c r="AC294" s="1594"/>
      <c r="AD294" s="1594"/>
    </row>
    <row r="295" spans="1:30">
      <c r="A295" s="4807">
        <v>280</v>
      </c>
      <c r="B295" s="4803" t="s">
        <v>6729</v>
      </c>
      <c r="C295" s="4808" t="s">
        <v>6730</v>
      </c>
      <c r="D295" s="4809" t="s">
        <v>6731</v>
      </c>
      <c r="E295" s="4810"/>
      <c r="F295" s="4807">
        <v>604</v>
      </c>
      <c r="G295" s="4803" t="s">
        <v>6732</v>
      </c>
      <c r="H295" s="4808" t="s">
        <v>6733</v>
      </c>
      <c r="I295" s="4809" t="s">
        <v>6734</v>
      </c>
      <c r="J295" s="4810"/>
      <c r="K295" s="4807">
        <v>928</v>
      </c>
      <c r="L295" s="4803" t="s">
        <v>6735</v>
      </c>
      <c r="M295" s="4808" t="s">
        <v>6736</v>
      </c>
      <c r="N295" s="4809" t="s">
        <v>6737</v>
      </c>
      <c r="O295" s="4810"/>
      <c r="P295" s="4807">
        <v>1252</v>
      </c>
      <c r="Q295" s="4803" t="s">
        <v>6738</v>
      </c>
      <c r="R295" s="4808" t="s">
        <v>6739</v>
      </c>
      <c r="S295" s="4809" t="s">
        <v>6740</v>
      </c>
      <c r="T295" s="1594"/>
      <c r="U295" s="1594"/>
      <c r="V295" s="1594"/>
      <c r="W295" s="1594"/>
      <c r="X295" s="1594"/>
      <c r="Y295" s="1594"/>
      <c r="Z295" s="1594"/>
      <c r="AA295" s="1594"/>
      <c r="AB295" s="1594"/>
      <c r="AC295" s="1594"/>
      <c r="AD295" s="1594"/>
    </row>
    <row r="296" spans="1:30">
      <c r="A296" s="4807">
        <v>281</v>
      </c>
      <c r="B296" s="4803" t="s">
        <v>6741</v>
      </c>
      <c r="C296" s="4808" t="s">
        <v>6742</v>
      </c>
      <c r="D296" s="4809" t="s">
        <v>6743</v>
      </c>
      <c r="E296" s="4810"/>
      <c r="F296" s="4807">
        <v>605</v>
      </c>
      <c r="G296" s="4803" t="s">
        <v>6744</v>
      </c>
      <c r="H296" s="4808" t="s">
        <v>6745</v>
      </c>
      <c r="I296" s="4809" t="s">
        <v>6746</v>
      </c>
      <c r="J296" s="4810"/>
      <c r="K296" s="4807">
        <v>929</v>
      </c>
      <c r="L296" s="4803" t="s">
        <v>6747</v>
      </c>
      <c r="M296" s="4808" t="s">
        <v>6748</v>
      </c>
      <c r="N296" s="4809" t="s">
        <v>6749</v>
      </c>
      <c r="O296" s="4810"/>
      <c r="P296" s="4807">
        <v>1253</v>
      </c>
      <c r="Q296" s="4803" t="s">
        <v>6750</v>
      </c>
      <c r="R296" s="4808" t="s">
        <v>6751</v>
      </c>
      <c r="S296" s="4809" t="s">
        <v>6752</v>
      </c>
      <c r="T296" s="1594"/>
      <c r="U296" s="1594"/>
      <c r="V296" s="1594"/>
      <c r="W296" s="1594"/>
      <c r="X296" s="1594"/>
      <c r="Y296" s="1594"/>
      <c r="Z296" s="1594"/>
      <c r="AA296" s="1594"/>
      <c r="AB296" s="1594"/>
      <c r="AC296" s="1594"/>
      <c r="AD296" s="1594"/>
    </row>
    <row r="297" spans="1:30">
      <c r="A297" s="4807">
        <v>282</v>
      </c>
      <c r="B297" s="4803" t="s">
        <v>6753</v>
      </c>
      <c r="C297" s="4808" t="s">
        <v>6754</v>
      </c>
      <c r="D297" s="4809" t="s">
        <v>6755</v>
      </c>
      <c r="E297" s="4810"/>
      <c r="F297" s="4807">
        <v>606</v>
      </c>
      <c r="G297" s="4803" t="s">
        <v>6756</v>
      </c>
      <c r="H297" s="4808" t="s">
        <v>6757</v>
      </c>
      <c r="I297" s="4809" t="s">
        <v>6758</v>
      </c>
      <c r="J297" s="4810"/>
      <c r="K297" s="4807">
        <v>930</v>
      </c>
      <c r="L297" s="4803" t="s">
        <v>6759</v>
      </c>
      <c r="M297" s="4808" t="s">
        <v>6760</v>
      </c>
      <c r="N297" s="4809" t="s">
        <v>6761</v>
      </c>
      <c r="O297" s="4810"/>
      <c r="P297" s="4807">
        <v>1254</v>
      </c>
      <c r="Q297" s="4803" t="s">
        <v>6762</v>
      </c>
      <c r="R297" s="4808" t="s">
        <v>6763</v>
      </c>
      <c r="S297" s="4809" t="s">
        <v>6764</v>
      </c>
      <c r="T297" s="1594"/>
      <c r="U297" s="1594"/>
      <c r="V297" s="1594"/>
      <c r="W297" s="1594"/>
      <c r="X297" s="1594"/>
      <c r="Y297" s="1594"/>
      <c r="Z297" s="1594"/>
      <c r="AA297" s="1594"/>
      <c r="AB297" s="1594"/>
      <c r="AC297" s="1594"/>
      <c r="AD297" s="1594"/>
    </row>
    <row r="298" spans="1:30">
      <c r="A298" s="4807">
        <v>283</v>
      </c>
      <c r="B298" s="4803" t="s">
        <v>6765</v>
      </c>
      <c r="C298" s="4808" t="s">
        <v>6766</v>
      </c>
      <c r="D298" s="4809" t="s">
        <v>6767</v>
      </c>
      <c r="E298" s="4810"/>
      <c r="F298" s="4807">
        <v>607</v>
      </c>
      <c r="G298" s="4803" t="s">
        <v>6768</v>
      </c>
      <c r="H298" s="4808" t="s">
        <v>6769</v>
      </c>
      <c r="I298" s="4809" t="s">
        <v>6770</v>
      </c>
      <c r="J298" s="4810"/>
      <c r="K298" s="4807">
        <v>931</v>
      </c>
      <c r="L298" s="4803" t="s">
        <v>6771</v>
      </c>
      <c r="M298" s="4808" t="s">
        <v>6772</v>
      </c>
      <c r="N298" s="4809" t="s">
        <v>6773</v>
      </c>
      <c r="O298" s="4810"/>
      <c r="P298" s="4807">
        <v>1255</v>
      </c>
      <c r="Q298" s="4803" t="s">
        <v>6774</v>
      </c>
      <c r="R298" s="4808" t="s">
        <v>6775</v>
      </c>
      <c r="S298" s="4809" t="s">
        <v>6776</v>
      </c>
      <c r="T298" s="1594"/>
      <c r="U298" s="1594"/>
      <c r="V298" s="1594"/>
      <c r="W298" s="1594"/>
      <c r="X298" s="1594"/>
      <c r="Y298" s="1594"/>
      <c r="Z298" s="1594"/>
      <c r="AA298" s="1594"/>
      <c r="AB298" s="1594"/>
      <c r="AC298" s="1594"/>
      <c r="AD298" s="1594"/>
    </row>
    <row r="299" spans="1:30">
      <c r="A299" s="4807">
        <v>284</v>
      </c>
      <c r="B299" s="4803" t="s">
        <v>6777</v>
      </c>
      <c r="C299" s="4808" t="s">
        <v>6778</v>
      </c>
      <c r="D299" s="4809" t="s">
        <v>6779</v>
      </c>
      <c r="E299" s="4810"/>
      <c r="F299" s="4807">
        <v>608</v>
      </c>
      <c r="G299" s="4803" t="s">
        <v>6780</v>
      </c>
      <c r="H299" s="4808" t="s">
        <v>6781</v>
      </c>
      <c r="I299" s="4809" t="s">
        <v>6782</v>
      </c>
      <c r="J299" s="4810"/>
      <c r="K299" s="4807">
        <v>932</v>
      </c>
      <c r="L299" s="4803" t="s">
        <v>6783</v>
      </c>
      <c r="M299" s="4808" t="s">
        <v>6784</v>
      </c>
      <c r="N299" s="4809" t="s">
        <v>6785</v>
      </c>
      <c r="O299" s="4810"/>
      <c r="P299" s="4807">
        <v>1256</v>
      </c>
      <c r="Q299" s="4803" t="s">
        <v>6786</v>
      </c>
      <c r="R299" s="4808" t="s">
        <v>6787</v>
      </c>
      <c r="S299" s="4809" t="s">
        <v>6788</v>
      </c>
      <c r="T299" s="1594"/>
      <c r="U299" s="1594"/>
      <c r="V299" s="1594"/>
      <c r="W299" s="1594"/>
      <c r="X299" s="1594"/>
      <c r="Y299" s="1594"/>
      <c r="Z299" s="1594"/>
      <c r="AA299" s="1594"/>
      <c r="AB299" s="1594"/>
      <c r="AC299" s="1594"/>
      <c r="AD299" s="1594"/>
    </row>
    <row r="300" spans="1:30">
      <c r="A300" s="4807">
        <v>285</v>
      </c>
      <c r="B300" s="4803" t="s">
        <v>6789</v>
      </c>
      <c r="C300" s="4808" t="s">
        <v>6790</v>
      </c>
      <c r="D300" s="4809" t="s">
        <v>6791</v>
      </c>
      <c r="E300" s="4810"/>
      <c r="F300" s="4807">
        <v>609</v>
      </c>
      <c r="G300" s="4803" t="s">
        <v>6792</v>
      </c>
      <c r="H300" s="4808" t="s">
        <v>6793</v>
      </c>
      <c r="I300" s="4809" t="s">
        <v>6794</v>
      </c>
      <c r="J300" s="4810"/>
      <c r="K300" s="4807">
        <v>933</v>
      </c>
      <c r="L300" s="4803" t="s">
        <v>6795</v>
      </c>
      <c r="M300" s="4808" t="s">
        <v>6796</v>
      </c>
      <c r="N300" s="4809" t="s">
        <v>6797</v>
      </c>
      <c r="O300" s="4810"/>
      <c r="P300" s="4807">
        <v>1257</v>
      </c>
      <c r="Q300" s="4803" t="s">
        <v>6798</v>
      </c>
      <c r="R300" s="4808" t="s">
        <v>6799</v>
      </c>
      <c r="S300" s="4809" t="s">
        <v>6800</v>
      </c>
      <c r="T300" s="1594"/>
      <c r="U300" s="1594"/>
      <c r="V300" s="1594"/>
      <c r="W300" s="1594"/>
      <c r="X300" s="1594"/>
      <c r="Y300" s="1594"/>
      <c r="Z300" s="1594"/>
      <c r="AA300" s="1594"/>
      <c r="AB300" s="1594"/>
      <c r="AC300" s="1594"/>
      <c r="AD300" s="1594"/>
    </row>
    <row r="301" spans="1:30">
      <c r="A301" s="4807">
        <v>286</v>
      </c>
      <c r="B301" s="4803" t="s">
        <v>6801</v>
      </c>
      <c r="C301" s="4808" t="s">
        <v>6802</v>
      </c>
      <c r="D301" s="4809" t="s">
        <v>6803</v>
      </c>
      <c r="E301" s="4810"/>
      <c r="F301" s="4807">
        <v>610</v>
      </c>
      <c r="G301" s="4803" t="s">
        <v>6804</v>
      </c>
      <c r="H301" s="4808" t="s">
        <v>6805</v>
      </c>
      <c r="I301" s="4809" t="s">
        <v>6806</v>
      </c>
      <c r="J301" s="4810"/>
      <c r="K301" s="4807">
        <v>934</v>
      </c>
      <c r="L301" s="4803" t="s">
        <v>6807</v>
      </c>
      <c r="M301" s="4808" t="s">
        <v>6808</v>
      </c>
      <c r="N301" s="4809" t="s">
        <v>6809</v>
      </c>
      <c r="O301" s="4810"/>
      <c r="P301" s="4807">
        <v>1258</v>
      </c>
      <c r="Q301" s="4803" t="s">
        <v>6810</v>
      </c>
      <c r="R301" s="4808" t="s">
        <v>6811</v>
      </c>
      <c r="S301" s="4809" t="s">
        <v>6812</v>
      </c>
      <c r="T301" s="1594"/>
      <c r="U301" s="1594"/>
      <c r="V301" s="1594"/>
      <c r="W301" s="1594"/>
      <c r="X301" s="1594"/>
      <c r="Y301" s="1594"/>
      <c r="Z301" s="1594"/>
      <c r="AA301" s="1594"/>
      <c r="AB301" s="1594"/>
      <c r="AC301" s="1594"/>
      <c r="AD301" s="1594"/>
    </row>
    <row r="302" spans="1:30">
      <c r="A302" s="4807">
        <v>287</v>
      </c>
      <c r="B302" s="4803" t="s">
        <v>6813</v>
      </c>
      <c r="C302" s="4808" t="s">
        <v>6814</v>
      </c>
      <c r="D302" s="4809" t="s">
        <v>6815</v>
      </c>
      <c r="E302" s="4810"/>
      <c r="F302" s="4807">
        <v>611</v>
      </c>
      <c r="G302" s="4803" t="s">
        <v>6816</v>
      </c>
      <c r="H302" s="4808" t="s">
        <v>6817</v>
      </c>
      <c r="I302" s="4809" t="s">
        <v>6818</v>
      </c>
      <c r="J302" s="4810"/>
      <c r="K302" s="4807">
        <v>935</v>
      </c>
      <c r="L302" s="4803" t="s">
        <v>6819</v>
      </c>
      <c r="M302" s="4808" t="s">
        <v>6820</v>
      </c>
      <c r="N302" s="4809" t="s">
        <v>6821</v>
      </c>
      <c r="O302" s="4810"/>
      <c r="P302" s="4807">
        <v>1259</v>
      </c>
      <c r="Q302" s="4803" t="s">
        <v>6822</v>
      </c>
      <c r="R302" s="4808" t="s">
        <v>6823</v>
      </c>
      <c r="S302" s="4809" t="s">
        <v>6824</v>
      </c>
      <c r="T302" s="1594"/>
      <c r="U302" s="1594"/>
      <c r="V302" s="1594"/>
      <c r="W302" s="1594"/>
      <c r="X302" s="1594"/>
      <c r="Y302" s="1594"/>
      <c r="Z302" s="1594"/>
      <c r="AA302" s="1594"/>
      <c r="AB302" s="1594"/>
      <c r="AC302" s="1594"/>
      <c r="AD302" s="1594"/>
    </row>
    <row r="303" spans="1:30">
      <c r="A303" s="4807">
        <v>288</v>
      </c>
      <c r="B303" s="4803" t="s">
        <v>6825</v>
      </c>
      <c r="C303" s="4808" t="s">
        <v>6826</v>
      </c>
      <c r="D303" s="4809" t="s">
        <v>6827</v>
      </c>
      <c r="E303" s="4810"/>
      <c r="F303" s="4807">
        <v>612</v>
      </c>
      <c r="G303" s="4803" t="s">
        <v>6828</v>
      </c>
      <c r="H303" s="4808" t="s">
        <v>6829</v>
      </c>
      <c r="I303" s="4809" t="s">
        <v>6830</v>
      </c>
      <c r="J303" s="4810"/>
      <c r="K303" s="4807">
        <v>936</v>
      </c>
      <c r="L303" s="4803" t="s">
        <v>6831</v>
      </c>
      <c r="M303" s="4808" t="s">
        <v>6832</v>
      </c>
      <c r="N303" s="4809" t="s">
        <v>6833</v>
      </c>
      <c r="O303" s="4810"/>
      <c r="P303" s="4807">
        <v>1260</v>
      </c>
      <c r="Q303" s="4803" t="s">
        <v>6834</v>
      </c>
      <c r="R303" s="4808" t="s">
        <v>6835</v>
      </c>
      <c r="S303" s="4809" t="s">
        <v>6836</v>
      </c>
      <c r="T303" s="1594"/>
      <c r="U303" s="1594"/>
      <c r="V303" s="1594"/>
      <c r="W303" s="1594"/>
      <c r="X303" s="1594"/>
      <c r="Y303" s="1594"/>
      <c r="Z303" s="1594"/>
      <c r="AA303" s="1594"/>
      <c r="AB303" s="1594"/>
      <c r="AC303" s="1594"/>
      <c r="AD303" s="1594"/>
    </row>
    <row r="304" spans="1:30">
      <c r="A304" s="4807">
        <v>289</v>
      </c>
      <c r="B304" s="4803" t="s">
        <v>6837</v>
      </c>
      <c r="C304" s="4808" t="s">
        <v>6838</v>
      </c>
      <c r="D304" s="4809" t="s">
        <v>6839</v>
      </c>
      <c r="E304" s="4810"/>
      <c r="F304" s="4807">
        <v>613</v>
      </c>
      <c r="G304" s="4803" t="s">
        <v>6840</v>
      </c>
      <c r="H304" s="4808" t="s">
        <v>6841</v>
      </c>
      <c r="I304" s="4809" t="s">
        <v>6842</v>
      </c>
      <c r="J304" s="4810"/>
      <c r="K304" s="4807">
        <v>937</v>
      </c>
      <c r="L304" s="4803" t="s">
        <v>6843</v>
      </c>
      <c r="M304" s="4808" t="s">
        <v>6844</v>
      </c>
      <c r="N304" s="4809" t="s">
        <v>6845</v>
      </c>
      <c r="O304" s="4810"/>
      <c r="P304" s="4807">
        <v>1261</v>
      </c>
      <c r="Q304" s="4803" t="s">
        <v>6846</v>
      </c>
      <c r="R304" s="4808" t="s">
        <v>6847</v>
      </c>
      <c r="S304" s="4809" t="s">
        <v>6848</v>
      </c>
      <c r="T304" s="1594"/>
      <c r="U304" s="1594"/>
      <c r="V304" s="1594"/>
      <c r="W304" s="1594"/>
      <c r="X304" s="1594"/>
      <c r="Y304" s="1594"/>
      <c r="Z304" s="1594"/>
      <c r="AA304" s="1594"/>
      <c r="AB304" s="1594"/>
      <c r="AC304" s="1594"/>
      <c r="AD304" s="1594"/>
    </row>
    <row r="305" spans="1:30">
      <c r="A305" s="4807">
        <v>290</v>
      </c>
      <c r="B305" s="4803" t="s">
        <v>6849</v>
      </c>
      <c r="C305" s="4808" t="s">
        <v>6850</v>
      </c>
      <c r="D305" s="4809" t="s">
        <v>6851</v>
      </c>
      <c r="E305" s="4810"/>
      <c r="F305" s="4807">
        <v>614</v>
      </c>
      <c r="G305" s="4803" t="s">
        <v>6852</v>
      </c>
      <c r="H305" s="4808" t="s">
        <v>6853</v>
      </c>
      <c r="I305" s="4809" t="s">
        <v>6854</v>
      </c>
      <c r="J305" s="4810"/>
      <c r="K305" s="4807">
        <v>938</v>
      </c>
      <c r="L305" s="4803" t="s">
        <v>6855</v>
      </c>
      <c r="M305" s="4808" t="s">
        <v>6856</v>
      </c>
      <c r="N305" s="4809" t="s">
        <v>6857</v>
      </c>
      <c r="O305" s="4810"/>
      <c r="P305" s="4807">
        <v>1262</v>
      </c>
      <c r="Q305" s="4803" t="s">
        <v>6858</v>
      </c>
      <c r="R305" s="4808" t="s">
        <v>6859</v>
      </c>
      <c r="S305" s="4809" t="s">
        <v>6860</v>
      </c>
      <c r="T305" s="1594"/>
      <c r="U305" s="1594"/>
      <c r="V305" s="1594"/>
      <c r="W305" s="1594"/>
      <c r="X305" s="1594"/>
      <c r="Y305" s="1594"/>
      <c r="Z305" s="1594"/>
      <c r="AA305" s="1594"/>
      <c r="AB305" s="1594"/>
      <c r="AC305" s="1594"/>
      <c r="AD305" s="1594"/>
    </row>
    <row r="306" spans="1:30">
      <c r="A306" s="4807">
        <v>291</v>
      </c>
      <c r="B306" s="4803" t="s">
        <v>6861</v>
      </c>
      <c r="C306" s="4808" t="s">
        <v>6862</v>
      </c>
      <c r="D306" s="4809" t="s">
        <v>6863</v>
      </c>
      <c r="E306" s="4810"/>
      <c r="F306" s="4807">
        <v>615</v>
      </c>
      <c r="G306" s="4803" t="s">
        <v>6864</v>
      </c>
      <c r="H306" s="4808" t="s">
        <v>6865</v>
      </c>
      <c r="I306" s="4809" t="s">
        <v>6866</v>
      </c>
      <c r="J306" s="4810"/>
      <c r="K306" s="4807">
        <v>939</v>
      </c>
      <c r="L306" s="4803" t="s">
        <v>6867</v>
      </c>
      <c r="M306" s="4808" t="s">
        <v>6868</v>
      </c>
      <c r="N306" s="4809" t="s">
        <v>6869</v>
      </c>
      <c r="O306" s="4810"/>
      <c r="P306" s="4807">
        <v>1263</v>
      </c>
      <c r="Q306" s="4803" t="s">
        <v>6870</v>
      </c>
      <c r="R306" s="4808" t="s">
        <v>6871</v>
      </c>
      <c r="S306" s="4809" t="s">
        <v>6872</v>
      </c>
      <c r="T306" s="1594"/>
      <c r="U306" s="1594"/>
      <c r="V306" s="1594"/>
      <c r="W306" s="1594"/>
      <c r="X306" s="1594"/>
      <c r="Y306" s="1594"/>
      <c r="Z306" s="1594"/>
      <c r="AA306" s="1594"/>
      <c r="AB306" s="1594"/>
      <c r="AC306" s="1594"/>
      <c r="AD306" s="1594"/>
    </row>
    <row r="307" spans="1:30">
      <c r="A307" s="4807">
        <v>292</v>
      </c>
      <c r="B307" s="4803" t="s">
        <v>6873</v>
      </c>
      <c r="C307" s="4808" t="s">
        <v>6874</v>
      </c>
      <c r="D307" s="4809" t="s">
        <v>1242</v>
      </c>
      <c r="E307" s="4810"/>
      <c r="F307" s="4807">
        <v>616</v>
      </c>
      <c r="G307" s="4803" t="s">
        <v>6875</v>
      </c>
      <c r="H307" s="4808" t="s">
        <v>6876</v>
      </c>
      <c r="I307" s="4809" t="s">
        <v>6877</v>
      </c>
      <c r="J307" s="4810"/>
      <c r="K307" s="4807">
        <v>940</v>
      </c>
      <c r="L307" s="4803" t="s">
        <v>6878</v>
      </c>
      <c r="M307" s="4808" t="s">
        <v>6879</v>
      </c>
      <c r="N307" s="4809" t="s">
        <v>6880</v>
      </c>
      <c r="O307" s="4810"/>
      <c r="P307" s="4807">
        <v>1264</v>
      </c>
      <c r="Q307" s="4803" t="s">
        <v>6881</v>
      </c>
      <c r="R307" s="4808" t="s">
        <v>6882</v>
      </c>
      <c r="S307" s="4809" t="s">
        <v>6872</v>
      </c>
      <c r="T307" s="1594"/>
      <c r="U307" s="1594"/>
      <c r="V307" s="1594"/>
      <c r="W307" s="1594"/>
      <c r="X307" s="1594"/>
      <c r="Y307" s="1594"/>
      <c r="Z307" s="1594"/>
      <c r="AA307" s="1594"/>
      <c r="AB307" s="1594"/>
      <c r="AC307" s="1594"/>
      <c r="AD307" s="1594"/>
    </row>
    <row r="308" spans="1:30">
      <c r="A308" s="4807">
        <v>293</v>
      </c>
      <c r="B308" s="4803" t="s">
        <v>6883</v>
      </c>
      <c r="C308" s="4808" t="s">
        <v>6884</v>
      </c>
      <c r="D308" s="4809" t="s">
        <v>6885</v>
      </c>
      <c r="E308" s="4810"/>
      <c r="F308" s="4807">
        <v>617</v>
      </c>
      <c r="G308" s="4803" t="s">
        <v>6886</v>
      </c>
      <c r="H308" s="4808" t="s">
        <v>6887</v>
      </c>
      <c r="I308" s="4809" t="s">
        <v>6888</v>
      </c>
      <c r="J308" s="4810"/>
      <c r="K308" s="4807">
        <v>941</v>
      </c>
      <c r="L308" s="4803" t="s">
        <v>6889</v>
      </c>
      <c r="M308" s="4808" t="s">
        <v>6890</v>
      </c>
      <c r="N308" s="4809" t="s">
        <v>6891</v>
      </c>
      <c r="O308" s="4810"/>
      <c r="P308" s="4807">
        <v>1265</v>
      </c>
      <c r="Q308" s="4803" t="s">
        <v>6892</v>
      </c>
      <c r="R308" s="4808" t="s">
        <v>6893</v>
      </c>
      <c r="S308" s="4809" t="s">
        <v>6894</v>
      </c>
      <c r="T308" s="1594"/>
      <c r="U308" s="1594"/>
      <c r="V308" s="1594"/>
      <c r="W308" s="1594"/>
      <c r="X308" s="1594"/>
      <c r="Y308" s="1594"/>
      <c r="Z308" s="1594"/>
      <c r="AA308" s="1594"/>
      <c r="AB308" s="1594"/>
      <c r="AC308" s="1594"/>
      <c r="AD308" s="1594"/>
    </row>
    <row r="309" spans="1:30">
      <c r="A309" s="4807">
        <v>294</v>
      </c>
      <c r="B309" s="4803" t="s">
        <v>6895</v>
      </c>
      <c r="C309" s="4808" t="s">
        <v>6896</v>
      </c>
      <c r="D309" s="4809" t="s">
        <v>6897</v>
      </c>
      <c r="E309" s="4810"/>
      <c r="F309" s="4807">
        <v>618</v>
      </c>
      <c r="G309" s="4803" t="s">
        <v>6898</v>
      </c>
      <c r="H309" s="4808" t="s">
        <v>6899</v>
      </c>
      <c r="I309" s="4809" t="s">
        <v>6900</v>
      </c>
      <c r="J309" s="4810"/>
      <c r="K309" s="4807">
        <v>942</v>
      </c>
      <c r="L309" s="4803" t="s">
        <v>6901</v>
      </c>
      <c r="M309" s="4808" t="s">
        <v>6902</v>
      </c>
      <c r="N309" s="4809" t="s">
        <v>6903</v>
      </c>
      <c r="O309" s="4810"/>
      <c r="P309" s="4807">
        <v>1266</v>
      </c>
      <c r="Q309" s="4803" t="s">
        <v>6904</v>
      </c>
      <c r="R309" s="4808" t="s">
        <v>6905</v>
      </c>
      <c r="S309" s="4809" t="s">
        <v>6906</v>
      </c>
      <c r="T309" s="1594"/>
      <c r="U309" s="1594"/>
      <c r="V309" s="1594"/>
      <c r="W309" s="1594"/>
      <c r="X309" s="1594"/>
      <c r="Y309" s="1594"/>
      <c r="Z309" s="1594"/>
      <c r="AA309" s="1594"/>
      <c r="AB309" s="1594"/>
      <c r="AC309" s="1594"/>
      <c r="AD309" s="1594"/>
    </row>
    <row r="310" spans="1:30">
      <c r="A310" s="4807">
        <v>295</v>
      </c>
      <c r="B310" s="4803" t="s">
        <v>6907</v>
      </c>
      <c r="C310" s="4808" t="s">
        <v>6908</v>
      </c>
      <c r="D310" s="4809" t="s">
        <v>6909</v>
      </c>
      <c r="E310" s="4810"/>
      <c r="F310" s="4807">
        <v>619</v>
      </c>
      <c r="G310" s="4803" t="s">
        <v>6910</v>
      </c>
      <c r="H310" s="4808" t="s">
        <v>6911</v>
      </c>
      <c r="I310" s="4809" t="s">
        <v>6912</v>
      </c>
      <c r="J310" s="4810"/>
      <c r="K310" s="4807">
        <v>943</v>
      </c>
      <c r="L310" s="4803" t="s">
        <v>6913</v>
      </c>
      <c r="M310" s="4808" t="s">
        <v>6914</v>
      </c>
      <c r="N310" s="4809" t="s">
        <v>6915</v>
      </c>
      <c r="O310" s="4810"/>
      <c r="P310" s="4807">
        <v>1267</v>
      </c>
      <c r="Q310" s="4803" t="s">
        <v>6916</v>
      </c>
      <c r="R310" s="4808" t="s">
        <v>6917</v>
      </c>
      <c r="S310" s="4809" t="s">
        <v>6918</v>
      </c>
      <c r="T310" s="1594"/>
      <c r="U310" s="1594"/>
      <c r="V310" s="1594"/>
      <c r="W310" s="1594"/>
      <c r="X310" s="1594"/>
      <c r="Y310" s="1594"/>
      <c r="Z310" s="1594"/>
      <c r="AA310" s="1594"/>
      <c r="AB310" s="1594"/>
      <c r="AC310" s="1594"/>
      <c r="AD310" s="1594"/>
    </row>
    <row r="311" spans="1:30">
      <c r="A311" s="4807">
        <v>296</v>
      </c>
      <c r="B311" s="4803" t="s">
        <v>6919</v>
      </c>
      <c r="C311" s="4808" t="s">
        <v>6920</v>
      </c>
      <c r="D311" s="4809" t="s">
        <v>6921</v>
      </c>
      <c r="E311" s="4810"/>
      <c r="F311" s="4807">
        <v>620</v>
      </c>
      <c r="G311" s="4803" t="s">
        <v>6922</v>
      </c>
      <c r="H311" s="4808" t="s">
        <v>6923</v>
      </c>
      <c r="I311" s="4809" t="s">
        <v>6924</v>
      </c>
      <c r="J311" s="4810"/>
      <c r="K311" s="4807">
        <v>944</v>
      </c>
      <c r="L311" s="4803" t="s">
        <v>6925</v>
      </c>
      <c r="M311" s="4808" t="s">
        <v>6926</v>
      </c>
      <c r="N311" s="4809" t="s">
        <v>6927</v>
      </c>
      <c r="O311" s="4810"/>
      <c r="P311" s="4807">
        <v>1268</v>
      </c>
      <c r="Q311" s="4803" t="s">
        <v>6928</v>
      </c>
      <c r="R311" s="4808" t="s">
        <v>6929</v>
      </c>
      <c r="S311" s="4809" t="s">
        <v>6930</v>
      </c>
      <c r="T311" s="1594"/>
      <c r="U311" s="1594"/>
      <c r="V311" s="1594"/>
      <c r="W311" s="1594"/>
      <c r="X311" s="1594"/>
      <c r="Y311" s="1594"/>
      <c r="Z311" s="1594"/>
      <c r="AA311" s="1594"/>
      <c r="AB311" s="1594"/>
      <c r="AC311" s="1594"/>
      <c r="AD311" s="1594"/>
    </row>
    <row r="312" spans="1:30">
      <c r="A312" s="4807">
        <v>297</v>
      </c>
      <c r="B312" s="4803" t="s">
        <v>6931</v>
      </c>
      <c r="C312" s="4808" t="s">
        <v>6932</v>
      </c>
      <c r="D312" s="4809" t="s">
        <v>6933</v>
      </c>
      <c r="E312" s="4810"/>
      <c r="F312" s="4807">
        <v>621</v>
      </c>
      <c r="G312" s="4803" t="s">
        <v>6934</v>
      </c>
      <c r="H312" s="4808" t="s">
        <v>6935</v>
      </c>
      <c r="I312" s="4809" t="s">
        <v>6936</v>
      </c>
      <c r="J312" s="4810"/>
      <c r="K312" s="4807">
        <v>945</v>
      </c>
      <c r="L312" s="4803" t="s">
        <v>6937</v>
      </c>
      <c r="M312" s="4808" t="s">
        <v>6938</v>
      </c>
      <c r="N312" s="4809" t="s">
        <v>6939</v>
      </c>
      <c r="O312" s="4810"/>
      <c r="P312" s="4807">
        <v>1269</v>
      </c>
      <c r="Q312" s="4803" t="s">
        <v>6940</v>
      </c>
      <c r="R312" s="4808" t="s">
        <v>6941</v>
      </c>
      <c r="S312" s="4809" t="s">
        <v>6942</v>
      </c>
      <c r="T312" s="1594"/>
      <c r="U312" s="1594"/>
      <c r="V312" s="1594"/>
      <c r="W312" s="1594"/>
      <c r="X312" s="1594"/>
      <c r="Y312" s="1594"/>
      <c r="Z312" s="1594"/>
      <c r="AA312" s="1594"/>
      <c r="AB312" s="1594"/>
      <c r="AC312" s="1594"/>
      <c r="AD312" s="1594"/>
    </row>
    <row r="313" spans="1:30">
      <c r="A313" s="4807">
        <v>298</v>
      </c>
      <c r="B313" s="4803" t="s">
        <v>6943</v>
      </c>
      <c r="C313" s="4808" t="s">
        <v>6944</v>
      </c>
      <c r="D313" s="4809" t="s">
        <v>6945</v>
      </c>
      <c r="E313" s="4810"/>
      <c r="F313" s="4807">
        <v>622</v>
      </c>
      <c r="G313" s="4803" t="s">
        <v>6946</v>
      </c>
      <c r="H313" s="4808" t="s">
        <v>6947</v>
      </c>
      <c r="I313" s="4809" t="s">
        <v>6948</v>
      </c>
      <c r="J313" s="4810"/>
      <c r="K313" s="4807">
        <v>946</v>
      </c>
      <c r="L313" s="4803" t="s">
        <v>6949</v>
      </c>
      <c r="M313" s="4808" t="s">
        <v>6950</v>
      </c>
      <c r="N313" s="4809" t="s">
        <v>6951</v>
      </c>
      <c r="O313" s="4810"/>
      <c r="P313" s="4807">
        <v>1270</v>
      </c>
      <c r="Q313" s="4803" t="s">
        <v>6952</v>
      </c>
      <c r="R313" s="4808" t="s">
        <v>6953</v>
      </c>
      <c r="S313" s="4809" t="s">
        <v>6954</v>
      </c>
      <c r="T313" s="1594"/>
      <c r="U313" s="1594"/>
      <c r="V313" s="1594"/>
      <c r="W313" s="1594"/>
      <c r="X313" s="1594"/>
      <c r="Y313" s="1594"/>
      <c r="Z313" s="1594"/>
      <c r="AA313" s="1594"/>
      <c r="AB313" s="1594"/>
      <c r="AC313" s="1594"/>
      <c r="AD313" s="1594"/>
    </row>
    <row r="314" spans="1:30">
      <c r="A314" s="4807">
        <v>299</v>
      </c>
      <c r="B314" s="4803" t="s">
        <v>6955</v>
      </c>
      <c r="C314" s="4808" t="s">
        <v>6956</v>
      </c>
      <c r="D314" s="4809" t="s">
        <v>6957</v>
      </c>
      <c r="E314" s="4810"/>
      <c r="F314" s="4807">
        <v>623</v>
      </c>
      <c r="G314" s="4803" t="s">
        <v>6958</v>
      </c>
      <c r="H314" s="4808" t="s">
        <v>6959</v>
      </c>
      <c r="I314" s="4809" t="s">
        <v>6960</v>
      </c>
      <c r="J314" s="4810"/>
      <c r="K314" s="4807">
        <v>947</v>
      </c>
      <c r="L314" s="4803" t="s">
        <v>6961</v>
      </c>
      <c r="M314" s="4808" t="s">
        <v>6962</v>
      </c>
      <c r="N314" s="4809" t="s">
        <v>6963</v>
      </c>
      <c r="O314" s="4810"/>
      <c r="P314" s="4807">
        <v>1271</v>
      </c>
      <c r="Q314" s="4803" t="s">
        <v>6964</v>
      </c>
      <c r="R314" s="4808" t="s">
        <v>6965</v>
      </c>
      <c r="S314" s="4809" t="s">
        <v>6966</v>
      </c>
      <c r="T314" s="1594"/>
      <c r="U314" s="1594"/>
      <c r="V314" s="1594"/>
      <c r="W314" s="1594"/>
      <c r="X314" s="1594"/>
      <c r="Y314" s="1594"/>
      <c r="Z314" s="1594"/>
      <c r="AA314" s="1594"/>
      <c r="AB314" s="1594"/>
      <c r="AC314" s="1594"/>
      <c r="AD314" s="1594"/>
    </row>
    <row r="315" spans="1:30">
      <c r="A315" s="4807">
        <v>300</v>
      </c>
      <c r="B315" s="4803" t="s">
        <v>6967</v>
      </c>
      <c r="C315" s="4808" t="s">
        <v>6968</v>
      </c>
      <c r="D315" s="4809" t="s">
        <v>6969</v>
      </c>
      <c r="E315" s="4810"/>
      <c r="F315" s="4807">
        <v>624</v>
      </c>
      <c r="G315" s="4803" t="s">
        <v>6970</v>
      </c>
      <c r="H315" s="4808" t="s">
        <v>6971</v>
      </c>
      <c r="I315" s="4809" t="s">
        <v>6972</v>
      </c>
      <c r="J315" s="4810"/>
      <c r="K315" s="4807">
        <v>948</v>
      </c>
      <c r="L315" s="4803" t="s">
        <v>6973</v>
      </c>
      <c r="M315" s="4808" t="s">
        <v>6974</v>
      </c>
      <c r="N315" s="4809" t="s">
        <v>6975</v>
      </c>
      <c r="O315" s="4810"/>
      <c r="P315" s="4807">
        <v>1272</v>
      </c>
      <c r="Q315" s="4803" t="s">
        <v>6976</v>
      </c>
      <c r="R315" s="4808" t="s">
        <v>6977</v>
      </c>
      <c r="S315" s="4809" t="s">
        <v>6978</v>
      </c>
      <c r="T315" s="1594"/>
      <c r="U315" s="1594"/>
      <c r="V315" s="1594"/>
      <c r="W315" s="1594"/>
      <c r="X315" s="1594"/>
      <c r="Y315" s="1594"/>
      <c r="Z315" s="1594"/>
      <c r="AA315" s="1594"/>
      <c r="AB315" s="1594"/>
      <c r="AC315" s="1594"/>
      <c r="AD315" s="1594"/>
    </row>
    <row r="316" spans="1:30">
      <c r="A316" s="4807">
        <v>301</v>
      </c>
      <c r="B316" s="4803" t="s">
        <v>6979</v>
      </c>
      <c r="C316" s="4808" t="s">
        <v>6980</v>
      </c>
      <c r="D316" s="4809" t="s">
        <v>6981</v>
      </c>
      <c r="E316" s="4810"/>
      <c r="F316" s="4807">
        <v>625</v>
      </c>
      <c r="G316" s="4803" t="s">
        <v>6982</v>
      </c>
      <c r="H316" s="4808" t="s">
        <v>6983</v>
      </c>
      <c r="I316" s="4809" t="s">
        <v>6984</v>
      </c>
      <c r="J316" s="4810"/>
      <c r="K316" s="4807">
        <v>949</v>
      </c>
      <c r="L316" s="4803" t="s">
        <v>6985</v>
      </c>
      <c r="M316" s="4808" t="s">
        <v>6986</v>
      </c>
      <c r="N316" s="4809" t="s">
        <v>6987</v>
      </c>
      <c r="O316" s="4810"/>
      <c r="P316" s="4807">
        <v>1273</v>
      </c>
      <c r="Q316" s="4803" t="s">
        <v>6988</v>
      </c>
      <c r="R316" s="4808" t="s">
        <v>6989</v>
      </c>
      <c r="S316" s="4809" t="s">
        <v>6990</v>
      </c>
      <c r="T316" s="1594"/>
      <c r="U316" s="1594"/>
      <c r="V316" s="1594"/>
      <c r="W316" s="1594"/>
      <c r="X316" s="1594"/>
      <c r="Y316" s="1594"/>
      <c r="Z316" s="1594"/>
      <c r="AA316" s="1594"/>
      <c r="AB316" s="1594"/>
      <c r="AC316" s="1594"/>
      <c r="AD316" s="1594"/>
    </row>
    <row r="317" spans="1:30">
      <c r="A317" s="4807">
        <v>302</v>
      </c>
      <c r="B317" s="4803" t="s">
        <v>6991</v>
      </c>
      <c r="C317" s="4808" t="s">
        <v>6992</v>
      </c>
      <c r="D317" s="4809" t="s">
        <v>6993</v>
      </c>
      <c r="E317" s="4810"/>
      <c r="F317" s="4807">
        <v>626</v>
      </c>
      <c r="G317" s="4803" t="s">
        <v>6994</v>
      </c>
      <c r="H317" s="4808" t="s">
        <v>6995</v>
      </c>
      <c r="I317" s="4809" t="s">
        <v>6996</v>
      </c>
      <c r="J317" s="4810"/>
      <c r="K317" s="4807">
        <v>950</v>
      </c>
      <c r="L317" s="4803" t="s">
        <v>6997</v>
      </c>
      <c r="M317" s="4808" t="s">
        <v>6998</v>
      </c>
      <c r="N317" s="4809" t="s">
        <v>6999</v>
      </c>
      <c r="O317" s="4810"/>
      <c r="P317" s="4807">
        <v>1274</v>
      </c>
      <c r="Q317" s="4803" t="s">
        <v>7000</v>
      </c>
      <c r="R317" s="4808" t="s">
        <v>7001</v>
      </c>
      <c r="S317" s="4809" t="s">
        <v>7002</v>
      </c>
      <c r="T317" s="1594"/>
      <c r="U317" s="1594"/>
      <c r="V317" s="1594"/>
      <c r="W317" s="1594"/>
      <c r="X317" s="1594"/>
      <c r="Y317" s="1594"/>
      <c r="Z317" s="1594"/>
      <c r="AA317" s="1594"/>
      <c r="AB317" s="1594"/>
      <c r="AC317" s="1594"/>
      <c r="AD317" s="1594"/>
    </row>
    <row r="318" spans="1:30">
      <c r="A318" s="4807">
        <v>303</v>
      </c>
      <c r="B318" s="4803" t="s">
        <v>7003</v>
      </c>
      <c r="C318" s="4808" t="s">
        <v>7004</v>
      </c>
      <c r="D318" s="4809" t="s">
        <v>6360</v>
      </c>
      <c r="E318" s="4810"/>
      <c r="F318" s="4807">
        <v>627</v>
      </c>
      <c r="G318" s="4803" t="s">
        <v>7005</v>
      </c>
      <c r="H318" s="4808" t="s">
        <v>7006</v>
      </c>
      <c r="I318" s="4809" t="s">
        <v>7007</v>
      </c>
      <c r="J318" s="4810"/>
      <c r="K318" s="4807">
        <v>951</v>
      </c>
      <c r="L318" s="4803" t="s">
        <v>7008</v>
      </c>
      <c r="M318" s="4808" t="s">
        <v>7009</v>
      </c>
      <c r="N318" s="4809" t="s">
        <v>7010</v>
      </c>
      <c r="O318" s="4810"/>
      <c r="P318" s="4807">
        <v>1275</v>
      </c>
      <c r="Q318" s="4803" t="s">
        <v>7011</v>
      </c>
      <c r="R318" s="4808" t="s">
        <v>7012</v>
      </c>
      <c r="S318" s="4809" t="s">
        <v>7013</v>
      </c>
      <c r="T318" s="1594"/>
      <c r="U318" s="1594"/>
      <c r="V318" s="1594"/>
      <c r="W318" s="1594"/>
      <c r="X318" s="1594"/>
      <c r="Y318" s="1594"/>
      <c r="Z318" s="1594"/>
      <c r="AA318" s="1594"/>
      <c r="AB318" s="1594"/>
      <c r="AC318" s="1594"/>
      <c r="AD318" s="1594"/>
    </row>
    <row r="319" spans="1:30">
      <c r="A319" s="4807">
        <v>304</v>
      </c>
      <c r="B319" s="4803" t="s">
        <v>7014</v>
      </c>
      <c r="C319" s="4808" t="s">
        <v>7015</v>
      </c>
      <c r="D319" s="4809" t="s">
        <v>7016</v>
      </c>
      <c r="E319" s="4810"/>
      <c r="F319" s="4807">
        <v>628</v>
      </c>
      <c r="G319" s="4803" t="s">
        <v>7017</v>
      </c>
      <c r="H319" s="4808" t="s">
        <v>7018</v>
      </c>
      <c r="I319" s="4809" t="s">
        <v>7019</v>
      </c>
      <c r="J319" s="4810"/>
      <c r="K319" s="4807">
        <v>952</v>
      </c>
      <c r="L319" s="4803" t="s">
        <v>7020</v>
      </c>
      <c r="M319" s="4808" t="s">
        <v>7021</v>
      </c>
      <c r="N319" s="4809" t="s">
        <v>7022</v>
      </c>
      <c r="O319" s="4810"/>
      <c r="P319" s="4807">
        <v>1276</v>
      </c>
      <c r="Q319" s="4803" t="s">
        <v>7023</v>
      </c>
      <c r="R319" s="4808" t="s">
        <v>7024</v>
      </c>
      <c r="S319" s="4809" t="s">
        <v>7025</v>
      </c>
      <c r="T319" s="1594"/>
      <c r="U319" s="1594"/>
      <c r="V319" s="1594"/>
      <c r="W319" s="1594"/>
      <c r="X319" s="1594"/>
      <c r="Y319" s="1594"/>
      <c r="Z319" s="1594"/>
      <c r="AA319" s="1594"/>
      <c r="AB319" s="1594"/>
      <c r="AC319" s="1594"/>
      <c r="AD319" s="1594"/>
    </row>
    <row r="320" spans="1:30">
      <c r="A320" s="4807">
        <v>305</v>
      </c>
      <c r="B320" s="4803" t="s">
        <v>7026</v>
      </c>
      <c r="C320" s="4808" t="s">
        <v>7027</v>
      </c>
      <c r="D320" s="4809" t="s">
        <v>7028</v>
      </c>
      <c r="E320" s="4810"/>
      <c r="F320" s="4807">
        <v>629</v>
      </c>
      <c r="G320" s="4803" t="s">
        <v>7029</v>
      </c>
      <c r="H320" s="4808" t="s">
        <v>7030</v>
      </c>
      <c r="I320" s="4809" t="s">
        <v>7031</v>
      </c>
      <c r="J320" s="4810"/>
      <c r="K320" s="4807">
        <v>953</v>
      </c>
      <c r="L320" s="4803" t="s">
        <v>7032</v>
      </c>
      <c r="M320" s="4808" t="s">
        <v>7033</v>
      </c>
      <c r="N320" s="4809" t="s">
        <v>7034</v>
      </c>
      <c r="O320" s="4810"/>
      <c r="P320" s="4807">
        <v>1277</v>
      </c>
      <c r="Q320" s="4803" t="s">
        <v>7035</v>
      </c>
      <c r="R320" s="4808" t="s">
        <v>7036</v>
      </c>
      <c r="S320" s="4809" t="s">
        <v>7037</v>
      </c>
      <c r="T320" s="1594"/>
      <c r="U320" s="1594"/>
      <c r="V320" s="1594"/>
      <c r="W320" s="1594"/>
      <c r="X320" s="1594"/>
      <c r="Y320" s="1594"/>
      <c r="Z320" s="1594"/>
      <c r="AA320" s="1594"/>
      <c r="AB320" s="1594"/>
      <c r="AC320" s="1594"/>
      <c r="AD320" s="1594"/>
    </row>
    <row r="321" spans="1:30">
      <c r="A321" s="4807">
        <v>306</v>
      </c>
      <c r="B321" s="4803" t="s">
        <v>7038</v>
      </c>
      <c r="C321" s="4808" t="s">
        <v>7039</v>
      </c>
      <c r="D321" s="4809" t="s">
        <v>7040</v>
      </c>
      <c r="E321" s="4810"/>
      <c r="F321" s="4807">
        <v>630</v>
      </c>
      <c r="G321" s="4803" t="s">
        <v>7041</v>
      </c>
      <c r="H321" s="4808" t="s">
        <v>7042</v>
      </c>
      <c r="I321" s="4809" t="s">
        <v>7043</v>
      </c>
      <c r="J321" s="4810"/>
      <c r="K321" s="4807">
        <v>954</v>
      </c>
      <c r="L321" s="4803" t="s">
        <v>7044</v>
      </c>
      <c r="M321" s="4808" t="s">
        <v>7045</v>
      </c>
      <c r="N321" s="4809" t="s">
        <v>7046</v>
      </c>
      <c r="O321" s="4810"/>
      <c r="P321" s="4807">
        <v>1278</v>
      </c>
      <c r="Q321" s="4803" t="s">
        <v>7047</v>
      </c>
      <c r="R321" s="4808" t="s">
        <v>7048</v>
      </c>
      <c r="S321" s="4809" t="s">
        <v>7049</v>
      </c>
      <c r="T321" s="1594"/>
      <c r="U321" s="1594"/>
      <c r="V321" s="1594"/>
      <c r="W321" s="1594"/>
      <c r="X321" s="1594"/>
      <c r="Y321" s="1594"/>
      <c r="Z321" s="1594"/>
      <c r="AA321" s="1594"/>
      <c r="AB321" s="1594"/>
      <c r="AC321" s="1594"/>
      <c r="AD321" s="1594"/>
    </row>
    <row r="322" spans="1:30">
      <c r="A322" s="4807">
        <v>307</v>
      </c>
      <c r="B322" s="4803" t="s">
        <v>7050</v>
      </c>
      <c r="C322" s="4808" t="s">
        <v>7051</v>
      </c>
      <c r="D322" s="4809" t="s">
        <v>7052</v>
      </c>
      <c r="E322" s="4810"/>
      <c r="F322" s="4807">
        <v>631</v>
      </c>
      <c r="G322" s="4803" t="s">
        <v>7053</v>
      </c>
      <c r="H322" s="4808" t="s">
        <v>7054</v>
      </c>
      <c r="I322" s="4809" t="s">
        <v>7055</v>
      </c>
      <c r="J322" s="4810"/>
      <c r="K322" s="4807">
        <v>955</v>
      </c>
      <c r="L322" s="4803" t="s">
        <v>7056</v>
      </c>
      <c r="M322" s="4808" t="s">
        <v>7057</v>
      </c>
      <c r="N322" s="4809" t="s">
        <v>7058</v>
      </c>
      <c r="O322" s="4810"/>
      <c r="P322" s="4807">
        <v>1279</v>
      </c>
      <c r="Q322" s="4803" t="s">
        <v>7059</v>
      </c>
      <c r="R322" s="4808" t="s">
        <v>7060</v>
      </c>
      <c r="S322" s="4809" t="s">
        <v>7061</v>
      </c>
      <c r="T322" s="1594"/>
      <c r="U322" s="1594"/>
      <c r="V322" s="1594"/>
      <c r="W322" s="1594"/>
      <c r="X322" s="1594"/>
      <c r="Y322" s="1594"/>
      <c r="Z322" s="1594"/>
      <c r="AA322" s="1594"/>
      <c r="AB322" s="1594"/>
      <c r="AC322" s="1594"/>
      <c r="AD322" s="1594"/>
    </row>
    <row r="323" spans="1:30">
      <c r="A323" s="4807">
        <v>308</v>
      </c>
      <c r="B323" s="4803" t="s">
        <v>7062</v>
      </c>
      <c r="C323" s="4808" t="s">
        <v>7063</v>
      </c>
      <c r="D323" s="4809" t="s">
        <v>7064</v>
      </c>
      <c r="E323" s="4810"/>
      <c r="F323" s="4807">
        <v>632</v>
      </c>
      <c r="G323" s="4803" t="s">
        <v>7065</v>
      </c>
      <c r="H323" s="4808" t="s">
        <v>7066</v>
      </c>
      <c r="I323" s="4809" t="s">
        <v>7067</v>
      </c>
      <c r="J323" s="4810"/>
      <c r="K323" s="4807">
        <v>956</v>
      </c>
      <c r="L323" s="4803" t="s">
        <v>7068</v>
      </c>
      <c r="M323" s="4808" t="s">
        <v>7069</v>
      </c>
      <c r="N323" s="4809" t="s">
        <v>7070</v>
      </c>
      <c r="O323" s="4810"/>
      <c r="P323" s="4807">
        <v>1280</v>
      </c>
      <c r="Q323" s="4803" t="s">
        <v>7071</v>
      </c>
      <c r="R323" s="4808" t="s">
        <v>7072</v>
      </c>
      <c r="S323" s="4809" t="s">
        <v>7073</v>
      </c>
      <c r="T323" s="1594"/>
      <c r="U323" s="1594"/>
      <c r="V323" s="1594"/>
      <c r="W323" s="1594"/>
      <c r="X323" s="1594"/>
      <c r="Y323" s="1594"/>
      <c r="Z323" s="1594"/>
      <c r="AA323" s="1594"/>
      <c r="AB323" s="1594"/>
      <c r="AC323" s="1594"/>
      <c r="AD323" s="1594"/>
    </row>
    <row r="324" spans="1:30">
      <c r="A324" s="4807">
        <v>309</v>
      </c>
      <c r="B324" s="4803" t="s">
        <v>7074</v>
      </c>
      <c r="C324" s="4808" t="s">
        <v>7075</v>
      </c>
      <c r="D324" s="4809" t="s">
        <v>7076</v>
      </c>
      <c r="E324" s="4810"/>
      <c r="F324" s="4807">
        <v>633</v>
      </c>
      <c r="G324" s="4803" t="s">
        <v>7077</v>
      </c>
      <c r="H324" s="4808" t="s">
        <v>7078</v>
      </c>
      <c r="I324" s="4809" t="s">
        <v>7079</v>
      </c>
      <c r="J324" s="4810"/>
      <c r="K324" s="4807">
        <v>957</v>
      </c>
      <c r="L324" s="4803" t="s">
        <v>7080</v>
      </c>
      <c r="M324" s="4808" t="s">
        <v>7081</v>
      </c>
      <c r="N324" s="4809" t="s">
        <v>7082</v>
      </c>
      <c r="O324" s="4810"/>
      <c r="P324" s="4807">
        <v>1281</v>
      </c>
      <c r="Q324" s="4803" t="s">
        <v>7083</v>
      </c>
      <c r="R324" s="4808" t="s">
        <v>7084</v>
      </c>
      <c r="S324" s="4809" t="s">
        <v>7085</v>
      </c>
      <c r="T324" s="1594"/>
      <c r="U324" s="1594"/>
      <c r="V324" s="1594"/>
      <c r="W324" s="1594"/>
      <c r="X324" s="1594"/>
      <c r="Y324" s="1594"/>
      <c r="Z324" s="1594"/>
      <c r="AA324" s="1594"/>
      <c r="AB324" s="1594"/>
      <c r="AC324" s="1594"/>
      <c r="AD324" s="1594"/>
    </row>
    <row r="325" spans="1:30">
      <c r="A325" s="4807">
        <v>310</v>
      </c>
      <c r="B325" s="4803" t="s">
        <v>7086</v>
      </c>
      <c r="C325" s="4808" t="s">
        <v>7087</v>
      </c>
      <c r="D325" s="4809" t="s">
        <v>7088</v>
      </c>
      <c r="E325" s="4810"/>
      <c r="F325" s="4807">
        <v>634</v>
      </c>
      <c r="G325" s="4803" t="s">
        <v>7089</v>
      </c>
      <c r="H325" s="4808" t="s">
        <v>7090</v>
      </c>
      <c r="I325" s="4809" t="s">
        <v>7091</v>
      </c>
      <c r="J325" s="4810"/>
      <c r="K325" s="4807">
        <v>958</v>
      </c>
      <c r="L325" s="4803" t="s">
        <v>7092</v>
      </c>
      <c r="M325" s="4808" t="s">
        <v>7093</v>
      </c>
      <c r="N325" s="4809" t="s">
        <v>7094</v>
      </c>
      <c r="O325" s="4810"/>
      <c r="P325" s="4807">
        <v>1282</v>
      </c>
      <c r="Q325" s="4803" t="s">
        <v>7095</v>
      </c>
      <c r="R325" s="4808" t="s">
        <v>7096</v>
      </c>
      <c r="T325" s="1594"/>
      <c r="U325" s="1594"/>
      <c r="V325" s="1594"/>
      <c r="W325" s="1594"/>
      <c r="X325" s="1594"/>
      <c r="Y325" s="1594"/>
      <c r="Z325" s="1594"/>
      <c r="AA325" s="1594"/>
      <c r="AB325" s="1594"/>
      <c r="AC325" s="1594"/>
      <c r="AD325" s="1594"/>
    </row>
    <row r="326" spans="1:30">
      <c r="A326" s="4807">
        <v>311</v>
      </c>
      <c r="B326" s="4803" t="s">
        <v>7097</v>
      </c>
      <c r="C326" s="4808" t="s">
        <v>7098</v>
      </c>
      <c r="D326" s="4809" t="s">
        <v>7099</v>
      </c>
      <c r="E326" s="4810"/>
      <c r="F326" s="4807">
        <v>635</v>
      </c>
      <c r="G326" s="4803" t="s">
        <v>7100</v>
      </c>
      <c r="H326" s="4808" t="s">
        <v>7101</v>
      </c>
      <c r="I326" s="4809" t="s">
        <v>7102</v>
      </c>
      <c r="J326" s="4810"/>
      <c r="K326" s="4807">
        <v>959</v>
      </c>
      <c r="L326" s="4803" t="s">
        <v>7103</v>
      </c>
      <c r="M326" s="4808" t="s">
        <v>7104</v>
      </c>
      <c r="N326" s="4809" t="s">
        <v>7105</v>
      </c>
      <c r="O326" s="4810"/>
      <c r="P326" s="4807">
        <v>1283</v>
      </c>
      <c r="Q326" s="4803" t="s">
        <v>7106</v>
      </c>
      <c r="R326" s="4808" t="s">
        <v>7107</v>
      </c>
      <c r="T326" s="1594"/>
      <c r="U326" s="1594"/>
      <c r="V326" s="1594"/>
      <c r="W326" s="1594"/>
      <c r="X326" s="1594"/>
      <c r="Y326" s="1594"/>
      <c r="Z326" s="1594"/>
      <c r="AA326" s="1594"/>
      <c r="AB326" s="1594"/>
      <c r="AC326" s="1594"/>
      <c r="AD326" s="1594"/>
    </row>
    <row r="327" spans="1:30">
      <c r="A327" s="4807">
        <v>312</v>
      </c>
      <c r="B327" s="4803" t="s">
        <v>7108</v>
      </c>
      <c r="C327" s="4808" t="s">
        <v>7109</v>
      </c>
      <c r="D327" s="4809" t="s">
        <v>7110</v>
      </c>
      <c r="E327" s="4810"/>
      <c r="F327" s="4807">
        <v>636</v>
      </c>
      <c r="G327" s="4803" t="s">
        <v>7111</v>
      </c>
      <c r="H327" s="4808" t="s">
        <v>7112</v>
      </c>
      <c r="I327" s="4809" t="s">
        <v>7113</v>
      </c>
      <c r="J327" s="4810"/>
      <c r="K327" s="4807">
        <v>960</v>
      </c>
      <c r="L327" s="4803" t="s">
        <v>7114</v>
      </c>
      <c r="M327" s="4808" t="s">
        <v>7115</v>
      </c>
      <c r="N327" s="4809" t="s">
        <v>7116</v>
      </c>
      <c r="O327" s="4810"/>
      <c r="P327" s="4807">
        <v>1284</v>
      </c>
      <c r="Q327" s="4803" t="s">
        <v>7117</v>
      </c>
      <c r="R327" s="4808" t="s">
        <v>7118</v>
      </c>
      <c r="S327" s="4809" t="s">
        <v>7119</v>
      </c>
      <c r="T327" s="1594"/>
      <c r="U327" s="1594"/>
      <c r="V327" s="1594"/>
      <c r="W327" s="1594"/>
      <c r="X327" s="1594"/>
      <c r="Y327" s="1594"/>
      <c r="Z327" s="1594"/>
      <c r="AA327" s="1594"/>
      <c r="AB327" s="1594"/>
      <c r="AC327" s="1594"/>
      <c r="AD327" s="1594"/>
    </row>
    <row r="328" spans="1:30">
      <c r="A328" s="4807">
        <v>313</v>
      </c>
      <c r="B328" s="4803" t="s">
        <v>7120</v>
      </c>
      <c r="C328" s="4808" t="s">
        <v>7121</v>
      </c>
      <c r="D328" s="4809" t="s">
        <v>7122</v>
      </c>
      <c r="E328" s="4810"/>
      <c r="F328" s="4807">
        <v>637</v>
      </c>
      <c r="G328" s="4803" t="s">
        <v>7123</v>
      </c>
      <c r="H328" s="4808" t="s">
        <v>7124</v>
      </c>
      <c r="I328" s="4809" t="s">
        <v>7125</v>
      </c>
      <c r="J328" s="4810"/>
      <c r="K328" s="4807">
        <v>961</v>
      </c>
      <c r="L328" s="4803" t="s">
        <v>7126</v>
      </c>
      <c r="M328" s="4808" t="s">
        <v>7127</v>
      </c>
      <c r="N328" s="4809" t="s">
        <v>7128</v>
      </c>
      <c r="O328" s="4810"/>
      <c r="P328" s="4807">
        <v>1285</v>
      </c>
      <c r="Q328" s="4803" t="s">
        <v>7129</v>
      </c>
      <c r="R328" s="4808" t="s">
        <v>7130</v>
      </c>
      <c r="S328" s="4809" t="s">
        <v>7131</v>
      </c>
      <c r="T328" s="1594"/>
      <c r="U328" s="1594"/>
      <c r="V328" s="1594"/>
      <c r="W328" s="1594"/>
      <c r="X328" s="1594"/>
      <c r="Y328" s="1594"/>
      <c r="Z328" s="1594"/>
      <c r="AA328" s="1594"/>
      <c r="AB328" s="1594"/>
      <c r="AC328" s="1594"/>
      <c r="AD328" s="1594"/>
    </row>
    <row r="329" spans="1:30">
      <c r="A329" s="4807">
        <v>314</v>
      </c>
      <c r="B329" s="4803" t="s">
        <v>7132</v>
      </c>
      <c r="C329" s="4808" t="s">
        <v>7133</v>
      </c>
      <c r="D329" s="4809" t="s">
        <v>7134</v>
      </c>
      <c r="E329" s="4810"/>
      <c r="F329" s="4807">
        <v>638</v>
      </c>
      <c r="G329" s="4803" t="s">
        <v>7135</v>
      </c>
      <c r="H329" s="4808" t="s">
        <v>7136</v>
      </c>
      <c r="I329" s="4809" t="s">
        <v>7137</v>
      </c>
      <c r="J329" s="4810"/>
      <c r="K329" s="4807">
        <v>962</v>
      </c>
      <c r="L329" s="4803" t="s">
        <v>7138</v>
      </c>
      <c r="M329" s="4808" t="s">
        <v>7139</v>
      </c>
      <c r="N329" s="4809" t="s">
        <v>7140</v>
      </c>
      <c r="O329" s="4810"/>
      <c r="P329" s="4807">
        <v>1286</v>
      </c>
      <c r="Q329" s="4803" t="s">
        <v>7141</v>
      </c>
      <c r="R329" s="4808" t="s">
        <v>7142</v>
      </c>
      <c r="S329" s="4809" t="s">
        <v>7143</v>
      </c>
      <c r="T329" s="1594"/>
      <c r="U329" s="1594"/>
      <c r="V329" s="1594"/>
      <c r="W329" s="1594"/>
      <c r="X329" s="1594"/>
      <c r="Y329" s="1594"/>
      <c r="Z329" s="1594"/>
      <c r="AA329" s="1594"/>
      <c r="AB329" s="1594"/>
      <c r="AC329" s="1594"/>
      <c r="AD329" s="1594"/>
    </row>
    <row r="330" spans="1:30">
      <c r="A330" s="4807">
        <v>315</v>
      </c>
      <c r="B330" s="4803" t="s">
        <v>7144</v>
      </c>
      <c r="C330" s="4808" t="s">
        <v>7145</v>
      </c>
      <c r="D330" s="4809" t="s">
        <v>7146</v>
      </c>
      <c r="E330" s="4810"/>
      <c r="F330" s="4807">
        <v>639</v>
      </c>
      <c r="G330" s="4803" t="s">
        <v>7147</v>
      </c>
      <c r="H330" s="4808" t="s">
        <v>7148</v>
      </c>
      <c r="I330" s="4809" t="s">
        <v>7149</v>
      </c>
      <c r="J330" s="4810"/>
      <c r="K330" s="4807">
        <v>963</v>
      </c>
      <c r="L330" s="4803" t="s">
        <v>7150</v>
      </c>
      <c r="M330" s="4808" t="s">
        <v>7151</v>
      </c>
      <c r="N330" s="4809" t="s">
        <v>7152</v>
      </c>
      <c r="O330" s="4810"/>
      <c r="P330" s="4807">
        <v>1287</v>
      </c>
      <c r="Q330" s="4803" t="s">
        <v>7153</v>
      </c>
      <c r="R330" s="4808" t="s">
        <v>7154</v>
      </c>
      <c r="S330" s="4809" t="s">
        <v>7155</v>
      </c>
      <c r="T330" s="1594"/>
      <c r="U330" s="1594"/>
      <c r="V330" s="1594"/>
      <c r="W330" s="1594"/>
      <c r="X330" s="1594"/>
      <c r="Y330" s="1594"/>
      <c r="Z330" s="1594"/>
      <c r="AA330" s="1594"/>
      <c r="AB330" s="1594"/>
      <c r="AC330" s="1594"/>
      <c r="AD330" s="1594"/>
    </row>
    <row r="331" spans="1:30">
      <c r="A331" s="4807">
        <v>316</v>
      </c>
      <c r="B331" s="4803" t="s">
        <v>7156</v>
      </c>
      <c r="C331" s="4808" t="s">
        <v>7157</v>
      </c>
      <c r="D331" s="4809" t="s">
        <v>7158</v>
      </c>
      <c r="E331" s="4810"/>
      <c r="F331" s="4807">
        <v>640</v>
      </c>
      <c r="G331" s="4803" t="s">
        <v>7159</v>
      </c>
      <c r="H331" s="4808" t="s">
        <v>7160</v>
      </c>
      <c r="I331" s="4809" t="s">
        <v>7161</v>
      </c>
      <c r="J331" s="4810"/>
      <c r="K331" s="4807">
        <v>964</v>
      </c>
      <c r="L331" s="4803" t="s">
        <v>7162</v>
      </c>
      <c r="M331" s="4808" t="s">
        <v>7163</v>
      </c>
      <c r="N331" s="4809" t="s">
        <v>7164</v>
      </c>
      <c r="O331" s="4810"/>
      <c r="P331" s="4807">
        <v>1288</v>
      </c>
      <c r="Q331" s="4803" t="s">
        <v>7165</v>
      </c>
      <c r="R331" s="4808" t="s">
        <v>7166</v>
      </c>
      <c r="S331" s="4809" t="s">
        <v>7167</v>
      </c>
      <c r="T331" s="1594"/>
      <c r="U331" s="1594"/>
      <c r="V331" s="1594"/>
      <c r="W331" s="1594"/>
      <c r="X331" s="1594"/>
      <c r="Y331" s="1594"/>
      <c r="Z331" s="1594"/>
      <c r="AA331" s="1594"/>
      <c r="AB331" s="1594"/>
      <c r="AC331" s="1594"/>
      <c r="AD331" s="1594"/>
    </row>
    <row r="332" spans="1:30">
      <c r="A332" s="4807">
        <v>317</v>
      </c>
      <c r="B332" s="4803" t="s">
        <v>7168</v>
      </c>
      <c r="C332" s="4808" t="s">
        <v>7169</v>
      </c>
      <c r="D332" s="4809" t="s">
        <v>7170</v>
      </c>
      <c r="E332" s="4810"/>
      <c r="F332" s="4807">
        <v>641</v>
      </c>
      <c r="G332" s="4803" t="s">
        <v>7171</v>
      </c>
      <c r="H332" s="4808" t="s">
        <v>7172</v>
      </c>
      <c r="I332" s="4809" t="s">
        <v>7173</v>
      </c>
      <c r="J332" s="4810"/>
      <c r="K332" s="4807">
        <v>965</v>
      </c>
      <c r="L332" s="4803" t="s">
        <v>7174</v>
      </c>
      <c r="M332" s="4808" t="s">
        <v>7175</v>
      </c>
      <c r="N332" s="4809" t="s">
        <v>7176</v>
      </c>
      <c r="O332" s="4810"/>
      <c r="P332" s="4807">
        <v>1289</v>
      </c>
      <c r="Q332" s="4803" t="s">
        <v>7177</v>
      </c>
      <c r="R332" s="4808" t="s">
        <v>7178</v>
      </c>
      <c r="S332" s="4809" t="s">
        <v>7179</v>
      </c>
      <c r="T332" s="1594"/>
      <c r="U332" s="1594"/>
      <c r="V332" s="1594"/>
      <c r="W332" s="1594"/>
      <c r="X332" s="1594"/>
      <c r="Y332" s="1594"/>
      <c r="Z332" s="1594"/>
      <c r="AA332" s="1594"/>
      <c r="AB332" s="1594"/>
      <c r="AC332" s="1594"/>
      <c r="AD332" s="1594"/>
    </row>
    <row r="333" spans="1:30">
      <c r="A333" s="4807">
        <v>318</v>
      </c>
      <c r="B333" s="4803" t="s">
        <v>7180</v>
      </c>
      <c r="C333" s="4808" t="s">
        <v>7181</v>
      </c>
      <c r="D333" s="4809" t="s">
        <v>7182</v>
      </c>
      <c r="E333" s="4810"/>
      <c r="F333" s="4807">
        <v>642</v>
      </c>
      <c r="G333" s="4803" t="s">
        <v>7183</v>
      </c>
      <c r="H333" s="4808" t="s">
        <v>7184</v>
      </c>
      <c r="I333" s="4809" t="s">
        <v>7185</v>
      </c>
      <c r="J333" s="4810"/>
      <c r="K333" s="4807">
        <v>966</v>
      </c>
      <c r="L333" s="4803" t="s">
        <v>7186</v>
      </c>
      <c r="M333" s="4808" t="s">
        <v>7187</v>
      </c>
      <c r="N333" s="4809" t="s">
        <v>7188</v>
      </c>
      <c r="O333" s="4810"/>
      <c r="P333" s="4807">
        <v>1290</v>
      </c>
      <c r="Q333" s="4803" t="s">
        <v>7189</v>
      </c>
      <c r="R333" s="4808" t="s">
        <v>7190</v>
      </c>
      <c r="S333" s="4809" t="s">
        <v>7191</v>
      </c>
      <c r="T333" s="1594"/>
      <c r="U333" s="1594"/>
      <c r="V333" s="1594"/>
      <c r="W333" s="1594"/>
      <c r="X333" s="1594"/>
      <c r="Y333" s="1594"/>
      <c r="Z333" s="1594"/>
      <c r="AA333" s="1594"/>
      <c r="AB333" s="1594"/>
      <c r="AC333" s="1594"/>
      <c r="AD333" s="1594"/>
    </row>
    <row r="334" spans="1:30">
      <c r="A334" s="4807">
        <v>319</v>
      </c>
      <c r="B334" s="4803" t="s">
        <v>7192</v>
      </c>
      <c r="C334" s="4808" t="s">
        <v>7193</v>
      </c>
      <c r="D334" s="4809" t="s">
        <v>7194</v>
      </c>
      <c r="E334" s="4810"/>
      <c r="F334" s="4807">
        <v>643</v>
      </c>
      <c r="G334" s="4803" t="s">
        <v>7195</v>
      </c>
      <c r="H334" s="4808" t="s">
        <v>7196</v>
      </c>
      <c r="I334" s="4809" t="s">
        <v>7197</v>
      </c>
      <c r="J334" s="4810"/>
      <c r="K334" s="4807">
        <v>967</v>
      </c>
      <c r="L334" s="4803" t="s">
        <v>7198</v>
      </c>
      <c r="M334" s="4808" t="s">
        <v>7199</v>
      </c>
      <c r="N334" s="4809" t="s">
        <v>7200</v>
      </c>
      <c r="O334" s="4810"/>
      <c r="P334" s="4807">
        <v>1291</v>
      </c>
      <c r="Q334" s="4803" t="s">
        <v>7201</v>
      </c>
      <c r="R334" s="4808" t="s">
        <v>7202</v>
      </c>
      <c r="S334" s="4809" t="s">
        <v>7203</v>
      </c>
      <c r="T334" s="1594"/>
      <c r="U334" s="1594"/>
      <c r="V334" s="1594"/>
      <c r="W334" s="1594"/>
      <c r="X334" s="1594"/>
      <c r="Y334" s="1594"/>
      <c r="Z334" s="1594"/>
      <c r="AA334" s="1594"/>
      <c r="AB334" s="1594"/>
      <c r="AC334" s="1594"/>
      <c r="AD334" s="1594"/>
    </row>
    <row r="335" spans="1:30">
      <c r="A335" s="4807">
        <v>320</v>
      </c>
      <c r="B335" s="4803" t="s">
        <v>7204</v>
      </c>
      <c r="C335" s="4808" t="s">
        <v>7205</v>
      </c>
      <c r="D335" s="4809" t="s">
        <v>7206</v>
      </c>
      <c r="E335" s="4810"/>
      <c r="F335" s="4807">
        <v>644</v>
      </c>
      <c r="G335" s="4803" t="s">
        <v>7207</v>
      </c>
      <c r="H335" s="4808" t="s">
        <v>7208</v>
      </c>
      <c r="I335" s="4809" t="s">
        <v>7209</v>
      </c>
      <c r="J335" s="4810"/>
      <c r="K335" s="4807">
        <v>968</v>
      </c>
      <c r="L335" s="4803" t="s">
        <v>7210</v>
      </c>
      <c r="M335" s="4808" t="s">
        <v>7211</v>
      </c>
      <c r="N335" s="4809" t="s">
        <v>7212</v>
      </c>
      <c r="O335" s="4810"/>
      <c r="P335" s="4807">
        <v>1292</v>
      </c>
      <c r="Q335" s="4803" t="s">
        <v>7213</v>
      </c>
      <c r="R335" s="4808" t="s">
        <v>7214</v>
      </c>
      <c r="S335" s="4809" t="s">
        <v>7215</v>
      </c>
      <c r="T335" s="1594"/>
      <c r="U335" s="1594"/>
      <c r="V335" s="1594"/>
      <c r="W335" s="1594"/>
      <c r="X335" s="1594"/>
      <c r="Y335" s="1594"/>
      <c r="Z335" s="1594"/>
      <c r="AA335" s="1594"/>
      <c r="AB335" s="1594"/>
      <c r="AC335" s="1594"/>
      <c r="AD335" s="1594"/>
    </row>
    <row r="336" spans="1:30">
      <c r="A336" s="4807">
        <v>321</v>
      </c>
      <c r="B336" s="4803" t="s">
        <v>7216</v>
      </c>
      <c r="C336" s="4808" t="s">
        <v>7217</v>
      </c>
      <c r="D336" s="4809" t="s">
        <v>7218</v>
      </c>
      <c r="E336" s="4810"/>
      <c r="F336" s="4807">
        <v>645</v>
      </c>
      <c r="G336" s="4803" t="s">
        <v>7219</v>
      </c>
      <c r="H336" s="4808" t="s">
        <v>7220</v>
      </c>
      <c r="I336" s="4809" t="s">
        <v>7221</v>
      </c>
      <c r="J336" s="4810"/>
      <c r="K336" s="4807">
        <v>969</v>
      </c>
      <c r="L336" s="4803" t="s">
        <v>7222</v>
      </c>
      <c r="M336" s="4808" t="s">
        <v>7223</v>
      </c>
      <c r="N336" s="4809" t="s">
        <v>7224</v>
      </c>
      <c r="O336" s="4810"/>
      <c r="P336" s="4807">
        <v>1293</v>
      </c>
      <c r="Q336" s="4803" t="s">
        <v>7225</v>
      </c>
      <c r="R336" s="4808" t="s">
        <v>7226</v>
      </c>
      <c r="S336" s="4809" t="s">
        <v>7227</v>
      </c>
      <c r="T336" s="1594"/>
      <c r="U336" s="1594"/>
      <c r="V336" s="1594"/>
      <c r="W336" s="1594"/>
      <c r="X336" s="1594"/>
      <c r="Y336" s="1594"/>
      <c r="Z336" s="1594"/>
      <c r="AA336" s="1594"/>
      <c r="AB336" s="1594"/>
      <c r="AC336" s="1594"/>
      <c r="AD336" s="1594"/>
    </row>
    <row r="337" spans="1:30">
      <c r="A337" s="4807">
        <v>322</v>
      </c>
      <c r="B337" s="4803" t="s">
        <v>7228</v>
      </c>
      <c r="C337" s="4808" t="s">
        <v>7229</v>
      </c>
      <c r="D337" s="4809" t="s">
        <v>7230</v>
      </c>
      <c r="E337" s="4810"/>
      <c r="F337" s="4807">
        <v>646</v>
      </c>
      <c r="G337" s="4803" t="s">
        <v>7231</v>
      </c>
      <c r="H337" s="4808" t="s">
        <v>7232</v>
      </c>
      <c r="I337" s="4809" t="s">
        <v>5150</v>
      </c>
      <c r="J337" s="4810"/>
      <c r="K337" s="4807">
        <v>970</v>
      </c>
      <c r="L337" s="4803" t="s">
        <v>7233</v>
      </c>
      <c r="M337" s="4808" t="s">
        <v>7234</v>
      </c>
      <c r="N337" s="4809" t="s">
        <v>7235</v>
      </c>
      <c r="O337" s="4810"/>
      <c r="P337" s="4807">
        <v>1294</v>
      </c>
      <c r="Q337" s="4803" t="s">
        <v>7236</v>
      </c>
      <c r="R337" s="4808" t="s">
        <v>7237</v>
      </c>
      <c r="S337" s="4809" t="s">
        <v>7238</v>
      </c>
      <c r="T337" s="1594"/>
      <c r="U337" s="1594"/>
      <c r="V337" s="1594"/>
      <c r="W337" s="1594"/>
      <c r="X337" s="1594"/>
      <c r="Y337" s="1594"/>
      <c r="Z337" s="1594"/>
      <c r="AA337" s="1594"/>
      <c r="AB337" s="1594"/>
      <c r="AC337" s="1594"/>
      <c r="AD337" s="1594"/>
    </row>
    <row r="338" spans="1:30">
      <c r="A338" s="4807">
        <v>323</v>
      </c>
      <c r="B338" s="4803" t="s">
        <v>7239</v>
      </c>
      <c r="C338" s="4808" t="s">
        <v>7240</v>
      </c>
      <c r="D338" s="4809" t="s">
        <v>7241</v>
      </c>
      <c r="E338" s="4810"/>
      <c r="F338" s="4807">
        <v>647</v>
      </c>
      <c r="G338" s="4803" t="s">
        <v>7242</v>
      </c>
      <c r="H338" s="4808" t="s">
        <v>7243</v>
      </c>
      <c r="I338" s="4809" t="s">
        <v>7244</v>
      </c>
      <c r="J338" s="4810"/>
      <c r="K338" s="4807">
        <v>971</v>
      </c>
      <c r="L338" s="4803" t="s">
        <v>7245</v>
      </c>
      <c r="M338" s="4808" t="s">
        <v>7246</v>
      </c>
      <c r="N338" s="4809" t="s">
        <v>7247</v>
      </c>
      <c r="O338" s="4810"/>
      <c r="P338" s="4807">
        <v>1295</v>
      </c>
      <c r="Q338" s="4803" t="s">
        <v>7248</v>
      </c>
      <c r="R338" s="4808" t="s">
        <v>7249</v>
      </c>
      <c r="S338" s="4809" t="s">
        <v>7250</v>
      </c>
      <c r="T338" s="1594"/>
      <c r="U338" s="1594"/>
      <c r="V338" s="1594"/>
      <c r="W338" s="1594"/>
      <c r="X338" s="1594"/>
      <c r="Y338" s="1594"/>
      <c r="Z338" s="1594"/>
      <c r="AA338" s="1594"/>
      <c r="AB338" s="1594"/>
      <c r="AC338" s="1594"/>
      <c r="AD338" s="1594"/>
    </row>
    <row r="339" spans="1:30">
      <c r="A339" s="4807">
        <v>324</v>
      </c>
      <c r="B339" s="4803" t="s">
        <v>7251</v>
      </c>
      <c r="C339" s="4808" t="s">
        <v>7252</v>
      </c>
      <c r="D339" s="4809" t="s">
        <v>7253</v>
      </c>
      <c r="E339" s="4810"/>
      <c r="F339" s="4807">
        <v>648</v>
      </c>
      <c r="G339" s="4803" t="s">
        <v>7254</v>
      </c>
      <c r="H339" s="4808" t="s">
        <v>7255</v>
      </c>
      <c r="I339" s="4809" t="s">
        <v>7256</v>
      </c>
      <c r="J339" s="4810"/>
      <c r="K339" s="4807">
        <v>972</v>
      </c>
      <c r="L339" s="4803" t="s">
        <v>7257</v>
      </c>
      <c r="M339" s="4808" t="s">
        <v>7258</v>
      </c>
      <c r="N339" s="4809" t="s">
        <v>7259</v>
      </c>
      <c r="O339" s="4810"/>
      <c r="P339" s="4807">
        <v>1296</v>
      </c>
      <c r="Q339" s="4803" t="s">
        <v>7260</v>
      </c>
      <c r="R339" s="4808" t="s">
        <v>7261</v>
      </c>
      <c r="S339" s="4809" t="s">
        <v>7262</v>
      </c>
      <c r="T339" s="1594"/>
      <c r="U339" s="1594"/>
      <c r="V339" s="1594"/>
      <c r="W339" s="1594"/>
      <c r="X339" s="1594"/>
      <c r="Y339" s="1594"/>
      <c r="Z339" s="1594"/>
      <c r="AA339" s="1594"/>
      <c r="AB339" s="1594"/>
      <c r="AC339" s="1594"/>
      <c r="AD339" s="1594"/>
    </row>
  </sheetData>
  <mergeCells count="1">
    <mergeCell ref="A1:U1"/>
  </mergeCells>
  <hyperlinks>
    <hyperlink ref="D4" r:id="rId1" xr:uid="{44477794-DEF8-4F0D-AD6C-6C282AE591C8}"/>
    <hyperlink ref="U8" r:id="rId2" xr:uid="{80EF04FB-1B99-466A-8B8A-5CCCFF131EB8}"/>
    <hyperlink ref="AA4" r:id="rId3" xr:uid="{D64927B0-35FF-4FCF-B251-9502FDFF6952}"/>
    <hyperlink ref="AA6" r:id="rId4" xr:uid="{C2F2D044-7395-4A21-B27D-D72410FE8120}"/>
    <hyperlink ref="AA8" r:id="rId5" xr:uid="{DBB6E3A3-EA29-4E78-B7BE-34E0D043CF93}"/>
    <hyperlink ref="V17" r:id="rId6" xr:uid="{C95026EB-992E-448D-9FB5-C3B78A425402}"/>
    <hyperlink ref="V19" r:id="rId7" xr:uid="{1D4DB9B8-FA68-48C0-BEC0-1CD23330534E}"/>
    <hyperlink ref="D6" r:id="rId8" xr:uid="{9CD36AB8-18DC-4DC5-A3E5-E4C9D11A24A7}"/>
    <hyperlink ref="D8" r:id="rId9" xr:uid="{C4D7CC2D-0465-46B1-BEC0-739E51B3884F}"/>
    <hyperlink ref="O4" r:id="rId10" xr:uid="{86CDCECC-4453-46E4-809A-BE42312C3028}"/>
    <hyperlink ref="O8" r:id="rId11" xr:uid="{CFCA45EF-A97E-4B72-A7F3-B88674875B96}"/>
    <hyperlink ref="O6" r:id="rId12" xr:uid="{A22936F3-0890-4CC8-AAE1-A001C6A02946}"/>
    <hyperlink ref="U4" r:id="rId13" xr:uid="{5B3CBAB5-5447-479C-93F0-34A5CE6C4C17}"/>
    <hyperlink ref="U6" r:id="rId14" xr:uid="{2B897A77-80E3-4A14-AD9F-59A871DE9FBD}"/>
  </hyperlinks>
  <pageMargins left="0.7" right="0.7" top="0.75" bottom="0.75" header="0.3" footer="0.3"/>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5CD2-8A5B-4F43-B8D7-B9711364CC82}">
  <dimension ref="A1:P285"/>
  <sheetViews>
    <sheetView workbookViewId="0">
      <selection activeCell="L13" sqref="L13"/>
    </sheetView>
  </sheetViews>
  <sheetFormatPr baseColWidth="10" defaultRowHeight="15.75"/>
  <cols>
    <col min="1" max="1" width="3.28515625" style="4816" customWidth="1"/>
    <col min="2" max="2" width="11.42578125" style="4816"/>
    <col min="3" max="3" width="11.7109375" style="4816" customWidth="1"/>
    <col min="4" max="13" width="11.42578125" style="4816"/>
    <col min="14" max="14" width="15" style="4816" customWidth="1"/>
    <col min="15" max="16384" width="11.42578125" style="4816"/>
  </cols>
  <sheetData>
    <row r="1" spans="1:16" ht="16.5" thickBot="1"/>
    <row r="2" spans="1:16" ht="15.75" customHeight="1">
      <c r="B2" s="4819" t="s">
        <v>7263</v>
      </c>
      <c r="C2" s="4820"/>
      <c r="D2" s="4820"/>
      <c r="E2" s="4820"/>
      <c r="F2" s="4820"/>
      <c r="G2" s="4820"/>
      <c r="H2" s="4820"/>
      <c r="I2" s="4820"/>
      <c r="J2" s="4820"/>
      <c r="K2" s="4820"/>
      <c r="L2" s="4820"/>
      <c r="M2" s="4820"/>
      <c r="N2" s="4820"/>
      <c r="O2" s="4820"/>
      <c r="P2" s="4821"/>
    </row>
    <row r="3" spans="1:16" ht="15.75" customHeight="1">
      <c r="B3" s="4822"/>
      <c r="C3" s="4823"/>
      <c r="D3" s="4823"/>
      <c r="E3" s="4823"/>
      <c r="F3" s="4823"/>
      <c r="G3" s="4823"/>
      <c r="H3" s="4823"/>
      <c r="I3" s="4823"/>
      <c r="J3" s="4823"/>
      <c r="K3" s="4823"/>
      <c r="L3" s="4823"/>
      <c r="M3" s="4823"/>
      <c r="N3" s="4823"/>
      <c r="O3" s="4823"/>
      <c r="P3" s="4824"/>
    </row>
    <row r="4" spans="1:16" ht="15.75" customHeight="1">
      <c r="B4" s="4822"/>
      <c r="C4" s="4823"/>
      <c r="D4" s="4823"/>
      <c r="E4" s="4823"/>
      <c r="F4" s="4823"/>
      <c r="G4" s="4823"/>
      <c r="H4" s="4823"/>
      <c r="I4" s="4823"/>
      <c r="J4" s="4823"/>
      <c r="K4" s="4823"/>
      <c r="L4" s="4823"/>
      <c r="M4" s="4823"/>
      <c r="N4" s="4823"/>
      <c r="O4" s="4823"/>
      <c r="P4" s="4824"/>
    </row>
    <row r="5" spans="1:16" ht="15.75" customHeight="1">
      <c r="B5" s="4825" t="s">
        <v>7264</v>
      </c>
      <c r="C5" s="4826"/>
      <c r="D5" s="4826"/>
      <c r="E5" s="4826"/>
      <c r="F5" s="4826"/>
      <c r="G5" s="4826"/>
      <c r="H5" s="4826"/>
      <c r="I5" s="4826"/>
      <c r="J5" s="4826"/>
      <c r="K5" s="4826"/>
      <c r="L5" s="4826"/>
      <c r="M5" s="4826"/>
      <c r="N5" s="4826"/>
      <c r="O5" s="4826"/>
      <c r="P5" s="4827"/>
    </row>
    <row r="6" spans="1:16" ht="15.75" customHeight="1">
      <c r="B6" s="4825"/>
      <c r="C6" s="4826"/>
      <c r="D6" s="4826"/>
      <c r="E6" s="4826"/>
      <c r="F6" s="4826"/>
      <c r="G6" s="4826"/>
      <c r="H6" s="4826"/>
      <c r="I6" s="4826"/>
      <c r="J6" s="4826"/>
      <c r="K6" s="4826"/>
      <c r="L6" s="4826"/>
      <c r="M6" s="4826"/>
      <c r="N6" s="4826"/>
      <c r="O6" s="4826"/>
      <c r="P6" s="4827"/>
    </row>
    <row r="7" spans="1:16" ht="15.75" customHeight="1" thickBot="1">
      <c r="B7" s="4828"/>
      <c r="C7" s="4829"/>
      <c r="D7" s="4829"/>
      <c r="E7" s="4829"/>
      <c r="F7" s="4829"/>
      <c r="G7" s="4829"/>
      <c r="H7" s="4829"/>
      <c r="I7" s="4829"/>
      <c r="J7" s="4829"/>
      <c r="K7" s="4829"/>
      <c r="L7" s="4829"/>
      <c r="M7" s="4829"/>
      <c r="N7" s="4829"/>
      <c r="O7" s="4829"/>
      <c r="P7" s="4830"/>
    </row>
    <row r="8" spans="1:16">
      <c r="B8" s="4812"/>
      <c r="C8" s="4812"/>
      <c r="D8" s="4812"/>
      <c r="E8" s="4812"/>
      <c r="F8" s="4812"/>
      <c r="G8" s="4812"/>
      <c r="H8" s="4812"/>
      <c r="I8" s="4812"/>
      <c r="J8" s="4812"/>
      <c r="K8" s="4812"/>
      <c r="L8" s="4812"/>
      <c r="M8" s="4812"/>
      <c r="N8" s="4812"/>
      <c r="O8" s="4831" t="str">
        <f ca="1">"Page "&amp;_xlfn.SHEET()&amp;" sur "&amp;_xlfn.SHEETS()</f>
        <v>Page 16 sur 17</v>
      </c>
    </row>
    <row r="9" spans="1:16" s="1537" customFormat="1" ht="21.75" customHeight="1">
      <c r="A9" s="4816"/>
      <c r="B9" s="4812"/>
      <c r="C9" s="4832" t="s">
        <v>2406</v>
      </c>
      <c r="D9" s="2015"/>
      <c r="E9" s="1536"/>
      <c r="F9" s="1536"/>
      <c r="G9" s="1536"/>
      <c r="H9" s="1536"/>
      <c r="I9" s="1536"/>
      <c r="J9" s="1536"/>
      <c r="K9" s="1536"/>
      <c r="L9" s="1536"/>
      <c r="M9" s="1536"/>
      <c r="N9" s="1536"/>
      <c r="O9" s="1536"/>
      <c r="P9" s="1536"/>
    </row>
    <row r="10" spans="1:16" ht="28.5">
      <c r="B10" s="4812"/>
      <c r="C10" s="4833" t="s">
        <v>7265</v>
      </c>
      <c r="D10" s="4812"/>
      <c r="E10" s="4812"/>
      <c r="F10" s="4812"/>
      <c r="G10" s="4812"/>
      <c r="H10" s="4812"/>
      <c r="I10" s="4812"/>
      <c r="J10" s="4812"/>
      <c r="K10" s="4812"/>
      <c r="L10" s="4812"/>
      <c r="M10" s="4812"/>
      <c r="N10" s="4812"/>
      <c r="O10" s="4812"/>
      <c r="P10" s="4812"/>
    </row>
    <row r="11" spans="1:16" ht="23.25">
      <c r="B11" s="4812"/>
      <c r="C11" s="4834" t="s">
        <v>5660</v>
      </c>
      <c r="D11" s="4812"/>
      <c r="E11" s="4812"/>
      <c r="F11" s="4812"/>
      <c r="G11" s="4812"/>
      <c r="H11" s="4812"/>
      <c r="I11" s="4812"/>
      <c r="J11" s="4812"/>
      <c r="K11" s="4812"/>
      <c r="L11" s="4812"/>
      <c r="M11" s="4812"/>
      <c r="N11" s="4812"/>
      <c r="O11" s="4812"/>
      <c r="P11" s="4812"/>
    </row>
    <row r="12" spans="1:16" ht="18.75">
      <c r="B12" s="4811" t="s">
        <v>7266</v>
      </c>
      <c r="C12" s="4812"/>
      <c r="D12" s="4812"/>
      <c r="E12" s="4812"/>
      <c r="F12" s="4812"/>
      <c r="G12" s="4812"/>
      <c r="H12" s="4812"/>
      <c r="I12" s="4812"/>
      <c r="J12" s="4812"/>
      <c r="K12" s="4812"/>
      <c r="L12" s="4812"/>
      <c r="M12" s="4812"/>
      <c r="N12" s="4812"/>
      <c r="O12" s="4812"/>
      <c r="P12" s="4812"/>
    </row>
    <row r="13" spans="1:16">
      <c r="B13" s="4835" t="s">
        <v>2411</v>
      </c>
      <c r="C13" s="4836" t="s">
        <v>7267</v>
      </c>
      <c r="D13" s="4812"/>
      <c r="E13" s="4812"/>
      <c r="F13" s="4812"/>
      <c r="G13" s="4812"/>
      <c r="H13" s="4812"/>
      <c r="I13" s="4812"/>
      <c r="J13" s="4812"/>
      <c r="K13" s="4812"/>
      <c r="L13" s="4812"/>
      <c r="M13" s="4812"/>
      <c r="N13" s="4812"/>
      <c r="O13" s="4812"/>
      <c r="P13" s="4812"/>
    </row>
    <row r="14" spans="1:16">
      <c r="B14" s="4812"/>
      <c r="C14" s="4812"/>
      <c r="D14" s="4812"/>
      <c r="E14" s="4812"/>
      <c r="F14" s="4812"/>
      <c r="G14" s="4812"/>
      <c r="H14" s="4812"/>
      <c r="I14" s="4812"/>
      <c r="J14" s="4812"/>
      <c r="K14" s="4812"/>
      <c r="L14" s="4812"/>
      <c r="M14" s="4812"/>
      <c r="N14" s="4812"/>
      <c r="O14" s="4812"/>
      <c r="P14" s="4812"/>
    </row>
    <row r="15" spans="1:16" ht="18.75">
      <c r="B15" s="4811" t="s">
        <v>7268</v>
      </c>
      <c r="C15" s="4812"/>
      <c r="D15" s="4812"/>
      <c r="E15" s="4812"/>
      <c r="F15" s="4812"/>
      <c r="G15" s="4812"/>
      <c r="H15" s="4812"/>
      <c r="I15" s="4812"/>
      <c r="J15" s="4812"/>
      <c r="K15" s="4812"/>
      <c r="L15" s="4812"/>
      <c r="M15" s="4812"/>
      <c r="N15" s="4812"/>
      <c r="O15" s="4812"/>
      <c r="P15" s="4812"/>
    </row>
    <row r="16" spans="1:16">
      <c r="B16" s="4835" t="s">
        <v>2411</v>
      </c>
      <c r="C16" s="4837" t="s">
        <v>7269</v>
      </c>
      <c r="D16" s="4812"/>
      <c r="E16" s="4812"/>
      <c r="F16" s="4812"/>
      <c r="G16" s="4812"/>
      <c r="H16" s="4812"/>
      <c r="I16" s="4812"/>
      <c r="J16" s="4812"/>
      <c r="K16" s="4812"/>
      <c r="L16" s="4812"/>
      <c r="M16" s="4812"/>
      <c r="N16" s="4812"/>
      <c r="O16" s="4812"/>
      <c r="P16" s="4812"/>
    </row>
    <row r="17" spans="2:16">
      <c r="B17" s="4812"/>
      <c r="C17" s="4812"/>
      <c r="D17" s="4812"/>
      <c r="E17" s="4812"/>
      <c r="F17" s="4812"/>
      <c r="G17" s="4812"/>
      <c r="H17" s="4812"/>
      <c r="I17" s="4812"/>
      <c r="J17" s="4812"/>
      <c r="K17" s="4812"/>
      <c r="L17" s="4812"/>
      <c r="M17" s="4812"/>
      <c r="N17" s="4812"/>
      <c r="O17" s="4812"/>
      <c r="P17" s="4812"/>
    </row>
    <row r="18" spans="2:16">
      <c r="B18" s="4835" t="s">
        <v>2411</v>
      </c>
      <c r="C18" s="4837" t="s">
        <v>7270</v>
      </c>
      <c r="D18" s="4812"/>
      <c r="E18" s="4812"/>
      <c r="F18" s="4812"/>
      <c r="G18" s="4812"/>
      <c r="H18" s="4812"/>
      <c r="I18" s="4812"/>
      <c r="J18" s="4812"/>
      <c r="K18" s="4812"/>
      <c r="L18" s="4812"/>
      <c r="M18" s="4812"/>
      <c r="N18" s="4812"/>
      <c r="O18" s="4812"/>
      <c r="P18" s="4812"/>
    </row>
    <row r="19" spans="2:16">
      <c r="B19" s="4812"/>
      <c r="C19" s="4812"/>
      <c r="D19" s="4812"/>
      <c r="E19" s="4812"/>
      <c r="F19" s="4812"/>
      <c r="G19" s="4812"/>
      <c r="H19" s="4812"/>
      <c r="I19" s="4812"/>
      <c r="J19" s="4812"/>
      <c r="K19" s="4812"/>
      <c r="L19" s="4812"/>
      <c r="M19" s="4812"/>
      <c r="N19" s="4812"/>
      <c r="O19" s="4812"/>
      <c r="P19" s="4812"/>
    </row>
    <row r="20" spans="2:16">
      <c r="B20" s="4812"/>
      <c r="C20" s="4838" t="s">
        <v>7271</v>
      </c>
      <c r="D20" s="4812"/>
      <c r="E20" s="4812"/>
      <c r="F20" s="4812"/>
      <c r="G20" s="4812"/>
      <c r="H20" s="4812"/>
      <c r="I20" s="4812"/>
      <c r="J20" s="4812"/>
      <c r="K20" s="4812"/>
      <c r="L20" s="4812"/>
      <c r="M20" s="4812"/>
      <c r="N20" s="4812"/>
      <c r="O20" s="4812"/>
      <c r="P20" s="4812"/>
    </row>
    <row r="21" spans="2:16">
      <c r="B21" s="4812"/>
      <c r="C21" s="4838" t="s">
        <v>7272</v>
      </c>
      <c r="D21" s="4812"/>
      <c r="E21" s="4812"/>
      <c r="F21" s="4812"/>
      <c r="G21" s="4812"/>
      <c r="H21" s="4812"/>
      <c r="I21" s="4812"/>
      <c r="J21" s="4812"/>
      <c r="K21" s="4812"/>
      <c r="L21" s="4812"/>
      <c r="M21" s="4812"/>
      <c r="N21" s="4812"/>
      <c r="O21" s="4812"/>
      <c r="P21" s="4812"/>
    </row>
    <row r="22" spans="2:16">
      <c r="B22" s="4812"/>
      <c r="C22" s="4838" t="s">
        <v>7273</v>
      </c>
      <c r="D22" s="4812"/>
      <c r="E22" s="4812"/>
      <c r="F22" s="4812"/>
      <c r="G22" s="4812"/>
      <c r="H22" s="4812"/>
      <c r="I22" s="4812"/>
      <c r="J22" s="4812"/>
      <c r="K22" s="4812"/>
      <c r="L22" s="4812"/>
      <c r="M22" s="4812"/>
      <c r="N22" s="4812"/>
      <c r="O22" s="4812"/>
      <c r="P22" s="4812"/>
    </row>
    <row r="23" spans="2:16">
      <c r="B23" s="4812"/>
      <c r="C23" s="4812"/>
      <c r="D23" s="4812"/>
      <c r="E23" s="4812"/>
      <c r="F23" s="4812"/>
      <c r="G23" s="4812"/>
      <c r="H23" s="4812"/>
      <c r="I23" s="4812"/>
      <c r="J23" s="4812"/>
      <c r="K23" s="4812"/>
      <c r="L23" s="4812"/>
      <c r="M23" s="4812"/>
      <c r="N23" s="4812"/>
      <c r="O23" s="4812"/>
      <c r="P23" s="4812"/>
    </row>
    <row r="24" spans="2:16">
      <c r="B24" s="4812"/>
      <c r="C24" s="4838" t="s">
        <v>7274</v>
      </c>
      <c r="D24" s="4812"/>
      <c r="E24" s="4812"/>
      <c r="F24" s="4812"/>
      <c r="G24" s="4812"/>
      <c r="H24" s="4812"/>
      <c r="I24" s="4812"/>
      <c r="J24" s="4812"/>
      <c r="K24" s="4812"/>
      <c r="L24" s="4812"/>
      <c r="M24" s="4812"/>
      <c r="N24" s="4812"/>
      <c r="O24" s="4812"/>
      <c r="P24" s="4812"/>
    </row>
    <row r="25" spans="2:16">
      <c r="B25" s="4812"/>
      <c r="C25" s="4838" t="s">
        <v>7275</v>
      </c>
      <c r="D25" s="4812"/>
      <c r="E25" s="4812"/>
      <c r="F25" s="4812"/>
      <c r="G25" s="4812"/>
      <c r="H25" s="4812"/>
      <c r="I25" s="4812"/>
      <c r="J25" s="4812"/>
      <c r="K25" s="4812"/>
      <c r="L25" s="4812"/>
      <c r="M25" s="4812"/>
      <c r="N25" s="4812"/>
      <c r="O25" s="4812"/>
      <c r="P25" s="4812"/>
    </row>
    <row r="26" spans="2:16">
      <c r="B26" s="4812"/>
      <c r="C26" s="4838" t="s">
        <v>7276</v>
      </c>
      <c r="D26" s="4812"/>
      <c r="E26" s="4812"/>
      <c r="F26" s="4812"/>
      <c r="G26" s="4812"/>
      <c r="H26" s="4812"/>
      <c r="I26" s="4812"/>
      <c r="J26" s="4812"/>
      <c r="K26" s="4812"/>
      <c r="L26" s="4812"/>
      <c r="M26" s="4812"/>
      <c r="N26" s="4812"/>
      <c r="O26" s="4812"/>
      <c r="P26" s="4812"/>
    </row>
    <row r="27" spans="2:16">
      <c r="B27" s="4812"/>
      <c r="C27" s="4838" t="s">
        <v>7277</v>
      </c>
      <c r="D27" s="4812"/>
      <c r="E27" s="4812"/>
      <c r="F27" s="4812"/>
      <c r="G27" s="4812"/>
      <c r="H27" s="4812"/>
      <c r="I27" s="4812"/>
      <c r="J27" s="4812"/>
      <c r="K27" s="4812"/>
      <c r="L27" s="4812"/>
      <c r="M27" s="4812"/>
      <c r="N27" s="4812"/>
      <c r="O27" s="4812"/>
      <c r="P27" s="4812"/>
    </row>
    <row r="28" spans="2:16">
      <c r="B28" s="4812"/>
      <c r="C28" s="4838" t="s">
        <v>7278</v>
      </c>
      <c r="D28" s="4812"/>
      <c r="E28" s="4812"/>
      <c r="F28" s="4812"/>
      <c r="G28" s="4812"/>
      <c r="H28" s="4812"/>
      <c r="I28" s="4812"/>
      <c r="J28" s="4812"/>
      <c r="K28" s="4812"/>
      <c r="L28" s="4812"/>
      <c r="M28" s="4812"/>
      <c r="N28" s="4812"/>
      <c r="O28" s="4812"/>
      <c r="P28" s="4812"/>
    </row>
    <row r="29" spans="2:16">
      <c r="B29" s="4812"/>
      <c r="C29" s="4838" t="s">
        <v>7279</v>
      </c>
      <c r="D29" s="4812"/>
      <c r="E29" s="4812"/>
      <c r="F29" s="4812"/>
      <c r="G29" s="4812"/>
      <c r="H29" s="4812"/>
      <c r="I29" s="4812"/>
      <c r="J29" s="4812"/>
      <c r="K29" s="4812"/>
      <c r="L29" s="4812"/>
      <c r="M29" s="4812"/>
      <c r="N29" s="4812"/>
      <c r="O29" s="4812"/>
      <c r="P29" s="4812"/>
    </row>
    <row r="30" spans="2:16">
      <c r="B30" s="4812"/>
      <c r="C30" s="4812"/>
      <c r="D30" s="4812"/>
      <c r="E30" s="4812"/>
      <c r="F30" s="4812"/>
      <c r="G30" s="4812"/>
      <c r="H30" s="4812"/>
      <c r="I30" s="4812"/>
      <c r="J30" s="4812"/>
      <c r="K30" s="4812"/>
      <c r="L30" s="4812"/>
      <c r="M30" s="4812"/>
      <c r="N30" s="4812"/>
      <c r="O30" s="4812"/>
      <c r="P30" s="4812"/>
    </row>
    <row r="31" spans="2:16">
      <c r="B31" s="4812"/>
      <c r="C31" s="4838" t="s">
        <v>7280</v>
      </c>
      <c r="D31" s="4812"/>
      <c r="E31" s="4812"/>
      <c r="F31" s="4812"/>
      <c r="G31" s="4812"/>
      <c r="H31" s="4812"/>
      <c r="I31" s="4812"/>
      <c r="J31" s="4812"/>
      <c r="K31" s="4812"/>
      <c r="L31" s="4812"/>
      <c r="M31" s="4812"/>
      <c r="N31" s="4812"/>
      <c r="O31" s="4812"/>
      <c r="P31" s="4812"/>
    </row>
    <row r="32" spans="2:16">
      <c r="B32" s="4812"/>
      <c r="C32" s="4838" t="s">
        <v>7281</v>
      </c>
      <c r="D32" s="4812"/>
      <c r="E32" s="4812"/>
      <c r="F32" s="4812"/>
      <c r="G32" s="4812"/>
      <c r="H32" s="4812"/>
      <c r="I32" s="4812"/>
      <c r="J32" s="4812"/>
      <c r="K32" s="4812"/>
      <c r="L32" s="4812"/>
      <c r="M32" s="4812"/>
      <c r="N32" s="4812"/>
      <c r="O32" s="4812"/>
      <c r="P32" s="4812"/>
    </row>
    <row r="33" spans="2:16">
      <c r="B33" s="4812"/>
      <c r="C33" s="4838" t="s">
        <v>7282</v>
      </c>
      <c r="D33" s="4812"/>
      <c r="E33" s="4812"/>
      <c r="F33" s="4812"/>
      <c r="G33" s="4812"/>
      <c r="H33" s="4812"/>
      <c r="I33" s="4812"/>
      <c r="J33" s="4812"/>
      <c r="K33" s="4812"/>
      <c r="L33" s="4812"/>
      <c r="M33" s="4812"/>
      <c r="N33" s="4812"/>
      <c r="O33" s="4812"/>
      <c r="P33" s="4812"/>
    </row>
    <row r="34" spans="2:16">
      <c r="B34" s="4812"/>
      <c r="C34" s="4812"/>
      <c r="D34" s="4812"/>
      <c r="E34" s="4812"/>
      <c r="F34" s="4812"/>
      <c r="G34" s="4812"/>
      <c r="H34" s="4812"/>
      <c r="I34" s="4812"/>
      <c r="J34" s="4812"/>
      <c r="K34" s="4812"/>
      <c r="L34" s="4812"/>
      <c r="M34" s="4812"/>
      <c r="N34" s="4812"/>
      <c r="O34" s="4812"/>
      <c r="P34" s="4812"/>
    </row>
    <row r="35" spans="2:16" ht="18.75">
      <c r="B35" s="4811" t="s">
        <v>7283</v>
      </c>
      <c r="C35" s="4812"/>
      <c r="D35" s="4812"/>
      <c r="E35" s="4812"/>
      <c r="F35" s="4812"/>
      <c r="G35" s="4812"/>
      <c r="H35" s="4812"/>
      <c r="I35" s="4812"/>
      <c r="J35" s="4812"/>
      <c r="K35" s="4812"/>
      <c r="L35" s="4812"/>
      <c r="M35" s="4812"/>
      <c r="N35" s="4812"/>
      <c r="O35" s="4812"/>
      <c r="P35" s="4812"/>
    </row>
    <row r="36" spans="2:16">
      <c r="B36" s="4835" t="s">
        <v>2411</v>
      </c>
      <c r="C36" s="4837" t="s">
        <v>7284</v>
      </c>
      <c r="D36" s="4812"/>
      <c r="E36" s="4812"/>
      <c r="F36" s="4812"/>
      <c r="G36" s="4812"/>
      <c r="H36" s="4812"/>
      <c r="I36" s="4812"/>
      <c r="J36" s="4812"/>
      <c r="K36" s="4812"/>
      <c r="L36" s="4812"/>
      <c r="M36" s="4812"/>
      <c r="N36" s="4812"/>
      <c r="O36" s="4812"/>
      <c r="P36" s="4812"/>
    </row>
    <row r="37" spans="2:16">
      <c r="B37" s="4812"/>
      <c r="C37" s="4812"/>
      <c r="D37" s="4812"/>
      <c r="E37" s="4812"/>
      <c r="F37" s="4812"/>
      <c r="G37" s="4812"/>
      <c r="H37" s="4812"/>
      <c r="I37" s="4812"/>
      <c r="J37" s="4812"/>
      <c r="K37" s="4812"/>
      <c r="L37" s="4812"/>
      <c r="M37" s="4812"/>
      <c r="N37" s="4812"/>
      <c r="O37" s="4812"/>
      <c r="P37" s="4812"/>
    </row>
    <row r="38" spans="2:16" ht="18.75">
      <c r="B38" s="4811" t="s">
        <v>7285</v>
      </c>
      <c r="C38" s="4812"/>
      <c r="D38" s="4812"/>
      <c r="E38" s="4812"/>
      <c r="F38" s="4812"/>
      <c r="G38" s="4812"/>
      <c r="H38" s="4812"/>
      <c r="I38" s="4812"/>
      <c r="J38" s="4812"/>
      <c r="K38" s="4812"/>
      <c r="L38" s="4812"/>
      <c r="M38" s="4812"/>
      <c r="N38" s="4812"/>
      <c r="O38" s="4812"/>
      <c r="P38" s="4812"/>
    </row>
    <row r="39" spans="2:16">
      <c r="B39" s="4835" t="s">
        <v>2411</v>
      </c>
      <c r="C39" s="4837" t="s">
        <v>7286</v>
      </c>
      <c r="D39" s="4812"/>
      <c r="E39" s="4812"/>
      <c r="F39" s="4812"/>
      <c r="G39" s="4812"/>
      <c r="H39" s="4812"/>
      <c r="I39" s="4812"/>
      <c r="J39" s="4812"/>
      <c r="K39" s="4812"/>
      <c r="L39" s="4812"/>
      <c r="M39" s="4812"/>
      <c r="N39" s="4812"/>
      <c r="O39" s="4812"/>
      <c r="P39" s="4812"/>
    </row>
    <row r="40" spans="2:16">
      <c r="B40" s="4837"/>
      <c r="C40" s="4837"/>
      <c r="D40" s="4812"/>
      <c r="E40" s="4812"/>
      <c r="F40" s="4812"/>
      <c r="G40" s="4812"/>
      <c r="H40" s="4812"/>
      <c r="I40" s="4812"/>
      <c r="J40" s="4812"/>
      <c r="K40" s="4812"/>
      <c r="L40" s="4812"/>
      <c r="M40" s="4812"/>
      <c r="N40" s="4812"/>
      <c r="O40" s="4812"/>
      <c r="P40" s="4812"/>
    </row>
    <row r="41" spans="2:16" ht="18.75">
      <c r="B41" s="4811" t="s">
        <v>7287</v>
      </c>
      <c r="C41" s="4812"/>
      <c r="D41" s="4812"/>
      <c r="E41" s="4812"/>
      <c r="F41" s="4812"/>
      <c r="G41" s="4812"/>
      <c r="H41" s="4812"/>
      <c r="I41" s="4812"/>
      <c r="J41" s="4812"/>
      <c r="K41" s="4812"/>
      <c r="L41" s="4812"/>
      <c r="M41" s="4812"/>
      <c r="N41" s="4812"/>
      <c r="O41" s="4812"/>
      <c r="P41" s="4812"/>
    </row>
    <row r="42" spans="2:16">
      <c r="B42" s="4835" t="s">
        <v>2411</v>
      </c>
      <c r="C42" s="4836" t="s">
        <v>7288</v>
      </c>
      <c r="D42" s="4812"/>
      <c r="E42" s="4812"/>
      <c r="F42" s="4812"/>
      <c r="G42" s="4812"/>
      <c r="H42" s="4812"/>
      <c r="I42" s="4812"/>
      <c r="J42" s="4812"/>
      <c r="K42" s="4812"/>
      <c r="L42" s="4812"/>
      <c r="M42" s="4812"/>
      <c r="N42" s="4812"/>
      <c r="O42" s="4812"/>
      <c r="P42" s="4812"/>
    </row>
    <row r="43" spans="2:16">
      <c r="B43" s="4812"/>
      <c r="C43" s="4812"/>
      <c r="D43" s="4812"/>
      <c r="E43" s="4812"/>
      <c r="F43" s="4812"/>
      <c r="G43" s="4812"/>
      <c r="H43" s="4812"/>
      <c r="I43" s="4812"/>
      <c r="J43" s="4812"/>
      <c r="K43" s="4812"/>
      <c r="L43" s="4812"/>
      <c r="M43" s="4812"/>
      <c r="N43" s="4812"/>
      <c r="O43" s="4812"/>
      <c r="P43" s="4812"/>
    </row>
    <row r="44" spans="2:16" ht="18.75">
      <c r="B44" s="4811" t="s">
        <v>7289</v>
      </c>
      <c r="C44" s="4812"/>
      <c r="D44" s="4812"/>
      <c r="E44" s="4812"/>
      <c r="F44" s="4812"/>
      <c r="G44" s="4812"/>
      <c r="H44" s="4812"/>
      <c r="I44" s="4812"/>
      <c r="J44" s="4812"/>
      <c r="K44" s="4812"/>
      <c r="L44" s="4812"/>
      <c r="M44" s="4812"/>
      <c r="N44" s="4812"/>
      <c r="O44" s="4812"/>
      <c r="P44" s="4812"/>
    </row>
    <row r="45" spans="2:16">
      <c r="B45" s="4835" t="s">
        <v>2411</v>
      </c>
      <c r="C45" s="4837" t="s">
        <v>7290</v>
      </c>
      <c r="D45" s="4812"/>
      <c r="E45" s="4812"/>
      <c r="F45" s="4812"/>
      <c r="G45" s="4812"/>
      <c r="H45" s="4812"/>
      <c r="I45" s="4812"/>
      <c r="J45" s="4812"/>
      <c r="K45" s="4812"/>
      <c r="L45" s="4812"/>
      <c r="M45" s="4812"/>
      <c r="N45" s="4812"/>
      <c r="O45" s="4812"/>
      <c r="P45" s="4812"/>
    </row>
    <row r="46" spans="2:16">
      <c r="B46" s="4812"/>
      <c r="C46" s="4812"/>
      <c r="D46" s="4812"/>
      <c r="E46" s="4812"/>
      <c r="F46" s="4812"/>
      <c r="G46" s="4812"/>
      <c r="H46" s="4812"/>
      <c r="I46" s="4812"/>
      <c r="J46" s="4812"/>
      <c r="K46" s="4812"/>
      <c r="L46" s="4812"/>
      <c r="M46" s="4812"/>
      <c r="N46" s="4812"/>
      <c r="O46" s="4812"/>
      <c r="P46" s="4812"/>
    </row>
    <row r="47" spans="2:16">
      <c r="B47" s="4812"/>
      <c r="C47" s="4812" t="s">
        <v>7291</v>
      </c>
      <c r="D47" s="4812"/>
      <c r="E47" s="4812"/>
      <c r="F47" s="4812"/>
      <c r="G47" s="4812"/>
      <c r="H47" s="4812"/>
      <c r="I47" s="4812"/>
      <c r="J47" s="4812"/>
      <c r="K47" s="4812"/>
      <c r="L47" s="4812"/>
      <c r="M47" s="4812"/>
      <c r="N47" s="4812"/>
      <c r="O47" s="4812"/>
      <c r="P47" s="4812"/>
    </row>
    <row r="48" spans="2:16">
      <c r="B48" s="4812"/>
      <c r="C48" s="4812" t="s">
        <v>7292</v>
      </c>
      <c r="D48" s="4812"/>
      <c r="E48" s="4812"/>
      <c r="F48" s="4812"/>
      <c r="G48" s="4812"/>
      <c r="H48" s="4812"/>
      <c r="I48" s="4812"/>
      <c r="J48" s="4812"/>
      <c r="K48" s="4812"/>
      <c r="L48" s="4812"/>
      <c r="M48" s="4812"/>
      <c r="N48" s="4812"/>
      <c r="O48" s="4812"/>
      <c r="P48" s="4812"/>
    </row>
    <row r="49" spans="1:16">
      <c r="B49" s="4812"/>
      <c r="C49" s="4812" t="s">
        <v>7293</v>
      </c>
      <c r="D49" s="4812"/>
      <c r="E49" s="4812"/>
      <c r="F49" s="4812"/>
      <c r="G49" s="4812"/>
      <c r="H49" s="4812"/>
      <c r="I49" s="4812"/>
      <c r="J49" s="4812"/>
      <c r="K49" s="4812"/>
      <c r="L49" s="4812"/>
      <c r="M49" s="4812"/>
      <c r="N49" s="4812"/>
      <c r="O49" s="4812"/>
      <c r="P49" s="4812"/>
    </row>
    <row r="50" spans="1:16">
      <c r="B50" s="4812"/>
      <c r="C50" s="4812"/>
      <c r="D50" s="4812"/>
      <c r="E50" s="4812"/>
      <c r="F50" s="4812"/>
      <c r="G50" s="4812"/>
      <c r="H50" s="4812"/>
      <c r="I50" s="4812"/>
      <c r="J50" s="4812"/>
      <c r="K50" s="4812"/>
      <c r="L50" s="4812"/>
      <c r="M50" s="4812"/>
      <c r="N50" s="4812"/>
      <c r="O50" s="4812"/>
      <c r="P50" s="4812"/>
    </row>
    <row r="51" spans="1:16">
      <c r="B51" s="4812"/>
      <c r="C51" s="4838" t="s">
        <v>7294</v>
      </c>
      <c r="D51" s="4812"/>
      <c r="E51" s="4812"/>
      <c r="F51" s="4812"/>
      <c r="G51" s="4812"/>
      <c r="H51" s="4812"/>
      <c r="I51" s="4812"/>
      <c r="J51" s="4812"/>
      <c r="K51" s="4812"/>
      <c r="L51" s="4812"/>
      <c r="M51" s="4812"/>
      <c r="N51" s="4812"/>
      <c r="O51" s="4812"/>
      <c r="P51" s="4812"/>
    </row>
    <row r="52" spans="1:16">
      <c r="B52" s="4812"/>
      <c r="C52" s="4838" t="s">
        <v>7295</v>
      </c>
      <c r="D52" s="4812"/>
      <c r="E52" s="4812"/>
      <c r="F52" s="4812"/>
      <c r="G52" s="4812"/>
      <c r="H52" s="4812"/>
      <c r="I52" s="4812"/>
      <c r="J52" s="4812"/>
      <c r="K52" s="4812"/>
      <c r="L52" s="4812"/>
      <c r="M52" s="4812"/>
      <c r="N52" s="4812"/>
      <c r="O52" s="4812"/>
      <c r="P52" s="4812"/>
    </row>
    <row r="53" spans="1:16">
      <c r="B53" s="4812"/>
      <c r="C53" s="4838" t="s">
        <v>7296</v>
      </c>
      <c r="D53" s="4812"/>
      <c r="E53" s="4812"/>
      <c r="F53" s="4812"/>
      <c r="G53" s="4812"/>
      <c r="H53" s="4812"/>
      <c r="I53" s="4812"/>
      <c r="J53" s="4812"/>
      <c r="K53" s="4812"/>
      <c r="L53" s="4812"/>
      <c r="M53" s="4812"/>
      <c r="N53" s="4812"/>
      <c r="O53" s="4812"/>
      <c r="P53" s="4812"/>
    </row>
    <row r="54" spans="1:16">
      <c r="B54" s="4812"/>
      <c r="C54" s="4838" t="s">
        <v>7297</v>
      </c>
      <c r="D54" s="4812"/>
      <c r="E54" s="4812"/>
      <c r="F54" s="4812"/>
      <c r="G54" s="4812"/>
      <c r="H54" s="4812"/>
      <c r="I54" s="4812"/>
      <c r="J54" s="4812"/>
      <c r="K54" s="4812"/>
      <c r="L54" s="4812"/>
      <c r="M54" s="4812"/>
      <c r="N54" s="4812"/>
      <c r="O54" s="4812"/>
      <c r="P54" s="4812"/>
    </row>
    <row r="55" spans="1:16">
      <c r="B55" s="4812"/>
      <c r="C55" s="4812"/>
      <c r="D55" s="4812"/>
      <c r="E55" s="4812"/>
      <c r="F55" s="4812"/>
      <c r="G55" s="4812"/>
      <c r="H55" s="4812"/>
      <c r="I55" s="4812"/>
      <c r="J55" s="4812"/>
      <c r="K55" s="4812"/>
      <c r="L55" s="4812"/>
      <c r="M55" s="4812"/>
      <c r="N55" s="4812"/>
      <c r="O55" s="4812"/>
      <c r="P55" s="4812"/>
    </row>
    <row r="56" spans="1:16">
      <c r="B56" s="4812"/>
      <c r="C56" s="4838" t="s">
        <v>7298</v>
      </c>
      <c r="D56" s="4812"/>
      <c r="E56" s="4812"/>
      <c r="F56" s="4812"/>
      <c r="G56" s="4812"/>
      <c r="H56" s="4812"/>
      <c r="I56" s="4812"/>
      <c r="J56" s="4812"/>
      <c r="K56" s="4812"/>
      <c r="L56" s="4812"/>
      <c r="M56" s="4812"/>
      <c r="N56" s="4812"/>
      <c r="O56" s="4812"/>
      <c r="P56" s="4812"/>
    </row>
    <row r="57" spans="1:16">
      <c r="B57" s="4812"/>
      <c r="C57" s="4838" t="s">
        <v>7299</v>
      </c>
      <c r="D57" s="4812"/>
      <c r="E57" s="4812"/>
      <c r="F57" s="4812"/>
      <c r="G57" s="4812"/>
      <c r="H57" s="4812"/>
      <c r="I57" s="4812"/>
      <c r="J57" s="4812"/>
      <c r="K57" s="4812"/>
      <c r="L57" s="4812"/>
      <c r="M57" s="4812"/>
      <c r="N57" s="4812"/>
      <c r="O57" s="4812"/>
      <c r="P57" s="4812"/>
    </row>
    <row r="58" spans="1:16">
      <c r="B58" s="4812"/>
      <c r="C58" s="4838" t="s">
        <v>7300</v>
      </c>
      <c r="D58" s="4812"/>
      <c r="E58" s="4812"/>
      <c r="F58" s="4812"/>
      <c r="G58" s="4812"/>
      <c r="H58" s="4812"/>
      <c r="I58" s="4812"/>
      <c r="J58" s="4812"/>
      <c r="K58" s="4812"/>
      <c r="L58" s="4812"/>
      <c r="M58" s="4812"/>
      <c r="N58" s="4812"/>
      <c r="O58" s="4812"/>
      <c r="P58" s="4812"/>
    </row>
    <row r="59" spans="1:16">
      <c r="B59" s="4812"/>
      <c r="C59" s="4812"/>
      <c r="D59" s="4812"/>
      <c r="E59" s="4812"/>
      <c r="F59" s="4812"/>
      <c r="G59" s="4812"/>
      <c r="H59" s="4812"/>
      <c r="I59" s="4812"/>
      <c r="J59" s="4812"/>
      <c r="K59" s="4812"/>
      <c r="L59" s="4812"/>
      <c r="M59" s="4812"/>
      <c r="N59" s="4812"/>
      <c r="O59" s="4812"/>
      <c r="P59" s="4812"/>
    </row>
    <row r="60" spans="1:16">
      <c r="A60" s="4839"/>
      <c r="B60" s="4839"/>
      <c r="C60" s="4839"/>
      <c r="D60" s="4839"/>
      <c r="E60" s="4839"/>
      <c r="F60" s="4839"/>
      <c r="G60" s="4839"/>
      <c r="H60" s="4839"/>
      <c r="I60" s="4839"/>
      <c r="J60" s="4839"/>
      <c r="K60" s="4839"/>
      <c r="L60" s="4839"/>
      <c r="M60" s="4839"/>
      <c r="N60" s="4839"/>
      <c r="O60" s="4839"/>
      <c r="P60" s="4839"/>
    </row>
    <row r="61" spans="1:16">
      <c r="B61" s="4812"/>
      <c r="C61" s="4812"/>
      <c r="D61" s="4812"/>
      <c r="E61" s="4812"/>
      <c r="F61" s="4812"/>
      <c r="G61" s="4812"/>
      <c r="H61" s="4812"/>
      <c r="I61" s="4812"/>
      <c r="J61" s="4812"/>
      <c r="K61" s="4812"/>
      <c r="L61" s="4812"/>
      <c r="M61" s="4812"/>
      <c r="N61" s="4812"/>
      <c r="O61" s="4812"/>
      <c r="P61" s="4812"/>
    </row>
    <row r="62" spans="1:16">
      <c r="B62" s="4835" t="s">
        <v>2411</v>
      </c>
      <c r="C62" s="4836" t="s">
        <v>7301</v>
      </c>
      <c r="D62" s="4812"/>
      <c r="E62" s="4812"/>
      <c r="F62" s="4812"/>
      <c r="G62" s="4812"/>
      <c r="H62" s="4812"/>
      <c r="I62" s="4812"/>
      <c r="J62" s="4812"/>
      <c r="K62" s="4812"/>
      <c r="L62" s="4812"/>
      <c r="M62" s="4812"/>
      <c r="N62" s="4812"/>
      <c r="O62" s="4812"/>
      <c r="P62" s="4812"/>
    </row>
    <row r="63" spans="1:16">
      <c r="B63" s="4812"/>
      <c r="C63" s="4812"/>
      <c r="D63" s="4812"/>
      <c r="E63" s="4812"/>
      <c r="F63" s="4812"/>
      <c r="G63" s="4812"/>
      <c r="H63" s="4812"/>
      <c r="I63" s="4812"/>
      <c r="J63" s="4812"/>
      <c r="K63" s="4812"/>
      <c r="L63" s="4812"/>
      <c r="M63" s="4812"/>
      <c r="N63" s="4812"/>
      <c r="O63" s="4812"/>
      <c r="P63" s="4812"/>
    </row>
    <row r="64" spans="1:16">
      <c r="B64" s="4812"/>
      <c r="C64" s="4812" t="s">
        <v>7302</v>
      </c>
      <c r="D64" s="4812"/>
      <c r="E64" s="4812"/>
      <c r="F64" s="4812"/>
      <c r="G64" s="4812"/>
      <c r="H64" s="4812"/>
      <c r="I64" s="4812"/>
      <c r="J64" s="4812"/>
      <c r="K64" s="4812"/>
      <c r="L64" s="4812"/>
      <c r="M64" s="4812"/>
      <c r="N64" s="4812"/>
      <c r="O64" s="4812"/>
      <c r="P64" s="4812"/>
    </row>
    <row r="65" spans="2:16">
      <c r="B65" s="4812"/>
      <c r="C65" s="4812" t="s">
        <v>7303</v>
      </c>
      <c r="D65" s="4812"/>
      <c r="E65" s="4812"/>
      <c r="F65" s="4812"/>
      <c r="G65" s="4812"/>
      <c r="H65" s="4812"/>
      <c r="I65" s="4812"/>
      <c r="J65" s="4812"/>
      <c r="K65" s="4812"/>
      <c r="L65" s="4812"/>
      <c r="M65" s="4812"/>
      <c r="N65" s="4812"/>
      <c r="O65" s="4812"/>
      <c r="P65" s="4812"/>
    </row>
    <row r="66" spans="2:16">
      <c r="B66" s="4812"/>
      <c r="C66" s="4812"/>
      <c r="D66" s="4812"/>
      <c r="E66" s="4812"/>
      <c r="F66" s="4812"/>
      <c r="G66" s="4812"/>
      <c r="H66" s="4812"/>
      <c r="I66" s="4812"/>
      <c r="J66" s="4812"/>
      <c r="K66" s="4812"/>
      <c r="L66" s="4812"/>
      <c r="M66" s="4812"/>
      <c r="N66" s="4812"/>
      <c r="O66" s="4812"/>
      <c r="P66" s="4812"/>
    </row>
    <row r="67" spans="2:16">
      <c r="B67" s="4812"/>
      <c r="C67" s="4812" t="s">
        <v>7304</v>
      </c>
      <c r="D67" s="4812"/>
      <c r="E67" s="4812"/>
      <c r="F67" s="4812"/>
      <c r="G67" s="4812"/>
      <c r="H67" s="4812"/>
      <c r="I67" s="4812"/>
      <c r="J67" s="4812"/>
      <c r="K67" s="4812"/>
      <c r="L67" s="4812"/>
      <c r="M67" s="4812"/>
      <c r="N67" s="4812"/>
      <c r="O67" s="4812"/>
      <c r="P67" s="4812"/>
    </row>
    <row r="68" spans="2:16">
      <c r="B68" s="4812"/>
      <c r="C68" s="4812" t="s">
        <v>7305</v>
      </c>
      <c r="D68" s="4812"/>
      <c r="E68" s="4812"/>
      <c r="F68" s="4812"/>
      <c r="G68" s="4812"/>
      <c r="H68" s="4812"/>
      <c r="I68" s="4812"/>
      <c r="J68" s="4812"/>
      <c r="K68" s="4812"/>
      <c r="L68" s="4812"/>
      <c r="M68" s="4812"/>
      <c r="N68" s="4812"/>
      <c r="O68" s="4812"/>
      <c r="P68" s="4812"/>
    </row>
    <row r="69" spans="2:16">
      <c r="B69" s="4812"/>
      <c r="C69" s="4812" t="s">
        <v>7306</v>
      </c>
      <c r="D69" s="4812"/>
      <c r="E69" s="4812"/>
      <c r="F69" s="4812"/>
      <c r="G69" s="4812"/>
      <c r="H69" s="4812"/>
      <c r="I69" s="4812"/>
      <c r="J69" s="4812"/>
      <c r="K69" s="4812"/>
      <c r="L69" s="4812"/>
      <c r="M69" s="4812"/>
      <c r="N69" s="4812"/>
      <c r="O69" s="4812"/>
      <c r="P69" s="4812"/>
    </row>
    <row r="70" spans="2:16">
      <c r="B70" s="4812"/>
      <c r="C70" s="4812" t="s">
        <v>7307</v>
      </c>
      <c r="D70" s="4812"/>
      <c r="E70" s="4812"/>
      <c r="F70" s="4812"/>
      <c r="G70" s="4812"/>
      <c r="H70" s="4812"/>
      <c r="I70" s="4812"/>
      <c r="J70" s="4812"/>
      <c r="K70" s="4812"/>
      <c r="L70" s="4812"/>
      <c r="M70" s="4812"/>
      <c r="N70" s="4812"/>
      <c r="O70" s="4812"/>
      <c r="P70" s="4812"/>
    </row>
    <row r="71" spans="2:16">
      <c r="B71" s="4812"/>
      <c r="C71" s="4812" t="s">
        <v>7308</v>
      </c>
      <c r="D71" s="4812"/>
      <c r="E71" s="4812"/>
      <c r="F71" s="4812"/>
      <c r="G71" s="4812"/>
      <c r="H71" s="4812"/>
      <c r="I71" s="4812"/>
      <c r="J71" s="4812"/>
      <c r="K71" s="4812"/>
      <c r="L71" s="4812"/>
      <c r="M71" s="4812"/>
      <c r="N71" s="4812"/>
      <c r="O71" s="4812"/>
      <c r="P71" s="4812"/>
    </row>
    <row r="72" spans="2:16">
      <c r="B72" s="4812"/>
      <c r="C72" s="4812" t="s">
        <v>7309</v>
      </c>
      <c r="D72" s="4812"/>
      <c r="E72" s="4812"/>
      <c r="F72" s="4812"/>
      <c r="G72" s="4812"/>
      <c r="H72" s="4812"/>
      <c r="I72" s="4812"/>
      <c r="J72" s="4812"/>
      <c r="K72" s="4812"/>
      <c r="L72" s="4812"/>
      <c r="M72" s="4812"/>
      <c r="N72" s="4812"/>
      <c r="O72" s="4812"/>
      <c r="P72" s="4812"/>
    </row>
    <row r="73" spans="2:16">
      <c r="B73" s="4812"/>
      <c r="C73" s="4812" t="s">
        <v>7310</v>
      </c>
      <c r="D73" s="4812"/>
      <c r="E73" s="4812"/>
      <c r="F73" s="4812"/>
      <c r="G73" s="4812"/>
      <c r="H73" s="4812"/>
      <c r="I73" s="4812"/>
      <c r="J73" s="4812"/>
      <c r="K73" s="4812"/>
      <c r="L73" s="4812"/>
      <c r="M73" s="4812"/>
      <c r="N73" s="4812"/>
      <c r="O73" s="4812"/>
      <c r="P73" s="4812"/>
    </row>
    <row r="74" spans="2:16">
      <c r="B74" s="4812"/>
      <c r="C74" s="4812" t="s">
        <v>7311</v>
      </c>
      <c r="D74" s="4812"/>
      <c r="E74" s="4812"/>
      <c r="F74" s="4812"/>
      <c r="G74" s="4812"/>
      <c r="H74" s="4812"/>
      <c r="I74" s="4812"/>
      <c r="J74" s="4812"/>
      <c r="K74" s="4812"/>
      <c r="L74" s="4812"/>
      <c r="M74" s="4812"/>
      <c r="N74" s="4812"/>
      <c r="O74" s="4812"/>
      <c r="P74" s="4812"/>
    </row>
    <row r="75" spans="2:16">
      <c r="B75" s="4812"/>
      <c r="C75" s="4812" t="s">
        <v>7312</v>
      </c>
      <c r="D75" s="4812"/>
      <c r="E75" s="4812"/>
      <c r="F75" s="4812"/>
      <c r="G75" s="4812"/>
      <c r="H75" s="4812"/>
      <c r="I75" s="4812"/>
      <c r="J75" s="4812"/>
      <c r="K75" s="4812"/>
      <c r="L75" s="4812"/>
      <c r="M75" s="4812"/>
      <c r="N75" s="4812"/>
      <c r="O75" s="4812"/>
      <c r="P75" s="4812"/>
    </row>
    <row r="76" spans="2:16">
      <c r="B76" s="4812"/>
      <c r="C76" s="4812" t="s">
        <v>7313</v>
      </c>
      <c r="D76" s="4812"/>
      <c r="E76" s="4812"/>
      <c r="F76" s="4812"/>
      <c r="G76" s="4812"/>
      <c r="H76" s="4812"/>
      <c r="I76" s="4812"/>
      <c r="J76" s="4812"/>
      <c r="K76" s="4812"/>
      <c r="L76" s="4812"/>
      <c r="M76" s="4812"/>
      <c r="N76" s="4812"/>
      <c r="O76" s="4812"/>
      <c r="P76" s="4812"/>
    </row>
    <row r="77" spans="2:16">
      <c r="B77" s="4812"/>
      <c r="C77" s="4812" t="s">
        <v>7314</v>
      </c>
      <c r="D77" s="4812"/>
      <c r="E77" s="4812"/>
      <c r="F77" s="4812"/>
      <c r="G77" s="4812"/>
      <c r="H77" s="4812"/>
      <c r="I77" s="4812"/>
      <c r="J77" s="4812"/>
      <c r="K77" s="4812"/>
      <c r="L77" s="4812"/>
      <c r="M77" s="4812"/>
      <c r="N77" s="4812"/>
      <c r="O77" s="4812"/>
      <c r="P77" s="4812"/>
    </row>
    <row r="78" spans="2:16">
      <c r="B78" s="4812"/>
      <c r="C78" s="4812" t="s">
        <v>7315</v>
      </c>
      <c r="D78" s="4812"/>
      <c r="E78" s="4812"/>
      <c r="F78" s="4812"/>
      <c r="G78" s="4812"/>
      <c r="H78" s="4812"/>
      <c r="I78" s="4812"/>
      <c r="J78" s="4812"/>
      <c r="K78" s="4812"/>
      <c r="L78" s="4812"/>
      <c r="M78" s="4812"/>
      <c r="N78" s="4812"/>
      <c r="O78" s="4812"/>
      <c r="P78" s="4812"/>
    </row>
    <row r="79" spans="2:16">
      <c r="B79" s="4812"/>
      <c r="C79" s="4812" t="s">
        <v>7316</v>
      </c>
      <c r="D79" s="4812"/>
      <c r="E79" s="4812"/>
      <c r="F79" s="4812"/>
      <c r="G79" s="4812"/>
      <c r="H79" s="4812"/>
      <c r="I79" s="4812"/>
      <c r="J79" s="4812"/>
      <c r="K79" s="4812"/>
      <c r="L79" s="4812"/>
      <c r="M79" s="4812"/>
      <c r="N79" s="4812"/>
      <c r="O79" s="4812"/>
      <c r="P79" s="4812"/>
    </row>
    <row r="80" spans="2:16">
      <c r="B80" s="4812"/>
      <c r="C80" s="4812" t="s">
        <v>7317</v>
      </c>
      <c r="D80" s="4812"/>
      <c r="E80" s="4812"/>
      <c r="F80" s="4812"/>
      <c r="G80" s="4812"/>
      <c r="H80" s="4812"/>
      <c r="I80" s="4812"/>
      <c r="J80" s="4812"/>
      <c r="K80" s="4812"/>
      <c r="L80" s="4812"/>
      <c r="M80" s="4812"/>
      <c r="N80" s="4812"/>
      <c r="O80" s="4812"/>
      <c r="P80" s="4812"/>
    </row>
    <row r="81" spans="2:16">
      <c r="B81" s="4812"/>
      <c r="C81" s="4812"/>
      <c r="D81" s="4812"/>
      <c r="E81" s="4812"/>
      <c r="F81" s="4812"/>
      <c r="G81" s="4812"/>
      <c r="H81" s="4812"/>
      <c r="I81" s="4812"/>
      <c r="J81" s="4812"/>
      <c r="K81" s="4812"/>
      <c r="L81" s="4812"/>
      <c r="M81" s="4812"/>
      <c r="N81" s="4812"/>
      <c r="O81" s="4812"/>
      <c r="P81" s="4812"/>
    </row>
    <row r="82" spans="2:16">
      <c r="B82" s="4812"/>
      <c r="C82" s="4812" t="s">
        <v>7318</v>
      </c>
      <c r="D82" s="4812"/>
      <c r="E82" s="4812"/>
      <c r="F82" s="4812"/>
      <c r="G82" s="4812"/>
      <c r="H82" s="4812"/>
      <c r="I82" s="4812"/>
      <c r="J82" s="4812"/>
      <c r="K82" s="4812"/>
      <c r="L82" s="4812"/>
      <c r="M82" s="4812"/>
      <c r="N82" s="4812"/>
      <c r="O82" s="4812"/>
      <c r="P82" s="4812"/>
    </row>
    <row r="83" spans="2:16">
      <c r="B83" s="4812"/>
      <c r="C83" s="4812" t="s">
        <v>7319</v>
      </c>
      <c r="D83" s="4812"/>
      <c r="E83" s="4812"/>
      <c r="F83" s="4812"/>
      <c r="G83" s="4812"/>
      <c r="H83" s="4812"/>
      <c r="I83" s="4812"/>
      <c r="J83" s="4812"/>
      <c r="K83" s="4812"/>
      <c r="L83" s="4812"/>
      <c r="M83" s="4812"/>
      <c r="N83" s="4812"/>
      <c r="O83" s="4812"/>
      <c r="P83" s="4812"/>
    </row>
    <row r="84" spans="2:16">
      <c r="B84" s="4812"/>
      <c r="C84" s="4812"/>
      <c r="D84" s="4812"/>
      <c r="E84" s="4812"/>
      <c r="F84" s="4812"/>
      <c r="G84" s="4812"/>
      <c r="H84" s="4812"/>
      <c r="I84" s="4812"/>
      <c r="J84" s="4812"/>
      <c r="K84" s="4812"/>
      <c r="L84" s="4812"/>
      <c r="M84" s="4812"/>
      <c r="N84" s="4812"/>
      <c r="O84" s="4812"/>
      <c r="P84" s="4812"/>
    </row>
    <row r="85" spans="2:16">
      <c r="B85" s="4812"/>
      <c r="C85" s="4812"/>
      <c r="D85" s="4812"/>
      <c r="E85" s="4812"/>
      <c r="F85" s="4812"/>
      <c r="G85" s="4812"/>
      <c r="H85" s="4812"/>
      <c r="I85" s="4812"/>
      <c r="J85" s="4812"/>
      <c r="K85" s="4812"/>
      <c r="L85" s="4812"/>
      <c r="M85" s="4812"/>
      <c r="N85" s="4812"/>
      <c r="O85" s="4812"/>
      <c r="P85" s="4812"/>
    </row>
    <row r="86" spans="2:16" ht="18.75">
      <c r="B86" s="4811" t="s">
        <v>7320</v>
      </c>
      <c r="C86" s="4812"/>
      <c r="D86" s="4812"/>
      <c r="E86" s="4812"/>
      <c r="F86" s="4812"/>
      <c r="G86" s="4812"/>
      <c r="H86" s="4812"/>
      <c r="I86" s="4812"/>
      <c r="J86" s="4812"/>
      <c r="K86" s="4812"/>
      <c r="L86" s="4812"/>
      <c r="M86" s="4812"/>
      <c r="N86" s="4812"/>
      <c r="O86" s="4812"/>
      <c r="P86" s="4812"/>
    </row>
    <row r="87" spans="2:16">
      <c r="B87" s="4835" t="s">
        <v>2411</v>
      </c>
      <c r="C87" s="4836" t="s">
        <v>7321</v>
      </c>
      <c r="D87" s="4812"/>
      <c r="E87" s="4812"/>
      <c r="F87" s="4812"/>
      <c r="G87" s="4812"/>
      <c r="H87" s="4812"/>
      <c r="I87" s="4812"/>
      <c r="J87" s="4812"/>
      <c r="K87" s="4812"/>
      <c r="L87" s="4812"/>
      <c r="M87" s="4812"/>
      <c r="N87" s="4812"/>
      <c r="O87" s="4812"/>
      <c r="P87" s="4812"/>
    </row>
    <row r="88" spans="2:16">
      <c r="B88" s="4812"/>
      <c r="C88" s="4812"/>
      <c r="D88" s="4812"/>
      <c r="E88" s="4812"/>
      <c r="F88" s="4812"/>
      <c r="G88" s="4812"/>
      <c r="H88" s="4812"/>
      <c r="I88" s="4812"/>
      <c r="J88" s="4812"/>
      <c r="K88" s="4812"/>
      <c r="L88" s="4812"/>
      <c r="M88" s="4812"/>
      <c r="N88" s="4812"/>
      <c r="O88" s="4812"/>
      <c r="P88" s="4812"/>
    </row>
    <row r="89" spans="2:16" ht="18.75">
      <c r="B89" s="4835" t="s">
        <v>2411</v>
      </c>
      <c r="C89" s="4840" t="s">
        <v>2160</v>
      </c>
      <c r="D89" s="4812"/>
      <c r="E89" s="4812"/>
      <c r="F89" s="4812"/>
      <c r="G89" s="4812"/>
      <c r="H89" s="4812"/>
      <c r="I89" s="4812"/>
      <c r="J89" s="4812"/>
      <c r="K89" s="4812"/>
      <c r="L89" s="4812"/>
      <c r="M89" s="4812"/>
      <c r="N89" s="4812"/>
      <c r="O89" s="4812"/>
      <c r="P89" s="4812"/>
    </row>
    <row r="90" spans="2:16">
      <c r="B90" s="4812"/>
      <c r="C90" s="4812"/>
      <c r="D90" s="4812"/>
      <c r="E90" s="4812"/>
      <c r="F90" s="4812"/>
      <c r="G90" s="4812"/>
      <c r="H90" s="4812"/>
      <c r="I90" s="4812"/>
      <c r="J90" s="4812"/>
      <c r="K90" s="4812"/>
      <c r="L90" s="4812"/>
      <c r="M90" s="4812"/>
      <c r="N90" s="4812"/>
      <c r="O90" s="4812"/>
      <c r="P90" s="4812"/>
    </row>
    <row r="91" spans="2:16" ht="18.75">
      <c r="B91" s="4811" t="s">
        <v>7322</v>
      </c>
      <c r="C91" s="4812"/>
      <c r="D91" s="4812"/>
      <c r="E91" s="4812"/>
      <c r="F91" s="4812"/>
      <c r="G91" s="4812"/>
      <c r="H91" s="4812"/>
      <c r="I91" s="4812"/>
      <c r="J91" s="4812"/>
      <c r="K91" s="4812"/>
      <c r="L91" s="4812"/>
      <c r="M91" s="4812"/>
      <c r="N91" s="4812"/>
      <c r="O91" s="4812"/>
      <c r="P91" s="4812"/>
    </row>
    <row r="92" spans="2:16">
      <c r="B92" s="4835" t="s">
        <v>2411</v>
      </c>
      <c r="C92" s="4836" t="s">
        <v>7323</v>
      </c>
      <c r="D92" s="4812"/>
      <c r="E92" s="4812"/>
      <c r="F92" s="4812"/>
      <c r="G92" s="4812"/>
      <c r="H92" s="4812"/>
      <c r="I92" s="4812"/>
      <c r="J92" s="4812"/>
      <c r="K92" s="4812"/>
      <c r="L92" s="4812"/>
      <c r="M92" s="4812"/>
      <c r="N92" s="4812"/>
      <c r="O92" s="4812"/>
      <c r="P92" s="4812"/>
    </row>
    <row r="93" spans="2:16">
      <c r="B93" s="4812"/>
      <c r="C93" s="4812"/>
      <c r="D93" s="4812"/>
      <c r="E93" s="4812"/>
      <c r="F93" s="4812"/>
      <c r="G93" s="4812"/>
      <c r="H93" s="4812"/>
      <c r="I93" s="4812"/>
      <c r="J93" s="4812"/>
      <c r="K93" s="4812"/>
      <c r="L93" s="4812"/>
      <c r="M93" s="4812"/>
      <c r="N93" s="4812"/>
      <c r="O93" s="4812"/>
      <c r="P93" s="4812"/>
    </row>
    <row r="94" spans="2:16" ht="18.75">
      <c r="B94" s="4811" t="s">
        <v>7324</v>
      </c>
      <c r="C94" s="4812"/>
      <c r="D94" s="4812"/>
      <c r="E94" s="4812"/>
      <c r="F94" s="4812"/>
      <c r="G94" s="4812"/>
      <c r="H94" s="4812"/>
      <c r="I94" s="4812"/>
      <c r="J94" s="4812"/>
      <c r="K94" s="4812"/>
      <c r="L94" s="4812"/>
      <c r="M94" s="4812"/>
      <c r="N94" s="4812"/>
      <c r="O94" s="4812"/>
      <c r="P94" s="4812"/>
    </row>
    <row r="95" spans="2:16">
      <c r="B95" s="4835" t="s">
        <v>2411</v>
      </c>
      <c r="C95" s="4836" t="s">
        <v>7325</v>
      </c>
      <c r="D95" s="4812"/>
      <c r="E95" s="4812"/>
      <c r="F95" s="4812"/>
      <c r="G95" s="4812"/>
      <c r="H95" s="4812"/>
      <c r="I95" s="4812"/>
      <c r="J95" s="4812"/>
      <c r="K95" s="4812"/>
      <c r="L95" s="4812"/>
      <c r="M95" s="4812"/>
      <c r="N95" s="4812"/>
      <c r="O95" s="4812"/>
      <c r="P95" s="4812"/>
    </row>
    <row r="96" spans="2:16">
      <c r="B96" s="4812"/>
      <c r="C96" s="4812"/>
      <c r="D96" s="4812"/>
      <c r="E96" s="4812"/>
      <c r="F96" s="4812"/>
      <c r="G96" s="4812"/>
      <c r="H96" s="4812"/>
      <c r="I96" s="4812"/>
      <c r="J96" s="4812"/>
      <c r="K96" s="4812"/>
      <c r="L96" s="4812"/>
      <c r="M96" s="4812"/>
      <c r="N96" s="4812"/>
      <c r="O96" s="4812"/>
      <c r="P96" s="4812"/>
    </row>
    <row r="97" spans="1:16" ht="18.75">
      <c r="B97" s="4811" t="s">
        <v>7326</v>
      </c>
      <c r="C97" s="4812"/>
      <c r="D97" s="4812"/>
      <c r="E97" s="4812"/>
      <c r="F97" s="4812"/>
      <c r="G97" s="4812"/>
      <c r="H97" s="4812"/>
      <c r="I97" s="4812"/>
      <c r="J97" s="4812"/>
      <c r="K97" s="4812"/>
      <c r="L97" s="4812"/>
      <c r="M97" s="4812"/>
      <c r="N97" s="4836"/>
      <c r="O97" s="4812"/>
      <c r="P97" s="4812"/>
    </row>
    <row r="98" spans="1:16">
      <c r="B98" s="4835" t="s">
        <v>2411</v>
      </c>
      <c r="C98" s="4836" t="s">
        <v>7327</v>
      </c>
      <c r="D98" s="4812"/>
      <c r="E98" s="4812"/>
      <c r="F98" s="4812"/>
      <c r="G98" s="4812"/>
      <c r="H98" s="4812"/>
      <c r="I98" s="4812"/>
      <c r="J98" s="4812"/>
      <c r="K98" s="4812"/>
      <c r="L98" s="4812"/>
      <c r="M98" s="4812"/>
      <c r="N98" s="4836"/>
      <c r="O98" s="4812"/>
      <c r="P98" s="4812"/>
    </row>
    <row r="99" spans="1:16">
      <c r="B99" s="4812"/>
      <c r="C99" s="4812"/>
      <c r="D99" s="4812"/>
      <c r="E99" s="4812"/>
      <c r="F99" s="4812"/>
      <c r="G99" s="4812"/>
      <c r="H99" s="4812"/>
      <c r="I99" s="4812"/>
      <c r="J99" s="4812"/>
      <c r="K99" s="4812"/>
      <c r="L99" s="4812"/>
      <c r="M99" s="4812"/>
      <c r="N99" s="4836"/>
      <c r="O99" s="4812"/>
      <c r="P99" s="4812"/>
    </row>
    <row r="100" spans="1:16" ht="18.75">
      <c r="B100" s="4811" t="s">
        <v>7322</v>
      </c>
      <c r="C100" s="4836"/>
      <c r="D100" s="4812"/>
      <c r="E100" s="4812"/>
      <c r="F100" s="4812"/>
      <c r="G100" s="4812"/>
      <c r="H100" s="4812"/>
      <c r="I100" s="4812"/>
      <c r="J100" s="4812"/>
      <c r="K100" s="4812"/>
      <c r="L100" s="4812"/>
      <c r="M100" s="4841"/>
      <c r="N100" s="4842"/>
      <c r="O100" s="4812"/>
      <c r="P100" s="4812"/>
    </row>
    <row r="101" spans="1:16">
      <c r="B101" s="4835" t="s">
        <v>2411</v>
      </c>
      <c r="C101" s="4836" t="s">
        <v>7323</v>
      </c>
      <c r="D101" s="4812"/>
      <c r="E101" s="4812"/>
      <c r="F101" s="4812"/>
      <c r="G101" s="4812"/>
      <c r="H101" s="4812"/>
      <c r="I101" s="4812"/>
      <c r="J101" s="4812"/>
      <c r="K101" s="4812"/>
      <c r="L101" s="4812"/>
      <c r="M101" s="4841"/>
      <c r="N101" s="4841"/>
      <c r="O101" s="4841"/>
      <c r="P101" s="4841"/>
    </row>
    <row r="102" spans="1:16">
      <c r="B102" s="4812"/>
      <c r="C102" s="4812"/>
      <c r="D102" s="4812"/>
      <c r="E102" s="4812"/>
      <c r="F102" s="4812"/>
      <c r="G102" s="4812"/>
      <c r="H102" s="4812"/>
      <c r="I102" s="4812"/>
      <c r="J102" s="4812"/>
      <c r="K102" s="4812"/>
      <c r="L102" s="4812"/>
      <c r="M102" s="4812"/>
      <c r="N102" s="4836"/>
      <c r="O102" s="4812"/>
      <c r="P102" s="4812"/>
    </row>
    <row r="103" spans="1:16" ht="18.75">
      <c r="B103" s="4835" t="s">
        <v>2411</v>
      </c>
      <c r="C103" s="4840" t="s">
        <v>2409</v>
      </c>
      <c r="D103" s="4812"/>
      <c r="E103" s="4812"/>
      <c r="F103" s="4812"/>
      <c r="G103" s="4812"/>
      <c r="H103" s="4812"/>
      <c r="I103" s="4812"/>
      <c r="J103" s="4812"/>
      <c r="K103" s="4812"/>
      <c r="L103" s="4812"/>
      <c r="M103" s="4812"/>
      <c r="N103" s="4812"/>
      <c r="O103" s="4812"/>
      <c r="P103" s="4812"/>
    </row>
    <row r="104" spans="1:16">
      <c r="B104" s="4812"/>
      <c r="C104" s="4812"/>
      <c r="D104" s="4812"/>
      <c r="E104" s="4812"/>
      <c r="F104" s="4812"/>
      <c r="G104" s="4812"/>
      <c r="H104" s="4812"/>
      <c r="I104" s="4812"/>
      <c r="J104" s="4812"/>
      <c r="K104" s="4812"/>
      <c r="L104" s="4812"/>
      <c r="M104" s="4812"/>
      <c r="N104" s="4836"/>
      <c r="O104" s="4812"/>
      <c r="P104" s="4812"/>
    </row>
    <row r="105" spans="1:16" ht="18.75">
      <c r="B105" s="4835" t="s">
        <v>2411</v>
      </c>
      <c r="C105" s="4840" t="s">
        <v>7328</v>
      </c>
      <c r="D105" s="4812"/>
      <c r="E105" s="4812"/>
      <c r="F105" s="4812"/>
      <c r="G105" s="4812"/>
      <c r="H105" s="4812"/>
      <c r="I105" s="4812"/>
      <c r="J105" s="4812"/>
      <c r="K105" s="4812"/>
      <c r="L105" s="4812"/>
      <c r="M105" s="4812"/>
      <c r="N105" s="4812"/>
      <c r="O105" s="4812"/>
      <c r="P105" s="4812"/>
    </row>
    <row r="106" spans="1:16">
      <c r="B106" s="4812"/>
      <c r="C106" s="4812"/>
      <c r="D106" s="4812"/>
      <c r="E106" s="4812"/>
      <c r="F106" s="4812"/>
      <c r="G106" s="4812"/>
      <c r="H106" s="4812"/>
      <c r="I106" s="4812"/>
      <c r="J106" s="4812"/>
      <c r="K106" s="4812"/>
      <c r="L106" s="4812"/>
      <c r="M106" s="4812"/>
      <c r="N106" s="4812"/>
      <c r="O106" s="4812"/>
      <c r="P106" s="4812"/>
    </row>
    <row r="107" spans="1:16" s="1537" customFormat="1" ht="21.75" customHeight="1">
      <c r="A107" s="4816"/>
      <c r="B107" s="4835" t="s">
        <v>2411</v>
      </c>
      <c r="C107" s="4840" t="s">
        <v>2417</v>
      </c>
      <c r="E107" s="1856"/>
      <c r="F107" s="1856"/>
      <c r="G107" s="1856"/>
      <c r="H107" s="1856"/>
      <c r="I107" s="1856"/>
      <c r="J107" s="2037"/>
      <c r="K107" s="2035"/>
      <c r="L107" s="2035"/>
      <c r="M107" s="2035"/>
      <c r="N107" s="4841"/>
      <c r="O107" s="4841"/>
      <c r="P107" s="4841"/>
    </row>
    <row r="108" spans="1:16">
      <c r="B108" s="4812"/>
      <c r="C108" s="4812"/>
      <c r="D108" s="4812"/>
      <c r="E108" s="4812"/>
      <c r="F108" s="4812"/>
      <c r="G108" s="4812"/>
      <c r="H108" s="4812"/>
      <c r="I108" s="4812"/>
      <c r="J108" s="4812"/>
      <c r="K108" s="4812"/>
      <c r="L108" s="4812"/>
      <c r="M108" s="4841"/>
      <c r="N108" s="4842"/>
      <c r="O108" s="4812"/>
      <c r="P108" s="4812"/>
    </row>
    <row r="109" spans="1:16" ht="18.75">
      <c r="B109" s="4811" t="s">
        <v>7329</v>
      </c>
      <c r="C109" s="4812"/>
      <c r="D109" s="4812"/>
      <c r="E109" s="4812"/>
      <c r="F109" s="4812"/>
      <c r="G109" s="4812"/>
      <c r="H109" s="4812"/>
      <c r="I109" s="4812"/>
      <c r="J109" s="4812"/>
      <c r="K109" s="4812"/>
      <c r="L109" s="4812"/>
      <c r="M109" s="4841"/>
      <c r="N109" s="4841"/>
      <c r="O109" s="4841"/>
      <c r="P109" s="4841"/>
    </row>
    <row r="110" spans="1:16">
      <c r="B110" s="4835" t="s">
        <v>2411</v>
      </c>
      <c r="C110" s="4836" t="s">
        <v>7330</v>
      </c>
      <c r="D110" s="4812"/>
      <c r="E110" s="4812"/>
      <c r="F110" s="4812"/>
      <c r="G110" s="4812"/>
      <c r="H110" s="4812"/>
      <c r="I110" s="4812"/>
      <c r="J110" s="4812"/>
      <c r="K110" s="4812"/>
      <c r="L110" s="4812"/>
      <c r="M110" s="4841"/>
      <c r="N110" s="4841"/>
      <c r="O110" s="4841"/>
      <c r="P110" s="4841"/>
    </row>
    <row r="111" spans="1:16">
      <c r="B111" s="4812"/>
      <c r="C111" s="4812"/>
      <c r="D111" s="4812"/>
      <c r="E111" s="4812"/>
      <c r="F111" s="4812"/>
      <c r="G111" s="4812"/>
      <c r="H111" s="4812"/>
      <c r="I111" s="4812"/>
      <c r="J111" s="4812"/>
      <c r="K111" s="4812"/>
      <c r="L111" s="4812"/>
      <c r="M111" s="4841"/>
      <c r="N111" s="4841"/>
      <c r="O111" s="4841"/>
      <c r="P111" s="4841"/>
    </row>
    <row r="112" spans="1:16">
      <c r="A112" s="4839"/>
      <c r="B112" s="4839"/>
      <c r="C112" s="4839"/>
      <c r="D112" s="4839"/>
      <c r="E112" s="4839"/>
      <c r="F112" s="4839"/>
      <c r="G112" s="4839"/>
      <c r="H112" s="4839"/>
      <c r="I112" s="4839"/>
      <c r="J112" s="4839"/>
      <c r="K112" s="4839"/>
      <c r="L112" s="4839"/>
      <c r="M112" s="4843"/>
      <c r="N112" s="4843"/>
      <c r="O112" s="4843"/>
      <c r="P112" s="4843"/>
    </row>
    <row r="113" spans="1:16">
      <c r="B113" s="4812"/>
      <c r="C113" s="4812"/>
      <c r="D113" s="4812"/>
      <c r="E113" s="4812"/>
      <c r="F113" s="4812"/>
      <c r="G113" s="4812"/>
      <c r="H113" s="4812"/>
      <c r="I113" s="4812"/>
      <c r="J113" s="4812"/>
      <c r="K113" s="4812"/>
      <c r="L113" s="4812"/>
      <c r="M113" s="4841"/>
      <c r="N113" s="4841"/>
      <c r="O113" s="4841"/>
      <c r="P113" s="4841"/>
    </row>
    <row r="114" spans="1:16" ht="18.75">
      <c r="B114" s="4811" t="s">
        <v>7331</v>
      </c>
      <c r="C114" s="4812"/>
      <c r="D114" s="4812"/>
      <c r="E114" s="4812"/>
      <c r="F114" s="4812"/>
      <c r="G114" s="4812"/>
      <c r="H114" s="4812"/>
      <c r="I114" s="4812"/>
      <c r="J114" s="4812"/>
      <c r="K114" s="4812"/>
      <c r="L114" s="4812"/>
      <c r="M114" s="4812"/>
      <c r="N114" s="4812"/>
      <c r="O114" s="4812"/>
      <c r="P114" s="4812"/>
    </row>
    <row r="115" spans="1:16">
      <c r="B115" s="4835" t="s">
        <v>2411</v>
      </c>
      <c r="C115" s="4836" t="s">
        <v>7332</v>
      </c>
      <c r="D115" s="4812"/>
      <c r="E115" s="4812"/>
      <c r="F115" s="4812"/>
      <c r="G115" s="4812"/>
      <c r="H115" s="4812"/>
      <c r="I115" s="4812"/>
      <c r="J115" s="4812"/>
      <c r="K115" s="4812"/>
      <c r="L115" s="4812"/>
      <c r="M115" s="4812"/>
      <c r="N115" s="4812"/>
      <c r="O115" s="4812"/>
      <c r="P115" s="4812"/>
    </row>
    <row r="116" spans="1:16">
      <c r="B116" s="4812"/>
      <c r="C116" s="4812"/>
      <c r="D116" s="4812"/>
      <c r="E116" s="4812"/>
      <c r="F116" s="4812"/>
      <c r="G116" s="4812"/>
      <c r="H116" s="4812"/>
      <c r="I116" s="4812"/>
      <c r="J116" s="4812"/>
      <c r="K116" s="4812"/>
      <c r="L116" s="4812"/>
      <c r="M116" s="4841"/>
      <c r="N116" s="4841"/>
      <c r="O116" s="4841"/>
      <c r="P116" s="4841"/>
    </row>
    <row r="117" spans="1:16" ht="18.75">
      <c r="B117" s="4811" t="s">
        <v>7333</v>
      </c>
      <c r="C117" s="4812"/>
      <c r="D117" s="4812"/>
      <c r="E117" s="4812"/>
      <c r="F117" s="4812"/>
      <c r="G117" s="4812"/>
      <c r="H117" s="4812"/>
      <c r="I117" s="4812"/>
      <c r="J117" s="4812"/>
      <c r="K117" s="4812"/>
      <c r="L117" s="4812"/>
      <c r="M117" s="4841"/>
      <c r="N117" s="4841"/>
      <c r="O117" s="4841"/>
      <c r="P117" s="4841"/>
    </row>
    <row r="118" spans="1:16">
      <c r="B118" s="4835" t="s">
        <v>2411</v>
      </c>
      <c r="C118" s="4836" t="s">
        <v>7334</v>
      </c>
      <c r="D118" s="4812"/>
      <c r="E118" s="4812"/>
      <c r="F118" s="4812"/>
      <c r="G118" s="4812"/>
      <c r="H118" s="4812"/>
      <c r="I118" s="4812"/>
      <c r="J118" s="4812"/>
      <c r="K118" s="4812"/>
      <c r="L118" s="4812"/>
      <c r="M118" s="4841"/>
      <c r="N118" s="4841"/>
      <c r="O118" s="4841"/>
      <c r="P118" s="4841"/>
    </row>
    <row r="119" spans="1:16">
      <c r="A119" s="4836"/>
      <c r="B119" s="4836"/>
      <c r="C119" s="4836"/>
      <c r="D119" s="4812"/>
      <c r="E119" s="4812"/>
      <c r="F119" s="4812"/>
      <c r="G119" s="4812"/>
      <c r="H119" s="4812"/>
      <c r="I119" s="4812"/>
      <c r="J119" s="4812"/>
      <c r="K119" s="4812"/>
      <c r="L119" s="4812"/>
      <c r="M119" s="4841"/>
      <c r="N119" s="4841"/>
      <c r="O119" s="4841"/>
      <c r="P119" s="4841"/>
    </row>
    <row r="120" spans="1:16" ht="18.75">
      <c r="B120" s="4811" t="s">
        <v>2416</v>
      </c>
      <c r="C120" s="4836"/>
      <c r="D120" s="4812"/>
      <c r="E120" s="4812"/>
      <c r="F120" s="4812"/>
      <c r="G120" s="4812"/>
      <c r="H120" s="4812"/>
      <c r="I120" s="4812"/>
      <c r="J120" s="4812"/>
      <c r="K120" s="4812"/>
      <c r="L120" s="4812"/>
      <c r="M120" s="4841"/>
      <c r="N120" s="4841"/>
      <c r="O120" s="4841"/>
      <c r="P120" s="4841"/>
    </row>
    <row r="121" spans="1:16">
      <c r="B121" s="4835" t="s">
        <v>2411</v>
      </c>
      <c r="C121" s="4836" t="s">
        <v>2415</v>
      </c>
      <c r="D121" s="4812"/>
      <c r="E121" s="4812"/>
      <c r="F121" s="4812"/>
      <c r="G121" s="4812"/>
      <c r="H121" s="4812"/>
      <c r="I121" s="4812"/>
      <c r="J121" s="4812"/>
      <c r="K121" s="4812"/>
      <c r="L121" s="4812"/>
      <c r="M121" s="4841"/>
      <c r="N121" s="4841"/>
      <c r="O121" s="4841"/>
      <c r="P121" s="4841"/>
    </row>
    <row r="122" spans="1:16" ht="18">
      <c r="A122" s="4836"/>
      <c r="B122" s="4836"/>
      <c r="C122" s="4844"/>
      <c r="D122" s="4812"/>
      <c r="E122" s="4812"/>
      <c r="F122" s="4812"/>
      <c r="G122" s="4812"/>
      <c r="H122" s="4812"/>
      <c r="I122" s="4812"/>
      <c r="J122" s="4812"/>
      <c r="K122" s="4812"/>
      <c r="L122" s="4812"/>
      <c r="M122" s="4841"/>
      <c r="N122" s="4841"/>
      <c r="O122" s="4841"/>
      <c r="P122" s="4841"/>
    </row>
    <row r="123" spans="1:16" ht="23.25">
      <c r="B123" s="4835" t="s">
        <v>2411</v>
      </c>
      <c r="C123" s="4840" t="s">
        <v>7335</v>
      </c>
      <c r="D123" s="4812"/>
      <c r="E123" s="4812"/>
      <c r="F123" s="1856"/>
      <c r="G123" s="4812"/>
      <c r="H123" s="4812"/>
      <c r="I123" s="4812"/>
      <c r="J123" s="4812"/>
      <c r="K123" s="4812"/>
      <c r="L123" s="4812"/>
      <c r="M123" s="4841"/>
      <c r="N123" s="4841"/>
      <c r="O123" s="4841"/>
      <c r="P123" s="4841"/>
    </row>
    <row r="124" spans="1:16" ht="18">
      <c r="B124" s="4812"/>
      <c r="C124" s="4844"/>
      <c r="D124" s="4812"/>
      <c r="E124" s="4812"/>
      <c r="F124" s="4812"/>
      <c r="G124" s="4812"/>
      <c r="H124" s="4812"/>
      <c r="I124" s="4812"/>
      <c r="J124" s="4812"/>
      <c r="K124" s="4812"/>
      <c r="L124" s="4812"/>
      <c r="M124" s="4841"/>
      <c r="N124" s="4841"/>
      <c r="O124" s="4841"/>
      <c r="P124" s="4841"/>
    </row>
    <row r="125" spans="1:16" ht="23.25">
      <c r="B125" s="4835" t="s">
        <v>2411</v>
      </c>
      <c r="C125" s="4840" t="s">
        <v>7336</v>
      </c>
      <c r="F125" s="1856"/>
      <c r="G125" s="4812"/>
      <c r="H125" s="4812"/>
      <c r="I125" s="4812"/>
      <c r="J125" s="4812"/>
      <c r="K125" s="4812"/>
      <c r="L125" s="4812"/>
      <c r="M125" s="4841"/>
      <c r="N125" s="4841"/>
      <c r="O125" s="4841"/>
      <c r="P125" s="4841"/>
    </row>
    <row r="126" spans="1:16">
      <c r="B126" s="4812"/>
      <c r="C126" s="4836"/>
      <c r="D126" s="4812"/>
      <c r="E126" s="4812"/>
      <c r="F126" s="4812"/>
      <c r="G126" s="4812"/>
      <c r="H126" s="4812"/>
      <c r="I126" s="4812"/>
      <c r="J126" s="4812"/>
      <c r="K126" s="4812"/>
      <c r="L126" s="4812"/>
      <c r="M126" s="4841"/>
      <c r="N126" s="4841"/>
      <c r="O126" s="4841"/>
      <c r="P126" s="4841"/>
    </row>
    <row r="127" spans="1:16" ht="18.75">
      <c r="B127" s="4811" t="s">
        <v>7337</v>
      </c>
      <c r="C127" s="4836"/>
      <c r="D127" s="4812"/>
      <c r="E127" s="4812"/>
      <c r="F127" s="4812"/>
      <c r="G127" s="4812"/>
      <c r="H127" s="4812"/>
      <c r="I127" s="4812"/>
      <c r="J127" s="4812"/>
      <c r="K127" s="4812"/>
      <c r="L127" s="4812"/>
      <c r="M127" s="4812"/>
      <c r="N127" s="4812"/>
      <c r="O127" s="4812"/>
      <c r="P127" s="4812"/>
    </row>
    <row r="128" spans="1:16">
      <c r="B128" s="4835" t="s">
        <v>2411</v>
      </c>
      <c r="C128" s="4836" t="s">
        <v>7338</v>
      </c>
      <c r="D128" s="4812"/>
      <c r="E128" s="4812"/>
      <c r="F128" s="4812"/>
      <c r="G128" s="4812"/>
      <c r="H128" s="4812"/>
      <c r="I128" s="4812"/>
      <c r="J128" s="4812"/>
      <c r="K128" s="4812"/>
      <c r="L128" s="4812"/>
      <c r="M128" s="4812"/>
      <c r="N128" s="4812"/>
      <c r="O128" s="4812"/>
      <c r="P128" s="4812"/>
    </row>
    <row r="129" spans="2:16">
      <c r="B129" s="4812"/>
      <c r="C129" s="4836"/>
      <c r="D129" s="4812"/>
      <c r="E129" s="4812"/>
      <c r="F129" s="4812"/>
      <c r="G129" s="4812"/>
      <c r="H129" s="4812"/>
      <c r="I129" s="4812"/>
      <c r="J129" s="4812"/>
      <c r="K129" s="4812"/>
      <c r="L129" s="4812"/>
      <c r="M129" s="4812"/>
      <c r="N129" s="4812"/>
      <c r="O129" s="4812"/>
      <c r="P129" s="4812"/>
    </row>
    <row r="130" spans="2:16" ht="18.75">
      <c r="B130" s="4811" t="s">
        <v>7339</v>
      </c>
      <c r="C130" s="4812"/>
      <c r="D130" s="4812"/>
      <c r="E130" s="4812"/>
      <c r="F130" s="4812"/>
      <c r="G130" s="4812"/>
      <c r="H130" s="4812"/>
      <c r="I130" s="4812"/>
      <c r="J130" s="4812"/>
      <c r="K130" s="4812"/>
      <c r="L130" s="4812"/>
      <c r="M130" s="4812"/>
      <c r="N130" s="4812"/>
      <c r="O130" s="4812"/>
      <c r="P130" s="4812"/>
    </row>
    <row r="131" spans="2:16">
      <c r="B131" s="4835" t="s">
        <v>2411</v>
      </c>
      <c r="C131" s="4836" t="s">
        <v>7340</v>
      </c>
      <c r="D131" s="4812"/>
      <c r="E131" s="4812"/>
      <c r="F131" s="4812"/>
      <c r="G131" s="4812"/>
      <c r="H131" s="4812"/>
      <c r="I131" s="4812"/>
      <c r="J131" s="4812"/>
      <c r="K131" s="4812"/>
      <c r="L131" s="4812"/>
      <c r="M131" s="4812"/>
      <c r="N131" s="4812"/>
      <c r="O131" s="4812"/>
      <c r="P131" s="4812"/>
    </row>
    <row r="132" spans="2:16">
      <c r="B132" s="4812"/>
      <c r="C132" s="4836"/>
      <c r="D132" s="4812"/>
      <c r="E132" s="4812"/>
      <c r="F132" s="4812"/>
      <c r="G132" s="4812"/>
      <c r="H132" s="4812"/>
      <c r="I132" s="4812"/>
      <c r="J132" s="4812"/>
      <c r="K132" s="4812"/>
      <c r="L132" s="4812"/>
      <c r="M132" s="4812"/>
      <c r="N132" s="4812"/>
      <c r="O132" s="4812"/>
      <c r="P132" s="4812"/>
    </row>
    <row r="133" spans="2:16" ht="18.75">
      <c r="B133" s="4811" t="s">
        <v>7341</v>
      </c>
      <c r="C133" s="4812"/>
      <c r="D133" s="4812"/>
      <c r="E133" s="4812"/>
      <c r="F133" s="4812"/>
      <c r="G133" s="4812"/>
      <c r="H133" s="4812"/>
      <c r="I133" s="4812"/>
      <c r="J133" s="4812"/>
      <c r="K133" s="4812"/>
      <c r="L133" s="4812"/>
      <c r="M133" s="4812"/>
      <c r="N133" s="4812"/>
      <c r="O133" s="4812"/>
      <c r="P133" s="4812"/>
    </row>
    <row r="134" spans="2:16">
      <c r="B134" s="4835" t="s">
        <v>2411</v>
      </c>
      <c r="C134" s="4836" t="s">
        <v>7342</v>
      </c>
      <c r="D134" s="4812"/>
      <c r="E134" s="4812"/>
      <c r="F134" s="4812"/>
      <c r="G134" s="4812"/>
      <c r="H134" s="4812"/>
      <c r="I134" s="4812"/>
      <c r="J134" s="4812"/>
      <c r="K134" s="4812"/>
      <c r="L134" s="4812"/>
      <c r="M134" s="4812"/>
      <c r="N134" s="4812"/>
      <c r="O134" s="4812"/>
      <c r="P134" s="4812"/>
    </row>
    <row r="135" spans="2:16">
      <c r="B135" s="4812"/>
      <c r="C135" s="4812"/>
      <c r="D135" s="4812"/>
      <c r="E135" s="4812"/>
      <c r="F135" s="4812"/>
      <c r="G135" s="4812"/>
      <c r="H135" s="4812"/>
      <c r="I135" s="4812"/>
      <c r="J135" s="4812"/>
      <c r="K135" s="4812"/>
      <c r="L135" s="4812"/>
      <c r="M135" s="4812"/>
      <c r="N135" s="4812"/>
      <c r="O135" s="4812"/>
      <c r="P135" s="4812"/>
    </row>
    <row r="136" spans="2:16" ht="18.75">
      <c r="B136" s="4811" t="s">
        <v>7343</v>
      </c>
      <c r="C136" s="4812"/>
      <c r="D136" s="4812"/>
      <c r="E136" s="4812"/>
      <c r="F136" s="4812"/>
      <c r="G136" s="4812"/>
      <c r="H136" s="4812"/>
      <c r="I136" s="4812"/>
      <c r="J136" s="4812"/>
      <c r="K136" s="4812"/>
      <c r="L136" s="4812"/>
      <c r="M136" s="4812"/>
      <c r="N136" s="4812"/>
      <c r="O136" s="4812"/>
      <c r="P136" s="4812"/>
    </row>
    <row r="137" spans="2:16">
      <c r="B137" s="4835" t="s">
        <v>2411</v>
      </c>
      <c r="C137" s="4836" t="s">
        <v>7344</v>
      </c>
      <c r="D137" s="4812"/>
      <c r="E137" s="4812"/>
      <c r="F137" s="4812"/>
      <c r="G137" s="4812"/>
      <c r="H137" s="4812"/>
      <c r="I137" s="4812"/>
      <c r="J137" s="4812"/>
      <c r="K137" s="4812"/>
      <c r="L137" s="4812"/>
      <c r="M137" s="4812"/>
      <c r="N137" s="4812"/>
      <c r="O137" s="4812"/>
      <c r="P137" s="4812"/>
    </row>
    <row r="138" spans="2:16">
      <c r="B138" s="4812"/>
      <c r="C138" s="4812"/>
      <c r="D138" s="4812"/>
      <c r="E138" s="4812"/>
      <c r="F138" s="4812"/>
      <c r="G138" s="4812"/>
      <c r="H138" s="4812"/>
      <c r="I138" s="4812"/>
      <c r="J138" s="4812"/>
      <c r="K138" s="4812"/>
      <c r="L138" s="4812"/>
      <c r="M138" s="4812"/>
      <c r="N138" s="4812"/>
      <c r="O138" s="4812"/>
      <c r="P138" s="4812"/>
    </row>
    <row r="139" spans="2:16" ht="18.75">
      <c r="B139" s="4811" t="s">
        <v>7345</v>
      </c>
      <c r="C139" s="4812"/>
      <c r="D139" s="4812"/>
      <c r="E139" s="4812"/>
      <c r="F139" s="4812"/>
      <c r="G139" s="4812"/>
      <c r="H139" s="4812"/>
      <c r="I139" s="4812"/>
      <c r="J139" s="4812"/>
      <c r="K139" s="4812"/>
      <c r="L139" s="4812"/>
      <c r="M139" s="4812"/>
      <c r="N139" s="4812"/>
      <c r="O139" s="4812"/>
      <c r="P139" s="4812"/>
    </row>
    <row r="140" spans="2:16">
      <c r="B140" s="4835" t="s">
        <v>2411</v>
      </c>
      <c r="C140" s="4836" t="s">
        <v>7346</v>
      </c>
      <c r="D140" s="4812"/>
      <c r="E140" s="4812"/>
      <c r="F140" s="4812"/>
      <c r="G140" s="4812"/>
      <c r="H140" s="4812"/>
      <c r="I140" s="4812"/>
      <c r="J140" s="4812"/>
      <c r="K140" s="4812"/>
      <c r="L140" s="4812"/>
      <c r="M140" s="4812"/>
      <c r="N140" s="4812"/>
      <c r="O140" s="4812"/>
      <c r="P140" s="4812"/>
    </row>
    <row r="141" spans="2:16">
      <c r="B141" s="4812"/>
      <c r="C141" s="4812"/>
      <c r="D141" s="4812"/>
      <c r="E141" s="4812"/>
      <c r="F141" s="4812"/>
      <c r="G141" s="4812"/>
      <c r="H141" s="4812"/>
      <c r="I141" s="4812"/>
      <c r="J141" s="4812"/>
      <c r="K141" s="4812"/>
      <c r="L141" s="4812"/>
      <c r="M141" s="4812"/>
      <c r="N141" s="4812"/>
      <c r="O141" s="4812"/>
      <c r="P141" s="4812"/>
    </row>
    <row r="142" spans="2:16" ht="18.75">
      <c r="B142" s="4811" t="s">
        <v>7347</v>
      </c>
      <c r="C142" s="4812"/>
      <c r="D142" s="4812"/>
      <c r="E142" s="4812"/>
      <c r="F142" s="4812"/>
      <c r="G142" s="4812"/>
      <c r="H142" s="4812"/>
      <c r="I142" s="4812"/>
      <c r="J142" s="4812"/>
      <c r="K142" s="4812"/>
      <c r="L142" s="4812"/>
      <c r="M142" s="4812"/>
      <c r="N142" s="4812"/>
      <c r="O142" s="4812"/>
      <c r="P142" s="4812"/>
    </row>
    <row r="143" spans="2:16">
      <c r="B143" s="4835" t="s">
        <v>2411</v>
      </c>
      <c r="C143" s="4836" t="s">
        <v>7348</v>
      </c>
      <c r="D143" s="4812"/>
      <c r="E143" s="4812"/>
      <c r="F143" s="4812"/>
      <c r="G143" s="4812"/>
      <c r="H143" s="4812"/>
      <c r="I143" s="4812"/>
      <c r="J143" s="4812"/>
      <c r="K143" s="4812"/>
      <c r="L143" s="4812"/>
      <c r="M143" s="4812"/>
      <c r="N143" s="4812"/>
      <c r="O143" s="4812"/>
      <c r="P143" s="4812"/>
    </row>
    <row r="144" spans="2:16">
      <c r="B144" s="4812"/>
      <c r="C144" s="4812"/>
      <c r="D144" s="4812"/>
      <c r="E144" s="4812"/>
      <c r="F144" s="4812"/>
      <c r="G144" s="4812"/>
      <c r="H144" s="4812"/>
      <c r="I144" s="4812"/>
      <c r="J144" s="4812"/>
      <c r="K144" s="4812"/>
      <c r="L144" s="4812"/>
      <c r="M144" s="4812"/>
      <c r="N144" s="4812"/>
      <c r="O144" s="4812"/>
      <c r="P144" s="4812"/>
    </row>
    <row r="145" spans="2:16" ht="18.75">
      <c r="B145" s="4811" t="s">
        <v>7349</v>
      </c>
      <c r="C145" s="4812"/>
      <c r="D145" s="4812"/>
      <c r="E145" s="4812"/>
      <c r="F145" s="4812"/>
      <c r="G145" s="4812"/>
      <c r="H145" s="4812"/>
      <c r="I145" s="4812"/>
      <c r="J145" s="4812"/>
      <c r="K145" s="4812"/>
      <c r="L145" s="4812"/>
      <c r="M145" s="4812"/>
      <c r="N145" s="4812"/>
      <c r="O145" s="4812"/>
      <c r="P145" s="4812"/>
    </row>
    <row r="146" spans="2:16">
      <c r="B146" s="4835" t="s">
        <v>2411</v>
      </c>
      <c r="C146" s="4836" t="s">
        <v>7350</v>
      </c>
      <c r="D146" s="4812"/>
      <c r="E146" s="4812"/>
      <c r="F146" s="4812"/>
      <c r="G146" s="4812"/>
      <c r="H146" s="4812"/>
      <c r="I146" s="4812"/>
      <c r="J146" s="4812"/>
      <c r="K146" s="4812"/>
      <c r="L146" s="4812"/>
      <c r="M146" s="4812"/>
      <c r="N146" s="4812"/>
      <c r="O146" s="4812"/>
      <c r="P146" s="4812"/>
    </row>
    <row r="147" spans="2:16">
      <c r="B147" s="4812"/>
      <c r="C147" s="4812"/>
      <c r="D147" s="4812"/>
      <c r="E147" s="4812"/>
      <c r="F147" s="4812"/>
      <c r="G147" s="4812"/>
      <c r="H147" s="4812"/>
      <c r="I147" s="4812"/>
      <c r="J147" s="4812"/>
      <c r="K147" s="4812"/>
      <c r="L147" s="4812"/>
      <c r="M147" s="4812"/>
      <c r="N147" s="4812"/>
      <c r="O147" s="4812"/>
      <c r="P147" s="4812"/>
    </row>
    <row r="148" spans="2:16" ht="18.75">
      <c r="B148" s="4811" t="s">
        <v>7351</v>
      </c>
      <c r="C148" s="4812"/>
      <c r="D148" s="4812"/>
      <c r="E148" s="4812"/>
      <c r="F148" s="4812"/>
      <c r="G148" s="4812"/>
      <c r="H148" s="4812"/>
      <c r="I148" s="4812"/>
      <c r="J148" s="4812"/>
      <c r="K148" s="4812"/>
      <c r="L148" s="4812"/>
      <c r="M148" s="4812"/>
      <c r="N148" s="4812"/>
      <c r="O148" s="4812"/>
      <c r="P148" s="4812"/>
    </row>
    <row r="149" spans="2:16">
      <c r="B149" s="4835" t="s">
        <v>2411</v>
      </c>
      <c r="C149" s="4836" t="s">
        <v>7352</v>
      </c>
      <c r="D149" s="4812"/>
      <c r="E149" s="4812"/>
      <c r="F149" s="4812"/>
      <c r="G149" s="4812"/>
      <c r="H149" s="4812"/>
      <c r="I149" s="4812"/>
      <c r="J149" s="4812"/>
      <c r="K149" s="4812"/>
      <c r="L149" s="4812"/>
      <c r="M149" s="4812"/>
      <c r="N149" s="4812"/>
      <c r="O149" s="4812"/>
      <c r="P149" s="4812"/>
    </row>
    <row r="150" spans="2:16">
      <c r="B150" s="4812"/>
      <c r="C150" s="4812"/>
      <c r="D150" s="4812"/>
      <c r="E150" s="4812"/>
      <c r="F150" s="4812"/>
      <c r="G150" s="4812"/>
      <c r="H150" s="4812"/>
      <c r="I150" s="4812"/>
      <c r="J150" s="4812"/>
      <c r="K150" s="4812"/>
      <c r="L150" s="4812"/>
      <c r="M150" s="4812"/>
      <c r="N150" s="4812"/>
      <c r="O150" s="4812"/>
      <c r="P150" s="4812"/>
    </row>
    <row r="151" spans="2:16" ht="18.75">
      <c r="B151" s="4811" t="s">
        <v>7353</v>
      </c>
      <c r="C151" s="4811"/>
      <c r="D151" s="4812"/>
      <c r="E151" s="4812"/>
      <c r="F151" s="4812"/>
      <c r="G151" s="4812"/>
      <c r="H151" s="4812"/>
      <c r="I151" s="4812"/>
      <c r="J151" s="4812"/>
      <c r="K151" s="4812"/>
      <c r="L151" s="4812"/>
      <c r="M151" s="4812"/>
      <c r="N151" s="4812"/>
      <c r="O151" s="4812"/>
      <c r="P151" s="4812"/>
    </row>
    <row r="152" spans="2:16">
      <c r="B152" s="4835" t="s">
        <v>2411</v>
      </c>
      <c r="C152" s="4836" t="s">
        <v>7354</v>
      </c>
      <c r="D152" s="4812"/>
      <c r="E152" s="4812"/>
      <c r="F152" s="4812"/>
      <c r="G152" s="4812"/>
      <c r="H152" s="4812"/>
      <c r="I152" s="4812"/>
      <c r="J152" s="4812"/>
      <c r="K152" s="4812"/>
      <c r="L152" s="4812"/>
      <c r="M152" s="4812"/>
      <c r="N152" s="4812"/>
      <c r="O152" s="4812"/>
      <c r="P152" s="4812"/>
    </row>
    <row r="153" spans="2:16">
      <c r="B153" s="4812"/>
      <c r="C153" s="4812"/>
      <c r="D153" s="4812"/>
      <c r="E153" s="4812"/>
      <c r="F153" s="4812"/>
      <c r="G153" s="4812"/>
      <c r="H153" s="4812"/>
      <c r="I153" s="4812"/>
      <c r="J153" s="4812"/>
      <c r="K153" s="4812"/>
      <c r="L153" s="4812"/>
      <c r="M153" s="4812"/>
      <c r="N153" s="4812"/>
      <c r="O153" s="4812"/>
      <c r="P153" s="4812"/>
    </row>
    <row r="154" spans="2:16" ht="18.75">
      <c r="B154" s="4811" t="s">
        <v>7355</v>
      </c>
      <c r="C154" s="4811"/>
      <c r="D154" s="4812"/>
      <c r="E154" s="4812"/>
      <c r="F154" s="4812"/>
      <c r="G154" s="4812"/>
      <c r="H154" s="4812"/>
      <c r="I154" s="4812"/>
      <c r="J154" s="4812"/>
      <c r="K154" s="4812"/>
      <c r="L154" s="4812"/>
      <c r="M154" s="4812"/>
      <c r="N154" s="4812"/>
      <c r="O154" s="4812"/>
      <c r="P154" s="4812"/>
    </row>
    <row r="155" spans="2:16">
      <c r="B155" s="4835" t="s">
        <v>2411</v>
      </c>
      <c r="C155" s="4836" t="s">
        <v>7356</v>
      </c>
      <c r="D155" s="4812"/>
      <c r="E155" s="4812"/>
      <c r="F155" s="4812"/>
      <c r="G155" s="4812"/>
      <c r="H155" s="4812"/>
      <c r="I155" s="4812"/>
      <c r="J155" s="4812"/>
      <c r="K155" s="4812"/>
      <c r="L155" s="4812"/>
      <c r="M155" s="4812"/>
      <c r="N155" s="4812"/>
      <c r="O155" s="4812"/>
      <c r="P155" s="4812"/>
    </row>
    <row r="156" spans="2:16">
      <c r="B156" s="4812"/>
      <c r="C156" s="4812"/>
      <c r="D156" s="4812"/>
      <c r="E156" s="4812"/>
      <c r="F156" s="4812"/>
      <c r="G156" s="4812"/>
      <c r="H156" s="4812"/>
      <c r="I156" s="4812"/>
      <c r="J156" s="4812"/>
      <c r="K156" s="4812"/>
      <c r="L156" s="4812"/>
      <c r="M156" s="4812"/>
      <c r="N156" s="4812"/>
      <c r="O156" s="4812"/>
      <c r="P156" s="4812"/>
    </row>
    <row r="157" spans="2:16" ht="18.75">
      <c r="B157" s="4811" t="s">
        <v>7357</v>
      </c>
      <c r="C157" s="4811"/>
      <c r="D157" s="4812"/>
      <c r="E157" s="4812"/>
      <c r="F157" s="4812"/>
      <c r="G157" s="4812"/>
      <c r="H157" s="4812"/>
      <c r="I157" s="4812"/>
      <c r="J157" s="4812"/>
      <c r="K157" s="4812"/>
      <c r="L157" s="4812"/>
      <c r="M157" s="4812"/>
      <c r="N157" s="4812"/>
      <c r="O157" s="4812"/>
      <c r="P157" s="4812"/>
    </row>
    <row r="158" spans="2:16">
      <c r="B158" s="4835" t="s">
        <v>2411</v>
      </c>
      <c r="C158" s="4836" t="s">
        <v>7358</v>
      </c>
      <c r="D158" s="4812"/>
      <c r="E158" s="4812"/>
      <c r="F158" s="4812"/>
      <c r="G158" s="4812"/>
      <c r="H158" s="4812"/>
      <c r="I158" s="4812"/>
      <c r="J158" s="4812"/>
      <c r="K158" s="4812"/>
      <c r="L158" s="4812"/>
      <c r="M158" s="4812"/>
      <c r="N158" s="4812"/>
      <c r="O158" s="4812"/>
      <c r="P158" s="4812"/>
    </row>
    <row r="159" spans="2:16">
      <c r="B159" s="4812"/>
      <c r="C159" s="4812"/>
      <c r="D159" s="4812"/>
      <c r="E159" s="4812"/>
      <c r="F159" s="4812"/>
      <c r="G159" s="4812"/>
      <c r="H159" s="4812"/>
      <c r="I159" s="4812"/>
      <c r="J159" s="4812"/>
      <c r="K159" s="4812"/>
      <c r="L159" s="4812"/>
      <c r="M159" s="4812"/>
      <c r="N159" s="4812"/>
      <c r="O159" s="4812"/>
      <c r="P159" s="4812"/>
    </row>
    <row r="160" spans="2:16" ht="18.75">
      <c r="B160" s="4811" t="s">
        <v>7359</v>
      </c>
      <c r="C160" s="4811"/>
      <c r="D160" s="4812"/>
      <c r="E160" s="4812"/>
      <c r="F160" s="4812"/>
      <c r="G160" s="4812"/>
      <c r="H160" s="4812"/>
      <c r="I160" s="4812"/>
      <c r="J160" s="4812"/>
      <c r="K160" s="4812"/>
      <c r="L160" s="4812"/>
      <c r="M160" s="4812"/>
      <c r="N160" s="4812"/>
      <c r="O160" s="4812"/>
      <c r="P160" s="4812"/>
    </row>
    <row r="161" spans="1:16">
      <c r="B161" s="4835" t="s">
        <v>2411</v>
      </c>
      <c r="C161" s="4836" t="s">
        <v>7360</v>
      </c>
      <c r="D161" s="4812"/>
      <c r="E161" s="4812"/>
      <c r="F161" s="4812"/>
      <c r="G161" s="4812"/>
      <c r="H161" s="4812"/>
      <c r="I161" s="4812"/>
      <c r="J161" s="4812"/>
      <c r="K161" s="4812"/>
      <c r="L161" s="4812"/>
      <c r="M161" s="4812"/>
      <c r="N161" s="4812"/>
      <c r="O161" s="4812"/>
      <c r="P161" s="4812"/>
    </row>
    <row r="162" spans="1:16">
      <c r="B162" s="4812"/>
      <c r="C162" s="4812"/>
      <c r="D162" s="4812"/>
      <c r="E162" s="4812"/>
      <c r="F162" s="4812"/>
      <c r="G162" s="4812"/>
      <c r="H162" s="4812"/>
      <c r="I162" s="4812"/>
      <c r="J162" s="4812"/>
      <c r="K162" s="4812"/>
      <c r="L162" s="4812"/>
      <c r="M162" s="4812"/>
      <c r="N162" s="4812"/>
      <c r="O162" s="4812"/>
      <c r="P162" s="4812"/>
    </row>
    <row r="163" spans="1:16">
      <c r="A163" s="4839"/>
      <c r="B163" s="4839"/>
      <c r="C163" s="4839"/>
      <c r="D163" s="4839"/>
      <c r="E163" s="4839"/>
      <c r="F163" s="4839"/>
      <c r="G163" s="4839"/>
      <c r="H163" s="4839"/>
      <c r="I163" s="4839"/>
      <c r="J163" s="4839"/>
      <c r="K163" s="4839"/>
      <c r="L163" s="4839"/>
      <c r="M163" s="4839"/>
      <c r="N163" s="4839"/>
      <c r="O163" s="4839"/>
      <c r="P163" s="4839"/>
    </row>
    <row r="164" spans="1:16">
      <c r="B164" s="4812"/>
      <c r="C164" s="4812"/>
      <c r="D164" s="4812"/>
      <c r="E164" s="4812"/>
      <c r="F164" s="4812"/>
      <c r="G164" s="4812"/>
      <c r="H164" s="4812"/>
      <c r="I164" s="4812"/>
      <c r="J164" s="4812"/>
      <c r="K164" s="4812"/>
      <c r="L164" s="4812"/>
      <c r="M164" s="4812"/>
      <c r="N164" s="4812"/>
      <c r="O164" s="4812"/>
      <c r="P164" s="4812"/>
    </row>
    <row r="165" spans="1:16" ht="18.75">
      <c r="B165" s="4811" t="s">
        <v>7361</v>
      </c>
      <c r="C165" s="4812"/>
      <c r="D165" s="4812"/>
      <c r="E165" s="4812"/>
      <c r="F165" s="4812"/>
      <c r="G165" s="4812"/>
      <c r="H165" s="4812"/>
      <c r="I165" s="4812"/>
      <c r="J165" s="4812"/>
      <c r="K165" s="4812"/>
      <c r="L165" s="4812"/>
      <c r="M165" s="4812"/>
      <c r="N165" s="4812"/>
      <c r="O165" s="4812"/>
      <c r="P165" s="4812"/>
    </row>
    <row r="166" spans="1:16">
      <c r="B166" s="4835" t="s">
        <v>2411</v>
      </c>
      <c r="C166" s="4836" t="s">
        <v>7362</v>
      </c>
      <c r="D166" s="4812"/>
      <c r="E166" s="4812"/>
      <c r="F166" s="4812"/>
      <c r="G166" s="4812"/>
      <c r="H166" s="4812"/>
      <c r="I166" s="4812"/>
      <c r="J166" s="4812"/>
      <c r="K166" s="4812"/>
      <c r="L166" s="4812"/>
      <c r="M166" s="4812"/>
      <c r="N166" s="4812"/>
      <c r="O166" s="4812"/>
      <c r="P166" s="4812"/>
    </row>
    <row r="167" spans="1:16">
      <c r="B167" s="4812"/>
      <c r="C167" s="4812"/>
      <c r="D167" s="4812"/>
      <c r="E167" s="4812"/>
      <c r="F167" s="4812"/>
      <c r="G167" s="4812"/>
      <c r="H167" s="4812"/>
      <c r="I167" s="4812"/>
      <c r="J167" s="4812"/>
      <c r="K167" s="4812"/>
      <c r="L167" s="4812"/>
      <c r="M167" s="4812"/>
      <c r="N167" s="4812"/>
      <c r="O167" s="4812"/>
      <c r="P167" s="4812"/>
    </row>
    <row r="168" spans="1:16" ht="18.75">
      <c r="B168" s="4811" t="s">
        <v>7363</v>
      </c>
      <c r="C168" s="4812"/>
      <c r="D168" s="4812"/>
      <c r="E168" s="4812"/>
      <c r="F168" s="4812"/>
      <c r="G168" s="4812"/>
      <c r="H168" s="4812"/>
      <c r="I168" s="4812"/>
      <c r="J168" s="4812"/>
      <c r="K168" s="4812"/>
      <c r="L168" s="4812"/>
      <c r="M168" s="4812"/>
      <c r="N168" s="4812"/>
      <c r="O168" s="4812"/>
      <c r="P168" s="4812"/>
    </row>
    <row r="169" spans="1:16">
      <c r="B169" s="4835" t="s">
        <v>2411</v>
      </c>
      <c r="C169" s="4836" t="s">
        <v>7364</v>
      </c>
      <c r="D169" s="4812"/>
      <c r="E169" s="4812"/>
      <c r="F169" s="4812"/>
      <c r="G169" s="4812"/>
      <c r="H169" s="4812"/>
      <c r="I169" s="4812"/>
      <c r="J169" s="4812"/>
      <c r="K169" s="4812"/>
      <c r="L169" s="4812"/>
      <c r="M169" s="4812"/>
      <c r="N169" s="4812"/>
      <c r="O169" s="4812"/>
      <c r="P169" s="4812"/>
    </row>
    <row r="170" spans="1:16" ht="18.75">
      <c r="B170" s="4811" t="s">
        <v>7365</v>
      </c>
      <c r="C170" s="4811"/>
      <c r="D170" s="4812"/>
      <c r="E170" s="4812"/>
      <c r="F170" s="4812"/>
      <c r="G170" s="4812"/>
      <c r="H170" s="4812"/>
      <c r="I170" s="4812"/>
      <c r="J170" s="4812"/>
      <c r="K170" s="4812"/>
      <c r="L170" s="4812"/>
      <c r="M170" s="4812"/>
      <c r="N170" s="4812"/>
      <c r="O170" s="4812"/>
      <c r="P170" s="4812"/>
    </row>
    <row r="171" spans="1:16">
      <c r="B171" s="4835" t="s">
        <v>2411</v>
      </c>
      <c r="C171" s="4836" t="s">
        <v>7366</v>
      </c>
      <c r="D171" s="4812"/>
      <c r="E171" s="4812"/>
      <c r="F171" s="4812"/>
      <c r="G171" s="4812"/>
      <c r="H171" s="4812"/>
      <c r="I171" s="4812"/>
      <c r="J171" s="4812"/>
      <c r="K171" s="4812"/>
      <c r="L171" s="4812"/>
      <c r="M171" s="4812"/>
      <c r="N171" s="4812"/>
      <c r="O171" s="4812"/>
      <c r="P171" s="4812"/>
    </row>
    <row r="172" spans="1:16">
      <c r="B172" s="4812"/>
      <c r="C172" s="4812"/>
      <c r="D172" s="4812"/>
      <c r="E172" s="4812"/>
      <c r="F172" s="4812"/>
      <c r="G172" s="4812"/>
      <c r="H172" s="4812"/>
      <c r="I172" s="4812"/>
      <c r="J172" s="4812"/>
      <c r="K172" s="4812"/>
      <c r="L172" s="4812"/>
      <c r="M172" s="4812"/>
      <c r="N172" s="4812"/>
      <c r="O172" s="4812"/>
      <c r="P172" s="4812"/>
    </row>
    <row r="173" spans="1:16" ht="18.75">
      <c r="B173" s="4811" t="s">
        <v>7367</v>
      </c>
      <c r="C173" s="4811"/>
      <c r="D173" s="4812"/>
      <c r="E173" s="4812"/>
      <c r="F173" s="4812"/>
      <c r="G173" s="4812"/>
      <c r="H173" s="4812"/>
      <c r="I173" s="4812"/>
      <c r="J173" s="4812"/>
      <c r="K173" s="4812"/>
      <c r="L173" s="4812"/>
      <c r="M173" s="4812"/>
      <c r="N173" s="4812"/>
      <c r="O173" s="4812"/>
      <c r="P173" s="4812"/>
    </row>
    <row r="174" spans="1:16">
      <c r="B174" s="4835" t="s">
        <v>2411</v>
      </c>
      <c r="C174" s="4836" t="s">
        <v>7368</v>
      </c>
      <c r="D174" s="4812"/>
      <c r="E174" s="4812"/>
      <c r="F174" s="4812"/>
      <c r="G174" s="4812"/>
      <c r="H174" s="4812"/>
      <c r="I174" s="4812"/>
      <c r="J174" s="4812"/>
      <c r="K174" s="4812"/>
      <c r="L174" s="4812"/>
      <c r="M174" s="4812"/>
      <c r="N174" s="4812"/>
      <c r="O174" s="4812"/>
      <c r="P174" s="4812"/>
    </row>
    <row r="175" spans="1:16">
      <c r="B175" s="4812"/>
      <c r="C175" s="4812"/>
      <c r="D175" s="4812"/>
      <c r="E175" s="4812"/>
      <c r="F175" s="4812"/>
      <c r="G175" s="4812"/>
      <c r="H175" s="4812"/>
      <c r="I175" s="4812"/>
      <c r="J175" s="4812"/>
      <c r="K175" s="4812"/>
      <c r="L175" s="4812"/>
      <c r="M175" s="4812"/>
      <c r="N175" s="4812"/>
      <c r="O175" s="4812"/>
      <c r="P175" s="4812"/>
    </row>
    <row r="176" spans="1:16" ht="18.75">
      <c r="B176" s="4811" t="s">
        <v>7369</v>
      </c>
      <c r="C176" s="4811"/>
      <c r="D176" s="4812"/>
      <c r="E176" s="4812"/>
      <c r="F176" s="4812"/>
      <c r="G176" s="4812"/>
      <c r="H176" s="4812"/>
      <c r="I176" s="4812"/>
      <c r="J176" s="4812"/>
      <c r="K176" s="4812"/>
      <c r="L176" s="4812"/>
      <c r="M176" s="4812"/>
      <c r="N176" s="4812"/>
      <c r="O176" s="4812"/>
      <c r="P176" s="4812"/>
    </row>
    <row r="177" spans="2:16">
      <c r="B177" s="4835" t="s">
        <v>2411</v>
      </c>
      <c r="C177" s="4836" t="s">
        <v>7370</v>
      </c>
      <c r="D177" s="4812"/>
      <c r="E177" s="4812"/>
      <c r="F177" s="4812"/>
      <c r="G177" s="4812"/>
      <c r="H177" s="4812"/>
      <c r="I177" s="4812"/>
      <c r="J177" s="4812"/>
      <c r="K177" s="4812"/>
      <c r="L177" s="4812"/>
      <c r="M177" s="4812"/>
      <c r="N177" s="4812"/>
      <c r="O177" s="4812"/>
      <c r="P177" s="4812"/>
    </row>
    <row r="178" spans="2:16">
      <c r="B178" s="4812"/>
      <c r="C178" s="4812"/>
      <c r="D178" s="4812"/>
      <c r="E178" s="4812"/>
      <c r="F178" s="4812"/>
      <c r="G178" s="4812"/>
      <c r="H178" s="4812"/>
      <c r="I178" s="4812"/>
      <c r="J178" s="4812"/>
      <c r="K178" s="4812"/>
      <c r="L178" s="4812"/>
      <c r="M178" s="4812"/>
      <c r="N178" s="4812"/>
      <c r="O178" s="4812"/>
      <c r="P178" s="4812"/>
    </row>
    <row r="179" spans="2:16" ht="18.75">
      <c r="B179" s="4811" t="s">
        <v>7371</v>
      </c>
      <c r="C179" s="4811"/>
      <c r="D179" s="4812"/>
      <c r="E179" s="4812"/>
      <c r="F179" s="4812"/>
      <c r="G179" s="4812"/>
      <c r="H179" s="4812"/>
      <c r="I179" s="4812"/>
      <c r="J179" s="4812"/>
      <c r="K179" s="4812"/>
      <c r="L179" s="4812"/>
      <c r="M179" s="4812"/>
      <c r="N179" s="4812"/>
      <c r="O179" s="4812"/>
      <c r="P179" s="4812"/>
    </row>
    <row r="180" spans="2:16">
      <c r="B180" s="4835" t="s">
        <v>2411</v>
      </c>
      <c r="C180" s="4836" t="s">
        <v>7372</v>
      </c>
      <c r="D180" s="4812"/>
      <c r="E180" s="4812"/>
      <c r="F180" s="4812"/>
      <c r="G180" s="4812"/>
      <c r="H180" s="4812"/>
      <c r="I180" s="4812"/>
      <c r="J180" s="4812"/>
      <c r="K180" s="4812"/>
      <c r="L180" s="4812"/>
      <c r="M180" s="4812"/>
      <c r="N180" s="4812"/>
      <c r="O180" s="4812"/>
      <c r="P180" s="4812"/>
    </row>
    <row r="181" spans="2:16">
      <c r="B181" s="4812"/>
      <c r="C181" s="4812"/>
      <c r="D181" s="4812"/>
      <c r="E181" s="4812"/>
      <c r="F181" s="4812"/>
      <c r="G181" s="4812"/>
      <c r="H181" s="4812"/>
      <c r="I181" s="4812"/>
      <c r="J181" s="4812"/>
      <c r="K181" s="4812"/>
      <c r="L181" s="4812"/>
      <c r="M181" s="4812"/>
      <c r="N181" s="4812"/>
      <c r="O181" s="4812"/>
      <c r="P181" s="4812"/>
    </row>
    <row r="182" spans="2:16" ht="18.75">
      <c r="B182" s="4811" t="s">
        <v>7373</v>
      </c>
      <c r="C182" s="4811"/>
      <c r="D182" s="4812"/>
      <c r="E182" s="4812"/>
      <c r="F182" s="4812"/>
      <c r="G182" s="4812"/>
      <c r="H182" s="4812"/>
      <c r="I182" s="4812"/>
      <c r="J182" s="4812"/>
      <c r="K182" s="4812"/>
      <c r="L182" s="4812"/>
      <c r="M182" s="4812"/>
      <c r="N182" s="4812"/>
      <c r="O182" s="4812"/>
      <c r="P182" s="4812"/>
    </row>
    <row r="183" spans="2:16">
      <c r="B183" s="4835" t="s">
        <v>2411</v>
      </c>
      <c r="C183" s="4836" t="s">
        <v>7374</v>
      </c>
      <c r="D183" s="4812"/>
      <c r="E183" s="4812"/>
      <c r="F183" s="4812"/>
      <c r="G183" s="4812"/>
      <c r="H183" s="4812"/>
      <c r="I183" s="4812"/>
      <c r="J183" s="4812"/>
      <c r="K183" s="4812"/>
      <c r="L183" s="4812"/>
      <c r="M183" s="4812"/>
      <c r="N183" s="4812"/>
      <c r="O183" s="4812"/>
      <c r="P183" s="4812"/>
    </row>
    <row r="184" spans="2:16">
      <c r="B184" s="4812"/>
      <c r="C184" s="4812"/>
      <c r="D184" s="4812"/>
      <c r="E184" s="4812"/>
      <c r="F184" s="4812"/>
      <c r="G184" s="4812"/>
      <c r="H184" s="4812"/>
      <c r="I184" s="4812"/>
      <c r="J184" s="4812"/>
      <c r="K184" s="4812"/>
      <c r="L184" s="4812"/>
      <c r="M184" s="4812"/>
      <c r="N184" s="4812"/>
      <c r="O184" s="4812"/>
      <c r="P184" s="4812"/>
    </row>
    <row r="185" spans="2:16">
      <c r="B185" s="4839"/>
      <c r="C185" s="4839"/>
      <c r="D185" s="4839"/>
      <c r="E185" s="4839"/>
      <c r="F185" s="4839"/>
      <c r="G185" s="4839"/>
      <c r="H185" s="4839"/>
      <c r="I185" s="4839"/>
      <c r="J185" s="4839"/>
      <c r="K185" s="4839"/>
      <c r="L185" s="4839"/>
      <c r="M185" s="4839"/>
      <c r="N185" s="4839"/>
      <c r="O185" s="4839"/>
      <c r="P185" s="4839"/>
    </row>
    <row r="186" spans="2:16">
      <c r="B186" s="4812"/>
      <c r="C186" s="4812"/>
      <c r="D186" s="4812"/>
      <c r="E186" s="4812"/>
      <c r="F186" s="4812"/>
      <c r="G186" s="4812"/>
      <c r="H186" s="4812"/>
      <c r="I186" s="4812"/>
      <c r="J186" s="4812"/>
      <c r="K186" s="4812"/>
      <c r="L186" s="4812"/>
      <c r="M186" s="4812"/>
      <c r="N186" s="4812"/>
      <c r="O186" s="4812"/>
      <c r="P186" s="4812"/>
    </row>
    <row r="187" spans="2:16" ht="18.75">
      <c r="B187" s="4811" t="s">
        <v>7375</v>
      </c>
      <c r="C187" s="4812"/>
      <c r="D187" s="4812"/>
      <c r="E187" s="4812"/>
      <c r="F187" s="4812"/>
      <c r="G187" s="4812"/>
      <c r="H187" s="4812"/>
      <c r="I187" s="4812"/>
      <c r="J187" s="4812"/>
      <c r="K187" s="4812"/>
      <c r="L187" s="4812"/>
      <c r="M187" s="4812"/>
      <c r="N187" s="4812"/>
      <c r="O187" s="4812"/>
      <c r="P187" s="4812"/>
    </row>
    <row r="188" spans="2:16">
      <c r="B188" s="4835" t="s">
        <v>2411</v>
      </c>
      <c r="C188" s="4837" t="s">
        <v>7376</v>
      </c>
      <c r="D188" s="4812"/>
      <c r="E188" s="4812"/>
      <c r="F188" s="4812"/>
      <c r="G188" s="4812"/>
      <c r="H188" s="4812"/>
      <c r="I188" s="4812"/>
      <c r="J188" s="4812"/>
      <c r="K188" s="4812"/>
      <c r="L188" s="4812"/>
      <c r="M188" s="4812"/>
      <c r="N188" s="4812"/>
      <c r="O188" s="4812"/>
      <c r="P188" s="4812"/>
    </row>
    <row r="189" spans="2:16">
      <c r="B189" s="4845" t="s">
        <v>7377</v>
      </c>
      <c r="C189" s="4845"/>
      <c r="D189" s="4837" t="s">
        <v>7378</v>
      </c>
      <c r="E189" s="4812"/>
      <c r="F189" s="4812"/>
      <c r="G189" s="4812"/>
      <c r="H189" s="4812"/>
      <c r="I189" s="4812"/>
      <c r="J189" s="4812"/>
      <c r="K189" s="4812"/>
      <c r="L189" s="4812"/>
      <c r="M189" s="4812"/>
      <c r="N189" s="4812"/>
      <c r="O189" s="4812"/>
      <c r="P189" s="4812"/>
    </row>
    <row r="190" spans="2:16">
      <c r="B190" s="4812"/>
      <c r="C190" s="4812"/>
      <c r="D190" s="4812"/>
      <c r="E190" s="4812"/>
      <c r="F190" s="4812"/>
      <c r="G190" s="4812"/>
      <c r="H190" s="4812"/>
      <c r="I190" s="4812"/>
      <c r="J190" s="4812"/>
      <c r="K190" s="4812"/>
      <c r="L190" s="4812"/>
      <c r="M190" s="4812"/>
      <c r="N190" s="4812"/>
      <c r="O190" s="4812"/>
      <c r="P190" s="4812"/>
    </row>
    <row r="191" spans="2:16" ht="18.75">
      <c r="B191" s="4811" t="s">
        <v>7379</v>
      </c>
      <c r="C191" s="4811"/>
      <c r="D191" s="4812"/>
      <c r="E191" s="4812"/>
      <c r="F191" s="4812"/>
      <c r="G191" s="4812"/>
      <c r="H191" s="4812"/>
      <c r="I191" s="4812"/>
      <c r="J191" s="4812"/>
      <c r="K191" s="4812"/>
      <c r="L191" s="4812"/>
      <c r="M191" s="4812"/>
      <c r="N191" s="4812"/>
      <c r="O191" s="4812"/>
      <c r="P191" s="4812"/>
    </row>
    <row r="192" spans="2:16">
      <c r="B192" s="4835" t="s">
        <v>2411</v>
      </c>
      <c r="C192" s="4836" t="s">
        <v>7380</v>
      </c>
      <c r="D192" s="4812"/>
      <c r="E192" s="4812"/>
      <c r="F192" s="4812"/>
      <c r="G192" s="4812"/>
      <c r="H192" s="4812"/>
      <c r="I192" s="4812"/>
      <c r="J192" s="4812"/>
      <c r="K192" s="4812"/>
      <c r="L192" s="4812"/>
      <c r="M192" s="4812"/>
      <c r="N192" s="4812"/>
      <c r="O192" s="4812"/>
      <c r="P192" s="4812"/>
    </row>
    <row r="193" spans="2:16">
      <c r="B193" s="4812"/>
      <c r="C193" s="4812"/>
      <c r="D193" s="4812"/>
      <c r="E193" s="4812"/>
      <c r="F193" s="4812"/>
      <c r="G193" s="4812"/>
      <c r="H193" s="4812"/>
      <c r="I193" s="4812"/>
      <c r="J193" s="4812"/>
      <c r="K193" s="4812"/>
      <c r="L193" s="4812"/>
      <c r="M193" s="4812"/>
      <c r="N193" s="4812"/>
      <c r="O193" s="4812"/>
      <c r="P193" s="4812"/>
    </row>
    <row r="194" spans="2:16" ht="18.75">
      <c r="B194" s="4811" t="s">
        <v>7381</v>
      </c>
      <c r="C194" s="4811"/>
      <c r="D194" s="4812"/>
      <c r="E194" s="4812"/>
      <c r="F194" s="4812"/>
      <c r="G194" s="4812"/>
      <c r="H194" s="4812"/>
      <c r="I194" s="4812"/>
      <c r="J194" s="4812"/>
      <c r="K194" s="4812"/>
      <c r="L194" s="4812"/>
      <c r="M194" s="4812"/>
      <c r="N194" s="4812"/>
      <c r="O194" s="4812"/>
      <c r="P194" s="4812"/>
    </row>
    <row r="195" spans="2:16">
      <c r="B195" s="4835" t="s">
        <v>2411</v>
      </c>
      <c r="C195" s="4836" t="s">
        <v>7382</v>
      </c>
      <c r="D195" s="4812"/>
      <c r="E195" s="4812"/>
      <c r="F195" s="4812"/>
      <c r="G195" s="4812"/>
      <c r="H195" s="4812"/>
      <c r="I195" s="4812"/>
      <c r="J195" s="4812"/>
      <c r="K195" s="4812"/>
      <c r="L195" s="4812"/>
      <c r="M195" s="4812"/>
      <c r="N195" s="4812"/>
      <c r="O195" s="4812"/>
      <c r="P195" s="4812"/>
    </row>
    <row r="196" spans="2:16">
      <c r="B196" s="4812"/>
      <c r="C196" s="4812"/>
      <c r="D196" s="4812"/>
      <c r="E196" s="4812"/>
      <c r="F196" s="4812"/>
      <c r="G196" s="4812"/>
      <c r="H196" s="4812"/>
      <c r="I196" s="4812"/>
      <c r="J196" s="4812"/>
      <c r="K196" s="4812"/>
      <c r="L196" s="4812"/>
      <c r="M196" s="4812"/>
      <c r="N196" s="4812"/>
      <c r="O196" s="4812"/>
      <c r="P196" s="4812"/>
    </row>
    <row r="197" spans="2:16" ht="18.75">
      <c r="B197" s="4811" t="s">
        <v>7383</v>
      </c>
      <c r="C197" s="4811"/>
      <c r="D197" s="4812"/>
      <c r="E197" s="4812"/>
      <c r="F197" s="4812"/>
      <c r="G197" s="4812"/>
      <c r="H197" s="4812"/>
      <c r="I197" s="4812"/>
      <c r="J197" s="4812"/>
      <c r="K197" s="4812"/>
      <c r="L197" s="4812"/>
      <c r="M197" s="4812"/>
      <c r="N197" s="4812"/>
      <c r="O197" s="4812"/>
      <c r="P197" s="4812"/>
    </row>
    <row r="198" spans="2:16">
      <c r="B198" s="4835" t="s">
        <v>2411</v>
      </c>
      <c r="C198" s="4836" t="s">
        <v>7384</v>
      </c>
      <c r="D198" s="4812"/>
      <c r="E198" s="4812"/>
      <c r="F198" s="4812"/>
      <c r="G198" s="4812"/>
      <c r="H198" s="4812"/>
      <c r="I198" s="4812"/>
      <c r="J198" s="4812"/>
      <c r="K198" s="4812"/>
      <c r="L198" s="4812"/>
      <c r="M198" s="4812"/>
      <c r="N198" s="4812"/>
      <c r="O198" s="4812"/>
      <c r="P198" s="4812"/>
    </row>
    <row r="199" spans="2:16">
      <c r="B199" s="4812"/>
      <c r="C199" s="4812"/>
      <c r="D199" s="4812"/>
      <c r="E199" s="4812"/>
      <c r="F199" s="4812"/>
      <c r="G199" s="4812"/>
      <c r="H199" s="4812"/>
      <c r="I199" s="4812"/>
      <c r="J199" s="4812"/>
      <c r="K199" s="4812"/>
      <c r="L199" s="4812"/>
      <c r="M199" s="4812"/>
      <c r="N199" s="4812"/>
      <c r="O199" s="4812"/>
      <c r="P199" s="4812"/>
    </row>
    <row r="200" spans="2:16" ht="18.75">
      <c r="B200" s="4811" t="s">
        <v>7385</v>
      </c>
      <c r="C200" s="4811"/>
      <c r="D200" s="4812"/>
      <c r="E200" s="4812"/>
      <c r="F200" s="4812"/>
      <c r="G200" s="4812"/>
      <c r="H200" s="4812"/>
      <c r="I200" s="4812"/>
      <c r="J200" s="4812"/>
      <c r="K200" s="4812"/>
      <c r="L200" s="4812"/>
      <c r="M200" s="4812"/>
      <c r="N200" s="4812"/>
      <c r="O200" s="4812"/>
      <c r="P200" s="4812"/>
    </row>
    <row r="201" spans="2:16">
      <c r="B201" s="4835" t="s">
        <v>2411</v>
      </c>
      <c r="C201" s="4836" t="s">
        <v>7386</v>
      </c>
      <c r="D201" s="4812"/>
      <c r="E201" s="4812"/>
      <c r="F201" s="4812"/>
      <c r="G201" s="4812"/>
      <c r="H201" s="4812"/>
      <c r="I201" s="4812"/>
      <c r="J201" s="4812"/>
      <c r="K201" s="4812"/>
      <c r="L201" s="4812"/>
      <c r="M201" s="4812"/>
      <c r="N201" s="4812"/>
      <c r="O201" s="4812"/>
      <c r="P201" s="4812"/>
    </row>
    <row r="202" spans="2:16">
      <c r="B202" s="4812"/>
      <c r="C202" s="4812"/>
      <c r="D202" s="4812"/>
      <c r="E202" s="4812"/>
      <c r="F202" s="4812"/>
      <c r="G202" s="4812"/>
      <c r="H202" s="4812"/>
      <c r="I202" s="4812"/>
      <c r="J202" s="4812"/>
      <c r="K202" s="4812"/>
      <c r="L202" s="4812"/>
      <c r="M202" s="4812"/>
      <c r="N202" s="4812"/>
      <c r="O202" s="4812"/>
      <c r="P202" s="4812"/>
    </row>
    <row r="203" spans="2:16">
      <c r="B203" s="4812" t="s">
        <v>7387</v>
      </c>
      <c r="C203" s="4812"/>
      <c r="D203" s="4812"/>
      <c r="E203" s="4812"/>
      <c r="F203" s="4812"/>
      <c r="G203" s="4812"/>
      <c r="H203" s="4812"/>
      <c r="I203" s="4812"/>
      <c r="J203" s="4812"/>
      <c r="K203" s="4812"/>
      <c r="L203" s="4812"/>
      <c r="M203" s="4812"/>
      <c r="N203" s="4812"/>
      <c r="O203" s="4812"/>
      <c r="P203" s="4812"/>
    </row>
    <row r="204" spans="2:16">
      <c r="B204" s="4812" t="s">
        <v>7388</v>
      </c>
      <c r="C204" s="4812"/>
      <c r="D204" s="4812"/>
      <c r="E204" s="4812"/>
      <c r="F204" s="4812"/>
      <c r="G204" s="4812"/>
      <c r="H204" s="4812"/>
      <c r="I204" s="4812"/>
      <c r="J204" s="4812"/>
      <c r="K204" s="4812"/>
      <c r="L204" s="4812"/>
      <c r="M204" s="4812"/>
      <c r="N204" s="4812"/>
      <c r="O204" s="4812"/>
      <c r="P204" s="4812"/>
    </row>
    <row r="205" spans="2:16">
      <c r="B205" s="4812" t="s">
        <v>7389</v>
      </c>
      <c r="C205" s="4812"/>
      <c r="D205" s="4812"/>
      <c r="E205" s="4836"/>
      <c r="F205" s="4812"/>
      <c r="G205" s="4812"/>
      <c r="H205" s="4812"/>
      <c r="I205" s="4812"/>
      <c r="J205" s="4812"/>
      <c r="K205" s="4812"/>
      <c r="L205" s="4812"/>
      <c r="M205" s="4812"/>
      <c r="N205" s="4812"/>
      <c r="O205" s="4812"/>
      <c r="P205" s="4812"/>
    </row>
    <row r="206" spans="2:16">
      <c r="B206" s="4812" t="s">
        <v>7390</v>
      </c>
      <c r="C206" s="4812"/>
      <c r="D206" s="4812"/>
      <c r="E206" s="4812"/>
      <c r="F206" s="4812"/>
      <c r="G206" s="4812"/>
      <c r="H206" s="4812"/>
      <c r="I206" s="4812"/>
      <c r="J206" s="4812"/>
      <c r="K206" s="4812"/>
      <c r="L206" s="4812"/>
      <c r="M206" s="4812"/>
      <c r="N206" s="4812"/>
      <c r="O206" s="4812"/>
      <c r="P206" s="4812"/>
    </row>
    <row r="207" spans="2:16">
      <c r="B207" s="4812"/>
      <c r="C207" s="4812"/>
      <c r="D207" s="4812"/>
      <c r="E207" s="4812"/>
      <c r="F207" s="4812"/>
      <c r="G207" s="4812"/>
      <c r="H207" s="4812"/>
      <c r="I207" s="4812"/>
      <c r="J207" s="4812"/>
      <c r="K207" s="4812"/>
      <c r="L207" s="4812"/>
      <c r="M207" s="4812"/>
      <c r="N207" s="4812"/>
      <c r="O207" s="4812"/>
      <c r="P207" s="4812"/>
    </row>
    <row r="208" spans="2:16" ht="18.75">
      <c r="B208" s="4811" t="s">
        <v>7391</v>
      </c>
      <c r="C208" s="4811"/>
      <c r="D208" s="4812"/>
      <c r="E208" s="4812"/>
      <c r="F208" s="4812"/>
      <c r="G208" s="4812"/>
      <c r="H208" s="4812"/>
      <c r="I208" s="4812"/>
      <c r="J208" s="4812"/>
      <c r="K208" s="4812"/>
      <c r="L208" s="4812"/>
      <c r="M208" s="4812"/>
      <c r="N208" s="4812"/>
      <c r="O208" s="4812"/>
      <c r="P208" s="4812"/>
    </row>
    <row r="209" spans="2:16">
      <c r="B209" s="4835" t="s">
        <v>2411</v>
      </c>
      <c r="C209" s="4836" t="s">
        <v>7392</v>
      </c>
      <c r="D209" s="4812"/>
      <c r="E209" s="4812"/>
      <c r="F209" s="4812"/>
      <c r="G209" s="4812"/>
      <c r="H209" s="4812"/>
      <c r="I209" s="4812"/>
      <c r="J209" s="4812"/>
      <c r="K209" s="4812"/>
      <c r="L209" s="4812"/>
      <c r="M209" s="4812"/>
      <c r="N209" s="4812"/>
      <c r="O209" s="4812"/>
      <c r="P209" s="4812"/>
    </row>
    <row r="210" spans="2:16">
      <c r="B210" s="4812"/>
      <c r="C210" s="4812"/>
      <c r="D210" s="4812"/>
      <c r="E210" s="4812"/>
      <c r="F210" s="4812"/>
      <c r="G210" s="4812"/>
      <c r="H210" s="4812"/>
      <c r="I210" s="4812"/>
      <c r="J210" s="4812"/>
      <c r="K210" s="4812"/>
      <c r="L210" s="4812"/>
      <c r="M210" s="4812"/>
      <c r="N210" s="4812"/>
      <c r="O210" s="4812"/>
      <c r="P210" s="4812"/>
    </row>
    <row r="211" spans="2:16" ht="18.75">
      <c r="B211" s="4811" t="s">
        <v>7379</v>
      </c>
      <c r="C211" s="4811"/>
      <c r="D211" s="4812"/>
      <c r="E211" s="4812"/>
      <c r="F211" s="4812"/>
      <c r="G211" s="4812"/>
      <c r="H211" s="4812"/>
      <c r="I211" s="4812"/>
      <c r="J211" s="4812"/>
      <c r="K211" s="4812"/>
      <c r="L211" s="4812"/>
      <c r="M211" s="4812"/>
      <c r="N211" s="4812"/>
      <c r="O211" s="4812"/>
      <c r="P211" s="4812"/>
    </row>
    <row r="212" spans="2:16">
      <c r="B212" s="4835" t="s">
        <v>2411</v>
      </c>
      <c r="C212" s="4836" t="s">
        <v>7380</v>
      </c>
      <c r="D212" s="4812"/>
      <c r="E212" s="4812"/>
      <c r="F212" s="4812"/>
      <c r="G212" s="4812"/>
      <c r="H212" s="4812"/>
      <c r="I212" s="4812"/>
      <c r="J212" s="4812"/>
      <c r="K212" s="4812"/>
      <c r="L212" s="4812"/>
      <c r="M212" s="4812"/>
      <c r="N212" s="4812"/>
      <c r="O212" s="4812"/>
      <c r="P212" s="4812"/>
    </row>
    <row r="213" spans="2:16">
      <c r="B213" s="4812"/>
      <c r="C213" s="4812"/>
      <c r="D213" s="4812"/>
      <c r="E213" s="4812"/>
      <c r="F213" s="4812"/>
      <c r="G213" s="4812"/>
      <c r="H213" s="4812"/>
      <c r="I213" s="4812"/>
      <c r="J213" s="4812"/>
      <c r="K213" s="4812"/>
      <c r="L213" s="4812"/>
      <c r="M213" s="4812"/>
      <c r="N213" s="4812"/>
      <c r="O213" s="4812"/>
      <c r="P213" s="4812"/>
    </row>
    <row r="214" spans="2:16" ht="18.75">
      <c r="B214" s="4811" t="s">
        <v>7393</v>
      </c>
      <c r="C214" s="4811"/>
      <c r="D214" s="4812"/>
      <c r="E214" s="4812"/>
      <c r="F214" s="4812"/>
      <c r="G214" s="4812"/>
      <c r="H214" s="4812"/>
      <c r="I214" s="4812"/>
      <c r="J214" s="4812"/>
      <c r="K214" s="4812"/>
      <c r="L214" s="4812"/>
      <c r="M214" s="4812"/>
      <c r="N214" s="4812"/>
      <c r="O214" s="4812"/>
      <c r="P214" s="4812"/>
    </row>
    <row r="215" spans="2:16">
      <c r="B215" s="4835" t="s">
        <v>2411</v>
      </c>
      <c r="C215" s="4836" t="s">
        <v>7394</v>
      </c>
      <c r="D215" s="4812"/>
      <c r="E215" s="4812"/>
      <c r="F215" s="4812"/>
      <c r="G215" s="4812"/>
      <c r="H215" s="4812"/>
      <c r="I215" s="4812"/>
      <c r="J215" s="4812"/>
      <c r="K215" s="4812"/>
      <c r="L215" s="4812"/>
      <c r="M215" s="4812"/>
      <c r="N215" s="4812"/>
      <c r="O215" s="4812"/>
      <c r="P215" s="4812"/>
    </row>
    <row r="216" spans="2:16">
      <c r="B216" s="4812"/>
      <c r="C216" s="4812"/>
      <c r="D216" s="4812"/>
      <c r="E216" s="4812"/>
      <c r="F216" s="4812"/>
      <c r="G216" s="4812"/>
      <c r="H216" s="4812"/>
      <c r="I216" s="4812"/>
      <c r="J216" s="4812"/>
      <c r="K216" s="4812"/>
      <c r="L216" s="4812"/>
      <c r="M216" s="4812"/>
      <c r="N216" s="4812"/>
      <c r="O216" s="4812"/>
      <c r="P216" s="4812"/>
    </row>
    <row r="217" spans="2:16" ht="18.75">
      <c r="B217" s="4811" t="s">
        <v>7395</v>
      </c>
      <c r="C217" s="4812"/>
      <c r="D217" s="4812"/>
      <c r="E217" s="4812"/>
      <c r="F217" s="4812"/>
      <c r="G217" s="4812"/>
      <c r="H217" s="4812"/>
      <c r="I217" s="4812"/>
      <c r="J217" s="4812"/>
      <c r="K217" s="4812"/>
      <c r="L217" s="4812"/>
      <c r="M217" s="4812"/>
      <c r="N217" s="4812"/>
      <c r="O217" s="4812"/>
      <c r="P217" s="4812"/>
    </row>
    <row r="218" spans="2:16">
      <c r="B218" s="4835" t="s">
        <v>2411</v>
      </c>
      <c r="C218" s="4837" t="s">
        <v>7396</v>
      </c>
      <c r="D218" s="4812"/>
      <c r="E218" s="4812"/>
      <c r="F218" s="4812"/>
      <c r="G218" s="4812"/>
      <c r="H218" s="4812"/>
      <c r="I218" s="4812"/>
      <c r="J218" s="4812"/>
      <c r="K218" s="4812"/>
      <c r="L218" s="4812"/>
      <c r="M218" s="4812"/>
      <c r="N218" s="4812"/>
      <c r="O218" s="4812"/>
      <c r="P218" s="4812"/>
    </row>
    <row r="219" spans="2:16">
      <c r="B219" s="4846" t="s">
        <v>7397</v>
      </c>
      <c r="C219" s="4846"/>
      <c r="D219" s="4836" t="s">
        <v>7398</v>
      </c>
      <c r="E219" s="4812"/>
      <c r="F219" s="4812"/>
      <c r="G219" s="4812"/>
      <c r="H219" s="4812"/>
      <c r="I219" s="4812"/>
      <c r="J219" s="4812"/>
      <c r="K219" s="4812"/>
      <c r="L219" s="4812"/>
      <c r="M219" s="4812"/>
      <c r="N219" s="4812"/>
      <c r="O219" s="4812"/>
      <c r="P219" s="4812"/>
    </row>
    <row r="220" spans="2:16">
      <c r="B220" s="4812"/>
      <c r="C220" s="4812"/>
      <c r="D220" s="4812"/>
      <c r="E220" s="4812"/>
      <c r="F220" s="4812"/>
      <c r="G220" s="4812"/>
      <c r="H220" s="4812"/>
      <c r="I220" s="4812"/>
      <c r="J220" s="4812"/>
      <c r="K220" s="4812"/>
      <c r="L220" s="4812"/>
      <c r="M220" s="4812"/>
      <c r="N220" s="4812"/>
      <c r="O220" s="4812"/>
      <c r="P220" s="4812"/>
    </row>
    <row r="221" spans="2:16" ht="18.75">
      <c r="B221" s="4811" t="s">
        <v>7399</v>
      </c>
      <c r="C221" s="4812"/>
      <c r="D221" s="4812"/>
      <c r="E221" s="4812"/>
      <c r="F221" s="4812"/>
      <c r="G221" s="4812"/>
      <c r="H221" s="4812"/>
      <c r="I221" s="4812"/>
      <c r="J221" s="4812"/>
      <c r="K221" s="4812"/>
      <c r="L221" s="4812"/>
      <c r="M221" s="4812"/>
      <c r="N221" s="4812"/>
      <c r="O221" s="4812"/>
      <c r="P221" s="4812"/>
    </row>
    <row r="222" spans="2:16">
      <c r="B222" s="4835" t="s">
        <v>2411</v>
      </c>
      <c r="C222" s="4836" t="s">
        <v>7400</v>
      </c>
      <c r="D222" s="4812"/>
      <c r="E222" s="4812"/>
      <c r="F222" s="4812"/>
      <c r="G222" s="4812"/>
      <c r="H222" s="4812"/>
      <c r="I222" s="4812"/>
      <c r="J222" s="4812"/>
      <c r="K222" s="4812"/>
      <c r="L222" s="4812"/>
      <c r="M222" s="4812"/>
      <c r="N222" s="4812"/>
      <c r="O222" s="4812"/>
      <c r="P222" s="4812"/>
    </row>
    <row r="223" spans="2:16">
      <c r="B223" s="4846" t="s">
        <v>7401</v>
      </c>
      <c r="C223" s="4846"/>
      <c r="D223" s="4836" t="s">
        <v>7402</v>
      </c>
      <c r="E223" s="4812"/>
      <c r="F223" s="4812"/>
      <c r="G223" s="4812"/>
      <c r="H223" s="4812"/>
      <c r="I223" s="4812"/>
      <c r="J223" s="4812"/>
      <c r="K223" s="4812"/>
      <c r="L223" s="4812"/>
      <c r="M223" s="4812"/>
      <c r="N223" s="4812"/>
      <c r="O223" s="4812"/>
      <c r="P223" s="4812"/>
    </row>
    <row r="224" spans="2:16">
      <c r="B224" s="4812"/>
      <c r="C224" s="4812"/>
      <c r="D224" s="4812"/>
      <c r="E224" s="4812"/>
      <c r="F224" s="4812"/>
      <c r="G224" s="4812"/>
      <c r="H224" s="4812"/>
      <c r="I224" s="4812"/>
      <c r="J224" s="4812"/>
      <c r="K224" s="4812"/>
      <c r="L224" s="4812"/>
      <c r="M224" s="4812"/>
      <c r="N224" s="4812"/>
      <c r="O224" s="4812"/>
      <c r="P224" s="4812"/>
    </row>
    <row r="225" spans="1:16" ht="18.75">
      <c r="B225" s="4811" t="s">
        <v>7403</v>
      </c>
      <c r="C225" s="4811"/>
      <c r="D225" s="4812"/>
      <c r="E225" s="4812"/>
      <c r="F225" s="4812"/>
      <c r="G225" s="4812"/>
      <c r="H225" s="4812"/>
      <c r="I225" s="4812"/>
      <c r="J225" s="4812"/>
      <c r="K225" s="4812"/>
      <c r="L225" s="4812"/>
      <c r="M225" s="4812"/>
      <c r="N225" s="4812"/>
      <c r="O225" s="4812"/>
      <c r="P225" s="4812"/>
    </row>
    <row r="226" spans="1:16">
      <c r="B226" s="4835" t="s">
        <v>2411</v>
      </c>
      <c r="C226" s="4836" t="s">
        <v>7404</v>
      </c>
      <c r="D226" s="4812"/>
      <c r="E226" s="4812"/>
      <c r="F226" s="4812"/>
      <c r="G226" s="4812"/>
      <c r="H226" s="4812"/>
      <c r="I226" s="4812"/>
      <c r="J226" s="4812"/>
      <c r="K226" s="4812"/>
      <c r="L226" s="4812"/>
      <c r="M226" s="4812"/>
      <c r="N226" s="4812"/>
      <c r="O226" s="4812"/>
      <c r="P226" s="4812"/>
    </row>
    <row r="227" spans="1:16">
      <c r="B227" s="4812"/>
      <c r="C227" s="4812"/>
      <c r="D227" s="4812"/>
      <c r="E227" s="4812"/>
      <c r="F227" s="4812"/>
      <c r="G227" s="4812"/>
      <c r="H227" s="4812"/>
      <c r="I227" s="4812"/>
      <c r="J227" s="4812"/>
      <c r="K227" s="4812"/>
      <c r="L227" s="4812"/>
      <c r="M227" s="4812"/>
      <c r="N227" s="4812"/>
      <c r="O227" s="4812"/>
      <c r="P227" s="4812"/>
    </row>
    <row r="228" spans="1:16" ht="18.75">
      <c r="A228" s="4812"/>
      <c r="B228" s="4811" t="s">
        <v>7405</v>
      </c>
      <c r="C228" s="4811"/>
      <c r="D228" s="4812"/>
      <c r="E228" s="4812"/>
      <c r="F228" s="4812"/>
      <c r="G228" s="4812"/>
      <c r="H228" s="4812"/>
      <c r="I228" s="4812"/>
      <c r="J228" s="4812"/>
      <c r="K228" s="4812"/>
      <c r="L228" s="4812"/>
      <c r="M228" s="4812"/>
      <c r="N228" s="4812"/>
      <c r="O228" s="4812"/>
      <c r="P228" s="4812"/>
    </row>
    <row r="229" spans="1:16">
      <c r="A229" s="4812"/>
      <c r="B229" s="4835" t="s">
        <v>2411</v>
      </c>
      <c r="C229" s="4836" t="s">
        <v>7406</v>
      </c>
      <c r="D229" s="4812"/>
      <c r="E229" s="4812"/>
      <c r="F229" s="4812"/>
      <c r="G229" s="4812"/>
      <c r="H229" s="4812"/>
      <c r="I229" s="4812"/>
      <c r="J229" s="4812"/>
      <c r="K229" s="4812"/>
      <c r="L229" s="4812"/>
      <c r="M229" s="4812"/>
      <c r="N229" s="4812"/>
      <c r="O229" s="4812"/>
      <c r="P229" s="4812"/>
    </row>
    <row r="230" spans="1:16">
      <c r="B230" s="4812"/>
      <c r="C230" s="4812"/>
      <c r="D230" s="4812"/>
      <c r="E230" s="4812"/>
      <c r="F230" s="4812"/>
      <c r="G230" s="4812"/>
      <c r="H230" s="4812"/>
      <c r="I230" s="4812"/>
      <c r="J230" s="4812"/>
      <c r="K230" s="4812"/>
      <c r="L230" s="4812"/>
      <c r="M230" s="4812"/>
      <c r="N230" s="4812"/>
      <c r="O230" s="4812"/>
      <c r="P230" s="4812"/>
    </row>
    <row r="231" spans="1:16" ht="18.75">
      <c r="B231" s="4811" t="s">
        <v>7407</v>
      </c>
      <c r="C231" s="4812"/>
      <c r="D231" s="4812"/>
      <c r="E231" s="4812"/>
      <c r="F231" s="4812"/>
      <c r="G231" s="4812"/>
      <c r="H231" s="4812"/>
      <c r="I231" s="4812"/>
      <c r="J231" s="4812"/>
      <c r="K231" s="4812"/>
      <c r="L231" s="4812"/>
      <c r="M231" s="4812"/>
      <c r="N231" s="4812"/>
      <c r="O231" s="4812"/>
      <c r="P231" s="4812"/>
    </row>
    <row r="232" spans="1:16">
      <c r="B232" s="4835" t="s">
        <v>2411</v>
      </c>
      <c r="C232" s="4836" t="s">
        <v>7408</v>
      </c>
      <c r="D232" s="4812"/>
      <c r="E232" s="4812"/>
      <c r="F232" s="4812"/>
      <c r="G232" s="4812"/>
      <c r="H232" s="4812"/>
      <c r="I232" s="4812"/>
      <c r="J232" s="4812"/>
      <c r="K232" s="4812"/>
      <c r="L232" s="4812"/>
      <c r="M232" s="4812"/>
      <c r="N232" s="4812"/>
      <c r="O232" s="4812"/>
      <c r="P232" s="4812"/>
    </row>
    <row r="233" spans="1:16">
      <c r="B233" s="4846" t="s">
        <v>7409</v>
      </c>
      <c r="C233" s="4846"/>
      <c r="D233" s="4836" t="s">
        <v>7410</v>
      </c>
      <c r="E233" s="4812"/>
      <c r="F233" s="4812"/>
      <c r="G233" s="4812"/>
      <c r="H233" s="4812"/>
      <c r="I233" s="4812"/>
      <c r="J233" s="4812"/>
      <c r="K233" s="4812"/>
      <c r="L233" s="4812"/>
      <c r="M233" s="4812"/>
      <c r="N233" s="4812"/>
      <c r="O233" s="4812"/>
      <c r="P233" s="4812"/>
    </row>
    <row r="234" spans="1:16">
      <c r="B234" s="4812"/>
      <c r="C234" s="4812"/>
      <c r="D234" s="4812"/>
      <c r="E234" s="4812"/>
      <c r="F234" s="4812"/>
      <c r="G234" s="4812"/>
      <c r="H234" s="4812"/>
      <c r="I234" s="4812"/>
      <c r="J234" s="4812"/>
      <c r="K234" s="4812"/>
      <c r="L234" s="4812"/>
      <c r="M234" s="4812"/>
      <c r="N234" s="4812"/>
      <c r="O234" s="4812"/>
      <c r="P234" s="4812"/>
    </row>
    <row r="235" spans="1:16">
      <c r="B235" s="4812" t="s">
        <v>7411</v>
      </c>
      <c r="C235" s="4812"/>
      <c r="D235" s="4812"/>
      <c r="E235" s="4812"/>
      <c r="F235" s="4812"/>
      <c r="G235" s="4812"/>
      <c r="H235" s="4812"/>
      <c r="I235" s="4812"/>
      <c r="J235" s="4812"/>
      <c r="K235" s="4812"/>
      <c r="L235" s="4812"/>
      <c r="M235" s="4812" t="s">
        <v>7360</v>
      </c>
      <c r="N235" s="4812"/>
      <c r="O235" s="4812"/>
      <c r="P235" s="4812"/>
    </row>
    <row r="236" spans="1:16">
      <c r="B236" s="4812" t="s">
        <v>7412</v>
      </c>
      <c r="C236" s="4812"/>
      <c r="D236" s="4812"/>
      <c r="E236" s="4812"/>
      <c r="F236" s="4812"/>
      <c r="G236" s="4812"/>
      <c r="H236" s="4812"/>
      <c r="I236" s="4812"/>
      <c r="J236" s="4812"/>
      <c r="K236" s="4812"/>
      <c r="L236" s="4812"/>
      <c r="M236" s="4812"/>
      <c r="N236" s="4812"/>
      <c r="O236" s="4812"/>
      <c r="P236" s="4812"/>
    </row>
    <row r="237" spans="1:16">
      <c r="B237" s="4812" t="s">
        <v>7413</v>
      </c>
      <c r="C237" s="4812"/>
      <c r="D237" s="4812"/>
      <c r="E237" s="4812"/>
      <c r="F237" s="4812"/>
      <c r="G237" s="4812"/>
      <c r="H237" s="4812"/>
      <c r="I237" s="4812"/>
      <c r="J237" s="4812"/>
      <c r="K237" s="4812"/>
      <c r="L237" s="4812"/>
      <c r="M237" s="4812"/>
      <c r="N237" s="4812"/>
      <c r="O237" s="4812"/>
      <c r="P237" s="4812"/>
    </row>
    <row r="238" spans="1:16">
      <c r="B238" s="4812" t="s">
        <v>7414</v>
      </c>
      <c r="C238" s="4812"/>
      <c r="D238" s="4812"/>
      <c r="E238" s="4812"/>
      <c r="F238" s="4812"/>
      <c r="G238" s="4812"/>
      <c r="H238" s="4812"/>
      <c r="I238" s="4812"/>
      <c r="J238" s="4812"/>
      <c r="K238" s="4812"/>
      <c r="L238" s="4812"/>
      <c r="M238" s="4812"/>
      <c r="N238" s="4812"/>
      <c r="O238" s="4812"/>
      <c r="P238" s="4812"/>
    </row>
    <row r="239" spans="1:16">
      <c r="B239" s="4812" t="s">
        <v>7415</v>
      </c>
      <c r="C239" s="4812"/>
      <c r="D239" s="4812"/>
      <c r="E239" s="4812"/>
      <c r="F239" s="4812"/>
      <c r="G239" s="4812"/>
      <c r="H239" s="4812"/>
      <c r="I239" s="4812"/>
      <c r="J239" s="4812"/>
      <c r="K239" s="4812"/>
      <c r="L239" s="4812"/>
      <c r="M239" s="4812"/>
      <c r="N239" s="4812"/>
      <c r="O239" s="4812"/>
      <c r="P239" s="4812"/>
    </row>
    <row r="240" spans="1:16">
      <c r="B240" s="4812" t="s">
        <v>7416</v>
      </c>
      <c r="C240" s="4812"/>
      <c r="D240" s="4812"/>
      <c r="E240" s="4812"/>
      <c r="F240" s="4812"/>
      <c r="G240" s="4812"/>
      <c r="H240" s="4812"/>
      <c r="I240" s="4812"/>
      <c r="J240" s="4812"/>
      <c r="K240" s="4812"/>
      <c r="L240" s="4812"/>
      <c r="M240" s="4812" t="s">
        <v>7402</v>
      </c>
      <c r="N240" s="4812"/>
      <c r="O240" s="4812"/>
      <c r="P240" s="4812"/>
    </row>
    <row r="241" spans="1:16">
      <c r="B241" s="4812"/>
      <c r="C241" s="4812"/>
      <c r="D241" s="4812"/>
      <c r="E241" s="4812"/>
      <c r="F241" s="4812"/>
      <c r="G241" s="4812"/>
      <c r="H241" s="4812"/>
      <c r="I241" s="4812"/>
      <c r="J241" s="4812"/>
      <c r="K241" s="4812"/>
      <c r="L241" s="4812"/>
      <c r="M241" s="4812"/>
      <c r="N241" s="4812"/>
      <c r="O241" s="4812"/>
      <c r="P241" s="4812"/>
    </row>
    <row r="242" spans="1:16">
      <c r="B242" s="4812"/>
      <c r="C242" s="4812"/>
      <c r="D242" s="4812"/>
      <c r="E242" s="4812"/>
      <c r="F242" s="4812"/>
      <c r="G242" s="4812"/>
      <c r="H242" s="4812"/>
      <c r="I242" s="4812"/>
      <c r="J242" s="4812"/>
      <c r="K242" s="4812"/>
      <c r="L242" s="4812"/>
      <c r="M242" s="4812"/>
      <c r="N242" s="4812"/>
      <c r="O242" s="4812"/>
      <c r="P242" s="4812"/>
    </row>
    <row r="243" spans="1:16" s="1537" customFormat="1" ht="21.75" customHeight="1">
      <c r="A243" s="4816"/>
      <c r="B243" s="4832"/>
      <c r="C243" s="4832" t="s">
        <v>2140</v>
      </c>
      <c r="D243" s="2015"/>
      <c r="E243" s="1536"/>
      <c r="F243" s="1536"/>
      <c r="G243" s="1536"/>
      <c r="H243" s="1536"/>
      <c r="I243" s="1536"/>
      <c r="J243" s="1536"/>
      <c r="K243" s="1536"/>
      <c r="L243" s="1536"/>
      <c r="M243" s="1536"/>
      <c r="N243" s="1536"/>
      <c r="O243" s="1536"/>
      <c r="P243" s="1536"/>
    </row>
    <row r="244" spans="1:16" ht="18">
      <c r="B244" s="4812"/>
      <c r="C244" s="4844"/>
      <c r="D244" s="4812"/>
      <c r="E244" s="4812"/>
      <c r="F244" s="4812"/>
      <c r="G244" s="4812"/>
      <c r="H244" s="4812"/>
      <c r="I244" s="4812"/>
      <c r="J244" s="4812"/>
      <c r="K244" s="4812"/>
      <c r="L244" s="4812"/>
      <c r="M244" s="4812"/>
      <c r="N244" s="4812"/>
      <c r="O244" s="4812"/>
      <c r="P244" s="4812"/>
    </row>
    <row r="245" spans="1:16" ht="18.75">
      <c r="B245" s="4811" t="s">
        <v>2135</v>
      </c>
      <c r="C245" s="4812"/>
      <c r="D245" s="4812"/>
      <c r="E245" s="4812"/>
      <c r="F245" s="4812"/>
      <c r="G245" s="4812"/>
      <c r="H245" s="4812"/>
      <c r="I245" s="4812"/>
      <c r="J245" s="4812"/>
      <c r="K245" s="4812"/>
      <c r="L245" s="4812"/>
      <c r="M245" s="4812"/>
      <c r="N245" s="4812"/>
      <c r="O245" s="4812"/>
      <c r="P245" s="4812"/>
    </row>
    <row r="246" spans="1:16" ht="18.75">
      <c r="B246" s="4835" t="s">
        <v>2141</v>
      </c>
      <c r="C246" s="4840" t="s">
        <v>7417</v>
      </c>
      <c r="D246" s="4812"/>
      <c r="E246" s="4812"/>
      <c r="F246" s="4812"/>
      <c r="G246" s="4812"/>
      <c r="H246" s="4812"/>
      <c r="I246" s="4812"/>
      <c r="J246" s="4812"/>
      <c r="K246" s="4812"/>
      <c r="L246" s="4812"/>
      <c r="M246" s="4812"/>
      <c r="N246" s="4812"/>
      <c r="O246" s="4812"/>
      <c r="P246" s="4812"/>
    </row>
    <row r="247" spans="1:16" ht="18">
      <c r="B247" s="4812"/>
      <c r="C247" s="4844"/>
      <c r="D247" s="4812"/>
      <c r="E247" s="4812"/>
      <c r="F247" s="4812"/>
      <c r="G247" s="4812"/>
      <c r="H247" s="4812"/>
      <c r="I247" s="4812"/>
      <c r="J247" s="4812"/>
      <c r="K247" s="4812"/>
      <c r="L247" s="4812"/>
      <c r="M247" s="4812"/>
      <c r="N247" s="4812"/>
      <c r="O247" s="4812"/>
      <c r="P247" s="4812"/>
    </row>
    <row r="248" spans="1:16" ht="18.75">
      <c r="B248" s="4811" t="s">
        <v>7418</v>
      </c>
      <c r="C248" s="4812"/>
      <c r="D248" s="4812"/>
      <c r="E248" s="4812"/>
      <c r="F248" s="4812"/>
      <c r="G248" s="4812"/>
      <c r="H248" s="4812"/>
      <c r="I248" s="4812"/>
      <c r="J248" s="4812"/>
      <c r="K248" s="4812"/>
      <c r="L248" s="4812"/>
      <c r="M248" s="4812"/>
      <c r="N248" s="4812"/>
      <c r="O248" s="4812"/>
      <c r="P248" s="4812"/>
    </row>
    <row r="249" spans="1:16" ht="18.75">
      <c r="B249" s="4835" t="s">
        <v>2141</v>
      </c>
      <c r="C249" s="4840" t="s">
        <v>7419</v>
      </c>
      <c r="D249" s="4812"/>
      <c r="E249" s="4812"/>
      <c r="F249" s="4812"/>
      <c r="G249" s="4812"/>
      <c r="H249" s="4812"/>
      <c r="I249" s="4812"/>
      <c r="J249" s="4812"/>
      <c r="K249" s="4812"/>
      <c r="L249" s="4812"/>
      <c r="M249" s="4812"/>
      <c r="N249" s="4812"/>
      <c r="O249" s="4812"/>
      <c r="P249" s="4812"/>
    </row>
    <row r="250" spans="1:16" ht="18">
      <c r="B250" s="4812"/>
      <c r="C250" s="4844"/>
      <c r="D250" s="4812"/>
      <c r="E250" s="4812"/>
      <c r="F250" s="4812"/>
      <c r="G250" s="4812"/>
      <c r="H250" s="4812"/>
      <c r="I250" s="4812"/>
      <c r="J250" s="4812"/>
      <c r="K250" s="4812"/>
      <c r="L250" s="4812"/>
      <c r="M250" s="4812"/>
      <c r="N250" s="4812"/>
      <c r="O250" s="4812"/>
      <c r="P250" s="4812"/>
    </row>
    <row r="251" spans="1:16" ht="18.75">
      <c r="B251" s="4835" t="s">
        <v>2141</v>
      </c>
      <c r="C251" s="4840" t="s">
        <v>2143</v>
      </c>
      <c r="D251" s="4812"/>
      <c r="E251" s="4812"/>
      <c r="F251" s="4812"/>
      <c r="G251" s="4812"/>
      <c r="H251" s="4812"/>
      <c r="I251" s="4812"/>
      <c r="J251" s="4812"/>
      <c r="K251" s="4812" t="s">
        <v>2142</v>
      </c>
      <c r="L251" s="4812"/>
      <c r="M251" s="4812"/>
      <c r="N251" s="4812"/>
      <c r="O251" s="4812"/>
      <c r="P251" s="4812"/>
    </row>
    <row r="252" spans="1:16" ht="18">
      <c r="B252" s="4812"/>
      <c r="C252" s="4844"/>
      <c r="D252" s="4812"/>
      <c r="E252" s="4812"/>
      <c r="F252" s="4812"/>
      <c r="G252" s="4812"/>
      <c r="H252" s="4812"/>
      <c r="I252" s="4812"/>
      <c r="J252" s="4812"/>
      <c r="K252" s="4812"/>
      <c r="L252" s="4812"/>
      <c r="M252" s="4812"/>
      <c r="N252" s="4812"/>
      <c r="O252" s="4812"/>
      <c r="P252" s="4812"/>
    </row>
    <row r="253" spans="1:16" ht="18.75">
      <c r="B253" s="4835" t="s">
        <v>2411</v>
      </c>
      <c r="C253" s="4840" t="s">
        <v>2144</v>
      </c>
      <c r="D253" s="4812"/>
      <c r="E253" s="4812"/>
      <c r="F253" s="4812"/>
      <c r="G253" s="4812"/>
      <c r="H253" s="4812"/>
      <c r="I253" s="4812"/>
      <c r="J253" s="4812"/>
      <c r="K253" s="4812"/>
      <c r="L253" s="4812"/>
      <c r="M253" s="4812"/>
      <c r="N253" s="4812"/>
      <c r="O253" s="4812"/>
      <c r="P253" s="4812"/>
    </row>
    <row r="254" spans="1:16" ht="18">
      <c r="B254" s="4812"/>
      <c r="C254" s="4844"/>
      <c r="D254" s="4812"/>
      <c r="E254" s="4812"/>
      <c r="F254" s="4812"/>
      <c r="G254" s="4812"/>
      <c r="H254" s="4812"/>
      <c r="I254" s="4812"/>
      <c r="J254" s="4812"/>
      <c r="K254" s="4812"/>
      <c r="L254" s="4812"/>
      <c r="M254" s="4812"/>
      <c r="N254" s="4812"/>
      <c r="O254" s="4812"/>
      <c r="P254" s="4812"/>
    </row>
    <row r="255" spans="1:16" ht="18.75">
      <c r="B255" s="4835" t="s">
        <v>2411</v>
      </c>
      <c r="C255" s="4840" t="s">
        <v>2148</v>
      </c>
      <c r="D255" s="4812"/>
      <c r="E255" s="4812"/>
      <c r="F255" s="4812"/>
      <c r="G255" s="4812"/>
      <c r="H255" s="4812"/>
      <c r="I255" s="4812"/>
      <c r="J255" s="4812"/>
      <c r="K255" s="4812" t="s">
        <v>2147</v>
      </c>
      <c r="L255" s="4812"/>
      <c r="M255" s="4812"/>
      <c r="N255" s="4812"/>
      <c r="O255" s="4812"/>
      <c r="P255" s="4812"/>
    </row>
    <row r="256" spans="1:16" ht="18">
      <c r="B256" s="4812"/>
      <c r="C256" s="4844"/>
      <c r="D256" s="4812"/>
      <c r="E256" s="4812"/>
      <c r="F256" s="4812"/>
      <c r="G256" s="4812"/>
      <c r="H256" s="4812"/>
      <c r="I256" s="4812"/>
      <c r="J256" s="4812"/>
      <c r="K256" s="4812"/>
      <c r="L256" s="4812"/>
      <c r="M256" s="4812"/>
      <c r="N256" s="4812"/>
      <c r="O256" s="4812"/>
      <c r="P256" s="4812"/>
    </row>
    <row r="257" spans="2:16" ht="18.75">
      <c r="B257" s="4835" t="s">
        <v>2411</v>
      </c>
      <c r="C257" s="4840" t="s">
        <v>2150</v>
      </c>
      <c r="D257" s="4812"/>
      <c r="E257" s="4812"/>
      <c r="F257" s="4812"/>
      <c r="G257" s="4812"/>
      <c r="H257" s="4812"/>
      <c r="I257" s="4812"/>
      <c r="J257" s="4812"/>
      <c r="K257" s="4812" t="s">
        <v>2149</v>
      </c>
      <c r="L257" s="4812"/>
      <c r="M257" s="4812"/>
      <c r="N257" s="4812"/>
      <c r="O257" s="4812"/>
      <c r="P257" s="4812"/>
    </row>
    <row r="258" spans="2:16" ht="18">
      <c r="B258" s="4812"/>
      <c r="C258" s="4844"/>
      <c r="D258" s="4812"/>
      <c r="E258" s="4812"/>
      <c r="F258" s="4812"/>
      <c r="G258" s="4812"/>
      <c r="H258" s="4812"/>
      <c r="I258" s="4812"/>
      <c r="J258" s="4812"/>
      <c r="K258" s="4812"/>
      <c r="L258" s="4812"/>
      <c r="M258" s="4812"/>
      <c r="N258" s="4812"/>
      <c r="O258" s="4812"/>
      <c r="P258" s="4812"/>
    </row>
    <row r="259" spans="2:16" ht="18.75">
      <c r="B259" s="4835" t="s">
        <v>2411</v>
      </c>
      <c r="C259" s="4840" t="s">
        <v>2152</v>
      </c>
      <c r="D259" s="4812"/>
      <c r="E259" s="4812"/>
      <c r="F259" s="4812"/>
      <c r="G259" s="4812"/>
      <c r="H259" s="4812"/>
      <c r="I259" s="4812"/>
      <c r="J259" s="4812"/>
      <c r="K259" s="4812" t="s">
        <v>2151</v>
      </c>
      <c r="L259" s="4812"/>
      <c r="M259" s="4812"/>
      <c r="N259" s="4812"/>
      <c r="O259" s="4812"/>
      <c r="P259" s="4812"/>
    </row>
    <row r="260" spans="2:16" ht="18">
      <c r="B260" s="4812"/>
      <c r="C260" s="4844"/>
      <c r="D260" s="4812"/>
      <c r="E260" s="4812"/>
      <c r="F260" s="4812"/>
      <c r="G260" s="4812"/>
      <c r="H260" s="4812"/>
      <c r="I260" s="4812"/>
      <c r="J260" s="4812"/>
      <c r="K260" s="4812"/>
      <c r="L260" s="4812"/>
      <c r="M260" s="4812"/>
      <c r="N260" s="4812"/>
      <c r="O260" s="4812"/>
      <c r="P260" s="4812"/>
    </row>
    <row r="261" spans="2:16" ht="18.75">
      <c r="B261" s="4835" t="s">
        <v>2411</v>
      </c>
      <c r="C261" s="4840" t="s">
        <v>2154</v>
      </c>
      <c r="D261" s="4812"/>
      <c r="E261" s="4812"/>
      <c r="F261" s="4812"/>
      <c r="G261" s="4812"/>
      <c r="H261" s="4812"/>
      <c r="I261" s="4812"/>
      <c r="J261" s="4812"/>
      <c r="K261" s="4812" t="s">
        <v>2153</v>
      </c>
      <c r="L261" s="4812"/>
      <c r="M261" s="4812"/>
      <c r="N261" s="4812"/>
      <c r="O261" s="4812"/>
      <c r="P261" s="4812"/>
    </row>
    <row r="262" spans="2:16" ht="18">
      <c r="B262" s="4812"/>
      <c r="C262" s="4844"/>
      <c r="D262" s="4812"/>
      <c r="E262" s="4812"/>
      <c r="F262" s="4812"/>
      <c r="G262" s="4812"/>
      <c r="H262" s="4812"/>
      <c r="I262" s="4812"/>
      <c r="J262" s="4812"/>
      <c r="K262" s="4812"/>
      <c r="L262" s="4812"/>
      <c r="M262" s="4812"/>
      <c r="N262" s="4812"/>
      <c r="O262" s="4812"/>
      <c r="P262" s="4812"/>
    </row>
    <row r="263" spans="2:16" ht="18.75">
      <c r="B263" s="4835" t="s">
        <v>2411</v>
      </c>
      <c r="C263" s="4840" t="s">
        <v>2146</v>
      </c>
      <c r="D263" s="4812"/>
      <c r="E263" s="4812"/>
      <c r="F263" s="4812"/>
      <c r="G263" s="4812"/>
      <c r="H263" s="4812"/>
      <c r="I263" s="4812"/>
      <c r="J263" s="4812"/>
      <c r="K263" s="4812" t="s">
        <v>2145</v>
      </c>
      <c r="L263" s="4812"/>
      <c r="M263" s="4812"/>
      <c r="N263" s="4812"/>
      <c r="O263" s="4812"/>
      <c r="P263" s="4812"/>
    </row>
    <row r="264" spans="2:16" ht="18">
      <c r="B264" s="4812"/>
      <c r="C264" s="4844"/>
      <c r="D264" s="4812"/>
      <c r="E264" s="4812"/>
      <c r="F264" s="4812"/>
      <c r="G264" s="4812"/>
      <c r="H264" s="4812"/>
      <c r="I264" s="4812"/>
      <c r="J264" s="4812"/>
      <c r="K264" s="4812"/>
      <c r="L264" s="4812"/>
      <c r="M264" s="4812"/>
      <c r="N264" s="4812"/>
      <c r="O264" s="4812"/>
      <c r="P264" s="4812"/>
    </row>
    <row r="265" spans="2:16" ht="18.75">
      <c r="B265" s="4835" t="s">
        <v>2411</v>
      </c>
      <c r="C265" s="4840" t="s">
        <v>2156</v>
      </c>
      <c r="D265" s="4812"/>
      <c r="E265" s="4812"/>
      <c r="F265" s="4812"/>
      <c r="G265" s="4812"/>
      <c r="H265" s="4812"/>
      <c r="I265" s="4812"/>
      <c r="J265" s="4812"/>
      <c r="K265" s="4812" t="s">
        <v>2155</v>
      </c>
      <c r="L265" s="4812"/>
      <c r="M265" s="4812"/>
      <c r="N265" s="4812"/>
      <c r="O265" s="4812"/>
      <c r="P265" s="4812"/>
    </row>
    <row r="266" spans="2:16" ht="18">
      <c r="B266" s="4812"/>
      <c r="C266" s="4844"/>
      <c r="D266" s="4812"/>
      <c r="E266" s="4812"/>
      <c r="F266" s="4812"/>
      <c r="G266" s="4812"/>
      <c r="H266" s="4812"/>
      <c r="I266" s="4812"/>
      <c r="J266" s="4812"/>
      <c r="K266" s="4812"/>
      <c r="L266" s="4812"/>
      <c r="M266" s="4812"/>
      <c r="N266" s="4812"/>
      <c r="O266" s="4812"/>
      <c r="P266" s="4812"/>
    </row>
    <row r="267" spans="2:16" ht="18.75">
      <c r="B267" s="4835" t="s">
        <v>2141</v>
      </c>
      <c r="C267" s="4840" t="s">
        <v>2158</v>
      </c>
      <c r="D267" s="4812"/>
      <c r="E267" s="4812"/>
      <c r="F267" s="4812"/>
      <c r="G267" s="4812"/>
      <c r="H267" s="4812"/>
      <c r="I267" s="4812"/>
      <c r="J267" s="4812"/>
      <c r="K267" s="4812"/>
      <c r="L267" s="4812"/>
      <c r="M267" s="4812"/>
      <c r="N267" s="4812"/>
      <c r="O267" s="4812"/>
      <c r="P267" s="4812"/>
    </row>
    <row r="268" spans="2:16" ht="18">
      <c r="B268" s="4812"/>
      <c r="C268" s="4844"/>
      <c r="D268" s="4812"/>
      <c r="E268" s="4812"/>
      <c r="F268" s="4812"/>
      <c r="G268" s="4812"/>
      <c r="H268" s="4812"/>
      <c r="I268" s="4812"/>
      <c r="J268" s="4812"/>
      <c r="K268" s="4812"/>
      <c r="L268" s="4812"/>
      <c r="M268" s="4812"/>
      <c r="N268" s="4812"/>
      <c r="O268" s="4812"/>
      <c r="P268" s="4812"/>
    </row>
    <row r="269" spans="2:16" ht="18.75">
      <c r="B269" s="4835" t="s">
        <v>2411</v>
      </c>
      <c r="C269" s="4840" t="s">
        <v>2159</v>
      </c>
      <c r="D269" s="4812"/>
      <c r="E269" s="4812"/>
      <c r="F269" s="4812"/>
      <c r="G269" s="4812"/>
      <c r="H269" s="4812"/>
      <c r="I269" s="4812"/>
      <c r="J269" s="4812"/>
      <c r="K269" s="4812"/>
      <c r="L269" s="4812"/>
      <c r="M269" s="4812"/>
      <c r="N269" s="4812"/>
      <c r="O269" s="4812"/>
      <c r="P269" s="4812"/>
    </row>
    <row r="270" spans="2:16" ht="18">
      <c r="B270" s="4812"/>
      <c r="C270" s="4844"/>
      <c r="D270" s="4812"/>
      <c r="E270" s="4812"/>
      <c r="F270" s="4812"/>
      <c r="G270" s="4812"/>
      <c r="H270" s="4812"/>
      <c r="I270" s="4812"/>
      <c r="J270" s="4812"/>
      <c r="K270" s="4812"/>
      <c r="L270" s="4812"/>
      <c r="M270" s="4812"/>
      <c r="N270" s="4812"/>
      <c r="O270" s="4812"/>
      <c r="P270" s="4812"/>
    </row>
    <row r="271" spans="2:16" ht="18.75">
      <c r="B271" s="4835" t="s">
        <v>2411</v>
      </c>
      <c r="C271" s="4840" t="s">
        <v>2407</v>
      </c>
      <c r="D271" s="4812"/>
      <c r="E271" s="4812"/>
      <c r="F271" s="4812"/>
      <c r="G271" s="4812"/>
      <c r="H271" s="4812"/>
      <c r="I271" s="4812"/>
      <c r="J271" s="4812"/>
      <c r="K271" s="4812"/>
      <c r="L271" s="4812"/>
      <c r="M271" s="4812"/>
      <c r="N271" s="4812"/>
      <c r="O271" s="4812"/>
      <c r="P271" s="4812"/>
    </row>
    <row r="272" spans="2:16" ht="18">
      <c r="B272" s="4812"/>
      <c r="C272" s="4844"/>
      <c r="D272" s="4812"/>
      <c r="E272" s="4812"/>
      <c r="F272" s="4812"/>
      <c r="G272" s="4812"/>
      <c r="H272" s="4812"/>
      <c r="I272" s="4812"/>
      <c r="J272" s="4812"/>
      <c r="K272" s="4812"/>
      <c r="L272" s="4812"/>
      <c r="M272" s="4812"/>
      <c r="N272" s="4812"/>
      <c r="O272" s="4812"/>
      <c r="P272" s="4812"/>
    </row>
    <row r="273" spans="1:16" ht="18.75">
      <c r="B273" s="4835" t="s">
        <v>2411</v>
      </c>
      <c r="C273" s="4840" t="s">
        <v>2408</v>
      </c>
      <c r="D273" s="4812"/>
      <c r="E273" s="4812"/>
      <c r="F273" s="4812"/>
      <c r="G273" s="4812"/>
      <c r="H273" s="4812"/>
      <c r="I273" s="4812"/>
      <c r="J273" s="4812"/>
      <c r="K273" s="4812"/>
      <c r="L273" s="4812"/>
      <c r="M273" s="4812"/>
      <c r="N273" s="4812"/>
      <c r="O273" s="4812"/>
      <c r="P273" s="4812"/>
    </row>
    <row r="274" spans="1:16" ht="18">
      <c r="B274" s="4812"/>
      <c r="C274" s="4844"/>
      <c r="D274" s="4812"/>
      <c r="E274" s="4812"/>
      <c r="F274" s="4812"/>
      <c r="G274" s="4812"/>
      <c r="H274" s="4812"/>
      <c r="I274" s="4812"/>
      <c r="J274" s="4812"/>
      <c r="K274" s="4812"/>
      <c r="L274" s="4812"/>
      <c r="M274" s="4812"/>
      <c r="N274" s="4812"/>
      <c r="O274" s="4812"/>
      <c r="P274" s="4812"/>
    </row>
    <row r="275" spans="1:16" ht="18.75">
      <c r="B275" s="4835" t="s">
        <v>2411</v>
      </c>
      <c r="C275" s="4840" t="s">
        <v>2410</v>
      </c>
      <c r="D275" s="4812"/>
      <c r="E275" s="4812"/>
      <c r="F275" s="4812"/>
      <c r="G275" s="4812"/>
      <c r="H275" s="4812"/>
      <c r="I275" s="4812"/>
      <c r="J275" s="4812"/>
      <c r="K275" s="4812"/>
      <c r="L275" s="4812"/>
      <c r="M275" s="4812"/>
      <c r="N275" s="4812"/>
      <c r="O275" s="4812"/>
      <c r="P275" s="4812"/>
    </row>
    <row r="276" spans="1:16" ht="18">
      <c r="B276" s="4812"/>
      <c r="C276" s="4844"/>
      <c r="D276" s="4812"/>
      <c r="E276" s="4812"/>
      <c r="F276" s="4812"/>
      <c r="G276" s="4812"/>
      <c r="H276" s="4812"/>
      <c r="I276" s="4812"/>
      <c r="J276" s="4812"/>
      <c r="K276" s="4812"/>
      <c r="L276" s="4812"/>
      <c r="M276" s="4812"/>
      <c r="N276" s="4812"/>
      <c r="O276" s="4812"/>
      <c r="P276" s="4812"/>
    </row>
    <row r="277" spans="1:16" ht="18.75">
      <c r="B277" s="4835" t="s">
        <v>2411</v>
      </c>
      <c r="C277" s="4840" t="s">
        <v>2412</v>
      </c>
      <c r="D277" s="4812"/>
      <c r="E277" s="4812"/>
      <c r="F277" s="4812"/>
      <c r="G277" s="4812"/>
      <c r="H277" s="4812"/>
      <c r="I277" s="4812"/>
      <c r="J277" s="4812"/>
      <c r="K277" s="4812"/>
      <c r="L277" s="4812"/>
      <c r="M277" s="4812"/>
      <c r="N277" s="4812" t="s">
        <v>159</v>
      </c>
      <c r="O277" s="4812"/>
      <c r="P277" s="4812"/>
    </row>
    <row r="278" spans="1:16">
      <c r="B278" s="4812"/>
      <c r="C278" s="4812"/>
      <c r="D278" s="4812"/>
      <c r="E278" s="4812"/>
      <c r="F278" s="4812"/>
      <c r="G278" s="4812"/>
      <c r="H278" s="4812"/>
      <c r="I278" s="4812"/>
      <c r="J278" s="4812"/>
      <c r="K278" s="4812"/>
      <c r="L278" s="4812"/>
      <c r="M278" s="4812"/>
      <c r="N278" s="4812"/>
      <c r="O278" s="4812"/>
      <c r="P278" s="4812"/>
    </row>
    <row r="279" spans="1:16" ht="18">
      <c r="B279" s="4835" t="s">
        <v>2411</v>
      </c>
      <c r="C279" s="4844" t="s">
        <v>2413</v>
      </c>
      <c r="D279" s="4812"/>
      <c r="E279" s="4812"/>
      <c r="F279" s="4812"/>
      <c r="G279" s="4812"/>
      <c r="H279" s="4812"/>
      <c r="I279" s="4812"/>
      <c r="J279" s="4812"/>
      <c r="K279" s="4812"/>
      <c r="L279" s="4812"/>
      <c r="M279" s="4812" t="s">
        <v>2414</v>
      </c>
      <c r="N279" s="4812"/>
      <c r="O279" s="4812"/>
      <c r="P279" s="4812"/>
    </row>
    <row r="280" spans="1:16" ht="18">
      <c r="B280" s="4812"/>
      <c r="C280" s="4844"/>
      <c r="D280" s="4812"/>
      <c r="E280" s="4812"/>
      <c r="F280" s="4812"/>
      <c r="G280" s="4812"/>
      <c r="H280" s="4812"/>
      <c r="I280" s="4812"/>
      <c r="J280" s="4812"/>
      <c r="K280" s="4812"/>
      <c r="L280" s="4812"/>
      <c r="M280" s="4812"/>
      <c r="N280" s="4812"/>
      <c r="O280" s="4812"/>
      <c r="P280" s="4812"/>
    </row>
    <row r="281" spans="1:16" ht="18.75">
      <c r="B281" s="4835" t="s">
        <v>2040</v>
      </c>
      <c r="C281" s="4840" t="s">
        <v>2347</v>
      </c>
      <c r="D281" s="4812"/>
      <c r="E281" s="4812"/>
      <c r="F281" s="4812"/>
      <c r="G281" s="4812"/>
      <c r="H281" s="4812"/>
      <c r="I281" s="4812"/>
      <c r="J281" s="4812"/>
      <c r="K281" s="4812"/>
      <c r="L281" s="4812"/>
      <c r="M281" s="4812"/>
      <c r="N281" s="4812"/>
      <c r="O281" s="4812"/>
      <c r="P281" s="4812"/>
    </row>
    <row r="282" spans="1:16">
      <c r="B282" s="4812"/>
      <c r="C282" s="4812"/>
      <c r="D282" s="4812"/>
      <c r="E282" s="4812"/>
      <c r="F282" s="4812"/>
      <c r="G282" s="4812"/>
      <c r="H282" s="4812"/>
      <c r="I282" s="4812"/>
      <c r="J282" s="4812"/>
      <c r="K282" s="4812"/>
      <c r="L282" s="4812"/>
      <c r="M282" s="4812"/>
      <c r="N282" s="4812"/>
      <c r="O282" s="4812"/>
      <c r="P282" s="4812"/>
    </row>
    <row r="283" spans="1:16" s="1537" customFormat="1" ht="39.950000000000003" customHeight="1">
      <c r="A283" s="1535"/>
      <c r="B283" s="4847" t="s">
        <v>2043</v>
      </c>
      <c r="C283" s="1535"/>
      <c r="D283" s="1535"/>
      <c r="E283" s="1535"/>
      <c r="F283" s="1535"/>
      <c r="G283" s="1535"/>
      <c r="H283" s="1535"/>
      <c r="I283" s="1535"/>
      <c r="J283" s="1535"/>
      <c r="K283" s="1535"/>
      <c r="L283" s="1535"/>
      <c r="M283" s="1535"/>
      <c r="N283" s="1535"/>
      <c r="O283" s="1535"/>
      <c r="P283" s="1535"/>
    </row>
    <row r="284" spans="1:16" s="1537" customFormat="1" ht="24" customHeight="1">
      <c r="A284" s="1535"/>
      <c r="B284" s="4848" t="s">
        <v>2044</v>
      </c>
      <c r="C284" s="1535"/>
      <c r="D284" s="1535"/>
      <c r="E284" s="1535"/>
      <c r="F284" s="1535"/>
      <c r="G284" s="1535"/>
      <c r="H284" s="1535"/>
      <c r="I284" s="1535"/>
      <c r="J284" s="1535"/>
      <c r="K284" s="1535"/>
      <c r="L284" s="1535"/>
      <c r="M284" s="1535"/>
      <c r="N284" s="1535"/>
      <c r="O284" s="1535"/>
      <c r="P284" s="1535"/>
    </row>
    <row r="285" spans="1:16" s="1538" customFormat="1" ht="39.950000000000003" customHeight="1">
      <c r="A285" s="1535"/>
      <c r="B285" s="4849" t="s">
        <v>2045</v>
      </c>
      <c r="C285" s="2002"/>
      <c r="D285" s="1535"/>
      <c r="E285" s="1535"/>
      <c r="F285" s="1535"/>
      <c r="G285" s="1535"/>
      <c r="H285" s="1535"/>
      <c r="I285" s="1845"/>
      <c r="J285" s="1535"/>
      <c r="K285" s="1535"/>
      <c r="L285" s="1845"/>
      <c r="M285" s="1845"/>
      <c r="N285" s="1845"/>
      <c r="O285" s="1845"/>
      <c r="P285" s="4850" t="s">
        <v>7420</v>
      </c>
    </row>
  </sheetData>
  <mergeCells count="6">
    <mergeCell ref="B2:P4"/>
    <mergeCell ref="B5:P7"/>
    <mergeCell ref="B189:C189"/>
    <mergeCell ref="B219:C219"/>
    <mergeCell ref="B223:C223"/>
    <mergeCell ref="B233:C233"/>
  </mergeCells>
  <hyperlinks>
    <hyperlink ref="C16" r:id="rId1" xr:uid="{3C0BF02D-6973-41CF-8471-8B6384F4A414}"/>
    <hyperlink ref="C36" r:id="rId2" xr:uid="{F7CA05BB-656B-4BF8-B1BD-D5B8575B1509}"/>
    <hyperlink ref="C39" r:id="rId3" xr:uid="{B34244B1-B149-41DA-9410-28996C485E9F}"/>
    <hyperlink ref="C45" r:id="rId4" xr:uid="{BEA5F29A-EE80-4D6E-8FDF-84D8DCA39FE2}"/>
    <hyperlink ref="C18" r:id="rId5" xr:uid="{12A679A6-1EC7-404F-98EC-EB018C15CD3B}"/>
    <hyperlink ref="C188" r:id="rId6" xr:uid="{E59A8230-2569-491E-B01A-1150B4725FEB}"/>
    <hyperlink ref="D189" r:id="rId7" xr:uid="{A750457A-5DA6-4AB0-B276-FDAC3FF7B6B2}"/>
    <hyperlink ref="C218" r:id="rId8" xr:uid="{90BB5BE0-DC19-48CA-9433-C9BA8A499D1D}"/>
    <hyperlink ref="D219" r:id="rId9" xr:uid="{2E134B45-EE3B-4886-839A-91262402C6B8}"/>
    <hyperlink ref="C222" r:id="rId10" xr:uid="{4104CC50-3D2C-44B9-85CC-F1CC67E88758}"/>
    <hyperlink ref="C232" r:id="rId11" xr:uid="{5EAB57EE-1576-4A7E-A068-E6F0489529A8}"/>
    <hyperlink ref="C149" r:id="rId12" xr:uid="{BAD1039D-4E89-4D57-96C4-8E1258A92845}"/>
    <hyperlink ref="C171" r:id="rId13" xr:uid="{29D337BF-9F04-40F0-B142-7A3366CAA54C}"/>
    <hyperlink ref="C174" r:id="rId14" xr:uid="{3677E1A9-DCB6-4BB3-90C1-5E116F88E510}"/>
    <hyperlink ref="C177" r:id="rId15" xr:uid="{1CF4BCEC-B0BF-48F0-ABF5-D52E68E105A0}"/>
    <hyperlink ref="C183" r:id="rId16" xr:uid="{5B8D6576-CC0A-45D4-819A-7B0547A1E951}"/>
    <hyperlink ref="C201" r:id="rId17" xr:uid="{8CDB4C30-EE8A-4FCB-862F-3F537CE9EF69}"/>
    <hyperlink ref="C195" r:id="rId18" xr:uid="{17FD2342-647A-46B2-8090-74FD4E9E4DB3}"/>
    <hyperlink ref="C198" r:id="rId19" xr:uid="{30084489-AA90-4A17-B42D-C0BCCCB1212D}"/>
    <hyperlink ref="C13" r:id="rId20" xr:uid="{CC400531-20C9-4C30-B644-46184D980D4C}"/>
    <hyperlink ref="C180" r:id="rId21" xr:uid="{5A630853-1324-44BE-9748-21BBF4576A40}"/>
    <hyperlink ref="C209" r:id="rId22" xr:uid="{DF42B2C4-6C32-4171-8D2D-323F8D653B70}"/>
    <hyperlink ref="C212" r:id="rId23" xr:uid="{B45A5AF5-24CD-48B9-B429-9ED3DC7DB619}"/>
    <hyperlink ref="C215" r:id="rId24" xr:uid="{7B36A58D-C734-44E2-80D2-DF0D15D104E9}"/>
    <hyperlink ref="C134" r:id="rId25" xr:uid="{8A3BB91A-BA40-4B97-A83E-3524CC2D4527}"/>
    <hyperlink ref="C110" r:id="rId26" xr:uid="{417B1311-C1F0-400B-A64A-8361185EB71D}"/>
    <hyperlink ref="C152" r:id="rId27" xr:uid="{D91723F5-C88A-4A84-9E5A-C1336A69FD99}"/>
    <hyperlink ref="C226" r:id="rId28" xr:uid="{13DE0F08-AB74-4B23-9985-98FCA27E98A5}"/>
    <hyperlink ref="C146" r:id="rId29" xr:uid="{EBC19F57-C052-4C9E-90D6-180FAA93FDBE}"/>
    <hyperlink ref="C140" r:id="rId30" xr:uid="{D3D19B60-CA0F-4AEE-AE4D-5C6FF261A6EB}"/>
    <hyperlink ref="C137" r:id="rId31" xr:uid="{8A1BB1E5-69D1-43EF-8781-47B350AC244D}"/>
    <hyperlink ref="C92" r:id="rId32" xr:uid="{83C3729F-0359-4562-8D65-8EF66F590C1A}"/>
    <hyperlink ref="C115" r:id="rId33" xr:uid="{7E293970-5713-48E3-8519-4552054AA436}"/>
    <hyperlink ref="C95" r:id="rId34" xr:uid="{FFF50B07-623C-4650-8F6A-612AB7D1DF21}"/>
    <hyperlink ref="C101" r:id="rId35" xr:uid="{B5384140-3F4A-477E-9380-FA48733A7688}"/>
    <hyperlink ref="C128" r:id="rId36" xr:uid="{CF0DD641-7D1E-4B99-A64E-DBAF23C54695}"/>
    <hyperlink ref="C169" r:id="rId37" xr:uid="{6466493E-891A-477E-A2B2-CDD5A50EF9C0}"/>
    <hyperlink ref="C192" r:id="rId38" xr:uid="{EBF1A863-2602-4A66-BCBF-9D7422256075}"/>
    <hyperlink ref="C143" r:id="rId39" xr:uid="{0E4E6201-D8F9-4C7B-BBC1-91F31612DF1C}"/>
    <hyperlink ref="C87" r:id="rId40" xr:uid="{30DFD896-E9BC-48BB-ABF9-998C18A2A9E6}"/>
    <hyperlink ref="C62" r:id="rId41" xr:uid="{A0F45B60-9E5E-4797-A5C6-A9752556A099}"/>
    <hyperlink ref="C166" r:id="rId42" xr:uid="{2BAEC9B7-C72C-46AA-8E2E-74CF1D72AF65}"/>
    <hyperlink ref="D233" r:id="rId43" xr:uid="{065F90E7-E318-4EFA-9D39-840CD933CB64}"/>
    <hyperlink ref="C131" r:id="rId44" xr:uid="{389F6F7A-D6CB-4543-BDA9-D0B9077B7A3B}"/>
    <hyperlink ref="D223" r:id="rId45" xr:uid="{2A997601-0B46-4BA3-B055-90A4378A75FD}"/>
    <hyperlink ref="C42" r:id="rId46" xr:uid="{D4B82333-219A-485F-8BA3-77615C586AB1}"/>
    <hyperlink ref="C118" r:id="rId47" xr:uid="{07C92E92-5711-4811-B669-83DE066F8B9C}"/>
    <hyperlink ref="C155" r:id="rId48" xr:uid="{AF448D7B-297F-4B7D-BDDC-FF1E3E739E10}"/>
    <hyperlink ref="C158" r:id="rId49" xr:uid="{FDEF2FCE-80D9-4228-BBB8-AB06FE08FE7E}"/>
    <hyperlink ref="C161" r:id="rId50" xr:uid="{E78CAC9C-4A4E-4A0F-8E99-B9580F844BDD}"/>
    <hyperlink ref="C105" r:id="rId51" display="Faire des SI imbriqués dans Excel" xr:uid="{AFC29A9E-9B71-471B-AEAF-930B04CE83C4}"/>
    <hyperlink ref="C251" r:id="rId52" xr:uid="{DE51BA0B-2219-4885-BEE9-C052AC141206}"/>
    <hyperlink ref="C275" r:id="rId53" xr:uid="{E158CED6-B755-4057-9F9A-6F350DCD6A32}"/>
    <hyperlink ref="C103" r:id="rId54" xr:uid="{CF984F57-C7DC-4C90-B892-3EAA78C47E0B}"/>
    <hyperlink ref="C273" r:id="rId55" xr:uid="{10B97ED3-9FD3-4DDE-B34F-E6DC3F2C4919}"/>
    <hyperlink ref="C271" r:id="rId56" xr:uid="{292C44E7-DF2A-4000-9622-CC35FB114DCF}"/>
    <hyperlink ref="C89" r:id="rId57" xr:uid="{D3F212DD-6D9B-43BD-B1C2-A8A8374C7698}"/>
    <hyperlink ref="C269" r:id="rId58" xr:uid="{12A583AD-5C4C-4448-A5AD-75472ACA786F}"/>
    <hyperlink ref="C267" r:id="rId59" xr:uid="{D0EA375A-F207-46D2-8F0C-551063F7D941}"/>
    <hyperlink ref="C281" r:id="rId60" xr:uid="{FA38C043-F068-47D0-A67C-1D518833F800}"/>
    <hyperlink ref="C107" r:id="rId61" xr:uid="{CE9C94E1-C32C-46CB-9F1D-6FC7BDE09818}"/>
    <hyperlink ref="C277" r:id="rId62" xr:uid="{EA1C79D0-0B19-4AAF-B676-E216DE57FF81}"/>
    <hyperlink ref="C121" r:id="rId63" xr:uid="{9F87C4AC-A90B-4B60-BB3C-F58089F076AD}"/>
    <hyperlink ref="C279" r:id="rId64" xr:uid="{E22E0FE0-51F5-42E8-8FF5-0D21006711FD}"/>
    <hyperlink ref="C263" r:id="rId65" xr:uid="{D05E1CA6-37AA-45E3-9C31-4C20C5ECC0E6}"/>
    <hyperlink ref="C253" r:id="rId66" xr:uid="{FE75EF19-07A8-4038-A04C-ADA087EE1887}"/>
    <hyperlink ref="C265" r:id="rId67" xr:uid="{5B24AAB6-DAE4-426A-9510-38C06E6B3D5F}"/>
    <hyperlink ref="C261" r:id="rId68" xr:uid="{B7C161D8-45FF-4188-B1A6-650DCF88F2FA}"/>
    <hyperlink ref="C259" r:id="rId69" xr:uid="{5504A2FC-E3E0-4935-94E1-670CBA9D297F}"/>
    <hyperlink ref="C257" r:id="rId70" xr:uid="{F6882502-12FB-4C44-8CAF-2E3BA5465665}"/>
    <hyperlink ref="C255" r:id="rId71" xr:uid="{AD46D2E5-93D5-431B-B64B-0DF57DE23009}"/>
    <hyperlink ref="C123" r:id="rId72" xr:uid="{773F917B-6FD2-490A-8C4B-D8820247D3EA}"/>
    <hyperlink ref="C125" r:id="rId73" xr:uid="{95D1CC1A-546A-49E2-8BF9-8D5501675B74}"/>
    <hyperlink ref="C246" r:id="rId74" xr:uid="{44D4B60E-FC7B-4DBA-9E5A-74653703E601}"/>
    <hyperlink ref="C249" r:id="rId75" xr:uid="{BF97FB58-4D52-49FF-9A37-4CA260CAA05C}"/>
  </hyperlinks>
  <pageMargins left="0.7" right="0.7" top="0.75" bottom="0.75" header="0.3" footer="0.3"/>
  <pageSetup paperSize="9" orientation="portrait" r:id="rId7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ADAAE-23D7-469D-B18B-B40B5BD003F8}">
  <dimension ref="A1:X98"/>
  <sheetViews>
    <sheetView zoomScaleNormal="100" workbookViewId="0">
      <selection activeCell="L13" sqref="L13"/>
    </sheetView>
  </sheetViews>
  <sheetFormatPr baseColWidth="10" defaultRowHeight="15"/>
  <cols>
    <col min="1" max="1" width="4.85546875" customWidth="1"/>
    <col min="2" max="37" width="11.7109375" customWidth="1"/>
  </cols>
  <sheetData>
    <row r="1" spans="1:24">
      <c r="A1" s="1509"/>
      <c r="B1" s="1509"/>
      <c r="C1" s="1509"/>
      <c r="D1" s="1509"/>
      <c r="E1" s="1509"/>
      <c r="F1" s="1509"/>
      <c r="G1" s="1509"/>
      <c r="H1" s="1509"/>
      <c r="I1" s="1509"/>
      <c r="J1" s="1509"/>
      <c r="K1" s="1509"/>
      <c r="L1" s="1509"/>
      <c r="M1" s="1509"/>
      <c r="N1" s="1509"/>
      <c r="O1" s="1509"/>
      <c r="P1" s="1509"/>
    </row>
    <row r="2" spans="1:24" ht="26.25">
      <c r="A2" s="1508"/>
      <c r="B2" s="1508"/>
      <c r="C2" s="1508"/>
      <c r="D2" s="1508"/>
      <c r="E2" s="1508"/>
      <c r="F2" s="1508"/>
      <c r="G2" s="1508"/>
      <c r="H2" s="1508"/>
      <c r="I2" s="1508"/>
      <c r="J2" s="1508"/>
      <c r="K2" s="4538" t="s">
        <v>2448</v>
      </c>
      <c r="L2" s="1509"/>
      <c r="M2" s="1509"/>
      <c r="N2" s="1509"/>
      <c r="O2" s="1509"/>
      <c r="P2" s="1823"/>
    </row>
    <row r="3" spans="1:24" ht="26.25">
      <c r="A3" s="1509"/>
      <c r="B3" s="1509"/>
      <c r="C3" s="1509"/>
      <c r="D3" s="1509"/>
      <c r="E3" s="1509"/>
      <c r="F3" s="1509"/>
      <c r="G3" s="1509"/>
      <c r="H3" s="1509"/>
      <c r="I3" s="1509"/>
      <c r="J3" s="1509"/>
      <c r="K3" s="4538" t="s">
        <v>2227</v>
      </c>
      <c r="L3" s="1509"/>
      <c r="M3" s="1509"/>
      <c r="N3" s="1509"/>
      <c r="O3" s="1509"/>
      <c r="P3" s="1823"/>
    </row>
    <row r="4" spans="1:24">
      <c r="A4" s="1509"/>
      <c r="B4" s="1509"/>
      <c r="C4" s="1509"/>
      <c r="D4" s="1509"/>
      <c r="E4" s="1509"/>
      <c r="F4" s="1509"/>
      <c r="G4" s="1509"/>
      <c r="H4" s="1509"/>
      <c r="I4" s="1509"/>
      <c r="J4" s="1509"/>
      <c r="K4" s="1509"/>
      <c r="L4" s="1509"/>
      <c r="M4" s="1509"/>
      <c r="N4" s="1509"/>
      <c r="O4" s="1509"/>
      <c r="P4" s="1509"/>
    </row>
    <row r="6" spans="1:24" ht="18">
      <c r="B6" s="2985" t="s">
        <v>1537</v>
      </c>
      <c r="C6" s="2985"/>
      <c r="D6" s="2985"/>
      <c r="E6" s="2985"/>
      <c r="F6" s="2985"/>
      <c r="G6" s="2985"/>
      <c r="I6" s="2985" t="s">
        <v>1538</v>
      </c>
      <c r="J6" s="2985"/>
      <c r="K6" s="2985"/>
      <c r="L6" s="2985"/>
      <c r="M6" s="2985"/>
      <c r="N6" s="2985"/>
      <c r="O6" s="2985"/>
      <c r="P6" s="2985"/>
      <c r="R6" s="152" t="s">
        <v>7421</v>
      </c>
      <c r="S6" s="152"/>
      <c r="T6" s="152"/>
      <c r="U6" s="152"/>
      <c r="V6" s="152"/>
    </row>
    <row r="7" spans="1:24" ht="18.75">
      <c r="I7" s="2111"/>
      <c r="J7" s="2111"/>
      <c r="K7" s="2111"/>
      <c r="L7" s="2111"/>
      <c r="M7" s="2111"/>
      <c r="N7" s="2111"/>
      <c r="O7" s="4851" t="str">
        <f ca="1">"Page "&amp;_xlfn.SHEET()&amp;" sur "&amp;_xlfn.SHEETS()</f>
        <v>Page 17 sur 17</v>
      </c>
      <c r="P7" s="4851"/>
      <c r="R7" s="4852" t="s">
        <v>2411</v>
      </c>
      <c r="S7" s="4853" t="s">
        <v>7422</v>
      </c>
    </row>
    <row r="8" spans="1:24" ht="15.75">
      <c r="B8" s="2986" t="s">
        <v>1539</v>
      </c>
      <c r="C8" s="2986"/>
      <c r="E8" s="2974" t="s">
        <v>1540</v>
      </c>
      <c r="F8" s="2974"/>
      <c r="G8" s="2974"/>
      <c r="I8" s="1422">
        <v>1</v>
      </c>
      <c r="J8" s="1423">
        <v>2</v>
      </c>
      <c r="K8" s="1424">
        <v>3</v>
      </c>
      <c r="L8" s="1425">
        <v>4</v>
      </c>
      <c r="M8" s="1426">
        <v>5</v>
      </c>
      <c r="N8" s="1427">
        <v>6</v>
      </c>
      <c r="O8" s="1428">
        <v>7</v>
      </c>
      <c r="P8" s="1429">
        <v>8</v>
      </c>
      <c r="R8" s="152"/>
      <c r="S8" s="152"/>
      <c r="T8" s="152"/>
      <c r="U8" s="152"/>
      <c r="V8" s="152"/>
    </row>
    <row r="9" spans="1:24">
      <c r="I9" s="1430">
        <v>9</v>
      </c>
      <c r="J9" s="1431">
        <v>10</v>
      </c>
      <c r="K9" s="1432">
        <v>11</v>
      </c>
      <c r="L9" s="1433">
        <v>12</v>
      </c>
      <c r="M9" s="1434">
        <v>13</v>
      </c>
      <c r="N9" s="1435">
        <v>14</v>
      </c>
      <c r="O9" s="1436">
        <v>15</v>
      </c>
      <c r="P9" s="1437">
        <v>16</v>
      </c>
      <c r="R9" s="152" t="s">
        <v>7423</v>
      </c>
      <c r="S9" s="152"/>
      <c r="T9" s="152"/>
      <c r="U9" s="152"/>
      <c r="V9" s="152"/>
      <c r="W9" s="1438"/>
      <c r="X9" s="1438"/>
    </row>
    <row r="10" spans="1:24" ht="15.75">
      <c r="B10" s="2987" t="s">
        <v>1541</v>
      </c>
      <c r="C10" s="2987"/>
      <c r="E10" s="2968" t="s">
        <v>1542</v>
      </c>
      <c r="F10" s="2968"/>
      <c r="G10" s="2968"/>
      <c r="I10" s="1439">
        <v>17</v>
      </c>
      <c r="J10" s="1440">
        <v>18</v>
      </c>
      <c r="K10" s="1441">
        <v>19</v>
      </c>
      <c r="L10" s="1442">
        <v>20</v>
      </c>
      <c r="M10" s="1443">
        <v>21</v>
      </c>
      <c r="N10" s="1444">
        <v>22</v>
      </c>
      <c r="O10" s="1445">
        <v>23</v>
      </c>
      <c r="P10" s="1446">
        <v>24</v>
      </c>
      <c r="R10" s="4852" t="s">
        <v>2411</v>
      </c>
      <c r="S10" s="4853" t="s">
        <v>7424</v>
      </c>
      <c r="T10" s="152"/>
      <c r="U10" s="152"/>
      <c r="V10" s="152"/>
    </row>
    <row r="11" spans="1:24" ht="15.75">
      <c r="E11" s="2969" t="s">
        <v>1543</v>
      </c>
      <c r="F11" s="2969"/>
      <c r="G11" s="2969"/>
      <c r="I11" s="1447">
        <v>25</v>
      </c>
      <c r="J11" s="1448">
        <v>26</v>
      </c>
      <c r="K11" s="1449">
        <v>27</v>
      </c>
      <c r="L11" s="1450">
        <v>28</v>
      </c>
      <c r="M11" s="1451">
        <v>29</v>
      </c>
      <c r="N11" s="1452">
        <v>30</v>
      </c>
      <c r="O11" s="1453">
        <v>31</v>
      </c>
      <c r="P11" s="1454">
        <v>32</v>
      </c>
      <c r="R11" s="152"/>
      <c r="S11" s="152"/>
      <c r="T11" s="152"/>
      <c r="U11" s="152"/>
      <c r="V11" s="152"/>
    </row>
    <row r="12" spans="1:24" ht="15.75">
      <c r="B12" s="2983" t="s">
        <v>1544</v>
      </c>
      <c r="C12" s="2983"/>
      <c r="E12" s="2970" t="s">
        <v>1545</v>
      </c>
      <c r="F12" s="2970"/>
      <c r="G12" s="2970"/>
      <c r="I12" s="1455">
        <v>33</v>
      </c>
      <c r="J12" s="1456">
        <v>34</v>
      </c>
      <c r="K12" s="1457">
        <v>35</v>
      </c>
      <c r="L12" s="1458">
        <v>36</v>
      </c>
      <c r="M12" s="1459">
        <v>37</v>
      </c>
      <c r="N12" s="1460">
        <v>38</v>
      </c>
      <c r="O12" s="1461">
        <v>39</v>
      </c>
      <c r="P12" s="1462">
        <v>40</v>
      </c>
      <c r="R12" s="152" t="s">
        <v>7425</v>
      </c>
      <c r="S12" s="152"/>
      <c r="T12" s="152"/>
      <c r="U12" s="152"/>
      <c r="V12" s="152"/>
    </row>
    <row r="13" spans="1:24" ht="15.75">
      <c r="E13" s="2971" t="s">
        <v>1546</v>
      </c>
      <c r="F13" s="2971"/>
      <c r="G13" s="2971"/>
      <c r="I13" s="1463">
        <v>41</v>
      </c>
      <c r="J13" s="1464">
        <v>42</v>
      </c>
      <c r="K13" s="1465">
        <v>43</v>
      </c>
      <c r="L13" s="1466">
        <v>44</v>
      </c>
      <c r="M13" s="1467">
        <v>45</v>
      </c>
      <c r="N13" s="1468">
        <v>46</v>
      </c>
      <c r="O13" s="1469">
        <v>47</v>
      </c>
      <c r="P13" s="1470">
        <v>48</v>
      </c>
      <c r="R13" s="4852" t="s">
        <v>2411</v>
      </c>
      <c r="S13" s="4853" t="s">
        <v>7426</v>
      </c>
      <c r="T13" s="152"/>
      <c r="U13" s="152"/>
      <c r="V13" s="152"/>
    </row>
    <row r="14" spans="1:24" ht="15.75">
      <c r="B14" s="2984" t="s">
        <v>1547</v>
      </c>
      <c r="C14" s="2984"/>
      <c r="E14" s="2972" t="s">
        <v>1548</v>
      </c>
      <c r="F14" s="2972"/>
      <c r="G14" s="2972"/>
      <c r="I14" s="1471">
        <v>49</v>
      </c>
      <c r="J14" s="1472">
        <v>50</v>
      </c>
      <c r="K14" s="1473">
        <v>51</v>
      </c>
      <c r="L14" s="1474">
        <v>52</v>
      </c>
      <c r="M14" s="1475">
        <v>53</v>
      </c>
      <c r="N14" s="1476">
        <v>54</v>
      </c>
      <c r="O14" s="1477">
        <v>55</v>
      </c>
      <c r="P14" s="1478">
        <v>56</v>
      </c>
      <c r="R14" s="152"/>
      <c r="S14" s="152"/>
      <c r="T14" s="152"/>
      <c r="U14" s="152"/>
      <c r="V14" s="152"/>
    </row>
    <row r="15" spans="1:24" ht="15.75">
      <c r="E15" s="2959" t="s">
        <v>1549</v>
      </c>
      <c r="F15" s="2959"/>
      <c r="G15" s="2959"/>
      <c r="I15" s="2981" t="s">
        <v>1550</v>
      </c>
      <c r="J15" s="2981"/>
      <c r="K15" s="2981"/>
      <c r="L15" s="2981"/>
      <c r="M15" s="2981"/>
      <c r="N15" s="2981"/>
      <c r="O15" s="2981"/>
      <c r="P15" s="2981"/>
      <c r="Q15" s="1479"/>
      <c r="R15" s="152" t="s">
        <v>7427</v>
      </c>
      <c r="S15" s="152"/>
      <c r="T15" s="152"/>
      <c r="U15" s="152"/>
      <c r="V15" s="152"/>
    </row>
    <row r="16" spans="1:24" ht="15.75">
      <c r="B16" s="2982" t="s">
        <v>1551</v>
      </c>
      <c r="C16" s="2982"/>
      <c r="E16" s="2973" t="s">
        <v>1552</v>
      </c>
      <c r="F16" s="2973"/>
      <c r="G16" s="2973"/>
      <c r="I16" s="4854"/>
      <c r="J16" s="4854"/>
      <c r="K16" s="4854"/>
      <c r="L16" s="4854"/>
      <c r="M16" s="4854"/>
      <c r="N16" s="4854"/>
      <c r="O16" s="4854"/>
      <c r="P16" s="4854"/>
      <c r="R16" s="4852" t="s">
        <v>2411</v>
      </c>
      <c r="S16" s="4853" t="s">
        <v>7428</v>
      </c>
      <c r="T16" s="152"/>
      <c r="U16" s="152"/>
      <c r="V16" s="152"/>
    </row>
    <row r="17" spans="2:22" ht="15.75">
      <c r="E17" s="2974" t="s">
        <v>1540</v>
      </c>
      <c r="F17" s="2974"/>
      <c r="G17" s="2974"/>
      <c r="I17" s="4855" t="s">
        <v>1538</v>
      </c>
      <c r="J17" s="4856"/>
      <c r="K17" s="4856"/>
      <c r="L17" s="4856"/>
      <c r="M17" s="4856"/>
      <c r="N17" s="4856"/>
      <c r="O17" s="4856"/>
      <c r="P17" s="4857"/>
      <c r="R17" s="152"/>
      <c r="S17" s="152"/>
      <c r="T17" s="152"/>
      <c r="U17" s="152"/>
      <c r="V17" s="152"/>
    </row>
    <row r="18" spans="2:22" ht="18">
      <c r="B18" s="2978" t="s">
        <v>1553</v>
      </c>
      <c r="C18" s="2978"/>
      <c r="E18" s="2975" t="s">
        <v>1554</v>
      </c>
      <c r="F18" s="2975"/>
      <c r="G18" s="2975"/>
      <c r="I18" s="4858" t="s">
        <v>1555</v>
      </c>
      <c r="J18" s="4858" t="s">
        <v>1556</v>
      </c>
      <c r="K18" s="4859" t="s">
        <v>1557</v>
      </c>
      <c r="L18" s="4860" t="s">
        <v>1557</v>
      </c>
      <c r="M18" s="4861" t="s">
        <v>1558</v>
      </c>
      <c r="N18" s="4862" t="s">
        <v>1558</v>
      </c>
      <c r="O18" s="4863" t="s">
        <v>1559</v>
      </c>
      <c r="P18" s="4864" t="s">
        <v>1559</v>
      </c>
      <c r="R18" s="4865" t="s">
        <v>7429</v>
      </c>
      <c r="S18" s="4866"/>
    </row>
    <row r="19" spans="2:22" ht="15.75">
      <c r="E19" s="2976" t="s">
        <v>1541</v>
      </c>
      <c r="F19" s="2976"/>
      <c r="G19" s="2976"/>
      <c r="I19" s="4867" t="s">
        <v>1560</v>
      </c>
      <c r="J19" s="4858" t="s">
        <v>1560</v>
      </c>
      <c r="K19" s="4868" t="s">
        <v>1561</v>
      </c>
      <c r="L19" s="4869" t="s">
        <v>1561</v>
      </c>
      <c r="M19" s="4870" t="s">
        <v>1562</v>
      </c>
      <c r="N19" s="4871" t="s">
        <v>1562</v>
      </c>
      <c r="O19" s="4872" t="s">
        <v>1563</v>
      </c>
      <c r="P19" s="4873" t="s">
        <v>1563</v>
      </c>
      <c r="R19" s="4874"/>
      <c r="S19" s="4875"/>
    </row>
    <row r="20" spans="2:22" ht="15.75">
      <c r="B20" s="2979" t="s">
        <v>1564</v>
      </c>
      <c r="C20" s="2979"/>
      <c r="E20" s="2977" t="s">
        <v>1551</v>
      </c>
      <c r="F20" s="2977"/>
      <c r="G20" s="2977"/>
      <c r="I20" s="4858" t="s">
        <v>1565</v>
      </c>
      <c r="J20" s="4876" t="s">
        <v>1565</v>
      </c>
      <c r="K20" s="4877" t="s">
        <v>1566</v>
      </c>
      <c r="L20" s="4878" t="s">
        <v>1566</v>
      </c>
      <c r="M20" s="4879" t="s">
        <v>1567</v>
      </c>
      <c r="N20" s="4880" t="s">
        <v>1567</v>
      </c>
      <c r="O20" s="4881" t="s">
        <v>1568</v>
      </c>
      <c r="P20" s="4882" t="s">
        <v>1568</v>
      </c>
      <c r="R20" s="4852" t="s">
        <v>2411</v>
      </c>
      <c r="S20" s="4883" t="s">
        <v>7430</v>
      </c>
    </row>
    <row r="21" spans="2:22" ht="15.75">
      <c r="E21" s="2967" t="s">
        <v>1569</v>
      </c>
      <c r="F21" s="2967"/>
      <c r="G21" s="2967"/>
      <c r="I21" s="4884" t="s">
        <v>1570</v>
      </c>
      <c r="J21" s="4885" t="s">
        <v>1570</v>
      </c>
      <c r="K21" s="4886" t="s">
        <v>1571</v>
      </c>
      <c r="L21" s="4887" t="s">
        <v>1571</v>
      </c>
      <c r="M21" s="4888" t="s">
        <v>1572</v>
      </c>
      <c r="N21" s="4889" t="s">
        <v>1572</v>
      </c>
      <c r="O21" s="4890" t="s">
        <v>1573</v>
      </c>
      <c r="P21" s="4891" t="s">
        <v>1573</v>
      </c>
      <c r="R21" s="4874"/>
      <c r="S21" s="4875"/>
    </row>
    <row r="22" spans="2:22" ht="15.75">
      <c r="B22" s="2980" t="s">
        <v>1574</v>
      </c>
      <c r="C22" s="2980"/>
      <c r="E22" s="2959" t="s">
        <v>1575</v>
      </c>
      <c r="F22" s="2959"/>
      <c r="G22" s="2959"/>
      <c r="I22" s="4892" t="s">
        <v>1576</v>
      </c>
      <c r="J22" s="4893" t="s">
        <v>1576</v>
      </c>
      <c r="K22" s="4894" t="s">
        <v>1577</v>
      </c>
      <c r="L22" s="4895" t="s">
        <v>1577</v>
      </c>
      <c r="M22" s="4896" t="s">
        <v>1578</v>
      </c>
      <c r="N22" s="4897" t="s">
        <v>1578</v>
      </c>
      <c r="O22" s="4898" t="s">
        <v>1579</v>
      </c>
      <c r="P22" s="4899" t="s">
        <v>1579</v>
      </c>
      <c r="R22" s="4852" t="s">
        <v>2411</v>
      </c>
      <c r="S22" s="4883" t="s">
        <v>7431</v>
      </c>
    </row>
    <row r="23" spans="2:22" ht="15.75">
      <c r="E23" s="2960" t="s">
        <v>1580</v>
      </c>
      <c r="F23" s="2960"/>
      <c r="G23" s="2960"/>
      <c r="I23" s="4879" t="s">
        <v>1581</v>
      </c>
      <c r="J23" s="4880" t="s">
        <v>1581</v>
      </c>
      <c r="K23" s="4896" t="s">
        <v>1582</v>
      </c>
      <c r="L23" s="4897" t="s">
        <v>1582</v>
      </c>
      <c r="M23" s="4900" t="s">
        <v>1583</v>
      </c>
      <c r="N23" s="4901" t="s">
        <v>1583</v>
      </c>
      <c r="O23" s="4902" t="s">
        <v>1584</v>
      </c>
      <c r="P23" s="4903" t="s">
        <v>1584</v>
      </c>
      <c r="R23" s="4874"/>
      <c r="S23" s="4875"/>
    </row>
    <row r="24" spans="2:22" ht="15.75">
      <c r="E24" s="2961" t="s">
        <v>1585</v>
      </c>
      <c r="F24" s="2961"/>
      <c r="G24" s="2961"/>
      <c r="I24" s="4904" t="s">
        <v>1586</v>
      </c>
      <c r="J24" s="4905" t="s">
        <v>1586</v>
      </c>
      <c r="K24" s="4906" t="s">
        <v>1587</v>
      </c>
      <c r="L24" s="4907" t="s">
        <v>1587</v>
      </c>
      <c r="M24" s="4908" t="s">
        <v>1588</v>
      </c>
      <c r="N24" s="4909" t="s">
        <v>1588</v>
      </c>
      <c r="O24" s="4910" t="s">
        <v>1589</v>
      </c>
      <c r="P24" s="4911" t="s">
        <v>1589</v>
      </c>
      <c r="R24" s="4852" t="s">
        <v>2411</v>
      </c>
      <c r="S24" s="4883" t="s">
        <v>7432</v>
      </c>
    </row>
    <row r="25" spans="2:22" ht="15.75">
      <c r="E25" s="2962" t="s">
        <v>1590</v>
      </c>
      <c r="F25" s="2962"/>
      <c r="G25" s="2962"/>
      <c r="I25" s="4912" t="s">
        <v>1591</v>
      </c>
      <c r="J25" s="4913" t="s">
        <v>1591</v>
      </c>
      <c r="K25" s="4914" t="s">
        <v>1592</v>
      </c>
      <c r="L25" s="4915" t="s">
        <v>1592</v>
      </c>
      <c r="M25" s="4916" t="s">
        <v>1593</v>
      </c>
      <c r="N25" s="4917" t="s">
        <v>1593</v>
      </c>
      <c r="O25" s="4918" t="s">
        <v>1594</v>
      </c>
      <c r="P25" s="4919" t="s">
        <v>1594</v>
      </c>
      <c r="R25" s="4874"/>
      <c r="S25" s="4875"/>
    </row>
    <row r="26" spans="2:22" ht="15.75">
      <c r="E26" s="2963" t="s">
        <v>1595</v>
      </c>
      <c r="F26" s="2963"/>
      <c r="G26" s="2963"/>
      <c r="I26" s="4920" t="s">
        <v>1596</v>
      </c>
      <c r="J26" s="4921" t="s">
        <v>1596</v>
      </c>
      <c r="K26" s="4922" t="s">
        <v>1597</v>
      </c>
      <c r="L26" s="4923" t="s">
        <v>1597</v>
      </c>
      <c r="M26" s="4924" t="s">
        <v>1598</v>
      </c>
      <c r="N26" s="4925" t="s">
        <v>1598</v>
      </c>
      <c r="O26" s="4926" t="s">
        <v>1599</v>
      </c>
      <c r="P26" s="4927" t="s">
        <v>1599</v>
      </c>
      <c r="R26" s="4852" t="s">
        <v>2411</v>
      </c>
      <c r="S26" s="4883" t="s">
        <v>7433</v>
      </c>
    </row>
    <row r="27" spans="2:22">
      <c r="I27" s="4861" t="s">
        <v>1600</v>
      </c>
      <c r="J27" s="4862" t="s">
        <v>1600</v>
      </c>
      <c r="K27" s="4928" t="s">
        <v>1601</v>
      </c>
      <c r="L27" s="4929" t="s">
        <v>1601</v>
      </c>
      <c r="M27" s="4930" t="s">
        <v>1602</v>
      </c>
      <c r="N27" s="4931" t="s">
        <v>1602</v>
      </c>
      <c r="O27" s="4886" t="s">
        <v>1603</v>
      </c>
      <c r="P27" s="4887" t="s">
        <v>1603</v>
      </c>
      <c r="R27" s="4874"/>
      <c r="S27" s="4875"/>
    </row>
    <row r="28" spans="2:22" ht="18.75">
      <c r="C28" s="1480"/>
      <c r="F28" s="1480"/>
      <c r="G28" s="1480" t="s">
        <v>1604</v>
      </c>
      <c r="I28" s="4932" t="s">
        <v>1605</v>
      </c>
      <c r="J28" s="4933" t="s">
        <v>1605</v>
      </c>
      <c r="K28" s="4934" t="s">
        <v>1606</v>
      </c>
      <c r="L28" s="4935" t="s">
        <v>1606</v>
      </c>
      <c r="M28" s="4936" t="s">
        <v>1607</v>
      </c>
      <c r="N28" s="4937" t="s">
        <v>1607</v>
      </c>
      <c r="O28" s="4938" t="s">
        <v>1608</v>
      </c>
      <c r="P28" s="4939" t="s">
        <v>1608</v>
      </c>
      <c r="R28" s="4852" t="s">
        <v>2411</v>
      </c>
      <c r="S28" s="4883" t="s">
        <v>7434</v>
      </c>
    </row>
    <row r="29" spans="2:22" ht="15.75">
      <c r="E29" s="2968" t="s">
        <v>1609</v>
      </c>
      <c r="F29" s="2968"/>
      <c r="G29" s="2968"/>
      <c r="I29" s="4934" t="s">
        <v>1610</v>
      </c>
      <c r="J29" s="4935" t="s">
        <v>1610</v>
      </c>
      <c r="K29" s="4912" t="s">
        <v>1611</v>
      </c>
      <c r="L29" s="4913" t="s">
        <v>1611</v>
      </c>
      <c r="M29" s="4940" t="s">
        <v>1612</v>
      </c>
      <c r="N29" s="4941" t="s">
        <v>1612</v>
      </c>
      <c r="O29" s="4942" t="s">
        <v>1613</v>
      </c>
      <c r="P29" s="4943" t="s">
        <v>1613</v>
      </c>
      <c r="R29" s="4874"/>
      <c r="S29" s="4875"/>
    </row>
    <row r="30" spans="2:22" ht="15.75">
      <c r="E30" s="2969" t="s">
        <v>1614</v>
      </c>
      <c r="F30" s="2969"/>
      <c r="G30" s="2969"/>
      <c r="I30" s="4944" t="s">
        <v>1615</v>
      </c>
      <c r="J30" s="4945" t="s">
        <v>1615</v>
      </c>
      <c r="K30" s="4904" t="s">
        <v>1616</v>
      </c>
      <c r="L30" s="4905" t="s">
        <v>1616</v>
      </c>
      <c r="M30" s="4946" t="s">
        <v>1617</v>
      </c>
      <c r="N30" s="4947" t="s">
        <v>1617</v>
      </c>
      <c r="O30" s="4858"/>
      <c r="P30" s="4858"/>
      <c r="R30" s="4852" t="s">
        <v>2411</v>
      </c>
      <c r="S30" s="4883" t="s">
        <v>7435</v>
      </c>
    </row>
    <row r="31" spans="2:22" ht="15.75">
      <c r="E31" s="2970" t="s">
        <v>1618</v>
      </c>
      <c r="F31" s="2970"/>
      <c r="G31" s="2970"/>
      <c r="I31" s="4948" t="s">
        <v>1619</v>
      </c>
      <c r="J31" s="4949" t="s">
        <v>1619</v>
      </c>
      <c r="K31" s="4920" t="s">
        <v>1620</v>
      </c>
      <c r="L31" s="4921" t="s">
        <v>1620</v>
      </c>
      <c r="M31" s="4950" t="s">
        <v>1621</v>
      </c>
      <c r="N31" s="4951" t="s">
        <v>1621</v>
      </c>
      <c r="O31" s="4858"/>
      <c r="P31" s="4858"/>
      <c r="R31" s="4874"/>
      <c r="S31" s="4875"/>
    </row>
    <row r="32" spans="2:22" ht="15.75">
      <c r="E32" s="2971" t="s">
        <v>1622</v>
      </c>
      <c r="F32" s="2971"/>
      <c r="G32" s="2971"/>
      <c r="I32" s="4870" t="s">
        <v>1623</v>
      </c>
      <c r="J32" s="4871" t="s">
        <v>1623</v>
      </c>
      <c r="K32" s="4948" t="s">
        <v>1624</v>
      </c>
      <c r="L32" s="4949" t="s">
        <v>1624</v>
      </c>
      <c r="M32" s="4952" t="s">
        <v>1625</v>
      </c>
      <c r="N32" s="4953" t="s">
        <v>1625</v>
      </c>
      <c r="O32" s="4858"/>
      <c r="P32" s="4954"/>
      <c r="R32" s="4852" t="s">
        <v>2411</v>
      </c>
      <c r="S32" s="4883" t="s">
        <v>7434</v>
      </c>
    </row>
    <row r="33" spans="1:19" ht="15.75">
      <c r="E33" s="2972" t="s">
        <v>1626</v>
      </c>
      <c r="F33" s="2972"/>
      <c r="G33" s="2972"/>
      <c r="I33" s="1481"/>
      <c r="J33" s="1481"/>
      <c r="K33" s="1481"/>
      <c r="L33" s="1481"/>
      <c r="M33" s="1481"/>
      <c r="N33" s="1481"/>
      <c r="O33" s="1481"/>
      <c r="P33" s="1481"/>
      <c r="R33" s="4874"/>
      <c r="S33" s="4875"/>
    </row>
    <row r="34" spans="1:19" ht="15.75">
      <c r="E34" s="2959" t="s">
        <v>1627</v>
      </c>
      <c r="F34" s="2959"/>
      <c r="G34" s="2959"/>
      <c r="I34" s="4858" t="s">
        <v>1628</v>
      </c>
      <c r="J34" s="4858" t="s">
        <v>1629</v>
      </c>
      <c r="K34" s="4858" t="s">
        <v>1630</v>
      </c>
      <c r="L34" s="4955" t="s">
        <v>1631</v>
      </c>
      <c r="M34" s="4956" t="s">
        <v>1632</v>
      </c>
      <c r="N34" s="4957" t="s">
        <v>1633</v>
      </c>
      <c r="O34" s="4958" t="s">
        <v>1634</v>
      </c>
      <c r="P34" s="4959" t="s">
        <v>1635</v>
      </c>
      <c r="R34" s="4852" t="s">
        <v>2411</v>
      </c>
      <c r="S34" s="4883" t="s">
        <v>7436</v>
      </c>
    </row>
    <row r="35" spans="1:19" ht="15.75">
      <c r="E35" s="2973" t="s">
        <v>1636</v>
      </c>
      <c r="F35" s="2973"/>
      <c r="G35" s="2973"/>
      <c r="I35" s="4960" t="s">
        <v>1637</v>
      </c>
      <c r="J35" s="4858" t="s">
        <v>1560</v>
      </c>
      <c r="K35" s="4858" t="s">
        <v>1638</v>
      </c>
      <c r="L35" s="4960" t="s">
        <v>1638</v>
      </c>
      <c r="M35" s="4961">
        <v>0</v>
      </c>
      <c r="N35" s="4961">
        <v>0</v>
      </c>
      <c r="O35" s="4961">
        <v>0</v>
      </c>
      <c r="P35" s="4959" t="s">
        <v>1639</v>
      </c>
      <c r="R35" s="4962"/>
      <c r="S35" s="4963"/>
    </row>
    <row r="36" spans="1:19" ht="15.75">
      <c r="E36" s="2974" t="s">
        <v>1640</v>
      </c>
      <c r="F36" s="2974"/>
      <c r="G36" s="2974"/>
      <c r="I36" s="4858" t="s">
        <v>1641</v>
      </c>
      <c r="J36" s="4876" t="s">
        <v>1565</v>
      </c>
      <c r="K36" s="4858" t="s">
        <v>1642</v>
      </c>
      <c r="L36" s="4858" t="s">
        <v>1642</v>
      </c>
      <c r="M36" s="4961">
        <v>255</v>
      </c>
      <c r="N36" s="4961">
        <v>255</v>
      </c>
      <c r="O36" s="4961">
        <v>255</v>
      </c>
      <c r="P36" s="4959" t="s">
        <v>1643</v>
      </c>
      <c r="R36" s="4852" t="s">
        <v>2411</v>
      </c>
      <c r="S36" s="4883" t="s">
        <v>7437</v>
      </c>
    </row>
    <row r="37" spans="1:19" ht="15.75">
      <c r="E37" s="2975" t="s">
        <v>1644</v>
      </c>
      <c r="F37" s="2975"/>
      <c r="G37" s="2975"/>
      <c r="I37" s="4884" t="s">
        <v>1645</v>
      </c>
      <c r="J37" s="4885" t="s">
        <v>1570</v>
      </c>
      <c r="K37" s="4858" t="s">
        <v>1646</v>
      </c>
      <c r="L37" s="4884" t="s">
        <v>1646</v>
      </c>
      <c r="M37" s="4961">
        <v>255</v>
      </c>
      <c r="N37" s="4961">
        <v>0</v>
      </c>
      <c r="O37" s="4961">
        <v>0</v>
      </c>
      <c r="P37" s="4959" t="s">
        <v>1647</v>
      </c>
      <c r="R37" s="4874"/>
      <c r="S37" s="4875"/>
    </row>
    <row r="38" spans="1:19" ht="15.75">
      <c r="E38" s="2976" t="s">
        <v>1648</v>
      </c>
      <c r="F38" s="2976"/>
      <c r="G38" s="2976"/>
      <c r="I38" s="4892" t="s">
        <v>1633</v>
      </c>
      <c r="J38" s="4893" t="s">
        <v>1576</v>
      </c>
      <c r="K38" s="4858" t="s">
        <v>1649</v>
      </c>
      <c r="L38" s="4892" t="s">
        <v>1649</v>
      </c>
      <c r="M38" s="4961">
        <v>0</v>
      </c>
      <c r="N38" s="4961">
        <v>255</v>
      </c>
      <c r="O38" s="4961">
        <v>0</v>
      </c>
      <c r="P38" s="4959" t="s">
        <v>1650</v>
      </c>
      <c r="R38" s="4852" t="s">
        <v>2411</v>
      </c>
      <c r="S38" s="4883" t="s">
        <v>7438</v>
      </c>
    </row>
    <row r="39" spans="1:19" ht="15.75">
      <c r="E39" s="2977" t="s">
        <v>1651</v>
      </c>
      <c r="F39" s="2977"/>
      <c r="G39" s="2977"/>
      <c r="I39" s="4879" t="s">
        <v>1634</v>
      </c>
      <c r="J39" s="4880" t="s">
        <v>1581</v>
      </c>
      <c r="K39" s="4858" t="s">
        <v>1652</v>
      </c>
      <c r="L39" s="4879" t="s">
        <v>1652</v>
      </c>
      <c r="M39" s="4961">
        <v>0</v>
      </c>
      <c r="N39" s="4961">
        <v>0</v>
      </c>
      <c r="O39" s="4961">
        <v>255</v>
      </c>
      <c r="P39" s="4959" t="s">
        <v>1653</v>
      </c>
      <c r="R39" s="4874"/>
      <c r="S39" s="4875"/>
    </row>
    <row r="40" spans="1:19" ht="15.75">
      <c r="E40" s="2967" t="s">
        <v>1654</v>
      </c>
      <c r="F40" s="2967"/>
      <c r="G40" s="2967"/>
      <c r="I40" s="4904" t="s">
        <v>1655</v>
      </c>
      <c r="J40" s="4905" t="s">
        <v>1586</v>
      </c>
      <c r="K40" s="4858" t="s">
        <v>1656</v>
      </c>
      <c r="L40" s="4904" t="s">
        <v>1656</v>
      </c>
      <c r="M40" s="4961">
        <v>255</v>
      </c>
      <c r="N40" s="4961">
        <v>255</v>
      </c>
      <c r="O40" s="4961">
        <v>0</v>
      </c>
      <c r="P40" s="4959" t="s">
        <v>1657</v>
      </c>
      <c r="R40" s="4964">
        <v>0</v>
      </c>
      <c r="S40" s="4965">
        <v>0</v>
      </c>
    </row>
    <row r="41" spans="1:19" ht="15.75">
      <c r="E41" s="2959" t="s">
        <v>1627</v>
      </c>
      <c r="F41" s="2959"/>
      <c r="G41" s="2959"/>
      <c r="I41" s="4912" t="s">
        <v>1658</v>
      </c>
      <c r="J41" s="4913" t="s">
        <v>1591</v>
      </c>
      <c r="K41" s="4858" t="s">
        <v>1659</v>
      </c>
      <c r="L41" s="4912" t="s">
        <v>1659</v>
      </c>
      <c r="M41" s="4961">
        <v>255</v>
      </c>
      <c r="N41" s="4961">
        <v>0</v>
      </c>
      <c r="O41" s="4961">
        <v>255</v>
      </c>
      <c r="P41" s="4959" t="s">
        <v>1660</v>
      </c>
      <c r="R41" s="4852" t="s">
        <v>2411</v>
      </c>
      <c r="S41" s="4883" t="s">
        <v>7439</v>
      </c>
    </row>
    <row r="42" spans="1:19" ht="15.75">
      <c r="E42" s="2960" t="s">
        <v>1661</v>
      </c>
      <c r="F42" s="2960"/>
      <c r="G42" s="2960"/>
      <c r="I42" s="4920" t="s">
        <v>1662</v>
      </c>
      <c r="J42" s="4921" t="s">
        <v>1596</v>
      </c>
      <c r="K42" s="4858" t="s">
        <v>1663</v>
      </c>
      <c r="L42" s="4920" t="s">
        <v>1663</v>
      </c>
      <c r="M42" s="4961">
        <v>0</v>
      </c>
      <c r="N42" s="4961">
        <v>255</v>
      </c>
      <c r="O42" s="4961">
        <v>255</v>
      </c>
      <c r="P42" s="4959" t="s">
        <v>1664</v>
      </c>
      <c r="R42" s="4964">
        <v>0</v>
      </c>
      <c r="S42" s="4965">
        <v>0</v>
      </c>
    </row>
    <row r="43" spans="1:19" ht="15.75">
      <c r="E43" s="2961" t="s">
        <v>1665</v>
      </c>
      <c r="F43" s="2961"/>
      <c r="G43" s="2961"/>
      <c r="I43" s="4861" t="s">
        <v>1600</v>
      </c>
      <c r="J43" s="4862" t="s">
        <v>1600</v>
      </c>
      <c r="K43" s="4858" t="s">
        <v>1666</v>
      </c>
      <c r="L43" s="4861" t="s">
        <v>1666</v>
      </c>
      <c r="M43" s="4961">
        <v>128</v>
      </c>
      <c r="N43" s="4961">
        <v>0</v>
      </c>
      <c r="O43" s="4961">
        <v>0</v>
      </c>
      <c r="P43" s="4858" t="s">
        <v>1600</v>
      </c>
      <c r="R43" s="4852" t="s">
        <v>2411</v>
      </c>
      <c r="S43" s="4883" t="s">
        <v>7440</v>
      </c>
    </row>
    <row r="44" spans="1:19" ht="15.75">
      <c r="E44" s="2962" t="s">
        <v>1667</v>
      </c>
      <c r="F44" s="2962"/>
      <c r="G44" s="2962"/>
      <c r="I44" s="4932" t="s">
        <v>1605</v>
      </c>
      <c r="J44" s="4933" t="s">
        <v>1605</v>
      </c>
      <c r="K44" s="4858" t="s">
        <v>1668</v>
      </c>
      <c r="L44" s="4932" t="s">
        <v>1668</v>
      </c>
      <c r="M44" s="4961">
        <v>0</v>
      </c>
      <c r="N44" s="4961">
        <v>128</v>
      </c>
      <c r="O44" s="4961">
        <v>0</v>
      </c>
      <c r="P44" s="4858" t="s">
        <v>1605</v>
      </c>
      <c r="R44" s="4964">
        <v>0</v>
      </c>
      <c r="S44" s="4965">
        <v>0</v>
      </c>
    </row>
    <row r="45" spans="1:19" ht="15.75">
      <c r="E45" s="2963" t="s">
        <v>1669</v>
      </c>
      <c r="F45" s="2963"/>
      <c r="G45" s="2963"/>
      <c r="I45" s="4934" t="s">
        <v>1610</v>
      </c>
      <c r="J45" s="4935" t="s">
        <v>1610</v>
      </c>
      <c r="K45" s="4858" t="s">
        <v>1670</v>
      </c>
      <c r="L45" s="4934" t="s">
        <v>1670</v>
      </c>
      <c r="M45" s="4961">
        <v>0</v>
      </c>
      <c r="N45" s="4961">
        <v>0</v>
      </c>
      <c r="O45" s="4961">
        <v>128</v>
      </c>
      <c r="P45" s="4858" t="s">
        <v>1610</v>
      </c>
      <c r="R45" s="4852" t="s">
        <v>2411</v>
      </c>
      <c r="S45" s="4883" t="s">
        <v>7441</v>
      </c>
    </row>
    <row r="46" spans="1:19">
      <c r="A46" s="152"/>
      <c r="B46" s="152"/>
      <c r="C46" s="152"/>
      <c r="D46" s="152"/>
      <c r="E46" s="152"/>
      <c r="F46" s="152"/>
      <c r="G46" s="152"/>
      <c r="I46" s="4944" t="s">
        <v>1615</v>
      </c>
      <c r="J46" s="4945" t="s">
        <v>1615</v>
      </c>
      <c r="K46" s="4858" t="s">
        <v>1671</v>
      </c>
      <c r="L46" s="4944" t="s">
        <v>1671</v>
      </c>
      <c r="M46" s="4961">
        <v>128</v>
      </c>
      <c r="N46" s="4961">
        <v>128</v>
      </c>
      <c r="O46" s="4961">
        <v>0</v>
      </c>
      <c r="P46" s="4858" t="s">
        <v>1615</v>
      </c>
      <c r="R46" s="4964">
        <v>0</v>
      </c>
      <c r="S46" s="4965">
        <v>0</v>
      </c>
    </row>
    <row r="47" spans="1:19">
      <c r="A47" s="152"/>
      <c r="I47" s="4966" t="s">
        <v>1619</v>
      </c>
      <c r="J47" s="4967" t="s">
        <v>1619</v>
      </c>
      <c r="K47" s="4968" t="s">
        <v>1672</v>
      </c>
      <c r="L47" s="4966" t="s">
        <v>1672</v>
      </c>
      <c r="M47" s="4969">
        <v>128</v>
      </c>
      <c r="N47" s="4969">
        <v>0</v>
      </c>
      <c r="O47" s="4969">
        <v>128</v>
      </c>
      <c r="P47" s="4968" t="s">
        <v>1619</v>
      </c>
      <c r="R47" s="4852" t="s">
        <v>2411</v>
      </c>
      <c r="S47" s="4883" t="s">
        <v>7442</v>
      </c>
    </row>
    <row r="48" spans="1:19">
      <c r="I48" s="4970" t="s">
        <v>1623</v>
      </c>
      <c r="J48" s="4971" t="s">
        <v>1623</v>
      </c>
      <c r="K48" s="4968" t="s">
        <v>1673</v>
      </c>
      <c r="L48" s="4970" t="s">
        <v>1673</v>
      </c>
      <c r="M48" s="4969">
        <v>0</v>
      </c>
      <c r="N48" s="4969">
        <v>128</v>
      </c>
      <c r="O48" s="4969">
        <v>128</v>
      </c>
      <c r="P48" s="4968" t="s">
        <v>1623</v>
      </c>
      <c r="S48" s="4972"/>
    </row>
    <row r="49" spans="1:16">
      <c r="A49" s="152"/>
      <c r="I49" s="4973" t="s">
        <v>1557</v>
      </c>
      <c r="J49" s="4974" t="s">
        <v>1557</v>
      </c>
      <c r="K49" s="4968" t="s">
        <v>1674</v>
      </c>
      <c r="L49" s="4973" t="s">
        <v>1674</v>
      </c>
      <c r="M49" s="4969">
        <v>192</v>
      </c>
      <c r="N49" s="4969">
        <v>192</v>
      </c>
      <c r="O49" s="4969">
        <v>192</v>
      </c>
      <c r="P49" s="4968" t="s">
        <v>1557</v>
      </c>
    </row>
    <row r="50" spans="1:16">
      <c r="A50" s="152"/>
      <c r="I50" s="4975" t="s">
        <v>1561</v>
      </c>
      <c r="J50" s="4976" t="s">
        <v>1561</v>
      </c>
      <c r="K50" s="4968" t="s">
        <v>1675</v>
      </c>
      <c r="L50" s="4975" t="s">
        <v>1675</v>
      </c>
      <c r="M50" s="4969">
        <v>128</v>
      </c>
      <c r="N50" s="4969">
        <v>128</v>
      </c>
      <c r="O50" s="4969">
        <v>128</v>
      </c>
      <c r="P50" s="4968" t="s">
        <v>1561</v>
      </c>
    </row>
    <row r="51" spans="1:16">
      <c r="A51" s="152"/>
      <c r="I51" s="4977" t="s">
        <v>1566</v>
      </c>
      <c r="J51" s="4978" t="s">
        <v>1566</v>
      </c>
      <c r="K51" s="4968" t="s">
        <v>1676</v>
      </c>
      <c r="L51" s="4977" t="s">
        <v>1676</v>
      </c>
      <c r="M51" s="4969">
        <v>153</v>
      </c>
      <c r="N51" s="4969">
        <v>153</v>
      </c>
      <c r="O51" s="4969">
        <v>255</v>
      </c>
      <c r="P51" s="4968" t="s">
        <v>1566</v>
      </c>
    </row>
    <row r="52" spans="1:16">
      <c r="A52" s="152"/>
      <c r="I52" s="4979" t="s">
        <v>1571</v>
      </c>
      <c r="J52" s="4980" t="s">
        <v>1571</v>
      </c>
      <c r="K52" s="4968" t="s">
        <v>1677</v>
      </c>
      <c r="L52" s="4979" t="s">
        <v>1677</v>
      </c>
      <c r="M52" s="4969">
        <v>153</v>
      </c>
      <c r="N52" s="4969">
        <v>51</v>
      </c>
      <c r="O52" s="4969">
        <v>102</v>
      </c>
      <c r="P52" s="4968" t="s">
        <v>1571</v>
      </c>
    </row>
    <row r="53" spans="1:16">
      <c r="A53" s="152"/>
      <c r="I53" s="1438"/>
      <c r="J53" s="1438"/>
      <c r="K53" s="1438"/>
      <c r="L53" s="1438"/>
      <c r="M53" s="1438"/>
      <c r="N53" s="1438"/>
      <c r="O53" s="1438"/>
      <c r="P53" s="1438"/>
    </row>
    <row r="54" spans="1:16">
      <c r="A54" s="152"/>
      <c r="I54" s="4981" t="s">
        <v>1582</v>
      </c>
      <c r="J54" s="4982" t="s">
        <v>1582</v>
      </c>
      <c r="K54" s="4968" t="s">
        <v>1678</v>
      </c>
      <c r="L54" s="4981" t="s">
        <v>1678</v>
      </c>
      <c r="M54" s="4969">
        <v>204</v>
      </c>
      <c r="N54" s="4969">
        <v>255</v>
      </c>
      <c r="O54" s="4969">
        <v>255</v>
      </c>
      <c r="P54" s="4968" t="s">
        <v>1582</v>
      </c>
    </row>
    <row r="55" spans="1:16">
      <c r="A55" s="152"/>
      <c r="I55" s="4983" t="s">
        <v>1587</v>
      </c>
      <c r="J55" s="4984" t="s">
        <v>1587</v>
      </c>
      <c r="K55" s="4968" t="s">
        <v>1679</v>
      </c>
      <c r="L55" s="4983" t="s">
        <v>1679</v>
      </c>
      <c r="M55" s="4969">
        <v>102</v>
      </c>
      <c r="N55" s="4969">
        <v>0</v>
      </c>
      <c r="O55" s="4969">
        <v>102</v>
      </c>
      <c r="P55" s="4968" t="s">
        <v>1587</v>
      </c>
    </row>
    <row r="56" spans="1:16">
      <c r="A56" s="152"/>
      <c r="I56" s="4985" t="s">
        <v>1592</v>
      </c>
      <c r="J56" s="4986" t="s">
        <v>1592</v>
      </c>
      <c r="K56" s="4968" t="s">
        <v>1680</v>
      </c>
      <c r="L56" s="4985" t="s">
        <v>1680</v>
      </c>
      <c r="M56" s="4969">
        <v>255</v>
      </c>
      <c r="N56" s="4969">
        <v>128</v>
      </c>
      <c r="O56" s="4969">
        <v>128</v>
      </c>
      <c r="P56" s="4968" t="s">
        <v>1592</v>
      </c>
    </row>
    <row r="57" spans="1:16">
      <c r="A57" s="152"/>
      <c r="I57" s="4987" t="s">
        <v>1597</v>
      </c>
      <c r="J57" s="4988" t="s">
        <v>1597</v>
      </c>
      <c r="K57" s="4968" t="s">
        <v>1681</v>
      </c>
      <c r="L57" s="4987" t="s">
        <v>1681</v>
      </c>
      <c r="M57" s="4969">
        <v>0</v>
      </c>
      <c r="N57" s="4969">
        <v>102</v>
      </c>
      <c r="O57" s="4969">
        <v>204</v>
      </c>
      <c r="P57" s="4968" t="s">
        <v>1597</v>
      </c>
    </row>
    <row r="58" spans="1:16">
      <c r="A58" s="152"/>
      <c r="I58" s="4989" t="s">
        <v>1601</v>
      </c>
      <c r="J58" s="4990" t="s">
        <v>1601</v>
      </c>
      <c r="K58" s="4968" t="s">
        <v>1682</v>
      </c>
      <c r="L58" s="4989" t="s">
        <v>1682</v>
      </c>
      <c r="M58" s="4969">
        <v>204</v>
      </c>
      <c r="N58" s="4969">
        <v>204</v>
      </c>
      <c r="O58" s="4969">
        <v>255</v>
      </c>
      <c r="P58" s="4968" t="s">
        <v>1601</v>
      </c>
    </row>
    <row r="59" spans="1:16">
      <c r="I59" s="4991" t="s">
        <v>1606</v>
      </c>
      <c r="J59" s="4992" t="s">
        <v>1606</v>
      </c>
      <c r="K59" s="4968" t="s">
        <v>1670</v>
      </c>
      <c r="L59" s="4991" t="s">
        <v>1670</v>
      </c>
      <c r="M59" s="4969">
        <v>0</v>
      </c>
      <c r="N59" s="4969">
        <v>0</v>
      </c>
      <c r="O59" s="4969">
        <v>128</v>
      </c>
      <c r="P59" s="4968" t="s">
        <v>1606</v>
      </c>
    </row>
    <row r="60" spans="1:16">
      <c r="I60" s="4993" t="s">
        <v>1611</v>
      </c>
      <c r="J60" s="4994" t="s">
        <v>1611</v>
      </c>
      <c r="K60" s="4968" t="s">
        <v>1659</v>
      </c>
      <c r="L60" s="4993" t="s">
        <v>1659</v>
      </c>
      <c r="M60" s="4969">
        <v>255</v>
      </c>
      <c r="N60" s="4969">
        <v>0</v>
      </c>
      <c r="O60" s="4969">
        <v>255</v>
      </c>
      <c r="P60" s="4968" t="s">
        <v>1611</v>
      </c>
    </row>
    <row r="61" spans="1:16">
      <c r="I61" s="4995" t="s">
        <v>1616</v>
      </c>
      <c r="J61" s="4996" t="s">
        <v>1616</v>
      </c>
      <c r="K61" s="4968" t="s">
        <v>1656</v>
      </c>
      <c r="L61" s="4995" t="s">
        <v>1656</v>
      </c>
      <c r="M61" s="4969">
        <v>255</v>
      </c>
      <c r="N61" s="4969">
        <v>255</v>
      </c>
      <c r="O61" s="4969">
        <v>0</v>
      </c>
      <c r="P61" s="4968" t="s">
        <v>1616</v>
      </c>
    </row>
    <row r="62" spans="1:16">
      <c r="I62" s="4997" t="s">
        <v>1620</v>
      </c>
      <c r="J62" s="4998" t="s">
        <v>1620</v>
      </c>
      <c r="K62" s="4968" t="s">
        <v>1663</v>
      </c>
      <c r="L62" s="4997" t="s">
        <v>1663</v>
      </c>
      <c r="M62" s="4969">
        <v>0</v>
      </c>
      <c r="N62" s="4969">
        <v>255</v>
      </c>
      <c r="O62" s="4969">
        <v>255</v>
      </c>
      <c r="P62" s="4968" t="s">
        <v>1620</v>
      </c>
    </row>
    <row r="63" spans="1:16">
      <c r="I63" s="4966" t="s">
        <v>1624</v>
      </c>
      <c r="J63" s="4967" t="s">
        <v>1624</v>
      </c>
      <c r="K63" s="4968" t="s">
        <v>1672</v>
      </c>
      <c r="L63" s="4966" t="s">
        <v>1672</v>
      </c>
      <c r="M63" s="4969">
        <v>128</v>
      </c>
      <c r="N63" s="4969">
        <v>0</v>
      </c>
      <c r="O63" s="4969">
        <v>128</v>
      </c>
      <c r="P63" s="4968" t="s">
        <v>1624</v>
      </c>
    </row>
    <row r="64" spans="1:16">
      <c r="I64" s="4999" t="s">
        <v>1558</v>
      </c>
      <c r="J64" s="5000" t="s">
        <v>1558</v>
      </c>
      <c r="K64" s="4968" t="s">
        <v>1666</v>
      </c>
      <c r="L64" s="4999" t="s">
        <v>1666</v>
      </c>
      <c r="M64" s="4969">
        <v>128</v>
      </c>
      <c r="N64" s="4969">
        <v>0</v>
      </c>
      <c r="O64" s="4969">
        <v>0</v>
      </c>
      <c r="P64" s="4968" t="s">
        <v>1558</v>
      </c>
    </row>
    <row r="65" spans="9:16">
      <c r="I65" s="4970" t="s">
        <v>1562</v>
      </c>
      <c r="J65" s="4971" t="s">
        <v>1562</v>
      </c>
      <c r="K65" s="4968" t="s">
        <v>1673</v>
      </c>
      <c r="L65" s="4970" t="s">
        <v>1673</v>
      </c>
      <c r="M65" s="4969">
        <v>0</v>
      </c>
      <c r="N65" s="4969">
        <v>128</v>
      </c>
      <c r="O65" s="4969">
        <v>128</v>
      </c>
      <c r="P65" s="4968" t="s">
        <v>1562</v>
      </c>
    </row>
    <row r="66" spans="9:16">
      <c r="I66" s="5001" t="s">
        <v>1567</v>
      </c>
      <c r="J66" s="5002" t="s">
        <v>1567</v>
      </c>
      <c r="K66" s="4968" t="s">
        <v>1652</v>
      </c>
      <c r="L66" s="5001" t="s">
        <v>1652</v>
      </c>
      <c r="M66" s="4969">
        <v>0</v>
      </c>
      <c r="N66" s="4969">
        <v>0</v>
      </c>
      <c r="O66" s="4969">
        <v>255</v>
      </c>
      <c r="P66" s="4968" t="s">
        <v>1567</v>
      </c>
    </row>
    <row r="67" spans="9:16">
      <c r="I67" s="5003" t="s">
        <v>1572</v>
      </c>
      <c r="J67" s="5004" t="s">
        <v>1572</v>
      </c>
      <c r="K67" s="4968" t="s">
        <v>1683</v>
      </c>
      <c r="L67" s="5003" t="s">
        <v>1683</v>
      </c>
      <c r="M67" s="4969">
        <v>0</v>
      </c>
      <c r="N67" s="4969">
        <v>204</v>
      </c>
      <c r="O67" s="4969">
        <v>255</v>
      </c>
      <c r="P67" s="4968" t="s">
        <v>1572</v>
      </c>
    </row>
    <row r="68" spans="9:16">
      <c r="I68" s="4981" t="s">
        <v>1578</v>
      </c>
      <c r="J68" s="4982" t="s">
        <v>1578</v>
      </c>
      <c r="K68" s="4968" t="s">
        <v>1678</v>
      </c>
      <c r="L68" s="4981" t="s">
        <v>1678</v>
      </c>
      <c r="M68" s="4969">
        <v>204</v>
      </c>
      <c r="N68" s="4969">
        <v>255</v>
      </c>
      <c r="O68" s="4969">
        <v>255</v>
      </c>
      <c r="P68" s="4968" t="s">
        <v>1578</v>
      </c>
    </row>
    <row r="69" spans="9:16">
      <c r="I69" s="5005" t="s">
        <v>1583</v>
      </c>
      <c r="J69" s="5006" t="s">
        <v>1583</v>
      </c>
      <c r="K69" s="4968" t="s">
        <v>1684</v>
      </c>
      <c r="L69" s="5005" t="s">
        <v>1684</v>
      </c>
      <c r="M69" s="4969">
        <v>204</v>
      </c>
      <c r="N69" s="4969">
        <v>255</v>
      </c>
      <c r="O69" s="4969">
        <v>204</v>
      </c>
      <c r="P69" s="4968" t="s">
        <v>1583</v>
      </c>
    </row>
    <row r="70" spans="9:16">
      <c r="I70" s="5007" t="s">
        <v>1588</v>
      </c>
      <c r="J70" s="5008" t="s">
        <v>1588</v>
      </c>
      <c r="K70" s="4968" t="s">
        <v>1685</v>
      </c>
      <c r="L70" s="5007" t="s">
        <v>1685</v>
      </c>
      <c r="M70" s="4969">
        <v>255</v>
      </c>
      <c r="N70" s="4969">
        <v>255</v>
      </c>
      <c r="O70" s="4969">
        <v>153</v>
      </c>
      <c r="P70" s="4968" t="s">
        <v>1588</v>
      </c>
    </row>
    <row r="71" spans="9:16">
      <c r="I71" s="5009" t="s">
        <v>1593</v>
      </c>
      <c r="J71" s="5010" t="s">
        <v>1593</v>
      </c>
      <c r="K71" s="4968" t="s">
        <v>1686</v>
      </c>
      <c r="L71" s="5009" t="s">
        <v>1686</v>
      </c>
      <c r="M71" s="4969">
        <v>153</v>
      </c>
      <c r="N71" s="4969">
        <v>204</v>
      </c>
      <c r="O71" s="4969">
        <v>255</v>
      </c>
      <c r="P71" s="4968" t="s">
        <v>1593</v>
      </c>
    </row>
    <row r="72" spans="9:16">
      <c r="I72" s="5011" t="s">
        <v>1598</v>
      </c>
      <c r="J72" s="5012" t="s">
        <v>1598</v>
      </c>
      <c r="K72" s="4968" t="s">
        <v>1687</v>
      </c>
      <c r="L72" s="5011" t="s">
        <v>1687</v>
      </c>
      <c r="M72" s="4969">
        <v>255</v>
      </c>
      <c r="N72" s="4969">
        <v>153</v>
      </c>
      <c r="O72" s="4969">
        <v>204</v>
      </c>
      <c r="P72" s="4968" t="s">
        <v>1598</v>
      </c>
    </row>
    <row r="73" spans="9:16">
      <c r="I73" s="5013" t="s">
        <v>1602</v>
      </c>
      <c r="J73" s="5014" t="s">
        <v>1602</v>
      </c>
      <c r="K73" s="4968" t="s">
        <v>1688</v>
      </c>
      <c r="L73" s="5013" t="s">
        <v>1688</v>
      </c>
      <c r="M73" s="4969">
        <v>204</v>
      </c>
      <c r="N73" s="4969">
        <v>153</v>
      </c>
      <c r="O73" s="4969">
        <v>255</v>
      </c>
      <c r="P73" s="4968" t="s">
        <v>1602</v>
      </c>
    </row>
    <row r="74" spans="9:16">
      <c r="I74" s="5015" t="s">
        <v>1607</v>
      </c>
      <c r="J74" s="5016" t="s">
        <v>1607</v>
      </c>
      <c r="K74" s="4968" t="s">
        <v>1689</v>
      </c>
      <c r="L74" s="5015" t="s">
        <v>1689</v>
      </c>
      <c r="M74" s="4969">
        <v>255</v>
      </c>
      <c r="N74" s="4969">
        <v>204</v>
      </c>
      <c r="O74" s="4969">
        <v>153</v>
      </c>
      <c r="P74" s="4968" t="s">
        <v>1607</v>
      </c>
    </row>
    <row r="75" spans="9:16">
      <c r="I75" s="5017" t="s">
        <v>1612</v>
      </c>
      <c r="J75" s="5018" t="s">
        <v>1612</v>
      </c>
      <c r="K75" s="4968" t="s">
        <v>1690</v>
      </c>
      <c r="L75" s="5017" t="s">
        <v>1690</v>
      </c>
      <c r="M75" s="4969">
        <v>51</v>
      </c>
      <c r="N75" s="4969">
        <v>102</v>
      </c>
      <c r="O75" s="4969">
        <v>255</v>
      </c>
      <c r="P75" s="4968" t="s">
        <v>1612</v>
      </c>
    </row>
    <row r="76" spans="9:16">
      <c r="I76" s="5019" t="s">
        <v>1617</v>
      </c>
      <c r="J76" s="5020" t="s">
        <v>1617</v>
      </c>
      <c r="K76" s="4968" t="s">
        <v>1691</v>
      </c>
      <c r="L76" s="5019" t="s">
        <v>1691</v>
      </c>
      <c r="M76" s="4969">
        <v>51</v>
      </c>
      <c r="N76" s="4969">
        <v>204</v>
      </c>
      <c r="O76" s="4969">
        <v>204</v>
      </c>
      <c r="P76" s="4968" t="s">
        <v>1617</v>
      </c>
    </row>
    <row r="77" spans="9:16">
      <c r="I77" s="5021" t="s">
        <v>1621</v>
      </c>
      <c r="J77" s="5022" t="s">
        <v>1621</v>
      </c>
      <c r="K77" s="4968" t="s">
        <v>1692</v>
      </c>
      <c r="L77" s="5021" t="s">
        <v>1692</v>
      </c>
      <c r="M77" s="4969">
        <v>153</v>
      </c>
      <c r="N77" s="4969">
        <v>204</v>
      </c>
      <c r="O77" s="4969">
        <v>0</v>
      </c>
      <c r="P77" s="4968" t="s">
        <v>1621</v>
      </c>
    </row>
    <row r="78" spans="9:16">
      <c r="I78" s="5023" t="s">
        <v>1625</v>
      </c>
      <c r="J78" s="5024" t="s">
        <v>1625</v>
      </c>
      <c r="K78" s="4968" t="s">
        <v>1693</v>
      </c>
      <c r="L78" s="5023" t="s">
        <v>1693</v>
      </c>
      <c r="M78" s="4969">
        <v>255</v>
      </c>
      <c r="N78" s="4969">
        <v>204</v>
      </c>
      <c r="O78" s="4969">
        <v>0</v>
      </c>
      <c r="P78" s="4968" t="s">
        <v>1625</v>
      </c>
    </row>
    <row r="79" spans="9:16">
      <c r="I79" s="5025" t="s">
        <v>1559</v>
      </c>
      <c r="J79" s="5026" t="s">
        <v>1559</v>
      </c>
      <c r="K79" s="4968" t="s">
        <v>1694</v>
      </c>
      <c r="L79" s="5025" t="s">
        <v>1694</v>
      </c>
      <c r="M79" s="4969">
        <v>255</v>
      </c>
      <c r="N79" s="4969">
        <v>153</v>
      </c>
      <c r="O79" s="4969">
        <v>0</v>
      </c>
      <c r="P79" s="4968" t="s">
        <v>1559</v>
      </c>
    </row>
    <row r="80" spans="9:16">
      <c r="I80" s="5027" t="s">
        <v>1563</v>
      </c>
      <c r="J80" s="5028" t="s">
        <v>1563</v>
      </c>
      <c r="K80" s="4968" t="s">
        <v>1695</v>
      </c>
      <c r="L80" s="5027" t="s">
        <v>1695</v>
      </c>
      <c r="M80" s="4969">
        <v>255</v>
      </c>
      <c r="N80" s="4969">
        <v>102</v>
      </c>
      <c r="O80" s="4969">
        <v>0</v>
      </c>
      <c r="P80" s="4968" t="s">
        <v>1563</v>
      </c>
    </row>
    <row r="81" spans="9:19">
      <c r="I81" s="5029" t="s">
        <v>1568</v>
      </c>
      <c r="J81" s="5030" t="s">
        <v>1568</v>
      </c>
      <c r="K81" s="4968" t="s">
        <v>1696</v>
      </c>
      <c r="L81" s="5029" t="s">
        <v>1696</v>
      </c>
      <c r="M81" s="4969">
        <v>102</v>
      </c>
      <c r="N81" s="4969">
        <v>102</v>
      </c>
      <c r="O81" s="4969">
        <v>153</v>
      </c>
      <c r="P81" s="4968" t="s">
        <v>1568</v>
      </c>
    </row>
    <row r="82" spans="9:19">
      <c r="I82" s="5031" t="s">
        <v>1573</v>
      </c>
      <c r="J82" s="5032" t="s">
        <v>1573</v>
      </c>
      <c r="K82" s="4968" t="s">
        <v>1697</v>
      </c>
      <c r="L82" s="5031" t="s">
        <v>1697</v>
      </c>
      <c r="M82" s="4969">
        <v>150</v>
      </c>
      <c r="N82" s="4969">
        <v>150</v>
      </c>
      <c r="O82" s="4969">
        <v>150</v>
      </c>
      <c r="P82" s="4968" t="s">
        <v>1573</v>
      </c>
    </row>
    <row r="83" spans="9:19">
      <c r="I83" s="5033" t="s">
        <v>1579</v>
      </c>
      <c r="J83" s="5034" t="s">
        <v>1579</v>
      </c>
      <c r="K83" s="4968" t="s">
        <v>1698</v>
      </c>
      <c r="L83" s="5033" t="s">
        <v>1698</v>
      </c>
      <c r="M83" s="4969">
        <v>0</v>
      </c>
      <c r="N83" s="4969">
        <v>51</v>
      </c>
      <c r="O83" s="4969">
        <v>102</v>
      </c>
      <c r="P83" s="4968" t="s">
        <v>1579</v>
      </c>
    </row>
    <row r="84" spans="9:19">
      <c r="I84" s="5035" t="s">
        <v>1584</v>
      </c>
      <c r="J84" s="5036" t="s">
        <v>1584</v>
      </c>
      <c r="K84" s="4968" t="s">
        <v>1699</v>
      </c>
      <c r="L84" s="5035" t="s">
        <v>1699</v>
      </c>
      <c r="M84" s="4969">
        <v>51</v>
      </c>
      <c r="N84" s="4969">
        <v>153</v>
      </c>
      <c r="O84" s="4969">
        <v>102</v>
      </c>
      <c r="P84" s="4968" t="s">
        <v>1584</v>
      </c>
    </row>
    <row r="85" spans="9:19">
      <c r="I85" s="5037" t="s">
        <v>1589</v>
      </c>
      <c r="J85" s="5038" t="s">
        <v>1589</v>
      </c>
      <c r="K85" s="4968" t="s">
        <v>1700</v>
      </c>
      <c r="L85" s="5037" t="s">
        <v>1700</v>
      </c>
      <c r="M85" s="4969">
        <v>0</v>
      </c>
      <c r="N85" s="4969">
        <v>51</v>
      </c>
      <c r="O85" s="4969">
        <v>0</v>
      </c>
      <c r="P85" s="4968" t="s">
        <v>1589</v>
      </c>
      <c r="S85" s="1479"/>
    </row>
    <row r="86" spans="9:19">
      <c r="I86" s="5039" t="s">
        <v>1594</v>
      </c>
      <c r="J86" s="5040" t="s">
        <v>1594</v>
      </c>
      <c r="K86" s="4968" t="s">
        <v>1701</v>
      </c>
      <c r="L86" s="5039" t="s">
        <v>1701</v>
      </c>
      <c r="M86" s="4969">
        <v>51</v>
      </c>
      <c r="N86" s="4969">
        <v>51</v>
      </c>
      <c r="O86" s="4969">
        <v>0</v>
      </c>
      <c r="P86" s="4968" t="s">
        <v>1594</v>
      </c>
    </row>
    <row r="87" spans="9:19">
      <c r="I87" s="5041" t="s">
        <v>1599</v>
      </c>
      <c r="J87" s="5042" t="s">
        <v>1599</v>
      </c>
      <c r="K87" s="4968" t="s">
        <v>1702</v>
      </c>
      <c r="L87" s="5041" t="s">
        <v>1702</v>
      </c>
      <c r="M87" s="4969">
        <v>153</v>
      </c>
      <c r="N87" s="4969">
        <v>51</v>
      </c>
      <c r="O87" s="4969">
        <v>0</v>
      </c>
      <c r="P87" s="4968" t="s">
        <v>1599</v>
      </c>
    </row>
    <row r="88" spans="9:19">
      <c r="I88" s="4979" t="s">
        <v>1603</v>
      </c>
      <c r="J88" s="4980" t="s">
        <v>1603</v>
      </c>
      <c r="K88" s="4968" t="s">
        <v>1677</v>
      </c>
      <c r="L88" s="4979" t="s">
        <v>1677</v>
      </c>
      <c r="M88" s="4969">
        <v>153</v>
      </c>
      <c r="N88" s="4969">
        <v>51</v>
      </c>
      <c r="O88" s="4969">
        <v>102</v>
      </c>
      <c r="P88" s="4968" t="s">
        <v>1603</v>
      </c>
    </row>
    <row r="89" spans="9:19">
      <c r="I89" s="5043" t="s">
        <v>1608</v>
      </c>
      <c r="J89" s="5044" t="s">
        <v>1608</v>
      </c>
      <c r="K89" s="4968" t="s">
        <v>1703</v>
      </c>
      <c r="L89" s="5043" t="s">
        <v>1703</v>
      </c>
      <c r="M89" s="4969">
        <v>51</v>
      </c>
      <c r="N89" s="4969">
        <v>51</v>
      </c>
      <c r="O89" s="4969">
        <v>153</v>
      </c>
      <c r="P89" s="4968" t="s">
        <v>1608</v>
      </c>
    </row>
    <row r="90" spans="9:19">
      <c r="I90" s="5045" t="s">
        <v>1613</v>
      </c>
      <c r="J90" s="5046" t="s">
        <v>1613</v>
      </c>
      <c r="K90" s="4968" t="s">
        <v>1704</v>
      </c>
      <c r="L90" s="5045" t="s">
        <v>1704</v>
      </c>
      <c r="M90" s="4969">
        <v>51</v>
      </c>
      <c r="N90" s="4969">
        <v>51</v>
      </c>
      <c r="O90" s="4969">
        <v>51</v>
      </c>
      <c r="P90" s="4968" t="s">
        <v>1613</v>
      </c>
    </row>
    <row r="91" spans="9:19" ht="15" customHeight="1">
      <c r="I91" s="5047" t="s">
        <v>1705</v>
      </c>
      <c r="J91" s="5048"/>
      <c r="K91" s="5048"/>
      <c r="L91" s="5048"/>
      <c r="M91" s="5048"/>
      <c r="N91" s="5048"/>
      <c r="O91" s="5048"/>
      <c r="P91" s="5049"/>
    </row>
    <row r="92" spans="9:19">
      <c r="I92" s="2964"/>
      <c r="J92" s="2965"/>
      <c r="K92" s="2965"/>
      <c r="L92" s="2965"/>
      <c r="M92" s="2965"/>
      <c r="N92" s="2965"/>
      <c r="O92" s="2965"/>
      <c r="P92" s="2966"/>
    </row>
    <row r="93" spans="9:19">
      <c r="I93" s="2956" t="s">
        <v>1706</v>
      </c>
      <c r="J93" s="2957"/>
      <c r="K93" s="2957"/>
      <c r="L93" s="2957"/>
      <c r="M93" s="2957"/>
      <c r="N93" s="2957"/>
      <c r="O93" s="2957"/>
      <c r="P93" s="2958"/>
    </row>
    <row r="94" spans="9:19">
      <c r="I94" s="2956"/>
      <c r="J94" s="2957"/>
      <c r="K94" s="2957"/>
      <c r="L94" s="2957"/>
      <c r="M94" s="2957"/>
      <c r="N94" s="2957"/>
      <c r="O94" s="2957"/>
      <c r="P94" s="2958"/>
    </row>
    <row r="95" spans="9:19">
      <c r="I95" s="5050"/>
      <c r="J95" s="5051"/>
      <c r="K95" s="5051"/>
      <c r="L95" s="5051"/>
      <c r="M95" s="5051"/>
      <c r="N95" s="5051"/>
      <c r="O95" s="5051"/>
      <c r="P95" s="5052"/>
    </row>
    <row r="97" spans="9:16" ht="18.75">
      <c r="I97" s="1482" t="s">
        <v>1707</v>
      </c>
      <c r="J97" s="1438"/>
      <c r="K97" s="1438"/>
      <c r="L97" s="1438"/>
      <c r="M97" s="1438"/>
      <c r="N97" s="1438"/>
      <c r="O97" s="1438"/>
      <c r="P97" s="1438"/>
    </row>
    <row r="98" spans="9:16" ht="18.75">
      <c r="I98" s="1482" t="s">
        <v>1708</v>
      </c>
      <c r="J98" s="1438"/>
      <c r="K98" s="1438"/>
      <c r="L98" s="1438"/>
      <c r="M98" s="1438"/>
      <c r="N98" s="1438"/>
      <c r="O98" s="1438"/>
      <c r="P98" s="1438"/>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70B650EA-FB7E-41FF-860B-4204A4A4D397}"/>
    <hyperlink ref="I91" r:id="rId2" location="dpalette" display="http://dmcritchie.mvps.org/excel/colors.htm - dpalette" xr:uid="{DAAF7109-D179-4AEE-BF19-76CB5EEB94B7}"/>
    <hyperlink ref="S7" r:id="rId3" xr:uid="{0A7E2989-1557-4D57-A137-19FEBFD05E7F}"/>
    <hyperlink ref="S10" r:id="rId4" xr:uid="{26D6BA57-D9A0-4214-A1BD-B3DE6F363919}"/>
    <hyperlink ref="S13" r:id="rId5" xr:uid="{CC9DC1A0-B8C4-4655-B9FC-D73ACF6EC558}"/>
    <hyperlink ref="S16" r:id="rId6" xr:uid="{FD108FD5-E0E9-4712-80FA-473EC2084693}"/>
    <hyperlink ref="S38" r:id="rId7" xr:uid="{9F609E99-A3B4-42EC-8EE8-7799D57DD541}"/>
    <hyperlink ref="S47" r:id="rId8" xr:uid="{F68A6F1F-1740-4517-BB75-01513259CA12}"/>
    <hyperlink ref="S32" r:id="rId9" xr:uid="{C7923E99-11B7-4BB3-B15E-7275903ADDDC}"/>
    <hyperlink ref="S26" r:id="rId10" xr:uid="{C4CB979C-4B46-483D-86DE-FF7C56E8E198}"/>
    <hyperlink ref="S28" r:id="rId11" xr:uid="{6C2DC4DA-32A3-4F9E-9F8A-735BE9CB3011}"/>
    <hyperlink ref="S30" r:id="rId12" xr:uid="{49583EB9-B912-4684-BC73-9DFAB474CF69}"/>
    <hyperlink ref="S34" r:id="rId13" xr:uid="{8AFAABBD-ED6A-4C6C-B9C3-41E4C8E797BD}"/>
    <hyperlink ref="S20" r:id="rId14" display="Trouver n'Importe quel Code Couleur HTML en 2 clics [Images, Vidéos, PDF...]" xr:uid="{885D9462-9F24-47C6-B52F-C50C5636F2E7}"/>
    <hyperlink ref="S22" r:id="rId15" xr:uid="{7CE7C722-89B4-4BFE-B6C2-7B8D355AA61A}"/>
    <hyperlink ref="S36" r:id="rId16" xr:uid="{2B8B9263-58EB-482C-8586-510195AFA983}"/>
    <hyperlink ref="S24" r:id="rId17" display="Téléchargez votre image Cliquez sur l'image pour obtenir le code couleur. https://www.ginifab.com/feeds/pms/color_picker_from_image.fr.php" xr:uid="{B5D1E7AB-13B7-490D-950D-344E7F9D79EB}"/>
    <hyperlink ref="S41" r:id="rId18" xr:uid="{C83F4FD1-D49A-4473-93ED-BD5049B8F87F}"/>
    <hyperlink ref="S43" r:id="rId19" xr:uid="{E9D27576-3D69-43A2-9C7C-8608A5C9A9B6}"/>
    <hyperlink ref="S45" r:id="rId20" xr:uid="{F518B48E-7660-46CF-9E1C-27F7CFDA5602}"/>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EBAF-8382-4752-B1CB-B310998C4B54}">
  <dimension ref="A1:AQ102"/>
  <sheetViews>
    <sheetView showZeros="0" topLeftCell="A34" zoomScale="75" zoomScaleNormal="75" workbookViewId="0">
      <selection activeCell="K81" sqref="K81"/>
    </sheetView>
  </sheetViews>
  <sheetFormatPr baseColWidth="10" defaultRowHeight="21"/>
  <cols>
    <col min="1" max="1" width="4" style="1691" customWidth="1"/>
    <col min="2" max="2" width="135.85546875" style="1691" customWidth="1"/>
    <col min="3" max="4" width="24.5703125" style="1691" customWidth="1"/>
    <col min="5" max="5" width="17.5703125" style="1778" customWidth="1"/>
    <col min="6" max="7" width="16.5703125" style="1691" customWidth="1"/>
    <col min="8" max="8" width="15.5703125" style="1691" customWidth="1"/>
    <col min="9" max="9" width="4" style="1691" customWidth="1"/>
    <col min="10" max="10" width="5.28515625" style="1799" customWidth="1"/>
    <col min="11" max="11" width="104.5703125" style="1691" customWidth="1"/>
    <col min="12" max="12" width="7.28515625" style="1691" customWidth="1"/>
    <col min="13" max="13" width="9.85546875" style="1691" customWidth="1"/>
    <col min="14" max="14" width="18.85546875" style="1691" customWidth="1"/>
    <col min="15" max="15" width="11.42578125" style="1691"/>
    <col min="16" max="16" width="14.7109375" style="1691" customWidth="1"/>
    <col min="17" max="17" width="19.28515625" style="1691" customWidth="1"/>
    <col min="18" max="18" width="53.85546875" style="1691" customWidth="1"/>
    <col min="19" max="19" width="31.42578125" style="1691" customWidth="1"/>
    <col min="20" max="21" width="22.5703125" style="1691" customWidth="1"/>
    <col min="22" max="22" width="161.28515625" style="1691" customWidth="1"/>
    <col min="23" max="23" width="9.85546875" style="1691" customWidth="1"/>
    <col min="24" max="24" width="13.85546875" style="1691" customWidth="1"/>
    <col min="25" max="26" width="14.85546875" style="1691" customWidth="1"/>
    <col min="27" max="27" width="85" style="1691" customWidth="1"/>
    <col min="28" max="28" width="12.85546875" style="1691" customWidth="1"/>
    <col min="29" max="29" width="13.5703125" style="1691" customWidth="1"/>
    <col min="30" max="30" width="17.28515625" style="1691" customWidth="1"/>
    <col min="31" max="31" width="14.85546875" style="1691" customWidth="1"/>
    <col min="32" max="32" width="75.85546875" style="1691" customWidth="1"/>
    <col min="33" max="34" width="14.85546875" style="1691" customWidth="1"/>
    <col min="35" max="35" width="15.28515625" style="1691" customWidth="1"/>
    <col min="36" max="36" width="14.85546875" style="1691" customWidth="1"/>
    <col min="37" max="37" width="42.42578125" style="1691" customWidth="1"/>
    <col min="38" max="38" width="101.7109375" style="1691" customWidth="1"/>
    <col min="39" max="39" width="8.85546875" style="1691" customWidth="1"/>
    <col min="40" max="41" width="20.28515625" style="1691" customWidth="1"/>
    <col min="42" max="42" width="11.42578125" style="1691"/>
    <col min="43" max="43" width="15.42578125" style="1691" customWidth="1"/>
    <col min="44" max="16384" width="11.42578125" style="1691"/>
  </cols>
  <sheetData>
    <row r="1" spans="2:43" ht="21.75" thickBot="1">
      <c r="B1" s="1689"/>
      <c r="C1" s="1689"/>
      <c r="D1" s="1689"/>
      <c r="E1" s="1690"/>
      <c r="F1" s="1689"/>
      <c r="G1" s="1689"/>
      <c r="H1" s="1689"/>
      <c r="I1" s="1689"/>
    </row>
    <row r="2" spans="2:43" ht="21" customHeight="1">
      <c r="B2" s="2126" t="s">
        <v>2259</v>
      </c>
      <c r="C2" s="2127"/>
      <c r="D2" s="2127"/>
      <c r="E2" s="2127"/>
      <c r="F2" s="2127"/>
      <c r="G2" s="2127"/>
      <c r="H2" s="2127"/>
      <c r="I2" s="2127"/>
      <c r="J2" s="2127"/>
      <c r="K2" s="2127"/>
      <c r="L2" s="2127"/>
      <c r="M2" s="2127"/>
      <c r="N2" s="2127"/>
      <c r="O2" s="2127"/>
      <c r="P2" s="2127"/>
      <c r="Q2" s="2127"/>
      <c r="R2" s="2127"/>
      <c r="S2" s="2127"/>
      <c r="T2" s="2128"/>
    </row>
    <row r="3" spans="2:43" ht="21.75" customHeight="1">
      <c r="B3" s="2129"/>
      <c r="C3" s="2130"/>
      <c r="D3" s="2130"/>
      <c r="E3" s="2130"/>
      <c r="F3" s="2130"/>
      <c r="G3" s="2130"/>
      <c r="H3" s="2130"/>
      <c r="I3" s="2130"/>
      <c r="J3" s="2130"/>
      <c r="K3" s="2130"/>
      <c r="L3" s="2130"/>
      <c r="M3" s="2130"/>
      <c r="N3" s="2130"/>
      <c r="O3" s="2130"/>
      <c r="P3" s="2130"/>
      <c r="Q3" s="2130"/>
      <c r="R3" s="2130"/>
      <c r="S3" s="2130"/>
      <c r="T3" s="2131"/>
    </row>
    <row r="4" spans="2:43" ht="21" customHeight="1">
      <c r="B4" s="2132" t="s">
        <v>2260</v>
      </c>
      <c r="C4" s="2134" t="s">
        <v>2261</v>
      </c>
      <c r="D4" s="2135"/>
      <c r="E4" s="2135"/>
      <c r="F4" s="2135"/>
      <c r="G4" s="2135"/>
      <c r="H4" s="2135"/>
      <c r="I4" s="2135"/>
      <c r="J4" s="1800"/>
      <c r="K4" s="1692"/>
      <c r="L4" s="1692"/>
      <c r="M4" s="1692"/>
      <c r="N4" s="1692"/>
      <c r="O4" s="1692"/>
      <c r="P4" s="1692"/>
      <c r="Q4" s="1692"/>
      <c r="R4" s="1692"/>
      <c r="S4" s="1692"/>
      <c r="T4" s="1693"/>
    </row>
    <row r="5" spans="2:43" ht="21.75" customHeight="1" thickBot="1">
      <c r="B5" s="2132"/>
      <c r="C5" s="2134"/>
      <c r="D5" s="2135"/>
      <c r="E5" s="2135"/>
      <c r="F5" s="2135"/>
      <c r="G5" s="2135"/>
      <c r="H5" s="2135"/>
      <c r="I5" s="2135"/>
      <c r="J5" s="1800"/>
      <c r="K5" s="1692"/>
      <c r="L5" s="1692"/>
      <c r="M5" s="1692"/>
      <c r="N5" s="1694" t="s">
        <v>2262</v>
      </c>
      <c r="O5" s="1692"/>
      <c r="P5" s="1692"/>
      <c r="Q5" s="1692"/>
      <c r="R5" s="1692"/>
      <c r="S5" s="1692"/>
      <c r="T5" s="1693"/>
    </row>
    <row r="6" spans="2:43" ht="21" customHeight="1" thickBot="1">
      <c r="B6" s="2133"/>
      <c r="C6" s="1695"/>
      <c r="D6" s="1695"/>
      <c r="E6" s="2136" t="s">
        <v>2263</v>
      </c>
      <c r="F6" s="2136"/>
      <c r="G6" s="2136"/>
      <c r="H6" s="2136"/>
      <c r="I6" s="2136"/>
      <c r="J6" s="1800"/>
      <c r="K6" s="2137" t="s">
        <v>2264</v>
      </c>
      <c r="L6" s="1696"/>
      <c r="M6" s="1692"/>
      <c r="N6" s="1694" t="s">
        <v>2265</v>
      </c>
      <c r="O6" s="1692"/>
      <c r="P6" s="1692"/>
      <c r="Q6" s="1692"/>
      <c r="R6" s="1692"/>
      <c r="S6" s="1692"/>
      <c r="T6" s="1693"/>
    </row>
    <row r="7" spans="2:43" ht="21.75" customHeight="1" thickBot="1">
      <c r="B7" s="2139" t="s">
        <v>2266</v>
      </c>
      <c r="C7" s="1697"/>
      <c r="D7" s="1697"/>
      <c r="E7" s="2136"/>
      <c r="F7" s="2136"/>
      <c r="G7" s="2136"/>
      <c r="H7" s="2136"/>
      <c r="I7" s="2136"/>
      <c r="J7" s="1800"/>
      <c r="K7" s="2138"/>
      <c r="L7" s="1696"/>
      <c r="M7" s="1692"/>
      <c r="N7" s="1692"/>
      <c r="O7" s="1692"/>
      <c r="P7" s="1692"/>
      <c r="Q7" s="1692"/>
      <c r="R7" s="1692"/>
      <c r="S7" s="1692"/>
      <c r="T7" s="1693"/>
      <c r="V7" s="1698" t="s">
        <v>2267</v>
      </c>
      <c r="W7" s="1698"/>
      <c r="X7" s="1699"/>
    </row>
    <row r="8" spans="2:43" ht="21.75" customHeight="1" thickBot="1">
      <c r="B8" s="2139"/>
      <c r="C8" s="1697"/>
      <c r="D8" s="1697"/>
      <c r="E8" s="1700">
        <v>1</v>
      </c>
      <c r="F8" s="1700">
        <v>2</v>
      </c>
      <c r="G8" s="1700">
        <v>3</v>
      </c>
      <c r="H8" s="1697"/>
      <c r="I8" s="1701"/>
      <c r="J8" s="1800"/>
      <c r="K8" s="1702"/>
      <c r="L8" s="1696"/>
      <c r="M8" s="1692"/>
      <c r="N8" s="1692"/>
      <c r="O8" s="1692"/>
      <c r="P8" s="1692"/>
      <c r="Q8" s="1692"/>
      <c r="R8" s="1692"/>
      <c r="S8" s="1692"/>
      <c r="T8" s="1693"/>
    </row>
    <row r="9" spans="2:43" ht="34.5" thickBot="1">
      <c r="B9" s="1703" t="str">
        <f>LEFT(ADDRESS(1,COLUMN(),4),LEN(ADDRESS(1,COLUMN(),4))-1)</f>
        <v>B</v>
      </c>
      <c r="C9" s="1703" t="str">
        <f>LEFT(ADDRESS(1,COLUMN(),4),LEN(ADDRESS(1,COLUMN(),4))-1)</f>
        <v>C</v>
      </c>
      <c r="D9" s="1703" t="str">
        <f>LEFT(ADDRESS(1,COLUMN(),4),LEN(ADDRESS(1,COLUMN(),4))-1)</f>
        <v>D</v>
      </c>
      <c r="E9" s="1704" t="s">
        <v>2268</v>
      </c>
      <c r="F9" s="1704" t="s">
        <v>2269</v>
      </c>
      <c r="G9" s="1704" t="s">
        <v>2270</v>
      </c>
      <c r="H9" s="1705"/>
      <c r="I9" s="1706"/>
      <c r="J9" s="1800"/>
      <c r="K9" s="1707" t="str">
        <f>LEFT(ADDRESS(1,COLUMN(),4),LEN(ADDRESS(1,COLUMN(),4))-1)</f>
        <v>K</v>
      </c>
      <c r="L9" s="1703"/>
      <c r="M9" s="1703" t="str">
        <f>LEFT(ADDRESS(1,COLUMN(),4),LEN(ADDRESS(1,COLUMN(),4))-1)</f>
        <v>M</v>
      </c>
      <c r="N9" s="1708"/>
      <c r="O9" s="1703" t="str">
        <f>LEFT(ADDRESS(1,COLUMN(),4),LEN(ADDRESS(1,COLUMN(),4))-1)</f>
        <v>O</v>
      </c>
      <c r="P9" s="1708"/>
      <c r="Q9" s="1703" t="str">
        <f>LEFT(ADDRESS(1,COLUMN(),4),LEN(ADDRESS(1,COLUMN(),4))-1)</f>
        <v>Q</v>
      </c>
      <c r="R9" s="1703" t="str">
        <f>LEFT(ADDRESS(1,COLUMN(),4),LEN(ADDRESS(1,COLUMN(),4))-1)</f>
        <v>R</v>
      </c>
      <c r="S9" s="1692"/>
      <c r="T9" s="1709" t="str">
        <f>LEFT(ADDRESS(1,COLUMN(),4),LEN(ADDRESS(1,COLUMN(),4))-1)</f>
        <v>T</v>
      </c>
      <c r="V9" s="1703" t="str">
        <f>LEFT(ADDRESS(1,COLUMN(),4),LEN(ADDRESS(1,COLUMN(),4))-1)</f>
        <v>V</v>
      </c>
      <c r="W9" s="1703" t="str">
        <f>LEFT(ADDRESS(1,COLUMN(),4),LEN(ADDRESS(1,COLUMN(),4))-1)</f>
        <v>W</v>
      </c>
      <c r="AA9" s="1703" t="str">
        <f>LEFT(ADDRESS(1,COLUMN(),4),LEN(ADDRESS(1,COLUMN(),4))-1)</f>
        <v>AA</v>
      </c>
      <c r="AB9" s="1703" t="str">
        <f>LEFT(ADDRESS(1,COLUMN(),4),LEN(ADDRESS(1,COLUMN(),4))-1)</f>
        <v>AB</v>
      </c>
      <c r="AF9" s="1703" t="str">
        <f>LEFT(ADDRESS(1,COLUMN(),4),LEN(ADDRESS(1,COLUMN(),4))-1)</f>
        <v>AF</v>
      </c>
      <c r="AG9" s="1703" t="str">
        <f>LEFT(ADDRESS(1,COLUMN(),4),LEN(ADDRESS(1,COLUMN(),4))-1)</f>
        <v>AG</v>
      </c>
      <c r="AL9" s="1703" t="str">
        <f>LEFT(ADDRESS(1,COLUMN(),4),LEN(ADDRESS(1,COLUMN(),4))-1)</f>
        <v>AL</v>
      </c>
      <c r="AM9" s="1703" t="str">
        <f>LEFT(ADDRESS(1,COLUMN(),4),LEN(ADDRESS(1,COLUMN(),4))-1)</f>
        <v>AM</v>
      </c>
    </row>
    <row r="10" spans="2:43" ht="30" customHeight="1">
      <c r="B10" s="1710" t="s">
        <v>2271</v>
      </c>
      <c r="C10" s="2162" t="s">
        <v>2272</v>
      </c>
      <c r="D10" s="2163"/>
      <c r="E10" s="1711" t="s">
        <v>2273</v>
      </c>
      <c r="F10" s="1783" t="s">
        <v>2274</v>
      </c>
      <c r="G10" s="1783" t="s">
        <v>2275</v>
      </c>
      <c r="H10" s="2164" t="s">
        <v>2276</v>
      </c>
      <c r="I10" s="1712"/>
      <c r="J10" s="1800"/>
      <c r="K10" s="2166" t="s">
        <v>2277</v>
      </c>
      <c r="L10" s="1713"/>
      <c r="M10" s="1714"/>
      <c r="N10" s="1714"/>
      <c r="O10" s="2167" t="s">
        <v>2278</v>
      </c>
      <c r="P10" s="2167"/>
      <c r="Q10" s="2168" t="s">
        <v>2279</v>
      </c>
      <c r="R10" s="2170" t="s">
        <v>2280</v>
      </c>
      <c r="S10" s="2170"/>
      <c r="T10" s="2171"/>
      <c r="V10" s="2140" t="s">
        <v>2281</v>
      </c>
      <c r="W10" s="2141"/>
      <c r="X10" s="2141"/>
      <c r="Y10" s="2142"/>
      <c r="AA10" s="2143" t="s">
        <v>2282</v>
      </c>
      <c r="AB10" s="2144"/>
      <c r="AC10" s="2144"/>
      <c r="AD10" s="2145"/>
      <c r="AF10" s="2147" t="s">
        <v>2283</v>
      </c>
      <c r="AG10" s="2148"/>
      <c r="AH10" s="2148"/>
      <c r="AI10" s="2149"/>
      <c r="AK10" s="2150" t="s">
        <v>2284</v>
      </c>
      <c r="AL10" s="2151"/>
      <c r="AM10" s="2151"/>
      <c r="AN10" s="2151"/>
      <c r="AO10" s="2151"/>
      <c r="AP10" s="1715"/>
      <c r="AQ10" s="1715"/>
    </row>
    <row r="11" spans="2:43" ht="27.75" customHeight="1">
      <c r="B11" s="1716" t="s">
        <v>2285</v>
      </c>
      <c r="C11" s="2152" t="s">
        <v>2286</v>
      </c>
      <c r="D11" s="2154" t="s">
        <v>2287</v>
      </c>
      <c r="E11" s="1717"/>
      <c r="F11" s="1784"/>
      <c r="G11" s="1784"/>
      <c r="H11" s="2165"/>
      <c r="I11" s="1718"/>
      <c r="J11" s="1800"/>
      <c r="K11" s="2166"/>
      <c r="L11" s="1713"/>
      <c r="M11" s="1714"/>
      <c r="N11" s="1714"/>
      <c r="O11" s="2167"/>
      <c r="P11" s="2167"/>
      <c r="Q11" s="2169"/>
      <c r="R11" s="2170"/>
      <c r="S11" s="2170"/>
      <c r="T11" s="2171"/>
      <c r="V11" s="2140"/>
      <c r="W11" s="2141"/>
      <c r="X11" s="2141"/>
      <c r="Y11" s="2142"/>
      <c r="AA11" s="2146"/>
      <c r="AB11" s="2144"/>
      <c r="AC11" s="2144"/>
      <c r="AD11" s="2145"/>
      <c r="AF11" s="2147"/>
      <c r="AG11" s="2148"/>
      <c r="AH11" s="2148"/>
      <c r="AI11" s="2149"/>
      <c r="AK11" s="2150"/>
      <c r="AL11" s="2151"/>
      <c r="AM11" s="2151"/>
      <c r="AN11" s="2151"/>
      <c r="AO11" s="2151"/>
      <c r="AP11" s="1715"/>
      <c r="AQ11" s="1715"/>
    </row>
    <row r="12" spans="2:43" ht="49.5" customHeight="1">
      <c r="B12" s="1719" t="s">
        <v>2288</v>
      </c>
      <c r="C12" s="2152"/>
      <c r="D12" s="2154"/>
      <c r="E12" s="1720" t="s">
        <v>2289</v>
      </c>
      <c r="F12" s="1721" t="s">
        <v>2290</v>
      </c>
      <c r="G12" s="1722" t="s">
        <v>2291</v>
      </c>
      <c r="H12" s="1723" t="s">
        <v>2292</v>
      </c>
      <c r="I12" s="1724"/>
      <c r="J12" s="1800"/>
      <c r="K12" s="2166"/>
      <c r="L12" s="1713"/>
      <c r="M12" s="1714"/>
      <c r="N12" s="1714"/>
      <c r="O12" s="2167"/>
      <c r="P12" s="2167"/>
      <c r="Q12" s="2169"/>
      <c r="R12" s="2170"/>
      <c r="S12" s="2170"/>
      <c r="T12" s="2171"/>
      <c r="V12" s="2140"/>
      <c r="W12" s="2141"/>
      <c r="X12" s="2141"/>
      <c r="Y12" s="2142"/>
      <c r="AA12" s="2146"/>
      <c r="AB12" s="2144"/>
      <c r="AC12" s="2144"/>
      <c r="AD12" s="2145"/>
      <c r="AF12" s="2147"/>
      <c r="AG12" s="2148"/>
      <c r="AH12" s="2148"/>
      <c r="AI12" s="2149"/>
      <c r="AK12" s="2150"/>
      <c r="AL12" s="2151"/>
      <c r="AM12" s="2151"/>
      <c r="AN12" s="2151"/>
      <c r="AO12" s="2151"/>
      <c r="AP12" s="1715"/>
      <c r="AQ12" s="1715"/>
    </row>
    <row r="13" spans="2:43" ht="64.5" customHeight="1">
      <c r="B13" s="1725" t="s">
        <v>2293</v>
      </c>
      <c r="C13" s="2153"/>
      <c r="D13" s="2155"/>
      <c r="E13" s="2156" t="s">
        <v>2294</v>
      </c>
      <c r="F13" s="2157"/>
      <c r="G13" s="2157"/>
      <c r="H13" s="2157"/>
      <c r="I13" s="2158"/>
      <c r="J13" s="1800"/>
      <c r="K13" s="1726" t="s">
        <v>2295</v>
      </c>
      <c r="L13" s="1727"/>
      <c r="M13" s="2159" t="s">
        <v>2296</v>
      </c>
      <c r="N13" s="2160"/>
      <c r="O13" s="2167"/>
      <c r="P13" s="2167"/>
      <c r="Q13" s="2169"/>
      <c r="R13" s="2161" t="s">
        <v>2297</v>
      </c>
      <c r="S13" s="2161"/>
      <c r="T13" s="1728"/>
      <c r="V13" s="1729" t="s">
        <v>2298</v>
      </c>
      <c r="W13" s="1801"/>
      <c r="X13" s="1730" t="s">
        <v>2299</v>
      </c>
      <c r="Y13" s="1731" t="str">
        <f>V9</f>
        <v>V</v>
      </c>
      <c r="AA13" s="1732"/>
      <c r="AB13" s="1733"/>
      <c r="AC13" s="1730" t="s">
        <v>2299</v>
      </c>
      <c r="AD13" s="1731" t="str">
        <f>AA9</f>
        <v>AA</v>
      </c>
      <c r="AF13" s="1732"/>
      <c r="AG13" s="1733"/>
      <c r="AH13" s="1730" t="s">
        <v>2299</v>
      </c>
      <c r="AI13" s="1731" t="str">
        <f>AF9</f>
        <v>AF</v>
      </c>
      <c r="AK13" s="1734" t="s">
        <v>2300</v>
      </c>
      <c r="AL13" s="1782" t="s">
        <v>2301</v>
      </c>
      <c r="AM13" s="1782"/>
      <c r="AN13" s="1730" t="s">
        <v>2299</v>
      </c>
      <c r="AO13" s="1735" t="str">
        <f>AL9</f>
        <v>AL</v>
      </c>
      <c r="AP13" s="2173" t="s">
        <v>2302</v>
      </c>
      <c r="AQ13" s="2173"/>
    </row>
    <row r="14" spans="2:43" ht="26.25">
      <c r="B14" s="1736" t="str">
        <f>IF(K14="","",UPPER(LEFT(H14,1))&amp;RIGHT(H14,LEN(H14)-1))</f>
        <v>Exemple équeuter, laver, cuire 100 Gr de haricots à l'anglaise les égoutter</v>
      </c>
      <c r="C14" s="1737" t="s">
        <v>2303</v>
      </c>
      <c r="D14" s="1738" t="s">
        <v>2304</v>
      </c>
      <c r="E14" s="1739" t="str">
        <f t="shared" ref="E14:E36" si="0">SUBSTITUTE(K14,E$9,"")</f>
        <v>exemple /  équeuter, laver,      cuire 300g de haricots   ...  à l'anglaise les égoutter</v>
      </c>
      <c r="F14" s="1740" t="str">
        <f t="shared" ref="F14:G36" si="1">SUBSTITUTE(E14,F$9,"")</f>
        <v>exemple /  équeuter, laver,      cuire 300g de haricots     à l'anglaise les égoutter</v>
      </c>
      <c r="G14" s="1740" t="str">
        <f t="shared" si="1"/>
        <v>exemple   équeuter, laver,      cuire 300g de haricots     à l'anglaise les égoutter</v>
      </c>
      <c r="H14" s="1741" t="str">
        <f t="shared" ref="H14:H36" si="2">TRIM(I14)</f>
        <v>exemple équeuter, laver, cuire 100 Gr de haricots à l'anglaise les égoutter</v>
      </c>
      <c r="I14" s="1742" t="str">
        <f t="shared" ref="I14:I36" si="3">SUBSTITUTE(G14,C14,D14)</f>
        <v>exemple   équeuter, laver,      cuire 100 Gr de haricots     à l'anglaise les égoutter</v>
      </c>
      <c r="J14" s="1800" t="s">
        <v>159</v>
      </c>
      <c r="K14" s="1743" t="s">
        <v>2305</v>
      </c>
      <c r="L14" s="1744"/>
      <c r="M14" s="1745">
        <f>LEN(K14)</f>
        <v>89</v>
      </c>
      <c r="N14" s="1746" t="str">
        <f>IF(ISBLANK(K14),"","Caractères")</f>
        <v>Caractères</v>
      </c>
      <c r="O14" s="1747">
        <f t="shared" ref="O14:O36" si="4">LEN(B14)</f>
        <v>75</v>
      </c>
      <c r="P14" s="1748" t="str">
        <f>IF(ISBLANK(K14),"","Caractères")</f>
        <v>Caractères</v>
      </c>
      <c r="Q14" s="1749">
        <v>50</v>
      </c>
      <c r="R14" s="1750" t="str">
        <f>IF(ISBLANK(K14),"",IF(O14&gt;Q14,(O14-Q14&amp;" caractères de trop."),"Ok moins de "&amp;Q14))</f>
        <v>25 caractères de trop.</v>
      </c>
      <c r="S14" s="1751" t="str">
        <f>IF(ISBLANK(K14),"",IF(O14=Q14,"Ok",IF(O14&lt;Q14,"Ok","répartissez votre texte sur")))</f>
        <v>répartissez votre texte sur</v>
      </c>
      <c r="T14" s="1752">
        <f>IF(ISBLANK(K14),"",IF(O14&gt;Q14,INT(O14/Q14+1),"OK "))</f>
        <v>2</v>
      </c>
      <c r="V14" s="1753" t="str">
        <f t="shared" ref="V14:V36" si="5">IF(ISBLANK(K14),"",MID(B14,1,W14-LEN(RIGHT(MID(B14,1,W14),LEN(MID(B14,1,W14))-SEARCH("§",SUBSTITUTE(B14," ","§",LEN(MID(B14,1,W14))-LEN(SUBSTITUTE(MID(B14,1,W14)," ",""))))))))</f>
        <v xml:space="preserve">Exemple équeuter, laver, cuire 100 Gr de haricots </v>
      </c>
      <c r="W14" s="1754">
        <v>50</v>
      </c>
      <c r="X14" s="1755">
        <f>LEN(V14)</f>
        <v>50</v>
      </c>
      <c r="Y14" s="1756" t="str">
        <f>IF(ISBLANK(K14),"","Caractères")</f>
        <v>Caractères</v>
      </c>
      <c r="AA14" s="1753" t="str" cm="1">
        <f t="array" aca="1" ref="AA14" ca="1">IF(ISBLANK(K14),"",LEFT(B14,MAX(IF(ISERROR(SEARCH(" ",LEFT(B14,AB14),ROW(OFFSET(INDIRECT("v14"),,,LEN(B14))))),0,SEARCH(" ",LEFT(B14,AB14),ROW(OFFSET(INDIRECT("v14"),,,LEN(B14))))))))</f>
        <v xml:space="preserve">Exemple équeuter, laver, cuire 100 Gr de haricots </v>
      </c>
      <c r="AB14" s="1754">
        <v>50</v>
      </c>
      <c r="AC14" s="1755">
        <f ca="1">LEN(AA14)</f>
        <v>50</v>
      </c>
      <c r="AD14" s="1756" t="str">
        <f>IF(ISBLANK(K14),"","Caractères")</f>
        <v>Caractères</v>
      </c>
      <c r="AF14" s="1753" t="str" cm="1">
        <f t="array" aca="1" ref="AF14" ca="1">IF(ISBLANK(K14),"",LEFT(B14,MIN(AG14,SUMPRODUCT(MAX((MID(B14,ROW(INDIRECT("1:"&amp;AG14)),1)=" ")*(ROW(INDIRECT("1:"&amp;AG14))))))))</f>
        <v xml:space="preserve">Exemple équeuter, laver, cuire 100 Gr de haricots </v>
      </c>
      <c r="AG14" s="1757">
        <v>50</v>
      </c>
      <c r="AH14" s="1755">
        <f ca="1">LEN(AF14)</f>
        <v>50</v>
      </c>
      <c r="AI14" s="1756" t="str">
        <f>IF(ISBLANK(K14),"","Caractères")</f>
        <v>Caractères</v>
      </c>
      <c r="AK14" s="1758" t="s">
        <v>2306</v>
      </c>
      <c r="AL14" s="1689" t="str">
        <f>"-"&amp;LEFT(B14,AM14)</f>
        <v xml:space="preserve">-Exemple équeuter, laver, cuire 100 Gr de haricots </v>
      </c>
      <c r="AM14" s="1757">
        <v>50</v>
      </c>
      <c r="AN14" s="1755">
        <f>LEN(AL14)</f>
        <v>51</v>
      </c>
      <c r="AO14" s="1759" t="str">
        <f t="shared" ref="AO14:AO20" si="6">IF(ISBLANK(K14),"","Caractères")</f>
        <v>Caractères</v>
      </c>
      <c r="AP14" s="1760">
        <f>LEN(K14)</f>
        <v>89</v>
      </c>
      <c r="AQ14" s="1756" t="str">
        <f>IF(ISBLANK(K14),"","Caractères")</f>
        <v>Caractères</v>
      </c>
    </row>
    <row r="15" spans="2:43" ht="26.25">
      <c r="B15" s="1736" t="str">
        <f t="shared" ref="B15:B36" si="7">IF(H15="","",UPPER(LEFT(H15,1))&amp;RIGHT(H15,LEN(H15)-1))</f>
        <v/>
      </c>
      <c r="C15" s="1737"/>
      <c r="D15" s="1738"/>
      <c r="E15" s="1739" t="str">
        <f t="shared" si="0"/>
        <v/>
      </c>
      <c r="F15" s="1740" t="str">
        <f t="shared" si="1"/>
        <v/>
      </c>
      <c r="G15" s="1740" t="str">
        <f t="shared" si="1"/>
        <v/>
      </c>
      <c r="H15" s="1741" t="str">
        <f t="shared" si="2"/>
        <v/>
      </c>
      <c r="I15" s="1742" t="str">
        <f t="shared" si="3"/>
        <v/>
      </c>
      <c r="J15" s="1800" t="s">
        <v>159</v>
      </c>
      <c r="K15" s="1743"/>
      <c r="L15" s="1744"/>
      <c r="M15" s="1745">
        <f t="shared" ref="M15" si="8">LEN(K15)</f>
        <v>0</v>
      </c>
      <c r="N15" s="1746" t="str">
        <f t="shared" ref="N15:N36" si="9">IF(ISBLANK(K15),"","Caractères")</f>
        <v/>
      </c>
      <c r="O15" s="1747">
        <f t="shared" si="4"/>
        <v>0</v>
      </c>
      <c r="P15" s="1748" t="str">
        <f>IF(ISBLANK(K15),"","Caractères")</f>
        <v/>
      </c>
      <c r="Q15" s="1749"/>
      <c r="R15" s="1750" t="str">
        <f>IF(ISBLANK(K15),"",IF(O15&gt;Q15,(O15-Q15&amp;" caractères de trop."),"Ok moins de "&amp;Q15))</f>
        <v/>
      </c>
      <c r="S15" s="1751" t="str">
        <f>IF(ISBLANK(K15),"",IF(O15=Q15,"Ok",IF(O15&lt;Q15,"Ok","répartissez votre texte sur")))</f>
        <v/>
      </c>
      <c r="T15" s="1752" t="str">
        <f>IF(ISBLANK(K15),"",IF(O15&gt;Q15,INT(O15/Q15+1),"OK "))</f>
        <v/>
      </c>
      <c r="V15" s="1753" t="str">
        <f t="shared" si="5"/>
        <v/>
      </c>
      <c r="W15" s="1757">
        <v>50</v>
      </c>
      <c r="X15" s="1755">
        <f t="shared" ref="X15:X36" si="10">LEN(V15)</f>
        <v>0</v>
      </c>
      <c r="Y15" s="1756" t="str">
        <f t="shared" ref="Y15:Y36" si="11">IF(ISBLANK(K15),"","Caractères")</f>
        <v/>
      </c>
      <c r="AA15" s="1753" t="str" cm="1">
        <f t="array" aca="1" ref="AA15" ca="1">IF(ISBLANK(K15),"",LEFT(B15,MAX(IF(ISERROR(SEARCH(" ",LEFT(B15,AB15),ROW(OFFSET(INDIRECT("v14"),,,LEN(B15))))),0,SEARCH(" ",LEFT(B15,AB15),ROW(OFFSET(INDIRECT("v14"),,,LEN(B15))))))))</f>
        <v/>
      </c>
      <c r="AB15" s="1757">
        <v>50</v>
      </c>
      <c r="AC15" s="1755">
        <f t="shared" ref="AC15:AC36" ca="1" si="12">LEN(AA15)</f>
        <v>0</v>
      </c>
      <c r="AD15" s="1756" t="str">
        <f t="shared" ref="AD15:AD36" si="13">IF(ISBLANK(K15),"","Caractères")</f>
        <v/>
      </c>
      <c r="AF15" s="1753" t="str" cm="1">
        <f t="array" aca="1" ref="AF15" ca="1">IF(ISBLANK(K15),"",LEFT(B15,MIN(AG15,SUMPRODUCT(MAX((MID(B15,ROW(INDIRECT("1:"&amp;AG15)),1)=" ")*(ROW(INDIRECT("1:"&amp;AG15))))))))</f>
        <v/>
      </c>
      <c r="AG15" s="1757">
        <v>19</v>
      </c>
      <c r="AH15" s="1755">
        <f t="shared" ref="AH15:AH36" ca="1" si="14">LEN(AF15)</f>
        <v>0</v>
      </c>
      <c r="AI15" s="1756" t="str">
        <f t="shared" ref="AI15:AI36" si="15">IF(ISBLANK(K15),"","Caractères")</f>
        <v/>
      </c>
      <c r="AK15" s="1761"/>
      <c r="AL15" s="1438"/>
      <c r="AM15" s="1757"/>
      <c r="AN15" s="1755">
        <f t="shared" ref="AN15:AN20" si="16">LEN(AL15)</f>
        <v>0</v>
      </c>
      <c r="AO15" s="1759" t="str">
        <f t="shared" si="6"/>
        <v/>
      </c>
      <c r="AP15" s="1760">
        <f>LEN(K15)</f>
        <v>0</v>
      </c>
      <c r="AQ15" s="1756" t="str">
        <f>IF(ISBLANK(K15),"","Caractères")</f>
        <v/>
      </c>
    </row>
    <row r="16" spans="2:43" ht="26.25">
      <c r="B16" s="1736" t="str">
        <f t="shared" si="7"/>
        <v>Laver, parer les aubergines, les couper en 2 et en six dans la longueur</v>
      </c>
      <c r="C16" s="1737" t="s">
        <v>2307</v>
      </c>
      <c r="D16" s="1738" t="s">
        <v>2308</v>
      </c>
      <c r="E16" s="1739" t="str">
        <f t="shared" si="0"/>
        <v>... laver, parer les aubergines,    les couper en quatre dans la longueur /</v>
      </c>
      <c r="F16" s="1740" t="str">
        <f t="shared" si="1"/>
        <v xml:space="preserve"> laver, parer les aubergines,    les couper en quatre dans la longueur /</v>
      </c>
      <c r="G16" s="1740" t="str">
        <f t="shared" si="1"/>
        <v xml:space="preserve"> laver, parer les aubergines,    les couper en quatre dans la longueur </v>
      </c>
      <c r="H16" s="1741" t="str">
        <f t="shared" si="2"/>
        <v>laver, parer les aubergines, les couper en 2 et en six dans la longueur</v>
      </c>
      <c r="I16" s="1742" t="str">
        <f t="shared" si="3"/>
        <v xml:space="preserve"> laver, parer les aubergines,    les couper en 2 et en six dans la longueur </v>
      </c>
      <c r="J16" s="1800" t="s">
        <v>159</v>
      </c>
      <c r="K16" s="1743" t="s">
        <v>2309</v>
      </c>
      <c r="L16" s="1744"/>
      <c r="M16" s="1745">
        <f>LEN(K16)</f>
        <v>75</v>
      </c>
      <c r="N16" s="1746" t="str">
        <f t="shared" si="9"/>
        <v>Caractères</v>
      </c>
      <c r="O16" s="1747">
        <f t="shared" si="4"/>
        <v>71</v>
      </c>
      <c r="P16" s="1748" t="str">
        <f t="shared" ref="P16:P36" si="17">IF(ISBLANK(K16),"","Caractères")</f>
        <v>Caractères</v>
      </c>
      <c r="Q16" s="1749">
        <v>40</v>
      </c>
      <c r="R16" s="1750" t="str">
        <f t="shared" ref="R16:R36" si="18">IF(ISBLANK(K16),"",IF(O16&gt;Q16,(O16-Q16&amp;" caractères de trop."),"Ok moins de "&amp;Q16))</f>
        <v>31 caractères de trop.</v>
      </c>
      <c r="S16" s="1751" t="str">
        <f t="shared" ref="S16:S36" si="19">IF(ISBLANK(K16),"",IF(O16=Q16,"Ok",IF(O16&lt;Q16,"Ok","répartissez votre texte sur")))</f>
        <v>répartissez votre texte sur</v>
      </c>
      <c r="T16" s="1752">
        <f t="shared" ref="T16:T36" si="20">IF(ISBLANK(K16),"",IF(O16&gt;Q16,INT(O16/Q16+1),"OK "))</f>
        <v>2</v>
      </c>
      <c r="V16" s="1753" t="str">
        <f t="shared" si="5"/>
        <v xml:space="preserve">Laver, parer les aubergines, les couper en 2 et </v>
      </c>
      <c r="W16" s="1757">
        <v>50</v>
      </c>
      <c r="X16" s="1755">
        <f t="shared" si="10"/>
        <v>48</v>
      </c>
      <c r="Y16" s="1756" t="str">
        <f t="shared" si="11"/>
        <v>Caractères</v>
      </c>
      <c r="AA16" s="1753" t="str" cm="1">
        <f t="array" aca="1" ref="AA16" ca="1">IF(ISBLANK(K16),"",LEFT(B16,MAX(IF(ISERROR(SEARCH(" ",LEFT(B16,AB16),ROW(OFFSET(INDIRECT("v14"),,,LEN(B16))))),0,SEARCH(" ",LEFT(B16,AB16),ROW(OFFSET(INDIRECT("v14"),,,LEN(B16))))))))</f>
        <v xml:space="preserve">Laver, parer les aubergines, les couper en 2 et </v>
      </c>
      <c r="AB16" s="1757">
        <v>50</v>
      </c>
      <c r="AC16" s="1755">
        <f t="shared" ca="1" si="12"/>
        <v>48</v>
      </c>
      <c r="AD16" s="1756" t="str">
        <f t="shared" si="13"/>
        <v>Caractères</v>
      </c>
      <c r="AF16" s="1753" t="str" cm="1">
        <f t="array" aca="1" ref="AF16" ca="1">IF(ISBLANK(K16),"",LEFT(B16,MIN(AG16,SUMPRODUCT(MAX((MID(B16,ROW(INDIRECT("1:"&amp;AG16)),1)=" ")*(ROW(INDIRECT("1:"&amp;AG16))))))))</f>
        <v xml:space="preserve">Laver, parer les </v>
      </c>
      <c r="AG16" s="1757">
        <v>20</v>
      </c>
      <c r="AH16" s="1755">
        <f t="shared" ca="1" si="14"/>
        <v>17</v>
      </c>
      <c r="AI16" s="1756" t="str">
        <f t="shared" si="15"/>
        <v>Caractères</v>
      </c>
      <c r="AK16" s="1758" t="s">
        <v>2310</v>
      </c>
      <c r="AL16" s="1689" t="str">
        <f>"-"&amp;MID(B16,17,15)</f>
        <v>- aubergines, le</v>
      </c>
      <c r="AM16" s="1757"/>
      <c r="AN16" s="1755">
        <f t="shared" si="16"/>
        <v>16</v>
      </c>
      <c r="AO16" s="1759" t="str">
        <f t="shared" si="6"/>
        <v>Caractères</v>
      </c>
      <c r="AP16" s="1760">
        <f>LEN(K16)</f>
        <v>75</v>
      </c>
      <c r="AQ16" s="1756" t="str">
        <f>IF(ISBLANK(K16),"","Caractères")</f>
        <v>Caractères</v>
      </c>
    </row>
    <row r="17" spans="2:43" ht="26.25">
      <c r="B17" s="1736" t="str">
        <f t="shared" si="7"/>
        <v/>
      </c>
      <c r="C17" s="1737"/>
      <c r="D17" s="1738"/>
      <c r="E17" s="1739" t="str">
        <f t="shared" si="0"/>
        <v/>
      </c>
      <c r="F17" s="1740" t="str">
        <f t="shared" si="1"/>
        <v/>
      </c>
      <c r="G17" s="1740" t="str">
        <f t="shared" si="1"/>
        <v/>
      </c>
      <c r="H17" s="1741" t="str">
        <f t="shared" si="2"/>
        <v/>
      </c>
      <c r="I17" s="1742" t="str">
        <f t="shared" si="3"/>
        <v/>
      </c>
      <c r="J17" s="1800" t="s">
        <v>159</v>
      </c>
      <c r="K17" s="1743"/>
      <c r="L17" s="1744"/>
      <c r="M17" s="1745">
        <f t="shared" ref="M17:M36" si="21">LEN(K17)</f>
        <v>0</v>
      </c>
      <c r="N17" s="1746" t="str">
        <f t="shared" si="9"/>
        <v/>
      </c>
      <c r="O17" s="1747">
        <f t="shared" si="4"/>
        <v>0</v>
      </c>
      <c r="P17" s="1748" t="str">
        <f t="shared" si="17"/>
        <v/>
      </c>
      <c r="Q17" s="1749"/>
      <c r="R17" s="1750" t="str">
        <f t="shared" si="18"/>
        <v/>
      </c>
      <c r="S17" s="1751" t="str">
        <f t="shared" si="19"/>
        <v/>
      </c>
      <c r="T17" s="1752" t="str">
        <f t="shared" si="20"/>
        <v/>
      </c>
      <c r="V17" s="1753" t="str">
        <f t="shared" si="5"/>
        <v/>
      </c>
      <c r="W17" s="1757">
        <v>50</v>
      </c>
      <c r="X17" s="1755">
        <f t="shared" si="10"/>
        <v>0</v>
      </c>
      <c r="Y17" s="1756" t="str">
        <f t="shared" si="11"/>
        <v/>
      </c>
      <c r="AA17" s="1753" t="str" cm="1">
        <f t="array" aca="1" ref="AA17" ca="1">IF(ISBLANK(K17),"",LEFT(B17,MAX(IF(ISERROR(SEARCH(" ",LEFT(B17,AB17),ROW(OFFSET(INDIRECT("v14"),,,LEN(B17))))),0,SEARCH(" ",LEFT(B17,AB17),ROW(OFFSET(INDIRECT("v14"),,,LEN(B17))))))))</f>
        <v/>
      </c>
      <c r="AB17" s="1757">
        <v>50</v>
      </c>
      <c r="AC17" s="1755">
        <f t="shared" ca="1" si="12"/>
        <v>0</v>
      </c>
      <c r="AD17" s="1756" t="str">
        <f t="shared" si="13"/>
        <v/>
      </c>
      <c r="AF17" s="1753" t="str" cm="1">
        <f t="array" aca="1" ref="AF17" ca="1">IF(ISBLANK(K17),"",LEFT(B17,MIN(AG17,SUMPRODUCT(MAX((MID(B17,ROW(INDIRECT("1:"&amp;AG17)),1)=" ")*(ROW(INDIRECT("1:"&amp;AG17))))))))</f>
        <v/>
      </c>
      <c r="AG17" s="1757">
        <v>21</v>
      </c>
      <c r="AH17" s="1755">
        <f t="shared" ca="1" si="14"/>
        <v>0</v>
      </c>
      <c r="AI17" s="1756" t="str">
        <f t="shared" si="15"/>
        <v/>
      </c>
      <c r="AK17" s="1761"/>
      <c r="AM17" s="1757"/>
      <c r="AN17" s="1755">
        <f t="shared" si="16"/>
        <v>0</v>
      </c>
      <c r="AO17" s="1759" t="str">
        <f t="shared" si="6"/>
        <v/>
      </c>
      <c r="AP17" s="1760">
        <f>LEN(K17)</f>
        <v>0</v>
      </c>
      <c r="AQ17" s="1756" t="str">
        <f>IF(ISBLANK(K17),"","Caractères")</f>
        <v/>
      </c>
    </row>
    <row r="18" spans="2:43" ht="26.25">
      <c r="B18" s="1736"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737" t="s">
        <v>2311</v>
      </c>
      <c r="D18" s="1738" t="s">
        <v>2312</v>
      </c>
      <c r="E18" s="1739"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740"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740"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741"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742"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800" t="s">
        <v>159</v>
      </c>
      <c r="K18" s="1743" t="s">
        <v>2313</v>
      </c>
      <c r="L18" s="1744"/>
      <c r="M18" s="1745">
        <f t="shared" si="21"/>
        <v>328</v>
      </c>
      <c r="N18" s="1746" t="str">
        <f t="shared" si="9"/>
        <v>Caractères</v>
      </c>
      <c r="O18" s="1747">
        <f t="shared" si="4"/>
        <v>241</v>
      </c>
      <c r="P18" s="1748" t="str">
        <f t="shared" si="17"/>
        <v>Caractères</v>
      </c>
      <c r="Q18" s="1749">
        <v>113</v>
      </c>
      <c r="R18" s="1750" t="str">
        <f t="shared" si="18"/>
        <v>128 caractères de trop.</v>
      </c>
      <c r="S18" s="1751" t="str">
        <f t="shared" si="19"/>
        <v>répartissez votre texte sur</v>
      </c>
      <c r="T18" s="1752">
        <f t="shared" si="20"/>
        <v>3</v>
      </c>
      <c r="V18" s="1753" t="str">
        <f t="shared" si="5"/>
        <v xml:space="preserve">Cuire les fèves à l'anglaise les égoutter EXEMPLE </v>
      </c>
      <c r="W18" s="1757">
        <v>50</v>
      </c>
      <c r="X18" s="1755">
        <f t="shared" si="10"/>
        <v>50</v>
      </c>
      <c r="Y18" s="1756" t="str">
        <f t="shared" si="11"/>
        <v>Caractères</v>
      </c>
      <c r="AA18" s="1753" t="str" cm="1">
        <f t="array" aca="1" ref="AA18" ca="1">IF(ISBLANK(K18),"",LEFT(B18,MAX(IF(ISERROR(SEARCH(" ",LEFT(B18,AB18),ROW(OFFSET(INDIRECT("v14"),,,LEN(B18))))),0,SEARCH(" ",LEFT(B18,AB18),ROW(OFFSET(INDIRECT("v14"),,,LEN(B18))))))))</f>
        <v xml:space="preserve">Cuire les fèves à l'anglaise les égoutter EXEMPLE </v>
      </c>
      <c r="AB18" s="1757">
        <v>50</v>
      </c>
      <c r="AC18" s="1755">
        <f t="shared" ca="1" si="12"/>
        <v>50</v>
      </c>
      <c r="AD18" s="1756" t="str">
        <f t="shared" si="13"/>
        <v>Caractères</v>
      </c>
      <c r="AF18" s="1753" t="str" cm="1">
        <f t="array" aca="1" ref="AF18" ca="1">IF(ISBLANK(K18),"",LEFT(B18,MIN(AG18,SUMPRODUCT(MAX((MID(B18,ROW(INDIRECT("1:"&amp;AG18)),1)=" ")*(ROW(INDIRECT("1:"&amp;AG18))))))))</f>
        <v xml:space="preserve">Cuire les fèves à </v>
      </c>
      <c r="AG18" s="1757">
        <v>22</v>
      </c>
      <c r="AH18" s="1755">
        <f t="shared" ca="1" si="14"/>
        <v>18</v>
      </c>
      <c r="AI18" s="1756" t="str">
        <f t="shared" si="15"/>
        <v>Caractères</v>
      </c>
      <c r="AK18" s="1758" t="s">
        <v>2314</v>
      </c>
      <c r="AL18" s="1762" t="str">
        <f>RIGHT(B18,LEN(B18)-AM18)</f>
        <v>fèves à l'anglaise les égoutter</v>
      </c>
      <c r="AM18" s="1757">
        <v>210</v>
      </c>
      <c r="AN18" s="1755">
        <f t="shared" si="16"/>
        <v>31</v>
      </c>
      <c r="AO18" s="1759" t="str">
        <f t="shared" si="6"/>
        <v>Caractères</v>
      </c>
      <c r="AP18" s="1760">
        <f>LEN(K18)</f>
        <v>328</v>
      </c>
      <c r="AQ18" s="1756" t="str">
        <f>IF(ISBLANK(K18),"","Caractères")</f>
        <v>Caractères</v>
      </c>
    </row>
    <row r="19" spans="2:43" ht="26.25">
      <c r="B19" s="1736" t="str">
        <f t="shared" si="7"/>
        <v/>
      </c>
      <c r="C19" s="1737"/>
      <c r="D19" s="1738"/>
      <c r="E19" s="1739" t="str">
        <f t="shared" si="0"/>
        <v/>
      </c>
      <c r="F19" s="1740" t="str">
        <f t="shared" si="1"/>
        <v/>
      </c>
      <c r="G19" s="1740" t="str">
        <f t="shared" si="1"/>
        <v/>
      </c>
      <c r="H19" s="1741" t="str">
        <f t="shared" si="2"/>
        <v/>
      </c>
      <c r="I19" s="1742" t="str">
        <f t="shared" si="3"/>
        <v/>
      </c>
      <c r="J19" s="1800" t="s">
        <v>159</v>
      </c>
      <c r="K19" s="1743"/>
      <c r="L19" s="1744"/>
      <c r="M19" s="1745">
        <f t="shared" si="21"/>
        <v>0</v>
      </c>
      <c r="N19" s="1746" t="str">
        <f t="shared" si="9"/>
        <v/>
      </c>
      <c r="O19" s="1747">
        <f t="shared" si="4"/>
        <v>0</v>
      </c>
      <c r="P19" s="1748" t="str">
        <f t="shared" si="17"/>
        <v/>
      </c>
      <c r="Q19" s="1749"/>
      <c r="R19" s="1750" t="str">
        <f t="shared" si="18"/>
        <v/>
      </c>
      <c r="S19" s="1751" t="str">
        <f t="shared" si="19"/>
        <v/>
      </c>
      <c r="T19" s="1752" t="str">
        <f t="shared" si="20"/>
        <v/>
      </c>
      <c r="V19" s="1753" t="str">
        <f t="shared" si="5"/>
        <v/>
      </c>
      <c r="W19" s="1757">
        <v>50</v>
      </c>
      <c r="X19" s="1755">
        <f t="shared" si="10"/>
        <v>0</v>
      </c>
      <c r="Y19" s="1756" t="str">
        <f t="shared" si="11"/>
        <v/>
      </c>
      <c r="AA19" s="1753" t="str" cm="1">
        <f t="array" aca="1" ref="AA19" ca="1">IF(ISBLANK(K19),"",LEFT(B19,MAX(IF(ISERROR(SEARCH(" ",LEFT(B19,AB19),ROW(OFFSET(INDIRECT("v14"),,,LEN(B19))))),0,SEARCH(" ",LEFT(B19,AB19),ROW(OFFSET(INDIRECT("v14"),,,LEN(B19))))))))</f>
        <v/>
      </c>
      <c r="AB19" s="1757">
        <v>50</v>
      </c>
      <c r="AC19" s="1755">
        <f t="shared" ca="1" si="12"/>
        <v>0</v>
      </c>
      <c r="AD19" s="1756" t="str">
        <f t="shared" si="13"/>
        <v/>
      </c>
      <c r="AF19" s="1753" t="str" cm="1">
        <f t="array" aca="1" ref="AF19" ca="1">IF(ISBLANK(K19),"",LEFT(B19,MIN(AG19,SUMPRODUCT(MAX((MID(B19,ROW(INDIRECT("1:"&amp;AG19)),1)=" ")*(ROW(INDIRECT("1:"&amp;AG19))))))))</f>
        <v/>
      </c>
      <c r="AG19" s="1757">
        <v>23</v>
      </c>
      <c r="AH19" s="1755">
        <f t="shared" ca="1" si="14"/>
        <v>0</v>
      </c>
      <c r="AI19" s="1756" t="str">
        <f t="shared" si="15"/>
        <v/>
      </c>
      <c r="AK19" s="1763"/>
      <c r="AL19" s="1692"/>
      <c r="AM19" s="1749"/>
      <c r="AN19" s="1764">
        <f t="shared" si="16"/>
        <v>0</v>
      </c>
      <c r="AO19" s="1765" t="str">
        <f t="shared" si="6"/>
        <v/>
      </c>
      <c r="AP19" s="1715"/>
      <c r="AQ19" s="1715"/>
    </row>
    <row r="20" spans="2:43" ht="26.25">
      <c r="B20" s="1736" t="str">
        <f t="shared" si="7"/>
        <v>Lait</v>
      </c>
      <c r="C20" s="1737" t="s">
        <v>2315</v>
      </c>
      <c r="D20" s="1738"/>
      <c r="E20" s="1739" t="str">
        <f t="shared" si="0"/>
        <v>1. litre de lait</v>
      </c>
      <c r="F20" s="1740" t="str">
        <f t="shared" si="1"/>
        <v>1. litre de lait</v>
      </c>
      <c r="G20" s="1740" t="str">
        <f t="shared" si="1"/>
        <v>1. litre de lait</v>
      </c>
      <c r="H20" s="1741" t="str">
        <f t="shared" si="2"/>
        <v>lait</v>
      </c>
      <c r="I20" s="1742" t="str">
        <f t="shared" si="3"/>
        <v xml:space="preserve"> lait</v>
      </c>
      <c r="J20" s="1800" t="s">
        <v>159</v>
      </c>
      <c r="K20" s="1743" t="s">
        <v>2316</v>
      </c>
      <c r="L20" s="1744"/>
      <c r="M20" s="1745">
        <f t="shared" si="21"/>
        <v>16</v>
      </c>
      <c r="N20" s="1746" t="str">
        <f t="shared" si="9"/>
        <v>Caractères</v>
      </c>
      <c r="O20" s="1747">
        <f t="shared" si="4"/>
        <v>4</v>
      </c>
      <c r="P20" s="1748" t="str">
        <f t="shared" si="17"/>
        <v>Caractères</v>
      </c>
      <c r="Q20" s="1749">
        <v>255</v>
      </c>
      <c r="R20" s="1750" t="str">
        <f t="shared" si="18"/>
        <v>Ok moins de 255</v>
      </c>
      <c r="S20" s="1751" t="str">
        <f t="shared" si="19"/>
        <v>Ok</v>
      </c>
      <c r="T20" s="1752" t="str">
        <f t="shared" si="20"/>
        <v xml:space="preserve">OK </v>
      </c>
      <c r="V20" s="1753" t="e">
        <f t="shared" si="5"/>
        <v>#VALUE!</v>
      </c>
      <c r="W20" s="1757">
        <v>50</v>
      </c>
      <c r="X20" s="1755" t="e">
        <f t="shared" si="10"/>
        <v>#VALUE!</v>
      </c>
      <c r="Y20" s="1756" t="str">
        <f t="shared" si="11"/>
        <v>Caractères</v>
      </c>
      <c r="AA20" s="1753" t="str" cm="1">
        <f t="array" aca="1" ref="AA20" ca="1">IF(ISBLANK(K20),"",LEFT(B20,MAX(IF(ISERROR(SEARCH(" ",LEFT(B20,AB20),ROW(OFFSET(INDIRECT("v14"),,,LEN(B20))))),0,SEARCH(" ",LEFT(B20,AB20),ROW(OFFSET(INDIRECT("v14"),,,LEN(B20))))))))</f>
        <v/>
      </c>
      <c r="AB20" s="1757">
        <v>50</v>
      </c>
      <c r="AC20" s="1755">
        <f t="shared" ca="1" si="12"/>
        <v>0</v>
      </c>
      <c r="AD20" s="1756" t="str">
        <f t="shared" si="13"/>
        <v>Caractères</v>
      </c>
      <c r="AF20" s="1753" t="str" cm="1">
        <f t="array" aca="1" ref="AF20" ca="1">IF(ISBLANK(K20),"",LEFT(B20,MIN(AG20,SUMPRODUCT(MAX((MID(B20,ROW(INDIRECT("1:"&amp;AG20)),1)=" ")*(ROW(INDIRECT("1:"&amp;AG20))))))))</f>
        <v/>
      </c>
      <c r="AG20" s="1757">
        <v>24</v>
      </c>
      <c r="AH20" s="1755">
        <f t="shared" ca="1" si="14"/>
        <v>0</v>
      </c>
      <c r="AI20" s="1756" t="str">
        <f t="shared" si="15"/>
        <v>Caractères</v>
      </c>
      <c r="AK20" s="1766" t="s">
        <v>2317</v>
      </c>
      <c r="AL20" s="1692"/>
      <c r="AM20" s="1749"/>
      <c r="AN20" s="1764">
        <f t="shared" si="16"/>
        <v>0</v>
      </c>
      <c r="AO20" s="1765" t="str">
        <f t="shared" si="6"/>
        <v>Caractères</v>
      </c>
      <c r="AP20" s="1715"/>
      <c r="AQ20" s="1715"/>
    </row>
    <row r="21" spans="2:43" ht="26.25">
      <c r="B21" s="1736" t="str">
        <f t="shared" si="7"/>
        <v>Pain sec (avec le moins de croute colorée possible)</v>
      </c>
      <c r="C21" s="1737" t="s">
        <v>2318</v>
      </c>
      <c r="D21" s="1738"/>
      <c r="E21" s="1739" t="str">
        <f t="shared" si="0"/>
        <v>0.500 kg de pain sec (avec le moins de croute colorée possible)</v>
      </c>
      <c r="F21" s="1740" t="str">
        <f t="shared" si="1"/>
        <v>0.500 kg de pain sec (avec le moins de croute colorée possible)</v>
      </c>
      <c r="G21" s="1740" t="str">
        <f t="shared" si="1"/>
        <v>0.500 kg de pain sec (avec le moins de croute colorée possible)</v>
      </c>
      <c r="H21" s="1741" t="str">
        <f t="shared" si="2"/>
        <v>pain sec (avec le moins de croute colorée possible)</v>
      </c>
      <c r="I21" s="1742" t="str">
        <f t="shared" si="3"/>
        <v xml:space="preserve"> pain sec (avec le moins de croute colorée possible)</v>
      </c>
      <c r="J21" s="1800" t="s">
        <v>159</v>
      </c>
      <c r="K21" s="1743" t="s">
        <v>2319</v>
      </c>
      <c r="L21" s="1744"/>
      <c r="M21" s="1745">
        <f t="shared" si="21"/>
        <v>63</v>
      </c>
      <c r="N21" s="1746" t="str">
        <f t="shared" si="9"/>
        <v>Caractères</v>
      </c>
      <c r="O21" s="1747">
        <f t="shared" si="4"/>
        <v>51</v>
      </c>
      <c r="P21" s="1748" t="str">
        <f t="shared" si="17"/>
        <v>Caractères</v>
      </c>
      <c r="Q21" s="1749">
        <v>255</v>
      </c>
      <c r="R21" s="1750" t="str">
        <f t="shared" si="18"/>
        <v>Ok moins de 255</v>
      </c>
      <c r="S21" s="1751" t="str">
        <f t="shared" si="19"/>
        <v>Ok</v>
      </c>
      <c r="T21" s="1752" t="str">
        <f t="shared" si="20"/>
        <v xml:space="preserve">OK </v>
      </c>
      <c r="V21" s="1753" t="str">
        <f t="shared" si="5"/>
        <v xml:space="preserve">Pain sec (avec le moins de croute colorée </v>
      </c>
      <c r="W21" s="1757">
        <v>50</v>
      </c>
      <c r="X21" s="1755">
        <f t="shared" si="10"/>
        <v>42</v>
      </c>
      <c r="Y21" s="1756" t="str">
        <f t="shared" si="11"/>
        <v>Caractères</v>
      </c>
      <c r="AA21" s="1753" t="str" cm="1">
        <f t="array" aca="1" ref="AA21" ca="1">IF(ISBLANK(K21),"",LEFT(B21,MAX(IF(ISERROR(SEARCH(" ",LEFT(B21,AB21),ROW(OFFSET(INDIRECT("v14"),,,LEN(B21))))),0,SEARCH(" ",LEFT(B21,AB21),ROW(OFFSET(INDIRECT("v14"),,,LEN(B21))))))))</f>
        <v xml:space="preserve">Pain sec (avec le moins de croute colorée </v>
      </c>
      <c r="AB21" s="1757">
        <v>50</v>
      </c>
      <c r="AC21" s="1755">
        <f t="shared" ca="1" si="12"/>
        <v>42</v>
      </c>
      <c r="AD21" s="1756" t="str">
        <f t="shared" si="13"/>
        <v>Caractères</v>
      </c>
      <c r="AF21" s="1753" t="str" cm="1">
        <f t="array" aca="1" ref="AF21" ca="1">IF(ISBLANK(K21),"",LEFT(B21,MIN(AG21,SUMPRODUCT(MAX((MID(B21,ROW(INDIRECT("1:"&amp;AG21)),1)=" ")*(ROW(INDIRECT("1:"&amp;AG21))))))))</f>
        <v xml:space="preserve">Pain sec (avec le moins </v>
      </c>
      <c r="AG21" s="1757">
        <v>25</v>
      </c>
      <c r="AH21" s="1755">
        <f t="shared" ca="1" si="14"/>
        <v>24</v>
      </c>
      <c r="AI21" s="1756" t="str">
        <f t="shared" si="15"/>
        <v>Caractères</v>
      </c>
      <c r="AK21" s="1767" t="s">
        <v>2320</v>
      </c>
      <c r="AL21" s="1692"/>
      <c r="AM21" s="1749"/>
      <c r="AN21" s="1764"/>
      <c r="AO21" s="1765"/>
      <c r="AP21" s="1715"/>
      <c r="AQ21" s="1715"/>
    </row>
    <row r="22" spans="2:43" ht="26.25">
      <c r="B22" s="1736" t="str">
        <f t="shared" si="7"/>
        <v>Œufs</v>
      </c>
      <c r="C22" s="1737">
        <v>2</v>
      </c>
      <c r="D22" s="1738"/>
      <c r="E22" s="1739" t="str">
        <f t="shared" si="0"/>
        <v>2 œufs</v>
      </c>
      <c r="F22" s="1740" t="str">
        <f t="shared" si="1"/>
        <v>2 œufs</v>
      </c>
      <c r="G22" s="1740" t="str">
        <f t="shared" si="1"/>
        <v>2 œufs</v>
      </c>
      <c r="H22" s="1741" t="str">
        <f t="shared" si="2"/>
        <v>œufs</v>
      </c>
      <c r="I22" s="1742" t="str">
        <f t="shared" si="3"/>
        <v xml:space="preserve"> œufs</v>
      </c>
      <c r="J22" s="1800" t="s">
        <v>159</v>
      </c>
      <c r="K22" s="1743" t="s">
        <v>2321</v>
      </c>
      <c r="L22" s="1744"/>
      <c r="M22" s="1745">
        <f t="shared" si="21"/>
        <v>6</v>
      </c>
      <c r="N22" s="1746" t="str">
        <f t="shared" si="9"/>
        <v>Caractères</v>
      </c>
      <c r="O22" s="1747">
        <f t="shared" si="4"/>
        <v>4</v>
      </c>
      <c r="P22" s="1748" t="str">
        <f t="shared" si="17"/>
        <v>Caractères</v>
      </c>
      <c r="Q22" s="1749">
        <v>255</v>
      </c>
      <c r="R22" s="1750" t="str">
        <f t="shared" si="18"/>
        <v>Ok moins de 255</v>
      </c>
      <c r="S22" s="1751" t="str">
        <f t="shared" si="19"/>
        <v>Ok</v>
      </c>
      <c r="T22" s="1752" t="str">
        <f t="shared" si="20"/>
        <v xml:space="preserve">OK </v>
      </c>
      <c r="V22" s="1753" t="e">
        <f t="shared" si="5"/>
        <v>#VALUE!</v>
      </c>
      <c r="W22" s="1757">
        <v>50</v>
      </c>
      <c r="X22" s="1755" t="e">
        <f t="shared" si="10"/>
        <v>#VALUE!</v>
      </c>
      <c r="Y22" s="1756" t="str">
        <f t="shared" si="11"/>
        <v>Caractères</v>
      </c>
      <c r="AA22" s="1753" t="str" cm="1">
        <f t="array" aca="1" ref="AA22" ca="1">IF(ISBLANK(K22),"",LEFT(B22,MAX(IF(ISERROR(SEARCH(" ",LEFT(B22,AB22),ROW(OFFSET(INDIRECT("v14"),,,LEN(B22))))),0,SEARCH(" ",LEFT(B22,AB22),ROW(OFFSET(INDIRECT("v14"),,,LEN(B22))))))))</f>
        <v/>
      </c>
      <c r="AB22" s="1757">
        <v>50</v>
      </c>
      <c r="AC22" s="1755">
        <f t="shared" ca="1" si="12"/>
        <v>0</v>
      </c>
      <c r="AD22" s="1756" t="str">
        <f t="shared" si="13"/>
        <v>Caractères</v>
      </c>
      <c r="AF22" s="1753" t="str" cm="1">
        <f t="array" aca="1" ref="AF22" ca="1">IF(ISBLANK(K22),"",LEFT(B22,MIN(AG22,SUMPRODUCT(MAX((MID(B22,ROW(INDIRECT("1:"&amp;AG22)),1)=" ")*(ROW(INDIRECT("1:"&amp;AG22))))))))</f>
        <v/>
      </c>
      <c r="AG22" s="1757">
        <v>26</v>
      </c>
      <c r="AH22" s="1755">
        <f t="shared" ca="1" si="14"/>
        <v>0</v>
      </c>
      <c r="AI22" s="1756" t="str">
        <f t="shared" si="15"/>
        <v>Caractères</v>
      </c>
      <c r="AK22" s="1767" t="s">
        <v>2322</v>
      </c>
      <c r="AL22" s="1692"/>
      <c r="AM22" s="1749"/>
      <c r="AN22" s="1764"/>
      <c r="AO22" s="1765"/>
      <c r="AP22" s="1715"/>
      <c r="AQ22" s="1715"/>
    </row>
    <row r="23" spans="2:43" ht="26.25">
      <c r="B23" s="1736" t="str">
        <f t="shared" si="7"/>
        <v>Noisette en poudre</v>
      </c>
      <c r="C23" s="1737" t="s">
        <v>2323</v>
      </c>
      <c r="D23" s="1738"/>
      <c r="E23" s="1739" t="str">
        <f t="shared" si="0"/>
        <v>100 g Noisette en poudre</v>
      </c>
      <c r="F23" s="1740" t="str">
        <f t="shared" si="1"/>
        <v>100 g Noisette en poudre</v>
      </c>
      <c r="G23" s="1740" t="str">
        <f t="shared" si="1"/>
        <v>100 g Noisette en poudre</v>
      </c>
      <c r="H23" s="1741" t="str">
        <f t="shared" si="2"/>
        <v>Noisette en poudre</v>
      </c>
      <c r="I23" s="1742" t="str">
        <f t="shared" si="3"/>
        <v>Noisette en poudre</v>
      </c>
      <c r="J23" s="1800" t="s">
        <v>159</v>
      </c>
      <c r="K23" s="1743" t="s">
        <v>2324</v>
      </c>
      <c r="L23" s="1744"/>
      <c r="M23" s="1745">
        <f t="shared" si="21"/>
        <v>24</v>
      </c>
      <c r="N23" s="1746" t="str">
        <f t="shared" si="9"/>
        <v>Caractères</v>
      </c>
      <c r="O23" s="1747">
        <f t="shared" si="4"/>
        <v>18</v>
      </c>
      <c r="P23" s="1748" t="str">
        <f t="shared" si="17"/>
        <v>Caractères</v>
      </c>
      <c r="Q23" s="1749">
        <v>255</v>
      </c>
      <c r="R23" s="1750" t="str">
        <f t="shared" si="18"/>
        <v>Ok moins de 255</v>
      </c>
      <c r="S23" s="1751" t="str">
        <f t="shared" si="19"/>
        <v>Ok</v>
      </c>
      <c r="T23" s="1752" t="str">
        <f t="shared" si="20"/>
        <v xml:space="preserve">OK </v>
      </c>
      <c r="V23" s="1753" t="str">
        <f t="shared" si="5"/>
        <v>Noisette en poudre</v>
      </c>
      <c r="W23" s="1757">
        <v>50</v>
      </c>
      <c r="X23" s="1755">
        <f t="shared" si="10"/>
        <v>18</v>
      </c>
      <c r="Y23" s="1756" t="str">
        <f t="shared" si="11"/>
        <v>Caractères</v>
      </c>
      <c r="AA23" s="1753" t="str" cm="1">
        <f t="array" aca="1" ref="AA23" ca="1">IF(ISBLANK(K23),"",LEFT(B23,MAX(IF(ISERROR(SEARCH(" ",LEFT(B23,AB23),ROW(OFFSET(INDIRECT("v14"),,,LEN(B23))))),0,SEARCH(" ",LEFT(B23,AB23),ROW(OFFSET(INDIRECT("v14"),,,LEN(B23))))))))</f>
        <v/>
      </c>
      <c r="AB23" s="1757">
        <v>50</v>
      </c>
      <c r="AC23" s="1755">
        <f t="shared" ca="1" si="12"/>
        <v>0</v>
      </c>
      <c r="AD23" s="1756" t="str">
        <f t="shared" si="13"/>
        <v>Caractères</v>
      </c>
      <c r="AF23" s="1753" t="str" cm="1">
        <f t="array" aca="1" ref="AF23" ca="1">IF(ISBLANK(K23),"",LEFT(B23,MIN(AG23,SUMPRODUCT(MAX((MID(B23,ROW(INDIRECT("1:"&amp;AG23)),1)=" ")*(ROW(INDIRECT("1:"&amp;AG23))))))))</f>
        <v xml:space="preserve">Noisette en </v>
      </c>
      <c r="AG23" s="1757">
        <v>27</v>
      </c>
      <c r="AH23" s="1755">
        <f t="shared" ca="1" si="14"/>
        <v>12</v>
      </c>
      <c r="AI23" s="1756" t="str">
        <f t="shared" si="15"/>
        <v>Caractères</v>
      </c>
      <c r="AK23" s="1767" t="s">
        <v>2325</v>
      </c>
      <c r="AL23" s="1692"/>
      <c r="AM23" s="1749"/>
      <c r="AN23" s="1764"/>
      <c r="AO23" s="1765"/>
      <c r="AP23" s="1715"/>
      <c r="AQ23" s="1715"/>
    </row>
    <row r="24" spans="2:43" ht="26.25">
      <c r="B24" s="1736" t="str">
        <f t="shared" si="7"/>
        <v>1 banane</v>
      </c>
      <c r="C24" s="1737" t="s">
        <v>2326</v>
      </c>
      <c r="D24" s="1738"/>
      <c r="E24" s="1739" t="str">
        <f t="shared" si="0"/>
        <v>1  banane et demi</v>
      </c>
      <c r="F24" s="1740" t="str">
        <f t="shared" si="1"/>
        <v>1  banane et demi</v>
      </c>
      <c r="G24" s="1740" t="str">
        <f t="shared" si="1"/>
        <v>1  banane et demi</v>
      </c>
      <c r="H24" s="1741" t="str">
        <f t="shared" si="2"/>
        <v>1 banane</v>
      </c>
      <c r="I24" s="1742" t="str">
        <f t="shared" si="3"/>
        <v xml:space="preserve">1  banane </v>
      </c>
      <c r="J24" s="1800" t="s">
        <v>159</v>
      </c>
      <c r="K24" s="1743" t="s">
        <v>2327</v>
      </c>
      <c r="L24" s="1744"/>
      <c r="M24" s="1745">
        <f t="shared" si="21"/>
        <v>17</v>
      </c>
      <c r="N24" s="1746" t="str">
        <f t="shared" si="9"/>
        <v>Caractères</v>
      </c>
      <c r="O24" s="1747">
        <f t="shared" si="4"/>
        <v>8</v>
      </c>
      <c r="P24" s="1748" t="str">
        <f t="shared" si="17"/>
        <v>Caractères</v>
      </c>
      <c r="Q24" s="1749">
        <v>255</v>
      </c>
      <c r="R24" s="1750" t="str">
        <f t="shared" si="18"/>
        <v>Ok moins de 255</v>
      </c>
      <c r="S24" s="1751" t="str">
        <f t="shared" si="19"/>
        <v>Ok</v>
      </c>
      <c r="T24" s="1752" t="str">
        <f t="shared" si="20"/>
        <v xml:space="preserve">OK </v>
      </c>
      <c r="V24" s="1753" t="str">
        <f t="shared" si="5"/>
        <v>1 banane</v>
      </c>
      <c r="W24" s="1757">
        <v>50</v>
      </c>
      <c r="X24" s="1755">
        <f t="shared" si="10"/>
        <v>8</v>
      </c>
      <c r="Y24" s="1756" t="str">
        <f t="shared" si="11"/>
        <v>Caractères</v>
      </c>
      <c r="AA24" s="1753" t="str" cm="1">
        <f t="array" aca="1" ref="AA24" ca="1">IF(ISBLANK(K24),"",LEFT(B24,MAX(IF(ISERROR(SEARCH(" ",LEFT(B24,AB24),ROW(OFFSET(INDIRECT("v14"),,,LEN(B24))))),0,SEARCH(" ",LEFT(B24,AB24),ROW(OFFSET(INDIRECT("v14"),,,LEN(B24))))))))</f>
        <v/>
      </c>
      <c r="AB24" s="1757">
        <v>50</v>
      </c>
      <c r="AC24" s="1755">
        <f t="shared" ca="1" si="12"/>
        <v>0</v>
      </c>
      <c r="AD24" s="1756" t="str">
        <f t="shared" si="13"/>
        <v>Caractères</v>
      </c>
      <c r="AF24" s="1753" t="str" cm="1">
        <f t="array" aca="1" ref="AF24" ca="1">IF(ISBLANK(K24),"",LEFT(B24,MIN(AG24,SUMPRODUCT(MAX((MID(B24,ROW(INDIRECT("1:"&amp;AG24)),1)=" ")*(ROW(INDIRECT("1:"&amp;AG24))))))))</f>
        <v xml:space="preserve">1 </v>
      </c>
      <c r="AG24" s="1757">
        <v>28</v>
      </c>
      <c r="AH24" s="1755">
        <f t="shared" ca="1" si="14"/>
        <v>2</v>
      </c>
      <c r="AI24" s="1756" t="str">
        <f t="shared" si="15"/>
        <v>Caractères</v>
      </c>
      <c r="AK24" s="1767" t="s">
        <v>2328</v>
      </c>
      <c r="AL24" s="1692"/>
      <c r="AM24" s="1749"/>
      <c r="AN24" s="1764"/>
      <c r="AO24" s="1765"/>
      <c r="AP24" s="1715"/>
      <c r="AQ24" s="1715"/>
    </row>
    <row r="25" spans="2:43" ht="26.25">
      <c r="B25" s="1736" t="str">
        <f t="shared" si="7"/>
        <v/>
      </c>
      <c r="C25" s="1737"/>
      <c r="D25" s="1738"/>
      <c r="E25" s="1739" t="str">
        <f t="shared" si="0"/>
        <v/>
      </c>
      <c r="F25" s="1740" t="str">
        <f t="shared" si="1"/>
        <v/>
      </c>
      <c r="G25" s="1740" t="str">
        <f t="shared" si="1"/>
        <v/>
      </c>
      <c r="H25" s="1741" t="str">
        <f t="shared" si="2"/>
        <v/>
      </c>
      <c r="I25" s="1742" t="str">
        <f t="shared" si="3"/>
        <v/>
      </c>
      <c r="J25" s="1800" t="s">
        <v>159</v>
      </c>
      <c r="K25" s="1743"/>
      <c r="L25" s="1744"/>
      <c r="M25" s="1745">
        <f t="shared" si="21"/>
        <v>0</v>
      </c>
      <c r="N25" s="1746" t="str">
        <f t="shared" si="9"/>
        <v/>
      </c>
      <c r="O25" s="1747">
        <f t="shared" si="4"/>
        <v>0</v>
      </c>
      <c r="P25" s="1748" t="str">
        <f t="shared" si="17"/>
        <v/>
      </c>
      <c r="Q25" s="1749">
        <v>255</v>
      </c>
      <c r="R25" s="1750" t="str">
        <f t="shared" si="18"/>
        <v/>
      </c>
      <c r="S25" s="1751" t="str">
        <f t="shared" si="19"/>
        <v/>
      </c>
      <c r="T25" s="1752" t="str">
        <f t="shared" si="20"/>
        <v/>
      </c>
      <c r="V25" s="1753" t="str">
        <f t="shared" si="5"/>
        <v/>
      </c>
      <c r="W25" s="1757">
        <v>50</v>
      </c>
      <c r="X25" s="1755">
        <f t="shared" si="10"/>
        <v>0</v>
      </c>
      <c r="Y25" s="1756" t="str">
        <f t="shared" si="11"/>
        <v/>
      </c>
      <c r="AA25" s="1753" t="str" cm="1">
        <f t="array" aca="1" ref="AA25" ca="1">IF(ISBLANK(K25),"",LEFT(B25,MAX(IF(ISERROR(SEARCH(" ",LEFT(B25,AB25),ROW(OFFSET(INDIRECT("v14"),,,LEN(B25))))),0,SEARCH(" ",LEFT(B25,AB25),ROW(OFFSET(INDIRECT("v14"),,,LEN(B25))))))))</f>
        <v/>
      </c>
      <c r="AB25" s="1757">
        <v>50</v>
      </c>
      <c r="AC25" s="1755">
        <f t="shared" ca="1" si="12"/>
        <v>0</v>
      </c>
      <c r="AD25" s="1756" t="str">
        <f t="shared" si="13"/>
        <v/>
      </c>
      <c r="AF25" s="1753" t="str" cm="1">
        <f t="array" aca="1" ref="AF25" ca="1">IF(ISBLANK(K25),"",LEFT(B25,MIN(AG25,SUMPRODUCT(MAX((MID(B25,ROW(INDIRECT("1:"&amp;AG25)),1)=" ")*(ROW(INDIRECT("1:"&amp;AG25))))))))</f>
        <v/>
      </c>
      <c r="AG25" s="1757">
        <v>29</v>
      </c>
      <c r="AH25" s="1755">
        <f t="shared" ca="1" si="14"/>
        <v>0</v>
      </c>
      <c r="AI25" s="1756" t="str">
        <f t="shared" si="15"/>
        <v/>
      </c>
      <c r="AK25" s="2174" t="s">
        <v>2329</v>
      </c>
      <c r="AL25" s="2175"/>
      <c r="AM25" s="1768"/>
      <c r="AN25" s="1769"/>
      <c r="AO25" s="1765"/>
      <c r="AP25" s="1715"/>
      <c r="AQ25" s="1715"/>
    </row>
    <row r="26" spans="2:43" ht="26.25">
      <c r="B26" s="1736" t="str">
        <f t="shared" si="7"/>
        <v/>
      </c>
      <c r="C26" s="1737"/>
      <c r="D26" s="1738"/>
      <c r="E26" s="1739" t="str">
        <f t="shared" si="0"/>
        <v/>
      </c>
      <c r="F26" s="1740" t="str">
        <f t="shared" si="1"/>
        <v/>
      </c>
      <c r="G26" s="1740" t="str">
        <f t="shared" si="1"/>
        <v/>
      </c>
      <c r="H26" s="1741" t="str">
        <f t="shared" si="2"/>
        <v/>
      </c>
      <c r="I26" s="1742" t="str">
        <f t="shared" si="3"/>
        <v/>
      </c>
      <c r="J26" s="1800" t="s">
        <v>159</v>
      </c>
      <c r="K26" s="1743"/>
      <c r="L26" s="1744"/>
      <c r="M26" s="1745">
        <f t="shared" si="21"/>
        <v>0</v>
      </c>
      <c r="N26" s="1746" t="str">
        <f t="shared" si="9"/>
        <v/>
      </c>
      <c r="O26" s="1747">
        <f t="shared" si="4"/>
        <v>0</v>
      </c>
      <c r="P26" s="1748" t="str">
        <f t="shared" si="17"/>
        <v/>
      </c>
      <c r="Q26" s="1749">
        <v>255</v>
      </c>
      <c r="R26" s="1750" t="str">
        <f t="shared" si="18"/>
        <v/>
      </c>
      <c r="S26" s="1751" t="str">
        <f t="shared" si="19"/>
        <v/>
      </c>
      <c r="T26" s="1752" t="str">
        <f t="shared" si="20"/>
        <v/>
      </c>
      <c r="V26" s="1753" t="str">
        <f t="shared" si="5"/>
        <v/>
      </c>
      <c r="W26" s="1757">
        <v>50</v>
      </c>
      <c r="X26" s="1755">
        <f t="shared" si="10"/>
        <v>0</v>
      </c>
      <c r="Y26" s="1756" t="str">
        <f t="shared" si="11"/>
        <v/>
      </c>
      <c r="AA26" s="1753" t="str" cm="1">
        <f t="array" aca="1" ref="AA26" ca="1">IF(ISBLANK(K26),"",LEFT(B26,MAX(IF(ISERROR(SEARCH(" ",LEFT(B26,AB26),ROW(OFFSET(INDIRECT("v14"),,,LEN(B26))))),0,SEARCH(" ",LEFT(B26,AB26),ROW(OFFSET(INDIRECT("v14"),,,LEN(B26))))))))</f>
        <v/>
      </c>
      <c r="AB26" s="1757">
        <v>50</v>
      </c>
      <c r="AC26" s="1755">
        <f t="shared" ca="1" si="12"/>
        <v>0</v>
      </c>
      <c r="AD26" s="1756" t="str">
        <f t="shared" si="13"/>
        <v/>
      </c>
      <c r="AF26" s="1753" t="str" cm="1">
        <f t="array" aca="1" ref="AF26" ca="1">IF(ISBLANK(K26),"",LEFT(B26,MIN(AG26,SUMPRODUCT(MAX((MID(B26,ROW(INDIRECT("1:"&amp;AG26)),1)=" ")*(ROW(INDIRECT("1:"&amp;AG26))))))))</f>
        <v/>
      </c>
      <c r="AG26" s="1757">
        <v>30</v>
      </c>
      <c r="AH26" s="1755">
        <f t="shared" ca="1" si="14"/>
        <v>0</v>
      </c>
      <c r="AI26" s="1756" t="str">
        <f t="shared" si="15"/>
        <v/>
      </c>
      <c r="AK26" s="1763"/>
      <c r="AL26" s="1692"/>
      <c r="AM26" s="1749"/>
      <c r="AN26" s="1764">
        <f t="shared" ref="AN26:AN36" si="22">LEN(AL26)</f>
        <v>0</v>
      </c>
      <c r="AO26" s="1765" t="str">
        <f t="shared" ref="AO26:AO36" si="23">IF(ISBLANK(K26),"","Caractères")</f>
        <v/>
      </c>
      <c r="AP26" s="1715"/>
      <c r="AQ26" s="1715"/>
    </row>
    <row r="27" spans="2:43" ht="26.25">
      <c r="B27" s="1736" t="str">
        <f t="shared" si="7"/>
        <v/>
      </c>
      <c r="C27" s="1737"/>
      <c r="D27" s="1738"/>
      <c r="E27" s="1739" t="str">
        <f t="shared" si="0"/>
        <v/>
      </c>
      <c r="F27" s="1740" t="str">
        <f t="shared" si="1"/>
        <v/>
      </c>
      <c r="G27" s="1740" t="str">
        <f t="shared" si="1"/>
        <v/>
      </c>
      <c r="H27" s="1741" t="str">
        <f t="shared" si="2"/>
        <v/>
      </c>
      <c r="I27" s="1742" t="str">
        <f t="shared" si="3"/>
        <v/>
      </c>
      <c r="J27" s="1800" t="s">
        <v>159</v>
      </c>
      <c r="K27" s="1743"/>
      <c r="L27" s="1744"/>
      <c r="M27" s="1745">
        <f t="shared" si="21"/>
        <v>0</v>
      </c>
      <c r="N27" s="1746" t="str">
        <f t="shared" si="9"/>
        <v/>
      </c>
      <c r="O27" s="1747">
        <f t="shared" si="4"/>
        <v>0</v>
      </c>
      <c r="P27" s="1748" t="str">
        <f t="shared" si="17"/>
        <v/>
      </c>
      <c r="Q27" s="1749">
        <v>255</v>
      </c>
      <c r="R27" s="1750" t="str">
        <f t="shared" si="18"/>
        <v/>
      </c>
      <c r="S27" s="1751" t="str">
        <f t="shared" si="19"/>
        <v/>
      </c>
      <c r="T27" s="1752" t="str">
        <f t="shared" si="20"/>
        <v/>
      </c>
      <c r="V27" s="1753" t="str">
        <f t="shared" si="5"/>
        <v/>
      </c>
      <c r="W27" s="1757">
        <v>50</v>
      </c>
      <c r="X27" s="1755">
        <f t="shared" si="10"/>
        <v>0</v>
      </c>
      <c r="Y27" s="1756" t="str">
        <f t="shared" si="11"/>
        <v/>
      </c>
      <c r="AA27" s="1753" t="str" cm="1">
        <f t="array" aca="1" ref="AA27" ca="1">IF(ISBLANK(K27),"",LEFT(B27,MAX(IF(ISERROR(SEARCH(" ",LEFT(B27,AB27),ROW(OFFSET(INDIRECT("v14"),,,LEN(B27))))),0,SEARCH(" ",LEFT(B27,AB27),ROW(OFFSET(INDIRECT("v14"),,,LEN(B27))))))))</f>
        <v/>
      </c>
      <c r="AB27" s="1757">
        <v>50</v>
      </c>
      <c r="AC27" s="1755">
        <f t="shared" ca="1" si="12"/>
        <v>0</v>
      </c>
      <c r="AD27" s="1756" t="str">
        <f t="shared" si="13"/>
        <v/>
      </c>
      <c r="AF27" s="1753" t="str" cm="1">
        <f t="array" aca="1" ref="AF27" ca="1">IF(ISBLANK(K27),"",LEFT(B27,MIN(AG27,SUMPRODUCT(MAX((MID(B27,ROW(INDIRECT("1:"&amp;AG27)),1)=" ")*(ROW(INDIRECT("1:"&amp;AG27))))))))</f>
        <v/>
      </c>
      <c r="AG27" s="1757">
        <v>31</v>
      </c>
      <c r="AH27" s="1755">
        <f t="shared" ca="1" si="14"/>
        <v>0</v>
      </c>
      <c r="AI27" s="1756" t="str">
        <f t="shared" si="15"/>
        <v/>
      </c>
      <c r="AK27" s="1763"/>
      <c r="AL27" s="1692"/>
      <c r="AM27" s="1749"/>
      <c r="AN27" s="1764">
        <f t="shared" si="22"/>
        <v>0</v>
      </c>
      <c r="AO27" s="1765" t="str">
        <f t="shared" si="23"/>
        <v/>
      </c>
      <c r="AP27" s="1715"/>
      <c r="AQ27" s="1715"/>
    </row>
    <row r="28" spans="2:43" ht="26.25">
      <c r="B28" s="1736" t="str">
        <f t="shared" si="7"/>
        <v/>
      </c>
      <c r="C28" s="1737"/>
      <c r="D28" s="1738"/>
      <c r="E28" s="1739" t="str">
        <f t="shared" si="0"/>
        <v/>
      </c>
      <c r="F28" s="1740" t="str">
        <f t="shared" si="1"/>
        <v/>
      </c>
      <c r="G28" s="1740" t="str">
        <f t="shared" si="1"/>
        <v/>
      </c>
      <c r="H28" s="1741" t="str">
        <f t="shared" si="2"/>
        <v/>
      </c>
      <c r="I28" s="1742" t="str">
        <f t="shared" si="3"/>
        <v/>
      </c>
      <c r="J28" s="1800" t="s">
        <v>159</v>
      </c>
      <c r="K28" s="1743"/>
      <c r="L28" s="1744"/>
      <c r="M28" s="1745">
        <f t="shared" si="21"/>
        <v>0</v>
      </c>
      <c r="N28" s="1746" t="str">
        <f t="shared" si="9"/>
        <v/>
      </c>
      <c r="O28" s="1747">
        <f t="shared" si="4"/>
        <v>0</v>
      </c>
      <c r="P28" s="1748" t="str">
        <f t="shared" si="17"/>
        <v/>
      </c>
      <c r="Q28" s="1749">
        <v>255</v>
      </c>
      <c r="R28" s="1750" t="str">
        <f t="shared" si="18"/>
        <v/>
      </c>
      <c r="S28" s="1751" t="str">
        <f t="shared" si="19"/>
        <v/>
      </c>
      <c r="T28" s="1752" t="str">
        <f t="shared" si="20"/>
        <v/>
      </c>
      <c r="V28" s="1753" t="str">
        <f t="shared" si="5"/>
        <v/>
      </c>
      <c r="W28" s="1757">
        <v>50</v>
      </c>
      <c r="X28" s="1755">
        <f t="shared" si="10"/>
        <v>0</v>
      </c>
      <c r="Y28" s="1756" t="str">
        <f t="shared" si="11"/>
        <v/>
      </c>
      <c r="AA28" s="1753" t="str" cm="1">
        <f t="array" aca="1" ref="AA28" ca="1">IF(ISBLANK(K28),"",LEFT(B28,MAX(IF(ISERROR(SEARCH(" ",LEFT(B28,AB28),ROW(OFFSET(INDIRECT("v14"),,,LEN(B28))))),0,SEARCH(" ",LEFT(B28,AB28),ROW(OFFSET(INDIRECT("v14"),,,LEN(B28))))))))</f>
        <v/>
      </c>
      <c r="AB28" s="1757">
        <v>50</v>
      </c>
      <c r="AC28" s="1755">
        <f t="shared" ca="1" si="12"/>
        <v>0</v>
      </c>
      <c r="AD28" s="1756" t="str">
        <f t="shared" si="13"/>
        <v/>
      </c>
      <c r="AF28" s="1753" t="str" cm="1">
        <f t="array" aca="1" ref="AF28" ca="1">IF(ISBLANK(K28),"",LEFT(B28,MIN(AG28,SUMPRODUCT(MAX((MID(B28,ROW(INDIRECT("1:"&amp;AG28)),1)=" ")*(ROW(INDIRECT("1:"&amp;AG28))))))))</f>
        <v/>
      </c>
      <c r="AG28" s="1757">
        <v>32</v>
      </c>
      <c r="AH28" s="1755">
        <f t="shared" ca="1" si="14"/>
        <v>0</v>
      </c>
      <c r="AI28" s="1756" t="str">
        <f t="shared" si="15"/>
        <v/>
      </c>
      <c r="AK28" s="1763"/>
      <c r="AL28" s="1692"/>
      <c r="AM28" s="1749"/>
      <c r="AN28" s="1764">
        <f t="shared" si="22"/>
        <v>0</v>
      </c>
      <c r="AO28" s="1765" t="str">
        <f t="shared" si="23"/>
        <v/>
      </c>
      <c r="AP28" s="1715"/>
      <c r="AQ28" s="1715"/>
    </row>
    <row r="29" spans="2:43" ht="26.25">
      <c r="B29" s="1736" t="str">
        <f t="shared" si="7"/>
        <v/>
      </c>
      <c r="C29" s="1737"/>
      <c r="D29" s="1738"/>
      <c r="E29" s="1739" t="str">
        <f t="shared" si="0"/>
        <v/>
      </c>
      <c r="F29" s="1740" t="str">
        <f t="shared" si="1"/>
        <v/>
      </c>
      <c r="G29" s="1740" t="str">
        <f t="shared" si="1"/>
        <v/>
      </c>
      <c r="H29" s="1741" t="str">
        <f t="shared" si="2"/>
        <v/>
      </c>
      <c r="I29" s="1742" t="str">
        <f t="shared" si="3"/>
        <v/>
      </c>
      <c r="J29" s="1800" t="s">
        <v>159</v>
      </c>
      <c r="K29" s="1743"/>
      <c r="L29" s="1744"/>
      <c r="M29" s="1745">
        <f t="shared" si="21"/>
        <v>0</v>
      </c>
      <c r="N29" s="1746" t="str">
        <f t="shared" si="9"/>
        <v/>
      </c>
      <c r="O29" s="1747">
        <f t="shared" si="4"/>
        <v>0</v>
      </c>
      <c r="P29" s="1748" t="str">
        <f t="shared" si="17"/>
        <v/>
      </c>
      <c r="Q29" s="1749">
        <v>255</v>
      </c>
      <c r="R29" s="1750" t="str">
        <f t="shared" si="18"/>
        <v/>
      </c>
      <c r="S29" s="1751" t="str">
        <f t="shared" si="19"/>
        <v/>
      </c>
      <c r="T29" s="1752" t="str">
        <f t="shared" si="20"/>
        <v/>
      </c>
      <c r="V29" s="1753" t="str">
        <f t="shared" si="5"/>
        <v/>
      </c>
      <c r="W29" s="1757">
        <v>50</v>
      </c>
      <c r="X29" s="1755">
        <f t="shared" si="10"/>
        <v>0</v>
      </c>
      <c r="Y29" s="1756" t="str">
        <f t="shared" si="11"/>
        <v/>
      </c>
      <c r="AA29" s="1753" t="str" cm="1">
        <f t="array" aca="1" ref="AA29" ca="1">IF(ISBLANK(K29),"",LEFT(B29,MAX(IF(ISERROR(SEARCH(" ",LEFT(B29,AB29),ROW(OFFSET(INDIRECT("v14"),,,LEN(B29))))),0,SEARCH(" ",LEFT(B29,AB29),ROW(OFFSET(INDIRECT("v14"),,,LEN(B29))))))))</f>
        <v/>
      </c>
      <c r="AB29" s="1757">
        <v>50</v>
      </c>
      <c r="AC29" s="1755">
        <f t="shared" ca="1" si="12"/>
        <v>0</v>
      </c>
      <c r="AD29" s="1756" t="str">
        <f t="shared" si="13"/>
        <v/>
      </c>
      <c r="AF29" s="1753" t="str" cm="1">
        <f t="array" aca="1" ref="AF29" ca="1">IF(ISBLANK(K29),"",LEFT(B29,MIN(AG29,SUMPRODUCT(MAX((MID(B29,ROW(INDIRECT("1:"&amp;AG29)),1)=" ")*(ROW(INDIRECT("1:"&amp;AG29))))))))</f>
        <v/>
      </c>
      <c r="AG29" s="1757">
        <v>33</v>
      </c>
      <c r="AH29" s="1755">
        <f t="shared" ca="1" si="14"/>
        <v>0</v>
      </c>
      <c r="AI29" s="1756" t="str">
        <f t="shared" si="15"/>
        <v/>
      </c>
      <c r="AK29" s="1763"/>
      <c r="AL29" s="1692"/>
      <c r="AM29" s="1749"/>
      <c r="AN29" s="1764">
        <f t="shared" si="22"/>
        <v>0</v>
      </c>
      <c r="AO29" s="1765" t="str">
        <f t="shared" si="23"/>
        <v/>
      </c>
      <c r="AP29" s="1715"/>
      <c r="AQ29" s="1715"/>
    </row>
    <row r="30" spans="2:43" ht="26.25">
      <c r="B30" s="1736" t="str">
        <f t="shared" si="7"/>
        <v/>
      </c>
      <c r="C30" s="1737"/>
      <c r="D30" s="1738"/>
      <c r="E30" s="1739" t="str">
        <f t="shared" si="0"/>
        <v/>
      </c>
      <c r="F30" s="1740" t="str">
        <f t="shared" si="1"/>
        <v/>
      </c>
      <c r="G30" s="1740" t="str">
        <f t="shared" si="1"/>
        <v/>
      </c>
      <c r="H30" s="1741" t="str">
        <f t="shared" si="2"/>
        <v/>
      </c>
      <c r="I30" s="1742" t="str">
        <f t="shared" si="3"/>
        <v/>
      </c>
      <c r="J30" s="1800" t="s">
        <v>159</v>
      </c>
      <c r="K30" s="1743"/>
      <c r="L30" s="1744"/>
      <c r="M30" s="1745">
        <f t="shared" si="21"/>
        <v>0</v>
      </c>
      <c r="N30" s="1746" t="str">
        <f t="shared" si="9"/>
        <v/>
      </c>
      <c r="O30" s="1747">
        <f t="shared" si="4"/>
        <v>0</v>
      </c>
      <c r="P30" s="1748" t="str">
        <f t="shared" si="17"/>
        <v/>
      </c>
      <c r="Q30" s="1749">
        <v>255</v>
      </c>
      <c r="R30" s="1750" t="str">
        <f t="shared" si="18"/>
        <v/>
      </c>
      <c r="S30" s="1751" t="str">
        <f t="shared" si="19"/>
        <v/>
      </c>
      <c r="T30" s="1752" t="str">
        <f t="shared" si="20"/>
        <v/>
      </c>
      <c r="V30" s="1753" t="str">
        <f t="shared" si="5"/>
        <v/>
      </c>
      <c r="W30" s="1757">
        <v>50</v>
      </c>
      <c r="X30" s="1755">
        <f t="shared" si="10"/>
        <v>0</v>
      </c>
      <c r="Y30" s="1756" t="str">
        <f t="shared" si="11"/>
        <v/>
      </c>
      <c r="AA30" s="1753" t="str" cm="1">
        <f t="array" aca="1" ref="AA30" ca="1">IF(ISBLANK(K30),"",LEFT(B30,MAX(IF(ISERROR(SEARCH(" ",LEFT(B30,AB30),ROW(OFFSET(INDIRECT("v14"),,,LEN(B30))))),0,SEARCH(" ",LEFT(B30,AB30),ROW(OFFSET(INDIRECT("v14"),,,LEN(B30))))))))</f>
        <v/>
      </c>
      <c r="AB30" s="1757">
        <v>50</v>
      </c>
      <c r="AC30" s="1755">
        <f t="shared" ca="1" si="12"/>
        <v>0</v>
      </c>
      <c r="AD30" s="1756" t="str">
        <f t="shared" si="13"/>
        <v/>
      </c>
      <c r="AF30" s="1753" t="str" cm="1">
        <f t="array" aca="1" ref="AF30" ca="1">IF(ISBLANK(K30),"",LEFT(B30,MIN(AG30,SUMPRODUCT(MAX((MID(B30,ROW(INDIRECT("1:"&amp;AG30)),1)=" ")*(ROW(INDIRECT("1:"&amp;AG30))))))))</f>
        <v/>
      </c>
      <c r="AG30" s="1757">
        <v>34</v>
      </c>
      <c r="AH30" s="1755">
        <f t="shared" ca="1" si="14"/>
        <v>0</v>
      </c>
      <c r="AI30" s="1756" t="str">
        <f t="shared" si="15"/>
        <v/>
      </c>
      <c r="AK30" s="1763"/>
      <c r="AL30" s="1692"/>
      <c r="AM30" s="1749"/>
      <c r="AN30" s="1764">
        <f t="shared" si="22"/>
        <v>0</v>
      </c>
      <c r="AO30" s="1765" t="str">
        <f t="shared" si="23"/>
        <v/>
      </c>
      <c r="AP30" s="1715"/>
      <c r="AQ30" s="1715"/>
    </row>
    <row r="31" spans="2:43" ht="26.25">
      <c r="B31" s="1736" t="str">
        <f t="shared" si="7"/>
        <v/>
      </c>
      <c r="C31" s="1737"/>
      <c r="D31" s="1738"/>
      <c r="E31" s="1739" t="str">
        <f t="shared" si="0"/>
        <v/>
      </c>
      <c r="F31" s="1740" t="str">
        <f t="shared" si="1"/>
        <v/>
      </c>
      <c r="G31" s="1740" t="str">
        <f t="shared" si="1"/>
        <v/>
      </c>
      <c r="H31" s="1741" t="str">
        <f t="shared" si="2"/>
        <v/>
      </c>
      <c r="I31" s="1742" t="str">
        <f t="shared" si="3"/>
        <v/>
      </c>
      <c r="J31" s="1800" t="s">
        <v>159</v>
      </c>
      <c r="K31" s="1743"/>
      <c r="L31" s="1744"/>
      <c r="M31" s="1745">
        <f t="shared" si="21"/>
        <v>0</v>
      </c>
      <c r="N31" s="1746" t="str">
        <f t="shared" si="9"/>
        <v/>
      </c>
      <c r="O31" s="1747">
        <f t="shared" si="4"/>
        <v>0</v>
      </c>
      <c r="P31" s="1748" t="str">
        <f t="shared" si="17"/>
        <v/>
      </c>
      <c r="Q31" s="1749">
        <v>255</v>
      </c>
      <c r="R31" s="1750" t="str">
        <f t="shared" si="18"/>
        <v/>
      </c>
      <c r="S31" s="1751" t="str">
        <f t="shared" si="19"/>
        <v/>
      </c>
      <c r="T31" s="1752" t="str">
        <f t="shared" si="20"/>
        <v/>
      </c>
      <c r="V31" s="1753" t="str">
        <f t="shared" si="5"/>
        <v/>
      </c>
      <c r="W31" s="1757">
        <v>50</v>
      </c>
      <c r="X31" s="1755">
        <f t="shared" si="10"/>
        <v>0</v>
      </c>
      <c r="Y31" s="1756" t="str">
        <f t="shared" si="11"/>
        <v/>
      </c>
      <c r="AA31" s="1753" t="str" cm="1">
        <f t="array" aca="1" ref="AA31" ca="1">IF(ISBLANK(K31),"",LEFT(B31,MAX(IF(ISERROR(SEARCH(" ",LEFT(B31,AB31),ROW(OFFSET(INDIRECT("v14"),,,LEN(B31))))),0,SEARCH(" ",LEFT(B31,AB31),ROW(OFFSET(INDIRECT("v14"),,,LEN(B31))))))))</f>
        <v/>
      </c>
      <c r="AB31" s="1757">
        <v>50</v>
      </c>
      <c r="AC31" s="1755">
        <f t="shared" ca="1" si="12"/>
        <v>0</v>
      </c>
      <c r="AD31" s="1756" t="str">
        <f t="shared" si="13"/>
        <v/>
      </c>
      <c r="AF31" s="1753" t="str" cm="1">
        <f t="array" aca="1" ref="AF31" ca="1">IF(ISBLANK(K31),"",LEFT(B31,MIN(AG31,SUMPRODUCT(MAX((MID(B31,ROW(INDIRECT("1:"&amp;AG31)),1)=" ")*(ROW(INDIRECT("1:"&amp;AG31))))))))</f>
        <v/>
      </c>
      <c r="AG31" s="1757">
        <v>35</v>
      </c>
      <c r="AH31" s="1755">
        <f t="shared" ca="1" si="14"/>
        <v>0</v>
      </c>
      <c r="AI31" s="1756" t="str">
        <f t="shared" si="15"/>
        <v/>
      </c>
      <c r="AK31" s="1763"/>
      <c r="AL31" s="1692"/>
      <c r="AM31" s="1749"/>
      <c r="AN31" s="1764">
        <f t="shared" si="22"/>
        <v>0</v>
      </c>
      <c r="AO31" s="1765" t="str">
        <f t="shared" si="23"/>
        <v/>
      </c>
      <c r="AP31" s="1715"/>
      <c r="AQ31" s="1715"/>
    </row>
    <row r="32" spans="2:43" ht="26.25">
      <c r="B32" s="1736" t="str">
        <f t="shared" si="7"/>
        <v/>
      </c>
      <c r="C32" s="1737"/>
      <c r="D32" s="1738"/>
      <c r="E32" s="1739" t="str">
        <f t="shared" si="0"/>
        <v/>
      </c>
      <c r="F32" s="1740" t="str">
        <f t="shared" si="1"/>
        <v/>
      </c>
      <c r="G32" s="1740" t="str">
        <f t="shared" si="1"/>
        <v/>
      </c>
      <c r="H32" s="1741" t="str">
        <f t="shared" si="2"/>
        <v/>
      </c>
      <c r="I32" s="1742" t="str">
        <f t="shared" si="3"/>
        <v/>
      </c>
      <c r="J32" s="1800" t="s">
        <v>159</v>
      </c>
      <c r="K32" s="1743"/>
      <c r="L32" s="1744"/>
      <c r="M32" s="1745">
        <f t="shared" si="21"/>
        <v>0</v>
      </c>
      <c r="N32" s="1746" t="str">
        <f t="shared" si="9"/>
        <v/>
      </c>
      <c r="O32" s="1747">
        <f t="shared" si="4"/>
        <v>0</v>
      </c>
      <c r="P32" s="1748" t="str">
        <f t="shared" si="17"/>
        <v/>
      </c>
      <c r="Q32" s="1749">
        <v>255</v>
      </c>
      <c r="R32" s="1750" t="str">
        <f t="shared" si="18"/>
        <v/>
      </c>
      <c r="S32" s="1751" t="str">
        <f t="shared" si="19"/>
        <v/>
      </c>
      <c r="T32" s="1752" t="str">
        <f t="shared" si="20"/>
        <v/>
      </c>
      <c r="V32" s="1753" t="str">
        <f t="shared" si="5"/>
        <v/>
      </c>
      <c r="W32" s="1757">
        <v>50</v>
      </c>
      <c r="X32" s="1755">
        <f t="shared" si="10"/>
        <v>0</v>
      </c>
      <c r="Y32" s="1756" t="str">
        <f t="shared" si="11"/>
        <v/>
      </c>
      <c r="AA32" s="1753" t="str" cm="1">
        <f t="array" aca="1" ref="AA32" ca="1">IF(ISBLANK(K32),"",LEFT(B32,MAX(IF(ISERROR(SEARCH(" ",LEFT(B32,AB32),ROW(OFFSET(INDIRECT("v14"),,,LEN(B32))))),0,SEARCH(" ",LEFT(B32,AB32),ROW(OFFSET(INDIRECT("v14"),,,LEN(B32))))))))</f>
        <v/>
      </c>
      <c r="AB32" s="1757">
        <v>50</v>
      </c>
      <c r="AC32" s="1755">
        <f t="shared" ca="1" si="12"/>
        <v>0</v>
      </c>
      <c r="AD32" s="1756" t="str">
        <f t="shared" si="13"/>
        <v/>
      </c>
      <c r="AF32" s="1753" t="str" cm="1">
        <f t="array" aca="1" ref="AF32" ca="1">IF(ISBLANK(K32),"",LEFT(B32,MIN(AG32,SUMPRODUCT(MAX((MID(B32,ROW(INDIRECT("1:"&amp;AG32)),1)=" ")*(ROW(INDIRECT("1:"&amp;AG32))))))))</f>
        <v/>
      </c>
      <c r="AG32" s="1757">
        <v>36</v>
      </c>
      <c r="AH32" s="1755">
        <f t="shared" ca="1" si="14"/>
        <v>0</v>
      </c>
      <c r="AI32" s="1756" t="str">
        <f t="shared" si="15"/>
        <v/>
      </c>
      <c r="AK32" s="1763"/>
      <c r="AL32" s="1692"/>
      <c r="AM32" s="1749"/>
      <c r="AN32" s="1764">
        <f t="shared" si="22"/>
        <v>0</v>
      </c>
      <c r="AO32" s="1765" t="str">
        <f t="shared" si="23"/>
        <v/>
      </c>
      <c r="AP32" s="1715"/>
      <c r="AQ32" s="1715"/>
    </row>
    <row r="33" spans="1:43" ht="26.25">
      <c r="B33" s="1736" t="str">
        <f t="shared" si="7"/>
        <v/>
      </c>
      <c r="C33" s="1737"/>
      <c r="D33" s="1738"/>
      <c r="E33" s="1739" t="str">
        <f t="shared" si="0"/>
        <v/>
      </c>
      <c r="F33" s="1740" t="str">
        <f t="shared" si="1"/>
        <v/>
      </c>
      <c r="G33" s="1740" t="str">
        <f t="shared" si="1"/>
        <v/>
      </c>
      <c r="H33" s="1741" t="str">
        <f t="shared" si="2"/>
        <v/>
      </c>
      <c r="I33" s="1742" t="str">
        <f t="shared" si="3"/>
        <v/>
      </c>
      <c r="J33" s="1800" t="s">
        <v>159</v>
      </c>
      <c r="K33" s="1743"/>
      <c r="L33" s="1744"/>
      <c r="M33" s="1745">
        <f t="shared" si="21"/>
        <v>0</v>
      </c>
      <c r="N33" s="1746" t="str">
        <f t="shared" si="9"/>
        <v/>
      </c>
      <c r="O33" s="1747">
        <f t="shared" si="4"/>
        <v>0</v>
      </c>
      <c r="P33" s="1748" t="str">
        <f t="shared" si="17"/>
        <v/>
      </c>
      <c r="Q33" s="1749">
        <v>255</v>
      </c>
      <c r="R33" s="1750" t="str">
        <f t="shared" si="18"/>
        <v/>
      </c>
      <c r="S33" s="1751" t="str">
        <f t="shared" si="19"/>
        <v/>
      </c>
      <c r="T33" s="1752" t="str">
        <f t="shared" si="20"/>
        <v/>
      </c>
      <c r="V33" s="1753" t="str">
        <f t="shared" si="5"/>
        <v/>
      </c>
      <c r="W33" s="1757">
        <v>50</v>
      </c>
      <c r="X33" s="1755">
        <f t="shared" si="10"/>
        <v>0</v>
      </c>
      <c r="Y33" s="1756" t="str">
        <f t="shared" si="11"/>
        <v/>
      </c>
      <c r="AA33" s="1753" t="str" cm="1">
        <f t="array" aca="1" ref="AA33" ca="1">IF(ISBLANK(K33),"",LEFT(B33,MAX(IF(ISERROR(SEARCH(" ",LEFT(B33,AB33),ROW(OFFSET(INDIRECT("v14"),,,LEN(B33))))),0,SEARCH(" ",LEFT(B33,AB33),ROW(OFFSET(INDIRECT("v14"),,,LEN(B33))))))))</f>
        <v/>
      </c>
      <c r="AB33" s="1757">
        <v>50</v>
      </c>
      <c r="AC33" s="1755">
        <f t="shared" ca="1" si="12"/>
        <v>0</v>
      </c>
      <c r="AD33" s="1756" t="str">
        <f t="shared" si="13"/>
        <v/>
      </c>
      <c r="AF33" s="1753" t="str" cm="1">
        <f t="array" aca="1" ref="AF33" ca="1">IF(ISBLANK(K33),"",LEFT(B33,MIN(AG33,SUMPRODUCT(MAX((MID(B33,ROW(INDIRECT("1:"&amp;AG33)),1)=" ")*(ROW(INDIRECT("1:"&amp;AG33))))))))</f>
        <v/>
      </c>
      <c r="AG33" s="1757">
        <v>37</v>
      </c>
      <c r="AH33" s="1755">
        <f t="shared" ca="1" si="14"/>
        <v>0</v>
      </c>
      <c r="AI33" s="1756" t="str">
        <f t="shared" si="15"/>
        <v/>
      </c>
      <c r="AK33" s="1763"/>
      <c r="AL33" s="1692"/>
      <c r="AM33" s="1749"/>
      <c r="AN33" s="1764">
        <f t="shared" si="22"/>
        <v>0</v>
      </c>
      <c r="AO33" s="1765" t="str">
        <f t="shared" si="23"/>
        <v/>
      </c>
      <c r="AP33" s="1715"/>
      <c r="AQ33" s="1715"/>
    </row>
    <row r="34" spans="1:43" ht="26.25">
      <c r="B34" s="1736" t="str">
        <f t="shared" si="7"/>
        <v/>
      </c>
      <c r="C34" s="1737"/>
      <c r="D34" s="1738"/>
      <c r="E34" s="1739" t="str">
        <f t="shared" si="0"/>
        <v/>
      </c>
      <c r="F34" s="1740" t="str">
        <f t="shared" si="1"/>
        <v/>
      </c>
      <c r="G34" s="1740" t="str">
        <f t="shared" si="1"/>
        <v/>
      </c>
      <c r="H34" s="1741" t="str">
        <f t="shared" si="2"/>
        <v/>
      </c>
      <c r="I34" s="1742" t="str">
        <f t="shared" si="3"/>
        <v/>
      </c>
      <c r="J34" s="1800" t="s">
        <v>159</v>
      </c>
      <c r="K34" s="1743"/>
      <c r="L34" s="1744"/>
      <c r="M34" s="1745">
        <f t="shared" si="21"/>
        <v>0</v>
      </c>
      <c r="N34" s="1746" t="str">
        <f t="shared" si="9"/>
        <v/>
      </c>
      <c r="O34" s="1747">
        <f t="shared" si="4"/>
        <v>0</v>
      </c>
      <c r="P34" s="1748" t="str">
        <f t="shared" si="17"/>
        <v/>
      </c>
      <c r="Q34" s="1749">
        <v>255</v>
      </c>
      <c r="R34" s="1750" t="str">
        <f t="shared" si="18"/>
        <v/>
      </c>
      <c r="S34" s="1751" t="str">
        <f t="shared" si="19"/>
        <v/>
      </c>
      <c r="T34" s="1752" t="str">
        <f t="shared" si="20"/>
        <v/>
      </c>
      <c r="V34" s="1753" t="str">
        <f t="shared" si="5"/>
        <v/>
      </c>
      <c r="W34" s="1757">
        <v>50</v>
      </c>
      <c r="X34" s="1755">
        <f t="shared" si="10"/>
        <v>0</v>
      </c>
      <c r="Y34" s="1756" t="str">
        <f t="shared" si="11"/>
        <v/>
      </c>
      <c r="AA34" s="1753" t="str" cm="1">
        <f t="array" aca="1" ref="AA34" ca="1">IF(ISBLANK(K34),"",LEFT(B34,MAX(IF(ISERROR(SEARCH(" ",LEFT(B34,AB34),ROW(OFFSET(INDIRECT("v14"),,,LEN(B34))))),0,SEARCH(" ",LEFT(B34,AB34),ROW(OFFSET(INDIRECT("v14"),,,LEN(B34))))))))</f>
        <v/>
      </c>
      <c r="AB34" s="1757">
        <v>50</v>
      </c>
      <c r="AC34" s="1755">
        <f t="shared" ca="1" si="12"/>
        <v>0</v>
      </c>
      <c r="AD34" s="1756" t="str">
        <f t="shared" si="13"/>
        <v/>
      </c>
      <c r="AF34" s="1753" t="str" cm="1">
        <f t="array" aca="1" ref="AF34" ca="1">IF(ISBLANK(K34),"",LEFT(B34,MIN(AG34,SUMPRODUCT(MAX((MID(B34,ROW(INDIRECT("1:"&amp;AG34)),1)=" ")*(ROW(INDIRECT("1:"&amp;AG34))))))))</f>
        <v/>
      </c>
      <c r="AG34" s="1757">
        <v>38</v>
      </c>
      <c r="AH34" s="1755">
        <f t="shared" ca="1" si="14"/>
        <v>0</v>
      </c>
      <c r="AI34" s="1756" t="str">
        <f t="shared" si="15"/>
        <v/>
      </c>
      <c r="AK34" s="1763"/>
      <c r="AL34" s="1692"/>
      <c r="AM34" s="1749"/>
      <c r="AN34" s="1764">
        <f t="shared" si="22"/>
        <v>0</v>
      </c>
      <c r="AO34" s="1765" t="str">
        <f t="shared" si="23"/>
        <v/>
      </c>
      <c r="AP34" s="1715"/>
      <c r="AQ34" s="1715"/>
    </row>
    <row r="35" spans="1:43" ht="26.25">
      <c r="B35" s="1736" t="str">
        <f t="shared" si="7"/>
        <v/>
      </c>
      <c r="C35" s="1737"/>
      <c r="D35" s="1738"/>
      <c r="E35" s="1739" t="str">
        <f t="shared" si="0"/>
        <v/>
      </c>
      <c r="F35" s="1740" t="str">
        <f t="shared" si="1"/>
        <v/>
      </c>
      <c r="G35" s="1740" t="str">
        <f t="shared" si="1"/>
        <v/>
      </c>
      <c r="H35" s="1741" t="str">
        <f t="shared" si="2"/>
        <v/>
      </c>
      <c r="I35" s="1742" t="str">
        <f t="shared" si="3"/>
        <v/>
      </c>
      <c r="J35" s="1800" t="s">
        <v>159</v>
      </c>
      <c r="K35" s="1743"/>
      <c r="L35" s="1744"/>
      <c r="M35" s="1745">
        <f t="shared" si="21"/>
        <v>0</v>
      </c>
      <c r="N35" s="1746" t="str">
        <f t="shared" si="9"/>
        <v/>
      </c>
      <c r="O35" s="1747">
        <f t="shared" si="4"/>
        <v>0</v>
      </c>
      <c r="P35" s="1748" t="str">
        <f t="shared" si="17"/>
        <v/>
      </c>
      <c r="Q35" s="1749">
        <v>255</v>
      </c>
      <c r="R35" s="1750" t="str">
        <f t="shared" si="18"/>
        <v/>
      </c>
      <c r="S35" s="1751" t="str">
        <f t="shared" si="19"/>
        <v/>
      </c>
      <c r="T35" s="1752" t="str">
        <f t="shared" si="20"/>
        <v/>
      </c>
      <c r="V35" s="1753" t="str">
        <f t="shared" si="5"/>
        <v/>
      </c>
      <c r="W35" s="1757">
        <v>50</v>
      </c>
      <c r="X35" s="1755">
        <f t="shared" si="10"/>
        <v>0</v>
      </c>
      <c r="Y35" s="1756" t="str">
        <f t="shared" si="11"/>
        <v/>
      </c>
      <c r="AA35" s="1753" t="str" cm="1">
        <f t="array" aca="1" ref="AA35" ca="1">IF(ISBLANK(K35),"",LEFT(B35,MAX(IF(ISERROR(SEARCH(" ",LEFT(B35,AB35),ROW(OFFSET(INDIRECT("v14"),,,LEN(B35))))),0,SEARCH(" ",LEFT(B35,AB35),ROW(OFFSET(INDIRECT("v14"),,,LEN(B35))))))))</f>
        <v/>
      </c>
      <c r="AB35" s="1757">
        <v>50</v>
      </c>
      <c r="AC35" s="1755">
        <f t="shared" ca="1" si="12"/>
        <v>0</v>
      </c>
      <c r="AD35" s="1756" t="str">
        <f t="shared" si="13"/>
        <v/>
      </c>
      <c r="AF35" s="1753" t="str" cm="1">
        <f t="array" aca="1" ref="AF35" ca="1">IF(ISBLANK(K35),"",LEFT(B35,MIN(AG35,SUMPRODUCT(MAX((MID(B35,ROW(INDIRECT("1:"&amp;AG35)),1)=" ")*(ROW(INDIRECT("1:"&amp;AG35))))))))</f>
        <v/>
      </c>
      <c r="AG35" s="1757">
        <v>39</v>
      </c>
      <c r="AH35" s="1755">
        <f t="shared" ca="1" si="14"/>
        <v>0</v>
      </c>
      <c r="AI35" s="1756" t="str">
        <f t="shared" si="15"/>
        <v/>
      </c>
      <c r="AK35" s="1763"/>
      <c r="AL35" s="1692"/>
      <c r="AM35" s="1749"/>
      <c r="AN35" s="1764">
        <f t="shared" si="22"/>
        <v>0</v>
      </c>
      <c r="AO35" s="1765" t="str">
        <f t="shared" si="23"/>
        <v/>
      </c>
      <c r="AP35" s="1715"/>
      <c r="AQ35" s="1715"/>
    </row>
    <row r="36" spans="1:43" ht="26.25">
      <c r="B36" s="1736" t="str">
        <f t="shared" si="7"/>
        <v/>
      </c>
      <c r="C36" s="1737"/>
      <c r="D36" s="1738"/>
      <c r="E36" s="1739" t="str">
        <f t="shared" si="0"/>
        <v/>
      </c>
      <c r="F36" s="1740" t="str">
        <f t="shared" si="1"/>
        <v/>
      </c>
      <c r="G36" s="1740" t="str">
        <f t="shared" si="1"/>
        <v/>
      </c>
      <c r="H36" s="1741" t="str">
        <f t="shared" si="2"/>
        <v/>
      </c>
      <c r="I36" s="1742" t="str">
        <f t="shared" si="3"/>
        <v/>
      </c>
      <c r="J36" s="1800" t="s">
        <v>159</v>
      </c>
      <c r="K36" s="1743"/>
      <c r="L36" s="1744"/>
      <c r="M36" s="1745">
        <f t="shared" si="21"/>
        <v>0</v>
      </c>
      <c r="N36" s="1746" t="str">
        <f t="shared" si="9"/>
        <v/>
      </c>
      <c r="O36" s="1747">
        <f t="shared" si="4"/>
        <v>0</v>
      </c>
      <c r="P36" s="1748" t="str">
        <f t="shared" si="17"/>
        <v/>
      </c>
      <c r="Q36" s="1749">
        <v>255</v>
      </c>
      <c r="R36" s="1750" t="str">
        <f t="shared" si="18"/>
        <v/>
      </c>
      <c r="S36" s="1751" t="str">
        <f t="shared" si="19"/>
        <v/>
      </c>
      <c r="T36" s="1752" t="str">
        <f t="shared" si="20"/>
        <v/>
      </c>
      <c r="V36" s="1753" t="str">
        <f t="shared" si="5"/>
        <v/>
      </c>
      <c r="W36" s="1757">
        <v>50</v>
      </c>
      <c r="X36" s="1755">
        <f t="shared" si="10"/>
        <v>0</v>
      </c>
      <c r="Y36" s="1756" t="str">
        <f t="shared" si="11"/>
        <v/>
      </c>
      <c r="AA36" s="1753" t="str" cm="1">
        <f t="array" aca="1" ref="AA36" ca="1">IF(ISBLANK(K36),"",LEFT(B36,MAX(IF(ISERROR(SEARCH(" ",LEFT(B36,AB36),ROW(OFFSET(INDIRECT("v14"),,,LEN(B36))))),0,SEARCH(" ",LEFT(B36,AB36),ROW(OFFSET(INDIRECT("v14"),,,LEN(B36))))))))</f>
        <v/>
      </c>
      <c r="AB36" s="1757">
        <v>50</v>
      </c>
      <c r="AC36" s="1755">
        <f t="shared" ca="1" si="12"/>
        <v>0</v>
      </c>
      <c r="AD36" s="1756" t="str">
        <f t="shared" si="13"/>
        <v/>
      </c>
      <c r="AF36" s="1753" t="str" cm="1">
        <f t="array" aca="1" ref="AF36" ca="1">IF(ISBLANK(K36),"",LEFT(B36,MIN(AG36,SUMPRODUCT(MAX((MID(B36,ROW(INDIRECT("1:"&amp;AG36)),1)=" ")*(ROW(INDIRECT("1:"&amp;AG36))))))))</f>
        <v/>
      </c>
      <c r="AG36" s="1757">
        <v>40</v>
      </c>
      <c r="AH36" s="1755">
        <f t="shared" ca="1" si="14"/>
        <v>0</v>
      </c>
      <c r="AI36" s="1756" t="str">
        <f t="shared" si="15"/>
        <v/>
      </c>
      <c r="AK36" s="1763"/>
      <c r="AL36" s="1692"/>
      <c r="AM36" s="1749"/>
      <c r="AN36" s="1764">
        <f t="shared" si="22"/>
        <v>0</v>
      </c>
      <c r="AO36" s="1765" t="str">
        <f t="shared" si="23"/>
        <v/>
      </c>
      <c r="AP36" s="1715"/>
      <c r="AQ36" s="1715"/>
    </row>
    <row r="37" spans="1:43">
      <c r="A37" s="1770"/>
      <c r="B37" s="1771"/>
      <c r="C37" s="1771"/>
      <c r="D37" s="1771"/>
      <c r="E37" s="1772" t="str">
        <f>SUBSTITUTE(K37,"—","",1)</f>
        <v/>
      </c>
      <c r="F37" s="1771" t="str">
        <f t="shared" ref="F37" si="24">TRIM(E37)</f>
        <v/>
      </c>
      <c r="G37" s="1771"/>
      <c r="H37" s="1771"/>
      <c r="I37" s="1771"/>
      <c r="K37" s="1770"/>
      <c r="L37" s="1770"/>
      <c r="M37" s="1770"/>
      <c r="N37" s="1770"/>
      <c r="O37" s="1770"/>
      <c r="P37" s="1770"/>
      <c r="Q37" s="1770"/>
      <c r="R37" s="1770"/>
      <c r="S37" s="1770"/>
      <c r="T37" s="1770"/>
      <c r="V37" s="1770"/>
      <c r="W37" s="1770"/>
      <c r="X37" s="1770"/>
      <c r="Y37" s="1770"/>
      <c r="AA37" s="1770"/>
      <c r="AB37" s="1770"/>
      <c r="AC37" s="1770"/>
      <c r="AD37" s="1770"/>
      <c r="AF37" s="1770"/>
      <c r="AG37" s="1770"/>
      <c r="AH37" s="1770"/>
      <c r="AI37" s="1770"/>
      <c r="AK37" s="1770"/>
      <c r="AL37" s="1770"/>
      <c r="AM37" s="1770"/>
      <c r="AN37" s="1770"/>
      <c r="AO37" s="1770"/>
      <c r="AP37" s="1770"/>
      <c r="AQ37" s="1770"/>
    </row>
    <row r="38" spans="1:43" ht="21.75" thickBot="1">
      <c r="B38" s="1689"/>
      <c r="C38" s="1689"/>
      <c r="D38" s="1689"/>
      <c r="E38" s="1690"/>
      <c r="F38" s="1689"/>
      <c r="G38" s="1689"/>
      <c r="H38" s="1689"/>
      <c r="I38" s="1689"/>
    </row>
    <row r="39" spans="1:43">
      <c r="B39" s="1773" t="s">
        <v>2241</v>
      </c>
      <c r="C39" s="1689"/>
      <c r="D39" s="1689"/>
      <c r="E39" s="1690"/>
      <c r="F39" s="1689"/>
      <c r="G39" s="1689"/>
      <c r="H39" s="1689"/>
      <c r="I39" s="1689"/>
      <c r="K39" s="1774" t="s">
        <v>2242</v>
      </c>
    </row>
    <row r="40" spans="1:43">
      <c r="B40" s="1775" t="s">
        <v>2243</v>
      </c>
      <c r="C40" s="1689"/>
      <c r="D40" s="1689"/>
      <c r="E40" s="1690"/>
      <c r="F40" s="1689"/>
      <c r="G40" s="1689"/>
      <c r="H40" s="1689"/>
      <c r="I40" s="1689"/>
      <c r="K40" s="1776" t="s">
        <v>2244</v>
      </c>
    </row>
    <row r="41" spans="1:43">
      <c r="B41" s="1775" t="s">
        <v>2245</v>
      </c>
      <c r="C41" s="1689"/>
      <c r="D41" s="1689"/>
      <c r="E41" s="1690"/>
      <c r="F41" s="1689"/>
      <c r="G41" s="1689"/>
      <c r="H41" s="1689"/>
      <c r="I41" s="1689"/>
      <c r="K41" s="1776" t="s">
        <v>2330</v>
      </c>
    </row>
    <row r="42" spans="1:43">
      <c r="B42" s="1775" t="s">
        <v>2246</v>
      </c>
      <c r="C42" s="1689"/>
      <c r="D42" s="1689"/>
      <c r="E42" s="1690"/>
      <c r="F42" s="1689"/>
      <c r="G42" s="1689"/>
      <c r="H42" s="1689"/>
      <c r="I42" s="1689"/>
      <c r="K42" s="1776" t="s">
        <v>2331</v>
      </c>
    </row>
    <row r="43" spans="1:43" ht="21" customHeight="1">
      <c r="B43" s="1775" t="s">
        <v>2247</v>
      </c>
      <c r="C43" s="1689"/>
      <c r="D43" s="1689"/>
      <c r="E43" s="1690"/>
      <c r="F43" s="1689"/>
      <c r="G43" s="1689"/>
      <c r="H43" s="1689"/>
      <c r="I43" s="1689"/>
      <c r="K43" s="1776" t="s">
        <v>2248</v>
      </c>
    </row>
    <row r="44" spans="1:43" ht="21.75" thickBot="1">
      <c r="B44" s="1777"/>
      <c r="C44" s="1689"/>
      <c r="D44" s="1689"/>
      <c r="E44" s="1690"/>
      <c r="F44" s="1689"/>
      <c r="G44" s="1689"/>
      <c r="H44" s="1689"/>
      <c r="I44" s="1689"/>
      <c r="K44" s="1802" t="s">
        <v>2249</v>
      </c>
    </row>
    <row r="45" spans="1:43">
      <c r="B45" s="1689"/>
      <c r="C45" s="1689"/>
      <c r="D45" s="1689"/>
      <c r="E45" s="1690"/>
      <c r="F45" s="1689"/>
      <c r="G45" s="1689"/>
      <c r="H45" s="1689"/>
      <c r="I45" s="1689"/>
    </row>
    <row r="47" spans="1:43" s="1678" customFormat="1" ht="30" customHeight="1">
      <c r="A47" s="1676"/>
      <c r="B47" s="1676"/>
      <c r="C47" s="1676"/>
      <c r="D47" s="1676"/>
      <c r="E47" s="1803"/>
      <c r="F47" s="1803"/>
      <c r="G47" s="1676"/>
      <c r="H47" s="1676"/>
      <c r="I47" s="1676"/>
      <c r="L47" s="1804"/>
      <c r="M47" s="1804"/>
      <c r="N47" s="1804"/>
      <c r="O47" s="1804"/>
      <c r="P47" s="1804"/>
      <c r="Q47" s="1685"/>
      <c r="R47" s="1685"/>
      <c r="S47" s="1685"/>
      <c r="T47" s="1685"/>
      <c r="U47" s="1685"/>
      <c r="V47" s="1685"/>
      <c r="W47" s="1685"/>
      <c r="X47" s="1685"/>
      <c r="Y47" s="1685"/>
      <c r="Z47" s="1685"/>
      <c r="AA47" s="1685"/>
      <c r="AB47" s="1685"/>
      <c r="AC47" s="1685"/>
    </row>
    <row r="48" spans="1:43" s="1678" customFormat="1" ht="30" customHeight="1">
      <c r="A48" s="1676"/>
      <c r="B48" s="1679"/>
      <c r="C48" s="1676"/>
      <c r="D48" s="1805" t="s">
        <v>2226</v>
      </c>
      <c r="E48" s="1805"/>
      <c r="F48" s="1805"/>
      <c r="G48" s="1676"/>
      <c r="H48" s="1676"/>
      <c r="I48" s="1806"/>
      <c r="L48" s="1807"/>
      <c r="M48" s="1807"/>
      <c r="N48" s="1807"/>
      <c r="O48" s="1807"/>
      <c r="P48" s="1807"/>
      <c r="Q48" s="1807"/>
      <c r="R48" s="1807"/>
      <c r="S48" s="1807"/>
      <c r="T48" s="1807"/>
      <c r="U48" s="1807"/>
      <c r="V48" s="1685"/>
      <c r="W48" s="1348"/>
      <c r="X48" s="2172"/>
      <c r="Y48" s="2172"/>
      <c r="Z48" s="2172"/>
      <c r="AA48" s="2172"/>
      <c r="AB48" s="1348"/>
      <c r="AC48" s="1685"/>
    </row>
    <row r="49" spans="1:29" s="1678" customFormat="1" ht="30" customHeight="1">
      <c r="A49" s="1676"/>
      <c r="B49" s="1679"/>
      <c r="C49" s="1676"/>
      <c r="D49" s="1805"/>
      <c r="E49" s="1805"/>
      <c r="F49" s="1805"/>
      <c r="G49" s="1676"/>
      <c r="H49" s="1676"/>
      <c r="I49" s="1806"/>
      <c r="L49" s="1807"/>
      <c r="M49" s="1807"/>
      <c r="N49" s="1807"/>
      <c r="O49" s="1807"/>
      <c r="P49" s="1807"/>
      <c r="Q49" s="1807"/>
      <c r="R49" s="1807"/>
      <c r="S49" s="1807"/>
      <c r="T49" s="1807"/>
      <c r="U49" s="1807"/>
      <c r="V49" s="1685"/>
      <c r="W49" s="1808"/>
      <c r="X49" s="2172"/>
      <c r="Y49" s="2172"/>
      <c r="Z49" s="2172"/>
      <c r="AA49" s="2172"/>
      <c r="AB49" s="1348"/>
      <c r="AC49" s="1685"/>
    </row>
    <row r="50" spans="1:29" s="1678" customFormat="1" ht="30" customHeight="1">
      <c r="A50" s="1676"/>
      <c r="B50" s="1680"/>
      <c r="C50" s="1676"/>
      <c r="D50" s="1809" t="s">
        <v>2335</v>
      </c>
      <c r="E50" s="1809"/>
      <c r="F50" s="1803"/>
      <c r="G50" s="1676"/>
      <c r="H50" s="1676"/>
      <c r="I50" s="1806"/>
      <c r="L50" s="1807"/>
      <c r="M50" s="1807"/>
      <c r="N50" s="1807"/>
      <c r="O50" s="1807"/>
      <c r="P50" s="1807"/>
      <c r="Q50" s="1807"/>
      <c r="R50" s="1807"/>
      <c r="S50" s="1807"/>
      <c r="T50" s="1807"/>
      <c r="U50" s="1807"/>
      <c r="V50" s="1685"/>
      <c r="W50" s="1348"/>
      <c r="X50" s="2172"/>
      <c r="Y50" s="2172"/>
      <c r="Z50" s="2172"/>
      <c r="AA50" s="2172"/>
      <c r="AB50" s="1348"/>
      <c r="AC50" s="1685"/>
    </row>
    <row r="51" spans="1:29" s="1678" customFormat="1" ht="30" customHeight="1">
      <c r="A51" s="1676"/>
      <c r="B51" s="1680"/>
      <c r="C51" s="1676"/>
      <c r="D51" s="1809" t="s">
        <v>2228</v>
      </c>
      <c r="E51" s="1809"/>
      <c r="F51" s="1803"/>
      <c r="G51" s="1676"/>
      <c r="H51" s="1676"/>
      <c r="I51" s="1806"/>
      <c r="L51" s="1807"/>
      <c r="M51" s="1807"/>
      <c r="N51" s="1807"/>
      <c r="O51" s="1807"/>
      <c r="P51" s="1807"/>
      <c r="Q51" s="1807"/>
      <c r="R51" s="1807"/>
      <c r="S51" s="1807"/>
      <c r="T51" s="1807"/>
      <c r="U51" s="1807"/>
      <c r="V51" s="1685"/>
      <c r="W51" s="1808"/>
      <c r="X51" s="2172"/>
      <c r="Y51" s="2172"/>
      <c r="Z51" s="2172"/>
      <c r="AA51" s="2172"/>
      <c r="AB51" s="1348"/>
      <c r="AC51" s="1685"/>
    </row>
    <row r="52" spans="1:29" s="1678" customFormat="1" ht="30" customHeight="1">
      <c r="A52" s="1676"/>
      <c r="B52" s="1680"/>
      <c r="C52" s="1676"/>
      <c r="D52" s="1809" t="s">
        <v>2229</v>
      </c>
      <c r="E52" s="1809"/>
      <c r="F52" s="1803"/>
      <c r="G52" s="1676"/>
      <c r="H52" s="1676"/>
      <c r="I52" s="1806"/>
      <c r="L52" s="1807"/>
      <c r="M52" s="1807"/>
      <c r="N52" s="1807"/>
      <c r="O52" s="1807"/>
      <c r="P52" s="1807"/>
      <c r="Q52" s="1807"/>
      <c r="R52" s="1807"/>
      <c r="S52" s="1807"/>
      <c r="T52" s="1807"/>
      <c r="U52" s="1807"/>
      <c r="V52" s="1685"/>
      <c r="W52" s="1348"/>
      <c r="X52" s="2172"/>
      <c r="Y52" s="2172"/>
      <c r="Z52" s="2172"/>
      <c r="AA52" s="2172"/>
      <c r="AB52" s="1348"/>
      <c r="AC52" s="1685"/>
    </row>
    <row r="53" spans="1:29" s="1678" customFormat="1" ht="30" customHeight="1">
      <c r="A53" s="1676"/>
      <c r="B53" s="1681"/>
      <c r="C53" s="1676"/>
      <c r="D53" s="1676"/>
      <c r="E53" s="1676"/>
      <c r="F53" s="1676"/>
      <c r="G53" s="1676"/>
      <c r="H53" s="1676"/>
      <c r="I53" s="1806"/>
      <c r="L53" s="1807"/>
      <c r="M53" s="1807"/>
      <c r="N53" s="1807"/>
      <c r="O53" s="1807"/>
      <c r="P53" s="1807"/>
      <c r="Q53" s="1807"/>
      <c r="R53" s="1807"/>
      <c r="S53" s="1807"/>
      <c r="T53" s="1807"/>
      <c r="U53" s="1807"/>
      <c r="V53" s="1685"/>
      <c r="W53" s="1808"/>
      <c r="X53" s="2172"/>
      <c r="Y53" s="2172"/>
      <c r="Z53" s="2172"/>
      <c r="AA53" s="2172"/>
      <c r="AB53" s="1348"/>
      <c r="AC53" s="1685"/>
    </row>
    <row r="54" spans="1:29" s="1678" customFormat="1" ht="30" customHeight="1">
      <c r="A54" s="1676"/>
      <c r="B54" s="1682" t="s">
        <v>2230</v>
      </c>
      <c r="C54" s="1676"/>
      <c r="D54" s="1676"/>
      <c r="E54" s="1676"/>
      <c r="F54" s="1676"/>
      <c r="G54" s="1676"/>
      <c r="H54" s="1676"/>
      <c r="I54" s="1806"/>
      <c r="L54" s="1807"/>
      <c r="M54" s="1807"/>
      <c r="N54" s="1807"/>
      <c r="O54" s="1807"/>
      <c r="P54" s="1807"/>
      <c r="Q54" s="1807"/>
      <c r="R54" s="1807"/>
      <c r="S54" s="1807"/>
      <c r="T54" s="1807"/>
      <c r="U54" s="1807"/>
      <c r="V54" s="1685"/>
      <c r="W54" s="1348"/>
      <c r="X54" s="2172"/>
      <c r="Y54" s="2172"/>
      <c r="Z54" s="2172"/>
      <c r="AA54" s="2172"/>
      <c r="AB54" s="1348"/>
      <c r="AC54" s="1685"/>
    </row>
    <row r="55" spans="1:29" s="1678" customFormat="1" ht="30" customHeight="1">
      <c r="A55" s="1676"/>
      <c r="B55" s="1679"/>
      <c r="C55" s="1676"/>
      <c r="D55" s="1676"/>
      <c r="E55" s="1676"/>
      <c r="F55" s="1676"/>
      <c r="G55" s="1676"/>
      <c r="H55" s="1676"/>
      <c r="I55" s="1806"/>
      <c r="L55" s="1807"/>
      <c r="M55" s="1807"/>
      <c r="N55" s="1807"/>
      <c r="O55" s="1807"/>
      <c r="P55" s="1807"/>
      <c r="Q55" s="1807"/>
      <c r="R55" s="1807"/>
      <c r="S55" s="1807"/>
      <c r="T55" s="1807"/>
      <c r="U55" s="1807"/>
      <c r="V55" s="1685"/>
      <c r="W55" s="1808"/>
      <c r="X55" s="2172"/>
      <c r="Y55" s="2172"/>
      <c r="Z55" s="2172"/>
      <c r="AA55" s="2172"/>
      <c r="AB55" s="1348"/>
      <c r="AC55" s="1685"/>
    </row>
    <row r="56" spans="1:29" s="1678" customFormat="1" ht="30" customHeight="1">
      <c r="A56" s="1676"/>
      <c r="B56" s="1680" t="s">
        <v>2231</v>
      </c>
      <c r="C56" s="1676"/>
      <c r="D56" s="1676"/>
      <c r="E56" s="1676"/>
      <c r="F56" s="1676"/>
      <c r="G56" s="1676"/>
      <c r="H56" s="1676"/>
      <c r="I56" s="1806"/>
      <c r="L56" s="1807"/>
      <c r="M56" s="1807"/>
      <c r="N56" s="1807"/>
      <c r="O56" s="1807"/>
      <c r="P56" s="1807"/>
      <c r="Q56" s="1807"/>
      <c r="R56" s="1807"/>
      <c r="S56" s="1807"/>
      <c r="T56" s="1807"/>
      <c r="U56" s="1807"/>
      <c r="V56" s="1685"/>
      <c r="W56" s="1348"/>
      <c r="X56" s="2172"/>
      <c r="Y56" s="2172"/>
      <c r="Z56" s="2172"/>
      <c r="AA56" s="2172"/>
      <c r="AB56" s="1348"/>
      <c r="AC56" s="1685"/>
    </row>
    <row r="57" spans="1:29" s="1678" customFormat="1" ht="30" customHeight="1">
      <c r="A57" s="1676"/>
      <c r="B57" s="1680" t="s">
        <v>2232</v>
      </c>
      <c r="C57" s="1676"/>
      <c r="D57" s="1676"/>
      <c r="E57" s="1676"/>
      <c r="F57" s="1676"/>
      <c r="G57" s="1676"/>
      <c r="H57" s="1676"/>
      <c r="I57" s="1806"/>
      <c r="L57" s="1807"/>
      <c r="M57" s="1807"/>
      <c r="N57" s="1807"/>
      <c r="O57" s="1807"/>
      <c r="P57" s="1807"/>
      <c r="Q57" s="1807"/>
      <c r="R57" s="1807"/>
      <c r="S57" s="1807"/>
      <c r="T57" s="1807"/>
      <c r="U57" s="1807"/>
      <c r="V57" s="1685"/>
      <c r="W57" s="1808"/>
      <c r="X57" s="2172"/>
      <c r="Y57" s="2172"/>
      <c r="Z57" s="2172"/>
      <c r="AA57" s="2172"/>
      <c r="AB57" s="1348"/>
      <c r="AC57" s="1685"/>
    </row>
    <row r="58" spans="1:29" s="1678" customFormat="1" ht="30" customHeight="1">
      <c r="A58" s="1676"/>
      <c r="B58" s="1680" t="s">
        <v>2233</v>
      </c>
      <c r="C58" s="1676"/>
      <c r="D58" s="1676"/>
      <c r="E58" s="1676"/>
      <c r="F58" s="1676"/>
      <c r="G58" s="1676"/>
      <c r="H58" s="1676"/>
      <c r="I58" s="1806"/>
      <c r="L58" s="1807"/>
      <c r="M58" s="1807"/>
      <c r="N58" s="1807"/>
      <c r="O58" s="1807"/>
      <c r="P58" s="1807"/>
      <c r="Q58" s="1807"/>
      <c r="R58" s="1807"/>
      <c r="S58" s="1807"/>
      <c r="T58" s="1807"/>
      <c r="U58" s="1807"/>
      <c r="V58" s="1685"/>
      <c r="W58" s="1348"/>
      <c r="X58" s="2172"/>
      <c r="Y58" s="2172"/>
      <c r="Z58" s="2172"/>
      <c r="AA58" s="2172"/>
      <c r="AB58" s="1348"/>
      <c r="AC58" s="1685"/>
    </row>
    <row r="59" spans="1:29" s="1678" customFormat="1" ht="30" customHeight="1">
      <c r="A59" s="1676"/>
      <c r="B59" s="1681"/>
      <c r="C59" s="1676"/>
      <c r="D59" s="1676"/>
      <c r="E59" s="1676"/>
      <c r="F59" s="1676"/>
      <c r="G59" s="1676"/>
      <c r="H59" s="1676"/>
      <c r="I59" s="1806"/>
      <c r="L59" s="1807"/>
      <c r="M59" s="1807"/>
      <c r="N59" s="1807"/>
      <c r="O59" s="1807"/>
      <c r="P59" s="1807"/>
      <c r="Q59" s="1807"/>
      <c r="R59" s="1807"/>
      <c r="S59" s="1807"/>
      <c r="T59" s="1807"/>
      <c r="U59" s="1807"/>
      <c r="V59" s="1685"/>
      <c r="W59" s="1808"/>
      <c r="X59" s="2172"/>
      <c r="Y59" s="2172"/>
      <c r="Z59" s="2172"/>
      <c r="AA59" s="2172"/>
      <c r="AB59" s="1348"/>
      <c r="AC59" s="1685"/>
    </row>
    <row r="60" spans="1:29" s="1678" customFormat="1" ht="30" customHeight="1">
      <c r="A60" s="1676"/>
      <c r="B60" s="1683" t="s">
        <v>2234</v>
      </c>
      <c r="C60" s="1676"/>
      <c r="D60" s="1676"/>
      <c r="E60" s="1676"/>
      <c r="F60" s="1676"/>
      <c r="G60" s="1676"/>
      <c r="H60" s="1676"/>
      <c r="I60" s="1806"/>
      <c r="L60" s="1807"/>
      <c r="M60" s="1807"/>
      <c r="N60" s="1807"/>
      <c r="O60" s="1807"/>
      <c r="P60" s="1807"/>
      <c r="Q60" s="1807"/>
      <c r="R60" s="1807"/>
      <c r="S60" s="1807"/>
      <c r="T60" s="1807"/>
      <c r="U60" s="1807"/>
      <c r="V60" s="1685"/>
      <c r="W60" s="1348"/>
      <c r="X60" s="2172"/>
      <c r="Y60" s="2172"/>
      <c r="Z60" s="2172"/>
      <c r="AA60" s="2172"/>
      <c r="AB60" s="1348"/>
      <c r="AC60" s="1685"/>
    </row>
    <row r="61" spans="1:29" s="1678" customFormat="1" ht="30" customHeight="1">
      <c r="A61" s="1676"/>
      <c r="B61" s="1681"/>
      <c r="C61" s="1676"/>
      <c r="D61" s="1676"/>
      <c r="E61" s="1676"/>
      <c r="F61" s="1676"/>
      <c r="G61" s="1676"/>
      <c r="H61" s="1676"/>
      <c r="I61" s="1806"/>
      <c r="L61" s="1807"/>
      <c r="M61" s="1807"/>
      <c r="N61" s="1807"/>
      <c r="O61" s="1807"/>
      <c r="P61" s="1807"/>
      <c r="Q61" s="1807"/>
      <c r="R61" s="1807"/>
      <c r="S61" s="1807"/>
      <c r="T61" s="1807"/>
      <c r="U61" s="1807"/>
      <c r="V61" s="1685"/>
      <c r="W61" s="1808"/>
      <c r="X61" s="2172"/>
      <c r="Y61" s="2172"/>
      <c r="Z61" s="2172"/>
      <c r="AA61" s="2172"/>
      <c r="AB61" s="1348"/>
      <c r="AC61" s="1685"/>
    </row>
    <row r="62" spans="1:29" s="1678" customFormat="1" ht="30" customHeight="1">
      <c r="A62" s="1676"/>
      <c r="B62" s="1680" t="s">
        <v>2235</v>
      </c>
      <c r="C62" s="1676"/>
      <c r="D62" s="1676"/>
      <c r="E62" s="1676"/>
      <c r="F62" s="1676"/>
      <c r="G62" s="1676"/>
      <c r="H62" s="1676"/>
      <c r="I62" s="1806"/>
      <c r="L62" s="1807"/>
      <c r="M62" s="1807"/>
      <c r="N62" s="1807"/>
      <c r="O62" s="1807"/>
      <c r="P62" s="1807"/>
      <c r="Q62" s="1807"/>
      <c r="R62" s="1807"/>
      <c r="S62" s="1807"/>
      <c r="T62" s="1807"/>
      <c r="U62" s="1807"/>
      <c r="V62" s="1685"/>
      <c r="W62" s="1348"/>
      <c r="X62" s="2172"/>
      <c r="Y62" s="2172"/>
      <c r="Z62" s="2172"/>
      <c r="AA62" s="2172"/>
      <c r="AB62" s="1348"/>
      <c r="AC62" s="1685"/>
    </row>
    <row r="63" spans="1:29" s="1678" customFormat="1" ht="30" customHeight="1">
      <c r="A63" s="1676"/>
      <c r="B63" s="1681"/>
      <c r="C63" s="1676"/>
      <c r="D63" s="1676"/>
      <c r="E63" s="1676"/>
      <c r="F63" s="1676"/>
      <c r="G63" s="1676"/>
      <c r="H63" s="1676"/>
      <c r="I63" s="1806"/>
      <c r="L63" s="1807"/>
      <c r="M63" s="1807"/>
      <c r="N63" s="1807"/>
      <c r="O63" s="1807"/>
      <c r="P63" s="1807"/>
      <c r="Q63" s="1807"/>
      <c r="R63" s="1807"/>
      <c r="S63" s="1807"/>
      <c r="T63" s="1807"/>
      <c r="U63" s="1807"/>
      <c r="V63" s="1685"/>
      <c r="W63" s="1808"/>
      <c r="X63" s="2172"/>
      <c r="Y63" s="2172"/>
      <c r="Z63" s="2172"/>
      <c r="AA63" s="2172"/>
      <c r="AB63" s="1348"/>
      <c r="AC63" s="1685"/>
    </row>
    <row r="64" spans="1:29" s="1678" customFormat="1" ht="30" customHeight="1">
      <c r="A64" s="1676"/>
      <c r="B64" s="1680" t="s">
        <v>2236</v>
      </c>
      <c r="C64" s="1676"/>
      <c r="D64" s="1676"/>
      <c r="E64" s="1676"/>
      <c r="F64" s="1676"/>
      <c r="G64" s="1676"/>
      <c r="H64" s="1676"/>
      <c r="I64" s="1806"/>
      <c r="L64" s="1807"/>
      <c r="M64" s="1807"/>
      <c r="N64" s="1807"/>
      <c r="O64" s="1807"/>
      <c r="P64" s="1807"/>
      <c r="Q64" s="1807"/>
      <c r="R64" s="1807"/>
      <c r="S64" s="1807"/>
      <c r="T64" s="1807"/>
      <c r="U64" s="1807"/>
      <c r="V64" s="1685"/>
      <c r="W64" s="1348"/>
      <c r="X64" s="2172"/>
      <c r="Y64" s="2172"/>
      <c r="Z64" s="2172"/>
      <c r="AA64" s="2172"/>
      <c r="AB64" s="1348"/>
      <c r="AC64" s="1685"/>
    </row>
    <row r="65" spans="1:32" s="1678" customFormat="1" ht="30" customHeight="1">
      <c r="A65" s="1676"/>
      <c r="B65" s="1677"/>
      <c r="C65" s="1677"/>
      <c r="D65" s="1677"/>
      <c r="E65" s="1677"/>
      <c r="F65" s="1677"/>
      <c r="G65" s="1677"/>
      <c r="H65" s="1677"/>
      <c r="I65" s="1677"/>
      <c r="L65" s="1807"/>
      <c r="M65" s="1807"/>
      <c r="N65" s="1807"/>
      <c r="O65" s="1807"/>
      <c r="P65" s="1807"/>
      <c r="Q65" s="1807"/>
      <c r="R65" s="1807"/>
      <c r="S65" s="1807"/>
      <c r="T65" s="1807"/>
      <c r="U65" s="1807"/>
      <c r="V65" s="1685"/>
      <c r="W65" s="1808"/>
      <c r="X65" s="2172"/>
      <c r="Y65" s="2172"/>
      <c r="Z65" s="2172"/>
      <c r="AA65" s="2172"/>
      <c r="AB65" s="1348"/>
      <c r="AC65" s="1685"/>
    </row>
    <row r="66" spans="1:32" s="1678" customFormat="1" ht="30" customHeight="1">
      <c r="A66" s="1676"/>
      <c r="B66" s="1680" t="s">
        <v>2237</v>
      </c>
      <c r="C66" s="1677"/>
      <c r="D66" s="1677"/>
      <c r="E66" s="1677"/>
      <c r="F66" s="1677"/>
      <c r="G66" s="1677"/>
      <c r="H66" s="1677"/>
      <c r="I66" s="1677"/>
      <c r="L66" s="1807"/>
      <c r="M66" s="1807"/>
      <c r="N66" s="1807"/>
      <c r="O66" s="1807"/>
      <c r="P66" s="1807"/>
      <c r="Q66" s="1807"/>
      <c r="R66" s="1807"/>
      <c r="S66" s="1807"/>
      <c r="T66" s="1807"/>
      <c r="U66" s="1807"/>
      <c r="V66" s="1685"/>
      <c r="W66" s="1348"/>
      <c r="X66" s="2172"/>
      <c r="Y66" s="2172"/>
      <c r="Z66" s="2172"/>
      <c r="AA66" s="2172"/>
      <c r="AB66" s="1348"/>
      <c r="AC66" s="1685"/>
    </row>
    <row r="67" spans="1:32" s="1678" customFormat="1" ht="30" customHeight="1">
      <c r="A67" s="1676"/>
      <c r="B67" s="1677"/>
      <c r="C67" s="1677"/>
      <c r="D67" s="1677"/>
      <c r="E67" s="1677"/>
      <c r="F67" s="1677"/>
      <c r="G67" s="1677"/>
      <c r="H67" s="1677"/>
      <c r="I67" s="1677"/>
      <c r="L67" s="1807"/>
      <c r="M67" s="1807"/>
      <c r="N67" s="1807"/>
      <c r="O67" s="1807"/>
      <c r="P67" s="1807"/>
      <c r="Q67" s="1807"/>
      <c r="R67" s="1807"/>
      <c r="S67" s="1807"/>
      <c r="T67" s="1807"/>
      <c r="U67" s="1807"/>
      <c r="V67" s="1685"/>
      <c r="W67" s="1808"/>
      <c r="X67" s="2172"/>
      <c r="Y67" s="2172"/>
      <c r="Z67" s="2172"/>
      <c r="AA67" s="2172"/>
      <c r="AB67" s="1348"/>
      <c r="AC67" s="1685"/>
    </row>
    <row r="68" spans="1:32" s="1678" customFormat="1" ht="30" customHeight="1">
      <c r="A68" s="1676"/>
      <c r="B68" s="1680" t="s">
        <v>2238</v>
      </c>
      <c r="C68" s="1677"/>
      <c r="D68" s="1677"/>
      <c r="E68" s="1677"/>
      <c r="F68" s="1677"/>
      <c r="G68" s="1677"/>
      <c r="H68" s="1677"/>
      <c r="I68" s="1677"/>
      <c r="L68" s="1807"/>
      <c r="M68" s="1807"/>
      <c r="N68" s="1807"/>
      <c r="O68" s="1807"/>
      <c r="P68" s="1807"/>
      <c r="Q68" s="1807"/>
      <c r="R68" s="1807"/>
      <c r="S68" s="1807"/>
      <c r="T68" s="1807"/>
      <c r="U68" s="1807"/>
      <c r="V68" s="1685"/>
      <c r="W68" s="1348"/>
      <c r="X68" s="2172"/>
      <c r="Y68" s="2172"/>
      <c r="Z68" s="2172"/>
      <c r="AA68" s="2172"/>
      <c r="AB68" s="1348"/>
      <c r="AC68" s="1685"/>
    </row>
    <row r="69" spans="1:32" s="1678" customFormat="1" ht="30" customHeight="1">
      <c r="A69" s="1676"/>
      <c r="B69" s="1677"/>
      <c r="C69" s="1677"/>
      <c r="D69" s="1677"/>
      <c r="E69" s="1677"/>
      <c r="F69" s="1677"/>
      <c r="G69" s="1677"/>
      <c r="H69" s="1677"/>
      <c r="I69" s="1677"/>
      <c r="L69" s="1807"/>
      <c r="M69" s="1807"/>
      <c r="N69" s="1807"/>
      <c r="O69" s="1807"/>
      <c r="P69" s="1807"/>
      <c r="Q69" s="1807"/>
      <c r="R69" s="1807"/>
      <c r="S69" s="1807"/>
      <c r="T69" s="1807"/>
      <c r="U69" s="1807"/>
      <c r="V69" s="1685"/>
      <c r="W69" s="1808"/>
      <c r="X69" s="2172"/>
      <c r="Y69" s="2172"/>
      <c r="Z69" s="2172"/>
      <c r="AA69" s="2172"/>
      <c r="AB69" s="1348"/>
      <c r="AC69" s="1685"/>
    </row>
    <row r="70" spans="1:32" s="1678" customFormat="1" ht="30" customHeight="1">
      <c r="A70" s="1676"/>
      <c r="B70" s="1680" t="s">
        <v>2239</v>
      </c>
      <c r="C70" s="1677"/>
      <c r="D70" s="1677"/>
      <c r="E70" s="1677"/>
      <c r="F70" s="1677"/>
      <c r="G70" s="1677"/>
      <c r="H70" s="1677"/>
      <c r="I70" s="1677"/>
      <c r="L70" s="1807"/>
      <c r="M70" s="1807"/>
      <c r="N70" s="1807"/>
      <c r="O70" s="1807"/>
      <c r="P70" s="1807"/>
      <c r="Q70" s="1807"/>
      <c r="R70" s="1807"/>
      <c r="S70" s="1807"/>
      <c r="T70" s="1807"/>
      <c r="U70" s="1807"/>
      <c r="V70" s="1685"/>
      <c r="W70" s="1348"/>
      <c r="X70" s="2172"/>
      <c r="Y70" s="2172"/>
      <c r="Z70" s="2172"/>
      <c r="AA70" s="2172"/>
      <c r="AB70" s="1348"/>
      <c r="AC70" s="1685"/>
    </row>
    <row r="71" spans="1:32" s="1678" customFormat="1" ht="30" customHeight="1">
      <c r="A71" s="1676"/>
      <c r="B71" s="1677"/>
      <c r="C71" s="1677"/>
      <c r="D71" s="1677"/>
      <c r="E71" s="1677"/>
      <c r="F71" s="1677"/>
      <c r="G71" s="1677"/>
      <c r="H71" s="1677"/>
      <c r="I71" s="1677"/>
      <c r="L71" s="1807"/>
      <c r="M71" s="1807"/>
      <c r="N71" s="1807"/>
      <c r="O71" s="1807"/>
      <c r="P71" s="1807"/>
      <c r="Q71" s="1807"/>
      <c r="R71" s="1807"/>
      <c r="S71" s="1807"/>
      <c r="T71" s="1807"/>
      <c r="U71" s="1807"/>
      <c r="V71" s="1685"/>
      <c r="W71" s="1808"/>
      <c r="X71" s="2172"/>
      <c r="Y71" s="2172"/>
      <c r="Z71" s="2172"/>
      <c r="AA71" s="2172"/>
      <c r="AB71" s="1348"/>
      <c r="AC71" s="1685"/>
    </row>
    <row r="72" spans="1:32" s="1678" customFormat="1" ht="30" customHeight="1">
      <c r="A72" s="1676"/>
      <c r="B72" s="1680" t="s">
        <v>2240</v>
      </c>
      <c r="C72" s="1677"/>
      <c r="D72" s="1677"/>
      <c r="E72" s="1677"/>
      <c r="F72" s="1677"/>
      <c r="G72" s="1677"/>
      <c r="H72" s="1677"/>
      <c r="I72" s="1677"/>
      <c r="L72" s="1807"/>
      <c r="M72" s="1807"/>
      <c r="N72" s="1807"/>
      <c r="O72" s="1807"/>
      <c r="P72" s="1807"/>
      <c r="Q72" s="1807"/>
      <c r="R72" s="1807"/>
      <c r="S72" s="1807"/>
      <c r="T72" s="1807"/>
      <c r="U72" s="1807"/>
      <c r="V72" s="1685"/>
      <c r="W72" s="1348"/>
      <c r="X72" s="2172"/>
      <c r="Y72" s="2172"/>
      <c r="Z72" s="2172"/>
      <c r="AA72" s="2172"/>
      <c r="AB72" s="1348"/>
      <c r="AC72" s="1685"/>
    </row>
    <row r="73" spans="1:32" s="1678" customFormat="1" ht="30" customHeight="1">
      <c r="A73" s="1676"/>
      <c r="B73" s="1680"/>
      <c r="C73" s="1677"/>
      <c r="D73" s="1677"/>
      <c r="E73" s="1677"/>
      <c r="F73" s="1677"/>
      <c r="G73" s="1677"/>
      <c r="H73" s="1677"/>
      <c r="I73" s="1677"/>
      <c r="L73" s="1807"/>
      <c r="M73" s="1807"/>
      <c r="N73" s="1807"/>
      <c r="O73" s="1807"/>
      <c r="P73" s="1807"/>
      <c r="Q73" s="1807"/>
      <c r="R73" s="1807"/>
      <c r="S73" s="1807"/>
      <c r="T73" s="1807"/>
      <c r="U73" s="1807"/>
      <c r="V73" s="1685"/>
      <c r="W73" s="1808"/>
      <c r="X73" s="2172"/>
      <c r="Y73" s="2172"/>
      <c r="Z73" s="2172"/>
      <c r="AA73" s="2172"/>
      <c r="AB73" s="1348"/>
      <c r="AC73" s="1685"/>
    </row>
    <row r="74" spans="1:32" s="1678" customFormat="1" ht="30" customHeight="1">
      <c r="A74" s="1676"/>
      <c r="B74" s="1810" t="s">
        <v>2250</v>
      </c>
      <c r="C74" s="1677"/>
      <c r="D74" s="1677"/>
      <c r="E74" s="1677"/>
      <c r="F74" s="1677"/>
      <c r="G74" s="1677"/>
      <c r="H74" s="1677"/>
      <c r="I74" s="1677"/>
      <c r="L74" s="1807"/>
      <c r="M74" s="1807"/>
      <c r="N74" s="1807"/>
      <c r="O74" s="1807"/>
      <c r="P74" s="1807"/>
      <c r="Q74" s="1807"/>
      <c r="R74" s="1807"/>
      <c r="S74" s="1807"/>
      <c r="T74" s="1807"/>
      <c r="U74" s="1807"/>
      <c r="V74" s="1685"/>
      <c r="W74" s="1348"/>
      <c r="X74" s="2172"/>
      <c r="Y74" s="2172"/>
      <c r="Z74" s="2172"/>
      <c r="AA74" s="2172"/>
      <c r="AB74" s="1348"/>
      <c r="AC74" s="1685"/>
    </row>
    <row r="75" spans="1:32" s="1678" customFormat="1" ht="30" customHeight="1">
      <c r="A75" s="1676"/>
      <c r="B75" s="1684"/>
      <c r="C75" s="1677"/>
      <c r="D75" s="1677"/>
      <c r="E75" s="1677"/>
      <c r="F75" s="1677"/>
      <c r="G75" s="1677"/>
      <c r="H75" s="1677"/>
      <c r="I75" s="1677"/>
      <c r="L75" s="1807"/>
      <c r="M75" s="1807"/>
      <c r="N75" s="1807"/>
      <c r="O75" s="1807"/>
      <c r="P75" s="1807"/>
      <c r="Q75" s="1807"/>
      <c r="R75" s="1807"/>
      <c r="S75" s="1807"/>
      <c r="T75" s="1807"/>
      <c r="U75" s="1807"/>
      <c r="V75" s="1685"/>
      <c r="W75" s="1808"/>
      <c r="X75" s="2172"/>
      <c r="Y75" s="2172"/>
      <c r="Z75" s="2172"/>
      <c r="AA75" s="2172"/>
      <c r="AB75" s="1348"/>
      <c r="AC75" s="1685"/>
    </row>
    <row r="76" spans="1:32" s="1678" customFormat="1" ht="30" customHeight="1">
      <c r="A76" s="1803"/>
      <c r="B76" s="1811" t="s">
        <v>2251</v>
      </c>
      <c r="C76" s="1812"/>
      <c r="D76" s="1812"/>
      <c r="E76" s="1812"/>
      <c r="F76" s="1812"/>
      <c r="G76" s="1812"/>
      <c r="H76" s="1812"/>
      <c r="I76" s="1812"/>
      <c r="L76" s="1807"/>
      <c r="M76" s="1807"/>
      <c r="N76" s="1807"/>
      <c r="O76" s="1807"/>
      <c r="P76" s="1807"/>
      <c r="Q76" s="1807"/>
      <c r="R76" s="1807"/>
      <c r="S76" s="1807"/>
      <c r="T76" s="1807"/>
      <c r="U76" s="1807"/>
      <c r="V76" s="1685"/>
      <c r="W76" s="1348"/>
      <c r="X76" s="2172"/>
      <c r="Y76" s="2172"/>
      <c r="Z76" s="2172"/>
      <c r="AA76" s="2172"/>
      <c r="AB76" s="1348"/>
      <c r="AC76" s="1685"/>
    </row>
    <row r="77" spans="1:32" s="1685" customFormat="1" ht="30" customHeight="1">
      <c r="A77" s="1803"/>
      <c r="B77" s="1813" t="s">
        <v>2252</v>
      </c>
      <c r="C77" s="1814"/>
      <c r="D77" s="1814"/>
      <c r="E77" s="1814"/>
      <c r="F77" s="1814"/>
      <c r="G77" s="1814"/>
      <c r="H77" s="1814"/>
      <c r="I77" s="1814"/>
      <c r="J77" s="1678" t="s">
        <v>159</v>
      </c>
      <c r="K77" s="1678"/>
      <c r="L77" s="1807"/>
      <c r="M77" s="1807"/>
      <c r="N77" s="1807"/>
      <c r="O77" s="1807"/>
      <c r="P77" s="1807"/>
      <c r="Q77" s="1807"/>
      <c r="R77" s="1807"/>
      <c r="S77" s="1807"/>
      <c r="T77" s="1807"/>
      <c r="U77" s="1807"/>
      <c r="W77" s="1808"/>
      <c r="X77" s="2172"/>
      <c r="Y77" s="2172"/>
      <c r="Z77" s="2172"/>
      <c r="AA77" s="2172"/>
      <c r="AB77" s="1348"/>
      <c r="AD77" s="1678"/>
      <c r="AE77" s="1678"/>
      <c r="AF77" s="1678"/>
    </row>
    <row r="78" spans="1:32" s="1685" customFormat="1" ht="30" customHeight="1">
      <c r="A78" s="1803"/>
      <c r="B78" s="1815"/>
      <c r="C78" s="1806"/>
      <c r="D78" s="1806"/>
      <c r="E78" s="1806"/>
      <c r="F78" s="1806"/>
      <c r="G78" s="1806"/>
      <c r="H78" s="1806"/>
      <c r="I78" s="1806"/>
      <c r="J78" s="1678"/>
      <c r="K78" s="1678"/>
      <c r="L78" s="1807"/>
      <c r="M78" s="1807"/>
      <c r="N78" s="1807"/>
      <c r="O78" s="1807"/>
      <c r="P78" s="1807"/>
      <c r="Q78" s="1807"/>
      <c r="R78" s="1807"/>
      <c r="S78" s="1807"/>
      <c r="T78" s="1807"/>
      <c r="U78" s="1807"/>
      <c r="W78" s="1348"/>
      <c r="X78" s="2172"/>
      <c r="Y78" s="2172"/>
      <c r="Z78" s="2172"/>
      <c r="AA78" s="2172"/>
      <c r="AB78" s="1348"/>
      <c r="AD78" s="1678"/>
      <c r="AE78" s="1678"/>
      <c r="AF78" s="1678"/>
    </row>
    <row r="79" spans="1:32" s="1685" customFormat="1" ht="30" customHeight="1">
      <c r="A79" s="1803"/>
      <c r="B79" s="1816" t="s">
        <v>2253</v>
      </c>
      <c r="C79" s="1676"/>
      <c r="D79" s="1676"/>
      <c r="E79" s="1676"/>
      <c r="F79" s="1676"/>
      <c r="G79" s="1676"/>
      <c r="H79" s="1676"/>
      <c r="I79" s="1806"/>
      <c r="J79" s="1678"/>
      <c r="K79" s="1678"/>
      <c r="L79" s="1807"/>
      <c r="M79" s="1807"/>
      <c r="N79" s="1807"/>
      <c r="O79" s="1807"/>
      <c r="P79" s="1807"/>
      <c r="Q79" s="1807"/>
      <c r="R79" s="1807"/>
      <c r="S79" s="1807"/>
      <c r="T79" s="1807"/>
      <c r="U79" s="1807"/>
      <c r="W79" s="1808"/>
      <c r="X79" s="2172"/>
      <c r="Y79" s="2172"/>
      <c r="Z79" s="2172"/>
      <c r="AA79" s="2172"/>
      <c r="AB79" s="1348"/>
      <c r="AD79" s="1678"/>
      <c r="AE79" s="1678"/>
      <c r="AF79" s="1678"/>
    </row>
    <row r="80" spans="1:32" ht="30" customHeight="1">
      <c r="A80" s="1817"/>
      <c r="B80" s="1818" t="s">
        <v>2254</v>
      </c>
      <c r="C80" s="1818"/>
      <c r="D80" s="1818"/>
      <c r="E80" s="1818"/>
      <c r="F80" s="1818"/>
      <c r="G80" s="1818"/>
      <c r="H80" s="1818"/>
      <c r="I80" s="1818"/>
      <c r="J80" s="1678"/>
      <c r="K80" s="1678"/>
      <c r="L80" s="1807"/>
      <c r="M80" s="1807"/>
      <c r="N80" s="1807"/>
      <c r="O80" s="1807"/>
      <c r="P80" s="1807"/>
      <c r="Q80" s="1807"/>
      <c r="R80" s="1807"/>
      <c r="S80" s="1807"/>
      <c r="T80" s="1807"/>
      <c r="U80" s="1807"/>
      <c r="V80" s="1685"/>
      <c r="W80" s="1348"/>
      <c r="X80" s="2172"/>
      <c r="Y80" s="2172"/>
      <c r="Z80" s="2172"/>
      <c r="AA80" s="2172"/>
      <c r="AB80" s="1348"/>
      <c r="AC80" s="1685"/>
      <c r="AD80" s="1678"/>
      <c r="AE80" s="1678"/>
      <c r="AF80" s="1678"/>
    </row>
    <row r="81" spans="1:32" ht="30" customHeight="1">
      <c r="A81" s="1817"/>
      <c r="B81" s="1819"/>
      <c r="C81" s="1819"/>
      <c r="D81" s="1819"/>
      <c r="E81" s="1819"/>
      <c r="F81" s="1819"/>
      <c r="G81" s="1819"/>
      <c r="H81" s="1819"/>
      <c r="I81" s="1819"/>
      <c r="J81" s="1678"/>
      <c r="K81" s="1678"/>
      <c r="L81" s="1807"/>
      <c r="M81" s="1807"/>
      <c r="N81" s="1807"/>
      <c r="O81" s="1807"/>
      <c r="P81" s="1807"/>
      <c r="Q81" s="1807"/>
      <c r="R81" s="1807"/>
      <c r="S81" s="1807"/>
      <c r="T81" s="1807"/>
      <c r="U81" s="1807"/>
      <c r="V81" s="1685"/>
      <c r="W81" s="1808"/>
      <c r="X81" s="2172"/>
      <c r="Y81" s="2172"/>
      <c r="Z81" s="2172"/>
      <c r="AA81" s="2172"/>
      <c r="AB81" s="1348"/>
      <c r="AC81" s="1685"/>
      <c r="AD81" s="1678"/>
      <c r="AE81" s="1678"/>
      <c r="AF81" s="1678"/>
    </row>
    <row r="82" spans="1:32" ht="30" customHeight="1">
      <c r="A82" s="1817"/>
      <c r="B82" s="1820" t="s">
        <v>2255</v>
      </c>
      <c r="C82" s="1820"/>
      <c r="D82" s="1820"/>
      <c r="E82" s="1820"/>
      <c r="F82" s="1820"/>
      <c r="G82" s="1820"/>
      <c r="H82" s="1820"/>
      <c r="I82" s="1820"/>
      <c r="J82" s="1678"/>
      <c r="K82" s="1678"/>
      <c r="L82" s="1807"/>
      <c r="M82" s="1807"/>
      <c r="N82" s="1807"/>
      <c r="O82" s="1807"/>
      <c r="P82" s="1807"/>
      <c r="Q82" s="1807"/>
      <c r="R82" s="1807"/>
      <c r="S82" s="1807"/>
      <c r="T82" s="1807"/>
      <c r="U82" s="1807"/>
      <c r="V82" s="1685"/>
      <c r="W82" s="1348"/>
      <c r="X82" s="2172"/>
      <c r="Y82" s="2172"/>
      <c r="Z82" s="2172"/>
      <c r="AA82" s="2172"/>
      <c r="AB82" s="1348"/>
      <c r="AC82" s="1685"/>
      <c r="AD82" s="1678"/>
      <c r="AE82" s="1678"/>
      <c r="AF82" s="1678"/>
    </row>
    <row r="83" spans="1:32" ht="30" customHeight="1">
      <c r="A83" s="1817"/>
      <c r="B83" s="1821"/>
      <c r="C83" s="1821"/>
      <c r="D83" s="1821"/>
      <c r="E83" s="1821"/>
      <c r="F83" s="1821"/>
      <c r="G83" s="1821"/>
      <c r="H83" s="1821"/>
      <c r="I83" s="1821"/>
      <c r="J83" s="1678"/>
      <c r="K83" s="1678"/>
      <c r="L83" s="1807"/>
      <c r="M83" s="1807"/>
      <c r="N83" s="1807"/>
      <c r="O83" s="1807"/>
      <c r="P83" s="1807"/>
      <c r="Q83" s="1807"/>
      <c r="R83" s="1807"/>
      <c r="S83" s="1807"/>
      <c r="T83" s="1807"/>
      <c r="U83" s="1807"/>
      <c r="V83" s="1685"/>
      <c r="W83" s="1808"/>
      <c r="X83" s="2172"/>
      <c r="Y83" s="2172"/>
      <c r="Z83" s="2172"/>
      <c r="AA83" s="2172"/>
      <c r="AB83" s="1348"/>
      <c r="AC83" s="1685"/>
      <c r="AD83" s="1678"/>
      <c r="AE83" s="1678"/>
      <c r="AF83" s="1678"/>
    </row>
    <row r="84" spans="1:32" ht="30" customHeight="1">
      <c r="A84" s="1817"/>
      <c r="B84" s="1818" t="s">
        <v>2256</v>
      </c>
      <c r="C84" s="1818"/>
      <c r="D84" s="1818"/>
      <c r="E84" s="1818"/>
      <c r="F84" s="1818"/>
      <c r="G84" s="1818"/>
      <c r="H84" s="1818"/>
      <c r="I84" s="1818"/>
      <c r="J84" s="1678"/>
      <c r="K84" s="1678"/>
      <c r="L84" s="1807"/>
      <c r="M84" s="1807"/>
      <c r="N84" s="1807"/>
      <c r="O84" s="1807"/>
      <c r="P84" s="1807"/>
      <c r="Q84" s="1807"/>
      <c r="R84" s="1807"/>
      <c r="S84" s="1807"/>
      <c r="T84" s="1807"/>
      <c r="U84" s="1807"/>
      <c r="V84" s="1685"/>
      <c r="W84" s="1348"/>
      <c r="X84" s="2172"/>
      <c r="Y84" s="2172"/>
      <c r="Z84" s="2172"/>
      <c r="AA84" s="2172"/>
      <c r="AB84" s="1348"/>
      <c r="AC84" s="1685"/>
      <c r="AD84" s="1678"/>
      <c r="AE84" s="1678"/>
      <c r="AF84" s="1678"/>
    </row>
    <row r="85" spans="1:32" s="1685" customFormat="1" ht="30" customHeight="1">
      <c r="A85" s="1803"/>
      <c r="B85" s="1815"/>
      <c r="C85" s="1806"/>
      <c r="D85" s="1806"/>
      <c r="E85" s="1806"/>
      <c r="F85" s="1806"/>
      <c r="G85" s="1806"/>
      <c r="H85" s="1806"/>
      <c r="I85" s="1806"/>
      <c r="J85" s="1678"/>
      <c r="K85" s="1678"/>
      <c r="L85" s="1807"/>
      <c r="M85" s="1807"/>
      <c r="N85" s="1807"/>
      <c r="O85" s="1807"/>
      <c r="P85" s="1807"/>
      <c r="Q85" s="1807"/>
      <c r="R85" s="1807"/>
      <c r="S85" s="1807"/>
      <c r="T85" s="1807"/>
      <c r="U85" s="1807"/>
      <c r="W85" s="1808"/>
      <c r="X85" s="2172"/>
      <c r="Y85" s="2172"/>
      <c r="Z85" s="2172"/>
      <c r="AA85" s="2172"/>
      <c r="AB85" s="1348"/>
      <c r="AD85" s="1678"/>
      <c r="AE85" s="1678"/>
      <c r="AF85" s="1678"/>
    </row>
    <row r="86" spans="1:32" s="1685" customFormat="1" ht="30" customHeight="1">
      <c r="A86" s="1676"/>
      <c r="B86" s="1686"/>
      <c r="C86" s="1806"/>
      <c r="D86" s="1806"/>
      <c r="E86" s="1806"/>
      <c r="F86" s="1806"/>
      <c r="G86" s="1806"/>
      <c r="H86" s="1806"/>
      <c r="I86" s="1806"/>
      <c r="J86" s="1678"/>
      <c r="K86" s="1678"/>
      <c r="L86" s="1807"/>
      <c r="M86" s="1807"/>
      <c r="N86" s="1807"/>
      <c r="O86" s="1807"/>
      <c r="P86" s="1807"/>
      <c r="Q86" s="1807"/>
      <c r="R86" s="1807"/>
      <c r="S86" s="1807"/>
      <c r="T86" s="1807"/>
      <c r="U86" s="1807"/>
      <c r="W86" s="1348"/>
      <c r="X86" s="2172"/>
      <c r="Y86" s="2172"/>
      <c r="Z86" s="2172"/>
      <c r="AA86" s="2172"/>
      <c r="AB86" s="1348"/>
      <c r="AD86" s="1678"/>
      <c r="AE86" s="1678"/>
      <c r="AF86" s="1678"/>
    </row>
    <row r="87" spans="1:32" s="1685" customFormat="1" ht="30" customHeight="1">
      <c r="A87" s="1676"/>
      <c r="B87" s="1683" t="s">
        <v>2336</v>
      </c>
      <c r="C87" s="1676"/>
      <c r="D87" s="1676"/>
      <c r="E87" s="1676"/>
      <c r="F87" s="1676"/>
      <c r="G87" s="1676"/>
      <c r="H87" s="1676"/>
      <c r="I87" s="1676"/>
      <c r="J87" s="1678"/>
      <c r="K87" s="1678"/>
      <c r="L87" s="1807"/>
      <c r="M87" s="1807"/>
      <c r="N87" s="1807"/>
      <c r="O87" s="1807"/>
      <c r="P87" s="1807"/>
      <c r="Q87" s="1807"/>
      <c r="R87" s="1807"/>
      <c r="S87" s="1807"/>
      <c r="T87" s="1807"/>
      <c r="U87" s="1807"/>
      <c r="W87" s="1808"/>
      <c r="X87" s="2172"/>
      <c r="Y87" s="2172"/>
      <c r="Z87" s="2172"/>
      <c r="AA87" s="2172"/>
      <c r="AB87" s="1348"/>
      <c r="AD87" s="1678"/>
      <c r="AE87" s="1678"/>
      <c r="AF87" s="1678"/>
    </row>
    <row r="88" spans="1:32" s="1685" customFormat="1" ht="30" customHeight="1">
      <c r="A88" s="1676"/>
      <c r="B88" s="1683" t="s">
        <v>2337</v>
      </c>
      <c r="C88" s="1676"/>
      <c r="D88" s="1676"/>
      <c r="E88" s="1676"/>
      <c r="F88" s="1676"/>
      <c r="G88" s="1676"/>
      <c r="H88" s="1676"/>
      <c r="I88" s="1676"/>
      <c r="J88" s="1678"/>
      <c r="K88" s="1678"/>
      <c r="L88" s="1807"/>
      <c r="M88" s="1807"/>
      <c r="N88" s="1807"/>
      <c r="O88" s="1807"/>
      <c r="P88" s="1807"/>
      <c r="Q88" s="1807"/>
      <c r="R88" s="1807"/>
      <c r="S88" s="1807"/>
      <c r="T88" s="1807"/>
      <c r="U88" s="1807"/>
      <c r="W88" s="1808"/>
      <c r="X88" s="1822"/>
      <c r="Y88" s="1822"/>
      <c r="Z88" s="1822"/>
      <c r="AA88" s="1822"/>
      <c r="AB88" s="1348"/>
      <c r="AD88" s="1678"/>
      <c r="AE88" s="1678"/>
      <c r="AF88" s="1678"/>
    </row>
    <row r="89" spans="1:32" s="1685" customFormat="1" ht="30" customHeight="1">
      <c r="A89" s="1676"/>
      <c r="B89" s="1687" t="s">
        <v>2257</v>
      </c>
      <c r="C89" s="1676"/>
      <c r="D89" s="1676"/>
      <c r="E89" s="1676"/>
      <c r="F89" s="1676"/>
      <c r="G89" s="1676"/>
      <c r="H89" s="1676"/>
      <c r="I89" s="1676"/>
      <c r="J89" s="1678"/>
      <c r="K89" s="1678"/>
      <c r="L89" s="1807"/>
      <c r="M89" s="1807"/>
      <c r="N89" s="1807"/>
      <c r="O89" s="1807"/>
      <c r="P89" s="1807"/>
      <c r="Q89" s="1807"/>
      <c r="R89" s="1807"/>
      <c r="S89" s="1807"/>
      <c r="T89" s="1807"/>
      <c r="U89" s="1807"/>
      <c r="W89" s="1348"/>
      <c r="X89" s="2172"/>
      <c r="Y89" s="2172"/>
      <c r="Z89" s="2172"/>
      <c r="AA89" s="2172"/>
      <c r="AB89" s="1348"/>
      <c r="AD89" s="1678"/>
      <c r="AE89" s="1678"/>
      <c r="AF89" s="1678"/>
    </row>
    <row r="90" spans="1:32" s="1685" customFormat="1" ht="30" customHeight="1">
      <c r="A90" s="1676"/>
      <c r="B90" s="1688"/>
      <c r="C90" s="1676"/>
      <c r="D90" s="1676"/>
      <c r="E90" s="1676"/>
      <c r="F90" s="1676"/>
      <c r="G90" s="1676"/>
      <c r="H90" s="1676"/>
      <c r="I90" s="1676"/>
      <c r="J90" s="1678"/>
      <c r="K90" s="1678"/>
      <c r="L90" s="1807"/>
      <c r="M90" s="1807"/>
      <c r="N90" s="1807"/>
      <c r="O90" s="1807"/>
      <c r="P90" s="1807"/>
      <c r="Q90" s="1807"/>
      <c r="R90" s="1807"/>
      <c r="S90" s="1807"/>
      <c r="T90" s="1807"/>
      <c r="U90" s="1807"/>
      <c r="W90" s="1808"/>
      <c r="X90" s="2172"/>
      <c r="Y90" s="2172"/>
      <c r="Z90" s="2172"/>
      <c r="AA90" s="2172"/>
      <c r="AB90" s="1348"/>
      <c r="AD90" s="1678"/>
      <c r="AE90" s="1678"/>
      <c r="AF90" s="1678"/>
    </row>
    <row r="91" spans="1:32" s="1538" customFormat="1" ht="30" customHeight="1">
      <c r="A91" s="1781"/>
      <c r="B91" s="1516" t="s">
        <v>2258</v>
      </c>
      <c r="C91" s="1781"/>
      <c r="D91" s="1781"/>
      <c r="E91" s="1781"/>
      <c r="F91" s="1781"/>
      <c r="G91" s="1781"/>
      <c r="H91" s="1781"/>
      <c r="I91" s="1781"/>
      <c r="J91" s="1678"/>
      <c r="K91" s="1678"/>
      <c r="L91" s="1807"/>
      <c r="M91" s="1807"/>
      <c r="N91" s="1807"/>
      <c r="O91" s="1807"/>
      <c r="P91" s="1807"/>
      <c r="Q91" s="1807"/>
      <c r="R91" s="1807"/>
      <c r="S91" s="1807"/>
      <c r="T91" s="1807"/>
      <c r="U91" s="1807"/>
      <c r="V91" s="1685"/>
      <c r="W91" s="1348"/>
      <c r="X91" s="2172"/>
      <c r="Y91" s="2172"/>
      <c r="Z91" s="2172"/>
      <c r="AA91" s="2172"/>
      <c r="AB91" s="1348"/>
      <c r="AC91" s="1685"/>
      <c r="AD91" s="1678"/>
      <c r="AE91" s="1678"/>
      <c r="AF91" s="1678"/>
    </row>
    <row r="92" spans="1:32" s="1538" customFormat="1" ht="30" customHeight="1">
      <c r="A92" s="1535"/>
      <c r="B92" s="1586"/>
      <c r="C92" s="1584"/>
      <c r="D92" s="1587"/>
      <c r="E92" s="1587"/>
      <c r="F92" s="1587"/>
      <c r="G92" s="1587"/>
      <c r="H92" s="1587"/>
      <c r="I92" s="1587"/>
      <c r="J92" s="1678"/>
      <c r="K92" s="1678"/>
      <c r="L92" s="1807"/>
      <c r="M92" s="1807"/>
      <c r="N92" s="1807"/>
      <c r="O92" s="1807"/>
      <c r="P92" s="1807"/>
      <c r="Q92" s="1807"/>
      <c r="R92" s="1807"/>
      <c r="S92" s="1807"/>
      <c r="T92" s="1807"/>
      <c r="U92" s="1807"/>
      <c r="V92" s="1685"/>
      <c r="W92" s="1808"/>
      <c r="X92" s="2172"/>
      <c r="Y92" s="2172"/>
      <c r="Z92" s="2172"/>
      <c r="AA92" s="2172"/>
      <c r="AB92" s="1348"/>
      <c r="AC92" s="1685"/>
      <c r="AD92" s="1678"/>
      <c r="AE92" s="1678"/>
      <c r="AF92" s="1678"/>
    </row>
    <row r="93" spans="1:32" ht="45">
      <c r="J93" s="1678"/>
      <c r="K93" s="1678"/>
      <c r="L93" s="1807"/>
      <c r="M93" s="1807"/>
      <c r="N93" s="1807"/>
      <c r="O93" s="1807"/>
      <c r="P93" s="1807"/>
      <c r="Q93" s="1807"/>
      <c r="R93" s="1807"/>
      <c r="S93" s="1807"/>
      <c r="T93" s="1807"/>
      <c r="U93" s="1807"/>
      <c r="V93" s="1685"/>
      <c r="W93" s="1348"/>
      <c r="X93" s="2172"/>
      <c r="Y93" s="2172"/>
      <c r="Z93" s="2172"/>
      <c r="AA93" s="2172"/>
      <c r="AB93" s="1348"/>
      <c r="AC93" s="1685"/>
      <c r="AD93" s="1678"/>
      <c r="AE93" s="1678"/>
      <c r="AF93" s="1678"/>
    </row>
    <row r="94" spans="1:32" ht="45">
      <c r="J94" s="1678"/>
      <c r="K94" s="1678"/>
      <c r="L94" s="1807"/>
      <c r="M94" s="1807"/>
      <c r="N94" s="1807"/>
      <c r="O94" s="1807"/>
      <c r="P94" s="1807"/>
      <c r="Q94" s="1807"/>
      <c r="R94" s="1807"/>
      <c r="S94" s="1807"/>
      <c r="T94" s="1807"/>
      <c r="U94" s="1807"/>
      <c r="V94" s="1685"/>
      <c r="W94" s="1808"/>
      <c r="X94" s="2172"/>
      <c r="Y94" s="2172"/>
      <c r="Z94" s="2172"/>
      <c r="AA94" s="2172"/>
      <c r="AB94" s="1348"/>
      <c r="AC94" s="1685"/>
      <c r="AD94" s="1678"/>
      <c r="AE94" s="1678"/>
      <c r="AF94" s="1678"/>
    </row>
    <row r="95" spans="1:32" ht="45">
      <c r="J95" s="1678"/>
      <c r="K95" s="1678"/>
      <c r="L95" s="1807"/>
      <c r="M95" s="1807"/>
      <c r="N95" s="1807"/>
      <c r="O95" s="1807"/>
      <c r="P95" s="1807"/>
      <c r="Q95" s="1807"/>
      <c r="R95" s="1807"/>
      <c r="S95" s="1807"/>
      <c r="T95" s="1807"/>
      <c r="U95" s="1807"/>
      <c r="V95" s="1685"/>
      <c r="W95" s="1348"/>
      <c r="X95" s="2172"/>
      <c r="Y95" s="2172"/>
      <c r="Z95" s="2172"/>
      <c r="AA95" s="2172"/>
      <c r="AB95" s="1348"/>
      <c r="AC95" s="1685"/>
      <c r="AD95" s="1678"/>
      <c r="AE95" s="1678"/>
      <c r="AF95" s="1678"/>
    </row>
    <row r="96" spans="1:32" ht="45">
      <c r="J96" s="1678"/>
      <c r="K96" s="1678"/>
      <c r="L96" s="1807"/>
      <c r="M96" s="1807"/>
      <c r="N96" s="1807"/>
      <c r="O96" s="1807"/>
      <c r="P96" s="1807"/>
      <c r="Q96" s="1807"/>
      <c r="R96" s="1807"/>
      <c r="S96" s="1807"/>
      <c r="T96" s="1807"/>
      <c r="U96" s="1807"/>
      <c r="V96" s="1685"/>
      <c r="W96" s="1808"/>
      <c r="X96" s="2172"/>
      <c r="Y96" s="2172"/>
      <c r="Z96" s="2172"/>
      <c r="AA96" s="2172"/>
      <c r="AB96" s="1348"/>
      <c r="AC96" s="1685"/>
      <c r="AD96" s="1678"/>
      <c r="AE96" s="1678"/>
      <c r="AF96" s="1678"/>
    </row>
    <row r="97" spans="10:32" ht="45">
      <c r="J97" s="1678"/>
      <c r="K97" s="1678"/>
      <c r="L97" s="1807"/>
      <c r="M97" s="1807"/>
      <c r="N97" s="1807"/>
      <c r="O97" s="1807"/>
      <c r="P97" s="1807"/>
      <c r="Q97" s="1807"/>
      <c r="R97" s="1807"/>
      <c r="S97" s="1807"/>
      <c r="T97" s="1807"/>
      <c r="U97" s="1807"/>
      <c r="V97" s="1685"/>
      <c r="W97" s="1348"/>
      <c r="X97" s="2172"/>
      <c r="Y97" s="2172"/>
      <c r="Z97" s="2172"/>
      <c r="AA97" s="2172"/>
      <c r="AB97" s="1348"/>
      <c r="AC97" s="1685"/>
      <c r="AD97" s="1678"/>
      <c r="AE97" s="1678"/>
      <c r="AF97" s="1678"/>
    </row>
    <row r="98" spans="10:32" ht="45">
      <c r="J98" s="1678"/>
      <c r="K98" s="1678"/>
      <c r="L98" s="1807"/>
      <c r="M98" s="1807"/>
      <c r="N98" s="1807"/>
      <c r="O98" s="1807"/>
      <c r="P98" s="1807"/>
      <c r="Q98" s="1807"/>
      <c r="R98" s="1807"/>
      <c r="S98" s="1807"/>
      <c r="T98" s="1807"/>
      <c r="U98" s="1807"/>
      <c r="V98" s="1685"/>
      <c r="W98" s="1808"/>
      <c r="X98" s="2172"/>
      <c r="Y98" s="2172"/>
      <c r="Z98" s="2172"/>
      <c r="AA98" s="2172"/>
      <c r="AB98" s="1348"/>
      <c r="AC98" s="1685"/>
      <c r="AD98" s="1678"/>
      <c r="AE98" s="1678"/>
      <c r="AF98" s="1678"/>
    </row>
    <row r="99" spans="10:32" ht="45">
      <c r="J99" s="1678"/>
      <c r="K99" s="1678"/>
      <c r="L99" s="1807"/>
      <c r="M99" s="1807"/>
      <c r="N99" s="1807"/>
      <c r="O99" s="1807"/>
      <c r="P99" s="1807"/>
      <c r="Q99" s="1807"/>
      <c r="R99" s="1807"/>
      <c r="S99" s="1807"/>
      <c r="T99" s="1807"/>
      <c r="U99" s="1807"/>
      <c r="V99" s="1685"/>
      <c r="W99" s="1348"/>
      <c r="X99" s="2172"/>
      <c r="Y99" s="2172"/>
      <c r="Z99" s="2172"/>
      <c r="AA99" s="2172"/>
      <c r="AB99" s="1348"/>
      <c r="AC99" s="1685"/>
      <c r="AD99" s="1678"/>
      <c r="AE99" s="1678"/>
      <c r="AF99" s="1678"/>
    </row>
    <row r="100" spans="10:32" ht="45">
      <c r="J100" s="1678"/>
      <c r="K100" s="1678"/>
      <c r="L100" s="1807"/>
      <c r="M100" s="1807"/>
      <c r="N100" s="1807"/>
      <c r="O100" s="1807"/>
      <c r="P100" s="1807"/>
      <c r="Q100" s="1807"/>
      <c r="R100" s="1807"/>
      <c r="S100" s="1807"/>
      <c r="T100" s="1807"/>
      <c r="U100" s="1807"/>
      <c r="V100" s="1685"/>
      <c r="W100" s="1808"/>
      <c r="X100" s="2172"/>
      <c r="Y100" s="2172"/>
      <c r="Z100" s="2172"/>
      <c r="AA100" s="2172"/>
      <c r="AB100" s="1348"/>
      <c r="AC100" s="1685"/>
      <c r="AD100" s="1678"/>
      <c r="AE100" s="1678"/>
      <c r="AF100" s="1678"/>
    </row>
    <row r="101" spans="10:32" ht="45">
      <c r="J101" s="1678"/>
      <c r="K101" s="1678"/>
      <c r="L101" s="1807"/>
      <c r="M101" s="1807"/>
      <c r="N101" s="1807"/>
      <c r="O101" s="1807"/>
      <c r="P101" s="1807"/>
      <c r="Q101" s="1807"/>
      <c r="R101" s="1807"/>
      <c r="S101" s="1807"/>
      <c r="T101" s="1807"/>
      <c r="U101" s="1807"/>
      <c r="V101" s="1685"/>
      <c r="W101" s="1348"/>
      <c r="X101" s="2172"/>
      <c r="Y101" s="2172"/>
      <c r="Z101" s="2172"/>
      <c r="AA101" s="2172"/>
      <c r="AB101" s="1348"/>
      <c r="AC101" s="1685"/>
      <c r="AD101" s="1678"/>
      <c r="AE101" s="1678"/>
      <c r="AF101" s="1678"/>
    </row>
    <row r="102" spans="10:32" ht="45">
      <c r="J102" s="1678"/>
      <c r="K102" s="1678"/>
      <c r="L102" s="1807"/>
      <c r="M102" s="1807"/>
      <c r="N102" s="1807"/>
      <c r="O102" s="1807"/>
      <c r="P102" s="1807"/>
      <c r="Q102" s="1807"/>
      <c r="R102" s="1807"/>
      <c r="S102" s="1807"/>
      <c r="T102" s="1807"/>
      <c r="U102" s="1807"/>
      <c r="V102" s="1685"/>
      <c r="W102" s="1808"/>
      <c r="X102" s="2172"/>
      <c r="Y102" s="2172"/>
      <c r="Z102" s="2172"/>
      <c r="AA102" s="2172"/>
      <c r="AB102" s="1348"/>
      <c r="AC102" s="1685"/>
      <c r="AD102" s="1678"/>
      <c r="AE102" s="1678"/>
      <c r="AF102" s="1678"/>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D16FD5D9-4F10-4D7C-93DC-E0C48B20EEE0}"/>
    <hyperlink ref="AK25" r:id="rId2" xr:uid="{537F19FE-DA80-477D-AEB1-663D5EC208B8}"/>
    <hyperlink ref="B77" r:id="rId3" location="ID0EBABAAA=Excel%C2%A02016-2013" xr:uid="{0D9A0127-EF9F-46E5-967B-F472DD3B897D}"/>
    <hyperlink ref="B80" r:id="rId4" xr:uid="{9147E375-C096-4C25-9BE6-4751B1912DAB}"/>
    <hyperlink ref="B84" r:id="rId5" xr:uid="{FAAC9D4D-7024-4A35-8FEE-57D8AA8D27B8}"/>
    <hyperlink ref="B82:V82" r:id="rId6" display="Auditer-et-espionner-des-formules-sous-excel" xr:uid="{357FC3E2-E53A-4F5C-A668-9EBBA9981201}"/>
    <hyperlink ref="B74:L74" r:id="rId7" display="7 ZIP pour Zipper vos documents" xr:uid="{2A35CAD5-6831-402A-8723-BC10B5D49712}"/>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87FA-2273-4768-9253-07F2702C0532}">
  <dimension ref="A2:AN56"/>
  <sheetViews>
    <sheetView workbookViewId="0">
      <selection activeCell="S26" sqref="S26"/>
    </sheetView>
  </sheetViews>
  <sheetFormatPr baseColWidth="10" defaultRowHeight="12.75"/>
  <cols>
    <col min="1" max="1" width="3.5703125" style="1589" customWidth="1"/>
    <col min="2" max="2" width="8.7109375" style="1589" customWidth="1"/>
    <col min="3" max="3" width="25.7109375" style="1589" customWidth="1"/>
    <col min="4" max="5" width="8.7109375" style="1589" customWidth="1"/>
    <col min="6" max="8" width="18.7109375" style="1589" customWidth="1"/>
    <col min="9" max="9" width="3.42578125" style="1589" customWidth="1"/>
    <col min="10" max="18" width="11.42578125" style="1589"/>
    <col min="19" max="19" width="20.7109375" style="1589" customWidth="1"/>
    <col min="20" max="16384" width="11.42578125" style="1589"/>
  </cols>
  <sheetData>
    <row r="2" spans="1:33" ht="12.75" customHeight="1">
      <c r="B2" s="2180" t="s">
        <v>2161</v>
      </c>
      <c r="C2" s="2181"/>
      <c r="D2" s="2181"/>
      <c r="E2" s="2181"/>
      <c r="F2" s="2181"/>
      <c r="G2" s="2181"/>
      <c r="H2" s="2181"/>
      <c r="I2" s="2182"/>
    </row>
    <row r="3" spans="1:33" ht="12.75" customHeight="1">
      <c r="B3" s="2183"/>
      <c r="C3" s="2184"/>
      <c r="D3" s="2184"/>
      <c r="E3" s="2184"/>
      <c r="F3" s="2184"/>
      <c r="G3" s="2184"/>
      <c r="H3" s="2184"/>
      <c r="I3" s="2185"/>
    </row>
    <row r="4" spans="1:33" ht="12.75" customHeight="1">
      <c r="B4" s="2183"/>
      <c r="C4" s="2184"/>
      <c r="D4" s="2184"/>
      <c r="E4" s="2184"/>
      <c r="F4" s="2184"/>
      <c r="G4" s="2184"/>
      <c r="H4" s="2184"/>
      <c r="I4" s="2185"/>
    </row>
    <row r="5" spans="1:33" ht="12.75" customHeight="1">
      <c r="B5" s="2183"/>
      <c r="C5" s="2184"/>
      <c r="D5" s="2184"/>
      <c r="E5" s="2184"/>
      <c r="F5" s="2184"/>
      <c r="G5" s="2184"/>
      <c r="H5" s="2184"/>
      <c r="I5" s="2185"/>
    </row>
    <row r="6" spans="1:33" ht="12.75" customHeight="1">
      <c r="B6" s="2186"/>
      <c r="C6" s="2187"/>
      <c r="D6" s="2187"/>
      <c r="E6" s="2187"/>
      <c r="F6" s="2187"/>
      <c r="G6" s="2187"/>
      <c r="H6" s="2187"/>
      <c r="I6" s="2188"/>
    </row>
    <row r="7" spans="1:33" ht="13.5" thickBot="1"/>
    <row r="8" spans="1:33" ht="15" customHeight="1">
      <c r="A8" s="2189" t="s">
        <v>160</v>
      </c>
      <c r="B8" s="2191" t="s">
        <v>2162</v>
      </c>
      <c r="C8" s="2191"/>
      <c r="D8" s="2191"/>
      <c r="E8" s="2191"/>
      <c r="F8" s="2191"/>
      <c r="G8" s="2191"/>
      <c r="H8" s="2191"/>
      <c r="I8" s="2192"/>
      <c r="K8" s="2195" t="s">
        <v>2223</v>
      </c>
      <c r="L8" s="2196"/>
      <c r="M8" s="2196"/>
      <c r="N8" s="2196"/>
      <c r="O8" s="1590"/>
      <c r="P8" s="1590"/>
      <c r="Q8" s="1590"/>
      <c r="R8" s="1591"/>
      <c r="T8" s="2197" t="s">
        <v>160</v>
      </c>
      <c r="U8" s="2176" t="s">
        <v>2164</v>
      </c>
      <c r="V8" s="2176"/>
      <c r="W8" s="2176"/>
      <c r="X8" s="2176"/>
      <c r="Y8" s="2176"/>
      <c r="Z8" s="2176"/>
      <c r="AA8" s="2176"/>
      <c r="AB8" s="2176"/>
      <c r="AC8" s="2176"/>
      <c r="AD8" s="2176"/>
      <c r="AE8" s="2176"/>
      <c r="AF8" s="2176"/>
      <c r="AG8" s="2177"/>
    </row>
    <row r="9" spans="1:33" ht="15" customHeight="1">
      <c r="A9" s="2190"/>
      <c r="B9" s="2193"/>
      <c r="C9" s="2193"/>
      <c r="D9" s="2193"/>
      <c r="E9" s="2193"/>
      <c r="F9" s="2193"/>
      <c r="G9" s="2193"/>
      <c r="H9" s="2193"/>
      <c r="I9" s="2194"/>
      <c r="K9" s="1592"/>
      <c r="L9" s="1593"/>
      <c r="M9" s="1594"/>
      <c r="N9" s="1594"/>
      <c r="O9" s="1594"/>
      <c r="P9" s="1594"/>
      <c r="Q9" s="1594"/>
      <c r="R9" s="1595"/>
      <c r="T9" s="2198"/>
      <c r="U9" s="2178"/>
      <c r="V9" s="2178"/>
      <c r="W9" s="2178"/>
      <c r="X9" s="2178"/>
      <c r="Y9" s="2178"/>
      <c r="Z9" s="2178"/>
      <c r="AA9" s="2178"/>
      <c r="AB9" s="2178"/>
      <c r="AC9" s="2178"/>
      <c r="AD9" s="2178"/>
      <c r="AE9" s="2178"/>
      <c r="AF9" s="2178"/>
      <c r="AG9" s="2179"/>
    </row>
    <row r="10" spans="1:33" s="1596" customFormat="1" ht="15" customHeight="1">
      <c r="A10" s="2199" t="s">
        <v>2165</v>
      </c>
      <c r="B10" s="2201" t="s">
        <v>2419</v>
      </c>
      <c r="C10" s="2201"/>
      <c r="D10" s="2202" t="s">
        <v>2163</v>
      </c>
      <c r="E10" s="2202"/>
      <c r="F10" s="2202"/>
      <c r="G10" s="2202"/>
      <c r="H10" s="2203"/>
      <c r="I10" s="2204">
        <v>1</v>
      </c>
      <c r="K10" s="1597"/>
      <c r="L10" s="1598" t="s">
        <v>2166</v>
      </c>
      <c r="M10" s="1599"/>
      <c r="N10" s="1599"/>
      <c r="O10" s="1599"/>
      <c r="P10" s="1599"/>
      <c r="Q10" s="1599"/>
      <c r="R10" s="1600"/>
      <c r="T10" s="2199" t="s">
        <v>2165</v>
      </c>
      <c r="U10" s="1601" t="s">
        <v>702</v>
      </c>
      <c r="V10" s="1602" t="s">
        <v>2167</v>
      </c>
      <c r="W10" s="1602"/>
      <c r="X10" s="1603"/>
      <c r="Y10" s="1604"/>
      <c r="Z10" s="1604"/>
      <c r="AA10" s="1604"/>
      <c r="AB10" s="1604"/>
      <c r="AC10" s="1604"/>
      <c r="AD10" s="1604"/>
      <c r="AE10" s="1604"/>
      <c r="AF10" s="1604"/>
      <c r="AG10" s="1605"/>
    </row>
    <row r="11" spans="1:33" s="1596" customFormat="1" ht="15" customHeight="1" thickBot="1">
      <c r="A11" s="2199"/>
      <c r="B11" s="1606" t="s">
        <v>2168</v>
      </c>
      <c r="C11" s="1607"/>
      <c r="D11" s="1607"/>
      <c r="E11" s="1607"/>
      <c r="F11" s="1608"/>
      <c r="G11" s="1608" t="s">
        <v>2169</v>
      </c>
      <c r="H11" s="2041"/>
      <c r="I11" s="2205"/>
      <c r="K11" s="1609"/>
      <c r="L11" s="1599" t="s">
        <v>2170</v>
      </c>
      <c r="M11" s="1599"/>
      <c r="N11" s="1599"/>
      <c r="O11" s="1599"/>
      <c r="P11" s="1599"/>
      <c r="Q11" s="1599"/>
      <c r="R11" s="1600"/>
      <c r="T11" s="2199"/>
      <c r="U11" s="1610"/>
      <c r="V11" s="1611"/>
      <c r="W11" s="1611"/>
      <c r="X11" s="1612"/>
      <c r="Y11" s="1612"/>
      <c r="Z11" s="1612"/>
      <c r="AA11" s="1612"/>
      <c r="AB11" s="1612"/>
      <c r="AC11" s="1612"/>
      <c r="AD11" s="1612"/>
      <c r="AE11" s="1612"/>
      <c r="AF11" s="1612"/>
      <c r="AG11" s="1613"/>
    </row>
    <row r="12" spans="1:33" s="1596" customFormat="1" ht="15" customHeight="1">
      <c r="A12" s="2199"/>
      <c r="B12" s="1614">
        <v>6</v>
      </c>
      <c r="C12" s="1615"/>
      <c r="D12" s="1615"/>
      <c r="E12" s="1616"/>
      <c r="F12" s="1617"/>
      <c r="G12" s="2206">
        <v>7</v>
      </c>
      <c r="H12" s="2207" t="s">
        <v>176</v>
      </c>
      <c r="I12" s="2208" t="str">
        <f>B8</f>
        <v>NOM DE LA RECETTE</v>
      </c>
      <c r="K12" s="1592"/>
      <c r="L12" s="1599"/>
      <c r="M12" s="1599" t="s">
        <v>2171</v>
      </c>
      <c r="N12" s="1599"/>
      <c r="O12" s="1599"/>
      <c r="P12" s="1599"/>
      <c r="Q12" s="1599"/>
      <c r="R12" s="1600"/>
      <c r="T12" s="2199"/>
      <c r="U12" s="1618" t="s">
        <v>1715</v>
      </c>
      <c r="V12" s="1619" t="s">
        <v>2172</v>
      </c>
      <c r="W12" s="1620"/>
      <c r="X12" s="1620" t="s">
        <v>2173</v>
      </c>
      <c r="Y12" s="1612"/>
      <c r="Z12" s="1612"/>
      <c r="AA12" s="1612"/>
      <c r="AB12" s="1612"/>
      <c r="AC12" s="1612"/>
      <c r="AD12" s="1612"/>
      <c r="AE12" s="1612"/>
      <c r="AF12" s="1612"/>
      <c r="AG12" s="1613"/>
    </row>
    <row r="13" spans="1:33" s="1596" customFormat="1" ht="15" customHeight="1" thickBot="1">
      <c r="A13" s="2199"/>
      <c r="B13" s="1621" t="s">
        <v>176</v>
      </c>
      <c r="C13" s="1615"/>
      <c r="D13" s="1615"/>
      <c r="E13" s="1616"/>
      <c r="F13" s="1617"/>
      <c r="G13" s="2206"/>
      <c r="H13" s="2207"/>
      <c r="I13" s="2208"/>
      <c r="K13" s="1592"/>
      <c r="L13" s="1599"/>
      <c r="M13" s="1599" t="s">
        <v>2174</v>
      </c>
      <c r="N13" s="1599"/>
      <c r="O13" s="1599"/>
      <c r="P13" s="1599"/>
      <c r="Q13" s="1599"/>
      <c r="R13" s="1600"/>
      <c r="T13" s="2199"/>
      <c r="U13" s="1622"/>
      <c r="V13" s="1619"/>
      <c r="W13" s="1620"/>
      <c r="X13" s="1611"/>
      <c r="Y13" s="1612"/>
      <c r="Z13" s="1612"/>
      <c r="AA13" s="1612"/>
      <c r="AB13" s="1612"/>
      <c r="AC13" s="1612"/>
      <c r="AD13" s="1612"/>
      <c r="AE13" s="1612"/>
      <c r="AF13" s="1612"/>
      <c r="AG13" s="1613"/>
    </row>
    <row r="14" spans="1:33" s="1596" customFormat="1" ht="15" customHeight="1">
      <c r="A14" s="2199"/>
      <c r="B14" s="1623"/>
      <c r="C14" s="1624" t="s">
        <v>175</v>
      </c>
      <c r="D14" s="1624" t="s">
        <v>2175</v>
      </c>
      <c r="E14" s="2210" t="s">
        <v>2176</v>
      </c>
      <c r="F14" s="2210"/>
      <c r="G14" s="1625"/>
      <c r="H14" s="2042"/>
      <c r="I14" s="2208"/>
      <c r="K14" s="1609"/>
      <c r="L14" s="1599" t="s">
        <v>2177</v>
      </c>
      <c r="M14" s="1599"/>
      <c r="N14" s="1599"/>
      <c r="O14" s="1599"/>
      <c r="P14" s="1599"/>
      <c r="Q14" s="1599"/>
      <c r="R14" s="1600"/>
      <c r="T14" s="2199"/>
      <c r="U14" s="1622" t="s">
        <v>1729</v>
      </c>
      <c r="V14" s="1619" t="s">
        <v>2178</v>
      </c>
      <c r="W14" s="1620" t="s">
        <v>2179</v>
      </c>
      <c r="X14" s="1611"/>
      <c r="Y14" s="1612"/>
      <c r="Z14" s="1612"/>
      <c r="AA14" s="1612"/>
      <c r="AB14" s="1612"/>
      <c r="AC14" s="1612"/>
      <c r="AD14" s="1612"/>
      <c r="AE14" s="1612"/>
      <c r="AF14" s="1612"/>
      <c r="AG14" s="1613"/>
    </row>
    <row r="15" spans="1:33" s="1596" customFormat="1" ht="15" customHeight="1">
      <c r="A15" s="2199"/>
      <c r="B15" s="1626" t="s">
        <v>1729</v>
      </c>
      <c r="C15" s="1627" t="s">
        <v>1715</v>
      </c>
      <c r="D15" s="1628"/>
      <c r="E15" s="1626" t="s">
        <v>1743</v>
      </c>
      <c r="F15" s="2043"/>
      <c r="G15" s="2043"/>
      <c r="H15" s="2044"/>
      <c r="I15" s="2208"/>
      <c r="K15" s="1609"/>
      <c r="L15" s="1599"/>
      <c r="M15" s="1631"/>
      <c r="N15" s="1631" t="s">
        <v>2180</v>
      </c>
      <c r="O15" s="1632">
        <f>B12</f>
        <v>6</v>
      </c>
      <c r="P15" s="1599" t="s">
        <v>176</v>
      </c>
      <c r="Q15" s="1599"/>
      <c r="R15" s="1600"/>
      <c r="S15" s="1675" t="s">
        <v>2119</v>
      </c>
      <c r="T15" s="2199"/>
      <c r="U15" s="1622"/>
      <c r="V15" s="1619"/>
      <c r="W15" s="1633" t="s">
        <v>351</v>
      </c>
      <c r="X15" s="1611"/>
      <c r="Y15" s="1612"/>
      <c r="Z15" s="1612"/>
      <c r="AA15" s="1612"/>
      <c r="AB15" s="1612"/>
      <c r="AC15" s="1612"/>
      <c r="AD15" s="1612"/>
      <c r="AE15" s="1612"/>
      <c r="AF15" s="1612"/>
      <c r="AG15" s="1613"/>
    </row>
    <row r="16" spans="1:33" s="1596" customFormat="1" ht="15" customHeight="1">
      <c r="A16" s="2199"/>
      <c r="B16" s="1634">
        <v>1.8</v>
      </c>
      <c r="C16" s="2045" t="s">
        <v>2420</v>
      </c>
      <c r="D16" s="2046">
        <f>IF(B16="","",IF(ISTEXT(B16),B16,(B16/B12)*G12))</f>
        <v>2.1</v>
      </c>
      <c r="E16" s="2047" t="s">
        <v>2186</v>
      </c>
      <c r="F16" s="2048" t="s">
        <v>2421</v>
      </c>
      <c r="G16" s="2049"/>
      <c r="H16" s="2050"/>
      <c r="I16" s="2208"/>
      <c r="K16" s="1592"/>
      <c r="L16" s="1593"/>
      <c r="M16" s="1631"/>
      <c r="N16" s="1631" t="s">
        <v>2181</v>
      </c>
      <c r="O16" s="1635">
        <f>G12</f>
        <v>7</v>
      </c>
      <c r="P16" s="1599" t="s">
        <v>176</v>
      </c>
      <c r="Q16" s="1599"/>
      <c r="R16" s="1600"/>
      <c r="S16" s="2051" t="s">
        <v>2225</v>
      </c>
      <c r="T16" s="2199"/>
      <c r="U16" s="1611"/>
      <c r="V16" s="1611"/>
      <c r="W16" s="1620" t="s">
        <v>2182</v>
      </c>
      <c r="X16" s="1611"/>
      <c r="Y16" s="1612"/>
      <c r="Z16" s="1612"/>
      <c r="AA16" s="1612"/>
      <c r="AB16" s="1612"/>
      <c r="AC16" s="1636"/>
      <c r="AD16" s="1620"/>
      <c r="AE16" s="1612"/>
      <c r="AF16" s="1637"/>
      <c r="AG16" s="1638"/>
    </row>
    <row r="17" spans="1:40" s="1596" customFormat="1" ht="15" customHeight="1">
      <c r="A17" s="2199"/>
      <c r="B17" s="1634">
        <v>2</v>
      </c>
      <c r="C17" s="2045"/>
      <c r="D17" s="2046">
        <f>IF(B17="","",IF(ISTEXT(B17),B17,(B17/B12)*G12))</f>
        <v>2.333333333333333</v>
      </c>
      <c r="E17" s="2047"/>
      <c r="F17" s="2048"/>
      <c r="G17" s="2049"/>
      <c r="H17" s="2050"/>
      <c r="I17" s="2208"/>
      <c r="K17" s="1592"/>
      <c r="L17" s="1639" t="s">
        <v>2183</v>
      </c>
      <c r="M17" s="1599"/>
      <c r="N17" s="1599"/>
      <c r="O17" s="1599"/>
      <c r="P17" s="1599"/>
      <c r="Q17" s="1599"/>
      <c r="R17" s="1600"/>
      <c r="T17" s="2199"/>
      <c r="U17" s="1611"/>
      <c r="V17" s="1611"/>
      <c r="W17" s="1611"/>
      <c r="X17" s="1611"/>
      <c r="Y17" s="1612"/>
      <c r="Z17" s="1612"/>
      <c r="AA17" s="1612"/>
      <c r="AB17" s="1612"/>
      <c r="AC17" s="1612"/>
      <c r="AD17" s="1612"/>
      <c r="AE17" s="1612"/>
      <c r="AF17" s="1612"/>
      <c r="AG17" s="1613"/>
    </row>
    <row r="18" spans="1:40" s="1596" customFormat="1" ht="15" customHeight="1" thickBot="1">
      <c r="A18" s="2199"/>
      <c r="B18" s="1634"/>
      <c r="C18" s="2052"/>
      <c r="D18" s="2046" t="str">
        <f>IF(B18="","",IF(ISTEXT(B18),B18,(B18/B12)*G12))</f>
        <v/>
      </c>
      <c r="E18" s="2047"/>
      <c r="F18" s="2048"/>
      <c r="G18" s="2049"/>
      <c r="H18" s="2050"/>
      <c r="I18" s="2208"/>
      <c r="K18" s="1592"/>
      <c r="L18" s="2211" t="s">
        <v>2184</v>
      </c>
      <c r="M18" s="2211"/>
      <c r="N18" s="2211"/>
      <c r="O18" s="1599" t="s">
        <v>2185</v>
      </c>
      <c r="P18" s="1599"/>
      <c r="Q18" s="1599"/>
      <c r="R18" s="1600"/>
      <c r="T18" s="2199"/>
      <c r="U18" s="1622" t="s">
        <v>1743</v>
      </c>
      <c r="V18" s="1619" t="s">
        <v>171</v>
      </c>
      <c r="W18" s="1636" t="s">
        <v>9</v>
      </c>
      <c r="X18" s="1636" t="s">
        <v>294</v>
      </c>
      <c r="Y18" s="1636" t="s">
        <v>2186</v>
      </c>
      <c r="Z18" s="1636" t="s">
        <v>2187</v>
      </c>
      <c r="AA18" s="1620" t="s">
        <v>2188</v>
      </c>
      <c r="AB18" s="1612"/>
      <c r="AC18" s="1636" t="s">
        <v>86</v>
      </c>
      <c r="AD18" s="1620" t="s">
        <v>2189</v>
      </c>
      <c r="AE18" s="1612"/>
      <c r="AF18" s="1612"/>
      <c r="AG18" s="1613"/>
    </row>
    <row r="19" spans="1:40" s="1596" customFormat="1" ht="15" customHeight="1">
      <c r="A19" s="2199"/>
      <c r="B19" s="1634">
        <v>3</v>
      </c>
      <c r="C19" s="2052"/>
      <c r="D19" s="2046">
        <f>IF(B19="","",IF(ISTEXT(B19),B19,(B19/B12)*G12))</f>
        <v>3.5</v>
      </c>
      <c r="E19" s="2047"/>
      <c r="F19" s="2048"/>
      <c r="G19" s="2049"/>
      <c r="H19" s="2050"/>
      <c r="I19" s="2208"/>
      <c r="K19" s="1592"/>
      <c r="L19" s="2223" t="s">
        <v>2190</v>
      </c>
      <c r="M19" s="2223"/>
      <c r="N19" s="2223"/>
      <c r="O19" s="1629"/>
      <c r="P19" s="1629"/>
      <c r="Q19" s="1599"/>
      <c r="R19" s="1600"/>
      <c r="T19" s="2199"/>
      <c r="U19" s="1640"/>
      <c r="V19" s="1619"/>
      <c r="W19" s="1620"/>
      <c r="X19" s="1611"/>
      <c r="Y19" s="1612"/>
      <c r="Z19" s="1612"/>
      <c r="AA19" s="1612"/>
      <c r="AB19" s="1612"/>
      <c r="AC19" s="1612"/>
      <c r="AD19" s="1612"/>
      <c r="AE19" s="1612"/>
      <c r="AF19" s="1612"/>
      <c r="AG19" s="1613"/>
    </row>
    <row r="20" spans="1:40" s="1596" customFormat="1" ht="15" customHeight="1">
      <c r="A20" s="2199"/>
      <c r="B20" s="1634">
        <v>8</v>
      </c>
      <c r="C20" s="2045"/>
      <c r="D20" s="2046">
        <f>IF(B20="","",IF(ISTEXT(B20),B20,(B20/B12)*G12))</f>
        <v>9.3333333333333321</v>
      </c>
      <c r="E20" s="2047"/>
      <c r="F20" s="2048"/>
      <c r="G20" s="2049"/>
      <c r="H20" s="2050"/>
      <c r="I20" s="2208"/>
      <c r="K20" s="1641" t="s">
        <v>2191</v>
      </c>
      <c r="L20" s="1629" t="s">
        <v>2192</v>
      </c>
      <c r="M20" s="1599"/>
      <c r="N20" s="1599"/>
      <c r="O20" s="1599"/>
      <c r="P20" s="1599"/>
      <c r="Q20" s="1599"/>
      <c r="R20" s="1600"/>
      <c r="T20" s="2199"/>
      <c r="U20" s="1642"/>
      <c r="V20" s="1643">
        <v>10</v>
      </c>
      <c r="W20" s="1619" t="s">
        <v>2193</v>
      </c>
      <c r="X20" s="1611"/>
      <c r="Y20" s="1620" t="s">
        <v>2194</v>
      </c>
      <c r="Z20" s="1644"/>
      <c r="AA20" s="1644"/>
      <c r="AB20" s="1644"/>
      <c r="AC20" s="1644"/>
      <c r="AD20" s="1644"/>
      <c r="AE20" s="1644"/>
      <c r="AF20" s="1611"/>
      <c r="AG20" s="1645"/>
    </row>
    <row r="21" spans="1:40" s="1596" customFormat="1" ht="15" customHeight="1">
      <c r="A21" s="2199"/>
      <c r="B21" s="1634">
        <v>1</v>
      </c>
      <c r="C21" s="2045"/>
      <c r="D21" s="2046">
        <f>IF(B21="","",IF(ISTEXT(B21),B21,(B21/B12)*G12))</f>
        <v>1.1666666666666665</v>
      </c>
      <c r="E21" s="2047"/>
      <c r="F21" s="2048"/>
      <c r="G21" s="2049"/>
      <c r="H21" s="2050"/>
      <c r="I21" s="2208"/>
      <c r="K21" s="1609"/>
      <c r="L21" s="1629" t="s">
        <v>2195</v>
      </c>
      <c r="M21" s="1599"/>
      <c r="N21" s="1599"/>
      <c r="O21" s="1599"/>
      <c r="P21" s="1599"/>
      <c r="Q21" s="1599"/>
      <c r="R21" s="1600"/>
      <c r="T21" s="2199"/>
      <c r="U21" s="1646"/>
      <c r="V21" s="1611"/>
      <c r="W21" s="1611"/>
      <c r="X21" s="1611"/>
      <c r="Y21" s="1646" t="s">
        <v>176</v>
      </c>
      <c r="Z21" s="1611"/>
      <c r="AA21" s="1646" t="s">
        <v>9</v>
      </c>
      <c r="AB21" s="1611"/>
      <c r="AC21" s="1646" t="s">
        <v>636</v>
      </c>
      <c r="AD21" s="1611"/>
      <c r="AE21" s="1646" t="s">
        <v>2196</v>
      </c>
      <c r="AF21" s="1611"/>
      <c r="AG21" s="1645"/>
    </row>
    <row r="22" spans="1:40" s="1596" customFormat="1" ht="15" customHeight="1" thickBot="1">
      <c r="A22" s="2199"/>
      <c r="B22" s="1634"/>
      <c r="C22" s="2045"/>
      <c r="D22" s="2046" t="str">
        <f>IF(B22="","",IF(ISTEXT(B22),B22,(B22/B12)*G12))</f>
        <v/>
      </c>
      <c r="E22" s="2047"/>
      <c r="F22" s="2048"/>
      <c r="G22" s="2049"/>
      <c r="H22" s="2050"/>
      <c r="I22" s="2208"/>
      <c r="K22" s="1592"/>
      <c r="L22" s="1629" t="s">
        <v>2197</v>
      </c>
      <c r="M22" s="1599"/>
      <c r="N22" s="1599"/>
      <c r="O22" s="1599"/>
      <c r="P22" s="1599"/>
      <c r="Q22" s="1599"/>
      <c r="R22" s="1600"/>
      <c r="T22" s="2199"/>
      <c r="U22" s="1606" t="s">
        <v>2168</v>
      </c>
      <c r="V22" s="1611"/>
      <c r="W22" s="1611"/>
      <c r="X22" s="1611"/>
      <c r="Y22" s="1611"/>
      <c r="Z22" s="1611"/>
      <c r="AA22" s="1611"/>
      <c r="AB22" s="1611"/>
      <c r="AC22" s="1611"/>
      <c r="AD22" s="1611"/>
      <c r="AE22" s="1611"/>
      <c r="AF22" s="1611"/>
      <c r="AG22" s="1600"/>
    </row>
    <row r="23" spans="1:40" s="1596" customFormat="1" ht="15" customHeight="1" thickBot="1">
      <c r="A23" s="2199"/>
      <c r="B23" s="1634"/>
      <c r="C23" s="2045"/>
      <c r="D23" s="2046" t="str">
        <f>IF(B23="","",IF(ISTEXT(B23),B23,(B23/B12)*G12))</f>
        <v/>
      </c>
      <c r="E23" s="2047"/>
      <c r="F23" s="2048"/>
      <c r="G23" s="2049"/>
      <c r="H23" s="2050"/>
      <c r="I23" s="2208"/>
      <c r="K23" s="1592"/>
      <c r="L23" s="1629" t="s">
        <v>2198</v>
      </c>
      <c r="M23" s="1599"/>
      <c r="N23" s="1599"/>
      <c r="O23" s="1599"/>
      <c r="P23" s="1599"/>
      <c r="Q23" s="1599"/>
      <c r="R23" s="1600"/>
      <c r="T23" s="2199"/>
      <c r="U23" s="1647">
        <v>10</v>
      </c>
      <c r="V23" s="1648" t="s">
        <v>2199</v>
      </c>
      <c r="W23" s="1648"/>
      <c r="X23" s="1649"/>
      <c r="Y23" s="1611"/>
      <c r="Z23" s="1611"/>
      <c r="AA23" s="1611"/>
      <c r="AB23" s="1611"/>
      <c r="AC23" s="1611"/>
      <c r="AD23" s="1611"/>
      <c r="AE23" s="1611"/>
      <c r="AF23" s="1611"/>
      <c r="AG23" s="1600"/>
    </row>
    <row r="24" spans="1:40" s="1596" customFormat="1" ht="15" customHeight="1" thickBot="1">
      <c r="A24" s="2200"/>
      <c r="B24" s="2053">
        <f>SUM(B16:B23)</f>
        <v>15.8</v>
      </c>
      <c r="C24" s="2054" t="s">
        <v>2422</v>
      </c>
      <c r="D24" s="2055">
        <f>SUM(D16:D23)</f>
        <v>18.433333333333334</v>
      </c>
      <c r="E24" s="2056"/>
      <c r="F24" s="2057"/>
      <c r="G24" s="2058" t="s">
        <v>2423</v>
      </c>
      <c r="H24" s="2059" t="str">
        <f>ADDRESS(ROW(B12),COLUMN(B12),4)</f>
        <v>B12</v>
      </c>
      <c r="I24" s="2209"/>
      <c r="K24" s="2060"/>
      <c r="L24" s="1650"/>
      <c r="M24" s="1650"/>
      <c r="N24" s="1650"/>
      <c r="O24" s="1650"/>
      <c r="P24" s="1650"/>
      <c r="Q24" s="1650"/>
      <c r="R24" s="1651"/>
      <c r="T24" s="2200"/>
      <c r="U24" s="1652"/>
      <c r="V24" s="1653"/>
      <c r="W24" s="1653"/>
      <c r="X24" s="1653"/>
      <c r="Y24" s="1652"/>
      <c r="Z24" s="1653"/>
      <c r="AA24" s="1652"/>
      <c r="AB24" s="1653"/>
      <c r="AC24" s="1652"/>
      <c r="AD24" s="1653"/>
      <c r="AE24" s="1652"/>
      <c r="AF24" s="1653"/>
      <c r="AG24" s="1654"/>
    </row>
    <row r="25" spans="1:40">
      <c r="B25" s="1589">
        <v>10.71</v>
      </c>
      <c r="C25" s="1589">
        <v>10.71</v>
      </c>
      <c r="D25" s="1589">
        <v>18</v>
      </c>
      <c r="E25" s="1589">
        <v>10.71</v>
      </c>
      <c r="F25" s="1589">
        <v>10.71</v>
      </c>
      <c r="G25" s="1589">
        <v>10.71</v>
      </c>
      <c r="H25" s="1589">
        <v>10.71</v>
      </c>
      <c r="T25" s="1596"/>
      <c r="U25" s="1596"/>
      <c r="V25" s="1596"/>
      <c r="W25" s="1596"/>
      <c r="X25" s="1596"/>
      <c r="Y25" s="1596"/>
      <c r="Z25" s="1596"/>
      <c r="AA25" s="1596"/>
      <c r="AB25" s="1596"/>
      <c r="AC25" s="1596"/>
      <c r="AD25" s="1596"/>
      <c r="AE25" s="1596"/>
      <c r="AF25" s="1596"/>
      <c r="AG25" s="1596"/>
      <c r="AH25" s="1596"/>
      <c r="AI25" s="1596"/>
      <c r="AJ25" s="1596"/>
      <c r="AK25" s="1596"/>
      <c r="AL25" s="1596"/>
    </row>
    <row r="26" spans="1:40" ht="15.75" thickBot="1">
      <c r="T26" s="2061"/>
      <c r="U26" s="2062"/>
      <c r="V26" s="2062"/>
      <c r="W26" s="2062"/>
      <c r="X26" s="2062"/>
      <c r="Y26" s="2062"/>
      <c r="Z26" s="2062"/>
      <c r="AA26" s="2062"/>
      <c r="AB26" s="2062"/>
      <c r="AC26" s="2062"/>
      <c r="AD26" s="2062"/>
      <c r="AE26" s="2062"/>
      <c r="AF26" s="2063"/>
      <c r="AH26" s="1596"/>
      <c r="AI26" s="1596"/>
      <c r="AJ26" s="1596"/>
      <c r="AK26" s="1596"/>
      <c r="AL26" s="1596"/>
    </row>
    <row r="27" spans="1:40" ht="15" customHeight="1">
      <c r="A27" s="2189" t="s">
        <v>160</v>
      </c>
      <c r="B27" s="2191" t="s">
        <v>2162</v>
      </c>
      <c r="C27" s="2191"/>
      <c r="D27" s="2191"/>
      <c r="E27" s="2191"/>
      <c r="F27" s="2191"/>
      <c r="G27" s="2191"/>
      <c r="H27" s="2191"/>
      <c r="I27" s="2192"/>
      <c r="K27" s="2213" t="s">
        <v>2224</v>
      </c>
      <c r="L27" s="2214"/>
      <c r="M27" s="2214"/>
      <c r="N27" s="2214"/>
      <c r="O27" s="1655"/>
      <c r="P27" s="1655"/>
      <c r="Q27" s="1655"/>
      <c r="R27" s="1656"/>
      <c r="T27" s="2064"/>
      <c r="U27" s="2065" t="s">
        <v>2424</v>
      </c>
      <c r="V27" s="2065"/>
      <c r="W27" s="2065"/>
      <c r="X27" s="2065"/>
      <c r="Y27" s="2065"/>
      <c r="Z27" s="2065"/>
      <c r="AA27" s="2065"/>
      <c r="AB27" s="2065"/>
      <c r="AC27" s="2065"/>
      <c r="AD27" s="2065"/>
      <c r="AE27" s="2065"/>
      <c r="AF27" s="2066"/>
      <c r="AH27" s="1596"/>
      <c r="AI27" s="1596"/>
      <c r="AJ27" s="1596"/>
      <c r="AK27" s="1596"/>
      <c r="AL27" s="1596"/>
    </row>
    <row r="28" spans="1:40" ht="15" customHeight="1">
      <c r="A28" s="2212"/>
      <c r="B28" s="2193"/>
      <c r="C28" s="2193"/>
      <c r="D28" s="2193"/>
      <c r="E28" s="2193"/>
      <c r="F28" s="2193"/>
      <c r="G28" s="2193"/>
      <c r="H28" s="2193"/>
      <c r="I28" s="2194"/>
      <c r="K28" s="1657"/>
      <c r="L28" s="1658"/>
      <c r="M28" s="1659"/>
      <c r="N28" s="1659"/>
      <c r="O28" s="1659"/>
      <c r="P28" s="1659"/>
      <c r="Q28" s="1659"/>
      <c r="R28" s="1660"/>
      <c r="T28" s="2067"/>
      <c r="U28" s="2068" t="s">
        <v>2425</v>
      </c>
      <c r="V28" s="2068"/>
      <c r="W28" s="2068"/>
      <c r="X28" s="2068"/>
      <c r="Y28" s="2068"/>
      <c r="Z28" s="2068"/>
      <c r="AA28" s="2068"/>
      <c r="AB28" s="2068"/>
      <c r="AC28" s="2068"/>
      <c r="AD28" s="2068"/>
      <c r="AE28" s="2068"/>
      <c r="AF28" s="2069"/>
      <c r="AH28" s="1596"/>
      <c r="AI28" s="1596"/>
      <c r="AJ28" s="1596"/>
      <c r="AK28" s="1596"/>
      <c r="AL28" s="1596"/>
    </row>
    <row r="29" spans="1:40" s="1596" customFormat="1" ht="15" customHeight="1">
      <c r="A29" s="2215" t="s">
        <v>2201</v>
      </c>
      <c r="B29" s="2201" t="s">
        <v>2419</v>
      </c>
      <c r="C29" s="2201"/>
      <c r="D29" s="2217" t="s">
        <v>2200</v>
      </c>
      <c r="E29" s="2217"/>
      <c r="F29" s="2217"/>
      <c r="G29" s="2217"/>
      <c r="H29" s="2218"/>
      <c r="I29" s="2204">
        <v>2</v>
      </c>
      <c r="K29" s="1661"/>
      <c r="L29" s="1662" t="s">
        <v>2202</v>
      </c>
      <c r="M29" s="1629"/>
      <c r="N29" s="1629"/>
      <c r="O29" s="1629"/>
      <c r="P29" s="1629"/>
      <c r="Q29" s="1629"/>
      <c r="R29" s="1630"/>
      <c r="T29" s="2067"/>
      <c r="U29" s="2070" t="s">
        <v>2411</v>
      </c>
      <c r="V29" s="2071" t="s">
        <v>2426</v>
      </c>
      <c r="W29" s="2068"/>
      <c r="X29" s="2068"/>
      <c r="Y29" s="2068"/>
      <c r="Z29" s="2068"/>
      <c r="AA29" s="2068"/>
      <c r="AB29" s="2068"/>
      <c r="AC29" s="2068"/>
      <c r="AD29" s="2068"/>
      <c r="AE29" s="2068"/>
      <c r="AF29" s="2069"/>
      <c r="AG29" s="1589"/>
      <c r="AM29" s="1589"/>
      <c r="AN29" s="1589"/>
    </row>
    <row r="30" spans="1:40" s="1596" customFormat="1" ht="15" customHeight="1" thickBot="1">
      <c r="A30" s="2215"/>
      <c r="B30" s="1663" t="s">
        <v>2203</v>
      </c>
      <c r="C30" s="1607"/>
      <c r="D30" s="1607"/>
      <c r="E30" s="1607"/>
      <c r="F30" s="1608"/>
      <c r="G30" s="1608" t="s">
        <v>2169</v>
      </c>
      <c r="H30" s="2072"/>
      <c r="I30" s="2204"/>
      <c r="K30" s="1657"/>
      <c r="L30" s="1659" t="s">
        <v>2204</v>
      </c>
      <c r="M30" s="1629"/>
      <c r="N30" s="1629"/>
      <c r="O30" s="1629"/>
      <c r="P30" s="1629"/>
      <c r="Q30" s="1629"/>
      <c r="R30" s="1630"/>
      <c r="T30" s="2073"/>
      <c r="U30" s="2074" t="s">
        <v>2427</v>
      </c>
      <c r="V30" s="2065"/>
      <c r="W30" s="2065"/>
      <c r="X30" s="2065"/>
      <c r="Y30" s="2065"/>
      <c r="Z30" s="2065"/>
      <c r="AA30" s="2065"/>
      <c r="AB30" s="2065"/>
      <c r="AC30" s="2065"/>
      <c r="AD30" s="2065"/>
      <c r="AE30" s="2065"/>
      <c r="AF30" s="2066"/>
      <c r="AG30" s="1589"/>
      <c r="AM30" s="1589"/>
      <c r="AN30" s="1589"/>
    </row>
    <row r="31" spans="1:40" s="1596" customFormat="1" ht="15" customHeight="1">
      <c r="A31" s="2215"/>
      <c r="B31" s="1664">
        <v>1.8</v>
      </c>
      <c r="C31" s="1615"/>
      <c r="D31" s="1615"/>
      <c r="E31" s="1616"/>
      <c r="F31" s="1617"/>
      <c r="G31" s="2219">
        <v>5</v>
      </c>
      <c r="H31" s="2220" t="s">
        <v>9</v>
      </c>
      <c r="I31" s="2221" t="str">
        <f>B27</f>
        <v>NOM DE LA RECETTE</v>
      </c>
      <c r="K31" s="1657"/>
      <c r="L31" s="1593"/>
      <c r="M31" s="1629"/>
      <c r="N31" s="1665" t="s">
        <v>2205</v>
      </c>
      <c r="O31" s="1666">
        <f>B43</f>
        <v>16.2</v>
      </c>
      <c r="P31" s="1665" t="s">
        <v>2206</v>
      </c>
      <c r="Q31" s="1662" t="str">
        <f>C43</f>
        <v>si vous voulez refaire la</v>
      </c>
      <c r="R31" s="1630"/>
      <c r="T31" s="2075"/>
      <c r="U31" s="2076" t="s">
        <v>2428</v>
      </c>
      <c r="V31" s="2068"/>
      <c r="W31" s="2068"/>
      <c r="X31" s="2068"/>
      <c r="Y31" s="2077"/>
      <c r="Z31" s="2068"/>
      <c r="AA31" s="2068"/>
      <c r="AB31" s="2068"/>
      <c r="AC31" s="2068"/>
      <c r="AD31" s="2077"/>
      <c r="AE31" s="2077"/>
      <c r="AF31" s="2078"/>
      <c r="AG31" s="1589"/>
      <c r="AM31" s="1589"/>
      <c r="AN31" s="1589"/>
    </row>
    <row r="32" spans="1:40" s="1596" customFormat="1" ht="15" customHeight="1" thickBot="1">
      <c r="A32" s="2215"/>
      <c r="B32" s="1667" t="s">
        <v>9</v>
      </c>
      <c r="C32" s="1615"/>
      <c r="D32" s="1615"/>
      <c r="E32" s="1616"/>
      <c r="F32" s="1617"/>
      <c r="G32" s="2219"/>
      <c r="H32" s="2220"/>
      <c r="I32" s="2221"/>
      <c r="K32" s="1657"/>
      <c r="L32" s="1659" t="s">
        <v>2207</v>
      </c>
      <c r="M32" s="1629"/>
      <c r="N32" s="1629"/>
      <c r="O32" s="1629"/>
      <c r="P32" s="1629"/>
      <c r="Q32" s="1629"/>
      <c r="R32" s="1630"/>
      <c r="T32" s="2075"/>
      <c r="U32" s="2076" t="s">
        <v>2429</v>
      </c>
      <c r="V32" s="2068"/>
      <c r="W32" s="2068"/>
      <c r="X32" s="2068"/>
      <c r="Y32" s="2077"/>
      <c r="Z32" s="2068"/>
      <c r="AA32" s="2068"/>
      <c r="AB32" s="2068"/>
      <c r="AC32" s="2068"/>
      <c r="AD32" s="2077"/>
      <c r="AE32" s="2077"/>
      <c r="AF32" s="2078"/>
      <c r="AG32" s="1589"/>
      <c r="AM32" s="1589"/>
      <c r="AN32" s="1589"/>
    </row>
    <row r="33" spans="1:40" s="1596" customFormat="1" ht="15" customHeight="1">
      <c r="A33" s="2215"/>
      <c r="B33" s="1623"/>
      <c r="C33" s="1625" t="s">
        <v>175</v>
      </c>
      <c r="D33" s="1624" t="s">
        <v>2175</v>
      </c>
      <c r="E33" s="2210" t="s">
        <v>2176</v>
      </c>
      <c r="F33" s="2210"/>
      <c r="G33" s="1668" t="s">
        <v>2208</v>
      </c>
      <c r="H33" s="1668"/>
      <c r="I33" s="2221"/>
      <c r="K33" s="1657"/>
      <c r="L33" s="1659" t="s">
        <v>2209</v>
      </c>
      <c r="M33" s="1629"/>
      <c r="N33" s="1629"/>
      <c r="O33" s="1629"/>
      <c r="P33" s="1629"/>
      <c r="Q33" s="1629"/>
      <c r="R33" s="1630"/>
      <c r="T33" s="2079"/>
      <c r="U33" s="2080" t="s">
        <v>2430</v>
      </c>
      <c r="V33" s="2081"/>
      <c r="W33" s="2081"/>
      <c r="X33" s="2081"/>
      <c r="Y33" s="2081"/>
      <c r="Z33" s="2081"/>
      <c r="AA33" s="2081"/>
      <c r="AB33" s="2081"/>
      <c r="AC33" s="2081"/>
      <c r="AD33" s="2081"/>
      <c r="AE33" s="2081"/>
      <c r="AF33" s="2082"/>
      <c r="AG33" s="1589"/>
      <c r="AM33" s="1589"/>
      <c r="AN33" s="1589"/>
    </row>
    <row r="34" spans="1:40" s="1596" customFormat="1" ht="15" customHeight="1">
      <c r="A34" s="2215"/>
      <c r="B34" s="1626" t="s">
        <v>1729</v>
      </c>
      <c r="C34" s="1627" t="s">
        <v>1715</v>
      </c>
      <c r="D34" s="1628"/>
      <c r="E34" s="1626" t="s">
        <v>1743</v>
      </c>
      <c r="F34" s="2043"/>
      <c r="G34" s="2043"/>
      <c r="H34" s="2044"/>
      <c r="I34" s="2221"/>
      <c r="K34" s="1657"/>
      <c r="L34" s="1593"/>
      <c r="M34" s="1629"/>
      <c r="N34" s="1629"/>
      <c r="O34" s="1629"/>
      <c r="P34" s="1629"/>
      <c r="Q34" s="1629"/>
      <c r="R34" s="1630"/>
      <c r="T34" s="2079"/>
      <c r="U34" s="2080" t="s">
        <v>2431</v>
      </c>
      <c r="V34" s="2081"/>
      <c r="W34" s="2081"/>
      <c r="X34" s="2081"/>
      <c r="Y34" s="2083"/>
      <c r="Z34" s="2081"/>
      <c r="AA34" s="2081"/>
      <c r="AB34" s="2081"/>
      <c r="AC34" s="2081"/>
      <c r="AD34" s="2083"/>
      <c r="AE34" s="2083"/>
      <c r="AF34" s="2084"/>
      <c r="AG34" s="1589"/>
      <c r="AM34" s="1589"/>
      <c r="AN34" s="1589"/>
    </row>
    <row r="35" spans="1:40" s="1596" customFormat="1" ht="15" customHeight="1">
      <c r="A35" s="2215"/>
      <c r="B35" s="1634">
        <v>1.8</v>
      </c>
      <c r="C35" s="2045" t="s">
        <v>2420</v>
      </c>
      <c r="D35" s="2046">
        <f>IF(B35="","",IF(ISTEXT(B35),B35,(B35/B31)*G31))</f>
        <v>5</v>
      </c>
      <c r="E35" s="2047" t="s">
        <v>2186</v>
      </c>
      <c r="F35" s="2048" t="s">
        <v>2421</v>
      </c>
      <c r="G35" s="2049"/>
      <c r="H35" s="2050"/>
      <c r="I35" s="2221"/>
      <c r="K35" s="1657"/>
      <c r="L35" s="1593" t="s">
        <v>2210</v>
      </c>
      <c r="M35" s="1629"/>
      <c r="N35" s="1629"/>
      <c r="O35" s="1629"/>
      <c r="P35" s="1629"/>
      <c r="Q35" s="1629"/>
      <c r="R35" s="1630"/>
      <c r="T35" s="2079"/>
      <c r="U35" s="2080" t="s">
        <v>2432</v>
      </c>
      <c r="V35" s="2081"/>
      <c r="W35" s="2081"/>
      <c r="X35" s="2081"/>
      <c r="Y35" s="2083"/>
      <c r="Z35" s="2081"/>
      <c r="AA35" s="2081"/>
      <c r="AB35" s="2081"/>
      <c r="AC35" s="2081"/>
      <c r="AD35" s="2083"/>
      <c r="AE35" s="2083"/>
      <c r="AF35" s="2084"/>
      <c r="AG35" s="1589"/>
      <c r="AM35" s="1589"/>
      <c r="AN35" s="1589"/>
    </row>
    <row r="36" spans="1:40" s="1596" customFormat="1" ht="15" customHeight="1">
      <c r="A36" s="2215"/>
      <c r="B36" s="1634">
        <v>2</v>
      </c>
      <c r="C36" s="2045"/>
      <c r="D36" s="2046">
        <f>IF(B36="","",IF(ISTEXT(B36),B36,(B36/B31)*G31))</f>
        <v>5.5555555555555554</v>
      </c>
      <c r="E36" s="2047"/>
      <c r="F36" s="2048"/>
      <c r="G36" s="2049"/>
      <c r="H36" s="2050"/>
      <c r="I36" s="2221"/>
      <c r="K36" s="1657"/>
      <c r="L36" s="1593"/>
      <c r="M36" s="1629"/>
      <c r="N36" s="1629"/>
      <c r="O36" s="1629"/>
      <c r="P36" s="1629"/>
      <c r="Q36" s="1629"/>
      <c r="R36" s="1630"/>
      <c r="T36" s="2085"/>
      <c r="U36" s="2086" t="s">
        <v>2433</v>
      </c>
      <c r="V36" s="2087"/>
      <c r="W36" s="2087"/>
      <c r="X36" s="2087"/>
      <c r="Y36" s="2087"/>
      <c r="Z36" s="2087"/>
      <c r="AA36" s="2087"/>
      <c r="AB36" s="2087"/>
      <c r="AC36" s="2087"/>
      <c r="AD36" s="2087"/>
      <c r="AE36" s="2087"/>
      <c r="AF36" s="2088"/>
      <c r="AG36" s="1589"/>
      <c r="AM36" s="1589"/>
      <c r="AN36" s="1589"/>
    </row>
    <row r="37" spans="1:40" s="1596" customFormat="1" ht="15" customHeight="1">
      <c r="A37" s="2215"/>
      <c r="B37" s="1634"/>
      <c r="C37" s="2052"/>
      <c r="D37" s="2046" t="str">
        <f>IF(B37="","",IF(ISTEXT(B37),B37,(B37/B31)*G31))</f>
        <v/>
      </c>
      <c r="E37" s="2047"/>
      <c r="F37" s="2048"/>
      <c r="G37" s="2049"/>
      <c r="H37" s="2050"/>
      <c r="I37" s="2221"/>
      <c r="K37" s="1609"/>
      <c r="L37" s="1594" t="s">
        <v>2183</v>
      </c>
      <c r="M37" s="1593"/>
      <c r="N37" s="1599"/>
      <c r="O37" s="1599"/>
      <c r="P37" s="1629"/>
      <c r="Q37" s="1629"/>
      <c r="R37" s="1630"/>
      <c r="T37" s="2085"/>
      <c r="U37" s="2086" t="s">
        <v>2434</v>
      </c>
      <c r="V37" s="2087"/>
      <c r="W37" s="2087"/>
      <c r="X37" s="2087"/>
      <c r="Y37" s="2087"/>
      <c r="Z37" s="2087"/>
      <c r="AA37" s="2087"/>
      <c r="AB37" s="2087"/>
      <c r="AC37" s="2087"/>
      <c r="AD37" s="2087"/>
      <c r="AE37" s="2087"/>
      <c r="AF37" s="2088"/>
      <c r="AG37" s="1589"/>
      <c r="AM37" s="1589"/>
      <c r="AN37" s="1589"/>
    </row>
    <row r="38" spans="1:40" s="1596" customFormat="1" ht="15" customHeight="1" thickBot="1">
      <c r="A38" s="2215"/>
      <c r="B38" s="1634">
        <v>3</v>
      </c>
      <c r="C38" s="2052"/>
      <c r="D38" s="2046">
        <f>IF(B38="","",IF(ISTEXT(B38),B38,(B38/B31)*G31))</f>
        <v>8.3333333333333321</v>
      </c>
      <c r="E38" s="2047"/>
      <c r="F38" s="2048"/>
      <c r="G38" s="2049"/>
      <c r="H38" s="2050"/>
      <c r="I38" s="2221"/>
      <c r="K38" s="1609"/>
      <c r="L38" s="2211" t="s">
        <v>2184</v>
      </c>
      <c r="M38" s="2211"/>
      <c r="N38" s="2211"/>
      <c r="O38" s="1599" t="s">
        <v>2211</v>
      </c>
      <c r="P38" s="1629"/>
      <c r="Q38" s="1629"/>
      <c r="R38" s="1630"/>
      <c r="T38" s="2085"/>
      <c r="U38" s="2086" t="s">
        <v>2435</v>
      </c>
      <c r="V38" s="2087"/>
      <c r="W38" s="2087"/>
      <c r="X38" s="2087"/>
      <c r="Y38" s="2087"/>
      <c r="Z38" s="2087"/>
      <c r="AA38" s="2087"/>
      <c r="AB38" s="2087"/>
      <c r="AC38" s="2087"/>
      <c r="AD38" s="2087"/>
      <c r="AE38" s="2087"/>
      <c r="AF38" s="2088"/>
      <c r="AG38" s="1589"/>
      <c r="AM38" s="1589"/>
      <c r="AN38" s="1589"/>
    </row>
    <row r="39" spans="1:40" s="1596" customFormat="1" ht="15" customHeight="1">
      <c r="A39" s="2215"/>
      <c r="B39" s="1634">
        <v>8</v>
      </c>
      <c r="C39" s="2045"/>
      <c r="D39" s="2046">
        <f>IF(B39="","",IF(ISTEXT(B39),B39,(B39/B31)*G31))</f>
        <v>22.222222222222221</v>
      </c>
      <c r="E39" s="2047"/>
      <c r="F39" s="2048"/>
      <c r="G39" s="2049"/>
      <c r="H39" s="2050"/>
      <c r="I39" s="2221"/>
      <c r="K39" s="1609"/>
      <c r="L39" s="2223" t="s">
        <v>2212</v>
      </c>
      <c r="M39" s="2223"/>
      <c r="N39" s="2223"/>
      <c r="O39" s="1629"/>
      <c r="P39" s="1629"/>
      <c r="Q39" s="1629"/>
      <c r="R39" s="1630"/>
      <c r="T39" s="2085"/>
      <c r="U39" s="2086" t="s">
        <v>2436</v>
      </c>
      <c r="V39" s="2087"/>
      <c r="W39" s="2087"/>
      <c r="X39" s="2087"/>
      <c r="Y39" s="2087"/>
      <c r="Z39" s="2087"/>
      <c r="AA39" s="2087"/>
      <c r="AB39" s="2087"/>
      <c r="AC39" s="2087"/>
      <c r="AD39" s="2087"/>
      <c r="AE39" s="2087"/>
      <c r="AF39" s="2088"/>
      <c r="AG39" s="1589"/>
      <c r="AM39" s="1589"/>
      <c r="AN39" s="1589"/>
    </row>
    <row r="40" spans="1:40" s="1596" customFormat="1" ht="15" customHeight="1">
      <c r="A40" s="2215"/>
      <c r="B40" s="1634">
        <v>1</v>
      </c>
      <c r="C40" s="2045"/>
      <c r="D40" s="2046">
        <f>IF(B40="","",IF(ISTEXT(B40),B40,(B40/B31)*G31))</f>
        <v>2.7777777777777777</v>
      </c>
      <c r="E40" s="2047"/>
      <c r="F40" s="2048"/>
      <c r="G40" s="2049"/>
      <c r="H40" s="2050"/>
      <c r="I40" s="2221"/>
      <c r="K40" s="1657"/>
      <c r="L40" s="1629"/>
      <c r="M40" s="1629"/>
      <c r="N40" s="1629"/>
      <c r="O40" s="1629"/>
      <c r="P40" s="1629"/>
      <c r="Q40" s="1629"/>
      <c r="R40" s="1630"/>
      <c r="T40" s="2085"/>
      <c r="U40" s="2086" t="s">
        <v>2437</v>
      </c>
      <c r="V40" s="2087"/>
      <c r="W40" s="2087"/>
      <c r="X40" s="2087"/>
      <c r="Y40" s="2089"/>
      <c r="Z40" s="2087"/>
      <c r="AA40" s="2087"/>
      <c r="AB40" s="2087"/>
      <c r="AC40" s="2087"/>
      <c r="AD40" s="2089"/>
      <c r="AE40" s="2089"/>
      <c r="AF40" s="2090"/>
      <c r="AG40" s="1589"/>
      <c r="AM40" s="1589"/>
      <c r="AN40" s="1589"/>
    </row>
    <row r="41" spans="1:40" s="1596" customFormat="1" ht="15" customHeight="1">
      <c r="A41" s="2215"/>
      <c r="B41" s="1634">
        <v>0.2</v>
      </c>
      <c r="C41" s="2045"/>
      <c r="D41" s="2046">
        <f>IF(B41="","",IF(ISTEXT(B41),B41,(B41/B$31)*G$31))</f>
        <v>0.55555555555555558</v>
      </c>
      <c r="E41" s="2047"/>
      <c r="F41" s="2048"/>
      <c r="G41" s="2049"/>
      <c r="H41" s="2050"/>
      <c r="I41" s="2221"/>
      <c r="K41" s="1657"/>
      <c r="L41" s="1629"/>
      <c r="M41" s="1629"/>
      <c r="N41" s="1629"/>
      <c r="O41" s="1629"/>
      <c r="P41" s="1631" t="s">
        <v>2213</v>
      </c>
      <c r="Q41" s="1669">
        <f>B43</f>
        <v>16.2</v>
      </c>
      <c r="R41" s="1630"/>
      <c r="T41" s="2085"/>
      <c r="U41" s="2091" t="s">
        <v>2438</v>
      </c>
      <c r="V41" s="2092"/>
      <c r="W41" s="2093"/>
      <c r="X41" s="2093"/>
      <c r="Y41" s="2093"/>
      <c r="Z41" s="2093"/>
      <c r="AA41" s="2093"/>
      <c r="AB41" s="2093"/>
      <c r="AC41" s="2093"/>
      <c r="AD41" s="2093"/>
      <c r="AE41" s="2093"/>
      <c r="AF41" s="2094"/>
      <c r="AG41" s="1589"/>
      <c r="AM41" s="1589"/>
      <c r="AN41" s="1589"/>
    </row>
    <row r="42" spans="1:40" s="1596" customFormat="1" ht="15" customHeight="1">
      <c r="A42" s="2215"/>
      <c r="B42" s="1634">
        <v>0.2</v>
      </c>
      <c r="C42" s="2045"/>
      <c r="D42" s="2046">
        <f>IF(B42="","",IF(ISTEXT(B42),B42,(B42/B$31)*G$31))</f>
        <v>0.55555555555555558</v>
      </c>
      <c r="E42" s="2047"/>
      <c r="F42" s="2048"/>
      <c r="G42" s="2049"/>
      <c r="H42" s="2050"/>
      <c r="I42" s="2221"/>
      <c r="K42" s="1657"/>
      <c r="L42" s="1629"/>
      <c r="M42" s="1629"/>
      <c r="N42" s="1629"/>
      <c r="O42" s="1629"/>
      <c r="P42" s="1629" t="s">
        <v>2214</v>
      </c>
      <c r="Q42" s="1629" t="str">
        <f>C43</f>
        <v>si vous voulez refaire la</v>
      </c>
      <c r="R42" s="1630"/>
      <c r="T42" s="2085"/>
      <c r="U42" s="2091" t="s">
        <v>2439</v>
      </c>
      <c r="V42" s="2092"/>
      <c r="W42" s="2093"/>
      <c r="X42" s="2093"/>
      <c r="Y42" s="2093"/>
      <c r="Z42" s="2093"/>
      <c r="AA42" s="2093"/>
      <c r="AB42" s="2093"/>
      <c r="AC42" s="2093"/>
      <c r="AD42" s="2093"/>
      <c r="AE42" s="2093"/>
      <c r="AF42" s="2094"/>
      <c r="AG42" s="1589"/>
      <c r="AM42" s="1589"/>
      <c r="AN42" s="1589"/>
    </row>
    <row r="43" spans="1:40" s="1596" customFormat="1" ht="15" customHeight="1" thickBot="1">
      <c r="A43" s="2216"/>
      <c r="B43" s="2053">
        <f>SUM(B35:B42)</f>
        <v>16.2</v>
      </c>
      <c r="C43" s="2054" t="s">
        <v>2422</v>
      </c>
      <c r="D43" s="2055">
        <f>SUM(D35:D42)</f>
        <v>45</v>
      </c>
      <c r="E43" s="2056"/>
      <c r="F43" s="2057"/>
      <c r="G43" s="2058" t="s">
        <v>2423</v>
      </c>
      <c r="H43" s="2059" t="str">
        <f>ADDRESS(ROW(B31),COLUMN(B31),4)</f>
        <v>B31</v>
      </c>
      <c r="I43" s="2222"/>
      <c r="K43" s="2095"/>
      <c r="L43" s="1670"/>
      <c r="M43" s="1670"/>
      <c r="N43" s="1670"/>
      <c r="O43" s="1670"/>
      <c r="P43" s="1670"/>
      <c r="Q43" s="1670"/>
      <c r="R43" s="1671"/>
      <c r="T43" s="2085"/>
      <c r="U43" s="2096"/>
      <c r="V43" s="2096"/>
      <c r="W43" s="2096"/>
      <c r="X43" s="2096"/>
      <c r="Y43" s="2096"/>
      <c r="Z43" s="2096"/>
      <c r="AA43" s="2096"/>
      <c r="AB43" s="2096"/>
      <c r="AC43" s="1348"/>
      <c r="AD43" s="2097" t="s">
        <v>2440</v>
      </c>
      <c r="AE43" s="2098" t="s">
        <v>160</v>
      </c>
      <c r="AF43" s="2099" t="s">
        <v>160</v>
      </c>
      <c r="AG43" s="1589"/>
      <c r="AM43" s="1589"/>
      <c r="AN43" s="1589"/>
    </row>
    <row r="44" spans="1:40" ht="18.75">
      <c r="T44" s="2075"/>
      <c r="U44" s="2076" t="s">
        <v>2441</v>
      </c>
      <c r="V44" s="2100"/>
      <c r="W44" s="2100"/>
      <c r="X44" s="2100"/>
      <c r="Y44" s="2101"/>
      <c r="Z44" s="2100"/>
      <c r="AA44" s="2100"/>
      <c r="AB44" s="2100"/>
      <c r="AC44" s="2100"/>
      <c r="AD44" s="2100"/>
      <c r="AE44" s="2100"/>
      <c r="AF44" s="2102"/>
      <c r="AH44" s="1596"/>
      <c r="AI44" s="1596"/>
      <c r="AJ44" s="1596"/>
      <c r="AK44" s="1596"/>
      <c r="AL44" s="1596"/>
    </row>
    <row r="45" spans="1:40" ht="18.75">
      <c r="T45" s="2075"/>
      <c r="U45" s="2076" t="s">
        <v>2442</v>
      </c>
      <c r="V45" s="2068"/>
      <c r="W45" s="2077"/>
      <c r="X45" s="2077"/>
      <c r="Y45" s="2077"/>
      <c r="Z45" s="2077"/>
      <c r="AA45" s="2077"/>
      <c r="AB45" s="2077"/>
      <c r="AC45" s="2077"/>
      <c r="AD45" s="2077"/>
      <c r="AE45" s="2077"/>
      <c r="AF45" s="2078"/>
      <c r="AH45" s="1596"/>
      <c r="AI45" s="1596"/>
      <c r="AJ45" s="1596"/>
      <c r="AK45" s="1596"/>
      <c r="AL45" s="1596"/>
    </row>
    <row r="46" spans="1:40" ht="18.75">
      <c r="A46" s="2103">
        <v>2.86</v>
      </c>
      <c r="B46" s="2104">
        <v>8</v>
      </c>
      <c r="C46" s="2104">
        <v>25</v>
      </c>
      <c r="D46" s="2104">
        <v>8</v>
      </c>
      <c r="E46" s="2104">
        <v>8</v>
      </c>
      <c r="F46" s="2104">
        <v>18</v>
      </c>
      <c r="G46" s="2104">
        <v>18</v>
      </c>
      <c r="H46" s="2104">
        <v>18</v>
      </c>
      <c r="I46" s="2103">
        <v>2.86</v>
      </c>
      <c r="J46" s="2105" t="s">
        <v>2443</v>
      </c>
      <c r="T46" s="2106"/>
      <c r="U46" s="2107" t="s">
        <v>2444</v>
      </c>
      <c r="V46" s="2077"/>
      <c r="W46" s="2077"/>
      <c r="X46" s="2077"/>
      <c r="Y46" s="2077"/>
      <c r="Z46" s="2077"/>
      <c r="AA46" s="2077"/>
      <c r="AB46" s="2077"/>
      <c r="AC46" s="2077"/>
      <c r="AD46" s="2077"/>
      <c r="AE46" s="2077"/>
      <c r="AF46" s="2078"/>
      <c r="AH46" s="1596"/>
      <c r="AI46" s="1596"/>
      <c r="AJ46" s="1596"/>
      <c r="AK46" s="1596"/>
      <c r="AL46" s="1596"/>
    </row>
    <row r="47" spans="1:40" ht="18.75">
      <c r="T47" s="2108"/>
      <c r="U47" s="2109" t="s">
        <v>2445</v>
      </c>
      <c r="V47" s="2109"/>
      <c r="W47" s="2109"/>
      <c r="X47" s="2109"/>
      <c r="Y47" s="2109"/>
      <c r="Z47" s="2109"/>
      <c r="AA47" s="2109"/>
      <c r="AB47" s="2109"/>
      <c r="AC47" s="2109"/>
      <c r="AD47" s="2109"/>
      <c r="AE47" s="2109"/>
      <c r="AF47" s="2110"/>
      <c r="AH47" s="1596"/>
      <c r="AI47" s="1596"/>
      <c r="AJ47" s="1596"/>
      <c r="AK47" s="1596"/>
      <c r="AL47" s="1596"/>
    </row>
    <row r="48" spans="1:40">
      <c r="AH48" s="1596"/>
      <c r="AI48" s="1596"/>
      <c r="AJ48" s="1596"/>
      <c r="AK48" s="1596"/>
      <c r="AL48" s="1596"/>
    </row>
    <row r="49" spans="34:38">
      <c r="AH49" s="1596"/>
      <c r="AI49" s="1596"/>
      <c r="AJ49" s="1596"/>
      <c r="AK49" s="1596"/>
      <c r="AL49" s="1596"/>
    </row>
    <row r="50" spans="34:38">
      <c r="AH50" s="1596"/>
      <c r="AI50" s="1596"/>
      <c r="AJ50" s="1596"/>
      <c r="AK50" s="1596"/>
      <c r="AL50" s="1596"/>
    </row>
    <row r="51" spans="34:38">
      <c r="AH51" s="1596"/>
      <c r="AI51" s="1596"/>
      <c r="AJ51" s="1596"/>
      <c r="AK51" s="1596"/>
      <c r="AL51" s="1596"/>
    </row>
    <row r="52" spans="34:38">
      <c r="AH52" s="1596"/>
      <c r="AI52" s="1596"/>
      <c r="AJ52" s="1596"/>
      <c r="AK52" s="1596"/>
      <c r="AL52" s="1596"/>
    </row>
    <row r="53" spans="34:38">
      <c r="AH53" s="1596"/>
      <c r="AI53" s="1596"/>
      <c r="AJ53" s="1596"/>
      <c r="AK53" s="1596"/>
      <c r="AL53" s="1596"/>
    </row>
    <row r="54" spans="34:38">
      <c r="AH54" s="1596"/>
      <c r="AI54" s="1596"/>
      <c r="AJ54" s="1596"/>
      <c r="AK54" s="1596"/>
      <c r="AL54" s="1596"/>
    </row>
    <row r="55" spans="34:38">
      <c r="AH55" s="1596"/>
      <c r="AI55" s="1596"/>
      <c r="AJ55" s="1596"/>
      <c r="AK55" s="1596"/>
      <c r="AL55" s="1596"/>
    </row>
    <row r="56" spans="34:38">
      <c r="AH56" s="1596"/>
      <c r="AI56" s="1596"/>
      <c r="AJ56" s="1596"/>
      <c r="AK56" s="1596"/>
      <c r="AL56" s="1596"/>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A662F12B-AFFD-42A4-8241-802D3E9FB186}"/>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92"/>
  <sheetViews>
    <sheetView showZeros="0" topLeftCell="A2" zoomScaleNormal="100" workbookViewId="0">
      <selection activeCell="T18" sqref="T18"/>
    </sheetView>
  </sheetViews>
  <sheetFormatPr baseColWidth="10" defaultRowHeight="15"/>
  <cols>
    <col min="1" max="1" width="3.5703125" customWidth="1"/>
    <col min="2" max="14" width="11.7109375" customWidth="1"/>
  </cols>
  <sheetData>
    <row r="1" spans="1:15" ht="15" hidden="1" customHeight="1">
      <c r="A1" s="65">
        <v>3</v>
      </c>
      <c r="B1" s="65">
        <v>11</v>
      </c>
      <c r="C1" s="65">
        <v>11</v>
      </c>
      <c r="D1" s="65">
        <v>11</v>
      </c>
      <c r="E1" s="65">
        <v>11</v>
      </c>
      <c r="F1" s="65">
        <v>11</v>
      </c>
      <c r="G1" s="65">
        <v>11</v>
      </c>
      <c r="H1" s="65">
        <v>11</v>
      </c>
      <c r="I1" s="65">
        <v>11</v>
      </c>
      <c r="J1" s="65">
        <v>11</v>
      </c>
      <c r="K1" s="65">
        <v>11</v>
      </c>
      <c r="L1" s="65">
        <v>11</v>
      </c>
      <c r="M1" s="65">
        <v>11</v>
      </c>
      <c r="N1" s="65">
        <v>11</v>
      </c>
      <c r="O1" s="69" t="s">
        <v>194</v>
      </c>
    </row>
    <row r="2" spans="1:15">
      <c r="A2" s="58"/>
      <c r="B2" s="58"/>
      <c r="C2" s="58"/>
      <c r="D2" s="58"/>
      <c r="E2" s="58"/>
      <c r="F2" s="58"/>
      <c r="G2" s="58"/>
      <c r="H2" s="58"/>
      <c r="I2" s="58"/>
      <c r="J2" s="58"/>
      <c r="K2" s="58"/>
      <c r="L2" s="58"/>
      <c r="M2" s="58"/>
      <c r="N2" s="58"/>
    </row>
    <row r="3" spans="1:15" s="67" customFormat="1" ht="26.25" customHeight="1">
      <c r="A3" s="58"/>
      <c r="B3" s="58"/>
      <c r="C3" s="2302" t="s">
        <v>279</v>
      </c>
      <c r="D3" s="2302"/>
      <c r="E3" s="2302"/>
      <c r="F3" s="2302"/>
      <c r="G3" s="2302"/>
      <c r="H3" s="2302"/>
      <c r="I3" s="2302"/>
      <c r="J3" s="2302"/>
      <c r="K3" s="2302"/>
      <c r="L3" s="2302"/>
      <c r="M3" s="2302"/>
      <c r="N3" s="58"/>
      <c r="O3"/>
    </row>
    <row r="4" spans="1:15" s="67" customFormat="1" ht="26.25" customHeight="1">
      <c r="A4" s="58"/>
      <c r="B4" s="58"/>
      <c r="C4" s="59"/>
      <c r="D4" s="59"/>
      <c r="E4" s="59"/>
      <c r="F4" s="59"/>
      <c r="G4" s="59"/>
      <c r="H4" s="59"/>
      <c r="I4" s="59"/>
      <c r="J4" s="59"/>
      <c r="K4" s="59"/>
      <c r="L4" s="59"/>
      <c r="M4" s="59"/>
      <c r="N4" s="58"/>
      <c r="O4"/>
    </row>
    <row r="5" spans="1:15" s="67" customFormat="1" ht="15" customHeight="1" thickBot="1">
      <c r="A5" s="152"/>
      <c r="B5" s="152"/>
      <c r="C5" s="152"/>
      <c r="D5" s="152"/>
      <c r="E5" s="152"/>
      <c r="F5" s="152"/>
      <c r="G5" s="152"/>
      <c r="H5" s="152"/>
      <c r="I5" s="152"/>
      <c r="J5" s="152"/>
      <c r="K5" s="152"/>
      <c r="L5" s="152"/>
      <c r="M5" s="152"/>
      <c r="N5" s="152"/>
      <c r="O5"/>
    </row>
    <row r="6" spans="1:15" ht="23.25" customHeight="1">
      <c r="A6" s="12" t="s">
        <v>160</v>
      </c>
      <c r="B6" s="2229" t="s">
        <v>237</v>
      </c>
      <c r="C6" s="2229"/>
      <c r="D6" s="2229"/>
      <c r="E6" s="2229"/>
      <c r="F6" s="2229"/>
      <c r="G6" s="2229"/>
      <c r="H6" s="2229"/>
      <c r="I6" s="2229"/>
      <c r="J6" s="2229"/>
      <c r="K6" s="2229"/>
      <c r="L6" s="2229"/>
      <c r="M6" s="2229"/>
      <c r="N6" s="2229"/>
      <c r="O6" s="66"/>
    </row>
    <row r="7" spans="1:15" ht="22.5">
      <c r="A7" s="2230" t="str">
        <f>B6</f>
        <v>Alain DUCASSE</v>
      </c>
      <c r="B7" s="2231" t="s">
        <v>82</v>
      </c>
      <c r="C7" s="2231"/>
      <c r="D7" s="2231"/>
      <c r="E7" s="2231"/>
      <c r="F7" s="2231"/>
      <c r="G7" s="2231"/>
      <c r="H7" s="2231"/>
      <c r="I7" s="2231"/>
      <c r="J7" s="2231"/>
      <c r="K7" s="2231"/>
      <c r="L7" s="2231"/>
      <c r="M7" s="320" t="s">
        <v>178</v>
      </c>
      <c r="N7" s="321"/>
      <c r="O7" s="66"/>
    </row>
    <row r="8" spans="1:15" ht="22.5">
      <c r="A8" s="2230"/>
      <c r="B8" s="322"/>
      <c r="C8" s="323"/>
      <c r="D8" s="322" t="s">
        <v>164</v>
      </c>
      <c r="E8" s="324"/>
      <c r="F8" s="325"/>
      <c r="G8" s="325"/>
      <c r="H8" s="325"/>
      <c r="I8" s="325"/>
      <c r="J8" s="325"/>
      <c r="K8" s="325"/>
      <c r="L8" s="325"/>
      <c r="M8" s="326" t="s">
        <v>81</v>
      </c>
      <c r="N8" s="327"/>
      <c r="O8" s="66"/>
    </row>
    <row r="9" spans="1:15" ht="15" customHeight="1">
      <c r="A9" s="2230"/>
      <c r="B9" s="2232" t="s">
        <v>199</v>
      </c>
      <c r="C9" s="2232"/>
      <c r="D9" s="2233">
        <v>4</v>
      </c>
      <c r="E9" s="2234" t="s">
        <v>75</v>
      </c>
      <c r="F9" s="328"/>
      <c r="G9" s="328"/>
      <c r="H9" s="328"/>
      <c r="I9" s="328"/>
      <c r="J9" s="328"/>
      <c r="K9" s="328"/>
      <c r="L9" s="328"/>
      <c r="M9" s="2235">
        <v>10</v>
      </c>
      <c r="N9" s="2236" t="s">
        <v>75</v>
      </c>
      <c r="O9" s="66"/>
    </row>
    <row r="10" spans="1:15" ht="15" customHeight="1">
      <c r="A10" s="2230"/>
      <c r="B10" s="2232"/>
      <c r="C10" s="2232"/>
      <c r="D10" s="2233"/>
      <c r="E10" s="2234"/>
      <c r="F10" s="328"/>
      <c r="G10" s="328"/>
      <c r="H10" s="328"/>
      <c r="I10" s="328"/>
      <c r="J10" s="328"/>
      <c r="K10" s="328"/>
      <c r="L10" s="328"/>
      <c r="M10" s="2235"/>
      <c r="N10" s="2236"/>
      <c r="O10" s="66"/>
    </row>
    <row r="11" spans="1:15" ht="18" customHeight="1">
      <c r="A11" s="2230"/>
      <c r="B11" s="322" t="s">
        <v>162</v>
      </c>
      <c r="C11" s="329" t="s">
        <v>163</v>
      </c>
      <c r="D11" s="322" t="s">
        <v>161</v>
      </c>
      <c r="E11" s="328"/>
      <c r="F11" s="330"/>
      <c r="G11" s="330"/>
      <c r="H11" s="330"/>
      <c r="I11" s="330"/>
      <c r="J11" s="330"/>
      <c r="K11" s="330"/>
      <c r="L11" s="331" t="s">
        <v>165</v>
      </c>
      <c r="M11" s="332"/>
      <c r="N11" s="333"/>
      <c r="O11" s="66"/>
    </row>
    <row r="12" spans="1:15" ht="20.25" customHeight="1">
      <c r="A12" s="2230"/>
      <c r="B12" s="334">
        <v>0.01</v>
      </c>
      <c r="C12" s="334" t="s">
        <v>70</v>
      </c>
      <c r="D12" s="335" t="s">
        <v>280</v>
      </c>
      <c r="E12" s="336"/>
      <c r="F12" s="330"/>
      <c r="G12" s="330"/>
      <c r="H12" s="330"/>
      <c r="I12" s="330"/>
      <c r="J12" s="330"/>
      <c r="K12" s="330"/>
      <c r="L12" s="337" t="s">
        <v>238</v>
      </c>
      <c r="M12" s="338">
        <f>(B12/D9)*M9</f>
        <v>2.5000000000000001E-2</v>
      </c>
      <c r="N12" s="339" t="str">
        <f t="shared" ref="N12:N23" si="0">C12</f>
        <v>kg</v>
      </c>
      <c r="O12" s="66"/>
    </row>
    <row r="13" spans="1:15" ht="20.25" customHeight="1">
      <c r="A13" s="2230"/>
      <c r="B13" s="334">
        <v>0.01</v>
      </c>
      <c r="C13" s="334" t="s">
        <v>239</v>
      </c>
      <c r="D13" s="335" t="s">
        <v>281</v>
      </c>
      <c r="E13" s="336"/>
      <c r="F13" s="330"/>
      <c r="G13" s="330"/>
      <c r="H13" s="330"/>
      <c r="I13" s="330"/>
      <c r="J13" s="330"/>
      <c r="K13" s="330"/>
      <c r="L13" s="337" t="s">
        <v>240</v>
      </c>
      <c r="M13" s="338">
        <f>(B13/D9)*M9</f>
        <v>2.5000000000000001E-2</v>
      </c>
      <c r="N13" s="339" t="str">
        <f t="shared" si="0"/>
        <v>litre</v>
      </c>
      <c r="O13" s="66"/>
    </row>
    <row r="14" spans="1:15" ht="20.25" customHeight="1">
      <c r="A14" s="2230"/>
      <c r="B14" s="334">
        <v>0.1</v>
      </c>
      <c r="C14" s="334" t="s">
        <v>70</v>
      </c>
      <c r="D14" s="335" t="s">
        <v>282</v>
      </c>
      <c r="E14" s="336"/>
      <c r="F14" s="330"/>
      <c r="G14" s="330"/>
      <c r="H14" s="330"/>
      <c r="I14" s="330"/>
      <c r="J14" s="330"/>
      <c r="K14" s="330"/>
      <c r="L14" s="337" t="s">
        <v>241</v>
      </c>
      <c r="M14" s="338">
        <f>(B14/D9)*M9</f>
        <v>0.25</v>
      </c>
      <c r="N14" s="339" t="str">
        <f t="shared" si="0"/>
        <v>kg</v>
      </c>
      <c r="O14" s="66"/>
    </row>
    <row r="15" spans="1:15" ht="20.25" customHeight="1">
      <c r="A15" s="2230"/>
      <c r="B15" s="340">
        <v>2</v>
      </c>
      <c r="C15" s="334" t="s">
        <v>242</v>
      </c>
      <c r="D15" s="335" t="s">
        <v>283</v>
      </c>
      <c r="E15" s="336"/>
      <c r="F15" s="330"/>
      <c r="G15" s="330"/>
      <c r="H15" s="330"/>
      <c r="I15" s="330"/>
      <c r="J15" s="330"/>
      <c r="K15" s="330"/>
      <c r="L15" s="337" t="s">
        <v>243</v>
      </c>
      <c r="M15" s="341">
        <f>(B15/D9)*M9</f>
        <v>5</v>
      </c>
      <c r="N15" s="339" t="str">
        <f t="shared" si="0"/>
        <v>jaunes</v>
      </c>
      <c r="O15" s="66"/>
    </row>
    <row r="16" spans="1:15" ht="20.25" customHeight="1">
      <c r="A16" s="2230"/>
      <c r="B16" s="342">
        <v>0.06</v>
      </c>
      <c r="C16" s="334" t="s">
        <v>70</v>
      </c>
      <c r="D16" s="335" t="s">
        <v>284</v>
      </c>
      <c r="E16" s="336"/>
      <c r="F16" s="330"/>
      <c r="G16" s="330"/>
      <c r="H16" s="330"/>
      <c r="I16" s="330"/>
      <c r="J16" s="330"/>
      <c r="K16" s="330"/>
      <c r="L16" s="337" t="s">
        <v>244</v>
      </c>
      <c r="M16" s="338">
        <f>(B16/D9)*M9</f>
        <v>0.15</v>
      </c>
      <c r="N16" s="339" t="str">
        <f t="shared" si="0"/>
        <v>kg</v>
      </c>
      <c r="O16" s="66"/>
    </row>
    <row r="17" spans="1:15" ht="20.25" customHeight="1">
      <c r="A17" s="2230"/>
      <c r="B17" s="342">
        <v>0.1</v>
      </c>
      <c r="C17" s="334" t="s">
        <v>70</v>
      </c>
      <c r="D17" s="335" t="s">
        <v>285</v>
      </c>
      <c r="E17" s="336"/>
      <c r="F17" s="330"/>
      <c r="G17" s="330"/>
      <c r="H17" s="330"/>
      <c r="I17" s="330"/>
      <c r="J17" s="330"/>
      <c r="K17" s="330"/>
      <c r="L17" s="337" t="s">
        <v>245</v>
      </c>
      <c r="M17" s="338">
        <f>(B17/D9)*M9</f>
        <v>0.25</v>
      </c>
      <c r="N17" s="339" t="str">
        <f t="shared" si="0"/>
        <v>kg</v>
      </c>
      <c r="O17" s="66"/>
    </row>
    <row r="18" spans="1:15" ht="20.25" customHeight="1">
      <c r="A18" s="2230"/>
      <c r="B18" s="342">
        <v>3</v>
      </c>
      <c r="C18" s="342" t="s">
        <v>246</v>
      </c>
      <c r="D18" s="335" t="s">
        <v>286</v>
      </c>
      <c r="E18" s="336"/>
      <c r="F18" s="330"/>
      <c r="G18" s="330"/>
      <c r="H18" s="330"/>
      <c r="I18" s="330"/>
      <c r="J18" s="330"/>
      <c r="K18" s="330"/>
      <c r="L18" s="337" t="s">
        <v>247</v>
      </c>
      <c r="M18" s="341">
        <f>(B18/D9)*M9</f>
        <v>7.5</v>
      </c>
      <c r="N18" s="339" t="str">
        <f t="shared" si="0"/>
        <v>pistils</v>
      </c>
      <c r="O18" s="66"/>
    </row>
    <row r="19" spans="1:15" ht="20.25" customHeight="1">
      <c r="A19" s="2230"/>
      <c r="B19" s="342">
        <v>1</v>
      </c>
      <c r="C19" s="342" t="s">
        <v>65</v>
      </c>
      <c r="D19" s="335" t="s">
        <v>22</v>
      </c>
      <c r="E19" s="336"/>
      <c r="F19" s="330"/>
      <c r="G19" s="330"/>
      <c r="H19" s="330"/>
      <c r="I19" s="330"/>
      <c r="J19" s="330"/>
      <c r="K19" s="330"/>
      <c r="L19" s="337" t="s">
        <v>30</v>
      </c>
      <c r="M19" s="341">
        <f>(B19/D9)*M9</f>
        <v>2.5</v>
      </c>
      <c r="N19" s="339" t="str">
        <f t="shared" si="0"/>
        <v>pincée</v>
      </c>
      <c r="O19" s="66"/>
    </row>
    <row r="20" spans="1:15" ht="20.25" customHeight="1">
      <c r="A20" s="2230"/>
      <c r="B20" s="334">
        <v>0.02</v>
      </c>
      <c r="C20" s="334" t="s">
        <v>70</v>
      </c>
      <c r="D20" s="333" t="s">
        <v>287</v>
      </c>
      <c r="E20" s="336"/>
      <c r="F20" s="330"/>
      <c r="G20" s="330"/>
      <c r="H20" s="330"/>
      <c r="I20" s="330"/>
      <c r="J20" s="330"/>
      <c r="K20" s="330"/>
      <c r="L20" s="337" t="s">
        <v>248</v>
      </c>
      <c r="M20" s="338">
        <f>(B20/D9)*M9</f>
        <v>0.05</v>
      </c>
      <c r="N20" s="339" t="str">
        <f t="shared" si="0"/>
        <v>kg</v>
      </c>
      <c r="O20" s="66"/>
    </row>
    <row r="21" spans="1:15" ht="20.25" customHeight="1">
      <c r="A21" s="2230"/>
      <c r="B21" s="342">
        <v>12</v>
      </c>
      <c r="C21" s="342" t="s">
        <v>72</v>
      </c>
      <c r="D21" s="333" t="s">
        <v>288</v>
      </c>
      <c r="E21" s="336"/>
      <c r="F21" s="330"/>
      <c r="G21" s="330"/>
      <c r="H21" s="330"/>
      <c r="I21" s="330"/>
      <c r="J21" s="330"/>
      <c r="K21" s="330"/>
      <c r="L21" s="337" t="s">
        <v>249</v>
      </c>
      <c r="M21" s="341">
        <f>(B21/D9)*M9</f>
        <v>30</v>
      </c>
      <c r="N21" s="339" t="str">
        <f t="shared" si="0"/>
        <v>grappes</v>
      </c>
      <c r="O21" s="66"/>
    </row>
    <row r="22" spans="1:15" ht="20.25" customHeight="1">
      <c r="A22" s="2230"/>
      <c r="B22" s="342">
        <v>2</v>
      </c>
      <c r="C22" s="342" t="s">
        <v>250</v>
      </c>
      <c r="D22" s="333" t="s">
        <v>289</v>
      </c>
      <c r="E22" s="336"/>
      <c r="F22" s="330"/>
      <c r="G22" s="330"/>
      <c r="H22" s="330"/>
      <c r="I22" s="330"/>
      <c r="J22" s="330"/>
      <c r="K22" s="330"/>
      <c r="L22" s="337" t="s">
        <v>251</v>
      </c>
      <c r="M22" s="341"/>
      <c r="N22" s="339" t="str">
        <f t="shared" si="0"/>
        <v>litres</v>
      </c>
      <c r="O22" s="66"/>
    </row>
    <row r="23" spans="1:15" ht="20.25" customHeight="1">
      <c r="A23" s="2230"/>
      <c r="B23" s="342"/>
      <c r="C23" s="342" t="s">
        <v>71</v>
      </c>
      <c r="D23" s="333" t="s">
        <v>252</v>
      </c>
      <c r="E23" s="336"/>
      <c r="F23" s="330"/>
      <c r="G23" s="330"/>
      <c r="H23" s="330"/>
      <c r="I23" s="330"/>
      <c r="J23" s="330"/>
      <c r="K23" s="330"/>
      <c r="L23" s="337" t="s">
        <v>253</v>
      </c>
      <c r="M23" s="341">
        <f>(B23/D9)*M9</f>
        <v>0</v>
      </c>
      <c r="N23" s="339" t="str">
        <f t="shared" si="0"/>
        <v>pm</v>
      </c>
      <c r="O23" s="66"/>
    </row>
    <row r="24" spans="1:15" ht="18" customHeight="1">
      <c r="A24" s="2230"/>
      <c r="B24" s="343"/>
      <c r="C24" s="343"/>
      <c r="D24" s="344"/>
      <c r="E24" s="336"/>
      <c r="F24" s="330"/>
      <c r="G24" s="330"/>
      <c r="H24" s="330"/>
      <c r="I24" s="330"/>
      <c r="J24" s="330"/>
      <c r="K24" s="330"/>
      <c r="L24" s="345"/>
      <c r="M24" s="346"/>
      <c r="N24" s="346"/>
      <c r="O24" s="66"/>
    </row>
    <row r="25" spans="1:15" ht="15" customHeight="1">
      <c r="A25" s="2230"/>
      <c r="B25" s="343"/>
      <c r="C25" s="343"/>
      <c r="D25" s="344"/>
      <c r="E25" s="336"/>
      <c r="F25" s="330"/>
      <c r="G25" s="330"/>
      <c r="H25" s="330"/>
      <c r="I25" s="330"/>
      <c r="J25" s="330"/>
      <c r="K25" s="330"/>
      <c r="L25" s="336"/>
      <c r="M25" s="343"/>
      <c r="N25" s="343"/>
      <c r="O25" s="66"/>
    </row>
    <row r="26" spans="1:15" ht="21" customHeight="1" thickBot="1">
      <c r="A26" s="2230"/>
      <c r="B26" s="347" t="s">
        <v>83</v>
      </c>
      <c r="C26" s="348"/>
      <c r="D26" s="349" t="s">
        <v>254</v>
      </c>
      <c r="E26" s="350"/>
      <c r="F26" s="350"/>
      <c r="G26" s="351"/>
      <c r="H26" s="351"/>
      <c r="I26" s="351"/>
      <c r="J26" s="351"/>
      <c r="K26" s="351"/>
      <c r="L26" s="351"/>
      <c r="M26" s="351"/>
      <c r="N26" s="343"/>
      <c r="O26" s="66"/>
    </row>
    <row r="27" spans="1:15" ht="18">
      <c r="A27" s="2230"/>
      <c r="B27" s="352"/>
      <c r="C27" s="353"/>
      <c r="D27" s="353"/>
      <c r="E27" s="353"/>
      <c r="F27" s="353"/>
      <c r="G27" s="353"/>
      <c r="H27" s="354"/>
      <c r="I27" s="354"/>
      <c r="J27" s="354"/>
      <c r="K27" s="354"/>
      <c r="L27" s="354"/>
      <c r="M27" s="354"/>
      <c r="N27" s="343"/>
      <c r="O27" s="66"/>
    </row>
    <row r="28" spans="1:15" ht="20.25">
      <c r="A28" s="2230"/>
      <c r="B28" s="356"/>
      <c r="C28" s="2224" t="str">
        <f>B6</f>
        <v>Alain DUCASSE</v>
      </c>
      <c r="D28" s="2224"/>
      <c r="E28" s="2224"/>
      <c r="F28" s="2224"/>
      <c r="G28" s="2224"/>
      <c r="H28" s="357"/>
      <c r="I28" s="357"/>
      <c r="J28" s="357"/>
      <c r="K28" s="357"/>
      <c r="L28" s="357"/>
      <c r="M28" s="357"/>
      <c r="N28" s="343"/>
      <c r="O28" s="66"/>
    </row>
    <row r="29" spans="1:15" ht="18">
      <c r="A29" s="2230"/>
      <c r="B29" s="356"/>
      <c r="C29" s="358"/>
      <c r="D29" s="358"/>
      <c r="E29" s="358"/>
      <c r="F29" s="358"/>
      <c r="G29" s="358"/>
      <c r="H29" s="357"/>
      <c r="I29" s="357"/>
      <c r="J29" s="357"/>
      <c r="K29" s="357"/>
      <c r="L29" s="357"/>
      <c r="M29" s="357"/>
      <c r="N29" s="343"/>
      <c r="O29" s="66"/>
    </row>
    <row r="30" spans="1:15" ht="18">
      <c r="A30" s="2230"/>
      <c r="B30" s="356"/>
      <c r="C30" s="359" t="s">
        <v>186</v>
      </c>
      <c r="D30" s="360" t="s">
        <v>255</v>
      </c>
      <c r="E30" s="358"/>
      <c r="F30" s="358"/>
      <c r="G30" s="358"/>
      <c r="H30" s="357"/>
      <c r="I30" s="357"/>
      <c r="J30" s="357"/>
      <c r="K30" s="357"/>
      <c r="L30" s="357"/>
      <c r="M30" s="357"/>
      <c r="N30" s="343"/>
      <c r="O30" s="66"/>
    </row>
    <row r="31" spans="1:15" ht="18.75">
      <c r="A31" s="2230"/>
      <c r="B31" s="361"/>
      <c r="C31" s="362">
        <v>1</v>
      </c>
      <c r="D31" s="151" t="s">
        <v>256</v>
      </c>
      <c r="E31" s="363"/>
      <c r="F31" s="363"/>
      <c r="G31" s="363"/>
      <c r="H31" s="364"/>
      <c r="I31" s="364"/>
      <c r="J31" s="364"/>
      <c r="K31" s="364"/>
      <c r="L31" s="364"/>
      <c r="M31" s="364"/>
      <c r="N31" s="343"/>
      <c r="O31" s="66"/>
    </row>
    <row r="32" spans="1:15" ht="18">
      <c r="A32" s="2230"/>
      <c r="B32" s="365"/>
      <c r="C32" s="362">
        <v>2</v>
      </c>
      <c r="D32" s="355" t="s">
        <v>257</v>
      </c>
      <c r="E32" s="363"/>
      <c r="F32" s="363"/>
      <c r="G32" s="363"/>
      <c r="H32" s="364"/>
      <c r="I32" s="364"/>
      <c r="J32" s="364"/>
      <c r="K32" s="364"/>
      <c r="L32" s="364"/>
      <c r="M32" s="364"/>
      <c r="N32" s="343"/>
      <c r="O32" s="66"/>
    </row>
    <row r="33" spans="1:15" ht="18">
      <c r="A33" s="2230"/>
      <c r="B33" s="365"/>
      <c r="C33" s="362">
        <v>3</v>
      </c>
      <c r="D33" s="355" t="s">
        <v>258</v>
      </c>
      <c r="E33" s="363"/>
      <c r="F33" s="363"/>
      <c r="G33" s="363"/>
      <c r="H33" s="364"/>
      <c r="I33" s="364"/>
      <c r="J33" s="364"/>
      <c r="K33" s="364"/>
      <c r="L33" s="364"/>
      <c r="M33" s="364"/>
      <c r="N33" s="343"/>
      <c r="O33" s="66"/>
    </row>
    <row r="34" spans="1:15" ht="18">
      <c r="A34" s="2230"/>
      <c r="B34" s="365"/>
      <c r="C34" s="362">
        <v>4</v>
      </c>
      <c r="D34" s="355" t="s">
        <v>259</v>
      </c>
      <c r="E34" s="363"/>
      <c r="F34" s="363"/>
      <c r="G34" s="363"/>
      <c r="H34" s="364"/>
      <c r="I34" s="364"/>
      <c r="J34" s="364"/>
      <c r="K34" s="364"/>
      <c r="L34" s="364"/>
      <c r="M34" s="364"/>
      <c r="N34" s="343"/>
      <c r="O34" s="66"/>
    </row>
    <row r="35" spans="1:15" ht="15.75">
      <c r="A35" s="2230"/>
      <c r="B35" s="365"/>
      <c r="C35" s="362">
        <v>5</v>
      </c>
      <c r="D35" s="2225" t="s">
        <v>868</v>
      </c>
      <c r="E35" s="2225"/>
      <c r="F35" s="2225"/>
      <c r="G35" s="2225"/>
      <c r="H35" s="2225"/>
      <c r="I35" s="2225"/>
      <c r="J35" s="2225"/>
      <c r="K35" s="2225"/>
      <c r="L35" s="2225"/>
      <c r="M35" s="2225"/>
      <c r="N35" s="343"/>
      <c r="O35" s="66"/>
    </row>
    <row r="36" spans="1:15" ht="15.75">
      <c r="A36" s="2230"/>
      <c r="B36" s="365"/>
      <c r="C36" s="362"/>
      <c r="D36" s="2225"/>
      <c r="E36" s="2225"/>
      <c r="F36" s="2225"/>
      <c r="G36" s="2225"/>
      <c r="H36" s="2225"/>
      <c r="I36" s="2225"/>
      <c r="J36" s="2225"/>
      <c r="K36" s="2225"/>
      <c r="L36" s="2225"/>
      <c r="M36" s="2225"/>
      <c r="N36" s="343"/>
      <c r="O36" s="66"/>
    </row>
    <row r="37" spans="1:15" ht="18">
      <c r="A37" s="2230"/>
      <c r="B37" s="361"/>
      <c r="C37" s="362">
        <v>6</v>
      </c>
      <c r="D37" s="355" t="s">
        <v>260</v>
      </c>
      <c r="E37" s="363"/>
      <c r="F37" s="363"/>
      <c r="G37" s="363"/>
      <c r="H37" s="364"/>
      <c r="I37" s="364"/>
      <c r="J37" s="364"/>
      <c r="K37" s="364"/>
      <c r="L37" s="364"/>
      <c r="M37" s="364"/>
      <c r="N37" s="343"/>
      <c r="O37" s="66"/>
    </row>
    <row r="38" spans="1:15" ht="18">
      <c r="A38" s="2230"/>
      <c r="B38" s="361"/>
      <c r="C38" s="362">
        <v>7</v>
      </c>
      <c r="D38" s="355" t="s">
        <v>261</v>
      </c>
      <c r="E38" s="363"/>
      <c r="F38" s="363"/>
      <c r="G38" s="363"/>
      <c r="H38" s="364"/>
      <c r="I38" s="364"/>
      <c r="J38" s="364"/>
      <c r="K38" s="364"/>
      <c r="L38" s="364"/>
      <c r="M38" s="364"/>
      <c r="N38" s="343"/>
      <c r="O38" s="66"/>
    </row>
    <row r="39" spans="1:15" ht="18">
      <c r="A39" s="2230"/>
      <c r="B39" s="361"/>
      <c r="C39" s="362">
        <v>8</v>
      </c>
      <c r="D39" s="355" t="s">
        <v>262</v>
      </c>
      <c r="E39" s="363"/>
      <c r="F39" s="363"/>
      <c r="G39" s="363"/>
      <c r="H39" s="364"/>
      <c r="I39" s="364"/>
      <c r="J39" s="364"/>
      <c r="K39" s="364"/>
      <c r="L39" s="364"/>
      <c r="M39" s="364"/>
      <c r="N39" s="343"/>
      <c r="O39" s="66"/>
    </row>
    <row r="40" spans="1:15" ht="18">
      <c r="A40" s="2230"/>
      <c r="B40" s="361"/>
      <c r="C40" s="362"/>
      <c r="D40" s="355"/>
      <c r="E40" s="363"/>
      <c r="F40" s="363"/>
      <c r="G40" s="363"/>
      <c r="H40" s="364"/>
      <c r="I40" s="364"/>
      <c r="J40" s="364"/>
      <c r="K40" s="364"/>
      <c r="L40" s="364"/>
      <c r="M40" s="364"/>
      <c r="N40" s="343"/>
      <c r="O40" s="66"/>
    </row>
    <row r="41" spans="1:15" ht="18">
      <c r="A41" s="2230"/>
      <c r="B41" s="361"/>
      <c r="C41" s="359" t="s">
        <v>187</v>
      </c>
      <c r="D41" s="360" t="s">
        <v>263</v>
      </c>
      <c r="E41" s="363"/>
      <c r="F41" s="363"/>
      <c r="G41" s="363"/>
      <c r="H41" s="364"/>
      <c r="I41" s="364"/>
      <c r="J41" s="364"/>
      <c r="K41" s="364"/>
      <c r="L41" s="364"/>
      <c r="M41" s="364"/>
      <c r="N41" s="343"/>
      <c r="O41" s="66"/>
    </row>
    <row r="42" spans="1:15" ht="18">
      <c r="A42" s="2230"/>
      <c r="B42" s="361"/>
      <c r="C42" s="362">
        <v>1</v>
      </c>
      <c r="D42" s="355" t="s">
        <v>264</v>
      </c>
      <c r="E42" s="364"/>
      <c r="F42" s="364"/>
      <c r="G42" s="364"/>
      <c r="H42" s="364"/>
      <c r="I42" s="364"/>
      <c r="J42" s="364"/>
      <c r="K42" s="364"/>
      <c r="L42" s="364"/>
      <c r="M42" s="364"/>
      <c r="N42" s="343"/>
      <c r="O42" s="66"/>
    </row>
    <row r="43" spans="1:15" ht="18">
      <c r="A43" s="2230"/>
      <c r="B43" s="361"/>
      <c r="C43" s="362">
        <v>2</v>
      </c>
      <c r="D43" s="355" t="s">
        <v>265</v>
      </c>
      <c r="E43" s="364"/>
      <c r="F43" s="364"/>
      <c r="G43" s="364"/>
      <c r="H43" s="364"/>
      <c r="I43" s="364"/>
      <c r="J43" s="364"/>
      <c r="K43" s="364"/>
      <c r="L43" s="364"/>
      <c r="M43" s="364"/>
      <c r="N43" s="343"/>
      <c r="O43" s="66"/>
    </row>
    <row r="44" spans="1:15" ht="18">
      <c r="A44" s="2230"/>
      <c r="B44" s="361"/>
      <c r="C44" s="362">
        <v>3</v>
      </c>
      <c r="D44" s="355" t="s">
        <v>266</v>
      </c>
      <c r="E44" s="364"/>
      <c r="F44" s="364"/>
      <c r="G44" s="364"/>
      <c r="H44" s="364"/>
      <c r="I44" s="364"/>
      <c r="J44" s="364"/>
      <c r="K44" s="364"/>
      <c r="L44" s="364"/>
      <c r="M44" s="364"/>
      <c r="N44" s="343"/>
      <c r="O44" s="66"/>
    </row>
    <row r="45" spans="1:15" ht="15.75">
      <c r="A45" s="2230"/>
      <c r="B45" s="361"/>
      <c r="C45" s="362">
        <v>4</v>
      </c>
      <c r="D45" s="2225" t="s">
        <v>267</v>
      </c>
      <c r="E45" s="2225"/>
      <c r="F45" s="2225"/>
      <c r="G45" s="2225"/>
      <c r="H45" s="2225"/>
      <c r="I45" s="2225"/>
      <c r="J45" s="2225"/>
      <c r="K45" s="2225"/>
      <c r="L45" s="2225"/>
      <c r="M45" s="2225"/>
      <c r="N45" s="343"/>
      <c r="O45" s="66"/>
    </row>
    <row r="46" spans="1:15" ht="15.75">
      <c r="A46" s="2230"/>
      <c r="B46" s="361"/>
      <c r="C46" s="362"/>
      <c r="D46" s="2225"/>
      <c r="E46" s="2225"/>
      <c r="F46" s="2225"/>
      <c r="G46" s="2225"/>
      <c r="H46" s="2225"/>
      <c r="I46" s="2225"/>
      <c r="J46" s="2225"/>
      <c r="K46" s="2225"/>
      <c r="L46" s="2225"/>
      <c r="M46" s="2225"/>
      <c r="N46" s="343"/>
      <c r="O46" s="66"/>
    </row>
    <row r="47" spans="1:15" ht="18">
      <c r="A47" s="2230"/>
      <c r="B47" s="361"/>
      <c r="C47" s="366"/>
      <c r="D47" s="367"/>
      <c r="E47" s="367"/>
      <c r="F47" s="367"/>
      <c r="G47" s="367"/>
      <c r="H47" s="367"/>
      <c r="I47" s="367"/>
      <c r="J47" s="367"/>
      <c r="K47" s="367"/>
      <c r="L47" s="367"/>
      <c r="M47" s="367"/>
      <c r="N47" s="343"/>
      <c r="O47" s="66"/>
    </row>
    <row r="48" spans="1:15" ht="18">
      <c r="A48" s="2230"/>
      <c r="B48" s="361"/>
      <c r="C48" s="359" t="s">
        <v>268</v>
      </c>
      <c r="D48" s="360" t="s">
        <v>269</v>
      </c>
      <c r="E48" s="367"/>
      <c r="F48" s="367"/>
      <c r="G48" s="367"/>
      <c r="H48" s="367"/>
      <c r="I48" s="367"/>
      <c r="J48" s="367"/>
      <c r="K48" s="367"/>
      <c r="L48" s="367"/>
      <c r="M48" s="367"/>
      <c r="N48" s="343"/>
      <c r="O48" s="66"/>
    </row>
    <row r="49" spans="1:15" ht="18">
      <c r="A49" s="2230"/>
      <c r="B49" s="361"/>
      <c r="C49" s="355"/>
      <c r="D49" s="355" t="s">
        <v>270</v>
      </c>
      <c r="E49" s="366"/>
      <c r="F49" s="366"/>
      <c r="G49" s="366"/>
      <c r="H49" s="366"/>
      <c r="I49" s="366"/>
      <c r="J49" s="366"/>
      <c r="K49" s="366"/>
      <c r="L49" s="366"/>
      <c r="M49" s="366"/>
      <c r="N49" s="343"/>
      <c r="O49" s="66"/>
    </row>
    <row r="50" spans="1:15" ht="18">
      <c r="A50" s="2230"/>
      <c r="B50" s="361"/>
      <c r="C50" s="355"/>
      <c r="D50" s="366"/>
      <c r="E50" s="366"/>
      <c r="F50" s="366"/>
      <c r="G50" s="366"/>
      <c r="H50" s="366"/>
      <c r="I50" s="366"/>
      <c r="J50" s="366"/>
      <c r="K50" s="366"/>
      <c r="L50" s="366"/>
      <c r="M50" s="366"/>
      <c r="N50" s="343"/>
      <c r="O50" s="66"/>
    </row>
    <row r="51" spans="1:15" ht="18">
      <c r="A51" s="2230"/>
      <c r="B51" s="356"/>
      <c r="C51" s="355"/>
      <c r="D51" s="364"/>
      <c r="E51" s="364"/>
      <c r="F51" s="364"/>
      <c r="G51" s="364"/>
      <c r="H51" s="364"/>
      <c r="I51" s="364"/>
      <c r="J51" s="364"/>
      <c r="K51" s="364"/>
      <c r="L51" s="364"/>
      <c r="M51" s="364"/>
      <c r="N51" s="343"/>
      <c r="O51" s="66"/>
    </row>
    <row r="52" spans="1:15" ht="15" customHeight="1">
      <c r="A52" s="2230"/>
      <c r="B52" s="2226" t="s">
        <v>161</v>
      </c>
      <c r="C52" s="2227" t="s">
        <v>206</v>
      </c>
      <c r="D52" s="2227"/>
      <c r="E52" s="2227"/>
      <c r="F52" s="2227"/>
      <c r="G52" s="2227"/>
      <c r="H52" s="2227"/>
      <c r="I52" s="2239" t="s">
        <v>164</v>
      </c>
      <c r="J52" s="2240" t="s">
        <v>166</v>
      </c>
      <c r="K52" s="2240"/>
      <c r="L52" s="2240"/>
      <c r="M52" s="2240"/>
      <c r="N52" s="2240"/>
      <c r="O52" s="66"/>
    </row>
    <row r="53" spans="1:15" ht="15" customHeight="1">
      <c r="A53" s="2230"/>
      <c r="B53" s="2226"/>
      <c r="C53" s="2227"/>
      <c r="D53" s="2227"/>
      <c r="E53" s="2227"/>
      <c r="F53" s="2227"/>
      <c r="G53" s="2227"/>
      <c r="H53" s="2227"/>
      <c r="I53" s="2239"/>
      <c r="J53" s="2240"/>
      <c r="K53" s="2240"/>
      <c r="L53" s="2240"/>
      <c r="M53" s="2240"/>
      <c r="N53" s="2240"/>
      <c r="O53" s="66"/>
    </row>
    <row r="54" spans="1:15" ht="15" customHeight="1">
      <c r="A54" s="2230"/>
      <c r="B54" s="2226" t="s">
        <v>162</v>
      </c>
      <c r="C54" s="2227" t="s">
        <v>862</v>
      </c>
      <c r="D54" s="2227"/>
      <c r="E54" s="2227"/>
      <c r="F54" s="2227"/>
      <c r="G54" s="2227"/>
      <c r="H54" s="2227"/>
      <c r="I54" s="2239" t="s">
        <v>165</v>
      </c>
      <c r="J54" s="2240" t="s">
        <v>205</v>
      </c>
      <c r="K54" s="2240"/>
      <c r="L54" s="2240"/>
      <c r="M54" s="2240"/>
      <c r="N54" s="2240"/>
      <c r="O54" s="66"/>
    </row>
    <row r="55" spans="1:15" ht="15" customHeight="1">
      <c r="A55" s="2230"/>
      <c r="B55" s="2226"/>
      <c r="C55" s="2227"/>
      <c r="D55" s="2227"/>
      <c r="E55" s="2227"/>
      <c r="F55" s="2227"/>
      <c r="G55" s="2227"/>
      <c r="H55" s="2227"/>
      <c r="I55" s="2239"/>
      <c r="J55" s="2240"/>
      <c r="K55" s="2240"/>
      <c r="L55" s="2240"/>
      <c r="M55" s="2240"/>
      <c r="N55" s="2240"/>
      <c r="O55" s="66"/>
    </row>
    <row r="56" spans="1:15" ht="15" customHeight="1">
      <c r="A56" s="2230"/>
      <c r="B56" s="2226" t="s">
        <v>163</v>
      </c>
      <c r="C56" s="2227" t="s">
        <v>863</v>
      </c>
      <c r="D56" s="2227"/>
      <c r="E56" s="2227"/>
      <c r="F56" s="2227"/>
      <c r="G56" s="2227"/>
      <c r="H56" s="2227"/>
      <c r="I56" s="2239" t="s">
        <v>178</v>
      </c>
      <c r="J56" s="2240" t="s">
        <v>191</v>
      </c>
      <c r="K56" s="2240"/>
      <c r="L56" s="2240"/>
      <c r="M56" s="2240"/>
      <c r="N56" s="2240"/>
      <c r="O56" s="66"/>
    </row>
    <row r="57" spans="1:15" ht="15" customHeight="1">
      <c r="A57" s="2230"/>
      <c r="B57" s="2226"/>
      <c r="C57" s="2227"/>
      <c r="D57" s="2227"/>
      <c r="E57" s="2227"/>
      <c r="F57" s="2227"/>
      <c r="G57" s="2227"/>
      <c r="H57" s="2227"/>
      <c r="I57" s="2239"/>
      <c r="J57" s="2240"/>
      <c r="K57" s="2240"/>
      <c r="L57" s="2240"/>
      <c r="M57" s="2240"/>
      <c r="N57" s="2240"/>
      <c r="O57" s="66"/>
    </row>
    <row r="58" spans="1:15" ht="15" customHeight="1">
      <c r="A58" s="2230"/>
      <c r="B58" s="2237" t="str">
        <f ca="1">CELL("nomfichier")</f>
        <v>E:\0-UPRT\1-UPRT.FR-SITE-WEB\ff-fiches-fabrications\ff-fiches-fabrication-maj-08-2020\[ff-21-restauration-beignets.accacia.xlsx]Formats-Formules-Fonctions</v>
      </c>
      <c r="C58" s="2237"/>
      <c r="D58" s="2237"/>
      <c r="E58" s="2237"/>
      <c r="F58" s="2237"/>
      <c r="G58" s="2237"/>
      <c r="H58" s="2237"/>
      <c r="I58" s="2237"/>
      <c r="J58" s="2237"/>
      <c r="K58" s="2237"/>
      <c r="L58" s="2237"/>
      <c r="M58" s="2237"/>
      <c r="N58" s="343"/>
      <c r="O58" s="66"/>
    </row>
    <row r="59" spans="1:15" ht="15.75" customHeight="1" thickBot="1">
      <c r="A59" s="2230"/>
      <c r="B59" s="2238" t="s">
        <v>181</v>
      </c>
      <c r="C59" s="2238"/>
      <c r="D59" s="2238"/>
      <c r="E59" s="2238"/>
      <c r="F59" s="2238"/>
      <c r="G59" s="2238"/>
      <c r="H59" s="2238"/>
      <c r="I59" s="2238"/>
      <c r="J59" s="2238"/>
      <c r="K59" s="2238"/>
      <c r="L59" s="2238"/>
      <c r="M59" s="2238"/>
      <c r="N59" s="368"/>
      <c r="O59" s="66"/>
    </row>
    <row r="60" spans="1:15" s="67" customFormat="1" ht="15.75" thickBot="1">
      <c r="A60"/>
      <c r="B60"/>
      <c r="C60"/>
      <c r="D60"/>
      <c r="E60"/>
      <c r="F60"/>
      <c r="G60"/>
      <c r="H60"/>
      <c r="I60"/>
      <c r="J60"/>
      <c r="K60"/>
      <c r="L60"/>
      <c r="M60"/>
      <c r="N60"/>
      <c r="O60"/>
    </row>
    <row r="61" spans="1:15" s="67" customFormat="1" ht="15" customHeight="1">
      <c r="A61" s="2303" t="s">
        <v>160</v>
      </c>
      <c r="B61" s="2305" t="s">
        <v>82</v>
      </c>
      <c r="C61" s="2305"/>
      <c r="D61" s="2305"/>
      <c r="E61" s="2305"/>
      <c r="F61" s="2305"/>
      <c r="G61" s="2305"/>
      <c r="H61" s="2305"/>
      <c r="I61" s="2305"/>
      <c r="J61" s="2305"/>
      <c r="K61" s="2305"/>
      <c r="L61" s="2305"/>
      <c r="M61" s="2305"/>
      <c r="N61" s="2307">
        <v>1</v>
      </c>
      <c r="O61" s="66"/>
    </row>
    <row r="62" spans="1:15" s="67" customFormat="1" ht="15" customHeight="1">
      <c r="A62" s="2304"/>
      <c r="B62" s="2306"/>
      <c r="C62" s="2306"/>
      <c r="D62" s="2306"/>
      <c r="E62" s="2306"/>
      <c r="F62" s="2306"/>
      <c r="G62" s="2306"/>
      <c r="H62" s="2306"/>
      <c r="I62" s="2306"/>
      <c r="J62" s="2306"/>
      <c r="K62" s="2306"/>
      <c r="L62" s="2306"/>
      <c r="M62" s="2306"/>
      <c r="N62" s="2308"/>
      <c r="O62" s="66"/>
    </row>
    <row r="63" spans="1:15" s="67" customFormat="1" ht="15" customHeight="1">
      <c r="A63" s="2314" t="str">
        <f>B61</f>
        <v>Beignets de fleurs d'acacia</v>
      </c>
      <c r="B63" s="85" t="s">
        <v>182</v>
      </c>
      <c r="C63" s="2315" t="s">
        <v>122</v>
      </c>
      <c r="D63" s="2315"/>
      <c r="E63" s="2315"/>
      <c r="F63" s="2315"/>
      <c r="G63" s="2315"/>
      <c r="H63" s="2315"/>
      <c r="I63" s="2315"/>
      <c r="J63" s="2315"/>
      <c r="K63" s="2315"/>
      <c r="L63" s="2315"/>
      <c r="M63" s="2315"/>
      <c r="N63" s="2316"/>
      <c r="O63" s="66"/>
    </row>
    <row r="64" spans="1:15" s="67" customFormat="1" ht="15.75" customHeight="1">
      <c r="A64" s="2314"/>
      <c r="B64" s="86" t="s">
        <v>161</v>
      </c>
      <c r="C64" s="2315"/>
      <c r="D64" s="2315"/>
      <c r="E64" s="2315"/>
      <c r="F64" s="2315"/>
      <c r="G64" s="2315"/>
      <c r="H64" s="2315"/>
      <c r="I64" s="2315"/>
      <c r="J64" s="2315"/>
      <c r="K64" s="2315"/>
      <c r="L64" s="2315"/>
      <c r="M64" s="2315"/>
      <c r="N64" s="2316"/>
      <c r="O64" s="66"/>
    </row>
    <row r="65" spans="1:15" s="67" customFormat="1" ht="18" customHeight="1">
      <c r="A65" s="2314"/>
      <c r="B65" s="2317">
        <v>6</v>
      </c>
      <c r="C65" s="2318" t="s">
        <v>183</v>
      </c>
      <c r="D65" s="87"/>
      <c r="E65" s="87"/>
      <c r="F65" s="87"/>
      <c r="G65" s="87"/>
      <c r="H65" s="87"/>
      <c r="I65" s="87"/>
      <c r="J65" s="87"/>
      <c r="K65" s="2319" t="s">
        <v>162</v>
      </c>
      <c r="L65" s="2319"/>
      <c r="M65" s="2320" t="s">
        <v>163</v>
      </c>
      <c r="N65" s="2321"/>
      <c r="O65" s="66"/>
    </row>
    <row r="66" spans="1:15" s="67" customFormat="1" ht="18" customHeight="1">
      <c r="A66" s="2314"/>
      <c r="B66" s="2317"/>
      <c r="C66" s="2318"/>
      <c r="D66" s="87"/>
      <c r="E66" s="87"/>
      <c r="F66" s="87"/>
      <c r="G66" s="87"/>
      <c r="H66" s="87"/>
      <c r="I66" s="87"/>
      <c r="J66" s="87"/>
      <c r="K66" s="2322" t="s">
        <v>176</v>
      </c>
      <c r="L66" s="2322"/>
      <c r="M66" s="2322" t="s">
        <v>172</v>
      </c>
      <c r="N66" s="2323"/>
      <c r="O66" s="66"/>
    </row>
    <row r="67" spans="1:15" s="67" customFormat="1" ht="18" customHeight="1">
      <c r="A67" s="2314"/>
      <c r="B67" s="2274">
        <f>K106</f>
        <v>0.35</v>
      </c>
      <c r="C67" s="2309" t="s">
        <v>167</v>
      </c>
      <c r="D67" s="88" t="s">
        <v>184</v>
      </c>
      <c r="E67" s="87"/>
      <c r="F67" s="87"/>
      <c r="G67" s="87"/>
      <c r="H67" s="87"/>
      <c r="I67" s="87"/>
      <c r="J67" s="87"/>
      <c r="K67" s="2310">
        <v>9</v>
      </c>
      <c r="L67" s="2310"/>
      <c r="M67" s="2311">
        <v>1</v>
      </c>
      <c r="N67" s="2312"/>
      <c r="O67" s="66"/>
    </row>
    <row r="68" spans="1:15" s="67" customFormat="1" ht="18" customHeight="1">
      <c r="A68" s="2314"/>
      <c r="B68" s="2274"/>
      <c r="C68" s="2309"/>
      <c r="D68" s="2313">
        <f>B67/B65</f>
        <v>5.8333333333333327E-2</v>
      </c>
      <c r="E68" s="2313"/>
      <c r="F68" s="89"/>
      <c r="G68" s="87"/>
      <c r="H68" s="87"/>
      <c r="I68" s="87"/>
      <c r="J68" s="87"/>
      <c r="K68" s="2310"/>
      <c r="L68" s="2310"/>
      <c r="M68" s="2311"/>
      <c r="N68" s="2312"/>
      <c r="O68" s="66"/>
    </row>
    <row r="69" spans="1:15" s="67" customFormat="1" ht="15" customHeight="1">
      <c r="A69" s="2314"/>
      <c r="B69" s="2277"/>
      <c r="C69" s="2278"/>
      <c r="D69" s="2278"/>
      <c r="E69" s="2278"/>
      <c r="F69" s="2278"/>
      <c r="G69" s="2278"/>
      <c r="H69" s="2278"/>
      <c r="I69" s="2278"/>
      <c r="J69" s="2278"/>
      <c r="K69" s="2278"/>
      <c r="L69" s="2278"/>
      <c r="M69" s="2278"/>
      <c r="N69" s="2279"/>
      <c r="O69" s="66"/>
    </row>
    <row r="70" spans="1:15" s="67" customFormat="1" ht="18" customHeight="1">
      <c r="A70" s="2314"/>
      <c r="B70" s="70" t="s">
        <v>161</v>
      </c>
      <c r="C70" s="81" t="s">
        <v>190</v>
      </c>
      <c r="D70" s="71"/>
      <c r="E70" s="72"/>
      <c r="F70" s="72"/>
      <c r="G70" s="73"/>
      <c r="H70" s="73" t="s">
        <v>162</v>
      </c>
      <c r="I70" s="83" t="s">
        <v>191</v>
      </c>
      <c r="J70" s="74"/>
      <c r="K70" s="75"/>
      <c r="L70" s="75"/>
      <c r="M70" s="75"/>
      <c r="N70" s="76"/>
      <c r="O70" s="66"/>
    </row>
    <row r="71" spans="1:15" s="67" customFormat="1" ht="18" customHeight="1">
      <c r="A71" s="2314"/>
      <c r="B71" s="82" t="s">
        <v>195</v>
      </c>
      <c r="C71" s="77"/>
      <c r="D71" s="75"/>
      <c r="E71" s="75"/>
      <c r="F71" s="75"/>
      <c r="G71" s="78"/>
      <c r="H71" s="78" t="s">
        <v>163</v>
      </c>
      <c r="I71" s="84" t="s">
        <v>197</v>
      </c>
      <c r="J71" s="79"/>
      <c r="K71" s="64"/>
      <c r="L71" s="64"/>
      <c r="M71" s="64"/>
      <c r="N71" s="80"/>
      <c r="O71" s="66"/>
    </row>
    <row r="72" spans="1:15" s="67" customFormat="1" ht="15" customHeight="1">
      <c r="A72" s="2314"/>
      <c r="B72" s="2277"/>
      <c r="C72" s="2278"/>
      <c r="D72" s="2278"/>
      <c r="E72" s="2278"/>
      <c r="F72" s="2278"/>
      <c r="G72" s="2278"/>
      <c r="H72" s="2278"/>
      <c r="I72" s="2278"/>
      <c r="J72" s="2278"/>
      <c r="K72" s="2278"/>
      <c r="L72" s="2278"/>
      <c r="M72" s="2278"/>
      <c r="N72" s="2279"/>
      <c r="O72" s="66"/>
    </row>
    <row r="73" spans="1:15" s="67" customFormat="1" ht="18.75" customHeight="1">
      <c r="A73" s="2314"/>
      <c r="B73" s="90"/>
      <c r="C73" s="91" t="s">
        <v>180</v>
      </c>
      <c r="D73" s="92"/>
      <c r="E73" s="92"/>
      <c r="F73" s="92"/>
      <c r="G73" s="2300" t="s">
        <v>177</v>
      </c>
      <c r="H73" s="2300"/>
      <c r="I73" s="2300"/>
      <c r="J73" s="2300"/>
      <c r="K73" s="2300"/>
      <c r="L73" s="2300"/>
      <c r="M73" s="2300"/>
      <c r="N73" s="2301"/>
      <c r="O73" s="66"/>
    </row>
    <row r="74" spans="1:15" s="67" customFormat="1" ht="15.75" customHeight="1">
      <c r="A74" s="2314"/>
      <c r="B74" s="93"/>
      <c r="C74" s="94" t="s">
        <v>187</v>
      </c>
      <c r="D74" s="95" t="s">
        <v>188</v>
      </c>
      <c r="E74" s="63"/>
      <c r="F74" s="63"/>
      <c r="G74" s="2300"/>
      <c r="H74" s="2300"/>
      <c r="I74" s="2300"/>
      <c r="J74" s="2300"/>
      <c r="K74" s="2300"/>
      <c r="L74" s="2300"/>
      <c r="M74" s="2300"/>
      <c r="N74" s="2301"/>
      <c r="O74" s="66"/>
    </row>
    <row r="75" spans="1:15" s="67" customFormat="1" ht="15.75" customHeight="1">
      <c r="A75" s="2314"/>
      <c r="B75" s="93"/>
      <c r="C75" s="96" t="s">
        <v>179</v>
      </c>
      <c r="D75" s="91" t="s">
        <v>174</v>
      </c>
      <c r="E75" s="63"/>
      <c r="F75" s="63"/>
      <c r="G75" s="91"/>
      <c r="H75" s="97"/>
      <c r="I75" s="97"/>
      <c r="J75" s="97"/>
      <c r="K75" s="97"/>
      <c r="L75" s="97"/>
      <c r="M75" s="97"/>
      <c r="N75" s="98"/>
      <c r="O75" s="66"/>
    </row>
    <row r="76" spans="1:15" s="67" customFormat="1" ht="15.75" customHeight="1">
      <c r="A76" s="2314"/>
      <c r="B76" s="93"/>
      <c r="C76" s="96"/>
      <c r="D76" s="95"/>
      <c r="E76" s="63"/>
      <c r="F76" s="63"/>
      <c r="G76" s="91"/>
      <c r="H76" s="97"/>
      <c r="I76" s="97"/>
      <c r="J76" s="97"/>
      <c r="K76" s="97"/>
      <c r="L76" s="97"/>
      <c r="M76" s="97"/>
      <c r="N76" s="98"/>
      <c r="O76" s="66"/>
    </row>
    <row r="77" spans="1:15" s="67" customFormat="1" ht="15.75">
      <c r="A77" s="2314"/>
      <c r="B77" s="143"/>
      <c r="C77" s="141" t="s">
        <v>129</v>
      </c>
      <c r="D77" s="68"/>
      <c r="E77" s="68"/>
      <c r="F77" s="68"/>
      <c r="G77" s="68"/>
      <c r="H77" s="68"/>
      <c r="I77" s="68"/>
      <c r="J77" s="68"/>
      <c r="K77" s="68"/>
      <c r="L77" s="68"/>
      <c r="M77" s="68"/>
      <c r="N77" s="99"/>
      <c r="O77" s="66"/>
    </row>
    <row r="78" spans="1:15" s="67" customFormat="1" ht="15.75">
      <c r="A78" s="2314"/>
      <c r="B78" s="143"/>
      <c r="C78" s="141" t="s">
        <v>130</v>
      </c>
      <c r="D78" s="68"/>
      <c r="E78" s="68"/>
      <c r="F78" s="68"/>
      <c r="G78" s="68"/>
      <c r="H78" s="68"/>
      <c r="I78" s="68"/>
      <c r="J78" s="68"/>
      <c r="K78" s="68"/>
      <c r="L78" s="68"/>
      <c r="M78" s="68"/>
      <c r="N78" s="99"/>
      <c r="O78" s="66"/>
    </row>
    <row r="79" spans="1:15" s="67" customFormat="1" ht="15.75">
      <c r="A79" s="2314"/>
      <c r="B79" s="143"/>
      <c r="C79" s="68" t="s">
        <v>131</v>
      </c>
      <c r="D79" s="68"/>
      <c r="E79" s="68"/>
      <c r="F79" s="68"/>
      <c r="G79" s="68"/>
      <c r="H79" s="68"/>
      <c r="I79" s="68"/>
      <c r="J79" s="68"/>
      <c r="K79" s="68"/>
      <c r="L79" s="68"/>
      <c r="M79" s="68"/>
      <c r="N79" s="99"/>
      <c r="O79" s="66"/>
    </row>
    <row r="80" spans="1:15" s="67" customFormat="1" ht="15.75">
      <c r="A80" s="2314"/>
      <c r="B80" s="144"/>
      <c r="C80" s="68" t="s">
        <v>132</v>
      </c>
      <c r="D80" s="68"/>
      <c r="E80" s="68"/>
      <c r="F80" s="68"/>
      <c r="G80" s="68"/>
      <c r="H80" s="68"/>
      <c r="I80" s="68"/>
      <c r="J80" s="68"/>
      <c r="K80" s="68"/>
      <c r="L80" s="68"/>
      <c r="M80" s="68"/>
      <c r="N80" s="99"/>
      <c r="O80" s="66"/>
    </row>
    <row r="81" spans="1:15" s="67" customFormat="1" ht="15.75">
      <c r="A81" s="2314"/>
      <c r="B81" s="144" t="s">
        <v>161</v>
      </c>
      <c r="C81" s="142" t="s">
        <v>135</v>
      </c>
      <c r="D81" s="68"/>
      <c r="E81" s="68"/>
      <c r="F81" s="68"/>
      <c r="G81" s="68"/>
      <c r="H81" s="68"/>
      <c r="I81" s="68"/>
      <c r="J81" s="68"/>
      <c r="K81" s="68"/>
      <c r="L81" s="68"/>
      <c r="M81" s="68"/>
      <c r="N81" s="99"/>
      <c r="O81" s="66"/>
    </row>
    <row r="82" spans="1:15" s="67" customFormat="1" ht="15.75">
      <c r="A82" s="2314"/>
      <c r="B82" s="144"/>
      <c r="C82" s="68" t="s">
        <v>136</v>
      </c>
      <c r="D82" s="68"/>
      <c r="E82" s="68"/>
      <c r="F82" s="68"/>
      <c r="G82" s="68"/>
      <c r="H82" s="68"/>
      <c r="I82" s="68"/>
      <c r="J82" s="68"/>
      <c r="K82" s="68"/>
      <c r="L82" s="68"/>
      <c r="M82" s="68"/>
      <c r="N82" s="99"/>
      <c r="O82" s="66"/>
    </row>
    <row r="83" spans="1:15" s="67" customFormat="1" ht="15.75">
      <c r="A83" s="2314"/>
      <c r="B83" s="144"/>
      <c r="C83" s="68" t="s">
        <v>137</v>
      </c>
      <c r="D83" s="68"/>
      <c r="E83" s="68"/>
      <c r="F83" s="68"/>
      <c r="G83" s="68"/>
      <c r="H83" s="68"/>
      <c r="I83" s="68"/>
      <c r="J83" s="68"/>
      <c r="K83" s="68"/>
      <c r="L83" s="68"/>
      <c r="M83" s="68"/>
      <c r="N83" s="99"/>
      <c r="O83" s="66"/>
    </row>
    <row r="84" spans="1:15" s="67" customFormat="1" ht="15.75">
      <c r="A84" s="2314"/>
      <c r="B84" s="144" t="s">
        <v>162</v>
      </c>
      <c r="C84" s="142" t="s">
        <v>133</v>
      </c>
      <c r="D84" s="68"/>
      <c r="E84" s="68"/>
      <c r="F84" s="68"/>
      <c r="G84" s="68"/>
      <c r="H84" s="68"/>
      <c r="I84" s="68"/>
      <c r="J84" s="68"/>
      <c r="K84" s="68"/>
      <c r="L84" s="68"/>
      <c r="M84" s="68"/>
      <c r="N84" s="99"/>
      <c r="O84" s="66"/>
    </row>
    <row r="85" spans="1:15" s="67" customFormat="1" ht="15.75">
      <c r="A85" s="2314"/>
      <c r="B85" s="144" t="s">
        <v>163</v>
      </c>
      <c r="C85" s="142" t="s">
        <v>134</v>
      </c>
      <c r="D85" s="68"/>
      <c r="E85" s="68"/>
      <c r="F85" s="68"/>
      <c r="G85" s="68"/>
      <c r="H85" s="68"/>
      <c r="I85" s="68"/>
      <c r="J85" s="68"/>
      <c r="K85" s="68"/>
      <c r="L85" s="68"/>
      <c r="M85" s="68"/>
      <c r="N85" s="99"/>
      <c r="O85" s="66"/>
    </row>
    <row r="86" spans="1:15" s="67" customFormat="1" ht="15.75">
      <c r="A86" s="2314"/>
      <c r="B86" s="144" t="s">
        <v>164</v>
      </c>
      <c r="C86" s="142" t="s">
        <v>864</v>
      </c>
      <c r="D86" s="68"/>
      <c r="E86" s="68"/>
      <c r="F86" s="68"/>
      <c r="G86" s="68"/>
      <c r="H86" s="68"/>
      <c r="I86" s="68"/>
      <c r="J86" s="68"/>
      <c r="K86" s="68"/>
      <c r="L86" s="68"/>
      <c r="M86" s="68"/>
      <c r="N86" s="99"/>
      <c r="O86" s="66"/>
    </row>
    <row r="87" spans="1:15" s="67" customFormat="1" ht="15.75">
      <c r="A87" s="2314"/>
      <c r="B87" s="144"/>
      <c r="C87" s="68" t="s">
        <v>138</v>
      </c>
      <c r="D87" s="68"/>
      <c r="E87" s="68"/>
      <c r="F87" s="68"/>
      <c r="G87" s="68"/>
      <c r="H87" s="68"/>
      <c r="I87" s="68"/>
      <c r="J87" s="68"/>
      <c r="K87" s="68"/>
      <c r="L87" s="68"/>
      <c r="M87" s="68"/>
      <c r="N87" s="99"/>
      <c r="O87" s="66"/>
    </row>
    <row r="88" spans="1:15" s="67" customFormat="1" ht="15.75">
      <c r="A88" s="2314"/>
      <c r="B88" s="143"/>
      <c r="C88" s="68" t="s">
        <v>139</v>
      </c>
      <c r="D88" s="68"/>
      <c r="E88" s="68"/>
      <c r="F88" s="68"/>
      <c r="G88" s="68"/>
      <c r="H88" s="68"/>
      <c r="I88" s="68"/>
      <c r="J88" s="68"/>
      <c r="K88" s="68"/>
      <c r="L88" s="68"/>
      <c r="M88" s="68"/>
      <c r="N88" s="99"/>
      <c r="O88" s="66"/>
    </row>
    <row r="89" spans="1:15" s="67" customFormat="1" ht="15.75" customHeight="1">
      <c r="A89" s="2314"/>
      <c r="B89" s="101"/>
      <c r="C89" s="102"/>
      <c r="D89" s="103"/>
      <c r="E89" s="103"/>
      <c r="F89" s="103"/>
      <c r="G89" s="103"/>
      <c r="H89" s="103"/>
      <c r="I89" s="104"/>
      <c r="J89" s="104"/>
      <c r="K89" s="104"/>
      <c r="L89" s="104"/>
      <c r="M89" s="104"/>
      <c r="N89" s="105"/>
      <c r="O89" s="66"/>
    </row>
    <row r="90" spans="1:15" s="67" customFormat="1">
      <c r="A90" s="2314"/>
      <c r="B90" s="2277"/>
      <c r="C90" s="2278"/>
      <c r="D90" s="2278"/>
      <c r="E90" s="2278"/>
      <c r="F90" s="2278"/>
      <c r="G90" s="2278"/>
      <c r="H90" s="2278"/>
      <c r="I90" s="2278"/>
      <c r="J90" s="2278"/>
      <c r="K90" s="2278"/>
      <c r="L90" s="2278"/>
      <c r="M90" s="2278"/>
      <c r="N90" s="2279"/>
      <c r="O90" s="66"/>
    </row>
    <row r="91" spans="1:15" s="67" customFormat="1" ht="18" customHeight="1">
      <c r="A91" s="2314"/>
      <c r="B91" s="2296" t="s">
        <v>163</v>
      </c>
      <c r="C91" s="2296"/>
      <c r="D91" s="2296"/>
      <c r="E91" s="124" t="s">
        <v>162</v>
      </c>
      <c r="F91" s="2297" t="s">
        <v>192</v>
      </c>
      <c r="G91" s="2297"/>
      <c r="H91" s="2297"/>
      <c r="I91" s="2297"/>
      <c r="J91" s="2297"/>
      <c r="K91" s="87"/>
      <c r="L91" s="2281" t="s">
        <v>198</v>
      </c>
      <c r="M91" s="2281"/>
      <c r="N91" s="2282"/>
      <c r="O91" s="66"/>
    </row>
    <row r="92" spans="1:15" s="67" customFormat="1" ht="18" customHeight="1">
      <c r="A92" s="2314"/>
      <c r="B92" s="2298" t="s">
        <v>171</v>
      </c>
      <c r="C92" s="2299" t="s">
        <v>175</v>
      </c>
      <c r="D92" s="2299" t="s">
        <v>173</v>
      </c>
      <c r="E92" s="2271" t="s">
        <v>172</v>
      </c>
      <c r="F92" s="2297"/>
      <c r="G92" s="2297"/>
      <c r="H92" s="2297"/>
      <c r="I92" s="2297"/>
      <c r="J92" s="2297"/>
      <c r="K92" s="87"/>
      <c r="L92" s="2281" t="s">
        <v>176</v>
      </c>
      <c r="M92" s="2281"/>
      <c r="N92" s="139" t="s">
        <v>172</v>
      </c>
      <c r="O92" s="66"/>
    </row>
    <row r="93" spans="1:15" s="67" customFormat="1" ht="18" customHeight="1">
      <c r="A93" s="2314"/>
      <c r="B93" s="2298"/>
      <c r="C93" s="2299"/>
      <c r="D93" s="2299"/>
      <c r="E93" s="2271"/>
      <c r="F93" s="124" t="s">
        <v>161</v>
      </c>
      <c r="G93" s="95"/>
      <c r="H93" s="106"/>
      <c r="I93" s="106"/>
      <c r="J93" s="107"/>
      <c r="K93" s="107"/>
      <c r="L93" s="2283">
        <f>K67</f>
        <v>9</v>
      </c>
      <c r="M93" s="2283"/>
      <c r="N93" s="140">
        <f>M67</f>
        <v>1</v>
      </c>
      <c r="O93" s="66"/>
    </row>
    <row r="94" spans="1:15" s="67" customFormat="1" ht="15.75" customHeight="1">
      <c r="A94" s="2314"/>
      <c r="B94" s="2286"/>
      <c r="C94" s="2287"/>
      <c r="D94" s="2287"/>
      <c r="E94" s="372"/>
      <c r="F94" s="94" t="s">
        <v>186</v>
      </c>
      <c r="G94" s="125" t="s">
        <v>185</v>
      </c>
      <c r="H94" s="126"/>
      <c r="I94" s="126"/>
      <c r="J94" s="2288"/>
      <c r="K94" s="2288"/>
      <c r="L94" s="2288"/>
      <c r="M94" s="2288"/>
      <c r="N94" s="2289"/>
      <c r="O94" s="66"/>
    </row>
    <row r="95" spans="1:15" s="67" customFormat="1" ht="18.75">
      <c r="A95" s="2314"/>
      <c r="B95" s="369"/>
      <c r="C95" s="370"/>
      <c r="D95" s="371"/>
      <c r="E95" s="373"/>
      <c r="F95" s="133" t="s">
        <v>50</v>
      </c>
      <c r="G95" s="133"/>
      <c r="H95" s="133"/>
      <c r="I95" s="133"/>
      <c r="J95" s="127">
        <f t="shared" ref="J95:J104" si="1">IF(ISBLANK(E95),B95,E95)</f>
        <v>0</v>
      </c>
      <c r="K95" s="128">
        <f t="shared" ref="K95:K104" si="2">IF(ISNUMBER(B95),(D95*B95),E95)</f>
        <v>0</v>
      </c>
      <c r="L95" s="136">
        <f>IF(ISTEXT(J95),"?",(J95/B65)*K67)</f>
        <v>0</v>
      </c>
      <c r="M95" s="137">
        <f t="shared" ref="M95:M104" si="3">C95</f>
        <v>0</v>
      </c>
      <c r="N95" s="138">
        <f>IF(K106=0,0,(K95/K106)*M67)</f>
        <v>0</v>
      </c>
      <c r="O95" s="66"/>
    </row>
    <row r="96" spans="1:15" s="67" customFormat="1" ht="18.75">
      <c r="A96" s="2314"/>
      <c r="B96" s="369"/>
      <c r="C96" s="370"/>
      <c r="D96" s="371"/>
      <c r="E96" s="373"/>
      <c r="F96" s="134"/>
      <c r="G96" s="134"/>
      <c r="H96" s="134"/>
      <c r="I96" s="134"/>
      <c r="J96" s="127">
        <f t="shared" si="1"/>
        <v>0</v>
      </c>
      <c r="K96" s="128">
        <f t="shared" si="2"/>
        <v>0</v>
      </c>
      <c r="L96" s="136">
        <f>IF(ISTEXT(J96),"?",(J96/B65)*K67)</f>
        <v>0</v>
      </c>
      <c r="M96" s="137">
        <f t="shared" si="3"/>
        <v>0</v>
      </c>
      <c r="N96" s="138">
        <f>IF(K106=0,0,(K96/K106)*M67)</f>
        <v>0</v>
      </c>
      <c r="O96" s="66"/>
    </row>
    <row r="97" spans="1:15" s="67" customFormat="1" ht="18.75">
      <c r="A97" s="2314"/>
      <c r="B97" s="369"/>
      <c r="C97" s="370"/>
      <c r="D97" s="371"/>
      <c r="E97" s="373">
        <v>0.15</v>
      </c>
      <c r="F97" s="134" t="s">
        <v>123</v>
      </c>
      <c r="G97" s="134"/>
      <c r="H97" s="134"/>
      <c r="I97" s="135" t="s">
        <v>159</v>
      </c>
      <c r="J97" s="127">
        <f t="shared" si="1"/>
        <v>0.15</v>
      </c>
      <c r="K97" s="128">
        <f t="shared" si="2"/>
        <v>0.15</v>
      </c>
      <c r="L97" s="136">
        <f>IF(ISTEXT(J97),"?",(J97/B65)*K67)</f>
        <v>0.22499999999999998</v>
      </c>
      <c r="M97" s="134">
        <f t="shared" si="3"/>
        <v>0</v>
      </c>
      <c r="N97" s="138">
        <f>IF(K106=0,0,(K97/K106)*M67)</f>
        <v>0.4285714285714286</v>
      </c>
      <c r="O97" s="66"/>
    </row>
    <row r="98" spans="1:15" s="67" customFormat="1" ht="18.75">
      <c r="A98" s="2314"/>
      <c r="B98" s="369"/>
      <c r="C98" s="370"/>
      <c r="D98" s="371"/>
      <c r="E98" s="373">
        <v>0.1</v>
      </c>
      <c r="F98" s="134" t="s">
        <v>124</v>
      </c>
      <c r="G98" s="134"/>
      <c r="H98" s="134"/>
      <c r="I98" s="134"/>
      <c r="J98" s="127">
        <f t="shared" si="1"/>
        <v>0.1</v>
      </c>
      <c r="K98" s="128">
        <f t="shared" si="2"/>
        <v>0.1</v>
      </c>
      <c r="L98" s="136">
        <f>IF(ISTEXT(J98),"?",(J98/B65)*K67)</f>
        <v>0.15</v>
      </c>
      <c r="M98" s="137">
        <f t="shared" si="3"/>
        <v>0</v>
      </c>
      <c r="N98" s="138">
        <f>IF(K106=0,0,(K98/K106)*M67)</f>
        <v>0.28571428571428575</v>
      </c>
      <c r="O98" s="66"/>
    </row>
    <row r="99" spans="1:15" s="67" customFormat="1" ht="18.75">
      <c r="A99" s="2314"/>
      <c r="B99" s="369"/>
      <c r="C99" s="370"/>
      <c r="D99" s="371"/>
      <c r="E99" s="373">
        <v>0.1</v>
      </c>
      <c r="F99" s="134" t="s">
        <v>125</v>
      </c>
      <c r="G99" s="134"/>
      <c r="H99" s="134"/>
      <c r="I99" s="134"/>
      <c r="J99" s="127">
        <f t="shared" si="1"/>
        <v>0.1</v>
      </c>
      <c r="K99" s="128">
        <f t="shared" si="2"/>
        <v>0.1</v>
      </c>
      <c r="L99" s="136">
        <f>IF(ISTEXT(J99),"?",(J99/B65)*K67)</f>
        <v>0.15</v>
      </c>
      <c r="M99" s="137">
        <f t="shared" si="3"/>
        <v>0</v>
      </c>
      <c r="N99" s="138">
        <f>IF(K106=0,0,(K99/K106)*M67)</f>
        <v>0.28571428571428575</v>
      </c>
      <c r="O99" s="66"/>
    </row>
    <row r="100" spans="1:15" s="67" customFormat="1" ht="18.75">
      <c r="A100" s="2314"/>
      <c r="B100" s="369">
        <v>2</v>
      </c>
      <c r="C100" s="370" t="s">
        <v>62</v>
      </c>
      <c r="D100" s="371"/>
      <c r="E100" s="373"/>
      <c r="F100" s="134" t="s">
        <v>126</v>
      </c>
      <c r="G100" s="134"/>
      <c r="H100" s="134"/>
      <c r="I100" s="134"/>
      <c r="J100" s="127">
        <f t="shared" si="1"/>
        <v>2</v>
      </c>
      <c r="K100" s="128">
        <f t="shared" si="2"/>
        <v>0</v>
      </c>
      <c r="L100" s="136">
        <f>IF(ISTEXT(J100),"?",(J100/B65)*K67)</f>
        <v>3</v>
      </c>
      <c r="M100" s="137" t="str">
        <f t="shared" si="3"/>
        <v>œufs</v>
      </c>
      <c r="N100" s="138">
        <f>IF(K106=0,0,(K100/K106)*M67)</f>
        <v>0</v>
      </c>
      <c r="O100" s="66"/>
    </row>
    <row r="101" spans="1:15" s="67" customFormat="1" ht="18.75">
      <c r="A101" s="2314"/>
      <c r="B101" s="369">
        <v>3</v>
      </c>
      <c r="C101" s="370" t="s">
        <v>86</v>
      </c>
      <c r="D101" s="371"/>
      <c r="E101" s="373"/>
      <c r="F101" s="134" t="s">
        <v>127</v>
      </c>
      <c r="G101" s="134"/>
      <c r="H101" s="134"/>
      <c r="I101" s="134"/>
      <c r="J101" s="127">
        <f t="shared" si="1"/>
        <v>3</v>
      </c>
      <c r="K101" s="128">
        <f t="shared" si="2"/>
        <v>0</v>
      </c>
      <c r="L101" s="136">
        <f>IF(ISTEXT(J101),"?",(J101/B65)*K67)</f>
        <v>4.5</v>
      </c>
      <c r="M101" s="137" t="str">
        <f t="shared" si="3"/>
        <v>C à S</v>
      </c>
      <c r="N101" s="138">
        <f>IF(K106=0,0,(K101/K106)*M67)</f>
        <v>0</v>
      </c>
      <c r="O101" s="66"/>
    </row>
    <row r="102" spans="1:15" s="67" customFormat="1" ht="18.75">
      <c r="A102" s="2314"/>
      <c r="B102" s="369"/>
      <c r="C102" s="370"/>
      <c r="D102" s="371"/>
      <c r="E102" s="373"/>
      <c r="F102" s="134" t="s">
        <v>128</v>
      </c>
      <c r="G102" s="134"/>
      <c r="H102" s="134"/>
      <c r="I102" s="134"/>
      <c r="J102" s="127">
        <f t="shared" si="1"/>
        <v>0</v>
      </c>
      <c r="K102" s="128">
        <f t="shared" si="2"/>
        <v>0</v>
      </c>
      <c r="L102" s="136">
        <f>IF(ISTEXT(J102),"?",(J102/B65)*K67)</f>
        <v>0</v>
      </c>
      <c r="M102" s="137">
        <f t="shared" si="3"/>
        <v>0</v>
      </c>
      <c r="N102" s="138">
        <f>IF(K106=0,0,(K102/K106)*M67)</f>
        <v>0</v>
      </c>
      <c r="O102" s="66"/>
    </row>
    <row r="103" spans="1:15" s="67" customFormat="1" ht="18.75">
      <c r="A103" s="2314"/>
      <c r="B103" s="369">
        <v>2</v>
      </c>
      <c r="C103" s="370" t="s">
        <v>86</v>
      </c>
      <c r="D103" s="371"/>
      <c r="E103" s="373"/>
      <c r="F103" s="134" t="s">
        <v>66</v>
      </c>
      <c r="G103" s="134"/>
      <c r="H103" s="134"/>
      <c r="I103" s="134"/>
      <c r="J103" s="127">
        <f t="shared" si="1"/>
        <v>2</v>
      </c>
      <c r="K103" s="128">
        <f t="shared" si="2"/>
        <v>0</v>
      </c>
      <c r="L103" s="136">
        <f>IF(ISTEXT(J103),"?",(J103/B65)*K67)</f>
        <v>3</v>
      </c>
      <c r="M103" s="137" t="str">
        <f t="shared" si="3"/>
        <v>C à S</v>
      </c>
      <c r="N103" s="138">
        <f>IF(K106=0,0,(K103/K106)*M67)</f>
        <v>0</v>
      </c>
      <c r="O103" s="66"/>
    </row>
    <row r="104" spans="1:15" s="67" customFormat="1" ht="18.75">
      <c r="A104" s="2314"/>
      <c r="B104" s="369"/>
      <c r="C104" s="370"/>
      <c r="D104" s="371"/>
      <c r="E104" s="373"/>
      <c r="F104" s="134"/>
      <c r="G104" s="134"/>
      <c r="H104" s="134"/>
      <c r="I104" s="134"/>
      <c r="J104" s="127">
        <f t="shared" si="1"/>
        <v>0</v>
      </c>
      <c r="K104" s="128">
        <f t="shared" si="2"/>
        <v>0</v>
      </c>
      <c r="L104" s="136">
        <f>IF(ISTEXT(J104),"?",(J104/B65)*K67)</f>
        <v>0</v>
      </c>
      <c r="M104" s="137">
        <f t="shared" si="3"/>
        <v>0</v>
      </c>
      <c r="N104" s="138">
        <f>IF(K106=0,0,(K104/K106)*M67)</f>
        <v>0</v>
      </c>
      <c r="O104" s="66"/>
    </row>
    <row r="105" spans="1:15" s="67" customFormat="1" ht="15.75" customHeight="1">
      <c r="A105" s="2314"/>
      <c r="B105" s="2290"/>
      <c r="C105" s="2288"/>
      <c r="D105" s="2288"/>
      <c r="E105" s="2288"/>
      <c r="F105" s="2288"/>
      <c r="G105" s="2288"/>
      <c r="H105" s="2288"/>
      <c r="I105" s="2288"/>
      <c r="J105" s="2288"/>
      <c r="K105" s="2288"/>
      <c r="L105" s="2288"/>
      <c r="M105" s="2288"/>
      <c r="N105" s="2291"/>
      <c r="O105" s="66"/>
    </row>
    <row r="106" spans="1:15" s="67" customFormat="1" ht="18.75">
      <c r="A106" s="2314"/>
      <c r="B106" s="108"/>
      <c r="C106" s="109"/>
      <c r="D106" s="39">
        <f>SUM(D94:D105)</f>
        <v>0</v>
      </c>
      <c r="E106" s="39">
        <f>SUM(E94:E105)</f>
        <v>0.35</v>
      </c>
      <c r="F106" s="110"/>
      <c r="G106" s="110"/>
      <c r="H106" s="110"/>
      <c r="I106" s="110"/>
      <c r="J106" s="129">
        <f>SUM(J94:J105)</f>
        <v>7.35</v>
      </c>
      <c r="K106" s="129">
        <f>SUM(K94:K105)</f>
        <v>0.35</v>
      </c>
      <c r="L106" s="111"/>
      <c r="M106" s="111"/>
      <c r="N106" s="112"/>
      <c r="O106" s="66"/>
    </row>
    <row r="107" spans="1:15" s="67" customFormat="1" ht="15.75" customHeight="1">
      <c r="A107" s="2314"/>
      <c r="B107" s="113"/>
      <c r="C107" s="113"/>
      <c r="D107" s="114"/>
      <c r="E107" s="114"/>
      <c r="F107" s="114"/>
      <c r="G107" s="114"/>
      <c r="H107" s="114"/>
      <c r="I107" s="114"/>
      <c r="J107" s="114"/>
      <c r="K107" s="114"/>
      <c r="L107" s="114"/>
      <c r="M107" s="114"/>
      <c r="N107" s="115"/>
      <c r="O107" s="66"/>
    </row>
    <row r="108" spans="1:15" s="67" customFormat="1" ht="15" customHeight="1">
      <c r="A108" s="2314"/>
      <c r="B108" s="122" t="s">
        <v>164</v>
      </c>
      <c r="C108" s="130" t="s">
        <v>83</v>
      </c>
      <c r="D108" s="131" t="s">
        <v>49</v>
      </c>
      <c r="E108" s="131"/>
      <c r="F108" s="132"/>
      <c r="G108" s="132"/>
      <c r="H108" s="132"/>
      <c r="I108" s="132"/>
      <c r="J108" s="132"/>
      <c r="K108" s="132"/>
      <c r="L108" s="132"/>
      <c r="M108" s="132"/>
      <c r="N108" s="121"/>
      <c r="O108" s="66"/>
    </row>
    <row r="109" spans="1:15" s="67" customFormat="1" ht="15" customHeight="1">
      <c r="A109" s="2314"/>
      <c r="B109" s="123"/>
      <c r="C109" s="119"/>
      <c r="D109" s="119"/>
      <c r="E109" s="119"/>
      <c r="F109" s="119"/>
      <c r="G109" s="119"/>
      <c r="H109" s="119"/>
      <c r="I109" s="119"/>
      <c r="J109" s="119"/>
      <c r="K109" s="119"/>
      <c r="L109" s="119"/>
      <c r="M109" s="119"/>
      <c r="N109" s="120"/>
      <c r="O109" s="66"/>
    </row>
    <row r="110" spans="1:15" s="67" customFormat="1" ht="15.75" customHeight="1">
      <c r="A110" s="2314"/>
      <c r="B110" s="122" t="s">
        <v>161</v>
      </c>
      <c r="C110" s="100" t="s">
        <v>865</v>
      </c>
      <c r="D110" s="113"/>
      <c r="E110" s="113"/>
      <c r="F110" s="113"/>
      <c r="G110" s="113"/>
      <c r="H110" s="113"/>
      <c r="I110" s="116"/>
      <c r="J110" s="116"/>
      <c r="K110" s="116"/>
      <c r="L110" s="116"/>
      <c r="M110" s="116"/>
      <c r="N110" s="117"/>
      <c r="O110" s="66"/>
    </row>
    <row r="111" spans="1:15" s="67" customFormat="1" ht="15.75" customHeight="1">
      <c r="A111" s="2314"/>
      <c r="B111" s="122" t="s">
        <v>162</v>
      </c>
      <c r="C111" s="100" t="s">
        <v>189</v>
      </c>
      <c r="D111" s="113"/>
      <c r="E111" s="113"/>
      <c r="F111" s="113"/>
      <c r="G111" s="113"/>
      <c r="H111" s="113"/>
      <c r="I111" s="116"/>
      <c r="J111" s="116"/>
      <c r="K111" s="116"/>
      <c r="L111" s="116"/>
      <c r="M111" s="116"/>
      <c r="N111" s="117"/>
      <c r="O111" s="66"/>
    </row>
    <row r="112" spans="1:15" s="67" customFormat="1" ht="15.75" customHeight="1">
      <c r="A112" s="2314"/>
      <c r="B112" s="2292" t="s">
        <v>163</v>
      </c>
      <c r="C112" s="100" t="s">
        <v>196</v>
      </c>
      <c r="D112" s="113"/>
      <c r="E112" s="113"/>
      <c r="F112" s="113"/>
      <c r="G112" s="113"/>
      <c r="H112" s="113"/>
      <c r="I112" s="116"/>
      <c r="J112" s="116"/>
      <c r="K112" s="116"/>
      <c r="L112" s="116"/>
      <c r="M112" s="116"/>
      <c r="N112" s="117"/>
      <c r="O112" s="66"/>
    </row>
    <row r="113" spans="1:15" s="67" customFormat="1" ht="15.75" customHeight="1">
      <c r="A113" s="2314"/>
      <c r="B113" s="2292"/>
      <c r="C113" s="100" t="s">
        <v>866</v>
      </c>
      <c r="D113" s="113"/>
      <c r="E113" s="113"/>
      <c r="F113" s="113"/>
      <c r="G113" s="113"/>
      <c r="H113" s="113"/>
      <c r="I113" s="116"/>
      <c r="J113" s="116"/>
      <c r="K113" s="116"/>
      <c r="L113" s="116"/>
      <c r="M113" s="116"/>
      <c r="N113" s="117"/>
      <c r="O113" s="66"/>
    </row>
    <row r="114" spans="1:15" s="67" customFormat="1" ht="15.75" customHeight="1">
      <c r="A114" s="2314"/>
      <c r="B114" s="2292"/>
      <c r="C114" s="100" t="s">
        <v>867</v>
      </c>
      <c r="D114" s="113"/>
      <c r="E114" s="113"/>
      <c r="F114" s="113"/>
      <c r="G114" s="113"/>
      <c r="H114" s="113"/>
      <c r="I114" s="116"/>
      <c r="J114" s="116"/>
      <c r="K114" s="116"/>
      <c r="L114" s="116"/>
      <c r="M114" s="116"/>
      <c r="N114" s="117"/>
      <c r="O114" s="66"/>
    </row>
    <row r="115" spans="1:15" s="67" customFormat="1" ht="15.75" customHeight="1">
      <c r="A115" s="2314"/>
      <c r="B115" s="122" t="s">
        <v>164</v>
      </c>
      <c r="C115" s="118" t="s">
        <v>193</v>
      </c>
      <c r="D115" s="113"/>
      <c r="E115" s="113"/>
      <c r="F115" s="113"/>
      <c r="G115" s="113"/>
      <c r="H115" s="113"/>
      <c r="I115" s="116"/>
      <c r="J115" s="116"/>
      <c r="K115" s="116"/>
      <c r="L115" s="116"/>
      <c r="M115" s="116"/>
      <c r="N115" s="117"/>
      <c r="O115" s="66"/>
    </row>
    <row r="116" spans="1:15" s="67" customFormat="1" ht="15" customHeight="1">
      <c r="A116" s="2314"/>
      <c r="B116" s="2293" t="str">
        <f ca="1">CELL("nomfichier")</f>
        <v>E:\0-UPRT\1-UPRT.FR-SITE-WEB\ff-fiches-fabrications\ff-fiches-fabrication-maj-08-2020\[ff-21-restauration-beignets.accacia.xlsx]Formats-Formules-Fonctions</v>
      </c>
      <c r="C116" s="2294"/>
      <c r="D116" s="2294"/>
      <c r="E116" s="2294"/>
      <c r="F116" s="2294"/>
      <c r="G116" s="2294"/>
      <c r="H116" s="2294"/>
      <c r="I116" s="2294"/>
      <c r="J116" s="2294"/>
      <c r="K116" s="2294"/>
      <c r="L116" s="2294"/>
      <c r="M116" s="2294"/>
      <c r="N116" s="2295"/>
      <c r="O116" s="66"/>
    </row>
    <row r="117" spans="1:15" s="67" customFormat="1" ht="15.75" customHeight="1" thickBot="1">
      <c r="A117" s="2314"/>
      <c r="B117" s="2275" t="s">
        <v>181</v>
      </c>
      <c r="C117" s="2249"/>
      <c r="D117" s="2249"/>
      <c r="E117" s="2249"/>
      <c r="F117" s="2249"/>
      <c r="G117" s="2249"/>
      <c r="H117" s="2249"/>
      <c r="I117" s="2249"/>
      <c r="J117" s="2249"/>
      <c r="K117" s="2249"/>
      <c r="L117" s="2249"/>
      <c r="M117" s="2249"/>
      <c r="N117" s="2276"/>
      <c r="O117" s="66"/>
    </row>
    <row r="118" spans="1:15" ht="15.75" thickBot="1"/>
    <row r="119" spans="1:15" ht="18.75">
      <c r="A119" s="12" t="s">
        <v>160</v>
      </c>
      <c r="B119" s="2284" t="s">
        <v>88</v>
      </c>
      <c r="C119" s="2284"/>
      <c r="D119" s="2284"/>
      <c r="E119" s="2284"/>
      <c r="F119" s="2284"/>
      <c r="G119" s="2284"/>
      <c r="H119" s="2284"/>
      <c r="I119" s="2284"/>
      <c r="J119" s="2284"/>
      <c r="K119" s="2284"/>
      <c r="L119" s="2284"/>
      <c r="M119" s="2284"/>
      <c r="N119" s="2284"/>
    </row>
    <row r="120" spans="1:15" ht="23.25">
      <c r="A120" s="2242" t="str">
        <f>B119</f>
        <v>750 Grammes</v>
      </c>
      <c r="B120" s="2285" t="s">
        <v>82</v>
      </c>
      <c r="C120" s="2285"/>
      <c r="D120" s="2285"/>
      <c r="E120" s="2285"/>
      <c r="F120" s="2285"/>
      <c r="G120" s="2285"/>
      <c r="H120" s="2285"/>
      <c r="I120" s="2285"/>
      <c r="J120" s="2285"/>
      <c r="K120" s="2285"/>
      <c r="L120" s="2285"/>
      <c r="M120" s="164" t="s">
        <v>178</v>
      </c>
      <c r="N120" s="160"/>
    </row>
    <row r="121" spans="1:15" ht="23.25">
      <c r="A121" s="2242"/>
      <c r="B121" s="13"/>
      <c r="C121" s="60"/>
      <c r="D121" s="13" t="s">
        <v>164</v>
      </c>
      <c r="E121" s="60"/>
      <c r="F121" s="60"/>
      <c r="G121" s="60"/>
      <c r="H121" s="60"/>
      <c r="I121" s="60"/>
      <c r="J121" s="60"/>
      <c r="K121" s="60"/>
      <c r="L121" s="60"/>
      <c r="M121" s="161" t="s">
        <v>81</v>
      </c>
      <c r="N121" s="159"/>
    </row>
    <row r="122" spans="1:15">
      <c r="A122" s="2242"/>
      <c r="B122" s="2272" t="s">
        <v>199</v>
      </c>
      <c r="C122" s="2272"/>
      <c r="D122" s="2245">
        <v>4</v>
      </c>
      <c r="E122" s="2280" t="s">
        <v>75</v>
      </c>
      <c r="F122" s="149"/>
      <c r="G122" s="149"/>
      <c r="H122" s="149"/>
      <c r="I122" s="149"/>
      <c r="J122" s="149"/>
      <c r="K122" s="149"/>
      <c r="L122" s="149"/>
      <c r="M122" s="2247">
        <v>10</v>
      </c>
      <c r="N122" s="2280" t="s">
        <v>75</v>
      </c>
    </row>
    <row r="123" spans="1:15">
      <c r="A123" s="2242"/>
      <c r="B123" s="2272"/>
      <c r="C123" s="2272"/>
      <c r="D123" s="2245"/>
      <c r="E123" s="2280"/>
      <c r="F123" s="149"/>
      <c r="G123" s="149"/>
      <c r="H123" s="149"/>
      <c r="I123" s="149"/>
      <c r="J123" s="149"/>
      <c r="K123" s="149"/>
      <c r="L123" s="149"/>
      <c r="M123" s="2247"/>
      <c r="N123" s="2280"/>
    </row>
    <row r="124" spans="1:15">
      <c r="A124" s="2242"/>
      <c r="B124" s="13" t="s">
        <v>162</v>
      </c>
      <c r="C124" s="14" t="s">
        <v>163</v>
      </c>
      <c r="D124" s="163" t="s">
        <v>161</v>
      </c>
      <c r="E124" s="149"/>
      <c r="F124" s="149"/>
      <c r="G124" s="149"/>
      <c r="H124" s="149"/>
      <c r="I124" s="149"/>
      <c r="J124" s="149"/>
      <c r="K124" s="149"/>
      <c r="L124" s="170" t="s">
        <v>165</v>
      </c>
      <c r="M124" s="15"/>
      <c r="N124" s="19"/>
    </row>
    <row r="125" spans="1:15" ht="15.75">
      <c r="A125" s="2242"/>
      <c r="B125" s="147">
        <v>0.05</v>
      </c>
      <c r="C125" s="148" t="s">
        <v>9</v>
      </c>
      <c r="D125" s="146" t="s">
        <v>7</v>
      </c>
      <c r="E125" s="149"/>
      <c r="F125" s="149"/>
      <c r="G125" s="149"/>
      <c r="H125" s="149"/>
      <c r="I125" s="149"/>
      <c r="J125" s="149"/>
      <c r="K125" s="149"/>
      <c r="L125" s="169" t="s">
        <v>200</v>
      </c>
      <c r="M125" s="168">
        <f>(B125/D122)*M122</f>
        <v>0.125</v>
      </c>
      <c r="N125" s="145" t="str">
        <f t="shared" ref="N125:N133" si="4">C125</f>
        <v>Kg</v>
      </c>
    </row>
    <row r="126" spans="1:15" ht="15.75">
      <c r="A126" s="2242"/>
      <c r="B126" s="147">
        <v>0.05</v>
      </c>
      <c r="C126" s="148" t="s">
        <v>9</v>
      </c>
      <c r="D126" s="146" t="s">
        <v>4</v>
      </c>
      <c r="E126" s="149"/>
      <c r="F126" s="149"/>
      <c r="G126" s="149"/>
      <c r="H126" s="149"/>
      <c r="I126" s="149"/>
      <c r="J126" s="149"/>
      <c r="K126" s="149"/>
      <c r="L126" s="169" t="s">
        <v>201</v>
      </c>
      <c r="M126" s="9">
        <f>(B126/D122)*M122</f>
        <v>0.125</v>
      </c>
      <c r="N126" s="145" t="str">
        <f t="shared" si="4"/>
        <v>Kg</v>
      </c>
    </row>
    <row r="127" spans="1:15" ht="15.75">
      <c r="A127" s="2242"/>
      <c r="B127" s="147">
        <v>2E-3</v>
      </c>
      <c r="C127" s="148" t="s">
        <v>9</v>
      </c>
      <c r="D127" s="146" t="s">
        <v>3</v>
      </c>
      <c r="E127" s="149"/>
      <c r="F127" s="149"/>
      <c r="G127" s="149"/>
      <c r="H127" s="149"/>
      <c r="I127" s="149"/>
      <c r="J127" s="149"/>
      <c r="K127" s="149"/>
      <c r="L127" s="169" t="s">
        <v>202</v>
      </c>
      <c r="M127" s="9">
        <f>(B127/D122)*M122</f>
        <v>5.0000000000000001E-3</v>
      </c>
      <c r="N127" s="145" t="str">
        <f t="shared" si="4"/>
        <v>Kg</v>
      </c>
    </row>
    <row r="128" spans="1:15" ht="15.75">
      <c r="A128" s="2242"/>
      <c r="B128" s="148">
        <v>0.12</v>
      </c>
      <c r="C128" s="148" t="s">
        <v>9</v>
      </c>
      <c r="D128" s="146" t="s">
        <v>0</v>
      </c>
      <c r="E128" s="149"/>
      <c r="F128" s="149"/>
      <c r="G128" s="149"/>
      <c r="H128" s="149"/>
      <c r="I128" s="149"/>
      <c r="J128" s="149"/>
      <c r="K128" s="149"/>
      <c r="L128" s="169" t="s">
        <v>61</v>
      </c>
      <c r="M128" s="9">
        <f>(B128/D122)*M122</f>
        <v>0.3</v>
      </c>
      <c r="N128" s="145" t="str">
        <f t="shared" si="4"/>
        <v>Kg</v>
      </c>
    </row>
    <row r="129" spans="1:14" ht="15.75">
      <c r="A129" s="2242"/>
      <c r="B129" s="147">
        <v>1</v>
      </c>
      <c r="C129" s="147" t="s">
        <v>84</v>
      </c>
      <c r="D129" s="146" t="s">
        <v>1</v>
      </c>
      <c r="E129" s="149"/>
      <c r="F129" s="149"/>
      <c r="G129" s="149"/>
      <c r="H129" s="149"/>
      <c r="I129" s="149"/>
      <c r="J129" s="149"/>
      <c r="K129" s="149"/>
      <c r="L129" s="169" t="s">
        <v>203</v>
      </c>
      <c r="M129" s="9">
        <f>(B129/D122)*M122</f>
        <v>2.5</v>
      </c>
      <c r="N129" s="145" t="str">
        <f t="shared" si="4"/>
        <v>C à C</v>
      </c>
    </row>
    <row r="130" spans="1:14" ht="15.75">
      <c r="A130" s="2242"/>
      <c r="B130" s="147"/>
      <c r="C130" s="147" t="s">
        <v>85</v>
      </c>
      <c r="D130" s="146" t="s">
        <v>5</v>
      </c>
      <c r="E130" s="149"/>
      <c r="F130" s="149"/>
      <c r="G130" s="149"/>
      <c r="H130" s="149"/>
      <c r="I130" s="149"/>
      <c r="J130" s="149"/>
      <c r="K130" s="149"/>
      <c r="L130" s="169" t="s">
        <v>204</v>
      </c>
      <c r="M130" s="9">
        <f>(B130/D122)*M122</f>
        <v>0</v>
      </c>
      <c r="N130" s="145" t="str">
        <f t="shared" si="4"/>
        <v>Pm</v>
      </c>
    </row>
    <row r="131" spans="1:14" ht="15.75">
      <c r="A131" s="2242"/>
      <c r="B131" s="147"/>
      <c r="C131" s="147" t="s">
        <v>85</v>
      </c>
      <c r="D131" s="146" t="s">
        <v>8</v>
      </c>
      <c r="E131" s="149"/>
      <c r="F131" s="149"/>
      <c r="G131" s="149"/>
      <c r="H131" s="149"/>
      <c r="I131" s="149"/>
      <c r="J131" s="149"/>
      <c r="K131" s="149"/>
      <c r="L131" s="169" t="s">
        <v>8</v>
      </c>
      <c r="M131" s="9">
        <f>(B131/D122)*M122</f>
        <v>0</v>
      </c>
      <c r="N131" s="145" t="str">
        <f t="shared" si="4"/>
        <v>Pm</v>
      </c>
    </row>
    <row r="132" spans="1:14">
      <c r="A132" s="2242"/>
      <c r="B132" s="147"/>
      <c r="C132" s="148"/>
      <c r="D132" s="146"/>
      <c r="E132" s="149"/>
      <c r="F132" s="149"/>
      <c r="G132" s="149"/>
      <c r="H132" s="149"/>
      <c r="I132" s="149"/>
      <c r="J132" s="149"/>
      <c r="K132" s="149"/>
      <c r="L132" s="150">
        <f>D132</f>
        <v>0</v>
      </c>
      <c r="M132" s="16">
        <f>(B132/D122)*M122</f>
        <v>0</v>
      </c>
      <c r="N132" s="19">
        <f t="shared" si="4"/>
        <v>0</v>
      </c>
    </row>
    <row r="133" spans="1:14">
      <c r="A133" s="2242"/>
      <c r="B133" s="147"/>
      <c r="C133" s="147"/>
      <c r="D133" s="146"/>
      <c r="E133" s="149"/>
      <c r="F133" s="149"/>
      <c r="G133" s="149"/>
      <c r="H133" s="149"/>
      <c r="I133" s="149"/>
      <c r="J133" s="149"/>
      <c r="K133" s="149"/>
      <c r="L133" s="150">
        <f>D133</f>
        <v>0</v>
      </c>
      <c r="M133" s="16">
        <f>(B133/D122)*M122</f>
        <v>0</v>
      </c>
      <c r="N133" s="19">
        <f t="shared" si="4"/>
        <v>0</v>
      </c>
    </row>
    <row r="134" spans="1:14">
      <c r="A134" s="2242"/>
      <c r="B134" s="10"/>
      <c r="C134" s="10"/>
      <c r="D134" s="146"/>
      <c r="E134" s="149"/>
      <c r="F134" s="149"/>
      <c r="G134" s="149"/>
      <c r="H134" s="149"/>
      <c r="I134" s="149"/>
      <c r="J134" s="149"/>
      <c r="K134" s="149"/>
      <c r="L134" s="149"/>
      <c r="M134" s="16"/>
      <c r="N134" s="16"/>
    </row>
    <row r="135" spans="1:14">
      <c r="A135" s="2242"/>
      <c r="B135" s="10"/>
      <c r="C135" s="10"/>
      <c r="D135" s="146"/>
      <c r="E135" s="149"/>
      <c r="F135" s="149"/>
      <c r="G135" s="149"/>
      <c r="H135" s="149"/>
      <c r="I135" s="149"/>
      <c r="J135" s="149"/>
      <c r="K135" s="149"/>
      <c r="L135" s="149"/>
      <c r="M135" s="16"/>
      <c r="N135" s="16"/>
    </row>
    <row r="136" spans="1:14" ht="15.75" thickBot="1">
      <c r="A136" s="2242"/>
      <c r="B136" s="153" t="s">
        <v>83</v>
      </c>
      <c r="C136" s="156"/>
      <c r="D136" s="157" t="s">
        <v>10</v>
      </c>
      <c r="E136" s="156"/>
      <c r="F136" s="156"/>
      <c r="G136" s="158"/>
      <c r="H136" s="158"/>
      <c r="I136" s="158"/>
      <c r="J136" s="158"/>
      <c r="K136" s="158"/>
      <c r="L136" s="158"/>
      <c r="M136" s="158"/>
      <c r="N136" s="16"/>
    </row>
    <row r="137" spans="1:14" ht="18.75">
      <c r="A137" s="2242"/>
      <c r="B137" s="188"/>
      <c r="C137" s="155" t="str">
        <f>B119</f>
        <v>750 Grammes</v>
      </c>
      <c r="D137" s="155"/>
      <c r="E137" s="155"/>
      <c r="F137" s="155"/>
      <c r="G137" s="155"/>
      <c r="H137" s="155"/>
      <c r="I137" s="155"/>
      <c r="J137" s="155"/>
      <c r="K137" s="155"/>
      <c r="L137" s="155"/>
      <c r="M137" s="155"/>
      <c r="N137" s="16"/>
    </row>
    <row r="138" spans="1:14">
      <c r="A138" s="2242"/>
      <c r="B138" s="189"/>
      <c r="C138" s="2270" t="s">
        <v>11</v>
      </c>
      <c r="D138" s="2270"/>
      <c r="E138" s="2270"/>
      <c r="F138" s="2270"/>
      <c r="G138" s="2270"/>
      <c r="H138" s="2270"/>
      <c r="I138" s="2270"/>
      <c r="J138" s="2270"/>
      <c r="K138" s="2270"/>
      <c r="L138" s="2270"/>
      <c r="M138" s="2270"/>
      <c r="N138" s="16"/>
    </row>
    <row r="139" spans="1:14">
      <c r="A139" s="2242"/>
      <c r="B139" s="189"/>
      <c r="C139" s="2270" t="s">
        <v>12</v>
      </c>
      <c r="D139" s="2270"/>
      <c r="E139" s="2270"/>
      <c r="F139" s="2270"/>
      <c r="G139" s="2270"/>
      <c r="H139" s="2270"/>
      <c r="I139" s="2270"/>
      <c r="J139" s="2270"/>
      <c r="K139" s="2270"/>
      <c r="L139" s="2270"/>
      <c r="M139" s="2270"/>
      <c r="N139" s="16"/>
    </row>
    <row r="140" spans="1:14">
      <c r="A140" s="2242"/>
      <c r="B140" s="189"/>
      <c r="C140" s="2270" t="s">
        <v>272</v>
      </c>
      <c r="D140" s="2270"/>
      <c r="E140" s="2270"/>
      <c r="F140" s="2270"/>
      <c r="G140" s="2270"/>
      <c r="H140" s="2270"/>
      <c r="I140" s="2270"/>
      <c r="J140" s="2270"/>
      <c r="K140" s="2270"/>
      <c r="L140" s="2270"/>
      <c r="M140" s="2270"/>
      <c r="N140" s="16"/>
    </row>
    <row r="141" spans="1:14">
      <c r="A141" s="2242"/>
      <c r="B141" s="189"/>
      <c r="C141" s="2270" t="s">
        <v>21</v>
      </c>
      <c r="D141" s="2270"/>
      <c r="E141" s="2270"/>
      <c r="F141" s="2270"/>
      <c r="G141" s="2270"/>
      <c r="H141" s="2270"/>
      <c r="I141" s="2270"/>
      <c r="J141" s="2270"/>
      <c r="K141" s="2270"/>
      <c r="L141" s="2270"/>
      <c r="M141" s="2270"/>
      <c r="N141" s="16"/>
    </row>
    <row r="142" spans="1:14">
      <c r="A142" s="2242"/>
      <c r="B142" s="189"/>
      <c r="C142" s="2270" t="s">
        <v>273</v>
      </c>
      <c r="D142" s="2270"/>
      <c r="E142" s="2270"/>
      <c r="F142" s="2270"/>
      <c r="G142" s="2270"/>
      <c r="H142" s="2270"/>
      <c r="I142" s="2270"/>
      <c r="J142" s="2270"/>
      <c r="K142" s="2270"/>
      <c r="L142" s="2270"/>
      <c r="M142" s="2270"/>
      <c r="N142" s="16"/>
    </row>
    <row r="143" spans="1:14">
      <c r="A143" s="2242"/>
      <c r="B143" s="189"/>
      <c r="C143" s="2270" t="s">
        <v>13</v>
      </c>
      <c r="D143" s="2270"/>
      <c r="E143" s="2270"/>
      <c r="F143" s="2270"/>
      <c r="G143" s="2270"/>
      <c r="H143" s="2270"/>
      <c r="I143" s="2270"/>
      <c r="J143" s="2270"/>
      <c r="K143" s="2270"/>
      <c r="L143" s="2270"/>
      <c r="M143" s="2270"/>
      <c r="N143" s="16"/>
    </row>
    <row r="144" spans="1:14">
      <c r="A144" s="2242"/>
      <c r="B144" s="189"/>
      <c r="C144" s="2270" t="s">
        <v>14</v>
      </c>
      <c r="D144" s="2270"/>
      <c r="E144" s="2270"/>
      <c r="F144" s="2270"/>
      <c r="G144" s="2270"/>
      <c r="H144" s="2270"/>
      <c r="I144" s="2270"/>
      <c r="J144" s="2270"/>
      <c r="K144" s="2270"/>
      <c r="L144" s="2270"/>
      <c r="M144" s="2270"/>
      <c r="N144" s="16"/>
    </row>
    <row r="145" spans="1:14">
      <c r="A145" s="2242"/>
      <c r="B145" s="189"/>
      <c r="C145" s="2270" t="s">
        <v>15</v>
      </c>
      <c r="D145" s="2270"/>
      <c r="E145" s="2270"/>
      <c r="F145" s="2270"/>
      <c r="G145" s="2270"/>
      <c r="H145" s="2270"/>
      <c r="I145" s="2270"/>
      <c r="J145" s="2270"/>
      <c r="K145" s="2270"/>
      <c r="L145" s="2270"/>
      <c r="M145" s="2270"/>
      <c r="N145" s="16"/>
    </row>
    <row r="146" spans="1:14">
      <c r="A146" s="2242"/>
      <c r="B146" s="189"/>
      <c r="C146" s="2270" t="s">
        <v>16</v>
      </c>
      <c r="D146" s="2270"/>
      <c r="E146" s="2270"/>
      <c r="F146" s="2270"/>
      <c r="G146" s="2270"/>
      <c r="H146" s="2270"/>
      <c r="I146" s="2270"/>
      <c r="J146" s="2270"/>
      <c r="K146" s="2270"/>
      <c r="L146" s="2270"/>
      <c r="M146" s="2270"/>
      <c r="N146" s="16"/>
    </row>
    <row r="147" spans="1:14">
      <c r="A147" s="2242"/>
      <c r="B147" s="189"/>
      <c r="C147" s="2270" t="s">
        <v>17</v>
      </c>
      <c r="D147" s="2270"/>
      <c r="E147" s="2270"/>
      <c r="F147" s="2270"/>
      <c r="G147" s="2270"/>
      <c r="H147" s="2270"/>
      <c r="I147" s="2270"/>
      <c r="J147" s="2270"/>
      <c r="K147" s="2270"/>
      <c r="L147" s="2270"/>
      <c r="M147" s="2270"/>
      <c r="N147" s="16"/>
    </row>
    <row r="148" spans="1:14">
      <c r="A148" s="2242"/>
      <c r="B148" s="189"/>
      <c r="C148" s="2270" t="s">
        <v>18</v>
      </c>
      <c r="D148" s="2270"/>
      <c r="E148" s="2270"/>
      <c r="F148" s="2270"/>
      <c r="G148" s="2270"/>
      <c r="H148" s="2270"/>
      <c r="I148" s="2270"/>
      <c r="J148" s="2270"/>
      <c r="K148" s="2270"/>
      <c r="L148" s="2270"/>
      <c r="M148" s="2270"/>
      <c r="N148" s="16"/>
    </row>
    <row r="149" spans="1:14">
      <c r="A149" s="2242"/>
      <c r="B149" s="189"/>
      <c r="C149" s="2270" t="s">
        <v>19</v>
      </c>
      <c r="D149" s="2270"/>
      <c r="E149" s="2270"/>
      <c r="F149" s="2270"/>
      <c r="G149" s="2270"/>
      <c r="H149" s="2270"/>
      <c r="I149" s="2270"/>
      <c r="J149" s="2270"/>
      <c r="K149" s="2270"/>
      <c r="L149" s="2270"/>
      <c r="M149" s="2270"/>
      <c r="N149" s="16"/>
    </row>
    <row r="150" spans="1:14">
      <c r="A150" s="2242"/>
      <c r="B150" s="189"/>
      <c r="C150" s="2270" t="s">
        <v>20</v>
      </c>
      <c r="D150" s="2270"/>
      <c r="E150" s="2270"/>
      <c r="F150" s="2270"/>
      <c r="G150" s="2270"/>
      <c r="H150" s="2270"/>
      <c r="I150" s="2270"/>
      <c r="J150" s="2270"/>
      <c r="K150" s="2270"/>
      <c r="L150" s="2270"/>
      <c r="M150" s="2270"/>
      <c r="N150" s="16"/>
    </row>
    <row r="151" spans="1:14">
      <c r="A151" s="2242"/>
      <c r="B151" s="190"/>
      <c r="C151" s="2270"/>
      <c r="D151" s="2270"/>
      <c r="E151" s="2270"/>
      <c r="F151" s="2270"/>
      <c r="G151" s="2270"/>
      <c r="H151" s="2270"/>
      <c r="I151" s="2270"/>
      <c r="J151" s="2270"/>
      <c r="K151" s="2270"/>
      <c r="L151" s="2270"/>
      <c r="M151" s="2270"/>
      <c r="N151" s="16"/>
    </row>
    <row r="152" spans="1:14">
      <c r="A152" s="2242"/>
      <c r="B152" s="163" t="s">
        <v>161</v>
      </c>
      <c r="C152" s="162" t="s">
        <v>206</v>
      </c>
      <c r="D152" s="146"/>
      <c r="E152" s="146"/>
      <c r="F152" s="146"/>
      <c r="G152" s="146"/>
      <c r="H152" s="146"/>
      <c r="I152" s="13" t="s">
        <v>164</v>
      </c>
      <c r="J152" s="166" t="s">
        <v>166</v>
      </c>
      <c r="K152" s="146"/>
      <c r="L152" s="146"/>
      <c r="M152" s="146"/>
      <c r="N152" s="16"/>
    </row>
    <row r="153" spans="1:14">
      <c r="A153" s="2242"/>
      <c r="B153" s="13" t="s">
        <v>162</v>
      </c>
      <c r="C153" s="166" t="s">
        <v>862</v>
      </c>
      <c r="D153" s="146"/>
      <c r="E153" s="146"/>
      <c r="F153" s="146"/>
      <c r="G153" s="146"/>
      <c r="H153" s="146"/>
      <c r="I153" s="163" t="s">
        <v>165</v>
      </c>
      <c r="J153" s="166" t="s">
        <v>205</v>
      </c>
      <c r="K153" s="146"/>
      <c r="L153" s="146"/>
      <c r="M153" s="146"/>
      <c r="N153" s="16"/>
    </row>
    <row r="154" spans="1:14">
      <c r="A154" s="2242"/>
      <c r="B154" s="13" t="s">
        <v>163</v>
      </c>
      <c r="C154" s="166" t="s">
        <v>863</v>
      </c>
      <c r="D154" s="146"/>
      <c r="E154" s="146"/>
      <c r="F154" s="146"/>
      <c r="G154" s="146"/>
      <c r="H154" s="146"/>
      <c r="I154" s="165" t="s">
        <v>178</v>
      </c>
      <c r="J154" s="146" t="s">
        <v>191</v>
      </c>
      <c r="K154" s="146"/>
      <c r="L154" s="146"/>
      <c r="M154" s="146"/>
      <c r="N154" s="16"/>
    </row>
    <row r="155" spans="1:14">
      <c r="A155" s="2242"/>
      <c r="B155" s="2248" t="str">
        <f ca="1">CELL("nomfichier")</f>
        <v>E:\0-UPRT\1-UPRT.FR-SITE-WEB\ff-fiches-fabrications\ff-fiches-fabrication-maj-08-2020\[ff-21-restauration-beignets.accacia.xlsx]Formats-Formules-Fonctions</v>
      </c>
      <c r="C155" s="2248"/>
      <c r="D155" s="2248"/>
      <c r="E155" s="2248"/>
      <c r="F155" s="2248"/>
      <c r="G155" s="2248"/>
      <c r="H155" s="2248"/>
      <c r="I155" s="2248"/>
      <c r="J155" s="2248"/>
      <c r="K155" s="2248"/>
      <c r="L155" s="2248"/>
      <c r="M155" s="2248"/>
      <c r="N155" s="16"/>
    </row>
    <row r="156" spans="1:14" ht="15.75" thickBot="1">
      <c r="A156" s="2242"/>
      <c r="B156" s="2249" t="s">
        <v>181</v>
      </c>
      <c r="C156" s="2249"/>
      <c r="D156" s="2249"/>
      <c r="E156" s="2249"/>
      <c r="F156" s="2249"/>
      <c r="G156" s="2249"/>
      <c r="H156" s="2249"/>
      <c r="I156" s="2249"/>
      <c r="J156" s="2249"/>
      <c r="K156" s="2249"/>
      <c r="L156" s="2249"/>
      <c r="M156" s="2249"/>
      <c r="N156" s="167"/>
    </row>
    <row r="157" spans="1:14" ht="15.75" thickBot="1"/>
    <row r="158" spans="1:14" ht="18.75">
      <c r="A158" s="12" t="s">
        <v>160</v>
      </c>
      <c r="B158" s="2263" t="s">
        <v>87</v>
      </c>
      <c r="C158" s="2263"/>
      <c r="D158" s="2263"/>
      <c r="E158" s="2263"/>
      <c r="F158" s="2263"/>
      <c r="G158" s="2263"/>
      <c r="H158" s="2263"/>
      <c r="I158" s="2263"/>
      <c r="J158" s="2263"/>
      <c r="K158" s="2263"/>
      <c r="L158" s="2263"/>
      <c r="M158" s="2263"/>
      <c r="N158" s="2263"/>
    </row>
    <row r="159" spans="1:14" ht="23.25">
      <c r="A159" s="2242" t="str">
        <f>B158</f>
        <v>Journal des Femmes</v>
      </c>
      <c r="B159" s="2264" t="s">
        <v>82</v>
      </c>
      <c r="C159" s="2264"/>
      <c r="D159" s="2264"/>
      <c r="E159" s="2264"/>
      <c r="F159" s="2264"/>
      <c r="G159" s="2264"/>
      <c r="H159" s="2264"/>
      <c r="I159" s="2264"/>
      <c r="J159" s="2264"/>
      <c r="K159" s="2264"/>
      <c r="L159" s="2264"/>
      <c r="M159" s="171" t="s">
        <v>178</v>
      </c>
      <c r="N159" s="172"/>
    </row>
    <row r="160" spans="1:14" ht="23.25">
      <c r="A160" s="2242"/>
      <c r="B160" s="20"/>
      <c r="C160" s="61"/>
      <c r="D160" s="20" t="s">
        <v>164</v>
      </c>
      <c r="E160" s="61"/>
      <c r="F160" s="61"/>
      <c r="G160" s="61"/>
      <c r="H160" s="61"/>
      <c r="I160" s="61"/>
      <c r="J160" s="61"/>
      <c r="K160" s="61"/>
      <c r="L160" s="61"/>
      <c r="M160" s="173" t="s">
        <v>81</v>
      </c>
      <c r="N160" s="174"/>
    </row>
    <row r="161" spans="1:14" ht="15" customHeight="1">
      <c r="A161" s="2242"/>
      <c r="B161" s="2265" t="s">
        <v>199</v>
      </c>
      <c r="C161" s="2265"/>
      <c r="D161" s="2245">
        <v>4</v>
      </c>
      <c r="E161" s="2266" t="s">
        <v>75</v>
      </c>
      <c r="F161" s="175"/>
      <c r="G161" s="175"/>
      <c r="H161" s="175"/>
      <c r="I161" s="175"/>
      <c r="J161" s="175"/>
      <c r="K161" s="175"/>
      <c r="L161" s="175"/>
      <c r="M161" s="2247">
        <v>25</v>
      </c>
      <c r="N161" s="2266" t="s">
        <v>75</v>
      </c>
    </row>
    <row r="162" spans="1:14" ht="15" customHeight="1">
      <c r="A162" s="2242"/>
      <c r="B162" s="2265"/>
      <c r="C162" s="2265"/>
      <c r="D162" s="2245"/>
      <c r="E162" s="2266"/>
      <c r="F162" s="175"/>
      <c r="G162" s="175"/>
      <c r="H162" s="175"/>
      <c r="I162" s="175"/>
      <c r="J162" s="175"/>
      <c r="K162" s="175"/>
      <c r="L162" s="175"/>
      <c r="M162" s="2247"/>
      <c r="N162" s="2266"/>
    </row>
    <row r="163" spans="1:14">
      <c r="A163" s="2242"/>
      <c r="B163" s="20" t="s">
        <v>162</v>
      </c>
      <c r="C163" s="22" t="s">
        <v>163</v>
      </c>
      <c r="D163" s="20" t="s">
        <v>161</v>
      </c>
      <c r="E163" s="176"/>
      <c r="F163" s="175"/>
      <c r="G163" s="175"/>
      <c r="H163" s="175"/>
      <c r="I163" s="175"/>
      <c r="J163" s="175"/>
      <c r="K163" s="175"/>
      <c r="L163" s="177" t="s">
        <v>165</v>
      </c>
      <c r="M163" s="47"/>
      <c r="N163" s="23"/>
    </row>
    <row r="164" spans="1:14" ht="15.75">
      <c r="A164" s="2242"/>
      <c r="B164" s="147">
        <v>0.25</v>
      </c>
      <c r="C164" s="148" t="s">
        <v>70</v>
      </c>
      <c r="D164" s="23" t="s">
        <v>25</v>
      </c>
      <c r="E164" s="176"/>
      <c r="F164" s="175"/>
      <c r="G164" s="175"/>
      <c r="H164" s="175"/>
      <c r="I164" s="175"/>
      <c r="J164" s="175"/>
      <c r="K164" s="175"/>
      <c r="L164" s="178" t="s">
        <v>200</v>
      </c>
      <c r="M164" s="181">
        <f>(B164/D161)*M161</f>
        <v>1.5625</v>
      </c>
      <c r="N164" s="179" t="str">
        <f t="shared" ref="N164:N174" si="5">C164</f>
        <v>kg</v>
      </c>
    </row>
    <row r="165" spans="1:14" ht="15.75">
      <c r="A165" s="2242"/>
      <c r="B165" s="147">
        <v>1</v>
      </c>
      <c r="C165" s="148" t="s">
        <v>73</v>
      </c>
      <c r="D165" s="23" t="s">
        <v>30</v>
      </c>
      <c r="E165" s="176"/>
      <c r="F165" s="175"/>
      <c r="G165" s="175"/>
      <c r="H165" s="175"/>
      <c r="I165" s="175"/>
      <c r="J165" s="175"/>
      <c r="K165" s="175"/>
      <c r="L165" s="178" t="s">
        <v>207</v>
      </c>
      <c r="M165" s="21">
        <f>(B165/D161)*M161</f>
        <v>6.25</v>
      </c>
      <c r="N165" s="179" t="str">
        <f t="shared" si="5"/>
        <v>pincées</v>
      </c>
    </row>
    <row r="166" spans="1:14" ht="15.75">
      <c r="A166" s="2242"/>
      <c r="B166" s="147">
        <v>3</v>
      </c>
      <c r="C166" s="148" t="s">
        <v>74</v>
      </c>
      <c r="D166" s="23" t="s">
        <v>26</v>
      </c>
      <c r="E166" s="176"/>
      <c r="F166" s="175"/>
      <c r="G166" s="175"/>
      <c r="H166" s="175"/>
      <c r="I166" s="175"/>
      <c r="J166" s="175"/>
      <c r="K166" s="175"/>
      <c r="L166" s="178" t="s">
        <v>62</v>
      </c>
      <c r="M166" s="21">
        <f>(B166/D161)*M161</f>
        <v>18.75</v>
      </c>
      <c r="N166" s="179" t="str">
        <f t="shared" si="5"/>
        <v>pièces</v>
      </c>
    </row>
    <row r="167" spans="1:14" ht="15.75">
      <c r="A167" s="2242"/>
      <c r="B167" s="148">
        <v>0.3</v>
      </c>
      <c r="C167" s="148" t="s">
        <v>70</v>
      </c>
      <c r="D167" s="23" t="s">
        <v>23</v>
      </c>
      <c r="E167" s="176"/>
      <c r="F167" s="175"/>
      <c r="G167" s="175"/>
      <c r="H167" s="175"/>
      <c r="I167" s="175"/>
      <c r="J167" s="175"/>
      <c r="K167" s="175"/>
      <c r="L167" s="178" t="s">
        <v>208</v>
      </c>
      <c r="M167" s="21">
        <f>(B167/D161)*M161</f>
        <v>1.875</v>
      </c>
      <c r="N167" s="179" t="str">
        <f t="shared" si="5"/>
        <v>kg</v>
      </c>
    </row>
    <row r="168" spans="1:14" ht="15.75">
      <c r="A168" s="2242"/>
      <c r="B168" s="147">
        <v>0.2</v>
      </c>
      <c r="C168" s="147" t="s">
        <v>70</v>
      </c>
      <c r="D168" s="23" t="s">
        <v>27</v>
      </c>
      <c r="E168" s="176"/>
      <c r="F168" s="175"/>
      <c r="G168" s="175"/>
      <c r="H168" s="175"/>
      <c r="I168" s="175"/>
      <c r="J168" s="175"/>
      <c r="K168" s="175"/>
      <c r="L168" s="178" t="s">
        <v>209</v>
      </c>
      <c r="M168" s="21">
        <f>(B168/D161)*M161</f>
        <v>1.25</v>
      </c>
      <c r="N168" s="179" t="str">
        <f t="shared" si="5"/>
        <v>kg</v>
      </c>
    </row>
    <row r="169" spans="1:14" ht="15.75">
      <c r="A169" s="2242"/>
      <c r="B169" s="147"/>
      <c r="C169" s="147" t="s">
        <v>71</v>
      </c>
      <c r="D169" s="23" t="s">
        <v>29</v>
      </c>
      <c r="E169" s="176"/>
      <c r="F169" s="175"/>
      <c r="G169" s="175"/>
      <c r="H169" s="175"/>
      <c r="I169" s="175"/>
      <c r="J169" s="175"/>
      <c r="K169" s="175"/>
      <c r="L169" s="178" t="s">
        <v>29</v>
      </c>
      <c r="M169" s="21">
        <f>(B169/D161)*M161</f>
        <v>0</v>
      </c>
      <c r="N169" s="179" t="str">
        <f t="shared" si="5"/>
        <v>pm</v>
      </c>
    </row>
    <row r="170" spans="1:14" ht="15.75">
      <c r="A170" s="2242"/>
      <c r="B170" s="147">
        <v>1</v>
      </c>
      <c r="C170" s="147" t="s">
        <v>84</v>
      </c>
      <c r="D170" s="23" t="s">
        <v>28</v>
      </c>
      <c r="E170" s="176"/>
      <c r="F170" s="175"/>
      <c r="G170" s="175"/>
      <c r="H170" s="175"/>
      <c r="I170" s="175"/>
      <c r="J170" s="175"/>
      <c r="K170" s="175"/>
      <c r="L170" s="178" t="s">
        <v>210</v>
      </c>
      <c r="M170" s="21">
        <f>(B170/D161)*M161</f>
        <v>6.25</v>
      </c>
      <c r="N170" s="179" t="str">
        <f t="shared" si="5"/>
        <v>C à C</v>
      </c>
    </row>
    <row r="171" spans="1:14" ht="15.75">
      <c r="A171" s="2242"/>
      <c r="B171" s="147"/>
      <c r="C171" s="147" t="s">
        <v>71</v>
      </c>
      <c r="D171" s="23" t="s">
        <v>31</v>
      </c>
      <c r="E171" s="176"/>
      <c r="F171" s="175"/>
      <c r="G171" s="175"/>
      <c r="H171" s="175"/>
      <c r="I171" s="175"/>
      <c r="J171" s="175"/>
      <c r="K171" s="175"/>
      <c r="L171" s="178" t="s">
        <v>31</v>
      </c>
      <c r="M171" s="21">
        <f>(B171/D161)*M161</f>
        <v>0</v>
      </c>
      <c r="N171" s="179" t="str">
        <f t="shared" si="5"/>
        <v>pm</v>
      </c>
    </row>
    <row r="172" spans="1:14" ht="15.75">
      <c r="A172" s="2242"/>
      <c r="B172" s="147"/>
      <c r="C172" s="147"/>
      <c r="D172" s="23"/>
      <c r="E172" s="176"/>
      <c r="F172" s="175"/>
      <c r="G172" s="175"/>
      <c r="H172" s="175"/>
      <c r="I172" s="175"/>
      <c r="J172" s="175"/>
      <c r="K172" s="175"/>
      <c r="L172" s="178"/>
      <c r="M172" s="21">
        <f>(B172/D161)*M161</f>
        <v>0</v>
      </c>
      <c r="N172" s="179">
        <f t="shared" si="5"/>
        <v>0</v>
      </c>
    </row>
    <row r="173" spans="1:14" ht="15.75">
      <c r="A173" s="2242"/>
      <c r="B173" s="147"/>
      <c r="C173" s="147"/>
      <c r="D173" s="23"/>
      <c r="E173" s="176"/>
      <c r="F173" s="175"/>
      <c r="G173" s="175"/>
      <c r="H173" s="175"/>
      <c r="I173" s="175"/>
      <c r="J173" s="175"/>
      <c r="K173" s="175"/>
      <c r="L173" s="178"/>
      <c r="M173" s="21">
        <f>(B173/D161)*M161</f>
        <v>0</v>
      </c>
      <c r="N173" s="179">
        <f t="shared" si="5"/>
        <v>0</v>
      </c>
    </row>
    <row r="174" spans="1:14" ht="15.75">
      <c r="A174" s="2242"/>
      <c r="B174" s="147"/>
      <c r="C174" s="147"/>
      <c r="D174" s="23"/>
      <c r="E174" s="176"/>
      <c r="F174" s="175"/>
      <c r="G174" s="175"/>
      <c r="H174" s="175"/>
      <c r="I174" s="175"/>
      <c r="J174" s="175"/>
      <c r="K174" s="175"/>
      <c r="L174" s="178"/>
      <c r="M174" s="21">
        <f>(B174/D161)*M161</f>
        <v>0</v>
      </c>
      <c r="N174" s="179">
        <f t="shared" si="5"/>
        <v>0</v>
      </c>
    </row>
    <row r="175" spans="1:14">
      <c r="A175" s="2242"/>
      <c r="B175" s="46"/>
      <c r="C175" s="46"/>
      <c r="D175" s="23"/>
      <c r="E175" s="176"/>
      <c r="F175" s="175"/>
      <c r="G175" s="175"/>
      <c r="H175" s="175"/>
      <c r="I175" s="175"/>
      <c r="J175" s="175"/>
      <c r="K175" s="175"/>
      <c r="L175" s="176"/>
      <c r="M175" s="46"/>
      <c r="N175" s="46"/>
    </row>
    <row r="176" spans="1:14">
      <c r="A176" s="2242"/>
      <c r="B176" s="46"/>
      <c r="C176" s="46"/>
      <c r="D176" s="23"/>
      <c r="E176" s="176"/>
      <c r="F176" s="175"/>
      <c r="G176" s="175"/>
      <c r="H176" s="175"/>
      <c r="I176" s="175"/>
      <c r="J176" s="175"/>
      <c r="K176" s="175"/>
      <c r="L176" s="176"/>
      <c r="M176" s="46"/>
      <c r="N176" s="46"/>
    </row>
    <row r="177" spans="1:14" ht="15.75" thickBot="1">
      <c r="A177" s="2242"/>
      <c r="B177" s="43" t="s">
        <v>83</v>
      </c>
      <c r="C177" s="6"/>
      <c r="D177" s="7" t="s">
        <v>24</v>
      </c>
      <c r="E177" s="156"/>
      <c r="F177" s="156"/>
      <c r="G177" s="158"/>
      <c r="H177" s="158"/>
      <c r="I177" s="158"/>
      <c r="J177" s="158"/>
      <c r="K177" s="158"/>
      <c r="L177" s="158"/>
      <c r="M177" s="158"/>
      <c r="N177" s="46"/>
    </row>
    <row r="178" spans="1:14" ht="18.75">
      <c r="A178" s="2242"/>
      <c r="B178" s="184"/>
      <c r="C178" s="2228" t="str">
        <f>B158</f>
        <v>Journal des Femmes</v>
      </c>
      <c r="D178" s="2228"/>
      <c r="E178" s="2228"/>
      <c r="F178" s="2228"/>
      <c r="G178" s="2228"/>
      <c r="H178" s="155"/>
      <c r="I178" s="155"/>
      <c r="J178" s="155"/>
      <c r="K178" s="155"/>
      <c r="L178" s="155"/>
      <c r="M178" s="155"/>
      <c r="N178" s="46"/>
    </row>
    <row r="179" spans="1:14">
      <c r="A179" s="2242"/>
      <c r="B179" s="185"/>
      <c r="C179" s="17" t="s">
        <v>76</v>
      </c>
      <c r="D179" s="18"/>
      <c r="E179" s="18"/>
      <c r="F179" s="18"/>
      <c r="G179" s="18"/>
      <c r="H179" s="4"/>
      <c r="I179" s="4"/>
      <c r="J179" s="4"/>
      <c r="K179" s="4"/>
      <c r="L179" s="4"/>
      <c r="M179" s="4"/>
      <c r="N179" s="46"/>
    </row>
    <row r="180" spans="1:14">
      <c r="A180" s="2242"/>
      <c r="B180" s="186"/>
      <c r="C180" s="17" t="s">
        <v>77</v>
      </c>
      <c r="D180" s="18"/>
      <c r="E180" s="18"/>
      <c r="F180" s="18"/>
      <c r="G180" s="18"/>
      <c r="H180" s="4"/>
      <c r="I180" s="4"/>
      <c r="J180" s="4"/>
      <c r="K180" s="4"/>
      <c r="L180" s="4"/>
      <c r="M180" s="4"/>
      <c r="N180" s="46"/>
    </row>
    <row r="181" spans="1:14">
      <c r="A181" s="2242"/>
      <c r="B181" s="186"/>
      <c r="C181" s="17" t="s">
        <v>78</v>
      </c>
      <c r="D181" s="18"/>
      <c r="E181" s="18"/>
      <c r="F181" s="18"/>
      <c r="G181" s="18"/>
      <c r="H181" s="4"/>
      <c r="I181" s="4"/>
      <c r="J181" s="4"/>
      <c r="K181" s="4"/>
      <c r="L181" s="4"/>
      <c r="M181" s="4"/>
      <c r="N181" s="46"/>
    </row>
    <row r="182" spans="1:14">
      <c r="A182" s="2242"/>
      <c r="B182" s="186"/>
      <c r="C182" s="17" t="s">
        <v>79</v>
      </c>
      <c r="D182" s="18"/>
      <c r="E182" s="18"/>
      <c r="F182" s="18"/>
      <c r="G182" s="18"/>
      <c r="H182" s="4"/>
      <c r="I182" s="4"/>
      <c r="J182" s="4"/>
      <c r="K182" s="4"/>
      <c r="L182" s="4"/>
      <c r="M182" s="4"/>
      <c r="N182" s="46"/>
    </row>
    <row r="183" spans="1:14">
      <c r="A183" s="2242"/>
      <c r="B183" s="186"/>
      <c r="C183" s="17" t="s">
        <v>119</v>
      </c>
      <c r="D183" s="18"/>
      <c r="E183" s="18"/>
      <c r="F183" s="18"/>
      <c r="G183" s="18"/>
      <c r="H183" s="4"/>
      <c r="I183" s="4"/>
      <c r="J183" s="4"/>
      <c r="K183" s="4"/>
      <c r="L183" s="4"/>
      <c r="M183" s="4"/>
      <c r="N183" s="46"/>
    </row>
    <row r="184" spans="1:14">
      <c r="A184" s="2242"/>
      <c r="B184" s="185"/>
      <c r="C184" s="17" t="s">
        <v>118</v>
      </c>
      <c r="D184" s="18"/>
      <c r="E184" s="18"/>
      <c r="F184" s="18"/>
      <c r="G184" s="18"/>
      <c r="H184" s="4"/>
      <c r="I184" s="4"/>
      <c r="J184" s="4"/>
      <c r="K184" s="4"/>
      <c r="L184" s="4"/>
      <c r="M184" s="4"/>
      <c r="N184" s="46"/>
    </row>
    <row r="185" spans="1:14">
      <c r="A185" s="2242"/>
      <c r="B185" s="185"/>
      <c r="C185" s="17" t="s">
        <v>80</v>
      </c>
      <c r="D185" s="18"/>
      <c r="E185" s="18"/>
      <c r="F185" s="18"/>
      <c r="G185" s="18"/>
      <c r="H185" s="4"/>
      <c r="I185" s="4"/>
      <c r="J185" s="4"/>
      <c r="K185" s="4"/>
      <c r="L185" s="4"/>
      <c r="M185" s="4"/>
      <c r="N185" s="46"/>
    </row>
    <row r="186" spans="1:14">
      <c r="A186" s="2242"/>
      <c r="B186" s="185"/>
      <c r="C186" s="17" t="s">
        <v>120</v>
      </c>
      <c r="D186" s="18"/>
      <c r="E186" s="18"/>
      <c r="F186" s="18"/>
      <c r="G186" s="18"/>
      <c r="H186" s="4"/>
      <c r="I186" s="4"/>
      <c r="J186" s="4"/>
      <c r="K186" s="4"/>
      <c r="L186" s="4"/>
      <c r="M186" s="4"/>
      <c r="N186" s="46"/>
    </row>
    <row r="187" spans="1:14">
      <c r="A187" s="2242"/>
      <c r="B187" s="185"/>
      <c r="C187" s="17" t="s">
        <v>121</v>
      </c>
      <c r="D187" s="18"/>
      <c r="E187" s="18"/>
      <c r="F187" s="18"/>
      <c r="G187" s="18"/>
      <c r="H187" s="4"/>
      <c r="I187" s="4"/>
      <c r="J187" s="4"/>
      <c r="K187" s="4"/>
      <c r="L187" s="4"/>
      <c r="M187" s="4"/>
      <c r="N187" s="46"/>
    </row>
    <row r="188" spans="1:14">
      <c r="A188" s="2242"/>
      <c r="B188" s="185"/>
      <c r="C188" s="17"/>
      <c r="D188" s="17"/>
      <c r="E188" s="17"/>
      <c r="F188" s="17"/>
      <c r="G188" s="17"/>
      <c r="H188" s="4"/>
      <c r="I188" s="4"/>
      <c r="J188" s="4"/>
      <c r="K188" s="4"/>
      <c r="L188" s="4"/>
      <c r="M188" s="4"/>
      <c r="N188" s="46"/>
    </row>
    <row r="189" spans="1:14">
      <c r="A189" s="2242"/>
      <c r="B189" s="187"/>
      <c r="C189" s="4"/>
      <c r="D189" s="4"/>
      <c r="E189" s="4"/>
      <c r="F189" s="4"/>
      <c r="G189" s="4"/>
      <c r="H189" s="4"/>
      <c r="I189" s="4"/>
      <c r="J189" s="4"/>
      <c r="K189" s="4"/>
      <c r="L189" s="4"/>
      <c r="M189" s="4"/>
      <c r="N189" s="46"/>
    </row>
    <row r="190" spans="1:14">
      <c r="A190" s="2242"/>
      <c r="B190" s="20" t="s">
        <v>161</v>
      </c>
      <c r="C190" s="44" t="s">
        <v>206</v>
      </c>
      <c r="D190" s="23"/>
      <c r="E190" s="23"/>
      <c r="F190" s="23"/>
      <c r="G190" s="23"/>
      <c r="H190" s="23"/>
      <c r="I190" s="20" t="s">
        <v>164</v>
      </c>
      <c r="J190" s="182" t="s">
        <v>166</v>
      </c>
      <c r="K190" s="23"/>
      <c r="L190" s="23"/>
      <c r="M190" s="23"/>
      <c r="N190" s="46"/>
    </row>
    <row r="191" spans="1:14">
      <c r="A191" s="2242"/>
      <c r="B191" s="20" t="s">
        <v>162</v>
      </c>
      <c r="C191" s="182" t="s">
        <v>862</v>
      </c>
      <c r="D191" s="23"/>
      <c r="E191" s="23"/>
      <c r="F191" s="23"/>
      <c r="G191" s="23"/>
      <c r="H191" s="23"/>
      <c r="I191" s="20" t="s">
        <v>165</v>
      </c>
      <c r="J191" s="182" t="s">
        <v>205</v>
      </c>
      <c r="K191" s="23"/>
      <c r="L191" s="23"/>
      <c r="M191" s="23"/>
      <c r="N191" s="46"/>
    </row>
    <row r="192" spans="1:14">
      <c r="A192" s="2242"/>
      <c r="B192" s="20" t="s">
        <v>163</v>
      </c>
      <c r="C192" s="182" t="s">
        <v>863</v>
      </c>
      <c r="D192" s="23"/>
      <c r="E192" s="23"/>
      <c r="F192" s="23"/>
      <c r="G192" s="23"/>
      <c r="H192" s="23"/>
      <c r="I192" s="183" t="s">
        <v>178</v>
      </c>
      <c r="J192" s="23" t="s">
        <v>191</v>
      </c>
      <c r="K192" s="23"/>
      <c r="L192" s="23"/>
      <c r="M192" s="23"/>
      <c r="N192" s="46"/>
    </row>
    <row r="193" spans="1:14">
      <c r="A193" s="2242"/>
      <c r="B193" s="2248" t="str">
        <f ca="1">CELL("nomfichier")</f>
        <v>E:\0-UPRT\1-UPRT.FR-SITE-WEB\ff-fiches-fabrications\ff-fiches-fabrication-maj-08-2020\[ff-21-restauration-beignets.accacia.xlsx]Formats-Formules-Fonctions</v>
      </c>
      <c r="C193" s="2248"/>
      <c r="D193" s="2248"/>
      <c r="E193" s="2248"/>
      <c r="F193" s="2248"/>
      <c r="G193" s="2248"/>
      <c r="H193" s="2248"/>
      <c r="I193" s="2248"/>
      <c r="J193" s="2248"/>
      <c r="K193" s="2248"/>
      <c r="L193" s="2248"/>
      <c r="M193" s="2248"/>
      <c r="N193" s="46"/>
    </row>
    <row r="194" spans="1:14" ht="15.75" thickBot="1">
      <c r="A194" s="2242"/>
      <c r="B194" s="2249" t="s">
        <v>181</v>
      </c>
      <c r="C194" s="2249"/>
      <c r="D194" s="2249"/>
      <c r="E194" s="2249"/>
      <c r="F194" s="2249"/>
      <c r="G194" s="2249"/>
      <c r="H194" s="2249"/>
      <c r="I194" s="2249"/>
      <c r="J194" s="2249"/>
      <c r="K194" s="2249"/>
      <c r="L194" s="2249"/>
      <c r="M194" s="2249"/>
      <c r="N194" s="180"/>
    </row>
    <row r="195" spans="1:14" ht="15.75" thickBot="1"/>
    <row r="196" spans="1:14" ht="18.75">
      <c r="A196" s="12" t="s">
        <v>160</v>
      </c>
      <c r="B196" s="2273" t="s">
        <v>861</v>
      </c>
      <c r="C196" s="2273"/>
      <c r="D196" s="2273"/>
      <c r="E196" s="2273"/>
      <c r="F196" s="2273"/>
      <c r="G196" s="2273"/>
      <c r="H196" s="2273"/>
      <c r="I196" s="2273"/>
      <c r="J196" s="2273"/>
      <c r="K196" s="2273"/>
      <c r="L196" s="2273"/>
      <c r="M196" s="2273"/>
      <c r="N196" s="2273"/>
    </row>
    <row r="197" spans="1:14" ht="23.25">
      <c r="A197" s="2242" t="str">
        <f>B196</f>
        <v>France 3 Carnets de Julie</v>
      </c>
      <c r="B197" s="2267" t="s">
        <v>82</v>
      </c>
      <c r="C197" s="2267"/>
      <c r="D197" s="2267"/>
      <c r="E197" s="2267"/>
      <c r="F197" s="2267"/>
      <c r="G197" s="2267"/>
      <c r="H197" s="2267"/>
      <c r="I197" s="2267"/>
      <c r="J197" s="2267"/>
      <c r="K197" s="2267"/>
      <c r="L197" s="2267"/>
      <c r="M197" s="191" t="s">
        <v>178</v>
      </c>
      <c r="N197" s="192"/>
    </row>
    <row r="198" spans="1:14" ht="23.25">
      <c r="A198" s="2242"/>
      <c r="B198" s="193"/>
      <c r="C198" s="194"/>
      <c r="D198" s="193" t="s">
        <v>164</v>
      </c>
      <c r="E198" s="194"/>
      <c r="F198" s="194"/>
      <c r="G198" s="194"/>
      <c r="H198" s="194"/>
      <c r="I198" s="194"/>
      <c r="J198" s="194"/>
      <c r="K198" s="194"/>
      <c r="L198" s="194"/>
      <c r="M198" s="195" t="s">
        <v>81</v>
      </c>
      <c r="N198" s="196"/>
    </row>
    <row r="199" spans="1:14">
      <c r="A199" s="2242"/>
      <c r="B199" s="2268" t="s">
        <v>199</v>
      </c>
      <c r="C199" s="2268"/>
      <c r="D199" s="2245">
        <v>6</v>
      </c>
      <c r="E199" s="2269" t="s">
        <v>75</v>
      </c>
      <c r="F199" s="216"/>
      <c r="G199" s="216"/>
      <c r="H199" s="216"/>
      <c r="I199" s="216"/>
      <c r="J199" s="216"/>
      <c r="K199" s="216"/>
      <c r="L199" s="216"/>
      <c r="M199" s="2247">
        <v>10</v>
      </c>
      <c r="N199" s="2269" t="s">
        <v>75</v>
      </c>
    </row>
    <row r="200" spans="1:14">
      <c r="A200" s="2242"/>
      <c r="B200" s="2268"/>
      <c r="C200" s="2268"/>
      <c r="D200" s="2245"/>
      <c r="E200" s="2269"/>
      <c r="F200" s="216"/>
      <c r="G200" s="216"/>
      <c r="H200" s="216"/>
      <c r="I200" s="216"/>
      <c r="J200" s="216"/>
      <c r="K200" s="216"/>
      <c r="L200" s="216"/>
      <c r="M200" s="2247"/>
      <c r="N200" s="2269"/>
    </row>
    <row r="201" spans="1:14">
      <c r="A201" s="2242"/>
      <c r="B201" s="193" t="s">
        <v>162</v>
      </c>
      <c r="C201" s="197" t="s">
        <v>163</v>
      </c>
      <c r="D201" s="193" t="s">
        <v>161</v>
      </c>
      <c r="E201" s="198"/>
      <c r="F201" s="199"/>
      <c r="G201" s="199"/>
      <c r="H201" s="199"/>
      <c r="I201" s="199"/>
      <c r="J201" s="199"/>
      <c r="K201" s="199"/>
      <c r="L201" s="200" t="s">
        <v>165</v>
      </c>
      <c r="M201" s="53"/>
      <c r="N201" s="201"/>
    </row>
    <row r="202" spans="1:14" ht="15.75">
      <c r="A202" s="2242"/>
      <c r="B202" s="147">
        <v>0.125</v>
      </c>
      <c r="C202" s="148" t="s">
        <v>70</v>
      </c>
      <c r="D202" s="201" t="s">
        <v>35</v>
      </c>
      <c r="E202" s="198"/>
      <c r="F202" s="199"/>
      <c r="G202" s="199"/>
      <c r="H202" s="199"/>
      <c r="I202" s="199"/>
      <c r="J202" s="199"/>
      <c r="K202" s="199"/>
      <c r="L202" s="202" t="s">
        <v>200</v>
      </c>
      <c r="M202" s="203">
        <f>(B202/D199)*M199</f>
        <v>0.20833333333333331</v>
      </c>
      <c r="N202" s="204" t="str">
        <f t="shared" ref="N202:N212" si="6">C202</f>
        <v>kg</v>
      </c>
    </row>
    <row r="203" spans="1:14" ht="15.75">
      <c r="A203" s="2242"/>
      <c r="B203" s="147">
        <v>1</v>
      </c>
      <c r="C203" s="148" t="s">
        <v>65</v>
      </c>
      <c r="D203" s="201" t="s">
        <v>22</v>
      </c>
      <c r="E203" s="198"/>
      <c r="F203" s="199"/>
      <c r="G203" s="199"/>
      <c r="H203" s="199"/>
      <c r="I203" s="199"/>
      <c r="J203" s="199"/>
      <c r="K203" s="199"/>
      <c r="L203" s="202" t="s">
        <v>207</v>
      </c>
      <c r="M203" s="205">
        <f>(B203/D199)*M199</f>
        <v>1.6666666666666665</v>
      </c>
      <c r="N203" s="204" t="str">
        <f t="shared" si="6"/>
        <v>pincée</v>
      </c>
    </row>
    <row r="204" spans="1:14" ht="15.75">
      <c r="A204" s="2242"/>
      <c r="B204" s="147">
        <v>1</v>
      </c>
      <c r="C204" s="148" t="s">
        <v>65</v>
      </c>
      <c r="D204" s="201" t="s">
        <v>36</v>
      </c>
      <c r="E204" s="198"/>
      <c r="F204" s="199"/>
      <c r="G204" s="199"/>
      <c r="H204" s="199"/>
      <c r="I204" s="199"/>
      <c r="J204" s="199"/>
      <c r="K204" s="199"/>
      <c r="L204" s="202" t="s">
        <v>211</v>
      </c>
      <c r="M204" s="205">
        <f>(B204/D199)*M199</f>
        <v>1.6666666666666665</v>
      </c>
      <c r="N204" s="204" t="str">
        <f t="shared" si="6"/>
        <v>pincée</v>
      </c>
    </row>
    <row r="205" spans="1:14" ht="15.75">
      <c r="A205" s="2242"/>
      <c r="B205" s="148">
        <v>1</v>
      </c>
      <c r="C205" s="148" t="s">
        <v>74</v>
      </c>
      <c r="D205" s="201" t="s">
        <v>34</v>
      </c>
      <c r="E205" s="198"/>
      <c r="F205" s="199"/>
      <c r="G205" s="199"/>
      <c r="H205" s="199"/>
      <c r="I205" s="199"/>
      <c r="J205" s="199"/>
      <c r="K205" s="199"/>
      <c r="L205" s="202" t="s">
        <v>62</v>
      </c>
      <c r="M205" s="205">
        <f>(B205/D199)*M199</f>
        <v>1.6666666666666665</v>
      </c>
      <c r="N205" s="204" t="str">
        <f t="shared" si="6"/>
        <v>pièces</v>
      </c>
    </row>
    <row r="206" spans="1:14" ht="15.75">
      <c r="A206" s="2242"/>
      <c r="B206" s="147">
        <v>2</v>
      </c>
      <c r="C206" s="147" t="s">
        <v>86</v>
      </c>
      <c r="D206" s="201" t="s">
        <v>39</v>
      </c>
      <c r="E206" s="198"/>
      <c r="F206" s="199"/>
      <c r="G206" s="199"/>
      <c r="H206" s="199"/>
      <c r="I206" s="199"/>
      <c r="J206" s="199"/>
      <c r="K206" s="199"/>
      <c r="L206" s="202" t="s">
        <v>212</v>
      </c>
      <c r="M206" s="205">
        <f>(B206/D199)*M199</f>
        <v>3.333333333333333</v>
      </c>
      <c r="N206" s="204" t="str">
        <f t="shared" si="6"/>
        <v>C à S</v>
      </c>
    </row>
    <row r="207" spans="1:14" ht="15.75">
      <c r="A207" s="2242"/>
      <c r="B207" s="147">
        <v>0.03</v>
      </c>
      <c r="C207" s="147" t="s">
        <v>9</v>
      </c>
      <c r="D207" s="201" t="s">
        <v>38</v>
      </c>
      <c r="E207" s="198"/>
      <c r="F207" s="199"/>
      <c r="G207" s="199"/>
      <c r="H207" s="199"/>
      <c r="I207" s="199"/>
      <c r="J207" s="199"/>
      <c r="K207" s="199"/>
      <c r="L207" s="202" t="s">
        <v>213</v>
      </c>
      <c r="M207" s="206">
        <f>(B207/D199)*M199</f>
        <v>0.05</v>
      </c>
      <c r="N207" s="204" t="str">
        <f t="shared" si="6"/>
        <v>Kg</v>
      </c>
    </row>
    <row r="208" spans="1:14" ht="15.75">
      <c r="A208" s="2242"/>
      <c r="B208" s="147">
        <v>1</v>
      </c>
      <c r="C208" s="147" t="s">
        <v>86</v>
      </c>
      <c r="D208" s="201" t="s">
        <v>37</v>
      </c>
      <c r="E208" s="198"/>
      <c r="F208" s="199"/>
      <c r="G208" s="199"/>
      <c r="H208" s="199"/>
      <c r="I208" s="199"/>
      <c r="J208" s="199"/>
      <c r="K208" s="199"/>
      <c r="L208" s="202" t="s">
        <v>214</v>
      </c>
      <c r="M208" s="205">
        <f>(B208/D199)*M199</f>
        <v>1.6666666666666665</v>
      </c>
      <c r="N208" s="204" t="str">
        <f t="shared" si="6"/>
        <v>C à S</v>
      </c>
    </row>
    <row r="209" spans="1:14" ht="15.75">
      <c r="A209" s="2242"/>
      <c r="B209" s="147">
        <v>0.1</v>
      </c>
      <c r="C209" s="147" t="s">
        <v>70</v>
      </c>
      <c r="D209" s="201" t="s">
        <v>33</v>
      </c>
      <c r="E209" s="198"/>
      <c r="F209" s="199"/>
      <c r="G209" s="199"/>
      <c r="H209" s="199"/>
      <c r="I209" s="199"/>
      <c r="J209" s="199"/>
      <c r="K209" s="199"/>
      <c r="L209" s="202" t="s">
        <v>215</v>
      </c>
      <c r="M209" s="203">
        <f>(B209/D199)*M199</f>
        <v>0.16666666666666666</v>
      </c>
      <c r="N209" s="204" t="str">
        <f t="shared" si="6"/>
        <v>kg</v>
      </c>
    </row>
    <row r="210" spans="1:14" ht="15.75">
      <c r="A210" s="2242"/>
      <c r="B210" s="147"/>
      <c r="C210" s="147"/>
      <c r="D210" s="201"/>
      <c r="E210" s="198"/>
      <c r="F210" s="199"/>
      <c r="G210" s="199"/>
      <c r="H210" s="199"/>
      <c r="I210" s="199"/>
      <c r="J210" s="199"/>
      <c r="K210" s="199"/>
      <c r="L210" s="202"/>
      <c r="M210" s="206">
        <f>(B210/D199)*M199</f>
        <v>0</v>
      </c>
      <c r="N210" s="204">
        <f t="shared" si="6"/>
        <v>0</v>
      </c>
    </row>
    <row r="211" spans="1:14" ht="15.75">
      <c r="A211" s="2242"/>
      <c r="B211" s="147"/>
      <c r="C211" s="147"/>
      <c r="D211" s="201"/>
      <c r="E211" s="198"/>
      <c r="F211" s="199"/>
      <c r="G211" s="199"/>
      <c r="H211" s="199"/>
      <c r="I211" s="199"/>
      <c r="J211" s="199"/>
      <c r="K211" s="199"/>
      <c r="L211" s="202"/>
      <c r="M211" s="206">
        <f>(B211/D199)*M199</f>
        <v>0</v>
      </c>
      <c r="N211" s="204">
        <f t="shared" si="6"/>
        <v>0</v>
      </c>
    </row>
    <row r="212" spans="1:14" ht="15.75">
      <c r="A212" s="2242"/>
      <c r="B212" s="147"/>
      <c r="C212" s="147"/>
      <c r="D212" s="201"/>
      <c r="E212" s="198"/>
      <c r="F212" s="199"/>
      <c r="G212" s="199"/>
      <c r="H212" s="199"/>
      <c r="I212" s="199"/>
      <c r="J212" s="199"/>
      <c r="K212" s="199"/>
      <c r="L212" s="202"/>
      <c r="M212" s="206">
        <f>(B212/D199)*M199</f>
        <v>0</v>
      </c>
      <c r="N212" s="204">
        <f t="shared" si="6"/>
        <v>0</v>
      </c>
    </row>
    <row r="213" spans="1:14">
      <c r="A213" s="2242"/>
      <c r="B213" s="48"/>
      <c r="C213" s="48"/>
      <c r="D213" s="201"/>
      <c r="E213" s="198"/>
      <c r="F213" s="199"/>
      <c r="G213" s="199"/>
      <c r="H213" s="199"/>
      <c r="I213" s="199"/>
      <c r="J213" s="199"/>
      <c r="K213" s="199"/>
      <c r="L213" s="198"/>
      <c r="M213" s="48"/>
      <c r="N213" s="48"/>
    </row>
    <row r="214" spans="1:14">
      <c r="A214" s="2242"/>
      <c r="B214" s="48"/>
      <c r="C214" s="48"/>
      <c r="D214" s="201"/>
      <c r="E214" s="198"/>
      <c r="F214" s="199"/>
      <c r="G214" s="199"/>
      <c r="H214" s="199"/>
      <c r="I214" s="199"/>
      <c r="J214" s="199"/>
      <c r="K214" s="199"/>
      <c r="L214" s="198"/>
      <c r="M214" s="48"/>
      <c r="N214" s="48"/>
    </row>
    <row r="215" spans="1:14" ht="15.75" thickBot="1">
      <c r="A215" s="2242"/>
      <c r="B215" s="43" t="s">
        <v>83</v>
      </c>
      <c r="C215" s="6"/>
      <c r="D215" s="7" t="s">
        <v>32</v>
      </c>
      <c r="E215" s="156"/>
      <c r="F215" s="156"/>
      <c r="G215" s="158"/>
      <c r="H215" s="158"/>
      <c r="I215" s="158"/>
      <c r="J215" s="158"/>
      <c r="K215" s="158"/>
      <c r="L215" s="158"/>
      <c r="M215" s="158"/>
      <c r="N215" s="48"/>
    </row>
    <row r="216" spans="1:14" ht="18.75">
      <c r="A216" s="2242"/>
      <c r="B216" s="208"/>
      <c r="C216" s="2228" t="str">
        <f>B196</f>
        <v>France 3 Carnets de Julie</v>
      </c>
      <c r="D216" s="2228"/>
      <c r="E216" s="2228"/>
      <c r="F216" s="2228"/>
      <c r="G216" s="2228"/>
      <c r="H216" s="155"/>
      <c r="I216" s="155"/>
      <c r="J216" s="155"/>
      <c r="K216" s="155"/>
      <c r="L216" s="155"/>
      <c r="M216" s="155"/>
      <c r="N216" s="48"/>
    </row>
    <row r="217" spans="1:14">
      <c r="A217" s="2242"/>
      <c r="B217" s="209"/>
      <c r="C217" s="17" t="s">
        <v>89</v>
      </c>
      <c r="D217" s="18"/>
      <c r="E217" s="18"/>
      <c r="F217" s="18"/>
      <c r="G217" s="18"/>
      <c r="H217" s="4"/>
      <c r="I217" s="4"/>
      <c r="J217" s="4"/>
      <c r="K217" s="4"/>
      <c r="L217" s="4"/>
      <c r="M217" s="4"/>
      <c r="N217" s="48"/>
    </row>
    <row r="218" spans="1:14">
      <c r="A218" s="2242"/>
      <c r="B218" s="210"/>
      <c r="C218" s="17" t="s">
        <v>90</v>
      </c>
      <c r="D218" s="18"/>
      <c r="E218" s="18"/>
      <c r="F218" s="18"/>
      <c r="G218" s="18"/>
      <c r="H218" s="4"/>
      <c r="I218" s="4"/>
      <c r="J218" s="4"/>
      <c r="K218" s="4"/>
      <c r="L218" s="4"/>
      <c r="M218" s="4"/>
      <c r="N218" s="48"/>
    </row>
    <row r="219" spans="1:14">
      <c r="A219" s="2242"/>
      <c r="B219" s="210"/>
      <c r="C219" s="17" t="s">
        <v>94</v>
      </c>
      <c r="D219" s="18"/>
      <c r="E219" s="18"/>
      <c r="F219" s="18"/>
      <c r="G219" s="18"/>
      <c r="H219" s="4"/>
      <c r="I219" s="4"/>
      <c r="J219" s="4"/>
      <c r="K219" s="4"/>
      <c r="L219" s="4"/>
      <c r="M219" s="4"/>
      <c r="N219" s="48"/>
    </row>
    <row r="220" spans="1:14">
      <c r="A220" s="2242"/>
      <c r="B220" s="210"/>
      <c r="C220" s="17" t="s">
        <v>95</v>
      </c>
      <c r="D220" s="18"/>
      <c r="E220" s="18"/>
      <c r="F220" s="18"/>
      <c r="G220" s="18"/>
      <c r="H220" s="4"/>
      <c r="I220" s="4"/>
      <c r="J220" s="4"/>
      <c r="K220" s="4"/>
      <c r="L220" s="4"/>
      <c r="M220" s="4"/>
      <c r="N220" s="48"/>
    </row>
    <row r="221" spans="1:14">
      <c r="A221" s="2242"/>
      <c r="B221" s="210"/>
      <c r="C221" s="17" t="s">
        <v>96</v>
      </c>
      <c r="D221" s="18"/>
      <c r="E221" s="18"/>
      <c r="F221" s="18"/>
      <c r="G221" s="18"/>
      <c r="H221" s="4"/>
      <c r="I221" s="4"/>
      <c r="J221" s="4"/>
      <c r="K221" s="4"/>
      <c r="L221" s="4"/>
      <c r="M221" s="4"/>
      <c r="N221" s="48"/>
    </row>
    <row r="222" spans="1:14">
      <c r="A222" s="2242"/>
      <c r="B222" s="209"/>
      <c r="C222" s="17" t="s">
        <v>97</v>
      </c>
      <c r="D222" s="18"/>
      <c r="E222" s="18"/>
      <c r="F222" s="18"/>
      <c r="G222" s="18"/>
      <c r="H222" s="4"/>
      <c r="I222" s="4"/>
      <c r="J222" s="4"/>
      <c r="K222" s="4"/>
      <c r="L222" s="4"/>
      <c r="M222" s="4"/>
      <c r="N222" s="48"/>
    </row>
    <row r="223" spans="1:14">
      <c r="A223" s="2242"/>
      <c r="B223" s="209"/>
      <c r="C223" s="17" t="s">
        <v>98</v>
      </c>
      <c r="D223" s="18"/>
      <c r="E223" s="18"/>
      <c r="F223" s="18"/>
      <c r="G223" s="18"/>
      <c r="H223" s="4"/>
      <c r="I223" s="4"/>
      <c r="J223" s="4"/>
      <c r="K223" s="4"/>
      <c r="L223" s="4"/>
      <c r="M223" s="4"/>
      <c r="N223" s="48"/>
    </row>
    <row r="224" spans="1:14">
      <c r="A224" s="2242"/>
      <c r="B224" s="209"/>
      <c r="C224" s="17" t="s">
        <v>91</v>
      </c>
      <c r="D224" s="18"/>
      <c r="E224" s="18"/>
      <c r="F224" s="18"/>
      <c r="G224" s="18"/>
      <c r="H224" s="4"/>
      <c r="I224" s="4"/>
      <c r="J224" s="4"/>
      <c r="K224" s="4"/>
      <c r="L224" s="4"/>
      <c r="M224" s="4"/>
      <c r="N224" s="48"/>
    </row>
    <row r="225" spans="1:14">
      <c r="A225" s="2242"/>
      <c r="B225" s="209"/>
      <c r="C225" s="17" t="s">
        <v>92</v>
      </c>
      <c r="D225" s="18"/>
      <c r="E225" s="18"/>
      <c r="F225" s="18"/>
      <c r="G225" s="18"/>
      <c r="H225" s="4"/>
      <c r="I225" s="4"/>
      <c r="J225" s="4"/>
      <c r="K225" s="4"/>
      <c r="L225" s="4"/>
      <c r="M225" s="4"/>
      <c r="N225" s="48"/>
    </row>
    <row r="226" spans="1:14">
      <c r="A226" s="2242"/>
      <c r="B226" s="209"/>
      <c r="C226" s="17" t="s">
        <v>93</v>
      </c>
      <c r="D226" s="17"/>
      <c r="E226" s="17"/>
      <c r="F226" s="17"/>
      <c r="G226" s="17"/>
      <c r="H226" s="4"/>
      <c r="I226" s="4"/>
      <c r="J226" s="4"/>
      <c r="K226" s="4"/>
      <c r="L226" s="4"/>
      <c r="M226" s="4"/>
      <c r="N226" s="48"/>
    </row>
    <row r="227" spans="1:14">
      <c r="A227" s="2242"/>
      <c r="B227" s="209"/>
      <c r="C227" s="17" t="s">
        <v>99</v>
      </c>
      <c r="D227" s="17"/>
      <c r="E227" s="17"/>
      <c r="F227" s="17"/>
      <c r="G227" s="17"/>
      <c r="H227" s="4"/>
      <c r="I227" s="4"/>
      <c r="J227" s="4"/>
      <c r="K227" s="4"/>
      <c r="L227" s="4"/>
      <c r="M227" s="4"/>
      <c r="N227" s="48"/>
    </row>
    <row r="228" spans="1:14">
      <c r="A228" s="2242"/>
      <c r="B228" s="209"/>
      <c r="C228" s="17" t="s">
        <v>100</v>
      </c>
      <c r="D228" s="17"/>
      <c r="E228" s="17"/>
      <c r="F228" s="17"/>
      <c r="G228" s="17"/>
      <c r="H228" s="4"/>
      <c r="I228" s="4"/>
      <c r="J228" s="4"/>
      <c r="K228" s="4"/>
      <c r="L228" s="4"/>
      <c r="M228" s="4"/>
      <c r="N228" s="48"/>
    </row>
    <row r="229" spans="1:14">
      <c r="A229" s="2242"/>
      <c r="B229" s="209"/>
      <c r="C229" s="17" t="s">
        <v>101</v>
      </c>
      <c r="D229" s="17"/>
      <c r="E229" s="17"/>
      <c r="F229" s="17"/>
      <c r="G229" s="17"/>
      <c r="H229" s="4"/>
      <c r="I229" s="4"/>
      <c r="J229" s="4"/>
      <c r="K229" s="4"/>
      <c r="L229" s="4"/>
      <c r="M229" s="4"/>
      <c r="N229" s="48"/>
    </row>
    <row r="230" spans="1:14">
      <c r="A230" s="2242"/>
      <c r="B230" s="211"/>
      <c r="C230" s="4"/>
      <c r="D230" s="4"/>
      <c r="E230" s="4"/>
      <c r="F230" s="4"/>
      <c r="G230" s="4"/>
      <c r="H230" s="4"/>
      <c r="I230" s="4"/>
      <c r="J230" s="4"/>
      <c r="K230" s="4"/>
      <c r="L230" s="4"/>
      <c r="M230" s="4"/>
      <c r="N230" s="48"/>
    </row>
    <row r="231" spans="1:14">
      <c r="A231" s="2242"/>
      <c r="B231" s="193" t="s">
        <v>161</v>
      </c>
      <c r="C231" s="213" t="s">
        <v>206</v>
      </c>
      <c r="D231" s="26"/>
      <c r="E231" s="26"/>
      <c r="F231" s="26"/>
      <c r="G231" s="26"/>
      <c r="H231" s="26"/>
      <c r="I231" s="193" t="s">
        <v>164</v>
      </c>
      <c r="J231" s="214" t="s">
        <v>166</v>
      </c>
      <c r="K231" s="26"/>
      <c r="L231" s="26"/>
      <c r="M231" s="26"/>
      <c r="N231" s="215"/>
    </row>
    <row r="232" spans="1:14">
      <c r="A232" s="2242"/>
      <c r="B232" s="193" t="s">
        <v>162</v>
      </c>
      <c r="C232" s="214" t="s">
        <v>862</v>
      </c>
      <c r="D232" s="26"/>
      <c r="E232" s="26"/>
      <c r="F232" s="26"/>
      <c r="G232" s="26"/>
      <c r="H232" s="26"/>
      <c r="I232" s="193" t="s">
        <v>165</v>
      </c>
      <c r="J232" s="214" t="s">
        <v>205</v>
      </c>
      <c r="K232" s="26"/>
      <c r="L232" s="26"/>
      <c r="M232" s="26"/>
      <c r="N232" s="215"/>
    </row>
    <row r="233" spans="1:14">
      <c r="A233" s="2242"/>
      <c r="B233" s="193" t="s">
        <v>163</v>
      </c>
      <c r="C233" s="214" t="s">
        <v>863</v>
      </c>
      <c r="D233" s="26"/>
      <c r="E233" s="26"/>
      <c r="F233" s="26"/>
      <c r="G233" s="26"/>
      <c r="H233" s="26"/>
      <c r="I233" s="212" t="s">
        <v>178</v>
      </c>
      <c r="J233" s="26" t="s">
        <v>191</v>
      </c>
      <c r="K233" s="26"/>
      <c r="L233" s="26"/>
      <c r="M233" s="26"/>
      <c r="N233" s="215"/>
    </row>
    <row r="234" spans="1:14">
      <c r="A234" s="2242"/>
      <c r="B234" s="2248" t="str">
        <f ca="1">CELL("nomfichier")</f>
        <v>E:\0-UPRT\1-UPRT.FR-SITE-WEB\ff-fiches-fabrications\ff-fiches-fabrication-maj-08-2020\[ff-21-restauration-beignets.accacia.xlsx]Formats-Formules-Fonctions</v>
      </c>
      <c r="C234" s="2248"/>
      <c r="D234" s="2248"/>
      <c r="E234" s="2248"/>
      <c r="F234" s="2248"/>
      <c r="G234" s="2248"/>
      <c r="H234" s="2248"/>
      <c r="I234" s="2248"/>
      <c r="J234" s="2248"/>
      <c r="K234" s="2248"/>
      <c r="L234" s="2248"/>
      <c r="M234" s="2248"/>
      <c r="N234" s="48"/>
    </row>
    <row r="235" spans="1:14" ht="15.75" thickBot="1">
      <c r="A235" s="2242"/>
      <c r="B235" s="2249" t="s">
        <v>181</v>
      </c>
      <c r="C235" s="2249"/>
      <c r="D235" s="2249"/>
      <c r="E235" s="2249"/>
      <c r="F235" s="2249"/>
      <c r="G235" s="2249"/>
      <c r="H235" s="2249"/>
      <c r="I235" s="2249"/>
      <c r="J235" s="2249"/>
      <c r="K235" s="2249"/>
      <c r="L235" s="2249"/>
      <c r="M235" s="2249"/>
      <c r="N235" s="207"/>
    </row>
    <row r="236" spans="1:14" ht="15.75" thickBot="1"/>
    <row r="237" spans="1:14" ht="18.75">
      <c r="A237" s="12" t="s">
        <v>160</v>
      </c>
      <c r="B237" s="2259" t="s">
        <v>102</v>
      </c>
      <c r="C237" s="2259"/>
      <c r="D237" s="2259"/>
      <c r="E237" s="2259"/>
      <c r="F237" s="2259"/>
      <c r="G237" s="2259"/>
      <c r="H237" s="2259"/>
      <c r="I237" s="2259"/>
      <c r="J237" s="2259"/>
      <c r="K237" s="2259"/>
      <c r="L237" s="2259"/>
      <c r="M237" s="2259"/>
      <c r="N237" s="2259"/>
    </row>
    <row r="238" spans="1:14" ht="23.25">
      <c r="A238" s="2242" t="str">
        <f>B237</f>
        <v>Supertoinette</v>
      </c>
      <c r="B238" s="2260" t="s">
        <v>82</v>
      </c>
      <c r="C238" s="2260"/>
      <c r="D238" s="2260"/>
      <c r="E238" s="2260"/>
      <c r="F238" s="2260"/>
      <c r="G238" s="2260"/>
      <c r="H238" s="2260"/>
      <c r="I238" s="2260"/>
      <c r="J238" s="2260"/>
      <c r="K238" s="2260"/>
      <c r="L238" s="2260"/>
      <c r="M238" s="218" t="s">
        <v>178</v>
      </c>
      <c r="N238" s="219"/>
    </row>
    <row r="239" spans="1:14" ht="23.25">
      <c r="A239" s="2242"/>
      <c r="B239" s="27"/>
      <c r="C239" s="62"/>
      <c r="D239" s="27" t="s">
        <v>164</v>
      </c>
      <c r="E239" s="62"/>
      <c r="F239" s="62"/>
      <c r="G239" s="62"/>
      <c r="H239" s="62"/>
      <c r="I239" s="62"/>
      <c r="J239" s="62"/>
      <c r="K239" s="62"/>
      <c r="L239" s="62"/>
      <c r="M239" s="220" t="s">
        <v>81</v>
      </c>
      <c r="N239" s="221"/>
    </row>
    <row r="240" spans="1:14">
      <c r="A240" s="2242"/>
      <c r="B240" s="2261" t="s">
        <v>199</v>
      </c>
      <c r="C240" s="2261"/>
      <c r="D240" s="2245">
        <v>6</v>
      </c>
      <c r="E240" s="2262" t="s">
        <v>75</v>
      </c>
      <c r="F240" s="222"/>
      <c r="G240" s="222"/>
      <c r="H240" s="222"/>
      <c r="I240" s="222"/>
      <c r="J240" s="222"/>
      <c r="K240" s="222"/>
      <c r="L240" s="222"/>
      <c r="M240" s="2247">
        <v>10</v>
      </c>
      <c r="N240" s="2262" t="s">
        <v>75</v>
      </c>
    </row>
    <row r="241" spans="1:14">
      <c r="A241" s="2242"/>
      <c r="B241" s="2261"/>
      <c r="C241" s="2261"/>
      <c r="D241" s="2245"/>
      <c r="E241" s="2262"/>
      <c r="F241" s="222"/>
      <c r="G241" s="222"/>
      <c r="H241" s="222"/>
      <c r="I241" s="222"/>
      <c r="J241" s="222"/>
      <c r="K241" s="222"/>
      <c r="L241" s="222"/>
      <c r="M241" s="2247"/>
      <c r="N241" s="2262"/>
    </row>
    <row r="242" spans="1:14">
      <c r="A242" s="2242"/>
      <c r="B242" s="27" t="s">
        <v>162</v>
      </c>
      <c r="C242" s="28" t="s">
        <v>163</v>
      </c>
      <c r="D242" s="27" t="s">
        <v>161</v>
      </c>
      <c r="E242" s="223"/>
      <c r="F242" s="224"/>
      <c r="G242" s="224"/>
      <c r="H242" s="224"/>
      <c r="I242" s="224"/>
      <c r="J242" s="224"/>
      <c r="K242" s="224"/>
      <c r="L242" s="225" t="s">
        <v>165</v>
      </c>
      <c r="M242" s="50"/>
      <c r="N242" s="29"/>
    </row>
    <row r="243" spans="1:14" ht="15.75">
      <c r="A243" s="2242"/>
      <c r="B243" s="147">
        <v>0.25</v>
      </c>
      <c r="C243" s="148" t="s">
        <v>70</v>
      </c>
      <c r="D243" s="29" t="s">
        <v>25</v>
      </c>
      <c r="E243" s="223"/>
      <c r="F243" s="224"/>
      <c r="G243" s="224"/>
      <c r="H243" s="224"/>
      <c r="I243" s="224"/>
      <c r="J243" s="224"/>
      <c r="K243" s="224"/>
      <c r="L243" s="226" t="s">
        <v>200</v>
      </c>
      <c r="M243" s="230">
        <f>(B243/D240)*M240</f>
        <v>0.41666666666666663</v>
      </c>
      <c r="N243" s="227" t="str">
        <f t="shared" ref="N243:N253" si="7">C243</f>
        <v>kg</v>
      </c>
    </row>
    <row r="244" spans="1:14" ht="15.75">
      <c r="A244" s="2242"/>
      <c r="B244" s="147">
        <v>1.1999999999999999E-3</v>
      </c>
      <c r="C244" s="148" t="s">
        <v>70</v>
      </c>
      <c r="D244" s="29" t="s">
        <v>42</v>
      </c>
      <c r="E244" s="223"/>
      <c r="F244" s="224"/>
      <c r="G244" s="224"/>
      <c r="H244" s="224"/>
      <c r="I244" s="224"/>
      <c r="J244" s="224"/>
      <c r="K244" s="224"/>
      <c r="L244" s="226" t="s">
        <v>216</v>
      </c>
      <c r="M244" s="230">
        <f>(B244/D240)*M240</f>
        <v>2E-3</v>
      </c>
      <c r="N244" s="227" t="str">
        <f t="shared" si="7"/>
        <v>kg</v>
      </c>
    </row>
    <row r="245" spans="1:14" ht="15.75">
      <c r="A245" s="2242"/>
      <c r="B245" s="147">
        <v>6.0000000000000001E-3</v>
      </c>
      <c r="C245" s="148" t="s">
        <v>70</v>
      </c>
      <c r="D245" s="29" t="s">
        <v>43</v>
      </c>
      <c r="E245" s="223"/>
      <c r="F245" s="224"/>
      <c r="G245" s="224"/>
      <c r="H245" s="224"/>
      <c r="I245" s="224"/>
      <c r="J245" s="224"/>
      <c r="K245" s="224"/>
      <c r="L245" s="226" t="s">
        <v>217</v>
      </c>
      <c r="M245" s="230">
        <f>(B245/D240)*M240</f>
        <v>0.01</v>
      </c>
      <c r="N245" s="227" t="str">
        <f t="shared" si="7"/>
        <v>kg</v>
      </c>
    </row>
    <row r="246" spans="1:14" ht="15.75">
      <c r="A246" s="2242"/>
      <c r="B246" s="217">
        <v>1</v>
      </c>
      <c r="C246" s="148" t="s">
        <v>74</v>
      </c>
      <c r="D246" s="29" t="s">
        <v>41</v>
      </c>
      <c r="E246" s="223"/>
      <c r="F246" s="224"/>
      <c r="G246" s="224"/>
      <c r="H246" s="224"/>
      <c r="I246" s="224"/>
      <c r="J246" s="224"/>
      <c r="K246" s="224"/>
      <c r="L246" s="226" t="s">
        <v>218</v>
      </c>
      <c r="M246" s="231">
        <f>(B246/D240)*M240</f>
        <v>1.6666666666666665</v>
      </c>
      <c r="N246" s="227" t="str">
        <f t="shared" si="7"/>
        <v>pièces</v>
      </c>
    </row>
    <row r="247" spans="1:14" ht="15.75">
      <c r="A247" s="2242"/>
      <c r="B247" s="147">
        <v>0.25</v>
      </c>
      <c r="C247" s="147" t="s">
        <v>70</v>
      </c>
      <c r="D247" s="29" t="s">
        <v>45</v>
      </c>
      <c r="E247" s="223"/>
      <c r="F247" s="224"/>
      <c r="G247" s="224"/>
      <c r="H247" s="224"/>
      <c r="I247" s="224"/>
      <c r="J247" s="224"/>
      <c r="K247" s="224"/>
      <c r="L247" s="226" t="s">
        <v>61</v>
      </c>
      <c r="M247" s="230">
        <f>(B247/D240)*M240</f>
        <v>0.41666666666666663</v>
      </c>
      <c r="N247" s="227" t="str">
        <f t="shared" si="7"/>
        <v>kg</v>
      </c>
    </row>
    <row r="248" spans="1:14" ht="15.75">
      <c r="A248" s="2242"/>
      <c r="B248" s="147">
        <v>1.4999999999999999E-2</v>
      </c>
      <c r="C248" s="147" t="s">
        <v>70</v>
      </c>
      <c r="D248" s="29" t="s">
        <v>44</v>
      </c>
      <c r="E248" s="223"/>
      <c r="F248" s="224"/>
      <c r="G248" s="224"/>
      <c r="H248" s="224"/>
      <c r="I248" s="224"/>
      <c r="J248" s="224"/>
      <c r="K248" s="224"/>
      <c r="L248" s="226" t="s">
        <v>219</v>
      </c>
      <c r="M248" s="230">
        <f>(B248/D240)*M240</f>
        <v>2.5000000000000001E-2</v>
      </c>
      <c r="N248" s="227" t="str">
        <f t="shared" si="7"/>
        <v>kg</v>
      </c>
    </row>
    <row r="249" spans="1:14" ht="15.75">
      <c r="A249" s="2242"/>
      <c r="B249" s="147">
        <v>0.02</v>
      </c>
      <c r="C249" s="147" t="s">
        <v>70</v>
      </c>
      <c r="D249" s="29" t="s">
        <v>46</v>
      </c>
      <c r="E249" s="223"/>
      <c r="F249" s="224"/>
      <c r="G249" s="224"/>
      <c r="H249" s="224"/>
      <c r="I249" s="224"/>
      <c r="J249" s="224"/>
      <c r="K249" s="224"/>
      <c r="L249" s="226" t="s">
        <v>220</v>
      </c>
      <c r="M249" s="230">
        <f>(B249/D240)*M240</f>
        <v>3.3333333333333333E-2</v>
      </c>
      <c r="N249" s="227" t="str">
        <f t="shared" si="7"/>
        <v>kg</v>
      </c>
    </row>
    <row r="250" spans="1:14" ht="15.75">
      <c r="A250" s="2242"/>
      <c r="B250" s="147">
        <v>0.12</v>
      </c>
      <c r="C250" s="147" t="s">
        <v>70</v>
      </c>
      <c r="D250" s="29" t="s">
        <v>47</v>
      </c>
      <c r="E250" s="223"/>
      <c r="F250" s="224"/>
      <c r="G250" s="224"/>
      <c r="H250" s="224"/>
      <c r="I250" s="224"/>
      <c r="J250" s="224"/>
      <c r="K250" s="224"/>
      <c r="L250" s="226" t="s">
        <v>31</v>
      </c>
      <c r="M250" s="230">
        <f>(B250/D240)*M240</f>
        <v>0.2</v>
      </c>
      <c r="N250" s="227" t="str">
        <f t="shared" si="7"/>
        <v>kg</v>
      </c>
    </row>
    <row r="251" spans="1:14" ht="15.75">
      <c r="A251" s="2242"/>
      <c r="B251" s="147">
        <v>0.02</v>
      </c>
      <c r="C251" s="147" t="s">
        <v>70</v>
      </c>
      <c r="D251" s="29" t="s">
        <v>48</v>
      </c>
      <c r="E251" s="223"/>
      <c r="F251" s="224"/>
      <c r="G251" s="224"/>
      <c r="H251" s="224"/>
      <c r="I251" s="224"/>
      <c r="J251" s="224"/>
      <c r="K251" s="224"/>
      <c r="L251" s="226" t="s">
        <v>204</v>
      </c>
      <c r="M251" s="230">
        <f>(B251/D240)*M240</f>
        <v>3.3333333333333333E-2</v>
      </c>
      <c r="N251" s="227" t="str">
        <f t="shared" si="7"/>
        <v>kg</v>
      </c>
    </row>
    <row r="252" spans="1:14" ht="15.75">
      <c r="A252" s="2242"/>
      <c r="B252" s="147"/>
      <c r="C252" s="147"/>
      <c r="D252" s="29"/>
      <c r="E252" s="223"/>
      <c r="F252" s="224"/>
      <c r="G252" s="224"/>
      <c r="H252" s="224"/>
      <c r="I252" s="224"/>
      <c r="J252" s="224"/>
      <c r="K252" s="224"/>
      <c r="L252" s="226"/>
      <c r="M252" s="232">
        <f>(B252/D240)*M240</f>
        <v>0</v>
      </c>
      <c r="N252" s="227">
        <f t="shared" si="7"/>
        <v>0</v>
      </c>
    </row>
    <row r="253" spans="1:14" ht="15.75">
      <c r="A253" s="2242"/>
      <c r="B253" s="147"/>
      <c r="C253" s="147"/>
      <c r="D253" s="29"/>
      <c r="E253" s="223"/>
      <c r="F253" s="224"/>
      <c r="G253" s="224"/>
      <c r="H253" s="224"/>
      <c r="I253" s="224"/>
      <c r="J253" s="224"/>
      <c r="K253" s="224"/>
      <c r="L253" s="226"/>
      <c r="M253" s="232">
        <f>(B253/D240)*M240</f>
        <v>0</v>
      </c>
      <c r="N253" s="227">
        <f t="shared" si="7"/>
        <v>0</v>
      </c>
    </row>
    <row r="254" spans="1:14">
      <c r="A254" s="2242"/>
      <c r="B254" s="49"/>
      <c r="C254" s="49"/>
      <c r="D254" s="29"/>
      <c r="E254" s="223"/>
      <c r="F254" s="224"/>
      <c r="G254" s="224"/>
      <c r="H254" s="224"/>
      <c r="I254" s="224"/>
      <c r="J254" s="224"/>
      <c r="K254" s="224"/>
      <c r="L254" s="223"/>
      <c r="M254" s="49"/>
      <c r="N254" s="49"/>
    </row>
    <row r="255" spans="1:14">
      <c r="A255" s="2242"/>
      <c r="B255" s="49"/>
      <c r="C255" s="49"/>
      <c r="D255" s="29"/>
      <c r="E255" s="223"/>
      <c r="F255" s="224"/>
      <c r="G255" s="224"/>
      <c r="H255" s="224"/>
      <c r="I255" s="224"/>
      <c r="J255" s="224"/>
      <c r="K255" s="224"/>
      <c r="L255" s="223"/>
      <c r="M255" s="49"/>
      <c r="N255" s="49"/>
    </row>
    <row r="256" spans="1:14" ht="15.75" thickBot="1">
      <c r="A256" s="2242"/>
      <c r="B256" s="43" t="s">
        <v>83</v>
      </c>
      <c r="C256" s="6"/>
      <c r="D256" s="7" t="s">
        <v>40</v>
      </c>
      <c r="E256" s="156"/>
      <c r="F256" s="156"/>
      <c r="G256" s="158"/>
      <c r="H256" s="158"/>
      <c r="I256" s="158"/>
      <c r="J256" s="158"/>
      <c r="K256" s="158"/>
      <c r="L256" s="158"/>
      <c r="M256" s="158"/>
      <c r="N256" s="49"/>
    </row>
    <row r="257" spans="1:14" ht="18.75">
      <c r="A257" s="2242"/>
      <c r="B257" s="233"/>
      <c r="C257" s="2228" t="str">
        <f>B237</f>
        <v>Supertoinette</v>
      </c>
      <c r="D257" s="2228"/>
      <c r="E257" s="2228"/>
      <c r="F257" s="2228"/>
      <c r="G257" s="2228"/>
      <c r="H257" s="155"/>
      <c r="I257" s="155"/>
      <c r="J257" s="155"/>
      <c r="K257" s="155"/>
      <c r="L257" s="155"/>
      <c r="M257" s="155"/>
      <c r="N257" s="49"/>
    </row>
    <row r="258" spans="1:14">
      <c r="A258" s="2242"/>
      <c r="B258" s="234"/>
      <c r="C258" s="4" t="s">
        <v>117</v>
      </c>
      <c r="D258" s="18"/>
      <c r="E258" s="18"/>
      <c r="F258" s="18"/>
      <c r="G258" s="18"/>
      <c r="H258" s="4"/>
      <c r="I258" s="4"/>
      <c r="J258" s="4"/>
      <c r="K258" s="4"/>
      <c r="L258" s="4"/>
      <c r="M258" s="4"/>
      <c r="N258" s="49"/>
    </row>
    <row r="259" spans="1:14">
      <c r="A259" s="2242"/>
      <c r="B259" s="235"/>
      <c r="C259" s="4" t="s">
        <v>108</v>
      </c>
      <c r="D259" s="18"/>
      <c r="E259" s="18"/>
      <c r="F259" s="18"/>
      <c r="G259" s="18"/>
      <c r="H259" s="4"/>
      <c r="I259" s="4"/>
      <c r="J259" s="4"/>
      <c r="K259" s="4"/>
      <c r="L259" s="4"/>
      <c r="M259" s="4"/>
      <c r="N259" s="49"/>
    </row>
    <row r="260" spans="1:14">
      <c r="A260" s="2242"/>
      <c r="B260" s="235"/>
      <c r="C260" s="4" t="s">
        <v>109</v>
      </c>
      <c r="D260" s="18"/>
      <c r="E260" s="18"/>
      <c r="F260" s="18"/>
      <c r="G260" s="18"/>
      <c r="H260" s="4"/>
      <c r="I260" s="4"/>
      <c r="J260" s="4"/>
      <c r="K260" s="4"/>
      <c r="L260" s="4"/>
      <c r="M260" s="4"/>
      <c r="N260" s="49"/>
    </row>
    <row r="261" spans="1:14">
      <c r="A261" s="2242"/>
      <c r="B261" s="235"/>
      <c r="C261" s="4" t="s">
        <v>110</v>
      </c>
      <c r="D261" s="18"/>
      <c r="E261" s="18"/>
      <c r="F261" s="18"/>
      <c r="G261" s="18"/>
      <c r="H261" s="4"/>
      <c r="I261" s="4"/>
      <c r="J261" s="4"/>
      <c r="K261" s="4"/>
      <c r="L261" s="4"/>
      <c r="M261" s="4"/>
      <c r="N261" s="49"/>
    </row>
    <row r="262" spans="1:14">
      <c r="A262" s="2242"/>
      <c r="B262" s="235"/>
      <c r="C262" s="4" t="s">
        <v>111</v>
      </c>
      <c r="D262" s="18"/>
      <c r="E262" s="18"/>
      <c r="F262" s="18"/>
      <c r="G262" s="18"/>
      <c r="H262" s="4"/>
      <c r="I262" s="4"/>
      <c r="J262" s="4"/>
      <c r="K262" s="4"/>
      <c r="L262" s="4"/>
      <c r="M262" s="4"/>
      <c r="N262" s="49"/>
    </row>
    <row r="263" spans="1:14">
      <c r="A263" s="2242"/>
      <c r="B263" s="234"/>
      <c r="C263" s="4" t="s">
        <v>112</v>
      </c>
      <c r="D263" s="18"/>
      <c r="E263" s="18"/>
      <c r="F263" s="18"/>
      <c r="G263" s="18"/>
      <c r="H263" s="4"/>
      <c r="I263" s="4"/>
      <c r="J263" s="4"/>
      <c r="K263" s="4"/>
      <c r="L263" s="4"/>
      <c r="M263" s="4"/>
      <c r="N263" s="49"/>
    </row>
    <row r="264" spans="1:14">
      <c r="A264" s="2242"/>
      <c r="B264" s="234"/>
      <c r="C264" s="4" t="s">
        <v>113</v>
      </c>
      <c r="D264" s="18"/>
      <c r="E264" s="18"/>
      <c r="F264" s="18"/>
      <c r="G264" s="18"/>
      <c r="H264" s="4"/>
      <c r="I264" s="4"/>
      <c r="J264" s="4"/>
      <c r="K264" s="4"/>
      <c r="L264" s="4"/>
      <c r="M264" s="4"/>
      <c r="N264" s="49"/>
    </row>
    <row r="265" spans="1:14">
      <c r="A265" s="2242"/>
      <c r="B265" s="234"/>
      <c r="C265" s="4" t="s">
        <v>114</v>
      </c>
      <c r="D265" s="18"/>
      <c r="E265" s="18"/>
      <c r="F265" s="18"/>
      <c r="G265" s="18"/>
      <c r="H265" s="4"/>
      <c r="I265" s="4"/>
      <c r="J265" s="4"/>
      <c r="K265" s="4"/>
      <c r="L265" s="4"/>
      <c r="M265" s="4"/>
      <c r="N265" s="49"/>
    </row>
    <row r="266" spans="1:14">
      <c r="A266" s="2242"/>
      <c r="B266" s="234"/>
      <c r="C266" s="4" t="s">
        <v>115</v>
      </c>
      <c r="D266" s="18"/>
      <c r="E266" s="18"/>
      <c r="F266" s="18"/>
      <c r="G266" s="18"/>
      <c r="H266" s="4"/>
      <c r="I266" s="4"/>
      <c r="J266" s="4"/>
      <c r="K266" s="4"/>
      <c r="L266" s="4"/>
      <c r="M266" s="4"/>
      <c r="N266" s="49"/>
    </row>
    <row r="267" spans="1:14">
      <c r="A267" s="2242"/>
      <c r="B267" s="234"/>
      <c r="C267" s="4" t="s">
        <v>116</v>
      </c>
      <c r="D267" s="17"/>
      <c r="E267" s="17"/>
      <c r="F267" s="17"/>
      <c r="G267" s="17"/>
      <c r="H267" s="4"/>
      <c r="I267" s="4"/>
      <c r="J267" s="4"/>
      <c r="K267" s="4"/>
      <c r="L267" s="4"/>
      <c r="M267" s="4"/>
      <c r="N267" s="49"/>
    </row>
    <row r="268" spans="1:14">
      <c r="A268" s="2242"/>
      <c r="B268" s="234"/>
      <c r="C268" s="4" t="s">
        <v>103</v>
      </c>
      <c r="D268" s="17"/>
      <c r="E268" s="17"/>
      <c r="F268" s="17"/>
      <c r="G268" s="17"/>
      <c r="H268" s="4"/>
      <c r="I268" s="4"/>
      <c r="J268" s="4"/>
      <c r="K268" s="4"/>
      <c r="L268" s="4"/>
      <c r="M268" s="4"/>
      <c r="N268" s="49"/>
    </row>
    <row r="269" spans="1:14">
      <c r="A269" s="2242"/>
      <c r="B269" s="234"/>
      <c r="C269" s="4" t="s">
        <v>104</v>
      </c>
      <c r="D269" s="17"/>
      <c r="E269" s="17"/>
      <c r="F269" s="17"/>
      <c r="G269" s="17"/>
      <c r="H269" s="4"/>
      <c r="I269" s="4"/>
      <c r="J269" s="4"/>
      <c r="K269" s="4"/>
      <c r="L269" s="4"/>
      <c r="M269" s="4"/>
      <c r="N269" s="49"/>
    </row>
    <row r="270" spans="1:14">
      <c r="A270" s="2242"/>
      <c r="B270" s="234"/>
      <c r="C270" s="4" t="s">
        <v>105</v>
      </c>
      <c r="D270" s="17"/>
      <c r="E270" s="17"/>
      <c r="F270" s="17"/>
      <c r="G270" s="17"/>
      <c r="H270" s="4"/>
      <c r="I270" s="4"/>
      <c r="J270" s="4"/>
      <c r="K270" s="4"/>
      <c r="L270" s="4"/>
      <c r="M270" s="4"/>
      <c r="N270" s="49"/>
    </row>
    <row r="271" spans="1:14">
      <c r="A271" s="2242"/>
      <c r="B271" s="234"/>
      <c r="C271" s="4" t="s">
        <v>106</v>
      </c>
      <c r="D271" s="17"/>
      <c r="E271" s="17"/>
      <c r="F271" s="17"/>
      <c r="G271" s="17"/>
      <c r="H271" s="4"/>
      <c r="I271" s="4"/>
      <c r="J271" s="4"/>
      <c r="K271" s="4"/>
      <c r="L271" s="4"/>
      <c r="M271" s="4"/>
      <c r="N271" s="49"/>
    </row>
    <row r="272" spans="1:14">
      <c r="A272" s="2242"/>
      <c r="B272" s="236"/>
      <c r="C272" s="4" t="s">
        <v>107</v>
      </c>
      <c r="D272" s="4"/>
      <c r="E272" s="4"/>
      <c r="F272" s="4"/>
      <c r="G272" s="4"/>
      <c r="H272" s="4"/>
      <c r="I272" s="4"/>
      <c r="J272" s="4"/>
      <c r="K272" s="4"/>
      <c r="L272" s="4"/>
      <c r="M272" s="4"/>
      <c r="N272" s="49"/>
    </row>
    <row r="273" spans="1:14">
      <c r="A273" s="2242"/>
      <c r="B273" s="236"/>
      <c r="C273" s="4"/>
      <c r="D273" s="4"/>
      <c r="E273" s="4"/>
      <c r="F273" s="4"/>
      <c r="G273" s="4"/>
      <c r="H273" s="4"/>
      <c r="I273" s="4"/>
      <c r="J273" s="4"/>
      <c r="K273" s="4"/>
      <c r="L273" s="4"/>
      <c r="M273" s="4"/>
      <c r="N273" s="49"/>
    </row>
    <row r="274" spans="1:14">
      <c r="A274" s="2242"/>
      <c r="B274" s="27" t="s">
        <v>161</v>
      </c>
      <c r="C274" s="239" t="s">
        <v>206</v>
      </c>
      <c r="D274" s="29"/>
      <c r="E274" s="29"/>
      <c r="F274" s="29"/>
      <c r="G274" s="29"/>
      <c r="H274" s="29"/>
      <c r="I274" s="27" t="s">
        <v>164</v>
      </c>
      <c r="J274" s="240" t="s">
        <v>166</v>
      </c>
      <c r="K274" s="29"/>
      <c r="L274" s="29"/>
      <c r="M274" s="29"/>
      <c r="N274" s="228"/>
    </row>
    <row r="275" spans="1:14">
      <c r="A275" s="2242"/>
      <c r="B275" s="27" t="s">
        <v>162</v>
      </c>
      <c r="C275" s="240" t="s">
        <v>862</v>
      </c>
      <c r="D275" s="29"/>
      <c r="E275" s="29"/>
      <c r="F275" s="29"/>
      <c r="G275" s="29"/>
      <c r="H275" s="29"/>
      <c r="I275" s="27" t="s">
        <v>165</v>
      </c>
      <c r="J275" s="240" t="s">
        <v>205</v>
      </c>
      <c r="K275" s="29"/>
      <c r="L275" s="29"/>
      <c r="M275" s="29"/>
      <c r="N275" s="228"/>
    </row>
    <row r="276" spans="1:14">
      <c r="A276" s="2242"/>
      <c r="B276" s="27" t="s">
        <v>163</v>
      </c>
      <c r="C276" s="240" t="s">
        <v>863</v>
      </c>
      <c r="D276" s="29"/>
      <c r="E276" s="29"/>
      <c r="F276" s="29"/>
      <c r="G276" s="29"/>
      <c r="H276" s="29"/>
      <c r="I276" s="238" t="s">
        <v>178</v>
      </c>
      <c r="J276" s="29" t="s">
        <v>191</v>
      </c>
      <c r="K276" s="29"/>
      <c r="L276" s="29"/>
      <c r="M276" s="29"/>
      <c r="N276" s="228"/>
    </row>
    <row r="277" spans="1:14">
      <c r="A277" s="2242"/>
      <c r="B277" s="2248" t="str">
        <f ca="1">CELL("nomfichier")</f>
        <v>E:\0-UPRT\1-UPRT.FR-SITE-WEB\ff-fiches-fabrications\ff-fiches-fabrication-maj-08-2020\[ff-21-restauration-beignets.accacia.xlsx]Formats-Formules-Fonctions</v>
      </c>
      <c r="C277" s="2248"/>
      <c r="D277" s="2248"/>
      <c r="E277" s="2248"/>
      <c r="F277" s="2248"/>
      <c r="G277" s="2248"/>
      <c r="H277" s="2248"/>
      <c r="I277" s="2248"/>
      <c r="J277" s="2248"/>
      <c r="K277" s="2248"/>
      <c r="L277" s="2248"/>
      <c r="M277" s="2248"/>
      <c r="N277" s="49"/>
    </row>
    <row r="278" spans="1:14" ht="15.75" thickBot="1">
      <c r="A278" s="2242"/>
      <c r="B278" s="2249" t="s">
        <v>181</v>
      </c>
      <c r="C278" s="2249"/>
      <c r="D278" s="2249"/>
      <c r="E278" s="2249"/>
      <c r="F278" s="2249"/>
      <c r="G278" s="2249"/>
      <c r="H278" s="2249"/>
      <c r="I278" s="2249"/>
      <c r="J278" s="2249"/>
      <c r="K278" s="2249"/>
      <c r="L278" s="2249"/>
      <c r="M278" s="2249"/>
      <c r="N278" s="229"/>
    </row>
    <row r="279" spans="1:14" ht="15.75" thickBot="1"/>
    <row r="280" spans="1:14" ht="18.75">
      <c r="A280" s="12" t="s">
        <v>160</v>
      </c>
      <c r="B280" s="2255" t="s">
        <v>122</v>
      </c>
      <c r="C280" s="2255"/>
      <c r="D280" s="2255"/>
      <c r="E280" s="2255"/>
      <c r="F280" s="2255"/>
      <c r="G280" s="2255"/>
      <c r="H280" s="2255"/>
      <c r="I280" s="2255"/>
      <c r="J280" s="2255"/>
      <c r="K280" s="2255"/>
      <c r="L280" s="2255"/>
      <c r="M280" s="2255"/>
      <c r="N280" s="2255"/>
    </row>
    <row r="281" spans="1:14" ht="23.25">
      <c r="A281" s="2242" t="str">
        <f>B280</f>
        <v>Au Féminin.com</v>
      </c>
      <c r="B281" s="2256" t="s">
        <v>82</v>
      </c>
      <c r="C281" s="2256"/>
      <c r="D281" s="2256"/>
      <c r="E281" s="2256"/>
      <c r="F281" s="2256"/>
      <c r="G281" s="2256"/>
      <c r="H281" s="2256"/>
      <c r="I281" s="2256"/>
      <c r="J281" s="2256"/>
      <c r="K281" s="2256"/>
      <c r="L281" s="2256"/>
      <c r="M281" s="242" t="s">
        <v>178</v>
      </c>
      <c r="N281" s="243"/>
    </row>
    <row r="282" spans="1:14" ht="23.25">
      <c r="A282" s="2242"/>
      <c r="B282" s="31"/>
      <c r="C282" s="244"/>
      <c r="D282" s="31" t="s">
        <v>164</v>
      </c>
      <c r="E282" s="244"/>
      <c r="F282" s="244"/>
      <c r="G282" s="244"/>
      <c r="H282" s="244"/>
      <c r="I282" s="244"/>
      <c r="J282" s="244"/>
      <c r="K282" s="244"/>
      <c r="L282" s="244"/>
      <c r="M282" s="245" t="s">
        <v>81</v>
      </c>
      <c r="N282" s="246"/>
    </row>
    <row r="283" spans="1:14">
      <c r="A283" s="2242"/>
      <c r="B283" s="2257" t="s">
        <v>199</v>
      </c>
      <c r="C283" s="2257"/>
      <c r="D283" s="2245">
        <v>6</v>
      </c>
      <c r="E283" s="2258" t="s">
        <v>75</v>
      </c>
      <c r="F283" s="247"/>
      <c r="G283" s="247"/>
      <c r="H283" s="247"/>
      <c r="I283" s="247"/>
      <c r="J283" s="247"/>
      <c r="K283" s="247"/>
      <c r="L283" s="247"/>
      <c r="M283" s="2247">
        <v>10</v>
      </c>
      <c r="N283" s="2258" t="s">
        <v>75</v>
      </c>
    </row>
    <row r="284" spans="1:14">
      <c r="A284" s="2242"/>
      <c r="B284" s="2257"/>
      <c r="C284" s="2257"/>
      <c r="D284" s="2245"/>
      <c r="E284" s="2258"/>
      <c r="F284" s="247"/>
      <c r="G284" s="247"/>
      <c r="H284" s="247"/>
      <c r="I284" s="247"/>
      <c r="J284" s="247"/>
      <c r="K284" s="247"/>
      <c r="L284" s="247"/>
      <c r="M284" s="2247"/>
      <c r="N284" s="2258"/>
    </row>
    <row r="285" spans="1:14">
      <c r="A285" s="2242"/>
      <c r="B285" s="31" t="s">
        <v>162</v>
      </c>
      <c r="C285" s="32" t="s">
        <v>163</v>
      </c>
      <c r="D285" s="31" t="s">
        <v>161</v>
      </c>
      <c r="E285" s="248"/>
      <c r="F285" s="249"/>
      <c r="G285" s="249"/>
      <c r="H285" s="249"/>
      <c r="I285" s="249"/>
      <c r="J285" s="249"/>
      <c r="K285" s="249"/>
      <c r="L285" s="250" t="s">
        <v>165</v>
      </c>
      <c r="M285" s="52"/>
      <c r="N285" s="34"/>
    </row>
    <row r="286" spans="1:14" ht="15.75">
      <c r="A286" s="2242"/>
      <c r="B286" s="147">
        <v>0.15</v>
      </c>
      <c r="C286" s="148" t="s">
        <v>70</v>
      </c>
      <c r="D286" s="241" t="s">
        <v>123</v>
      </c>
      <c r="E286" s="248"/>
      <c r="F286" s="249"/>
      <c r="G286" s="249"/>
      <c r="H286" s="249"/>
      <c r="I286" s="249"/>
      <c r="J286" s="249"/>
      <c r="K286" s="249"/>
      <c r="L286" s="251" t="s">
        <v>200</v>
      </c>
      <c r="M286" s="255">
        <f>(B286/D283)*M283</f>
        <v>0.24999999999999997</v>
      </c>
      <c r="N286" s="252" t="str">
        <f t="shared" ref="N286:N296" si="8">C286</f>
        <v>kg</v>
      </c>
    </row>
    <row r="287" spans="1:14" ht="15.75">
      <c r="A287" s="2242"/>
      <c r="B287" s="147">
        <v>2</v>
      </c>
      <c r="C287" s="148" t="s">
        <v>74</v>
      </c>
      <c r="D287" s="35" t="s">
        <v>126</v>
      </c>
      <c r="E287" s="248"/>
      <c r="F287" s="249"/>
      <c r="G287" s="249"/>
      <c r="H287" s="249"/>
      <c r="I287" s="249"/>
      <c r="J287" s="249"/>
      <c r="K287" s="249"/>
      <c r="L287" s="251" t="s">
        <v>168</v>
      </c>
      <c r="M287" s="256">
        <f>(B287/D283)*M283</f>
        <v>3.333333333333333</v>
      </c>
      <c r="N287" s="252" t="str">
        <f t="shared" si="8"/>
        <v>pièces</v>
      </c>
    </row>
    <row r="288" spans="1:14" ht="15.75">
      <c r="A288" s="2242"/>
      <c r="B288" s="147">
        <v>1</v>
      </c>
      <c r="C288" s="148" t="s">
        <v>69</v>
      </c>
      <c r="D288" s="35" t="s">
        <v>125</v>
      </c>
      <c r="E288" s="248"/>
      <c r="F288" s="249"/>
      <c r="G288" s="249"/>
      <c r="H288" s="249"/>
      <c r="I288" s="249"/>
      <c r="J288" s="249"/>
      <c r="K288" s="249"/>
      <c r="L288" s="251" t="s">
        <v>208</v>
      </c>
      <c r="M288" s="257">
        <f>(B288/D283)*M283</f>
        <v>1.6666666666666665</v>
      </c>
      <c r="N288" s="252" t="str">
        <f t="shared" si="8"/>
        <v>l</v>
      </c>
    </row>
    <row r="289" spans="1:14" ht="15.75">
      <c r="A289" s="2242"/>
      <c r="B289" s="217">
        <v>0.1</v>
      </c>
      <c r="C289" s="148" t="s">
        <v>70</v>
      </c>
      <c r="D289" s="35" t="s">
        <v>124</v>
      </c>
      <c r="E289" s="248"/>
      <c r="F289" s="249"/>
      <c r="G289" s="249"/>
      <c r="H289" s="249"/>
      <c r="I289" s="249"/>
      <c r="J289" s="249"/>
      <c r="K289" s="249"/>
      <c r="L289" s="251" t="s">
        <v>29</v>
      </c>
      <c r="M289" s="255">
        <f>(B289/D283)*M283</f>
        <v>0.16666666666666666</v>
      </c>
      <c r="N289" s="252" t="str">
        <f t="shared" si="8"/>
        <v>kg</v>
      </c>
    </row>
    <row r="290" spans="1:14" ht="15.75">
      <c r="A290" s="2242"/>
      <c r="B290" s="147">
        <v>2</v>
      </c>
      <c r="C290" s="147" t="s">
        <v>86</v>
      </c>
      <c r="D290" s="35" t="s">
        <v>66</v>
      </c>
      <c r="E290" s="248"/>
      <c r="F290" s="249"/>
      <c r="G290" s="249"/>
      <c r="H290" s="249"/>
      <c r="I290" s="249"/>
      <c r="J290" s="249"/>
      <c r="K290" s="249"/>
      <c r="L290" s="251" t="s">
        <v>221</v>
      </c>
      <c r="M290" s="256">
        <f>(B290/D283)*M283</f>
        <v>3.333333333333333</v>
      </c>
      <c r="N290" s="252" t="str">
        <f t="shared" si="8"/>
        <v>C à S</v>
      </c>
    </row>
    <row r="291" spans="1:14" ht="15.75">
      <c r="A291" s="2242"/>
      <c r="B291" s="147">
        <v>3</v>
      </c>
      <c r="C291" s="147" t="s">
        <v>86</v>
      </c>
      <c r="D291" s="35" t="s">
        <v>127</v>
      </c>
      <c r="E291" s="248"/>
      <c r="F291" s="249"/>
      <c r="G291" s="249"/>
      <c r="H291" s="249"/>
      <c r="I291" s="249"/>
      <c r="J291" s="249"/>
      <c r="K291" s="249"/>
      <c r="L291" s="251" t="s">
        <v>222</v>
      </c>
      <c r="M291" s="256">
        <f>(B291/D283)*M283</f>
        <v>5</v>
      </c>
      <c r="N291" s="252" t="str">
        <f t="shared" si="8"/>
        <v>C à S</v>
      </c>
    </row>
    <row r="292" spans="1:14" ht="15.75">
      <c r="A292" s="2242"/>
      <c r="B292" s="147"/>
      <c r="C292" s="147"/>
      <c r="D292" s="35" t="s">
        <v>128</v>
      </c>
      <c r="E292" s="248"/>
      <c r="F292" s="249"/>
      <c r="G292" s="249"/>
      <c r="H292" s="249"/>
      <c r="I292" s="249"/>
      <c r="J292" s="249"/>
      <c r="K292" s="249"/>
      <c r="L292" s="251" t="s">
        <v>128</v>
      </c>
      <c r="M292" s="258">
        <f>(B292/D283)*M283</f>
        <v>0</v>
      </c>
      <c r="N292" s="252">
        <f t="shared" si="8"/>
        <v>0</v>
      </c>
    </row>
    <row r="293" spans="1:14" ht="15.75">
      <c r="A293" s="2242"/>
      <c r="B293" s="147"/>
      <c r="C293" s="147"/>
      <c r="D293" s="35"/>
      <c r="E293" s="248"/>
      <c r="F293" s="249"/>
      <c r="G293" s="249"/>
      <c r="H293" s="249"/>
      <c r="I293" s="249"/>
      <c r="J293" s="249"/>
      <c r="K293" s="249"/>
      <c r="L293" s="251"/>
      <c r="M293" s="258">
        <f>(B293/D283)*M283</f>
        <v>0</v>
      </c>
      <c r="N293" s="252">
        <f t="shared" si="8"/>
        <v>0</v>
      </c>
    </row>
    <row r="294" spans="1:14" ht="15.75">
      <c r="A294" s="2242"/>
      <c r="B294" s="147"/>
      <c r="C294" s="147"/>
      <c r="D294" s="35"/>
      <c r="E294" s="248"/>
      <c r="F294" s="249"/>
      <c r="G294" s="249"/>
      <c r="H294" s="249"/>
      <c r="I294" s="249"/>
      <c r="J294" s="249"/>
      <c r="K294" s="249"/>
      <c r="L294" s="251"/>
      <c r="M294" s="258">
        <f>(B294/D283)*M283</f>
        <v>0</v>
      </c>
      <c r="N294" s="252">
        <f t="shared" si="8"/>
        <v>0</v>
      </c>
    </row>
    <row r="295" spans="1:14" ht="15.75">
      <c r="A295" s="2242"/>
      <c r="B295" s="147"/>
      <c r="C295" s="147"/>
      <c r="D295" s="35"/>
      <c r="E295" s="248"/>
      <c r="F295" s="249"/>
      <c r="G295" s="249"/>
      <c r="H295" s="249"/>
      <c r="I295" s="249"/>
      <c r="J295" s="249"/>
      <c r="K295" s="249"/>
      <c r="L295" s="251"/>
      <c r="M295" s="258">
        <f>(B295/D283)*M283</f>
        <v>0</v>
      </c>
      <c r="N295" s="252">
        <f t="shared" si="8"/>
        <v>0</v>
      </c>
    </row>
    <row r="296" spans="1:14" ht="15.75">
      <c r="A296" s="2242"/>
      <c r="B296" s="147"/>
      <c r="C296" s="147"/>
      <c r="D296" s="34"/>
      <c r="E296" s="248"/>
      <c r="F296" s="249"/>
      <c r="G296" s="249"/>
      <c r="H296" s="249"/>
      <c r="I296" s="249"/>
      <c r="J296" s="249"/>
      <c r="K296" s="249"/>
      <c r="L296" s="251"/>
      <c r="M296" s="258">
        <f>(B296/D283)*M283</f>
        <v>0</v>
      </c>
      <c r="N296" s="252">
        <f t="shared" si="8"/>
        <v>0</v>
      </c>
    </row>
    <row r="297" spans="1:14">
      <c r="A297" s="2242"/>
      <c r="B297" s="51"/>
      <c r="C297" s="51"/>
      <c r="D297" s="34"/>
      <c r="E297" s="248"/>
      <c r="F297" s="249"/>
      <c r="G297" s="249"/>
      <c r="H297" s="249"/>
      <c r="I297" s="249"/>
      <c r="J297" s="249"/>
      <c r="K297" s="249"/>
      <c r="L297" s="248"/>
      <c r="M297" s="51"/>
      <c r="N297" s="51"/>
    </row>
    <row r="298" spans="1:14">
      <c r="A298" s="2242"/>
      <c r="B298" s="51"/>
      <c r="C298" s="51"/>
      <c r="D298" s="34"/>
      <c r="E298" s="248"/>
      <c r="F298" s="249"/>
      <c r="G298" s="249"/>
      <c r="H298" s="249"/>
      <c r="I298" s="249"/>
      <c r="J298" s="249"/>
      <c r="K298" s="249"/>
      <c r="L298" s="248"/>
      <c r="M298" s="51"/>
      <c r="N298" s="51"/>
    </row>
    <row r="299" spans="1:14" ht="15.75" thickBot="1">
      <c r="A299" s="2242"/>
      <c r="B299" s="43" t="s">
        <v>83</v>
      </c>
      <c r="C299" s="6"/>
      <c r="D299" s="7" t="s">
        <v>49</v>
      </c>
      <c r="E299" s="156"/>
      <c r="F299" s="156"/>
      <c r="G299" s="158"/>
      <c r="H299" s="158"/>
      <c r="I299" s="158"/>
      <c r="J299" s="158"/>
      <c r="K299" s="158"/>
      <c r="L299" s="158"/>
      <c r="M299" s="158"/>
      <c r="N299" s="51"/>
    </row>
    <row r="300" spans="1:14" ht="18.75">
      <c r="A300" s="2242"/>
      <c r="B300" s="259"/>
      <c r="C300" s="2228" t="str">
        <f>B280</f>
        <v>Au Féminin.com</v>
      </c>
      <c r="D300" s="2228"/>
      <c r="E300" s="2228"/>
      <c r="F300" s="2228"/>
      <c r="G300" s="2228"/>
      <c r="H300" s="155"/>
      <c r="I300" s="155"/>
      <c r="J300" s="155"/>
      <c r="K300" s="155"/>
      <c r="L300" s="155"/>
      <c r="M300" s="155"/>
      <c r="N300" s="51"/>
    </row>
    <row r="301" spans="1:14">
      <c r="A301" s="2242"/>
      <c r="B301" s="260"/>
      <c r="C301" s="4" t="s">
        <v>129</v>
      </c>
      <c r="D301" s="18"/>
      <c r="E301" s="18"/>
      <c r="F301" s="18"/>
      <c r="G301" s="18"/>
      <c r="H301" s="4"/>
      <c r="I301" s="4"/>
      <c r="J301" s="4"/>
      <c r="K301" s="4"/>
      <c r="L301" s="4"/>
      <c r="M301" s="4"/>
      <c r="N301" s="51"/>
    </row>
    <row r="302" spans="1:14">
      <c r="A302" s="2242"/>
      <c r="B302" s="261"/>
      <c r="C302" s="4" t="s">
        <v>130</v>
      </c>
      <c r="D302" s="18"/>
      <c r="E302" s="18"/>
      <c r="F302" s="18"/>
      <c r="G302" s="18"/>
      <c r="H302" s="4"/>
      <c r="I302" s="4"/>
      <c r="J302" s="4"/>
      <c r="K302" s="4"/>
      <c r="L302" s="4"/>
      <c r="M302" s="4"/>
      <c r="N302" s="51"/>
    </row>
    <row r="303" spans="1:14">
      <c r="A303" s="2242"/>
      <c r="B303" s="261"/>
      <c r="C303" s="4" t="s">
        <v>131</v>
      </c>
      <c r="D303" s="18"/>
      <c r="E303" s="18"/>
      <c r="F303" s="18"/>
      <c r="G303" s="18"/>
      <c r="H303" s="4"/>
      <c r="I303" s="4"/>
      <c r="J303" s="4"/>
      <c r="K303" s="4"/>
      <c r="L303" s="4"/>
      <c r="M303" s="4"/>
      <c r="N303" s="51"/>
    </row>
    <row r="304" spans="1:14">
      <c r="A304" s="2242"/>
      <c r="B304" s="261"/>
      <c r="C304" s="4" t="s">
        <v>132</v>
      </c>
      <c r="D304" s="18"/>
      <c r="E304" s="18"/>
      <c r="F304" s="18"/>
      <c r="G304" s="18"/>
      <c r="H304" s="4"/>
      <c r="I304" s="4"/>
      <c r="J304" s="4"/>
      <c r="K304" s="4"/>
      <c r="L304" s="4"/>
      <c r="M304" s="4"/>
      <c r="N304" s="51"/>
    </row>
    <row r="305" spans="1:14">
      <c r="A305" s="2242"/>
      <c r="B305" s="261"/>
      <c r="C305" s="4" t="s">
        <v>135</v>
      </c>
      <c r="D305" s="18"/>
      <c r="E305" s="18"/>
      <c r="F305" s="18"/>
      <c r="G305" s="18"/>
      <c r="H305" s="4"/>
      <c r="I305" s="4"/>
      <c r="J305" s="4"/>
      <c r="K305" s="4"/>
      <c r="L305" s="4"/>
      <c r="M305" s="4"/>
      <c r="N305" s="51"/>
    </row>
    <row r="306" spans="1:14">
      <c r="A306" s="2242"/>
      <c r="B306" s="260"/>
      <c r="C306" s="4" t="s">
        <v>136</v>
      </c>
      <c r="D306" s="18"/>
      <c r="E306" s="18"/>
      <c r="F306" s="18"/>
      <c r="G306" s="18"/>
      <c r="H306" s="4"/>
      <c r="I306" s="4"/>
      <c r="J306" s="4"/>
      <c r="K306" s="4"/>
      <c r="L306" s="4"/>
      <c r="M306" s="4"/>
      <c r="N306" s="51"/>
    </row>
    <row r="307" spans="1:14">
      <c r="A307" s="2242"/>
      <c r="B307" s="260"/>
      <c r="C307" s="4" t="s">
        <v>137</v>
      </c>
      <c r="D307" s="18"/>
      <c r="E307" s="18"/>
      <c r="F307" s="18"/>
      <c r="G307" s="18"/>
      <c r="H307" s="4"/>
      <c r="I307" s="4"/>
      <c r="J307" s="4"/>
      <c r="K307" s="4"/>
      <c r="L307" s="4"/>
      <c r="M307" s="4"/>
      <c r="N307" s="51"/>
    </row>
    <row r="308" spans="1:14">
      <c r="A308" s="2242"/>
      <c r="B308" s="260"/>
      <c r="C308" s="4" t="s">
        <v>133</v>
      </c>
      <c r="D308" s="18"/>
      <c r="E308" s="18"/>
      <c r="F308" s="18"/>
      <c r="G308" s="18"/>
      <c r="H308" s="4"/>
      <c r="I308" s="4"/>
      <c r="J308" s="4"/>
      <c r="K308" s="4"/>
      <c r="L308" s="4"/>
      <c r="M308" s="4"/>
      <c r="N308" s="51"/>
    </row>
    <row r="309" spans="1:14">
      <c r="A309" s="2242"/>
      <c r="B309" s="260"/>
      <c r="C309" s="4" t="s">
        <v>134</v>
      </c>
      <c r="D309" s="18"/>
      <c r="E309" s="18"/>
      <c r="F309" s="18"/>
      <c r="G309" s="18"/>
      <c r="H309" s="4"/>
      <c r="I309" s="4"/>
      <c r="J309" s="4"/>
      <c r="K309" s="4"/>
      <c r="L309" s="4"/>
      <c r="M309" s="4"/>
      <c r="N309" s="51"/>
    </row>
    <row r="310" spans="1:14">
      <c r="A310" s="2242"/>
      <c r="B310" s="260"/>
      <c r="C310" s="4" t="s">
        <v>864</v>
      </c>
      <c r="D310" s="17"/>
      <c r="E310" s="17"/>
      <c r="F310" s="17"/>
      <c r="G310" s="17"/>
      <c r="H310" s="4"/>
      <c r="I310" s="4"/>
      <c r="J310" s="4"/>
      <c r="K310" s="4"/>
      <c r="L310" s="4"/>
      <c r="M310" s="4"/>
      <c r="N310" s="51"/>
    </row>
    <row r="311" spans="1:14">
      <c r="A311" s="2242"/>
      <c r="B311" s="260"/>
      <c r="C311" s="4" t="s">
        <v>138</v>
      </c>
      <c r="D311" s="17"/>
      <c r="E311" s="17"/>
      <c r="F311" s="17"/>
      <c r="G311" s="17"/>
      <c r="H311" s="4"/>
      <c r="I311" s="4"/>
      <c r="J311" s="4"/>
      <c r="K311" s="4"/>
      <c r="L311" s="4"/>
      <c r="M311" s="4"/>
      <c r="N311" s="51"/>
    </row>
    <row r="312" spans="1:14">
      <c r="A312" s="2242"/>
      <c r="B312" s="260"/>
      <c r="C312" s="4" t="s">
        <v>139</v>
      </c>
      <c r="D312" s="17"/>
      <c r="E312" s="17"/>
      <c r="F312" s="17"/>
      <c r="G312" s="17"/>
      <c r="H312" s="4"/>
      <c r="I312" s="4"/>
      <c r="J312" s="4"/>
      <c r="K312" s="4"/>
      <c r="L312" s="4"/>
      <c r="M312" s="4"/>
      <c r="N312" s="51"/>
    </row>
    <row r="313" spans="1:14">
      <c r="A313" s="2242"/>
      <c r="B313" s="260"/>
      <c r="C313" s="4"/>
      <c r="D313" s="17"/>
      <c r="E313" s="17"/>
      <c r="F313" s="17"/>
      <c r="G313" s="17"/>
      <c r="H313" s="4"/>
      <c r="I313" s="4"/>
      <c r="J313" s="4"/>
      <c r="K313" s="4"/>
      <c r="L313" s="4"/>
      <c r="M313" s="4"/>
      <c r="N313" s="51"/>
    </row>
    <row r="314" spans="1:14">
      <c r="A314" s="2242"/>
      <c r="B314" s="262"/>
      <c r="C314" s="4"/>
      <c r="D314" s="4"/>
      <c r="E314" s="4"/>
      <c r="F314" s="4"/>
      <c r="G314" s="4"/>
      <c r="H314" s="4"/>
      <c r="I314" s="4"/>
      <c r="J314" s="4"/>
      <c r="K314" s="4"/>
      <c r="L314" s="4"/>
      <c r="M314" s="4"/>
      <c r="N314" s="51"/>
    </row>
    <row r="315" spans="1:14">
      <c r="A315" s="2242"/>
      <c r="B315" s="31" t="s">
        <v>161</v>
      </c>
      <c r="C315" s="263" t="s">
        <v>206</v>
      </c>
      <c r="D315" s="34"/>
      <c r="E315" s="34"/>
      <c r="F315" s="34"/>
      <c r="G315" s="34"/>
      <c r="H315" s="34"/>
      <c r="I315" s="31" t="s">
        <v>164</v>
      </c>
      <c r="J315" s="264" t="s">
        <v>166</v>
      </c>
      <c r="K315" s="34"/>
      <c r="L315" s="34"/>
      <c r="M315" s="34"/>
      <c r="N315" s="253"/>
    </row>
    <row r="316" spans="1:14">
      <c r="A316" s="2242"/>
      <c r="B316" s="31" t="s">
        <v>162</v>
      </c>
      <c r="C316" s="264" t="s">
        <v>862</v>
      </c>
      <c r="D316" s="34"/>
      <c r="E316" s="34"/>
      <c r="F316" s="34"/>
      <c r="G316" s="34"/>
      <c r="H316" s="34"/>
      <c r="I316" s="31" t="s">
        <v>165</v>
      </c>
      <c r="J316" s="264" t="s">
        <v>205</v>
      </c>
      <c r="K316" s="34"/>
      <c r="L316" s="34"/>
      <c r="M316" s="34"/>
      <c r="N316" s="253"/>
    </row>
    <row r="317" spans="1:14">
      <c r="A317" s="2242"/>
      <c r="B317" s="31" t="s">
        <v>163</v>
      </c>
      <c r="C317" s="264" t="s">
        <v>863</v>
      </c>
      <c r="D317" s="34"/>
      <c r="E317" s="34"/>
      <c r="F317" s="34"/>
      <c r="G317" s="34"/>
      <c r="H317" s="34"/>
      <c r="I317" s="265" t="s">
        <v>178</v>
      </c>
      <c r="J317" s="34" t="s">
        <v>191</v>
      </c>
      <c r="K317" s="34"/>
      <c r="L317" s="34"/>
      <c r="M317" s="34"/>
      <c r="N317" s="253"/>
    </row>
    <row r="318" spans="1:14">
      <c r="A318" s="2242"/>
      <c r="B318" s="2248" t="str">
        <f ca="1">CELL("nomfichier")</f>
        <v>E:\0-UPRT\1-UPRT.FR-SITE-WEB\ff-fiches-fabrications\ff-fiches-fabrication-maj-08-2020\[ff-21-restauration-beignets.accacia.xlsx]Formats-Formules-Fonctions</v>
      </c>
      <c r="C318" s="2248"/>
      <c r="D318" s="2248"/>
      <c r="E318" s="2248"/>
      <c r="F318" s="2248"/>
      <c r="G318" s="2248"/>
      <c r="H318" s="2248"/>
      <c r="I318" s="2248"/>
      <c r="J318" s="2248"/>
      <c r="K318" s="2248"/>
      <c r="L318" s="2248"/>
      <c r="M318" s="2248"/>
      <c r="N318" s="51"/>
    </row>
    <row r="319" spans="1:14" ht="15.75" thickBot="1">
      <c r="A319" s="2242"/>
      <c r="B319" s="2249" t="s">
        <v>181</v>
      </c>
      <c r="C319" s="2249"/>
      <c r="D319" s="2249"/>
      <c r="E319" s="2249"/>
      <c r="F319" s="2249"/>
      <c r="G319" s="2249"/>
      <c r="H319" s="2249"/>
      <c r="I319" s="2249"/>
      <c r="J319" s="2249"/>
      <c r="K319" s="2249"/>
      <c r="L319" s="2249"/>
      <c r="M319" s="2249"/>
      <c r="N319" s="254"/>
    </row>
    <row r="320" spans="1:14" ht="15.75" thickBot="1"/>
    <row r="321" spans="1:14" ht="18.75">
      <c r="A321" s="12" t="s">
        <v>160</v>
      </c>
      <c r="B321" s="2250" t="s">
        <v>140</v>
      </c>
      <c r="C321" s="2250"/>
      <c r="D321" s="2250"/>
      <c r="E321" s="2250"/>
      <c r="F321" s="2250"/>
      <c r="G321" s="2250"/>
      <c r="H321" s="2250"/>
      <c r="I321" s="2250"/>
      <c r="J321" s="2250"/>
      <c r="K321" s="2250"/>
      <c r="L321" s="2250"/>
      <c r="M321" s="2250"/>
      <c r="N321" s="2250"/>
    </row>
    <row r="322" spans="1:14" ht="23.25">
      <c r="A322" s="2242" t="str">
        <f>B321</f>
        <v>Délice de Celeste</v>
      </c>
      <c r="B322" s="2251" t="s">
        <v>82</v>
      </c>
      <c r="C322" s="2251"/>
      <c r="D322" s="2251"/>
      <c r="E322" s="2251"/>
      <c r="F322" s="2251"/>
      <c r="G322" s="2251"/>
      <c r="H322" s="2251"/>
      <c r="I322" s="2251"/>
      <c r="J322" s="2251"/>
      <c r="K322" s="2251"/>
      <c r="L322" s="2251"/>
      <c r="M322" s="292" t="s">
        <v>178</v>
      </c>
      <c r="N322" s="294"/>
    </row>
    <row r="323" spans="1:14" ht="23.25">
      <c r="A323" s="2242"/>
      <c r="B323" s="266"/>
      <c r="C323" s="267"/>
      <c r="D323" s="266" t="s">
        <v>164</v>
      </c>
      <c r="E323" s="267"/>
      <c r="F323" s="267"/>
      <c r="G323" s="267"/>
      <c r="H323" s="267"/>
      <c r="I323" s="267"/>
      <c r="J323" s="267"/>
      <c r="K323" s="267"/>
      <c r="L323" s="267"/>
      <c r="M323" s="293" t="s">
        <v>81</v>
      </c>
      <c r="N323" s="268"/>
    </row>
    <row r="324" spans="1:14">
      <c r="A324" s="2242"/>
      <c r="B324" s="2252" t="s">
        <v>199</v>
      </c>
      <c r="C324" s="2252"/>
      <c r="D324" s="2245">
        <v>6</v>
      </c>
      <c r="E324" s="2253" t="s">
        <v>75</v>
      </c>
      <c r="F324" s="270"/>
      <c r="G324" s="270"/>
      <c r="H324" s="270"/>
      <c r="I324" s="270"/>
      <c r="J324" s="270"/>
      <c r="K324" s="270"/>
      <c r="L324" s="270"/>
      <c r="M324" s="2247">
        <v>10</v>
      </c>
      <c r="N324" s="2254" t="s">
        <v>75</v>
      </c>
    </row>
    <row r="325" spans="1:14">
      <c r="A325" s="2242"/>
      <c r="B325" s="2252"/>
      <c r="C325" s="2252"/>
      <c r="D325" s="2245"/>
      <c r="E325" s="2253"/>
      <c r="F325" s="270"/>
      <c r="G325" s="270"/>
      <c r="H325" s="270"/>
      <c r="I325" s="270"/>
      <c r="J325" s="270"/>
      <c r="K325" s="270"/>
      <c r="L325" s="270"/>
      <c r="M325" s="2247"/>
      <c r="N325" s="2254"/>
    </row>
    <row r="326" spans="1:14">
      <c r="A326" s="2242"/>
      <c r="B326" s="266" t="s">
        <v>162</v>
      </c>
      <c r="C326" s="269" t="s">
        <v>163</v>
      </c>
      <c r="D326" s="266" t="s">
        <v>161</v>
      </c>
      <c r="E326" s="271"/>
      <c r="F326" s="272"/>
      <c r="G326" s="272"/>
      <c r="H326" s="272"/>
      <c r="I326" s="272"/>
      <c r="J326" s="272"/>
      <c r="K326" s="272"/>
      <c r="L326" s="285" t="s">
        <v>165</v>
      </c>
      <c r="M326" s="286"/>
      <c r="N326" s="38"/>
    </row>
    <row r="327" spans="1:14" ht="15.75">
      <c r="A327" s="2242"/>
      <c r="B327" s="147">
        <v>0.18</v>
      </c>
      <c r="C327" s="148" t="s">
        <v>70</v>
      </c>
      <c r="D327" s="284" t="s">
        <v>869</v>
      </c>
      <c r="E327" s="271"/>
      <c r="F327" s="272"/>
      <c r="G327" s="272"/>
      <c r="H327" s="272"/>
      <c r="I327" s="272"/>
      <c r="J327" s="272"/>
      <c r="K327" s="272"/>
      <c r="L327" s="287" t="s">
        <v>223</v>
      </c>
      <c r="M327" s="288">
        <f>(B327/D324)*M324</f>
        <v>0.3</v>
      </c>
      <c r="N327" s="289" t="str">
        <f t="shared" ref="N327:N337" si="9">C327</f>
        <v>kg</v>
      </c>
    </row>
    <row r="328" spans="1:14" ht="15.75">
      <c r="A328" s="2242"/>
      <c r="B328" s="147">
        <v>1</v>
      </c>
      <c r="C328" s="148" t="s">
        <v>73</v>
      </c>
      <c r="D328" s="284" t="s">
        <v>870</v>
      </c>
      <c r="E328" s="271"/>
      <c r="F328" s="272"/>
      <c r="G328" s="272"/>
      <c r="H328" s="272"/>
      <c r="I328" s="272"/>
      <c r="J328" s="272"/>
      <c r="K328" s="272"/>
      <c r="L328" s="287" t="s">
        <v>224</v>
      </c>
      <c r="M328" s="290">
        <f>(B328/D324)*M324</f>
        <v>1.6666666666666665</v>
      </c>
      <c r="N328" s="289" t="str">
        <f t="shared" si="9"/>
        <v>pincées</v>
      </c>
    </row>
    <row r="329" spans="1:14" ht="15.75">
      <c r="A329" s="2242"/>
      <c r="B329" s="147">
        <v>1</v>
      </c>
      <c r="C329" s="148" t="s">
        <v>62</v>
      </c>
      <c r="D329" s="284" t="s">
        <v>871</v>
      </c>
      <c r="E329" s="271"/>
      <c r="F329" s="272"/>
      <c r="G329" s="272"/>
      <c r="H329" s="272"/>
      <c r="I329" s="272"/>
      <c r="J329" s="272"/>
      <c r="K329" s="272"/>
      <c r="L329" s="287" t="s">
        <v>225</v>
      </c>
      <c r="M329" s="290">
        <f>(B329/D324)*M324</f>
        <v>1.6666666666666665</v>
      </c>
      <c r="N329" s="289" t="str">
        <f t="shared" si="9"/>
        <v>œufs</v>
      </c>
    </row>
    <row r="330" spans="1:14" ht="15.75">
      <c r="A330" s="2242"/>
      <c r="B330" s="217">
        <v>0.1</v>
      </c>
      <c r="C330" s="148" t="s">
        <v>70</v>
      </c>
      <c r="D330" s="284" t="s">
        <v>872</v>
      </c>
      <c r="E330" s="271"/>
      <c r="F330" s="272"/>
      <c r="G330" s="272"/>
      <c r="H330" s="272"/>
      <c r="I330" s="272"/>
      <c r="J330" s="272"/>
      <c r="K330" s="272"/>
      <c r="L330" s="287" t="s">
        <v>226</v>
      </c>
      <c r="M330" s="288">
        <f>(B330/D324)*M324</f>
        <v>0.16666666666666666</v>
      </c>
      <c r="N330" s="289" t="str">
        <f t="shared" si="9"/>
        <v>kg</v>
      </c>
    </row>
    <row r="331" spans="1:14" ht="15.75">
      <c r="A331" s="2242"/>
      <c r="B331" s="147">
        <v>0.15</v>
      </c>
      <c r="C331" s="147" t="s">
        <v>70</v>
      </c>
      <c r="D331" s="284" t="s">
        <v>873</v>
      </c>
      <c r="E331" s="271"/>
      <c r="F331" s="272"/>
      <c r="G331" s="272"/>
      <c r="H331" s="272"/>
      <c r="I331" s="272"/>
      <c r="J331" s="272"/>
      <c r="K331" s="272"/>
      <c r="L331" s="287" t="s">
        <v>227</v>
      </c>
      <c r="M331" s="288">
        <f>(B331/D324)*M324</f>
        <v>0.24999999999999997</v>
      </c>
      <c r="N331" s="289" t="str">
        <f t="shared" si="9"/>
        <v>kg</v>
      </c>
    </row>
    <row r="332" spans="1:14" ht="15.75">
      <c r="A332" s="2242"/>
      <c r="B332" s="147">
        <v>0.05</v>
      </c>
      <c r="C332" s="147" t="s">
        <v>70</v>
      </c>
      <c r="D332" s="284" t="s">
        <v>874</v>
      </c>
      <c r="E332" s="271"/>
      <c r="F332" s="272"/>
      <c r="G332" s="272"/>
      <c r="H332" s="272"/>
      <c r="I332" s="272"/>
      <c r="J332" s="272"/>
      <c r="K332" s="272"/>
      <c r="L332" s="287" t="s">
        <v>228</v>
      </c>
      <c r="M332" s="288">
        <f>(B332/D324)*M324</f>
        <v>8.3333333333333329E-2</v>
      </c>
      <c r="N332" s="289" t="str">
        <f t="shared" si="9"/>
        <v>kg</v>
      </c>
    </row>
    <row r="333" spans="1:14" ht="15.75">
      <c r="A333" s="2242"/>
      <c r="B333" s="147">
        <v>1</v>
      </c>
      <c r="C333" s="147" t="s">
        <v>141</v>
      </c>
      <c r="D333" s="284" t="s">
        <v>875</v>
      </c>
      <c r="E333" s="271"/>
      <c r="F333" s="272"/>
      <c r="G333" s="272"/>
      <c r="H333" s="272"/>
      <c r="I333" s="272"/>
      <c r="J333" s="272"/>
      <c r="K333" s="272"/>
      <c r="L333" s="287" t="s">
        <v>229</v>
      </c>
      <c r="M333" s="291">
        <f>(B333/D324)*M324</f>
        <v>1.6666666666666665</v>
      </c>
      <c r="N333" s="289" t="str">
        <f t="shared" si="9"/>
        <v>sachets</v>
      </c>
    </row>
    <row r="334" spans="1:14" ht="15.75">
      <c r="A334" s="2242"/>
      <c r="B334" s="147"/>
      <c r="C334" s="147" t="s">
        <v>63</v>
      </c>
      <c r="D334" s="284" t="s">
        <v>52</v>
      </c>
      <c r="E334" s="271"/>
      <c r="F334" s="272"/>
      <c r="G334" s="272"/>
      <c r="H334" s="272"/>
      <c r="I334" s="272"/>
      <c r="J334" s="272"/>
      <c r="K334" s="272"/>
      <c r="L334" s="287" t="s">
        <v>52</v>
      </c>
      <c r="M334" s="291">
        <f>(B334/D324)*M324</f>
        <v>0</v>
      </c>
      <c r="N334" s="289" t="str">
        <f t="shared" si="9"/>
        <v>fleurs</v>
      </c>
    </row>
    <row r="335" spans="1:14" ht="15.75">
      <c r="A335" s="2242"/>
      <c r="B335" s="147"/>
      <c r="C335" s="147"/>
      <c r="D335" s="38"/>
      <c r="E335" s="271"/>
      <c r="F335" s="272"/>
      <c r="G335" s="272"/>
      <c r="H335" s="272"/>
      <c r="I335" s="272"/>
      <c r="J335" s="272"/>
      <c r="K335" s="272"/>
      <c r="L335" s="287"/>
      <c r="M335" s="291">
        <f>(B335/D324)*M324</f>
        <v>0</v>
      </c>
      <c r="N335" s="289">
        <f t="shared" si="9"/>
        <v>0</v>
      </c>
    </row>
    <row r="336" spans="1:14" ht="15.75">
      <c r="A336" s="2242"/>
      <c r="B336" s="147"/>
      <c r="C336" s="147"/>
      <c r="D336" s="38"/>
      <c r="E336" s="271"/>
      <c r="F336" s="272"/>
      <c r="G336" s="272"/>
      <c r="H336" s="272"/>
      <c r="I336" s="272"/>
      <c r="J336" s="272"/>
      <c r="K336" s="272"/>
      <c r="L336" s="287"/>
      <c r="M336" s="291">
        <f>(B336/D324)*M324</f>
        <v>0</v>
      </c>
      <c r="N336" s="289">
        <f t="shared" si="9"/>
        <v>0</v>
      </c>
    </row>
    <row r="337" spans="1:14" ht="15.75">
      <c r="A337" s="2242"/>
      <c r="B337" s="147"/>
      <c r="C337" s="147"/>
      <c r="D337" s="38"/>
      <c r="E337" s="271"/>
      <c r="F337" s="272"/>
      <c r="G337" s="272"/>
      <c r="H337" s="272"/>
      <c r="I337" s="272"/>
      <c r="J337" s="272"/>
      <c r="K337" s="272"/>
      <c r="L337" s="287"/>
      <c r="M337" s="291">
        <f>(B337/D324)*M324</f>
        <v>0</v>
      </c>
      <c r="N337" s="289">
        <f t="shared" si="9"/>
        <v>0</v>
      </c>
    </row>
    <row r="338" spans="1:14">
      <c r="A338" s="2242"/>
      <c r="B338" s="273"/>
      <c r="C338" s="273"/>
      <c r="D338" s="40"/>
      <c r="E338" s="271"/>
      <c r="F338" s="272"/>
      <c r="G338" s="272"/>
      <c r="H338" s="272"/>
      <c r="I338" s="272"/>
      <c r="J338" s="272"/>
      <c r="K338" s="272"/>
      <c r="L338" s="271"/>
      <c r="M338" s="273"/>
      <c r="N338" s="273"/>
    </row>
    <row r="339" spans="1:14">
      <c r="A339" s="2242"/>
      <c r="B339" s="273"/>
      <c r="C339" s="273"/>
      <c r="D339" s="40"/>
      <c r="E339" s="271"/>
      <c r="F339" s="272"/>
      <c r="G339" s="272"/>
      <c r="H339" s="272"/>
      <c r="I339" s="272"/>
      <c r="J339" s="272"/>
      <c r="K339" s="272"/>
      <c r="L339" s="271"/>
      <c r="M339" s="273"/>
      <c r="N339" s="273"/>
    </row>
    <row r="340" spans="1:14" ht="15.75" thickBot="1">
      <c r="A340" s="2242"/>
      <c r="B340" s="43" t="s">
        <v>83</v>
      </c>
      <c r="C340" s="6"/>
      <c r="D340" s="8" t="s">
        <v>51</v>
      </c>
      <c r="E340" s="156"/>
      <c r="F340" s="156"/>
      <c r="G340" s="158"/>
      <c r="H340" s="158"/>
      <c r="I340" s="158"/>
      <c r="J340" s="158"/>
      <c r="K340" s="158"/>
      <c r="L340" s="158"/>
      <c r="M340" s="158"/>
      <c r="N340" s="273"/>
    </row>
    <row r="341" spans="1:14" ht="18.75">
      <c r="A341" s="2242"/>
      <c r="B341" s="276"/>
      <c r="C341" s="2228" t="str">
        <f>B321</f>
        <v>Délice de Celeste</v>
      </c>
      <c r="D341" s="2228"/>
      <c r="E341" s="2228"/>
      <c r="F341" s="2228"/>
      <c r="G341" s="2228"/>
      <c r="H341" s="155"/>
      <c r="I341" s="155"/>
      <c r="J341" s="155"/>
      <c r="K341" s="155"/>
      <c r="L341" s="155"/>
      <c r="M341" s="155"/>
      <c r="N341" s="273"/>
    </row>
    <row r="342" spans="1:14">
      <c r="A342" s="2242"/>
      <c r="B342" s="277"/>
      <c r="C342" s="4" t="s">
        <v>147</v>
      </c>
      <c r="D342" s="18"/>
      <c r="E342" s="18"/>
      <c r="F342" s="18"/>
      <c r="G342" s="18"/>
      <c r="H342" s="4"/>
      <c r="I342" s="4"/>
      <c r="J342" s="4"/>
      <c r="K342" s="4"/>
      <c r="L342" s="4"/>
      <c r="M342" s="4"/>
      <c r="N342" s="273"/>
    </row>
    <row r="343" spans="1:14">
      <c r="A343" s="2242"/>
      <c r="B343" s="278"/>
      <c r="C343" s="4" t="s">
        <v>148</v>
      </c>
      <c r="D343" s="18"/>
      <c r="E343" s="18"/>
      <c r="F343" s="18"/>
      <c r="G343" s="18"/>
      <c r="H343" s="4"/>
      <c r="I343" s="4"/>
      <c r="J343" s="4"/>
      <c r="K343" s="4"/>
      <c r="L343" s="4"/>
      <c r="M343" s="4"/>
      <c r="N343" s="273"/>
    </row>
    <row r="344" spans="1:14">
      <c r="A344" s="2242"/>
      <c r="B344" s="278"/>
      <c r="C344" s="4" t="s">
        <v>149</v>
      </c>
      <c r="D344" s="18"/>
      <c r="E344" s="18"/>
      <c r="F344" s="18"/>
      <c r="G344" s="18"/>
      <c r="H344" s="4"/>
      <c r="I344" s="4"/>
      <c r="J344" s="4"/>
      <c r="K344" s="4"/>
      <c r="L344" s="4"/>
      <c r="M344" s="4"/>
      <c r="N344" s="273"/>
    </row>
    <row r="345" spans="1:14">
      <c r="A345" s="2242"/>
      <c r="B345" s="278"/>
      <c r="C345" s="4" t="s">
        <v>151</v>
      </c>
      <c r="D345" s="18"/>
      <c r="E345" s="18"/>
      <c r="F345" s="18"/>
      <c r="G345" s="18"/>
      <c r="H345" s="4"/>
      <c r="I345" s="4"/>
      <c r="J345" s="4"/>
      <c r="K345" s="4"/>
      <c r="L345" s="4"/>
      <c r="M345" s="4"/>
      <c r="N345" s="273"/>
    </row>
    <row r="346" spans="1:14">
      <c r="A346" s="2242"/>
      <c r="B346" s="278"/>
      <c r="C346" s="4" t="s">
        <v>152</v>
      </c>
      <c r="D346" s="18"/>
      <c r="E346" s="18"/>
      <c r="F346" s="18"/>
      <c r="G346" s="18"/>
      <c r="H346" s="4"/>
      <c r="I346" s="4"/>
      <c r="J346" s="4"/>
      <c r="K346" s="4"/>
      <c r="L346" s="4"/>
      <c r="M346" s="4"/>
      <c r="N346" s="273"/>
    </row>
    <row r="347" spans="1:14">
      <c r="A347" s="2242"/>
      <c r="B347" s="277"/>
      <c r="C347" s="4" t="s">
        <v>150</v>
      </c>
      <c r="D347" s="18"/>
      <c r="E347" s="18"/>
      <c r="F347" s="18"/>
      <c r="G347" s="18"/>
      <c r="H347" s="4"/>
      <c r="I347" s="4"/>
      <c r="J347" s="4"/>
      <c r="K347" s="4"/>
      <c r="L347" s="4"/>
      <c r="M347" s="4"/>
      <c r="N347" s="273"/>
    </row>
    <row r="348" spans="1:14">
      <c r="A348" s="2242"/>
      <c r="B348" s="277"/>
      <c r="C348" s="4" t="s">
        <v>153</v>
      </c>
      <c r="D348" s="18"/>
      <c r="E348" s="18"/>
      <c r="F348" s="18"/>
      <c r="G348" s="18"/>
      <c r="H348" s="4"/>
      <c r="I348" s="4"/>
      <c r="J348" s="4"/>
      <c r="K348" s="4"/>
      <c r="L348" s="4"/>
      <c r="M348" s="4"/>
      <c r="N348" s="273"/>
    </row>
    <row r="349" spans="1:14">
      <c r="A349" s="2242"/>
      <c r="B349" s="277"/>
      <c r="C349" s="4" t="s">
        <v>154</v>
      </c>
      <c r="D349" s="18"/>
      <c r="E349" s="18"/>
      <c r="F349" s="18"/>
      <c r="G349" s="18"/>
      <c r="H349" s="4"/>
      <c r="I349" s="4"/>
      <c r="J349" s="4"/>
      <c r="K349" s="4"/>
      <c r="L349" s="4"/>
      <c r="M349" s="4"/>
      <c r="N349" s="273"/>
    </row>
    <row r="350" spans="1:14">
      <c r="A350" s="2242"/>
      <c r="B350" s="277"/>
      <c r="C350" s="4" t="s">
        <v>155</v>
      </c>
      <c r="D350" s="18"/>
      <c r="E350" s="18"/>
      <c r="F350" s="18"/>
      <c r="G350" s="18"/>
      <c r="H350" s="4"/>
      <c r="I350" s="4"/>
      <c r="J350" s="4"/>
      <c r="K350" s="4"/>
      <c r="L350" s="4"/>
      <c r="M350" s="4"/>
      <c r="N350" s="273"/>
    </row>
    <row r="351" spans="1:14">
      <c r="A351" s="2242"/>
      <c r="B351" s="277"/>
      <c r="C351" s="4" t="s">
        <v>156</v>
      </c>
      <c r="D351" s="17"/>
      <c r="E351" s="17"/>
      <c r="F351" s="17"/>
      <c r="G351" s="17"/>
      <c r="H351" s="4"/>
      <c r="I351" s="4"/>
      <c r="J351" s="4"/>
      <c r="K351" s="4"/>
      <c r="L351" s="4"/>
      <c r="M351" s="4"/>
      <c r="N351" s="273"/>
    </row>
    <row r="352" spans="1:14">
      <c r="A352" s="2242"/>
      <c r="B352" s="277"/>
      <c r="C352" s="4"/>
      <c r="D352" s="17"/>
      <c r="E352" s="17"/>
      <c r="F352" s="17"/>
      <c r="G352" s="17"/>
      <c r="H352" s="4"/>
      <c r="I352" s="4"/>
      <c r="J352" s="4"/>
      <c r="K352" s="4"/>
      <c r="L352" s="4"/>
      <c r="M352" s="4"/>
      <c r="N352" s="273"/>
    </row>
    <row r="353" spans="1:14">
      <c r="A353" s="2242"/>
      <c r="B353" s="279"/>
      <c r="C353" s="4"/>
      <c r="D353" s="4"/>
      <c r="E353" s="4"/>
      <c r="F353" s="4"/>
      <c r="G353" s="4"/>
      <c r="H353" s="4"/>
      <c r="I353" s="4"/>
      <c r="J353" s="4"/>
      <c r="K353" s="4"/>
      <c r="L353" s="4"/>
      <c r="M353" s="4"/>
      <c r="N353" s="273"/>
    </row>
    <row r="354" spans="1:14">
      <c r="A354" s="2242"/>
      <c r="B354" s="280" t="s">
        <v>161</v>
      </c>
      <c r="C354" s="281" t="s">
        <v>206</v>
      </c>
      <c r="D354" s="38"/>
      <c r="E354" s="38"/>
      <c r="F354" s="38"/>
      <c r="G354" s="38"/>
      <c r="H354" s="38"/>
      <c r="I354" s="280" t="s">
        <v>164</v>
      </c>
      <c r="J354" s="282" t="s">
        <v>166</v>
      </c>
      <c r="K354" s="38"/>
      <c r="L354" s="38"/>
      <c r="M354" s="38"/>
      <c r="N354" s="274"/>
    </row>
    <row r="355" spans="1:14">
      <c r="A355" s="2242"/>
      <c r="B355" s="280" t="s">
        <v>162</v>
      </c>
      <c r="C355" s="282" t="s">
        <v>862</v>
      </c>
      <c r="D355" s="38"/>
      <c r="E355" s="38"/>
      <c r="F355" s="38"/>
      <c r="G355" s="38"/>
      <c r="H355" s="38"/>
      <c r="I355" s="280" t="s">
        <v>165</v>
      </c>
      <c r="J355" s="282" t="s">
        <v>205</v>
      </c>
      <c r="K355" s="38"/>
      <c r="L355" s="38"/>
      <c r="M355" s="38"/>
      <c r="N355" s="274"/>
    </row>
    <row r="356" spans="1:14">
      <c r="A356" s="2242"/>
      <c r="B356" s="280" t="s">
        <v>163</v>
      </c>
      <c r="C356" s="282" t="s">
        <v>863</v>
      </c>
      <c r="D356" s="38"/>
      <c r="E356" s="38"/>
      <c r="F356" s="38"/>
      <c r="G356" s="38"/>
      <c r="H356" s="38"/>
      <c r="I356" s="283" t="s">
        <v>178</v>
      </c>
      <c r="J356" s="38" t="s">
        <v>191</v>
      </c>
      <c r="K356" s="38"/>
      <c r="L356" s="38"/>
      <c r="M356" s="38"/>
      <c r="N356" s="274"/>
    </row>
    <row r="357" spans="1:14">
      <c r="A357" s="2242"/>
      <c r="B357" s="2248" t="str">
        <f ca="1">CELL("nomfichier")</f>
        <v>E:\0-UPRT\1-UPRT.FR-SITE-WEB\ff-fiches-fabrications\ff-fiches-fabrication-maj-08-2020\[ff-21-restauration-beignets.accacia.xlsx]Formats-Formules-Fonctions</v>
      </c>
      <c r="C357" s="2248"/>
      <c r="D357" s="2248"/>
      <c r="E357" s="2248"/>
      <c r="F357" s="2248"/>
      <c r="G357" s="2248"/>
      <c r="H357" s="2248"/>
      <c r="I357" s="2248"/>
      <c r="J357" s="2248"/>
      <c r="K357" s="2248"/>
      <c r="L357" s="2248"/>
      <c r="M357" s="2248"/>
      <c r="N357" s="273"/>
    </row>
    <row r="358" spans="1:14" ht="15.75" thickBot="1">
      <c r="A358" s="2242"/>
      <c r="B358" s="2249" t="s">
        <v>181</v>
      </c>
      <c r="C358" s="2249"/>
      <c r="D358" s="2249"/>
      <c r="E358" s="2249"/>
      <c r="F358" s="2249"/>
      <c r="G358" s="2249"/>
      <c r="H358" s="2249"/>
      <c r="I358" s="2249"/>
      <c r="J358" s="2249"/>
      <c r="K358" s="2249"/>
      <c r="L358" s="2249"/>
      <c r="M358" s="2249"/>
      <c r="N358" s="275"/>
    </row>
    <row r="359" spans="1:14" ht="15.75" thickBot="1"/>
    <row r="360" spans="1:14" ht="18.75">
      <c r="A360" s="12" t="s">
        <v>160</v>
      </c>
      <c r="B360" s="2241" t="s">
        <v>142</v>
      </c>
      <c r="C360" s="2241"/>
      <c r="D360" s="2241"/>
      <c r="E360" s="2241"/>
      <c r="F360" s="2241"/>
      <c r="G360" s="2241"/>
      <c r="H360" s="2241"/>
      <c r="I360" s="2241"/>
      <c r="J360" s="2241"/>
      <c r="K360" s="2241"/>
      <c r="L360" s="2241"/>
      <c r="M360" s="2241"/>
      <c r="N360" s="2241"/>
    </row>
    <row r="361" spans="1:14" ht="23.25">
      <c r="A361" s="2242" t="str">
        <f>B360</f>
        <v>Cuisine Actuelle</v>
      </c>
      <c r="B361" s="2243" t="s">
        <v>82</v>
      </c>
      <c r="C361" s="2243"/>
      <c r="D361" s="2243"/>
      <c r="E361" s="2243"/>
      <c r="F361" s="2243"/>
      <c r="G361" s="2243"/>
      <c r="H361" s="2243"/>
      <c r="I361" s="2243"/>
      <c r="J361" s="2243"/>
      <c r="K361" s="2243"/>
      <c r="L361" s="2243"/>
      <c r="M361" s="318" t="s">
        <v>178</v>
      </c>
      <c r="N361" s="295"/>
    </row>
    <row r="362" spans="1:14" ht="23.25">
      <c r="A362" s="2242"/>
      <c r="B362" s="296"/>
      <c r="C362" s="297"/>
      <c r="D362" s="296" t="s">
        <v>164</v>
      </c>
      <c r="E362" s="297"/>
      <c r="F362" s="297"/>
      <c r="G362" s="297"/>
      <c r="H362" s="297"/>
      <c r="I362" s="297"/>
      <c r="J362" s="297"/>
      <c r="K362" s="297"/>
      <c r="L362" s="297"/>
      <c r="M362" s="319" t="s">
        <v>81</v>
      </c>
      <c r="N362" s="298"/>
    </row>
    <row r="363" spans="1:14">
      <c r="A363" s="2242"/>
      <c r="B363" s="2244" t="s">
        <v>199</v>
      </c>
      <c r="C363" s="2244"/>
      <c r="D363" s="2245">
        <v>4</v>
      </c>
      <c r="E363" s="2246" t="s">
        <v>75</v>
      </c>
      <c r="F363" s="300"/>
      <c r="G363" s="300"/>
      <c r="H363" s="300"/>
      <c r="I363" s="300"/>
      <c r="J363" s="300"/>
      <c r="K363" s="300"/>
      <c r="L363" s="300"/>
      <c r="M363" s="2247">
        <v>10</v>
      </c>
      <c r="N363" s="2246" t="s">
        <v>75</v>
      </c>
    </row>
    <row r="364" spans="1:14">
      <c r="A364" s="2242"/>
      <c r="B364" s="2244"/>
      <c r="C364" s="2244"/>
      <c r="D364" s="2245"/>
      <c r="E364" s="2246"/>
      <c r="F364" s="300"/>
      <c r="G364" s="300"/>
      <c r="H364" s="300"/>
      <c r="I364" s="300"/>
      <c r="J364" s="300"/>
      <c r="K364" s="300"/>
      <c r="L364" s="300"/>
      <c r="M364" s="2247"/>
      <c r="N364" s="2246"/>
    </row>
    <row r="365" spans="1:14">
      <c r="A365" s="2242"/>
      <c r="B365" s="296" t="s">
        <v>162</v>
      </c>
      <c r="C365" s="299" t="s">
        <v>163</v>
      </c>
      <c r="D365" s="296" t="s">
        <v>161</v>
      </c>
      <c r="E365" s="300"/>
      <c r="F365" s="300"/>
      <c r="G365" s="300"/>
      <c r="H365" s="300"/>
      <c r="I365" s="300"/>
      <c r="J365" s="300"/>
      <c r="K365" s="300"/>
      <c r="L365" s="302" t="s">
        <v>165</v>
      </c>
      <c r="M365" s="308"/>
      <c r="N365" s="301"/>
    </row>
    <row r="366" spans="1:14" ht="15.75">
      <c r="A366" s="2242"/>
      <c r="B366" s="147">
        <v>0.125</v>
      </c>
      <c r="C366" s="148" t="s">
        <v>70</v>
      </c>
      <c r="D366" s="301" t="s">
        <v>56</v>
      </c>
      <c r="E366" s="300"/>
      <c r="F366" s="300"/>
      <c r="G366" s="300"/>
      <c r="H366" s="300"/>
      <c r="I366" s="300"/>
      <c r="J366" s="300"/>
      <c r="K366" s="300"/>
      <c r="L366" s="303" t="s">
        <v>200</v>
      </c>
      <c r="M366" s="309">
        <f>(B366/D363)*M363</f>
        <v>0.3125</v>
      </c>
      <c r="N366" s="307" t="str">
        <f t="shared" ref="N366:N376" si="10">C366</f>
        <v>kg</v>
      </c>
    </row>
    <row r="367" spans="1:14" ht="15.75">
      <c r="A367" s="2242"/>
      <c r="B367" s="147">
        <v>2</v>
      </c>
      <c r="C367" s="148" t="s">
        <v>73</v>
      </c>
      <c r="D367" s="301" t="s">
        <v>60</v>
      </c>
      <c r="E367" s="300"/>
      <c r="F367" s="300"/>
      <c r="G367" s="300"/>
      <c r="H367" s="300"/>
      <c r="I367" s="300"/>
      <c r="J367" s="300"/>
      <c r="K367" s="300"/>
      <c r="L367" s="303" t="s">
        <v>230</v>
      </c>
      <c r="M367" s="310">
        <f>(B367/D363)*M363</f>
        <v>5</v>
      </c>
      <c r="N367" s="307" t="str">
        <f t="shared" si="10"/>
        <v>pincées</v>
      </c>
    </row>
    <row r="368" spans="1:14" ht="15.75">
      <c r="A368" s="2242"/>
      <c r="B368" s="147">
        <v>1</v>
      </c>
      <c r="C368" s="148" t="s">
        <v>64</v>
      </c>
      <c r="D368" s="301" t="s">
        <v>67</v>
      </c>
      <c r="E368" s="300"/>
      <c r="F368" s="300"/>
      <c r="G368" s="300"/>
      <c r="H368" s="300"/>
      <c r="I368" s="300"/>
      <c r="J368" s="300"/>
      <c r="K368" s="300"/>
      <c r="L368" s="303" t="s">
        <v>231</v>
      </c>
      <c r="M368" s="310">
        <f>(B368/D363)*M363</f>
        <v>2.5</v>
      </c>
      <c r="N368" s="307" t="str">
        <f t="shared" si="10"/>
        <v>œuf</v>
      </c>
    </row>
    <row r="369" spans="1:14" ht="15.75">
      <c r="A369" s="2242"/>
      <c r="B369" s="217">
        <v>0.1</v>
      </c>
      <c r="C369" s="148" t="s">
        <v>70</v>
      </c>
      <c r="D369" s="301" t="s">
        <v>61</v>
      </c>
      <c r="E369" s="300"/>
      <c r="F369" s="300"/>
      <c r="G369" s="300"/>
      <c r="H369" s="300"/>
      <c r="I369" s="300"/>
      <c r="J369" s="300"/>
      <c r="K369" s="300"/>
      <c r="L369" s="303" t="s">
        <v>61</v>
      </c>
      <c r="M369" s="309">
        <f>(B369/D363)*M363</f>
        <v>0.25</v>
      </c>
      <c r="N369" s="307" t="str">
        <f t="shared" si="10"/>
        <v>kg</v>
      </c>
    </row>
    <row r="370" spans="1:14" ht="15.75">
      <c r="A370" s="2242"/>
      <c r="B370" s="147">
        <v>0.08</v>
      </c>
      <c r="C370" s="147" t="s">
        <v>70</v>
      </c>
      <c r="D370" s="301" t="s">
        <v>58</v>
      </c>
      <c r="E370" s="300"/>
      <c r="F370" s="300"/>
      <c r="G370" s="300"/>
      <c r="H370" s="300"/>
      <c r="I370" s="300"/>
      <c r="J370" s="300"/>
      <c r="K370" s="300"/>
      <c r="L370" s="303" t="s">
        <v>232</v>
      </c>
      <c r="M370" s="309">
        <f>(B370/D363)*M363</f>
        <v>0.2</v>
      </c>
      <c r="N370" s="307" t="str">
        <f t="shared" si="10"/>
        <v>kg</v>
      </c>
    </row>
    <row r="371" spans="1:14" ht="15.75">
      <c r="A371" s="2242"/>
      <c r="B371" s="147">
        <v>1</v>
      </c>
      <c r="C371" s="147" t="s">
        <v>86</v>
      </c>
      <c r="D371" s="301" t="s">
        <v>57</v>
      </c>
      <c r="E371" s="300"/>
      <c r="F371" s="300"/>
      <c r="G371" s="300"/>
      <c r="H371" s="300"/>
      <c r="I371" s="300"/>
      <c r="J371" s="300"/>
      <c r="K371" s="300"/>
      <c r="L371" s="304" t="s">
        <v>233</v>
      </c>
      <c r="M371" s="310">
        <f>(B371/D363)*M363</f>
        <v>2.5</v>
      </c>
      <c r="N371" s="307" t="str">
        <f t="shared" si="10"/>
        <v>C à S</v>
      </c>
    </row>
    <row r="372" spans="1:14" ht="15.75">
      <c r="A372" s="2242"/>
      <c r="B372" s="147">
        <v>1</v>
      </c>
      <c r="C372" s="147" t="s">
        <v>68</v>
      </c>
      <c r="D372" s="301" t="s">
        <v>169</v>
      </c>
      <c r="E372" s="300"/>
      <c r="F372" s="300"/>
      <c r="G372" s="300"/>
      <c r="H372" s="300"/>
      <c r="I372" s="300"/>
      <c r="J372" s="300"/>
      <c r="K372" s="300"/>
      <c r="L372" s="303" t="s">
        <v>234</v>
      </c>
      <c r="M372" s="310">
        <f>(B372/D363)*M363</f>
        <v>2.5</v>
      </c>
      <c r="N372" s="307" t="str">
        <f t="shared" si="10"/>
        <v>blanc</v>
      </c>
    </row>
    <row r="373" spans="1:14" ht="15.75">
      <c r="A373" s="2242"/>
      <c r="B373" s="147">
        <v>4</v>
      </c>
      <c r="C373" s="147" t="s">
        <v>72</v>
      </c>
      <c r="D373" s="301" t="s">
        <v>55</v>
      </c>
      <c r="E373" s="300"/>
      <c r="F373" s="300"/>
      <c r="G373" s="300"/>
      <c r="H373" s="300"/>
      <c r="I373" s="300"/>
      <c r="J373" s="300"/>
      <c r="K373" s="300"/>
      <c r="L373" s="303" t="s">
        <v>235</v>
      </c>
      <c r="M373" s="311">
        <f>(B373/D363)*M363</f>
        <v>10</v>
      </c>
      <c r="N373" s="307" t="str">
        <f t="shared" si="10"/>
        <v>grappes</v>
      </c>
    </row>
    <row r="374" spans="1:14" ht="15.75">
      <c r="A374" s="2242"/>
      <c r="B374" s="147"/>
      <c r="C374" s="147"/>
      <c r="D374" s="301" t="s">
        <v>59</v>
      </c>
      <c r="E374" s="300"/>
      <c r="F374" s="300"/>
      <c r="G374" s="300"/>
      <c r="H374" s="300"/>
      <c r="I374" s="300"/>
      <c r="J374" s="300"/>
      <c r="K374" s="300"/>
      <c r="L374" s="303" t="s">
        <v>236</v>
      </c>
      <c r="M374" s="311">
        <f>(B374/D363)*M363</f>
        <v>0</v>
      </c>
      <c r="N374" s="307">
        <f t="shared" si="10"/>
        <v>0</v>
      </c>
    </row>
    <row r="375" spans="1:14" ht="15.75">
      <c r="A375" s="2242"/>
      <c r="B375" s="147"/>
      <c r="C375" s="147"/>
      <c r="D375" s="301"/>
      <c r="E375" s="300"/>
      <c r="F375" s="300"/>
      <c r="G375" s="300"/>
      <c r="H375" s="300"/>
      <c r="I375" s="300"/>
      <c r="J375" s="300"/>
      <c r="K375" s="300"/>
      <c r="L375" s="303"/>
      <c r="M375" s="311">
        <f>(B375/D363)*M363</f>
        <v>0</v>
      </c>
      <c r="N375" s="307">
        <f t="shared" si="10"/>
        <v>0</v>
      </c>
    </row>
    <row r="376" spans="1:14" ht="15.75">
      <c r="A376" s="2242"/>
      <c r="B376" s="147"/>
      <c r="C376" s="147"/>
      <c r="D376" s="301"/>
      <c r="E376" s="300"/>
      <c r="F376" s="300"/>
      <c r="G376" s="300"/>
      <c r="H376" s="300"/>
      <c r="I376" s="300"/>
      <c r="J376" s="300"/>
      <c r="K376" s="300"/>
      <c r="L376" s="303"/>
      <c r="M376" s="311">
        <f>(B376/D363)*M363</f>
        <v>0</v>
      </c>
      <c r="N376" s="307">
        <f t="shared" si="10"/>
        <v>0</v>
      </c>
    </row>
    <row r="377" spans="1:14">
      <c r="A377" s="2242"/>
      <c r="B377" s="305"/>
      <c r="C377" s="305"/>
      <c r="D377" s="301"/>
      <c r="E377" s="300"/>
      <c r="F377" s="300"/>
      <c r="G377" s="300"/>
      <c r="H377" s="300"/>
      <c r="I377" s="300"/>
      <c r="J377" s="300"/>
      <c r="K377" s="300"/>
      <c r="L377" s="300"/>
      <c r="M377" s="305"/>
      <c r="N377" s="305"/>
    </row>
    <row r="378" spans="1:14">
      <c r="A378" s="2242"/>
      <c r="B378" s="305"/>
      <c r="C378" s="305"/>
      <c r="D378" s="301"/>
      <c r="E378" s="300"/>
      <c r="F378" s="300"/>
      <c r="G378" s="300"/>
      <c r="H378" s="300"/>
      <c r="I378" s="300"/>
      <c r="J378" s="300"/>
      <c r="K378" s="300"/>
      <c r="L378" s="300"/>
      <c r="M378" s="305"/>
      <c r="N378" s="305"/>
    </row>
    <row r="379" spans="1:14" ht="15.75" thickBot="1">
      <c r="A379" s="2242"/>
      <c r="B379" s="43" t="s">
        <v>83</v>
      </c>
      <c r="C379" s="6"/>
      <c r="D379" s="7" t="s">
        <v>53</v>
      </c>
      <c r="E379" s="156"/>
      <c r="F379" s="156"/>
      <c r="G379" s="158"/>
      <c r="H379" s="158"/>
      <c r="I379" s="158"/>
      <c r="J379" s="158"/>
      <c r="K379" s="158"/>
      <c r="L379" s="158"/>
      <c r="M379" s="158"/>
      <c r="N379" s="305"/>
    </row>
    <row r="380" spans="1:14" ht="18.75">
      <c r="A380" s="2242"/>
      <c r="B380" s="312"/>
      <c r="C380" s="2228" t="str">
        <f>B360</f>
        <v>Cuisine Actuelle</v>
      </c>
      <c r="D380" s="2228"/>
      <c r="E380" s="2228"/>
      <c r="F380" s="2228"/>
      <c r="G380" s="2228"/>
      <c r="H380" s="155"/>
      <c r="I380" s="155"/>
      <c r="J380" s="155"/>
      <c r="K380" s="155"/>
      <c r="L380" s="155"/>
      <c r="M380" s="155"/>
      <c r="N380" s="305"/>
    </row>
    <row r="381" spans="1:14">
      <c r="A381" s="2242"/>
      <c r="B381" s="313"/>
      <c r="C381" s="4" t="s">
        <v>144</v>
      </c>
      <c r="D381" s="18"/>
      <c r="E381" s="18"/>
      <c r="F381" s="18"/>
      <c r="G381" s="18"/>
      <c r="H381" s="4"/>
      <c r="I381" s="4"/>
      <c r="J381" s="4"/>
      <c r="K381" s="4"/>
      <c r="L381" s="4"/>
      <c r="M381" s="4"/>
      <c r="N381" s="305"/>
    </row>
    <row r="382" spans="1:14">
      <c r="A382" s="2242"/>
      <c r="B382" s="314"/>
      <c r="C382" s="4" t="s">
        <v>145</v>
      </c>
      <c r="D382" s="18"/>
      <c r="E382" s="18"/>
      <c r="F382" s="18"/>
      <c r="G382" s="18"/>
      <c r="H382" s="4"/>
      <c r="I382" s="4"/>
      <c r="J382" s="4"/>
      <c r="K382" s="4"/>
      <c r="L382" s="4"/>
      <c r="M382" s="4"/>
      <c r="N382" s="305"/>
    </row>
    <row r="383" spans="1:14">
      <c r="A383" s="2242"/>
      <c r="B383" s="314"/>
      <c r="C383" s="4" t="s">
        <v>157</v>
      </c>
      <c r="D383" s="18"/>
      <c r="E383" s="18"/>
      <c r="F383" s="18"/>
      <c r="G383" s="18"/>
      <c r="H383" s="4"/>
      <c r="I383" s="4"/>
      <c r="J383" s="4"/>
      <c r="K383" s="4"/>
      <c r="L383" s="4"/>
      <c r="M383" s="4"/>
      <c r="N383" s="305"/>
    </row>
    <row r="384" spans="1:14">
      <c r="A384" s="2242"/>
      <c r="B384" s="314"/>
      <c r="C384" s="4" t="s">
        <v>158</v>
      </c>
      <c r="D384" s="18"/>
      <c r="E384" s="18"/>
      <c r="F384" s="18"/>
      <c r="G384" s="18"/>
      <c r="H384" s="4"/>
      <c r="I384" s="4"/>
      <c r="J384" s="4"/>
      <c r="K384" s="4"/>
      <c r="L384" s="4"/>
      <c r="M384" s="4"/>
      <c r="N384" s="305"/>
    </row>
    <row r="385" spans="1:14">
      <c r="A385" s="2242"/>
      <c r="B385" s="314"/>
      <c r="C385" s="4" t="s">
        <v>146</v>
      </c>
      <c r="D385" s="18"/>
      <c r="E385" s="18"/>
      <c r="F385" s="18"/>
      <c r="G385" s="18"/>
      <c r="H385" s="4"/>
      <c r="I385" s="4"/>
      <c r="J385" s="4"/>
      <c r="K385" s="4"/>
      <c r="L385" s="4"/>
      <c r="M385" s="4"/>
      <c r="N385" s="305"/>
    </row>
    <row r="386" spans="1:14">
      <c r="A386" s="2242"/>
      <c r="B386" s="313"/>
      <c r="C386" s="4" t="s">
        <v>143</v>
      </c>
      <c r="D386" s="18"/>
      <c r="E386" s="18"/>
      <c r="F386" s="18"/>
      <c r="G386" s="18"/>
      <c r="H386" s="4"/>
      <c r="I386" s="4"/>
      <c r="J386" s="4"/>
      <c r="K386" s="4"/>
      <c r="L386" s="4"/>
      <c r="M386" s="4"/>
      <c r="N386" s="305"/>
    </row>
    <row r="387" spans="1:14">
      <c r="A387" s="2242"/>
      <c r="B387" s="313"/>
      <c r="C387" s="4"/>
      <c r="D387" s="18"/>
      <c r="E387" s="18"/>
      <c r="F387" s="18"/>
      <c r="G387" s="18"/>
      <c r="H387" s="4"/>
      <c r="I387" s="4"/>
      <c r="J387" s="4"/>
      <c r="K387" s="4"/>
      <c r="L387" s="4"/>
      <c r="M387" s="4"/>
      <c r="N387" s="305"/>
    </row>
    <row r="388" spans="1:14">
      <c r="A388" s="2242"/>
      <c r="B388" s="296" t="s">
        <v>161</v>
      </c>
      <c r="C388" s="315" t="s">
        <v>206</v>
      </c>
      <c r="D388" s="301"/>
      <c r="E388" s="301"/>
      <c r="F388" s="301"/>
      <c r="G388" s="301"/>
      <c r="H388" s="301"/>
      <c r="I388" s="296" t="s">
        <v>164</v>
      </c>
      <c r="J388" s="316" t="s">
        <v>166</v>
      </c>
      <c r="K388" s="301"/>
      <c r="L388" s="301"/>
      <c r="M388" s="301"/>
      <c r="N388" s="305"/>
    </row>
    <row r="389" spans="1:14">
      <c r="A389" s="2242"/>
      <c r="B389" s="296" t="s">
        <v>162</v>
      </c>
      <c r="C389" s="316" t="s">
        <v>862</v>
      </c>
      <c r="D389" s="301"/>
      <c r="E389" s="301"/>
      <c r="F389" s="301"/>
      <c r="G389" s="301"/>
      <c r="H389" s="301"/>
      <c r="I389" s="296" t="s">
        <v>165</v>
      </c>
      <c r="J389" s="316" t="s">
        <v>205</v>
      </c>
      <c r="K389" s="301"/>
      <c r="L389" s="301"/>
      <c r="M389" s="301"/>
      <c r="N389" s="305"/>
    </row>
    <row r="390" spans="1:14">
      <c r="A390" s="2242"/>
      <c r="B390" s="296" t="s">
        <v>163</v>
      </c>
      <c r="C390" s="316" t="s">
        <v>863</v>
      </c>
      <c r="D390" s="301"/>
      <c r="E390" s="301"/>
      <c r="F390" s="301"/>
      <c r="G390" s="301"/>
      <c r="H390" s="301"/>
      <c r="I390" s="317" t="s">
        <v>178</v>
      </c>
      <c r="J390" s="301" t="s">
        <v>191</v>
      </c>
      <c r="K390" s="301"/>
      <c r="L390" s="301"/>
      <c r="M390" s="301"/>
      <c r="N390" s="305"/>
    </row>
    <row r="391" spans="1:14">
      <c r="A391" s="2242"/>
      <c r="B391" s="2248" t="str">
        <f ca="1">CELL("nomfichier")</f>
        <v>E:\0-UPRT\1-UPRT.FR-SITE-WEB\ff-fiches-fabrications\ff-fiches-fabrication-maj-08-2020\[ff-21-restauration-beignets.accacia.xlsx]Formats-Formules-Fonctions</v>
      </c>
      <c r="C391" s="2248"/>
      <c r="D391" s="2248"/>
      <c r="E391" s="2248"/>
      <c r="F391" s="2248"/>
      <c r="G391" s="2248"/>
      <c r="H391" s="2248"/>
      <c r="I391" s="2248"/>
      <c r="J391" s="2248"/>
      <c r="K391" s="2248"/>
      <c r="L391" s="2248"/>
      <c r="M391" s="2248"/>
      <c r="N391" s="305"/>
    </row>
    <row r="392" spans="1:14" ht="15.75" thickBot="1">
      <c r="A392" s="2242"/>
      <c r="B392" s="2249" t="s">
        <v>181</v>
      </c>
      <c r="C392" s="2249"/>
      <c r="D392" s="2249"/>
      <c r="E392" s="2249"/>
      <c r="F392" s="2249"/>
      <c r="G392" s="2249"/>
      <c r="H392" s="2249"/>
      <c r="I392" s="2249"/>
      <c r="J392" s="2249"/>
      <c r="K392" s="2249"/>
      <c r="L392" s="2249"/>
      <c r="M392" s="2249"/>
      <c r="N392" s="306"/>
    </row>
  </sheetData>
  <mergeCells count="151">
    <mergeCell ref="B72:N72"/>
    <mergeCell ref="G73:N74"/>
    <mergeCell ref="B90:N90"/>
    <mergeCell ref="D122:D123"/>
    <mergeCell ref="E122:E123"/>
    <mergeCell ref="M122:M123"/>
    <mergeCell ref="C3:M3"/>
    <mergeCell ref="A61:A62"/>
    <mergeCell ref="B61:M62"/>
    <mergeCell ref="N61:N62"/>
    <mergeCell ref="C67:C68"/>
    <mergeCell ref="K67:L68"/>
    <mergeCell ref="M67:N68"/>
    <mergeCell ref="D68:E68"/>
    <mergeCell ref="I52:I53"/>
    <mergeCell ref="J52:N53"/>
    <mergeCell ref="A63:A117"/>
    <mergeCell ref="C63:N64"/>
    <mergeCell ref="B65:B66"/>
    <mergeCell ref="C65:C66"/>
    <mergeCell ref="K65:L65"/>
    <mergeCell ref="M65:N65"/>
    <mergeCell ref="K66:L66"/>
    <mergeCell ref="M66:N66"/>
    <mergeCell ref="B67:B68"/>
    <mergeCell ref="B117:N117"/>
    <mergeCell ref="B69:N69"/>
    <mergeCell ref="C139:M139"/>
    <mergeCell ref="C140:M140"/>
    <mergeCell ref="C141:M141"/>
    <mergeCell ref="C142:M142"/>
    <mergeCell ref="C143:M143"/>
    <mergeCell ref="N122:N123"/>
    <mergeCell ref="L91:N91"/>
    <mergeCell ref="L92:M92"/>
    <mergeCell ref="L93:M93"/>
    <mergeCell ref="B119:N119"/>
    <mergeCell ref="B120:L120"/>
    <mergeCell ref="B94:D94"/>
    <mergeCell ref="J94:N94"/>
    <mergeCell ref="B105:N105"/>
    <mergeCell ref="B112:B114"/>
    <mergeCell ref="B116:N116"/>
    <mergeCell ref="B91:D91"/>
    <mergeCell ref="F91:J92"/>
    <mergeCell ref="B92:B93"/>
    <mergeCell ref="C92:C93"/>
    <mergeCell ref="D92:D93"/>
    <mergeCell ref="E92:E93"/>
    <mergeCell ref="C138:M138"/>
    <mergeCell ref="B122:C123"/>
    <mergeCell ref="B194:M194"/>
    <mergeCell ref="B196:N196"/>
    <mergeCell ref="N161:N162"/>
    <mergeCell ref="N199:N200"/>
    <mergeCell ref="C144:M144"/>
    <mergeCell ref="C145:M145"/>
    <mergeCell ref="C146:M146"/>
    <mergeCell ref="C147:M147"/>
    <mergeCell ref="C148:M148"/>
    <mergeCell ref="A120:A156"/>
    <mergeCell ref="B158:N158"/>
    <mergeCell ref="A159:A194"/>
    <mergeCell ref="B159:L159"/>
    <mergeCell ref="B161:C162"/>
    <mergeCell ref="D161:D162"/>
    <mergeCell ref="E161:E162"/>
    <mergeCell ref="M161:M162"/>
    <mergeCell ref="A197:A235"/>
    <mergeCell ref="B197:L197"/>
    <mergeCell ref="B199:C200"/>
    <mergeCell ref="D199:D200"/>
    <mergeCell ref="E199:E200"/>
    <mergeCell ref="M199:M200"/>
    <mergeCell ref="C216:G216"/>
    <mergeCell ref="B234:M234"/>
    <mergeCell ref="C149:M149"/>
    <mergeCell ref="C150:M150"/>
    <mergeCell ref="C151:M151"/>
    <mergeCell ref="B155:M155"/>
    <mergeCell ref="B156:M156"/>
    <mergeCell ref="B235:M235"/>
    <mergeCell ref="C178:G178"/>
    <mergeCell ref="B193:M193"/>
    <mergeCell ref="B237:N237"/>
    <mergeCell ref="A238:A278"/>
    <mergeCell ref="B238:L238"/>
    <mergeCell ref="B240:C241"/>
    <mergeCell ref="D240:D241"/>
    <mergeCell ref="E240:E241"/>
    <mergeCell ref="M240:M241"/>
    <mergeCell ref="N240:N241"/>
    <mergeCell ref="C257:G257"/>
    <mergeCell ref="B277:M277"/>
    <mergeCell ref="B278:M278"/>
    <mergeCell ref="B280:N280"/>
    <mergeCell ref="A281:A319"/>
    <mergeCell ref="B281:L281"/>
    <mergeCell ref="B283:C284"/>
    <mergeCell ref="D283:D284"/>
    <mergeCell ref="E283:E284"/>
    <mergeCell ref="M283:M284"/>
    <mergeCell ref="N283:N284"/>
    <mergeCell ref="C300:G300"/>
    <mergeCell ref="B318:M318"/>
    <mergeCell ref="B319:M319"/>
    <mergeCell ref="B321:N321"/>
    <mergeCell ref="A322:A358"/>
    <mergeCell ref="B322:L322"/>
    <mergeCell ref="B324:C325"/>
    <mergeCell ref="D324:D325"/>
    <mergeCell ref="E324:E325"/>
    <mergeCell ref="M324:M325"/>
    <mergeCell ref="N324:N325"/>
    <mergeCell ref="B357:M357"/>
    <mergeCell ref="B358:M358"/>
    <mergeCell ref="B360:N360"/>
    <mergeCell ref="A361:A392"/>
    <mergeCell ref="B361:L361"/>
    <mergeCell ref="B363:C364"/>
    <mergeCell ref="D363:D364"/>
    <mergeCell ref="E363:E364"/>
    <mergeCell ref="M363:M364"/>
    <mergeCell ref="N363:N364"/>
    <mergeCell ref="C380:G380"/>
    <mergeCell ref="B391:M391"/>
    <mergeCell ref="B392:M392"/>
    <mergeCell ref="C28:G28"/>
    <mergeCell ref="D35:M36"/>
    <mergeCell ref="D45:M46"/>
    <mergeCell ref="B52:B53"/>
    <mergeCell ref="C52:H53"/>
    <mergeCell ref="C341:G341"/>
    <mergeCell ref="B54:B55"/>
    <mergeCell ref="B6:N6"/>
    <mergeCell ref="A7:A59"/>
    <mergeCell ref="B7:L7"/>
    <mergeCell ref="B9:C10"/>
    <mergeCell ref="D9:D10"/>
    <mergeCell ref="E9:E10"/>
    <mergeCell ref="M9:M10"/>
    <mergeCell ref="N9:N10"/>
    <mergeCell ref="B58:M58"/>
    <mergeCell ref="B59:M59"/>
    <mergeCell ref="C54:H55"/>
    <mergeCell ref="I54:I55"/>
    <mergeCell ref="J54:N55"/>
    <mergeCell ref="B56:B57"/>
    <mergeCell ref="C56:H57"/>
    <mergeCell ref="I56:I57"/>
    <mergeCell ref="J56:N57"/>
  </mergeCells>
  <hyperlinks>
    <hyperlink ref="D108" r:id="rId1" xr:uid="{00000000-0004-0000-0100-000000000000}"/>
    <hyperlink ref="D136" r:id="rId2" xr:uid="{00000000-0004-0000-0100-000001000000}"/>
    <hyperlink ref="D177" r:id="rId3" xr:uid="{00000000-0004-0000-0100-000002000000}"/>
    <hyperlink ref="D215" r:id="rId4" xr:uid="{00000000-0004-0000-0100-000003000000}"/>
    <hyperlink ref="D256" r:id="rId5" xr:uid="{00000000-0004-0000-0100-000004000000}"/>
    <hyperlink ref="D299" r:id="rId6" xr:uid="{00000000-0004-0000-0100-000005000000}"/>
    <hyperlink ref="D340" r:id="rId7" xr:uid="{00000000-0004-0000-0100-000006000000}"/>
    <hyperlink ref="D379" r:id="rId8" xr:uid="{00000000-0004-0000-0100-000007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69"/>
  <sheetViews>
    <sheetView showZeros="0" workbookViewId="0">
      <selection activeCell="P31" sqref="P31"/>
    </sheetView>
  </sheetViews>
  <sheetFormatPr baseColWidth="10" defaultRowHeight="15"/>
  <cols>
    <col min="1" max="1" width="3.5703125" customWidth="1"/>
    <col min="2" max="14" width="11.7109375" customWidth="1"/>
  </cols>
  <sheetData>
    <row r="1" spans="1:19">
      <c r="A1" s="65">
        <v>3</v>
      </c>
      <c r="B1" s="65">
        <v>11</v>
      </c>
      <c r="C1" s="65">
        <v>11</v>
      </c>
      <c r="D1" s="65">
        <v>11</v>
      </c>
      <c r="E1" s="65">
        <v>11</v>
      </c>
      <c r="F1" s="65">
        <v>11</v>
      </c>
      <c r="G1" s="65">
        <v>11</v>
      </c>
      <c r="H1" s="65">
        <v>11</v>
      </c>
      <c r="I1" s="65">
        <v>11</v>
      </c>
      <c r="J1" s="65">
        <v>11</v>
      </c>
      <c r="K1" s="65">
        <v>11</v>
      </c>
      <c r="L1" s="65">
        <v>11</v>
      </c>
      <c r="M1" s="65">
        <v>11</v>
      </c>
      <c r="N1" s="65">
        <v>11</v>
      </c>
    </row>
    <row r="2" spans="1:19">
      <c r="A2" s="57"/>
      <c r="B2" s="57"/>
      <c r="C2" s="57"/>
      <c r="D2" s="57"/>
      <c r="E2" s="57"/>
      <c r="F2" s="57"/>
      <c r="G2" s="57"/>
      <c r="H2" s="57"/>
      <c r="I2" s="57"/>
      <c r="J2" s="57"/>
      <c r="K2" s="57"/>
      <c r="L2" s="57"/>
      <c r="M2" s="57"/>
      <c r="N2" s="57"/>
    </row>
    <row r="3" spans="1:19" ht="26.25">
      <c r="A3" s="58"/>
      <c r="B3" s="2302" t="s">
        <v>170</v>
      </c>
      <c r="C3" s="2302"/>
      <c r="D3" s="2302"/>
      <c r="E3" s="2302"/>
      <c r="F3" s="2302"/>
      <c r="G3" s="2302"/>
      <c r="H3" s="2302"/>
      <c r="I3" s="2302"/>
      <c r="J3" s="2302"/>
      <c r="K3" s="2302"/>
      <c r="L3" s="2302"/>
      <c r="M3" s="2302"/>
      <c r="N3" s="58"/>
    </row>
    <row r="4" spans="1:19">
      <c r="A4" s="58"/>
      <c r="B4" s="58"/>
      <c r="C4" s="58"/>
      <c r="D4" s="58"/>
      <c r="E4" s="58"/>
      <c r="F4" s="58"/>
      <c r="G4" s="58"/>
      <c r="H4" s="58"/>
      <c r="I4" s="58"/>
      <c r="J4" s="58"/>
      <c r="K4" s="58"/>
      <c r="L4" s="58"/>
      <c r="M4" s="58"/>
      <c r="N4" s="58"/>
    </row>
    <row r="5" spans="1:19" ht="15.75" thickBot="1"/>
    <row r="6" spans="1:19" ht="18.75" customHeight="1">
      <c r="A6" s="12" t="s">
        <v>160</v>
      </c>
      <c r="B6" s="2341" t="s">
        <v>142</v>
      </c>
      <c r="C6" s="2341"/>
      <c r="D6" s="2341"/>
      <c r="E6" s="2341"/>
      <c r="F6" s="2341"/>
      <c r="G6" s="2341"/>
      <c r="H6" s="2341"/>
      <c r="I6" s="374" t="str">
        <f>B6</f>
        <v>Cuisine Actuelle</v>
      </c>
      <c r="J6" s="374"/>
      <c r="K6" s="374"/>
      <c r="L6" s="374"/>
      <c r="M6" s="374"/>
      <c r="N6" s="377"/>
      <c r="P6" s="2324" t="s">
        <v>876</v>
      </c>
      <c r="Q6" s="2325"/>
      <c r="R6" s="2325"/>
      <c r="S6" s="2326"/>
    </row>
    <row r="7" spans="1:19" ht="23.25">
      <c r="A7" s="2343"/>
      <c r="B7" s="2243" t="s">
        <v>82</v>
      </c>
      <c r="C7" s="2243"/>
      <c r="D7" s="2243"/>
      <c r="E7" s="2243"/>
      <c r="F7" s="2243"/>
      <c r="G7" s="2247" t="s">
        <v>81</v>
      </c>
      <c r="H7" s="2247"/>
      <c r="I7" s="2339" t="s">
        <v>144</v>
      </c>
      <c r="J7" s="2339"/>
      <c r="K7" s="2339"/>
      <c r="L7" s="2339"/>
      <c r="M7" s="2339"/>
      <c r="N7" s="2340"/>
      <c r="P7" s="2327"/>
      <c r="Q7" s="2328"/>
      <c r="R7" s="2328"/>
      <c r="S7" s="2329"/>
    </row>
    <row r="8" spans="1:19" ht="15" customHeight="1">
      <c r="A8" s="2343"/>
      <c r="B8" s="154">
        <v>4</v>
      </c>
      <c r="C8" s="154" t="s">
        <v>75</v>
      </c>
      <c r="D8" s="301" t="s">
        <v>54</v>
      </c>
      <c r="E8" s="378"/>
      <c r="F8" s="378"/>
      <c r="G8" s="2247">
        <v>10</v>
      </c>
      <c r="H8" s="2247"/>
      <c r="I8" s="2339"/>
      <c r="J8" s="2339"/>
      <c r="K8" s="2339"/>
      <c r="L8" s="2339"/>
      <c r="M8" s="2339"/>
      <c r="N8" s="2340"/>
      <c r="P8" s="2327"/>
      <c r="Q8" s="2328"/>
      <c r="R8" s="2328"/>
      <c r="S8" s="2329"/>
    </row>
    <row r="9" spans="1:19" ht="15" customHeight="1">
      <c r="A9" s="2343"/>
      <c r="B9" s="301"/>
      <c r="C9" s="301"/>
      <c r="D9" s="301"/>
      <c r="E9" s="378"/>
      <c r="F9" s="378"/>
      <c r="G9" s="308"/>
      <c r="H9" s="305"/>
      <c r="I9" s="2339" t="s">
        <v>145</v>
      </c>
      <c r="J9" s="2339"/>
      <c r="K9" s="2339"/>
      <c r="L9" s="2339"/>
      <c r="M9" s="2339"/>
      <c r="N9" s="2340"/>
      <c r="P9" s="2327"/>
      <c r="Q9" s="2328"/>
      <c r="R9" s="2328"/>
      <c r="S9" s="2329"/>
    </row>
    <row r="10" spans="1:19" ht="15.75" customHeight="1">
      <c r="A10" s="2343"/>
      <c r="B10" s="56">
        <v>4</v>
      </c>
      <c r="C10" s="45" t="s">
        <v>72</v>
      </c>
      <c r="D10" s="301" t="s">
        <v>55</v>
      </c>
      <c r="E10" s="378"/>
      <c r="F10" s="378"/>
      <c r="G10" s="379">
        <f>(B10/B8)*G8</f>
        <v>10</v>
      </c>
      <c r="H10" s="380" t="str">
        <f t="shared" ref="H10:H16" si="0">C10</f>
        <v>grappes</v>
      </c>
      <c r="I10" s="2339"/>
      <c r="J10" s="2339"/>
      <c r="K10" s="2339"/>
      <c r="L10" s="2339"/>
      <c r="M10" s="2339"/>
      <c r="N10" s="2340"/>
      <c r="P10" s="2327"/>
      <c r="Q10" s="2328"/>
      <c r="R10" s="2328"/>
      <c r="S10" s="2329"/>
    </row>
    <row r="11" spans="1:19" ht="15.75" customHeight="1">
      <c r="A11" s="2343"/>
      <c r="B11" s="56">
        <v>1</v>
      </c>
      <c r="C11" s="45" t="s">
        <v>335</v>
      </c>
      <c r="D11" s="301" t="s">
        <v>336</v>
      </c>
      <c r="E11" s="378"/>
      <c r="F11" s="378"/>
      <c r="G11" s="381">
        <f>(B11/B8)*G8</f>
        <v>2.5</v>
      </c>
      <c r="H11" s="380" t="str">
        <f t="shared" si="0"/>
        <v>œuf jaune</v>
      </c>
      <c r="I11" s="4" t="s">
        <v>157</v>
      </c>
      <c r="J11" s="11"/>
      <c r="K11" s="11"/>
      <c r="L11" s="11"/>
      <c r="M11" s="11"/>
      <c r="N11" s="382"/>
      <c r="P11" s="2327"/>
      <c r="Q11" s="2328"/>
      <c r="R11" s="2328"/>
      <c r="S11" s="2329"/>
    </row>
    <row r="12" spans="1:19" ht="15.75" customHeight="1">
      <c r="A12" s="2343"/>
      <c r="B12" s="55">
        <v>0.1</v>
      </c>
      <c r="C12" s="45" t="s">
        <v>70</v>
      </c>
      <c r="D12" s="301" t="s">
        <v>61</v>
      </c>
      <c r="E12" s="378"/>
      <c r="F12" s="378"/>
      <c r="G12" s="383">
        <f>(B12/B8)*G8</f>
        <v>0.25</v>
      </c>
      <c r="H12" s="380" t="str">
        <f t="shared" si="0"/>
        <v>kg</v>
      </c>
      <c r="I12" s="4" t="s">
        <v>271</v>
      </c>
      <c r="J12" s="11"/>
      <c r="K12" s="11"/>
      <c r="L12" s="11"/>
      <c r="M12" s="11"/>
      <c r="N12" s="382"/>
      <c r="P12" s="2327"/>
      <c r="Q12" s="2328"/>
      <c r="R12" s="2328"/>
      <c r="S12" s="2329"/>
    </row>
    <row r="13" spans="1:19" ht="15.75" customHeight="1">
      <c r="A13" s="2343"/>
      <c r="B13" s="56">
        <v>1</v>
      </c>
      <c r="C13" s="45" t="s">
        <v>68</v>
      </c>
      <c r="D13" s="301" t="s">
        <v>169</v>
      </c>
      <c r="E13" s="378"/>
      <c r="F13" s="378"/>
      <c r="G13" s="381">
        <f>(B13/B8)*G8</f>
        <v>2.5</v>
      </c>
      <c r="H13" s="380" t="str">
        <f t="shared" si="0"/>
        <v>blanc</v>
      </c>
      <c r="I13" s="2339" t="s">
        <v>146</v>
      </c>
      <c r="J13" s="2339"/>
      <c r="K13" s="2339"/>
      <c r="L13" s="2339"/>
      <c r="M13" s="2339"/>
      <c r="N13" s="2340"/>
      <c r="P13" s="2327"/>
      <c r="Q13" s="2328"/>
      <c r="R13" s="2328"/>
      <c r="S13" s="2329"/>
    </row>
    <row r="14" spans="1:19" ht="15.75" customHeight="1">
      <c r="A14" s="2343"/>
      <c r="B14" s="55">
        <v>0.125</v>
      </c>
      <c r="C14" s="45" t="s">
        <v>70</v>
      </c>
      <c r="D14" s="301" t="s">
        <v>56</v>
      </c>
      <c r="E14" s="378"/>
      <c r="F14" s="378"/>
      <c r="G14" s="383">
        <f>(B14/B8)*G8</f>
        <v>0.3125</v>
      </c>
      <c r="H14" s="380" t="str">
        <f t="shared" si="0"/>
        <v>kg</v>
      </c>
      <c r="I14" s="2339"/>
      <c r="J14" s="2339"/>
      <c r="K14" s="2339"/>
      <c r="L14" s="2339"/>
      <c r="M14" s="2339"/>
      <c r="N14" s="2340"/>
      <c r="P14" s="2327"/>
      <c r="Q14" s="2328"/>
      <c r="R14" s="2328"/>
      <c r="S14" s="2329"/>
    </row>
    <row r="15" spans="1:19" ht="15.75" customHeight="1">
      <c r="A15" s="2343"/>
      <c r="B15" s="56">
        <v>1</v>
      </c>
      <c r="C15" s="45" t="s">
        <v>86</v>
      </c>
      <c r="D15" s="301" t="s">
        <v>57</v>
      </c>
      <c r="E15" s="378"/>
      <c r="F15" s="378"/>
      <c r="G15" s="381">
        <f>(B15/B8)*G8</f>
        <v>2.5</v>
      </c>
      <c r="H15" s="380" t="str">
        <f t="shared" si="0"/>
        <v>C à S</v>
      </c>
      <c r="I15" s="4" t="s">
        <v>157</v>
      </c>
      <c r="J15" s="11"/>
      <c r="K15" s="11"/>
      <c r="L15" s="11"/>
      <c r="M15" s="11"/>
      <c r="N15" s="382"/>
      <c r="P15" s="2327"/>
      <c r="Q15" s="2328"/>
      <c r="R15" s="2328"/>
      <c r="S15" s="2329"/>
    </row>
    <row r="16" spans="1:19" ht="15.75" customHeight="1">
      <c r="A16" s="2343"/>
      <c r="B16" s="55">
        <v>0.08</v>
      </c>
      <c r="C16" s="45" t="s">
        <v>70</v>
      </c>
      <c r="D16" s="301" t="s">
        <v>58</v>
      </c>
      <c r="E16" s="378"/>
      <c r="F16" s="378"/>
      <c r="G16" s="383">
        <f>(B16/B8)*G8</f>
        <v>0.2</v>
      </c>
      <c r="H16" s="380" t="str">
        <f t="shared" si="0"/>
        <v>kg</v>
      </c>
      <c r="I16" s="2339" t="s">
        <v>143</v>
      </c>
      <c r="J16" s="2339"/>
      <c r="K16" s="2339"/>
      <c r="L16" s="2339"/>
      <c r="M16" s="2339"/>
      <c r="N16" s="2340"/>
      <c r="P16" s="2327"/>
      <c r="Q16" s="2328"/>
      <c r="R16" s="2328"/>
      <c r="S16" s="2329"/>
    </row>
    <row r="17" spans="1:19" ht="15.75" customHeight="1">
      <c r="A17" s="2343"/>
      <c r="B17" s="55"/>
      <c r="C17" s="45"/>
      <c r="D17" s="301" t="s">
        <v>59</v>
      </c>
      <c r="E17" s="378"/>
      <c r="F17" s="378"/>
      <c r="G17" s="379"/>
      <c r="H17" s="380"/>
      <c r="I17" s="2339"/>
      <c r="J17" s="2339"/>
      <c r="K17" s="2339"/>
      <c r="L17" s="2339"/>
      <c r="M17" s="2339"/>
      <c r="N17" s="2340"/>
      <c r="P17" s="2327"/>
      <c r="Q17" s="2328"/>
      <c r="R17" s="2328"/>
      <c r="S17" s="2329"/>
    </row>
    <row r="18" spans="1:19" ht="15.75" customHeight="1">
      <c r="A18" s="2343"/>
      <c r="B18" s="56">
        <v>2</v>
      </c>
      <c r="C18" s="45" t="s">
        <v>73</v>
      </c>
      <c r="D18" s="301" t="s">
        <v>60</v>
      </c>
      <c r="E18" s="378"/>
      <c r="F18" s="378"/>
      <c r="G18" s="379">
        <f>(B18/B8)*G8</f>
        <v>5</v>
      </c>
      <c r="H18" s="380" t="str">
        <f>C18</f>
        <v>pincées</v>
      </c>
      <c r="I18" s="11"/>
      <c r="J18" s="11"/>
      <c r="K18" s="11"/>
      <c r="L18" s="11"/>
      <c r="M18" s="11"/>
      <c r="N18" s="382"/>
      <c r="P18" s="2327"/>
      <c r="Q18" s="2328"/>
      <c r="R18" s="2328"/>
      <c r="S18" s="2329"/>
    </row>
    <row r="19" spans="1:19" ht="15" customHeight="1">
      <c r="A19" s="2343"/>
      <c r="B19" s="384"/>
      <c r="C19" s="54"/>
      <c r="D19" s="305"/>
      <c r="E19" s="305"/>
      <c r="F19" s="305"/>
      <c r="G19" s="308"/>
      <c r="H19" s="305"/>
      <c r="I19" s="11"/>
      <c r="J19" s="11"/>
      <c r="K19" s="11"/>
      <c r="L19" s="11"/>
      <c r="M19" s="11"/>
      <c r="N19" s="382"/>
      <c r="P19" s="2327"/>
      <c r="Q19" s="2328"/>
      <c r="R19" s="2328"/>
      <c r="S19" s="2329"/>
    </row>
    <row r="20" spans="1:19" ht="15" customHeight="1">
      <c r="A20" s="2343"/>
      <c r="B20" s="153" t="s">
        <v>83</v>
      </c>
      <c r="C20" s="375"/>
      <c r="D20" s="376" t="s">
        <v>53</v>
      </c>
      <c r="E20" s="156"/>
      <c r="F20" s="156"/>
      <c r="G20" s="385"/>
      <c r="H20" s="385"/>
      <c r="I20" s="385"/>
      <c r="J20" s="385"/>
      <c r="K20" s="385"/>
      <c r="L20" s="385"/>
      <c r="M20" s="385"/>
      <c r="N20" s="386"/>
      <c r="P20" s="2327"/>
      <c r="Q20" s="2328"/>
      <c r="R20" s="2328"/>
      <c r="S20" s="2329"/>
    </row>
    <row r="21" spans="1:19" ht="15" customHeight="1">
      <c r="A21" s="2343"/>
      <c r="B21" s="2335" t="str">
        <f ca="1">CELL("nomfichier")</f>
        <v>E:\0-UPRT\1-UPRT.FR-SITE-WEB\ff-fiches-fabrications\ff-fiches-fabrication-maj-08-2020\[ff-21-restauration-beignets.accacia.xlsx]Formats-Formules-Fonctions</v>
      </c>
      <c r="C21" s="2335"/>
      <c r="D21" s="2335"/>
      <c r="E21" s="2335"/>
      <c r="F21" s="2335"/>
      <c r="G21" s="2335"/>
      <c r="H21" s="2335"/>
      <c r="I21" s="2335"/>
      <c r="J21" s="2335"/>
      <c r="K21" s="2335"/>
      <c r="L21" s="2335"/>
      <c r="M21" s="2335"/>
      <c r="N21" s="2336"/>
      <c r="P21" s="2330"/>
      <c r="Q21" s="2331"/>
      <c r="R21" s="2331"/>
      <c r="S21" s="2332"/>
    </row>
    <row r="22" spans="1:19" ht="15.75" thickBot="1">
      <c r="A22" s="2343"/>
      <c r="B22" s="2337" t="s">
        <v>181</v>
      </c>
      <c r="C22" s="2337"/>
      <c r="D22" s="2337"/>
      <c r="E22" s="2337"/>
      <c r="F22" s="2337"/>
      <c r="G22" s="2337"/>
      <c r="H22" s="2337"/>
      <c r="I22" s="2337"/>
      <c r="J22" s="2337"/>
      <c r="K22" s="2337"/>
      <c r="L22" s="2337"/>
      <c r="M22" s="2337"/>
      <c r="N22" s="2338"/>
    </row>
    <row r="23" spans="1:19" ht="15.75" thickBot="1"/>
    <row r="24" spans="1:19" ht="18.75">
      <c r="A24" s="12" t="s">
        <v>160</v>
      </c>
      <c r="B24" s="2347" t="s">
        <v>88</v>
      </c>
      <c r="C24" s="2347"/>
      <c r="D24" s="2347"/>
      <c r="E24" s="2347"/>
      <c r="F24" s="2347"/>
      <c r="G24" s="2347"/>
      <c r="H24" s="2347"/>
      <c r="I24" s="374" t="str">
        <f>B24</f>
        <v>750 Grammes</v>
      </c>
      <c r="J24" s="374"/>
      <c r="K24" s="374"/>
      <c r="L24" s="374"/>
      <c r="M24" s="374"/>
      <c r="N24" s="377"/>
    </row>
    <row r="25" spans="1:19" ht="23.25" customHeight="1">
      <c r="A25" s="2343"/>
      <c r="B25" s="2348" t="s">
        <v>82</v>
      </c>
      <c r="C25" s="2348"/>
      <c r="D25" s="2348"/>
      <c r="E25" s="2348"/>
      <c r="F25" s="2348"/>
      <c r="G25" s="2247" t="s">
        <v>81</v>
      </c>
      <c r="H25" s="2247"/>
      <c r="I25" s="154" t="s">
        <v>12</v>
      </c>
      <c r="J25" s="4"/>
      <c r="K25" s="4"/>
      <c r="L25" s="4"/>
      <c r="M25" s="4"/>
      <c r="N25" s="389"/>
    </row>
    <row r="26" spans="1:19">
      <c r="A26" s="2343"/>
      <c r="B26" s="154">
        <v>4</v>
      </c>
      <c r="C26" s="154" t="s">
        <v>75</v>
      </c>
      <c r="D26" s="392" t="s">
        <v>54</v>
      </c>
      <c r="E26" s="393"/>
      <c r="F26" s="393"/>
      <c r="G26" s="2247">
        <v>10</v>
      </c>
      <c r="H26" s="2247"/>
      <c r="I26" s="4" t="s">
        <v>272</v>
      </c>
      <c r="J26" s="4"/>
      <c r="K26" s="4"/>
      <c r="L26" s="4"/>
      <c r="M26" s="4"/>
      <c r="N26" s="389"/>
    </row>
    <row r="27" spans="1:19" ht="15" customHeight="1">
      <c r="A27" s="2343"/>
      <c r="B27" s="392"/>
      <c r="C27" s="392"/>
      <c r="D27" s="392"/>
      <c r="E27" s="393"/>
      <c r="F27" s="393"/>
      <c r="G27" s="397"/>
      <c r="H27" s="394"/>
      <c r="I27" s="2339" t="s">
        <v>21</v>
      </c>
      <c r="J27" s="2339"/>
      <c r="K27" s="2339"/>
      <c r="L27" s="2339"/>
      <c r="M27" s="2339"/>
      <c r="N27" s="2340"/>
    </row>
    <row r="28" spans="1:19" ht="15.75">
      <c r="A28" s="2343"/>
      <c r="B28" s="42">
        <v>0.12</v>
      </c>
      <c r="C28" s="42" t="s">
        <v>9</v>
      </c>
      <c r="D28" s="392" t="s">
        <v>0</v>
      </c>
      <c r="E28" s="393"/>
      <c r="F28" s="393"/>
      <c r="G28" s="400">
        <f>(B28/B26)*G26</f>
        <v>0.3</v>
      </c>
      <c r="H28" s="402" t="str">
        <f t="shared" ref="H28:H36" si="1">C28</f>
        <v>Kg</v>
      </c>
      <c r="I28" s="2339"/>
      <c r="J28" s="2339"/>
      <c r="K28" s="2339"/>
      <c r="L28" s="2339"/>
      <c r="M28" s="2339"/>
      <c r="N28" s="2340"/>
    </row>
    <row r="29" spans="1:19" ht="15.75">
      <c r="A29" s="2343"/>
      <c r="B29" s="41">
        <v>1</v>
      </c>
      <c r="C29" s="42" t="s">
        <v>84</v>
      </c>
      <c r="D29" s="392" t="s">
        <v>1</v>
      </c>
      <c r="E29" s="393"/>
      <c r="F29" s="393"/>
      <c r="G29" s="399">
        <f>(B29/B26)*G26</f>
        <v>2.5</v>
      </c>
      <c r="H29" s="402" t="str">
        <f t="shared" si="1"/>
        <v>C à C</v>
      </c>
      <c r="I29" s="4" t="s">
        <v>273</v>
      </c>
      <c r="J29" s="390"/>
      <c r="K29" s="390"/>
      <c r="L29" s="390"/>
      <c r="M29" s="390"/>
      <c r="N29" s="391"/>
    </row>
    <row r="30" spans="1:19" ht="15.75">
      <c r="A30" s="2343"/>
      <c r="B30" s="41"/>
      <c r="C30" s="42"/>
      <c r="D30" s="392" t="s">
        <v>2</v>
      </c>
      <c r="E30" s="393"/>
      <c r="F30" s="393"/>
      <c r="G30" s="400">
        <f>(B30/B26)*G26</f>
        <v>0</v>
      </c>
      <c r="H30" s="402">
        <f t="shared" si="1"/>
        <v>0</v>
      </c>
      <c r="I30" s="154" t="s">
        <v>13</v>
      </c>
      <c r="J30" s="390"/>
      <c r="K30" s="390"/>
      <c r="L30" s="390"/>
      <c r="M30" s="390"/>
      <c r="N30" s="391"/>
    </row>
    <row r="31" spans="1:19" ht="15.75" customHeight="1">
      <c r="A31" s="2343"/>
      <c r="B31" s="42">
        <v>2E-3</v>
      </c>
      <c r="C31" s="42" t="s">
        <v>9</v>
      </c>
      <c r="D31" s="392" t="s">
        <v>3</v>
      </c>
      <c r="E31" s="393"/>
      <c r="F31" s="393"/>
      <c r="G31" s="400">
        <f>(B31/B26)*G26</f>
        <v>5.0000000000000001E-3</v>
      </c>
      <c r="H31" s="402" t="str">
        <f t="shared" si="1"/>
        <v>Kg</v>
      </c>
      <c r="I31" s="4" t="s">
        <v>14</v>
      </c>
      <c r="J31" s="4"/>
      <c r="K31" s="4"/>
      <c r="L31" s="4"/>
      <c r="M31" s="4"/>
      <c r="N31" s="389"/>
    </row>
    <row r="32" spans="1:19" ht="15.75">
      <c r="A32" s="2343"/>
      <c r="B32" s="42">
        <v>0.05</v>
      </c>
      <c r="C32" s="41" t="s">
        <v>9</v>
      </c>
      <c r="D32" s="392" t="s">
        <v>4</v>
      </c>
      <c r="E32" s="393"/>
      <c r="F32" s="393"/>
      <c r="G32" s="400">
        <f>(B32/B26)*G26</f>
        <v>0.125</v>
      </c>
      <c r="H32" s="402" t="str">
        <f t="shared" si="1"/>
        <v>Kg</v>
      </c>
      <c r="I32" s="154" t="s">
        <v>15</v>
      </c>
      <c r="J32" s="4"/>
      <c r="K32" s="4"/>
      <c r="L32" s="4"/>
      <c r="M32" s="4"/>
      <c r="N32" s="389"/>
    </row>
    <row r="33" spans="1:14" ht="15.75">
      <c r="A33" s="2343"/>
      <c r="B33" s="41"/>
      <c r="C33" s="41" t="s">
        <v>85</v>
      </c>
      <c r="D33" s="392" t="s">
        <v>5</v>
      </c>
      <c r="E33" s="393"/>
      <c r="F33" s="393"/>
      <c r="G33" s="399">
        <f>(B33/B26)*G26</f>
        <v>0</v>
      </c>
      <c r="H33" s="402" t="str">
        <f t="shared" si="1"/>
        <v>Pm</v>
      </c>
      <c r="I33" s="2339" t="s">
        <v>16</v>
      </c>
      <c r="J33" s="2339"/>
      <c r="K33" s="2339"/>
      <c r="L33" s="2339"/>
      <c r="M33" s="2339"/>
      <c r="N33" s="2340"/>
    </row>
    <row r="34" spans="1:14" ht="15.75" customHeight="1">
      <c r="A34" s="2343"/>
      <c r="B34" s="41"/>
      <c r="C34" s="41"/>
      <c r="D34" s="392" t="s">
        <v>6</v>
      </c>
      <c r="E34" s="393"/>
      <c r="F34" s="393"/>
      <c r="G34" s="400">
        <f>(B34/B26)*G26</f>
        <v>0</v>
      </c>
      <c r="H34" s="402">
        <f t="shared" si="1"/>
        <v>0</v>
      </c>
      <c r="I34" s="2339"/>
      <c r="J34" s="2339"/>
      <c r="K34" s="2339"/>
      <c r="L34" s="2339"/>
      <c r="M34" s="2339"/>
      <c r="N34" s="2340"/>
    </row>
    <row r="35" spans="1:14" ht="15.75">
      <c r="A35" s="2343"/>
      <c r="B35" s="42">
        <v>0.05</v>
      </c>
      <c r="C35" s="41" t="s">
        <v>9</v>
      </c>
      <c r="D35" s="392" t="s">
        <v>7</v>
      </c>
      <c r="E35" s="393"/>
      <c r="F35" s="393"/>
      <c r="G35" s="400">
        <f>(B35/B26)*G26</f>
        <v>0.125</v>
      </c>
      <c r="H35" s="402" t="str">
        <f t="shared" si="1"/>
        <v>Kg</v>
      </c>
      <c r="I35" s="154" t="s">
        <v>17</v>
      </c>
      <c r="J35" s="4"/>
      <c r="K35" s="4"/>
      <c r="L35" s="4"/>
      <c r="M35" s="4"/>
      <c r="N35" s="389"/>
    </row>
    <row r="36" spans="1:14" ht="15.75">
      <c r="A36" s="2343"/>
      <c r="B36" s="41"/>
      <c r="C36" s="41" t="s">
        <v>85</v>
      </c>
      <c r="D36" s="392" t="s">
        <v>8</v>
      </c>
      <c r="E36" s="393"/>
      <c r="F36" s="393"/>
      <c r="G36" s="398">
        <f>(B36/B26)*G26</f>
        <v>0</v>
      </c>
      <c r="H36" s="402" t="str">
        <f t="shared" si="1"/>
        <v>Pm</v>
      </c>
      <c r="I36" s="390" t="s">
        <v>18</v>
      </c>
      <c r="J36" s="390"/>
      <c r="K36" s="390"/>
      <c r="L36" s="390"/>
      <c r="M36" s="390"/>
      <c r="N36" s="391"/>
    </row>
    <row r="37" spans="1:14">
      <c r="A37" s="2343"/>
      <c r="B37" s="395"/>
      <c r="C37" s="396"/>
      <c r="D37" s="394"/>
      <c r="E37" s="394"/>
      <c r="F37" s="394"/>
      <c r="G37" s="397"/>
      <c r="H37" s="394"/>
      <c r="I37" s="401" t="s">
        <v>19</v>
      </c>
      <c r="J37" s="11"/>
      <c r="K37" s="11"/>
      <c r="L37" s="11"/>
      <c r="M37" s="11"/>
      <c r="N37" s="382"/>
    </row>
    <row r="38" spans="1:14">
      <c r="A38" s="2343"/>
      <c r="B38" s="395"/>
      <c r="C38" s="396"/>
      <c r="D38" s="394"/>
      <c r="E38" s="394"/>
      <c r="F38" s="394"/>
      <c r="G38" s="397"/>
      <c r="H38" s="394"/>
      <c r="I38" s="11" t="s">
        <v>20</v>
      </c>
      <c r="J38" s="11"/>
      <c r="K38" s="11"/>
      <c r="L38" s="11"/>
      <c r="M38" s="11"/>
      <c r="N38" s="382"/>
    </row>
    <row r="39" spans="1:14">
      <c r="A39" s="2343"/>
      <c r="B39" s="153" t="s">
        <v>83</v>
      </c>
      <c r="C39" s="375"/>
      <c r="D39" s="376" t="s">
        <v>10</v>
      </c>
      <c r="E39" s="156"/>
      <c r="F39" s="156"/>
      <c r="G39" s="385"/>
      <c r="H39" s="385"/>
      <c r="I39" s="385"/>
      <c r="J39" s="385"/>
      <c r="K39" s="385"/>
      <c r="L39" s="385"/>
      <c r="M39" s="385"/>
      <c r="N39" s="386"/>
    </row>
    <row r="40" spans="1:14">
      <c r="A40" s="2343"/>
      <c r="B40" s="2335" t="str">
        <f ca="1">CELL("nomfichier")</f>
        <v>E:\0-UPRT\1-UPRT.FR-SITE-WEB\ff-fiches-fabrications\ff-fiches-fabrication-maj-08-2020\[ff-21-restauration-beignets.accacia.xlsx]Formats-Formules-Fonctions</v>
      </c>
      <c r="C40" s="2335"/>
      <c r="D40" s="2335"/>
      <c r="E40" s="2335"/>
      <c r="F40" s="2335"/>
      <c r="G40" s="2335"/>
      <c r="H40" s="2335"/>
      <c r="I40" s="2335"/>
      <c r="J40" s="2335"/>
      <c r="K40" s="2335"/>
      <c r="L40" s="2335"/>
      <c r="M40" s="2335"/>
      <c r="N40" s="2336"/>
    </row>
    <row r="41" spans="1:14" ht="15.75" thickBot="1">
      <c r="A41" s="2343"/>
      <c r="B41" s="2337" t="s">
        <v>181</v>
      </c>
      <c r="C41" s="2337"/>
      <c r="D41" s="2337"/>
      <c r="E41" s="2337"/>
      <c r="F41" s="2337"/>
      <c r="G41" s="2337"/>
      <c r="H41" s="2337"/>
      <c r="I41" s="2337"/>
      <c r="J41" s="2337"/>
      <c r="K41" s="2337"/>
      <c r="L41" s="2337"/>
      <c r="M41" s="2337"/>
      <c r="N41" s="2338"/>
    </row>
    <row r="42" spans="1:14" ht="15.75" thickBot="1"/>
    <row r="43" spans="1:14" ht="18.75">
      <c r="A43" s="12" t="s">
        <v>160</v>
      </c>
      <c r="B43" s="2346" t="s">
        <v>87</v>
      </c>
      <c r="C43" s="2346"/>
      <c r="D43" s="2346"/>
      <c r="E43" s="2346"/>
      <c r="F43" s="2346"/>
      <c r="G43" s="2346"/>
      <c r="H43" s="2346"/>
      <c r="I43" s="374" t="str">
        <f>B43</f>
        <v>Journal des Femmes</v>
      </c>
      <c r="J43" s="374"/>
      <c r="K43" s="374"/>
      <c r="L43" s="374"/>
      <c r="M43" s="374"/>
      <c r="N43" s="377"/>
    </row>
    <row r="44" spans="1:14" ht="23.25" customHeight="1">
      <c r="A44" s="2343"/>
      <c r="B44" s="2264" t="s">
        <v>82</v>
      </c>
      <c r="C44" s="2264"/>
      <c r="D44" s="2264"/>
      <c r="E44" s="2264"/>
      <c r="F44" s="2264"/>
      <c r="G44" s="2247" t="s">
        <v>81</v>
      </c>
      <c r="H44" s="2247"/>
      <c r="I44" s="154" t="s">
        <v>76</v>
      </c>
      <c r="J44" s="4"/>
      <c r="K44" s="4"/>
      <c r="L44" s="4"/>
      <c r="M44" s="4"/>
      <c r="N44" s="389"/>
    </row>
    <row r="45" spans="1:14">
      <c r="A45" s="2343"/>
      <c r="B45" s="154">
        <v>4</v>
      </c>
      <c r="C45" s="154" t="s">
        <v>75</v>
      </c>
      <c r="D45" s="23" t="s">
        <v>54</v>
      </c>
      <c r="E45" s="24"/>
      <c r="F45" s="24"/>
      <c r="G45" s="2247">
        <v>10</v>
      </c>
      <c r="H45" s="2247"/>
      <c r="I45" s="4" t="s">
        <v>77</v>
      </c>
      <c r="J45" s="4"/>
      <c r="K45" s="4"/>
      <c r="L45" s="4"/>
      <c r="M45" s="4"/>
      <c r="N45" s="389"/>
    </row>
    <row r="46" spans="1:14" ht="15" customHeight="1">
      <c r="A46" s="2343"/>
      <c r="B46" s="406"/>
      <c r="C46" s="406"/>
      <c r="D46" s="23"/>
      <c r="E46" s="24"/>
      <c r="F46" s="24"/>
      <c r="G46" s="47"/>
      <c r="H46" s="46"/>
      <c r="I46" s="2339" t="s">
        <v>78</v>
      </c>
      <c r="J46" s="2339"/>
      <c r="K46" s="2339"/>
      <c r="L46" s="2339"/>
      <c r="M46" s="2339"/>
      <c r="N46" s="2340"/>
    </row>
    <row r="47" spans="1:14" ht="15.75">
      <c r="A47" s="2343"/>
      <c r="B47" s="55">
        <v>0.25</v>
      </c>
      <c r="C47" s="45" t="s">
        <v>70</v>
      </c>
      <c r="D47" s="23" t="s">
        <v>25</v>
      </c>
      <c r="E47" s="24"/>
      <c r="F47" s="24"/>
      <c r="G47" s="407">
        <f>(B47/B45)*G45</f>
        <v>0.625</v>
      </c>
      <c r="H47" s="179" t="str">
        <f t="shared" ref="H47:H55" si="2">C47</f>
        <v>kg</v>
      </c>
      <c r="I47" s="2339"/>
      <c r="J47" s="2339"/>
      <c r="K47" s="2339"/>
      <c r="L47" s="2339"/>
      <c r="M47" s="2339"/>
      <c r="N47" s="2340"/>
    </row>
    <row r="48" spans="1:14" ht="15.75">
      <c r="A48" s="2343"/>
      <c r="B48" s="45">
        <v>3</v>
      </c>
      <c r="C48" s="45" t="s">
        <v>74</v>
      </c>
      <c r="D48" s="23" t="s">
        <v>26</v>
      </c>
      <c r="E48" s="24"/>
      <c r="F48" s="24"/>
      <c r="G48" s="408">
        <f>(B48/B45)*G45</f>
        <v>7.5</v>
      </c>
      <c r="H48" s="179" t="str">
        <f t="shared" si="2"/>
        <v>pièces</v>
      </c>
      <c r="I48" s="4" t="s">
        <v>79</v>
      </c>
      <c r="J48" s="390"/>
      <c r="K48" s="390"/>
      <c r="L48" s="390"/>
      <c r="M48" s="390"/>
      <c r="N48" s="391"/>
    </row>
    <row r="49" spans="1:19" ht="15.75">
      <c r="A49" s="2343"/>
      <c r="B49" s="55">
        <v>0.3</v>
      </c>
      <c r="C49" s="45" t="s">
        <v>70</v>
      </c>
      <c r="D49" s="23" t="s">
        <v>23</v>
      </c>
      <c r="E49" s="24"/>
      <c r="F49" s="24"/>
      <c r="G49" s="407">
        <f>(B49/B45)*G45</f>
        <v>0.75</v>
      </c>
      <c r="H49" s="179" t="str">
        <f t="shared" si="2"/>
        <v>kg</v>
      </c>
      <c r="I49" s="154" t="s">
        <v>119</v>
      </c>
      <c r="J49" s="390"/>
      <c r="K49" s="390"/>
      <c r="L49" s="390"/>
      <c r="M49" s="390"/>
      <c r="N49" s="391"/>
    </row>
    <row r="50" spans="1:19" ht="15.75" customHeight="1">
      <c r="A50" s="2343"/>
      <c r="B50" s="55">
        <v>0.2</v>
      </c>
      <c r="C50" s="45" t="s">
        <v>70</v>
      </c>
      <c r="D50" s="23" t="s">
        <v>27</v>
      </c>
      <c r="E50" s="24"/>
      <c r="F50" s="24"/>
      <c r="G50" s="407">
        <f>(B50/B45)*G45</f>
        <v>0.5</v>
      </c>
      <c r="H50" s="179" t="str">
        <f t="shared" si="2"/>
        <v>kg</v>
      </c>
      <c r="I50" s="4" t="s">
        <v>118</v>
      </c>
      <c r="J50" s="4"/>
      <c r="K50" s="4"/>
      <c r="L50" s="4"/>
      <c r="M50" s="4"/>
      <c r="N50" s="389"/>
    </row>
    <row r="51" spans="1:19" ht="15.75">
      <c r="A51" s="2343"/>
      <c r="B51" s="45">
        <v>1</v>
      </c>
      <c r="C51" s="45" t="s">
        <v>84</v>
      </c>
      <c r="D51" s="23" t="s">
        <v>28</v>
      </c>
      <c r="E51" s="24"/>
      <c r="F51" s="24"/>
      <c r="G51" s="408">
        <f>(B51/B45)*G45</f>
        <v>2.5</v>
      </c>
      <c r="H51" s="179" t="str">
        <f t="shared" si="2"/>
        <v>C à C</v>
      </c>
      <c r="I51" s="154" t="s">
        <v>80</v>
      </c>
      <c r="J51" s="4"/>
      <c r="K51" s="4"/>
      <c r="L51" s="4"/>
      <c r="M51" s="4"/>
      <c r="N51" s="389"/>
    </row>
    <row r="52" spans="1:19" ht="15.75" customHeight="1">
      <c r="A52" s="2343"/>
      <c r="B52" s="45"/>
      <c r="C52" s="45" t="s">
        <v>71</v>
      </c>
      <c r="D52" s="23" t="s">
        <v>29</v>
      </c>
      <c r="E52" s="24"/>
      <c r="F52" s="24"/>
      <c r="G52" s="408">
        <f>(B52/B45)*G45</f>
        <v>0</v>
      </c>
      <c r="H52" s="179" t="str">
        <f t="shared" si="2"/>
        <v>pm</v>
      </c>
      <c r="I52" s="2339" t="s">
        <v>120</v>
      </c>
      <c r="J52" s="2339"/>
      <c r="K52" s="2339"/>
      <c r="L52" s="2339"/>
      <c r="M52" s="2339"/>
      <c r="N52" s="2340"/>
    </row>
    <row r="53" spans="1:19" ht="15.75" customHeight="1">
      <c r="A53" s="2343"/>
      <c r="B53" s="45">
        <v>1</v>
      </c>
      <c r="C53" s="45" t="s">
        <v>73</v>
      </c>
      <c r="D53" s="23" t="s">
        <v>30</v>
      </c>
      <c r="E53" s="24"/>
      <c r="F53" s="24"/>
      <c r="G53" s="408">
        <f>(B53/B45)*G45</f>
        <v>2.5</v>
      </c>
      <c r="H53" s="179" t="str">
        <f t="shared" si="2"/>
        <v>pincées</v>
      </c>
      <c r="I53" s="2339"/>
      <c r="J53" s="2339"/>
      <c r="K53" s="2339"/>
      <c r="L53" s="2339"/>
      <c r="M53" s="2339"/>
      <c r="N53" s="2340"/>
    </row>
    <row r="54" spans="1:19" ht="15.75">
      <c r="A54" s="2343"/>
      <c r="B54" s="45"/>
      <c r="C54" s="45" t="s">
        <v>71</v>
      </c>
      <c r="D54" s="23" t="s">
        <v>31</v>
      </c>
      <c r="E54" s="24"/>
      <c r="F54" s="24"/>
      <c r="G54" s="409">
        <f>(B54/B45)*G45</f>
        <v>0</v>
      </c>
      <c r="H54" s="179" t="str">
        <f t="shared" si="2"/>
        <v>pm</v>
      </c>
      <c r="I54" s="4" t="s">
        <v>121</v>
      </c>
      <c r="J54" s="4"/>
      <c r="K54" s="4"/>
      <c r="L54" s="4"/>
      <c r="M54" s="4"/>
      <c r="N54" s="389"/>
    </row>
    <row r="55" spans="1:19" ht="15.75">
      <c r="A55" s="2343"/>
      <c r="B55" s="45"/>
      <c r="C55" s="45"/>
      <c r="D55" s="23"/>
      <c r="E55" s="24"/>
      <c r="F55" s="24"/>
      <c r="G55" s="409">
        <f>(B55/B45)*G45</f>
        <v>0</v>
      </c>
      <c r="H55" s="179">
        <f t="shared" si="2"/>
        <v>0</v>
      </c>
      <c r="I55" s="390"/>
      <c r="J55" s="390"/>
      <c r="K55" s="390"/>
      <c r="L55" s="390"/>
      <c r="M55" s="390"/>
      <c r="N55" s="391"/>
    </row>
    <row r="56" spans="1:19">
      <c r="A56" s="2343"/>
      <c r="B56" s="45"/>
      <c r="C56" s="45"/>
      <c r="D56" s="46"/>
      <c r="E56" s="46"/>
      <c r="F56" s="46"/>
      <c r="G56" s="47"/>
      <c r="H56" s="46"/>
      <c r="I56" s="405"/>
      <c r="J56" s="390"/>
      <c r="K56" s="390"/>
      <c r="L56" s="390"/>
      <c r="M56" s="390"/>
      <c r="N56" s="391"/>
    </row>
    <row r="57" spans="1:19">
      <c r="A57" s="2343"/>
      <c r="B57" s="410"/>
      <c r="C57" s="411"/>
      <c r="D57" s="46"/>
      <c r="E57" s="46"/>
      <c r="F57" s="46"/>
      <c r="G57" s="47"/>
      <c r="H57" s="46"/>
      <c r="I57" s="390"/>
      <c r="J57" s="390"/>
      <c r="K57" s="390"/>
      <c r="L57" s="390"/>
      <c r="M57" s="390"/>
      <c r="N57" s="391"/>
    </row>
    <row r="58" spans="1:19" ht="15.75" thickBot="1">
      <c r="A58" s="2343"/>
      <c r="B58" s="5" t="s">
        <v>83</v>
      </c>
      <c r="C58" s="6"/>
      <c r="D58" s="7" t="s">
        <v>24</v>
      </c>
      <c r="E58" s="156"/>
      <c r="F58" s="156"/>
      <c r="G58" s="385"/>
      <c r="H58" s="385"/>
      <c r="I58" s="385"/>
      <c r="J58" s="385"/>
      <c r="K58" s="385"/>
      <c r="L58" s="385"/>
      <c r="M58" s="385"/>
      <c r="N58" s="386"/>
    </row>
    <row r="59" spans="1:19">
      <c r="A59" s="2343"/>
      <c r="B59" s="2335" t="str">
        <f ca="1">CELL("nomfichier")</f>
        <v>E:\0-UPRT\1-UPRT.FR-SITE-WEB\ff-fiches-fabrications\ff-fiches-fabrication-maj-08-2020\[ff-21-restauration-beignets.accacia.xlsx]Formats-Formules-Fonctions</v>
      </c>
      <c r="C59" s="2335"/>
      <c r="D59" s="2335"/>
      <c r="E59" s="2335"/>
      <c r="F59" s="2335"/>
      <c r="G59" s="2335"/>
      <c r="H59" s="2335"/>
      <c r="I59" s="2335"/>
      <c r="J59" s="2335"/>
      <c r="K59" s="2335"/>
      <c r="L59" s="2335"/>
      <c r="M59" s="2335"/>
      <c r="N59" s="2336"/>
    </row>
    <row r="60" spans="1:19" ht="15.75" thickBot="1">
      <c r="A60" s="2343"/>
      <c r="B60" s="2337" t="s">
        <v>181</v>
      </c>
      <c r="C60" s="2337"/>
      <c r="D60" s="2337"/>
      <c r="E60" s="2337"/>
      <c r="F60" s="2337"/>
      <c r="G60" s="2337"/>
      <c r="H60" s="2337"/>
      <c r="I60" s="2337"/>
      <c r="J60" s="2337"/>
      <c r="K60" s="2337"/>
      <c r="L60" s="2337"/>
      <c r="M60" s="2337"/>
      <c r="N60" s="2338"/>
    </row>
    <row r="61" spans="1:19" ht="15.75" thickBot="1"/>
    <row r="62" spans="1:19" ht="18.75">
      <c r="A62" s="12" t="s">
        <v>160</v>
      </c>
      <c r="B62" s="2345" t="s">
        <v>861</v>
      </c>
      <c r="C62" s="2345"/>
      <c r="D62" s="2345"/>
      <c r="E62" s="2345"/>
      <c r="F62" s="2345"/>
      <c r="G62" s="2345"/>
      <c r="H62" s="2345"/>
      <c r="I62" s="374" t="str">
        <f>B62</f>
        <v>France 3 Carnets de Julie</v>
      </c>
      <c r="J62" s="374"/>
      <c r="K62" s="374"/>
      <c r="L62" s="374"/>
      <c r="M62" s="374"/>
      <c r="N62" s="377"/>
      <c r="P62" s="2324" t="s">
        <v>876</v>
      </c>
      <c r="Q62" s="2325"/>
      <c r="R62" s="2325"/>
      <c r="S62" s="2326"/>
    </row>
    <row r="63" spans="1:19" ht="23.25" customHeight="1">
      <c r="A63" s="2343"/>
      <c r="B63" s="2267" t="s">
        <v>82</v>
      </c>
      <c r="C63" s="2267"/>
      <c r="D63" s="2267"/>
      <c r="E63" s="2267"/>
      <c r="F63" s="2267"/>
      <c r="G63" s="2247" t="s">
        <v>81</v>
      </c>
      <c r="H63" s="2247"/>
      <c r="I63" s="154" t="s">
        <v>89</v>
      </c>
      <c r="J63" s="4"/>
      <c r="K63" s="4"/>
      <c r="L63" s="4"/>
      <c r="M63" s="4"/>
      <c r="N63" s="389"/>
      <c r="P63" s="2327"/>
      <c r="Q63" s="2328"/>
      <c r="R63" s="2328"/>
      <c r="S63" s="2329"/>
    </row>
    <row r="64" spans="1:19">
      <c r="A64" s="2343"/>
      <c r="B64" s="154">
        <v>6</v>
      </c>
      <c r="C64" s="154" t="s">
        <v>75</v>
      </c>
      <c r="D64" s="201" t="s">
        <v>54</v>
      </c>
      <c r="E64" s="413"/>
      <c r="F64" s="413"/>
      <c r="G64" s="2247">
        <v>10</v>
      </c>
      <c r="H64" s="2247"/>
      <c r="I64" s="4" t="s">
        <v>90</v>
      </c>
      <c r="J64" s="4"/>
      <c r="K64" s="4"/>
      <c r="L64" s="4"/>
      <c r="M64" s="4"/>
      <c r="N64" s="389"/>
      <c r="P64" s="2327"/>
      <c r="Q64" s="2328"/>
      <c r="R64" s="2328"/>
      <c r="S64" s="2329"/>
    </row>
    <row r="65" spans="1:19" ht="15" customHeight="1">
      <c r="A65" s="2343"/>
      <c r="B65" s="26"/>
      <c r="C65" s="26"/>
      <c r="D65" s="201"/>
      <c r="E65" s="413"/>
      <c r="F65" s="413"/>
      <c r="G65" s="53"/>
      <c r="H65" s="48"/>
      <c r="I65" s="2339" t="s">
        <v>274</v>
      </c>
      <c r="J65" s="2339"/>
      <c r="K65" s="2339"/>
      <c r="L65" s="2339"/>
      <c r="M65" s="2339"/>
      <c r="N65" s="2340"/>
      <c r="P65" s="2327"/>
      <c r="Q65" s="2328"/>
      <c r="R65" s="2328"/>
      <c r="S65" s="2329"/>
    </row>
    <row r="66" spans="1:19" ht="15.75">
      <c r="A66" s="2343"/>
      <c r="B66" s="55">
        <v>0.1</v>
      </c>
      <c r="C66" s="45" t="s">
        <v>70</v>
      </c>
      <c r="D66" s="201" t="s">
        <v>33</v>
      </c>
      <c r="E66" s="413"/>
      <c r="F66" s="413"/>
      <c r="G66" s="414">
        <f>(B66/B64)*G64</f>
        <v>0.16666666666666666</v>
      </c>
      <c r="H66" s="204" t="str">
        <f t="shared" ref="H66:H74" si="3">C66</f>
        <v>kg</v>
      </c>
      <c r="I66" s="2339"/>
      <c r="J66" s="2339"/>
      <c r="K66" s="2339"/>
      <c r="L66" s="2339"/>
      <c r="M66" s="2339"/>
      <c r="N66" s="2340"/>
      <c r="P66" s="2327"/>
      <c r="Q66" s="2328"/>
      <c r="R66" s="2328"/>
      <c r="S66" s="2329"/>
    </row>
    <row r="67" spans="1:19" ht="15.75">
      <c r="A67" s="2343"/>
      <c r="B67" s="45">
        <v>1</v>
      </c>
      <c r="C67" s="45" t="s">
        <v>74</v>
      </c>
      <c r="D67" s="201" t="s">
        <v>34</v>
      </c>
      <c r="E67" s="413"/>
      <c r="F67" s="413"/>
      <c r="G67" s="415">
        <f>(B67/B64)*G64</f>
        <v>1.6666666666666665</v>
      </c>
      <c r="H67" s="204" t="str">
        <f t="shared" si="3"/>
        <v>pièces</v>
      </c>
      <c r="I67" s="3" t="s">
        <v>95</v>
      </c>
      <c r="J67" s="390"/>
      <c r="K67" s="390"/>
      <c r="L67" s="390"/>
      <c r="M67" s="390"/>
      <c r="N67" s="391"/>
      <c r="P67" s="2327"/>
      <c r="Q67" s="2328"/>
      <c r="R67" s="2328"/>
      <c r="S67" s="2329"/>
    </row>
    <row r="68" spans="1:19" ht="15.75">
      <c r="A68" s="2343"/>
      <c r="B68" s="55">
        <v>0.125</v>
      </c>
      <c r="C68" s="45" t="s">
        <v>70</v>
      </c>
      <c r="D68" s="201" t="s">
        <v>35</v>
      </c>
      <c r="E68" s="413"/>
      <c r="F68" s="413"/>
      <c r="G68" s="414">
        <f>(B68/B64)*G64</f>
        <v>0.20833333333333331</v>
      </c>
      <c r="H68" s="204" t="str">
        <f t="shared" si="3"/>
        <v>kg</v>
      </c>
      <c r="I68" s="2339" t="s">
        <v>96</v>
      </c>
      <c r="J68" s="2339"/>
      <c r="K68" s="2339"/>
      <c r="L68" s="2339"/>
      <c r="M68" s="2339"/>
      <c r="N68" s="2340"/>
      <c r="P68" s="2327"/>
      <c r="Q68" s="2328"/>
      <c r="R68" s="2328"/>
      <c r="S68" s="2329"/>
    </row>
    <row r="69" spans="1:19" ht="15.75" customHeight="1">
      <c r="A69" s="2343"/>
      <c r="B69" s="55">
        <v>1</v>
      </c>
      <c r="C69" s="45" t="s">
        <v>65</v>
      </c>
      <c r="D69" s="201" t="s">
        <v>22</v>
      </c>
      <c r="E69" s="413"/>
      <c r="F69" s="413"/>
      <c r="G69" s="414">
        <f>(B69/B64)*G64</f>
        <v>1.6666666666666665</v>
      </c>
      <c r="H69" s="204" t="str">
        <f t="shared" si="3"/>
        <v>pincée</v>
      </c>
      <c r="I69" s="2339"/>
      <c r="J69" s="2339"/>
      <c r="K69" s="2339"/>
      <c r="L69" s="2339"/>
      <c r="M69" s="2339"/>
      <c r="N69" s="2340"/>
      <c r="P69" s="2327"/>
      <c r="Q69" s="2328"/>
      <c r="R69" s="2328"/>
      <c r="S69" s="2329"/>
    </row>
    <row r="70" spans="1:19" ht="15.75">
      <c r="A70" s="2343"/>
      <c r="B70" s="45">
        <v>1</v>
      </c>
      <c r="C70" s="45" t="s">
        <v>65</v>
      </c>
      <c r="D70" s="201" t="s">
        <v>36</v>
      </c>
      <c r="E70" s="413"/>
      <c r="F70" s="413"/>
      <c r="G70" s="415">
        <f>(B70/B64)*G64</f>
        <v>1.6666666666666665</v>
      </c>
      <c r="H70" s="204" t="str">
        <f t="shared" si="3"/>
        <v>pincée</v>
      </c>
      <c r="I70" s="2339" t="s">
        <v>97</v>
      </c>
      <c r="J70" s="2339"/>
      <c r="K70" s="2339"/>
      <c r="L70" s="2339"/>
      <c r="M70" s="2339"/>
      <c r="N70" s="2340"/>
      <c r="P70" s="2327"/>
      <c r="Q70" s="2328"/>
      <c r="R70" s="2328"/>
      <c r="S70" s="2329"/>
    </row>
    <row r="71" spans="1:19" ht="15.75" customHeight="1">
      <c r="A71" s="2343"/>
      <c r="B71" s="45">
        <v>1</v>
      </c>
      <c r="C71" s="45" t="s">
        <v>86</v>
      </c>
      <c r="D71" s="201" t="s">
        <v>37</v>
      </c>
      <c r="E71" s="413"/>
      <c r="F71" s="413"/>
      <c r="G71" s="415">
        <f>(B71/B64)*G64</f>
        <v>1.6666666666666665</v>
      </c>
      <c r="H71" s="204" t="str">
        <f t="shared" si="3"/>
        <v>C à S</v>
      </c>
      <c r="I71" s="2339"/>
      <c r="J71" s="2339"/>
      <c r="K71" s="2339"/>
      <c r="L71" s="2339"/>
      <c r="M71" s="2339"/>
      <c r="N71" s="2340"/>
      <c r="P71" s="2327"/>
      <c r="Q71" s="2328"/>
      <c r="R71" s="2328"/>
      <c r="S71" s="2329"/>
    </row>
    <row r="72" spans="1:19" ht="15.75" customHeight="1">
      <c r="A72" s="2343"/>
      <c r="B72" s="45">
        <v>0.03</v>
      </c>
      <c r="C72" s="45" t="s">
        <v>9</v>
      </c>
      <c r="D72" s="201" t="s">
        <v>38</v>
      </c>
      <c r="E72" s="413"/>
      <c r="F72" s="413"/>
      <c r="G72" s="415">
        <f>(B72/B64)*G64</f>
        <v>0.05</v>
      </c>
      <c r="H72" s="204" t="str">
        <f t="shared" si="3"/>
        <v>Kg</v>
      </c>
      <c r="I72" s="4" t="s">
        <v>98</v>
      </c>
      <c r="J72" s="4"/>
      <c r="K72" s="4"/>
      <c r="L72" s="4"/>
      <c r="M72" s="4"/>
      <c r="N72" s="389"/>
      <c r="P72" s="2327"/>
      <c r="Q72" s="2328"/>
      <c r="R72" s="2328"/>
      <c r="S72" s="2329"/>
    </row>
    <row r="73" spans="1:19" ht="15.75">
      <c r="A73" s="2343"/>
      <c r="B73" s="45">
        <v>2</v>
      </c>
      <c r="C73" s="45" t="s">
        <v>86</v>
      </c>
      <c r="D73" s="201" t="s">
        <v>39</v>
      </c>
      <c r="E73" s="413"/>
      <c r="F73" s="413"/>
      <c r="G73" s="416">
        <f>(B73/B64)*G64</f>
        <v>3.333333333333333</v>
      </c>
      <c r="H73" s="204" t="str">
        <f t="shared" si="3"/>
        <v>C à S</v>
      </c>
      <c r="I73" s="154" t="s">
        <v>91</v>
      </c>
      <c r="J73" s="4"/>
      <c r="K73" s="4"/>
      <c r="L73" s="4"/>
      <c r="M73" s="4"/>
      <c r="N73" s="389"/>
      <c r="P73" s="2327"/>
      <c r="Q73" s="2328"/>
      <c r="R73" s="2328"/>
      <c r="S73" s="2329"/>
    </row>
    <row r="74" spans="1:19" ht="15.75">
      <c r="A74" s="2343"/>
      <c r="B74" s="45"/>
      <c r="C74" s="45"/>
      <c r="D74" s="201"/>
      <c r="E74" s="413"/>
      <c r="F74" s="413"/>
      <c r="G74" s="416">
        <f>(B74/B64)*G64</f>
        <v>0</v>
      </c>
      <c r="H74" s="204">
        <f t="shared" si="3"/>
        <v>0</v>
      </c>
      <c r="I74" s="2339" t="s">
        <v>92</v>
      </c>
      <c r="J74" s="2339"/>
      <c r="K74" s="2339"/>
      <c r="L74" s="2339"/>
      <c r="M74" s="2339"/>
      <c r="N74" s="2340"/>
      <c r="P74" s="2327"/>
      <c r="Q74" s="2328"/>
      <c r="R74" s="2328"/>
      <c r="S74" s="2329"/>
    </row>
    <row r="75" spans="1:19">
      <c r="A75" s="2343"/>
      <c r="B75" s="45"/>
      <c r="C75" s="45"/>
      <c r="D75" s="48"/>
      <c r="E75" s="48"/>
      <c r="F75" s="48"/>
      <c r="G75" s="53"/>
      <c r="H75" s="48"/>
      <c r="I75" s="2339"/>
      <c r="J75" s="2339"/>
      <c r="K75" s="2339"/>
      <c r="L75" s="2339"/>
      <c r="M75" s="2339"/>
      <c r="N75" s="2340"/>
      <c r="P75" s="2327"/>
      <c r="Q75" s="2328"/>
      <c r="R75" s="2328"/>
      <c r="S75" s="2329"/>
    </row>
    <row r="76" spans="1:19">
      <c r="A76" s="2343"/>
      <c r="B76" s="417"/>
      <c r="C76" s="25"/>
      <c r="D76" s="48"/>
      <c r="E76" s="48"/>
      <c r="F76" s="48"/>
      <c r="G76" s="53"/>
      <c r="H76" s="48"/>
      <c r="I76" s="390" t="s">
        <v>93</v>
      </c>
      <c r="J76" s="390"/>
      <c r="K76" s="390"/>
      <c r="L76" s="390"/>
      <c r="M76" s="390"/>
      <c r="N76" s="391"/>
      <c r="P76" s="2327"/>
      <c r="Q76" s="2328"/>
      <c r="R76" s="2328"/>
      <c r="S76" s="2329"/>
    </row>
    <row r="77" spans="1:19">
      <c r="A77" s="2343"/>
      <c r="B77" s="417"/>
      <c r="C77" s="25"/>
      <c r="D77" s="48"/>
      <c r="E77" s="48"/>
      <c r="F77" s="48"/>
      <c r="G77" s="53"/>
      <c r="H77" s="48"/>
      <c r="I77" s="390" t="s">
        <v>99</v>
      </c>
      <c r="J77" s="390"/>
      <c r="K77" s="390"/>
      <c r="L77" s="390"/>
      <c r="M77" s="390"/>
      <c r="N77" s="391"/>
      <c r="P77" s="2330"/>
      <c r="Q77" s="2331"/>
      <c r="R77" s="2331"/>
      <c r="S77" s="2332"/>
    </row>
    <row r="78" spans="1:19">
      <c r="A78" s="2343"/>
      <c r="B78" s="417"/>
      <c r="C78" s="25"/>
      <c r="D78" s="48"/>
      <c r="E78" s="48"/>
      <c r="F78" s="48"/>
      <c r="G78" s="53"/>
      <c r="H78" s="48"/>
      <c r="I78" s="390" t="s">
        <v>100</v>
      </c>
      <c r="J78" s="390"/>
      <c r="K78" s="390"/>
      <c r="L78" s="390"/>
      <c r="M78" s="390"/>
      <c r="N78" s="391"/>
    </row>
    <row r="79" spans="1:19">
      <c r="A79" s="2343"/>
      <c r="B79" s="417"/>
      <c r="C79" s="25"/>
      <c r="D79" s="48"/>
      <c r="E79" s="48"/>
      <c r="F79" s="48"/>
      <c r="G79" s="53"/>
      <c r="H79" s="48"/>
      <c r="I79" s="390" t="s">
        <v>101</v>
      </c>
      <c r="J79" s="390"/>
      <c r="K79" s="390"/>
      <c r="L79" s="390"/>
      <c r="M79" s="390"/>
      <c r="N79" s="391"/>
    </row>
    <row r="80" spans="1:19" ht="15.75" thickBot="1">
      <c r="A80" s="2343"/>
      <c r="B80" s="5" t="s">
        <v>83</v>
      </c>
      <c r="C80" s="6"/>
      <c r="D80" s="7" t="s">
        <v>32</v>
      </c>
      <c r="E80" s="156"/>
      <c r="F80" s="156"/>
      <c r="G80" s="385"/>
      <c r="H80" s="385"/>
      <c r="I80" s="385"/>
      <c r="J80" s="385"/>
      <c r="K80" s="385"/>
      <c r="L80" s="385"/>
      <c r="M80" s="385"/>
      <c r="N80" s="386"/>
    </row>
    <row r="81" spans="1:14">
      <c r="A81" s="2343"/>
      <c r="B81" s="2335" t="str">
        <f ca="1">CELL("nomfichier")</f>
        <v>E:\0-UPRT\1-UPRT.FR-SITE-WEB\ff-fiches-fabrications\ff-fiches-fabrication-maj-08-2020\[ff-21-restauration-beignets.accacia.xlsx]Formats-Formules-Fonctions</v>
      </c>
      <c r="C81" s="2335"/>
      <c r="D81" s="2335"/>
      <c r="E81" s="2335"/>
      <c r="F81" s="2335"/>
      <c r="G81" s="2335"/>
      <c r="H81" s="2335"/>
      <c r="I81" s="2335"/>
      <c r="J81" s="2335"/>
      <c r="K81" s="2335"/>
      <c r="L81" s="2335"/>
      <c r="M81" s="2335"/>
      <c r="N81" s="2336"/>
    </row>
    <row r="82" spans="1:14" ht="15.75" thickBot="1">
      <c r="A82" s="2343"/>
      <c r="B82" s="2337" t="s">
        <v>181</v>
      </c>
      <c r="C82" s="2337"/>
      <c r="D82" s="2337"/>
      <c r="E82" s="2337"/>
      <c r="F82" s="2337"/>
      <c r="G82" s="2337"/>
      <c r="H82" s="2337"/>
      <c r="I82" s="2337"/>
      <c r="J82" s="2337"/>
      <c r="K82" s="2337"/>
      <c r="L82" s="2337"/>
      <c r="M82" s="2337"/>
      <c r="N82" s="2338"/>
    </row>
    <row r="83" spans="1:14" ht="15.75" thickBot="1"/>
    <row r="84" spans="1:14" ht="18.75">
      <c r="A84" s="12" t="s">
        <v>160</v>
      </c>
      <c r="B84" s="2349" t="s">
        <v>102</v>
      </c>
      <c r="C84" s="2349"/>
      <c r="D84" s="2349"/>
      <c r="E84" s="2349"/>
      <c r="F84" s="2349"/>
      <c r="G84" s="2349"/>
      <c r="H84" s="2349"/>
      <c r="I84" s="374" t="str">
        <f>B84</f>
        <v>Supertoinette</v>
      </c>
      <c r="J84" s="374"/>
      <c r="K84" s="374"/>
      <c r="L84" s="374"/>
      <c r="M84" s="374"/>
      <c r="N84" s="377"/>
    </row>
    <row r="85" spans="1:14" ht="23.25" customHeight="1">
      <c r="A85" s="2343"/>
      <c r="B85" s="2260" t="s">
        <v>82</v>
      </c>
      <c r="C85" s="2260"/>
      <c r="D85" s="2260"/>
      <c r="E85" s="2260"/>
      <c r="F85" s="2260"/>
      <c r="G85" s="2247" t="s">
        <v>81</v>
      </c>
      <c r="H85" s="2247"/>
      <c r="I85" s="2333" t="s">
        <v>117</v>
      </c>
      <c r="J85" s="2333"/>
      <c r="K85" s="2333"/>
      <c r="L85" s="2333"/>
      <c r="M85" s="2333"/>
      <c r="N85" s="2334"/>
    </row>
    <row r="86" spans="1:14">
      <c r="A86" s="2343"/>
      <c r="B86" s="154">
        <v>6</v>
      </c>
      <c r="C86" s="154" t="s">
        <v>75</v>
      </c>
      <c r="D86" s="29" t="s">
        <v>54</v>
      </c>
      <c r="E86" s="30"/>
      <c r="F86" s="30"/>
      <c r="G86" s="2247">
        <v>10</v>
      </c>
      <c r="H86" s="2247"/>
      <c r="I86" s="2333"/>
      <c r="J86" s="2333"/>
      <c r="K86" s="2333"/>
      <c r="L86" s="2333"/>
      <c r="M86" s="2333"/>
      <c r="N86" s="2334"/>
    </row>
    <row r="87" spans="1:14" ht="15" customHeight="1">
      <c r="A87" s="2343"/>
      <c r="B87" s="237"/>
      <c r="C87" s="237"/>
      <c r="D87" s="29"/>
      <c r="E87" s="30"/>
      <c r="F87" s="30"/>
      <c r="G87" s="50"/>
      <c r="H87" s="49"/>
      <c r="I87" s="4" t="s">
        <v>108</v>
      </c>
      <c r="J87" s="387"/>
      <c r="K87" s="387"/>
      <c r="L87" s="387"/>
      <c r="M87" s="387"/>
      <c r="N87" s="388"/>
    </row>
    <row r="88" spans="1:14" ht="15.75">
      <c r="A88" s="2343"/>
      <c r="B88" s="55">
        <v>0.25</v>
      </c>
      <c r="C88" s="45" t="s">
        <v>70</v>
      </c>
      <c r="D88" s="29" t="s">
        <v>25</v>
      </c>
      <c r="E88" s="30"/>
      <c r="F88" s="30"/>
      <c r="G88" s="418">
        <f>(B88/B86)*G86</f>
        <v>0.41666666666666663</v>
      </c>
      <c r="H88" s="227" t="str">
        <f t="shared" ref="H88:H96" si="4">C88</f>
        <v>kg</v>
      </c>
      <c r="I88" s="2333" t="s">
        <v>109</v>
      </c>
      <c r="J88" s="2333"/>
      <c r="K88" s="2333"/>
      <c r="L88" s="2333"/>
      <c r="M88" s="2333"/>
      <c r="N88" s="2334"/>
    </row>
    <row r="89" spans="1:14" ht="15.75">
      <c r="A89" s="2343"/>
      <c r="B89" s="45">
        <v>1</v>
      </c>
      <c r="C89" s="45" t="s">
        <v>62</v>
      </c>
      <c r="D89" s="29" t="s">
        <v>41</v>
      </c>
      <c r="E89" s="30"/>
      <c r="F89" s="30"/>
      <c r="G89" s="419">
        <f>(B89/B86)*G86</f>
        <v>1.6666666666666665</v>
      </c>
      <c r="H89" s="227" t="str">
        <f t="shared" si="4"/>
        <v>œufs</v>
      </c>
      <c r="I89" s="2333"/>
      <c r="J89" s="2333"/>
      <c r="K89" s="2333"/>
      <c r="L89" s="2333"/>
      <c r="M89" s="2333"/>
      <c r="N89" s="2334"/>
    </row>
    <row r="90" spans="1:14" ht="15.75">
      <c r="A90" s="2343"/>
      <c r="B90" s="55">
        <v>1.1999999999999999E-3</v>
      </c>
      <c r="C90" s="45" t="s">
        <v>70</v>
      </c>
      <c r="D90" s="29" t="s">
        <v>42</v>
      </c>
      <c r="E90" s="30"/>
      <c r="F90" s="30"/>
      <c r="G90" s="418">
        <f>(B90/B86)*G86</f>
        <v>2E-3</v>
      </c>
      <c r="H90" s="227" t="str">
        <f t="shared" si="4"/>
        <v>kg</v>
      </c>
      <c r="I90" s="4" t="s">
        <v>110</v>
      </c>
      <c r="J90" s="387"/>
      <c r="K90" s="387"/>
      <c r="L90" s="387"/>
      <c r="M90" s="387"/>
      <c r="N90" s="388"/>
    </row>
    <row r="91" spans="1:14" ht="15.75" customHeight="1">
      <c r="A91" s="2343"/>
      <c r="B91" s="55">
        <v>6.0000000000000001E-3</v>
      </c>
      <c r="C91" s="45" t="s">
        <v>70</v>
      </c>
      <c r="D91" s="29" t="s">
        <v>43</v>
      </c>
      <c r="E91" s="30"/>
      <c r="F91" s="30"/>
      <c r="G91" s="418">
        <f>(B91/B86)*G86</f>
        <v>0.01</v>
      </c>
      <c r="H91" s="227" t="str">
        <f t="shared" si="4"/>
        <v>kg</v>
      </c>
      <c r="I91" s="2333" t="s">
        <v>111</v>
      </c>
      <c r="J91" s="2333"/>
      <c r="K91" s="2333"/>
      <c r="L91" s="2333"/>
      <c r="M91" s="2333"/>
      <c r="N91" s="2334"/>
    </row>
    <row r="92" spans="1:14" ht="15.75">
      <c r="A92" s="2343"/>
      <c r="B92" s="45">
        <v>1.4999999999999999E-2</v>
      </c>
      <c r="C92" s="45" t="s">
        <v>70</v>
      </c>
      <c r="D92" s="29" t="s">
        <v>44</v>
      </c>
      <c r="E92" s="30"/>
      <c r="F92" s="30"/>
      <c r="G92" s="418">
        <f>(B92/B86)*G86</f>
        <v>2.5000000000000001E-2</v>
      </c>
      <c r="H92" s="227" t="str">
        <f t="shared" si="4"/>
        <v>kg</v>
      </c>
      <c r="I92" s="2333"/>
      <c r="J92" s="2333"/>
      <c r="K92" s="2333"/>
      <c r="L92" s="2333"/>
      <c r="M92" s="2333"/>
      <c r="N92" s="2334"/>
    </row>
    <row r="93" spans="1:14" ht="15.75" customHeight="1">
      <c r="A93" s="2343"/>
      <c r="B93" s="45">
        <v>0.25</v>
      </c>
      <c r="C93" s="45" t="s">
        <v>70</v>
      </c>
      <c r="D93" s="29" t="s">
        <v>45</v>
      </c>
      <c r="E93" s="30"/>
      <c r="F93" s="30"/>
      <c r="G93" s="418">
        <f>(B93/B86)*G86</f>
        <v>0.41666666666666663</v>
      </c>
      <c r="H93" s="227" t="str">
        <f t="shared" si="4"/>
        <v>kg</v>
      </c>
      <c r="I93" s="4" t="s">
        <v>112</v>
      </c>
      <c r="J93" s="387"/>
      <c r="K93" s="387"/>
      <c r="L93" s="387"/>
      <c r="M93" s="387"/>
      <c r="N93" s="388"/>
    </row>
    <row r="94" spans="1:14" ht="15.75" customHeight="1">
      <c r="A94" s="2343"/>
      <c r="B94" s="45">
        <v>0.02</v>
      </c>
      <c r="C94" s="45" t="s">
        <v>70</v>
      </c>
      <c r="D94" s="29" t="s">
        <v>46</v>
      </c>
      <c r="E94" s="30"/>
      <c r="F94" s="30"/>
      <c r="G94" s="418">
        <f>(B94/B86)*G86</f>
        <v>3.3333333333333333E-2</v>
      </c>
      <c r="H94" s="227" t="str">
        <f t="shared" si="4"/>
        <v>kg</v>
      </c>
      <c r="I94" s="2333" t="s">
        <v>113</v>
      </c>
      <c r="J94" s="2333"/>
      <c r="K94" s="2333"/>
      <c r="L94" s="2333"/>
      <c r="M94" s="2333"/>
      <c r="N94" s="2334"/>
    </row>
    <row r="95" spans="1:14" ht="15.75">
      <c r="A95" s="2343"/>
      <c r="B95" s="45">
        <v>0.12</v>
      </c>
      <c r="C95" s="45" t="s">
        <v>70</v>
      </c>
      <c r="D95" s="29" t="s">
        <v>47</v>
      </c>
      <c r="E95" s="30"/>
      <c r="F95" s="30"/>
      <c r="G95" s="418">
        <f>(B95/B86)*G86</f>
        <v>0.2</v>
      </c>
      <c r="H95" s="227" t="str">
        <f t="shared" si="4"/>
        <v>kg</v>
      </c>
      <c r="I95" s="2333"/>
      <c r="J95" s="2333"/>
      <c r="K95" s="2333"/>
      <c r="L95" s="2333"/>
      <c r="M95" s="2333"/>
      <c r="N95" s="2334"/>
    </row>
    <row r="96" spans="1:14" ht="15.75">
      <c r="A96" s="2343"/>
      <c r="B96" s="45">
        <v>0.02</v>
      </c>
      <c r="C96" s="45" t="s">
        <v>70</v>
      </c>
      <c r="D96" s="29" t="s">
        <v>48</v>
      </c>
      <c r="E96" s="30"/>
      <c r="F96" s="30"/>
      <c r="G96" s="418">
        <f>(B96/B86)*G86</f>
        <v>3.3333333333333333E-2</v>
      </c>
      <c r="H96" s="227" t="str">
        <f t="shared" si="4"/>
        <v>kg</v>
      </c>
      <c r="I96" s="4" t="s">
        <v>114</v>
      </c>
      <c r="J96" s="387"/>
      <c r="K96" s="387"/>
      <c r="L96" s="387"/>
      <c r="M96" s="387"/>
      <c r="N96" s="388"/>
    </row>
    <row r="97" spans="1:14">
      <c r="A97" s="2343"/>
      <c r="B97" s="45"/>
      <c r="C97" s="45"/>
      <c r="D97" s="49"/>
      <c r="E97" s="49"/>
      <c r="F97" s="49"/>
      <c r="G97" s="50"/>
      <c r="H97" s="49"/>
      <c r="I97" s="4" t="s">
        <v>115</v>
      </c>
      <c r="J97" s="387"/>
      <c r="K97" s="387"/>
      <c r="L97" s="387"/>
      <c r="M97" s="387"/>
      <c r="N97" s="388"/>
    </row>
    <row r="98" spans="1:14">
      <c r="A98" s="2343"/>
      <c r="B98" s="420"/>
      <c r="C98" s="421"/>
      <c r="D98" s="49"/>
      <c r="E98" s="49"/>
      <c r="F98" s="49"/>
      <c r="G98" s="50"/>
      <c r="H98" s="49"/>
      <c r="I98" s="2333" t="s">
        <v>116</v>
      </c>
      <c r="J98" s="2333"/>
      <c r="K98" s="2333"/>
      <c r="L98" s="2333"/>
      <c r="M98" s="2333"/>
      <c r="N98" s="2334"/>
    </row>
    <row r="99" spans="1:14">
      <c r="A99" s="2343"/>
      <c r="B99" s="420"/>
      <c r="C99" s="421"/>
      <c r="D99" s="49"/>
      <c r="E99" s="49"/>
      <c r="F99" s="49"/>
      <c r="G99" s="50"/>
      <c r="H99" s="49"/>
      <c r="I99" s="2333"/>
      <c r="J99" s="2333"/>
      <c r="K99" s="2333"/>
      <c r="L99" s="2333"/>
      <c r="M99" s="2333"/>
      <c r="N99" s="2334"/>
    </row>
    <row r="100" spans="1:14">
      <c r="A100" s="2343"/>
      <c r="B100" s="420"/>
      <c r="C100" s="421"/>
      <c r="D100" s="49"/>
      <c r="E100" s="49"/>
      <c r="F100" s="49"/>
      <c r="G100" s="50"/>
      <c r="H100" s="49"/>
      <c r="I100" s="4" t="s">
        <v>103</v>
      </c>
      <c r="J100" s="403"/>
      <c r="K100" s="403"/>
      <c r="L100" s="403"/>
      <c r="M100" s="403"/>
      <c r="N100" s="404"/>
    </row>
    <row r="101" spans="1:14">
      <c r="A101" s="2343"/>
      <c r="B101" s="420"/>
      <c r="C101" s="421"/>
      <c r="D101" s="49"/>
      <c r="E101" s="49"/>
      <c r="F101" s="49"/>
      <c r="G101" s="50"/>
      <c r="H101" s="49"/>
      <c r="I101" s="4" t="s">
        <v>104</v>
      </c>
      <c r="J101" s="403"/>
      <c r="K101" s="403"/>
      <c r="L101" s="403"/>
      <c r="M101" s="403"/>
      <c r="N101" s="404"/>
    </row>
    <row r="102" spans="1:14">
      <c r="A102" s="2343"/>
      <c r="B102" s="420"/>
      <c r="C102" s="421"/>
      <c r="D102" s="49"/>
      <c r="E102" s="49"/>
      <c r="F102" s="49"/>
      <c r="G102" s="50"/>
      <c r="H102" s="49"/>
      <c r="I102" s="2333" t="s">
        <v>105</v>
      </c>
      <c r="J102" s="2333"/>
      <c r="K102" s="2333"/>
      <c r="L102" s="2333"/>
      <c r="M102" s="2333"/>
      <c r="N102" s="2334"/>
    </row>
    <row r="103" spans="1:14">
      <c r="A103" s="2343"/>
      <c r="B103" s="420"/>
      <c r="C103" s="421"/>
      <c r="D103" s="49"/>
      <c r="E103" s="49"/>
      <c r="F103" s="49"/>
      <c r="G103" s="50"/>
      <c r="H103" s="49"/>
      <c r="I103" s="2333"/>
      <c r="J103" s="2333"/>
      <c r="K103" s="2333"/>
      <c r="L103" s="2333"/>
      <c r="M103" s="2333"/>
      <c r="N103" s="2334"/>
    </row>
    <row r="104" spans="1:14">
      <c r="A104" s="2343"/>
      <c r="B104" s="420"/>
      <c r="C104" s="421"/>
      <c r="D104" s="49"/>
      <c r="E104" s="49"/>
      <c r="F104" s="49"/>
      <c r="G104" s="50"/>
      <c r="H104" s="49"/>
      <c r="I104" s="2333" t="s">
        <v>106</v>
      </c>
      <c r="J104" s="2333"/>
      <c r="K104" s="2333"/>
      <c r="L104" s="2333"/>
      <c r="M104" s="2333"/>
      <c r="N104" s="2334"/>
    </row>
    <row r="105" spans="1:14">
      <c r="A105" s="2343"/>
      <c r="B105" s="420"/>
      <c r="C105" s="421"/>
      <c r="D105" s="49"/>
      <c r="E105" s="49"/>
      <c r="F105" s="49"/>
      <c r="G105" s="50"/>
      <c r="H105" s="49"/>
      <c r="I105" s="2333"/>
      <c r="J105" s="2333"/>
      <c r="K105" s="2333"/>
      <c r="L105" s="2333"/>
      <c r="M105" s="2333"/>
      <c r="N105" s="2334"/>
    </row>
    <row r="106" spans="1:14">
      <c r="A106" s="2343"/>
      <c r="B106" s="420"/>
      <c r="C106" s="421"/>
      <c r="D106" s="49"/>
      <c r="E106" s="49"/>
      <c r="F106" s="49"/>
      <c r="G106" s="50"/>
      <c r="H106" s="49"/>
      <c r="I106" s="4" t="s">
        <v>107</v>
      </c>
      <c r="J106" s="403"/>
      <c r="K106" s="403"/>
      <c r="L106" s="403"/>
      <c r="M106" s="403"/>
      <c r="N106" s="404"/>
    </row>
    <row r="107" spans="1:14" ht="15.75" thickBot="1">
      <c r="A107" s="2343"/>
      <c r="B107" s="5" t="s">
        <v>83</v>
      </c>
      <c r="C107" s="6"/>
      <c r="D107" s="7" t="s">
        <v>40</v>
      </c>
      <c r="E107" s="2"/>
      <c r="F107" s="156"/>
      <c r="G107" s="385"/>
      <c r="H107" s="385"/>
      <c r="I107" s="385"/>
      <c r="J107" s="385"/>
      <c r="K107" s="385"/>
      <c r="L107" s="385"/>
      <c r="M107" s="385"/>
      <c r="N107" s="386"/>
    </row>
    <row r="108" spans="1:14">
      <c r="A108" s="2343"/>
      <c r="B108" s="2335" t="str">
        <f ca="1">CELL("nomfichier")</f>
        <v>E:\0-UPRT\1-UPRT.FR-SITE-WEB\ff-fiches-fabrications\ff-fiches-fabrication-maj-08-2020\[ff-21-restauration-beignets.accacia.xlsx]Formats-Formules-Fonctions</v>
      </c>
      <c r="C108" s="2335"/>
      <c r="D108" s="2335"/>
      <c r="E108" s="2335"/>
      <c r="F108" s="2335"/>
      <c r="G108" s="2335"/>
      <c r="H108" s="2335"/>
      <c r="I108" s="2335"/>
      <c r="J108" s="2335"/>
      <c r="K108" s="2335"/>
      <c r="L108" s="2335"/>
      <c r="M108" s="2335"/>
      <c r="N108" s="2336"/>
    </row>
    <row r="109" spans="1:14" ht="15.75" thickBot="1">
      <c r="A109" s="2343"/>
      <c r="B109" s="2337" t="s">
        <v>181</v>
      </c>
      <c r="C109" s="2337"/>
      <c r="D109" s="2337"/>
      <c r="E109" s="2337"/>
      <c r="F109" s="2337"/>
      <c r="G109" s="2337"/>
      <c r="H109" s="2337"/>
      <c r="I109" s="2337"/>
      <c r="J109" s="2337"/>
      <c r="K109" s="2337"/>
      <c r="L109" s="2337"/>
      <c r="M109" s="2337"/>
      <c r="N109" s="2338"/>
    </row>
    <row r="110" spans="1:14" ht="15.75" thickBot="1"/>
    <row r="111" spans="1:14" ht="18.75">
      <c r="A111" s="12" t="s">
        <v>160</v>
      </c>
      <c r="B111" s="2344" t="s">
        <v>122</v>
      </c>
      <c r="C111" s="2344"/>
      <c r="D111" s="2344"/>
      <c r="E111" s="2344"/>
      <c r="F111" s="2344"/>
      <c r="G111" s="2344"/>
      <c r="H111" s="2344"/>
      <c r="I111" s="374" t="str">
        <f>B111</f>
        <v>Au Féminin.com</v>
      </c>
      <c r="J111" s="374"/>
      <c r="K111" s="374"/>
      <c r="L111" s="374"/>
      <c r="M111" s="374"/>
      <c r="N111" s="377"/>
    </row>
    <row r="112" spans="1:14" ht="23.25" customHeight="1">
      <c r="A112" s="2343"/>
      <c r="B112" s="2256" t="s">
        <v>82</v>
      </c>
      <c r="C112" s="2256"/>
      <c r="D112" s="2256"/>
      <c r="E112" s="2256"/>
      <c r="F112" s="2256"/>
      <c r="G112" s="2247" t="s">
        <v>81</v>
      </c>
      <c r="H112" s="2247"/>
      <c r="I112" s="17" t="s">
        <v>129</v>
      </c>
      <c r="J112" s="17"/>
      <c r="K112" s="17"/>
      <c r="L112" s="17"/>
      <c r="M112" s="17"/>
      <c r="N112" s="412"/>
    </row>
    <row r="113" spans="1:14">
      <c r="A113" s="2343"/>
      <c r="B113" s="154">
        <v>6</v>
      </c>
      <c r="C113" s="154" t="s">
        <v>75</v>
      </c>
      <c r="D113" s="34" t="s">
        <v>54</v>
      </c>
      <c r="E113" s="422"/>
      <c r="F113" s="422"/>
      <c r="G113" s="2247">
        <v>10</v>
      </c>
      <c r="H113" s="2247"/>
      <c r="I113" s="17" t="s">
        <v>130</v>
      </c>
      <c r="J113" s="17"/>
      <c r="K113" s="17"/>
      <c r="L113" s="17"/>
      <c r="M113" s="17"/>
      <c r="N113" s="412"/>
    </row>
    <row r="114" spans="1:14" ht="15" customHeight="1">
      <c r="A114" s="2343"/>
      <c r="B114" s="35"/>
      <c r="C114" s="35"/>
      <c r="D114" s="34"/>
      <c r="E114" s="422"/>
      <c r="F114" s="422"/>
      <c r="G114" s="52"/>
      <c r="H114" s="51"/>
      <c r="I114" s="4" t="s">
        <v>131</v>
      </c>
      <c r="J114" s="4"/>
      <c r="K114" s="4"/>
      <c r="L114" s="4"/>
      <c r="M114" s="4"/>
      <c r="N114" s="389"/>
    </row>
    <row r="115" spans="1:14" ht="15.75" customHeight="1">
      <c r="A115" s="2343"/>
      <c r="B115" s="55">
        <v>0.15</v>
      </c>
      <c r="C115" s="45" t="s">
        <v>70</v>
      </c>
      <c r="D115" s="34" t="s">
        <v>123</v>
      </c>
      <c r="E115" s="422"/>
      <c r="F115" s="422"/>
      <c r="G115" s="423">
        <f>(B115/B113)*G113</f>
        <v>0.24999999999999997</v>
      </c>
      <c r="H115" s="252" t="str">
        <f t="shared" ref="H115:H123" si="5">C115</f>
        <v>kg</v>
      </c>
      <c r="I115" s="17" t="s">
        <v>132</v>
      </c>
      <c r="J115" s="17"/>
      <c r="K115" s="17"/>
      <c r="L115" s="17"/>
      <c r="M115" s="17"/>
      <c r="N115" s="412"/>
    </row>
    <row r="116" spans="1:14" ht="15.75">
      <c r="A116" s="2343"/>
      <c r="B116" s="45">
        <v>0.1</v>
      </c>
      <c r="C116" s="45" t="s">
        <v>70</v>
      </c>
      <c r="D116" s="34" t="s">
        <v>124</v>
      </c>
      <c r="E116" s="422"/>
      <c r="F116" s="422"/>
      <c r="G116" s="423">
        <f>(B116/B113)*G113</f>
        <v>0.16666666666666666</v>
      </c>
      <c r="H116" s="252" t="str">
        <f t="shared" si="5"/>
        <v>kg</v>
      </c>
      <c r="I116" s="2333" t="s">
        <v>135</v>
      </c>
      <c r="J116" s="2333"/>
      <c r="K116" s="2333"/>
      <c r="L116" s="2333"/>
      <c r="M116" s="2333"/>
      <c r="N116" s="2334"/>
    </row>
    <row r="117" spans="1:14" ht="15.75">
      <c r="A117" s="2343"/>
      <c r="B117" s="55">
        <v>1</v>
      </c>
      <c r="C117" s="45" t="s">
        <v>69</v>
      </c>
      <c r="D117" s="34" t="s">
        <v>125</v>
      </c>
      <c r="E117" s="422"/>
      <c r="F117" s="422"/>
      <c r="G117" s="423">
        <f>(B117/B113)*G113</f>
        <v>1.6666666666666665</v>
      </c>
      <c r="H117" s="252" t="str">
        <f t="shared" si="5"/>
        <v>l</v>
      </c>
      <c r="I117" s="2333"/>
      <c r="J117" s="2333"/>
      <c r="K117" s="2333"/>
      <c r="L117" s="2333"/>
      <c r="M117" s="2333"/>
      <c r="N117" s="2334"/>
    </row>
    <row r="118" spans="1:14" ht="15.75" customHeight="1">
      <c r="A118" s="2343"/>
      <c r="B118" s="55">
        <v>2</v>
      </c>
      <c r="C118" s="45" t="s">
        <v>74</v>
      </c>
      <c r="D118" s="34" t="s">
        <v>126</v>
      </c>
      <c r="E118" s="422"/>
      <c r="F118" s="422"/>
      <c r="G118" s="424">
        <f>(B118/B113)*G113</f>
        <v>3.333333333333333</v>
      </c>
      <c r="H118" s="252" t="str">
        <f t="shared" si="5"/>
        <v>pièces</v>
      </c>
      <c r="I118" s="2333" t="s">
        <v>136</v>
      </c>
      <c r="J118" s="2333"/>
      <c r="K118" s="2333"/>
      <c r="L118" s="2333"/>
      <c r="M118" s="2333"/>
      <c r="N118" s="2334"/>
    </row>
    <row r="119" spans="1:14" ht="15.75">
      <c r="A119" s="2343"/>
      <c r="B119" s="45">
        <v>3</v>
      </c>
      <c r="C119" s="45" t="s">
        <v>86</v>
      </c>
      <c r="D119" s="34" t="s">
        <v>127</v>
      </c>
      <c r="E119" s="422"/>
      <c r="F119" s="422"/>
      <c r="G119" s="424">
        <f>(B119/B113)*G113</f>
        <v>5</v>
      </c>
      <c r="H119" s="252" t="str">
        <f t="shared" si="5"/>
        <v>C à S</v>
      </c>
      <c r="I119" s="2333"/>
      <c r="J119" s="2333"/>
      <c r="K119" s="2333"/>
      <c r="L119" s="2333"/>
      <c r="M119" s="2333"/>
      <c r="N119" s="2334"/>
    </row>
    <row r="120" spans="1:14" ht="15.75" customHeight="1">
      <c r="A120" s="2343"/>
      <c r="B120" s="45"/>
      <c r="C120" s="45"/>
      <c r="D120" s="34" t="s">
        <v>128</v>
      </c>
      <c r="E120" s="422"/>
      <c r="F120" s="422"/>
      <c r="G120" s="425">
        <f>(B120/B113)*G113</f>
        <v>0</v>
      </c>
      <c r="H120" s="252">
        <f t="shared" si="5"/>
        <v>0</v>
      </c>
      <c r="I120" s="4" t="s">
        <v>137</v>
      </c>
      <c r="J120" s="4"/>
      <c r="K120" s="4"/>
      <c r="L120" s="4"/>
      <c r="M120" s="4"/>
      <c r="N120" s="389"/>
    </row>
    <row r="121" spans="1:14" ht="15.75" customHeight="1">
      <c r="A121" s="2343"/>
      <c r="B121" s="45">
        <v>2</v>
      </c>
      <c r="C121" s="45" t="s">
        <v>86</v>
      </c>
      <c r="D121" s="34" t="s">
        <v>66</v>
      </c>
      <c r="E121" s="422"/>
      <c r="F121" s="422"/>
      <c r="G121" s="424">
        <f>(B121/B113)*G113</f>
        <v>3.333333333333333</v>
      </c>
      <c r="H121" s="252" t="str">
        <f t="shared" si="5"/>
        <v>C à S</v>
      </c>
      <c r="I121" s="2333" t="s">
        <v>133</v>
      </c>
      <c r="J121" s="2333"/>
      <c r="K121" s="2333"/>
      <c r="L121" s="2333"/>
      <c r="M121" s="2333"/>
      <c r="N121" s="2334"/>
    </row>
    <row r="122" spans="1:14" ht="15.75">
      <c r="A122" s="2343"/>
      <c r="B122" s="45"/>
      <c r="C122" s="45"/>
      <c r="D122" s="34"/>
      <c r="E122" s="422"/>
      <c r="F122" s="422"/>
      <c r="G122" s="423">
        <f>(B122/B113)*G113</f>
        <v>0</v>
      </c>
      <c r="H122" s="252">
        <f t="shared" si="5"/>
        <v>0</v>
      </c>
      <c r="I122" s="2333"/>
      <c r="J122" s="2333"/>
      <c r="K122" s="2333"/>
      <c r="L122" s="2333"/>
      <c r="M122" s="2333"/>
      <c r="N122" s="2334"/>
    </row>
    <row r="123" spans="1:14" ht="15.75">
      <c r="A123" s="2343"/>
      <c r="B123" s="45"/>
      <c r="C123" s="45"/>
      <c r="D123" s="34"/>
      <c r="E123" s="422"/>
      <c r="F123" s="422"/>
      <c r="G123" s="423">
        <f>(B123/B113)*G113</f>
        <v>0</v>
      </c>
      <c r="H123" s="252">
        <f t="shared" si="5"/>
        <v>0</v>
      </c>
      <c r="I123" s="2333" t="s">
        <v>134</v>
      </c>
      <c r="J123" s="2333"/>
      <c r="K123" s="2333"/>
      <c r="L123" s="2333"/>
      <c r="M123" s="2333"/>
      <c r="N123" s="2334"/>
    </row>
    <row r="124" spans="1:14">
      <c r="A124" s="2343"/>
      <c r="B124" s="45"/>
      <c r="C124" s="45"/>
      <c r="D124" s="51"/>
      <c r="E124" s="51"/>
      <c r="F124" s="51"/>
      <c r="G124" s="52"/>
      <c r="H124" s="51"/>
      <c r="I124" s="2333"/>
      <c r="J124" s="2333"/>
      <c r="K124" s="2333"/>
      <c r="L124" s="2333"/>
      <c r="M124" s="2333"/>
      <c r="N124" s="2334"/>
    </row>
    <row r="125" spans="1:14" ht="15" customHeight="1">
      <c r="A125" s="2343"/>
      <c r="B125" s="426"/>
      <c r="C125" s="33"/>
      <c r="D125" s="51"/>
      <c r="E125" s="51"/>
      <c r="F125" s="51"/>
      <c r="G125" s="52"/>
      <c r="H125" s="51"/>
      <c r="I125" s="2333" t="s">
        <v>864</v>
      </c>
      <c r="J125" s="2333"/>
      <c r="K125" s="2333"/>
      <c r="L125" s="2333"/>
      <c r="M125" s="2333"/>
      <c r="N125" s="2334"/>
    </row>
    <row r="126" spans="1:14">
      <c r="A126" s="2343"/>
      <c r="B126" s="426"/>
      <c r="C126" s="33"/>
      <c r="D126" s="51"/>
      <c r="E126" s="51"/>
      <c r="F126" s="51"/>
      <c r="G126" s="52"/>
      <c r="H126" s="51"/>
      <c r="I126" s="2333"/>
      <c r="J126" s="2333"/>
      <c r="K126" s="2333"/>
      <c r="L126" s="2333"/>
      <c r="M126" s="2333"/>
      <c r="N126" s="2334"/>
    </row>
    <row r="127" spans="1:14">
      <c r="A127" s="2343"/>
      <c r="B127" s="426"/>
      <c r="C127" s="33"/>
      <c r="D127" s="51"/>
      <c r="E127" s="51"/>
      <c r="F127" s="51"/>
      <c r="G127" s="52"/>
      <c r="H127" s="51"/>
      <c r="I127" s="4" t="s">
        <v>138</v>
      </c>
      <c r="J127" s="390"/>
      <c r="K127" s="390"/>
      <c r="L127" s="390"/>
      <c r="M127" s="390"/>
      <c r="N127" s="391"/>
    </row>
    <row r="128" spans="1:14">
      <c r="A128" s="2343"/>
      <c r="B128" s="426"/>
      <c r="C128" s="33"/>
      <c r="D128" s="51"/>
      <c r="E128" s="51"/>
      <c r="F128" s="51"/>
      <c r="G128" s="52"/>
      <c r="H128" s="51"/>
      <c r="I128" s="4" t="s">
        <v>139</v>
      </c>
      <c r="J128" s="390"/>
      <c r="K128" s="390"/>
      <c r="L128" s="390"/>
      <c r="M128" s="390"/>
      <c r="N128" s="391"/>
    </row>
    <row r="129" spans="1:19" ht="15.75" thickBot="1">
      <c r="A129" s="2343"/>
      <c r="B129" s="5" t="s">
        <v>83</v>
      </c>
      <c r="C129" s="6"/>
      <c r="D129" s="7" t="s">
        <v>49</v>
      </c>
      <c r="E129" s="6"/>
      <c r="F129" s="156"/>
      <c r="G129" s="385"/>
      <c r="H129" s="385"/>
      <c r="I129" s="385"/>
      <c r="J129" s="385"/>
      <c r="K129" s="385"/>
      <c r="L129" s="385"/>
      <c r="M129" s="385"/>
      <c r="N129" s="386"/>
    </row>
    <row r="130" spans="1:19">
      <c r="A130" s="2343"/>
      <c r="B130" s="2335" t="str">
        <f ca="1">CELL("nomfichier")</f>
        <v>E:\0-UPRT\1-UPRT.FR-SITE-WEB\ff-fiches-fabrications\ff-fiches-fabrication-maj-08-2020\[ff-21-restauration-beignets.accacia.xlsx]Formats-Formules-Fonctions</v>
      </c>
      <c r="C130" s="2335"/>
      <c r="D130" s="2335"/>
      <c r="E130" s="2335"/>
      <c r="F130" s="2335"/>
      <c r="G130" s="2335"/>
      <c r="H130" s="2335"/>
      <c r="I130" s="2335"/>
      <c r="J130" s="2335"/>
      <c r="K130" s="2335"/>
      <c r="L130" s="2335"/>
      <c r="M130" s="2335"/>
      <c r="N130" s="2336"/>
    </row>
    <row r="131" spans="1:19" ht="15.75" thickBot="1">
      <c r="A131" s="2343"/>
      <c r="B131" s="2337" t="s">
        <v>181</v>
      </c>
      <c r="C131" s="2337"/>
      <c r="D131" s="2337"/>
      <c r="E131" s="2337"/>
      <c r="F131" s="2337"/>
      <c r="G131" s="2337"/>
      <c r="H131" s="2337"/>
      <c r="I131" s="2337"/>
      <c r="J131" s="2337"/>
      <c r="K131" s="2337"/>
      <c r="L131" s="2337"/>
      <c r="M131" s="2337"/>
      <c r="N131" s="2338"/>
    </row>
    <row r="132" spans="1:19" ht="16.5" customHeight="1" thickBot="1"/>
    <row r="133" spans="1:19" ht="18.75" customHeight="1">
      <c r="A133" s="12" t="s">
        <v>160</v>
      </c>
      <c r="B133" s="2342" t="s">
        <v>140</v>
      </c>
      <c r="C133" s="2342"/>
      <c r="D133" s="2342"/>
      <c r="E133" s="2342"/>
      <c r="F133" s="2342"/>
      <c r="G133" s="2342"/>
      <c r="H133" s="2342"/>
      <c r="I133" s="374" t="str">
        <f>B133</f>
        <v>Délice de Celeste</v>
      </c>
      <c r="J133" s="374"/>
      <c r="K133" s="374"/>
      <c r="L133" s="374"/>
      <c r="M133" s="374"/>
      <c r="N133" s="377"/>
      <c r="P133" s="2324" t="s">
        <v>876</v>
      </c>
      <c r="Q133" s="2325"/>
      <c r="R133" s="2325"/>
      <c r="S133" s="2326"/>
    </row>
    <row r="134" spans="1:19" ht="23.25" customHeight="1">
      <c r="A134" s="2343"/>
      <c r="B134" s="2251" t="s">
        <v>82</v>
      </c>
      <c r="C134" s="2251"/>
      <c r="D134" s="2251"/>
      <c r="E134" s="2251"/>
      <c r="F134" s="2251"/>
      <c r="G134" s="2247" t="s">
        <v>81</v>
      </c>
      <c r="H134" s="2247"/>
      <c r="I134" s="17" t="s">
        <v>147</v>
      </c>
      <c r="J134" s="17"/>
      <c r="K134" s="17"/>
      <c r="L134" s="17"/>
      <c r="M134" s="17"/>
      <c r="N134" s="412"/>
      <c r="P134" s="2327"/>
      <c r="Q134" s="2328"/>
      <c r="R134" s="2328"/>
      <c r="S134" s="2329"/>
    </row>
    <row r="135" spans="1:19" ht="15" customHeight="1">
      <c r="A135" s="2343"/>
      <c r="B135" s="154">
        <v>6</v>
      </c>
      <c r="C135" s="154" t="s">
        <v>75</v>
      </c>
      <c r="D135" s="38" t="s">
        <v>54</v>
      </c>
      <c r="E135" s="37"/>
      <c r="F135" s="37"/>
      <c r="G135" s="2247">
        <v>10</v>
      </c>
      <c r="H135" s="2247"/>
      <c r="I135" s="17" t="s">
        <v>148</v>
      </c>
      <c r="J135" s="17"/>
      <c r="K135" s="17"/>
      <c r="L135" s="17"/>
      <c r="M135" s="17"/>
      <c r="N135" s="412"/>
      <c r="P135" s="2327"/>
      <c r="Q135" s="2328"/>
      <c r="R135" s="2328"/>
      <c r="S135" s="2329"/>
    </row>
    <row r="136" spans="1:19" ht="15" customHeight="1">
      <c r="A136" s="2343"/>
      <c r="B136" s="38"/>
      <c r="C136" s="38"/>
      <c r="D136" s="38"/>
      <c r="E136" s="37"/>
      <c r="F136" s="37"/>
      <c r="G136" s="286"/>
      <c r="H136" s="274"/>
      <c r="I136" s="2339" t="s">
        <v>275</v>
      </c>
      <c r="J136" s="2339"/>
      <c r="K136" s="2339"/>
      <c r="L136" s="2339"/>
      <c r="M136" s="2339"/>
      <c r="N136" s="2340"/>
      <c r="P136" s="2327"/>
      <c r="Q136" s="2328"/>
      <c r="R136" s="2328"/>
      <c r="S136" s="2329"/>
    </row>
    <row r="137" spans="1:19" ht="15.75" customHeight="1">
      <c r="A137" s="2343"/>
      <c r="B137" s="55">
        <v>0.18</v>
      </c>
      <c r="C137" s="45" t="s">
        <v>70</v>
      </c>
      <c r="D137" s="38" t="s">
        <v>869</v>
      </c>
      <c r="E137" s="37"/>
      <c r="F137" s="37"/>
      <c r="G137" s="428">
        <f>(B137/B135)*G135</f>
        <v>0.3</v>
      </c>
      <c r="H137" s="289" t="str">
        <f t="shared" ref="H137:H145" si="6">C137</f>
        <v>kg</v>
      </c>
      <c r="I137" s="2339"/>
      <c r="J137" s="2339"/>
      <c r="K137" s="2339"/>
      <c r="L137" s="2339"/>
      <c r="M137" s="2339"/>
      <c r="N137" s="2340"/>
      <c r="P137" s="2327"/>
      <c r="Q137" s="2328"/>
      <c r="R137" s="2328"/>
      <c r="S137" s="2329"/>
    </row>
    <row r="138" spans="1:19" ht="15.75" customHeight="1">
      <c r="A138" s="2343"/>
      <c r="B138" s="45">
        <v>1</v>
      </c>
      <c r="C138" s="45" t="s">
        <v>62</v>
      </c>
      <c r="D138" s="38" t="s">
        <v>871</v>
      </c>
      <c r="E138" s="37"/>
      <c r="F138" s="37"/>
      <c r="G138" s="429">
        <f>(B138/B135)*G135</f>
        <v>1.6666666666666665</v>
      </c>
      <c r="H138" s="289" t="str">
        <f t="shared" si="6"/>
        <v>œufs</v>
      </c>
      <c r="I138" s="17" t="s">
        <v>151</v>
      </c>
      <c r="J138" s="17"/>
      <c r="K138" s="17"/>
      <c r="L138" s="17"/>
      <c r="M138" s="17"/>
      <c r="N138" s="412"/>
      <c r="P138" s="2327"/>
      <c r="Q138" s="2328"/>
      <c r="R138" s="2328"/>
      <c r="S138" s="2329"/>
    </row>
    <row r="139" spans="1:19" ht="15.75" customHeight="1">
      <c r="A139" s="2343"/>
      <c r="B139" s="55">
        <v>0.05</v>
      </c>
      <c r="C139" s="45" t="s">
        <v>70</v>
      </c>
      <c r="D139" s="38" t="s">
        <v>874</v>
      </c>
      <c r="E139" s="37"/>
      <c r="F139" s="37"/>
      <c r="G139" s="428">
        <f>(B139/B135)*G135</f>
        <v>8.3333333333333329E-2</v>
      </c>
      <c r="H139" s="289" t="str">
        <f t="shared" si="6"/>
        <v>kg</v>
      </c>
      <c r="I139" s="2339" t="s">
        <v>152</v>
      </c>
      <c r="J139" s="2339"/>
      <c r="K139" s="2339"/>
      <c r="L139" s="2339"/>
      <c r="M139" s="2339"/>
      <c r="N139" s="2340"/>
      <c r="P139" s="2327"/>
      <c r="Q139" s="2328"/>
      <c r="R139" s="2328"/>
      <c r="S139" s="2329"/>
    </row>
    <row r="140" spans="1:19" ht="15.75" customHeight="1">
      <c r="A140" s="2343"/>
      <c r="B140" s="55">
        <v>0.1</v>
      </c>
      <c r="C140" s="45" t="s">
        <v>70</v>
      </c>
      <c r="D140" s="38" t="s">
        <v>872</v>
      </c>
      <c r="E140" s="37"/>
      <c r="F140" s="37"/>
      <c r="G140" s="428">
        <f>(B140/B135)*G135</f>
        <v>0.16666666666666666</v>
      </c>
      <c r="H140" s="289" t="str">
        <f t="shared" si="6"/>
        <v>kg</v>
      </c>
      <c r="I140" s="2339"/>
      <c r="J140" s="2339"/>
      <c r="K140" s="2339"/>
      <c r="L140" s="2339"/>
      <c r="M140" s="2339"/>
      <c r="N140" s="2340"/>
      <c r="P140" s="2327"/>
      <c r="Q140" s="2328"/>
      <c r="R140" s="2328"/>
      <c r="S140" s="2329"/>
    </row>
    <row r="141" spans="1:19" ht="15.75" customHeight="1">
      <c r="A141" s="2343"/>
      <c r="B141" s="45">
        <v>0.15</v>
      </c>
      <c r="C141" s="45" t="s">
        <v>70</v>
      </c>
      <c r="D141" s="38" t="s">
        <v>873</v>
      </c>
      <c r="E141" s="37"/>
      <c r="F141" s="37"/>
      <c r="G141" s="428">
        <f>(B141/B135)*G135</f>
        <v>0.24999999999999997</v>
      </c>
      <c r="H141" s="289" t="str">
        <f t="shared" si="6"/>
        <v>kg</v>
      </c>
      <c r="I141" s="1" t="s">
        <v>276</v>
      </c>
      <c r="J141" s="17"/>
      <c r="K141" s="17"/>
      <c r="L141" s="17"/>
      <c r="M141" s="17"/>
      <c r="N141" s="412"/>
      <c r="P141" s="2327"/>
      <c r="Q141" s="2328"/>
      <c r="R141" s="2328"/>
      <c r="S141" s="2329"/>
    </row>
    <row r="142" spans="1:19" ht="15.75" customHeight="1">
      <c r="A142" s="2343"/>
      <c r="B142" s="45">
        <v>1</v>
      </c>
      <c r="C142" s="45" t="s">
        <v>141</v>
      </c>
      <c r="D142" s="38" t="s">
        <v>875</v>
      </c>
      <c r="E142" s="37"/>
      <c r="F142" s="37"/>
      <c r="G142" s="429">
        <f>(B142/B135)*G135</f>
        <v>1.6666666666666665</v>
      </c>
      <c r="H142" s="289" t="str">
        <f t="shared" si="6"/>
        <v>sachets</v>
      </c>
      <c r="I142" s="2339" t="s">
        <v>277</v>
      </c>
      <c r="J142" s="2339"/>
      <c r="K142" s="2339"/>
      <c r="L142" s="2339"/>
      <c r="M142" s="2339"/>
      <c r="N142" s="2340"/>
      <c r="P142" s="2327"/>
      <c r="Q142" s="2328"/>
      <c r="R142" s="2328"/>
      <c r="S142" s="2329"/>
    </row>
    <row r="143" spans="1:19" ht="15.75" customHeight="1">
      <c r="A143" s="2343"/>
      <c r="B143" s="45">
        <v>1</v>
      </c>
      <c r="C143" s="45" t="s">
        <v>73</v>
      </c>
      <c r="D143" s="38" t="s">
        <v>870</v>
      </c>
      <c r="E143" s="37"/>
      <c r="F143" s="37"/>
      <c r="G143" s="429">
        <f>(B143/B135)*G135</f>
        <v>1.6666666666666665</v>
      </c>
      <c r="H143" s="289" t="str">
        <f t="shared" si="6"/>
        <v>pincées</v>
      </c>
      <c r="I143" s="2339"/>
      <c r="J143" s="2339"/>
      <c r="K143" s="2339"/>
      <c r="L143" s="2339"/>
      <c r="M143" s="2339"/>
      <c r="N143" s="2340"/>
      <c r="P143" s="2327"/>
      <c r="Q143" s="2328"/>
      <c r="R143" s="2328"/>
      <c r="S143" s="2329"/>
    </row>
    <row r="144" spans="1:19" ht="15.75" customHeight="1">
      <c r="A144" s="2343"/>
      <c r="B144" s="45"/>
      <c r="C144" s="45" t="s">
        <v>63</v>
      </c>
      <c r="D144" s="38" t="s">
        <v>52</v>
      </c>
      <c r="E144" s="37"/>
      <c r="F144" s="37"/>
      <c r="G144" s="428">
        <f>(B144/B135)*G135</f>
        <v>0</v>
      </c>
      <c r="H144" s="289" t="str">
        <f t="shared" si="6"/>
        <v>fleurs</v>
      </c>
      <c r="I144" s="17" t="s">
        <v>154</v>
      </c>
      <c r="J144" s="17"/>
      <c r="K144" s="17"/>
      <c r="L144" s="17"/>
      <c r="M144" s="17"/>
      <c r="N144" s="412"/>
      <c r="P144" s="2327"/>
      <c r="Q144" s="2328"/>
      <c r="R144" s="2328"/>
      <c r="S144" s="2329"/>
    </row>
    <row r="145" spans="1:19" ht="15.75" customHeight="1">
      <c r="A145" s="2343"/>
      <c r="B145" s="45"/>
      <c r="C145" s="45"/>
      <c r="D145" s="38"/>
      <c r="E145" s="37"/>
      <c r="F145" s="37"/>
      <c r="G145" s="428">
        <f>(B145/B135)*G135</f>
        <v>0</v>
      </c>
      <c r="H145" s="289">
        <f t="shared" si="6"/>
        <v>0</v>
      </c>
      <c r="I145" s="17" t="s">
        <v>155</v>
      </c>
      <c r="J145" s="17"/>
      <c r="K145" s="17"/>
      <c r="L145" s="17"/>
      <c r="M145" s="17"/>
      <c r="N145" s="412"/>
      <c r="P145" s="2327"/>
      <c r="Q145" s="2328"/>
      <c r="R145" s="2328"/>
      <c r="S145" s="2329"/>
    </row>
    <row r="146" spans="1:19" ht="15" customHeight="1">
      <c r="A146" s="2343"/>
      <c r="B146" s="45"/>
      <c r="C146" s="45"/>
      <c r="D146" s="274"/>
      <c r="E146" s="274"/>
      <c r="F146" s="274"/>
      <c r="G146" s="286"/>
      <c r="H146" s="274"/>
      <c r="I146" s="17" t="s">
        <v>156</v>
      </c>
      <c r="J146" s="17"/>
      <c r="K146" s="17"/>
      <c r="L146" s="17"/>
      <c r="M146" s="17"/>
      <c r="N146" s="412"/>
      <c r="P146" s="2327"/>
      <c r="Q146" s="2328"/>
      <c r="R146" s="2328"/>
      <c r="S146" s="2329"/>
    </row>
    <row r="147" spans="1:19" ht="15" customHeight="1">
      <c r="A147" s="2343"/>
      <c r="B147" s="427"/>
      <c r="C147" s="36"/>
      <c r="D147" s="274"/>
      <c r="E147" s="274"/>
      <c r="F147" s="274"/>
      <c r="G147" s="286"/>
      <c r="H147" s="274"/>
      <c r="I147" s="17"/>
      <c r="J147" s="17"/>
      <c r="K147" s="17"/>
      <c r="L147" s="17"/>
      <c r="M147" s="17"/>
      <c r="N147" s="412"/>
      <c r="P147" s="2327"/>
      <c r="Q147" s="2328"/>
      <c r="R147" s="2328"/>
      <c r="S147" s="2329"/>
    </row>
    <row r="148" spans="1:19" ht="15.75" customHeight="1" thickBot="1">
      <c r="A148" s="2343"/>
      <c r="B148" s="5" t="s">
        <v>83</v>
      </c>
      <c r="C148" s="6"/>
      <c r="D148" s="8" t="s">
        <v>51</v>
      </c>
      <c r="E148" s="6"/>
      <c r="F148" s="156"/>
      <c r="G148" s="385"/>
      <c r="H148" s="385"/>
      <c r="I148" s="385"/>
      <c r="J148" s="385"/>
      <c r="K148" s="385"/>
      <c r="L148" s="385"/>
      <c r="M148" s="385"/>
      <c r="N148" s="386"/>
      <c r="P148" s="2330"/>
      <c r="Q148" s="2331"/>
      <c r="R148" s="2331"/>
      <c r="S148" s="2332"/>
    </row>
    <row r="149" spans="1:19">
      <c r="A149" s="2343"/>
      <c r="B149" s="2335" t="str">
        <f ca="1">CELL("nomfichier")</f>
        <v>E:\0-UPRT\1-UPRT.FR-SITE-WEB\ff-fiches-fabrications\ff-fiches-fabrication-maj-08-2020\[ff-21-restauration-beignets.accacia.xlsx]Formats-Formules-Fonctions</v>
      </c>
      <c r="C149" s="2335"/>
      <c r="D149" s="2335"/>
      <c r="E149" s="2335"/>
      <c r="F149" s="2335"/>
      <c r="G149" s="2335"/>
      <c r="H149" s="2335"/>
      <c r="I149" s="2335"/>
      <c r="J149" s="2335"/>
      <c r="K149" s="2335"/>
      <c r="L149" s="2335"/>
      <c r="M149" s="2335"/>
      <c r="N149" s="2336"/>
    </row>
    <row r="150" spans="1:19" ht="15.75" thickBot="1">
      <c r="A150" s="2343"/>
      <c r="B150" s="2337" t="s">
        <v>181</v>
      </c>
      <c r="C150" s="2337"/>
      <c r="D150" s="2337"/>
      <c r="E150" s="2337"/>
      <c r="F150" s="2337"/>
      <c r="G150" s="2337"/>
      <c r="H150" s="2337"/>
      <c r="I150" s="2337"/>
      <c r="J150" s="2337"/>
      <c r="K150" s="2337"/>
      <c r="L150" s="2337"/>
      <c r="M150" s="2337"/>
      <c r="N150" s="2338"/>
    </row>
    <row r="151" spans="1:19" ht="15.75" thickBot="1"/>
    <row r="152" spans="1:19" ht="18.75">
      <c r="A152" s="12" t="s">
        <v>160</v>
      </c>
      <c r="B152" s="2341" t="s">
        <v>142</v>
      </c>
      <c r="C152" s="2341"/>
      <c r="D152" s="2341"/>
      <c r="E152" s="2341"/>
      <c r="F152" s="2341"/>
      <c r="G152" s="2341"/>
      <c r="H152" s="2341"/>
      <c r="I152" s="374" t="str">
        <f>B152</f>
        <v>Cuisine Actuelle</v>
      </c>
      <c r="J152" s="374"/>
      <c r="K152" s="374"/>
      <c r="L152" s="374"/>
      <c r="M152" s="374"/>
      <c r="N152" s="377"/>
    </row>
    <row r="153" spans="1:19" ht="23.25" customHeight="1">
      <c r="A153" s="2343"/>
      <c r="B153" s="2243" t="s">
        <v>82</v>
      </c>
      <c r="C153" s="2243"/>
      <c r="D153" s="2243"/>
      <c r="E153" s="2243"/>
      <c r="F153" s="2243"/>
      <c r="G153" s="2247" t="s">
        <v>81</v>
      </c>
      <c r="H153" s="2247"/>
      <c r="I153" s="2333" t="s">
        <v>144</v>
      </c>
      <c r="J153" s="2333"/>
      <c r="K153" s="2333"/>
      <c r="L153" s="2333"/>
      <c r="M153" s="2333"/>
      <c r="N153" s="2334"/>
    </row>
    <row r="154" spans="1:19">
      <c r="A154" s="2343"/>
      <c r="B154" s="154">
        <v>4</v>
      </c>
      <c r="C154" s="154" t="s">
        <v>75</v>
      </c>
      <c r="D154" s="301" t="s">
        <v>54</v>
      </c>
      <c r="E154" s="378"/>
      <c r="F154" s="378"/>
      <c r="G154" s="2247">
        <v>10</v>
      </c>
      <c r="H154" s="2247"/>
      <c r="I154" s="2333"/>
      <c r="J154" s="2333"/>
      <c r="K154" s="2333"/>
      <c r="L154" s="2333"/>
      <c r="M154" s="2333"/>
      <c r="N154" s="2334"/>
    </row>
    <row r="155" spans="1:19" ht="15" customHeight="1">
      <c r="A155" s="2343"/>
      <c r="B155" s="301"/>
      <c r="C155" s="301"/>
      <c r="D155" s="301"/>
      <c r="E155" s="378"/>
      <c r="F155" s="378"/>
      <c r="G155" s="308"/>
      <c r="H155" s="305"/>
      <c r="I155" s="2333" t="s">
        <v>145</v>
      </c>
      <c r="J155" s="2333"/>
      <c r="K155" s="2333"/>
      <c r="L155" s="2333"/>
      <c r="M155" s="2333"/>
      <c r="N155" s="2334"/>
    </row>
    <row r="156" spans="1:19" ht="15.75" customHeight="1">
      <c r="A156" s="2343"/>
      <c r="B156" s="55">
        <v>4</v>
      </c>
      <c r="C156" s="45" t="s">
        <v>72</v>
      </c>
      <c r="D156" s="301" t="s">
        <v>55</v>
      </c>
      <c r="E156" s="378"/>
      <c r="F156" s="378"/>
      <c r="G156" s="381">
        <f>(B156/B154)*G154</f>
        <v>10</v>
      </c>
      <c r="H156" s="307" t="str">
        <f t="shared" ref="H156:H164" si="7">C156</f>
        <v>grappes</v>
      </c>
      <c r="I156" s="2333"/>
      <c r="J156" s="2333"/>
      <c r="K156" s="2333"/>
      <c r="L156" s="2333"/>
      <c r="M156" s="2333"/>
      <c r="N156" s="2334"/>
    </row>
    <row r="157" spans="1:19" ht="15.75" customHeight="1">
      <c r="A157" s="2343"/>
      <c r="B157" s="45">
        <v>1</v>
      </c>
      <c r="C157" s="45" t="s">
        <v>64</v>
      </c>
      <c r="D157" s="301" t="s">
        <v>67</v>
      </c>
      <c r="E157" s="378"/>
      <c r="F157" s="378"/>
      <c r="G157" s="381">
        <f>(B157/B154)*G154</f>
        <v>2.5</v>
      </c>
      <c r="H157" s="307" t="str">
        <f t="shared" si="7"/>
        <v>œuf</v>
      </c>
      <c r="I157" s="17" t="s">
        <v>157</v>
      </c>
      <c r="J157" s="17"/>
      <c r="K157" s="17"/>
      <c r="L157" s="17"/>
      <c r="M157" s="17"/>
      <c r="N157" s="412"/>
    </row>
    <row r="158" spans="1:19" ht="15.75" customHeight="1">
      <c r="A158" s="2343"/>
      <c r="B158" s="55">
        <v>0.1</v>
      </c>
      <c r="C158" s="45" t="s">
        <v>70</v>
      </c>
      <c r="D158" s="301" t="s">
        <v>61</v>
      </c>
      <c r="E158" s="378"/>
      <c r="F158" s="378"/>
      <c r="G158" s="383">
        <f>(B158/B154)*G154</f>
        <v>0.25</v>
      </c>
      <c r="H158" s="307" t="str">
        <f t="shared" si="7"/>
        <v>kg</v>
      </c>
      <c r="I158" s="4" t="s">
        <v>278</v>
      </c>
      <c r="J158" s="4"/>
      <c r="K158" s="4"/>
      <c r="L158" s="4"/>
      <c r="M158" s="4"/>
      <c r="N158" s="389"/>
    </row>
    <row r="159" spans="1:19" ht="15.75" customHeight="1">
      <c r="A159" s="2343"/>
      <c r="B159" s="55">
        <v>1</v>
      </c>
      <c r="C159" s="45" t="s">
        <v>68</v>
      </c>
      <c r="D159" s="301" t="s">
        <v>169</v>
      </c>
      <c r="E159" s="378"/>
      <c r="F159" s="378"/>
      <c r="G159" s="381">
        <f>(B159/B154)*G154</f>
        <v>2.5</v>
      </c>
      <c r="H159" s="307" t="str">
        <f t="shared" si="7"/>
        <v>blanc</v>
      </c>
      <c r="I159" s="2333" t="s">
        <v>146</v>
      </c>
      <c r="J159" s="2333"/>
      <c r="K159" s="2333"/>
      <c r="L159" s="2333"/>
      <c r="M159" s="2333"/>
      <c r="N159" s="2334"/>
    </row>
    <row r="160" spans="1:19" ht="15.75">
      <c r="A160" s="2343"/>
      <c r="B160" s="45">
        <v>0.125</v>
      </c>
      <c r="C160" s="45" t="s">
        <v>70</v>
      </c>
      <c r="D160" s="301" t="s">
        <v>56</v>
      </c>
      <c r="E160" s="378"/>
      <c r="F160" s="378"/>
      <c r="G160" s="383">
        <f>(B160/B154)*G154</f>
        <v>0.3125</v>
      </c>
      <c r="H160" s="307" t="str">
        <f t="shared" si="7"/>
        <v>kg</v>
      </c>
      <c r="I160" s="2333"/>
      <c r="J160" s="2333"/>
      <c r="K160" s="2333"/>
      <c r="L160" s="2333"/>
      <c r="M160" s="2333"/>
      <c r="N160" s="2334"/>
    </row>
    <row r="161" spans="1:14" ht="15.75" customHeight="1">
      <c r="A161" s="2343"/>
      <c r="B161" s="45">
        <v>1</v>
      </c>
      <c r="C161" s="45" t="s">
        <v>86</v>
      </c>
      <c r="D161" s="301" t="s">
        <v>57</v>
      </c>
      <c r="E161" s="378"/>
      <c r="F161" s="378"/>
      <c r="G161" s="381">
        <f>(B161/B154)*G154</f>
        <v>2.5</v>
      </c>
      <c r="H161" s="307" t="str">
        <f t="shared" si="7"/>
        <v>C à S</v>
      </c>
      <c r="I161" s="2333" t="s">
        <v>143</v>
      </c>
      <c r="J161" s="2333"/>
      <c r="K161" s="2333"/>
      <c r="L161" s="2333"/>
      <c r="M161" s="2333"/>
      <c r="N161" s="2334"/>
    </row>
    <row r="162" spans="1:14" ht="15.75" customHeight="1">
      <c r="A162" s="2343"/>
      <c r="B162" s="45">
        <v>0.08</v>
      </c>
      <c r="C162" s="45" t="s">
        <v>70</v>
      </c>
      <c r="D162" s="301" t="s">
        <v>58</v>
      </c>
      <c r="E162" s="378"/>
      <c r="F162" s="378"/>
      <c r="G162" s="383">
        <f>(B162/B154)*G154</f>
        <v>0.2</v>
      </c>
      <c r="H162" s="307" t="str">
        <f t="shared" si="7"/>
        <v>kg</v>
      </c>
      <c r="I162" s="2333"/>
      <c r="J162" s="2333"/>
      <c r="K162" s="2333"/>
      <c r="L162" s="2333"/>
      <c r="M162" s="2333"/>
      <c r="N162" s="2334"/>
    </row>
    <row r="163" spans="1:14" ht="15.75">
      <c r="A163" s="2343"/>
      <c r="B163" s="45"/>
      <c r="C163" s="45"/>
      <c r="D163" s="301" t="s">
        <v>59</v>
      </c>
      <c r="E163" s="378"/>
      <c r="F163" s="378"/>
      <c r="G163" s="383">
        <f>(B163/B154)*G154</f>
        <v>0</v>
      </c>
      <c r="H163" s="307">
        <f t="shared" si="7"/>
        <v>0</v>
      </c>
      <c r="I163" s="17"/>
      <c r="J163" s="17"/>
      <c r="K163" s="17"/>
      <c r="L163" s="17"/>
      <c r="M163" s="17"/>
      <c r="N163" s="412"/>
    </row>
    <row r="164" spans="1:14" ht="15.75" customHeight="1">
      <c r="A164" s="2343"/>
      <c r="B164" s="45">
        <v>2</v>
      </c>
      <c r="C164" s="45" t="s">
        <v>73</v>
      </c>
      <c r="D164" s="301" t="s">
        <v>60</v>
      </c>
      <c r="E164" s="378"/>
      <c r="F164" s="378"/>
      <c r="G164" s="381">
        <f>(B164/B154)*G154</f>
        <v>5</v>
      </c>
      <c r="H164" s="307" t="str">
        <f t="shared" si="7"/>
        <v>pincées</v>
      </c>
      <c r="I164" s="17"/>
      <c r="J164" s="17"/>
      <c r="K164" s="17"/>
      <c r="L164" s="17"/>
      <c r="M164" s="17"/>
      <c r="N164" s="412"/>
    </row>
    <row r="165" spans="1:14">
      <c r="A165" s="2343"/>
      <c r="B165" s="45"/>
      <c r="C165" s="45"/>
      <c r="D165" s="305"/>
      <c r="E165" s="305"/>
      <c r="F165" s="305"/>
      <c r="G165" s="308"/>
      <c r="H165" s="305"/>
      <c r="I165" s="17"/>
      <c r="J165" s="17"/>
      <c r="K165" s="17"/>
      <c r="L165" s="17"/>
      <c r="M165" s="17"/>
      <c r="N165" s="412"/>
    </row>
    <row r="166" spans="1:14" ht="15" customHeight="1">
      <c r="A166" s="2343"/>
      <c r="B166" s="384"/>
      <c r="C166" s="54"/>
      <c r="D166" s="305"/>
      <c r="E166" s="305"/>
      <c r="F166" s="305"/>
      <c r="G166" s="308"/>
      <c r="H166" s="305"/>
      <c r="I166" s="17"/>
      <c r="J166" s="17"/>
      <c r="K166" s="17"/>
      <c r="L166" s="17"/>
      <c r="M166" s="17"/>
      <c r="N166" s="412"/>
    </row>
    <row r="167" spans="1:14" ht="15.75" thickBot="1">
      <c r="A167" s="2343"/>
      <c r="B167" s="5" t="s">
        <v>83</v>
      </c>
      <c r="C167" s="6"/>
      <c r="D167" s="7" t="s">
        <v>53</v>
      </c>
      <c r="E167" s="6"/>
      <c r="F167" s="156"/>
      <c r="G167" s="385"/>
      <c r="H167" s="385"/>
      <c r="I167" s="385"/>
      <c r="J167" s="385"/>
      <c r="K167" s="385"/>
      <c r="L167" s="385"/>
      <c r="M167" s="385"/>
      <c r="N167" s="386"/>
    </row>
    <row r="168" spans="1:14">
      <c r="A168" s="2343"/>
      <c r="B168" s="2335" t="str">
        <f ca="1">CELL("nomfichier")</f>
        <v>E:\0-UPRT\1-UPRT.FR-SITE-WEB\ff-fiches-fabrications\ff-fiches-fabrication-maj-08-2020\[ff-21-restauration-beignets.accacia.xlsx]Formats-Formules-Fonctions</v>
      </c>
      <c r="C168" s="2335"/>
      <c r="D168" s="2335"/>
      <c r="E168" s="2335"/>
      <c r="F168" s="2335"/>
      <c r="G168" s="2335"/>
      <c r="H168" s="2335"/>
      <c r="I168" s="2335"/>
      <c r="J168" s="2335"/>
      <c r="K168" s="2335"/>
      <c r="L168" s="2335"/>
      <c r="M168" s="2335"/>
      <c r="N168" s="2336"/>
    </row>
    <row r="169" spans="1:14" ht="15.75" thickBot="1">
      <c r="A169" s="2343"/>
      <c r="B169" s="2337" t="s">
        <v>181</v>
      </c>
      <c r="C169" s="2337"/>
      <c r="D169" s="2337"/>
      <c r="E169" s="2337"/>
      <c r="F169" s="2337"/>
      <c r="G169" s="2337"/>
      <c r="H169" s="2337"/>
      <c r="I169" s="2337"/>
      <c r="J169" s="2337"/>
      <c r="K169" s="2337"/>
      <c r="L169" s="2337"/>
      <c r="M169" s="2337"/>
      <c r="N169" s="2338"/>
    </row>
  </sheetData>
  <mergeCells count="91">
    <mergeCell ref="I118:N119"/>
    <mergeCell ref="I121:N122"/>
    <mergeCell ref="I125:N126"/>
    <mergeCell ref="I116:N117"/>
    <mergeCell ref="I123:N124"/>
    <mergeCell ref="I98:N99"/>
    <mergeCell ref="B82:N82"/>
    <mergeCell ref="I102:N103"/>
    <mergeCell ref="I104:N105"/>
    <mergeCell ref="B109:N109"/>
    <mergeCell ref="I85:N86"/>
    <mergeCell ref="I88:N89"/>
    <mergeCell ref="I68:N69"/>
    <mergeCell ref="I70:N71"/>
    <mergeCell ref="I74:N75"/>
    <mergeCell ref="B84:H84"/>
    <mergeCell ref="A85:A109"/>
    <mergeCell ref="B85:F85"/>
    <mergeCell ref="G85:H85"/>
    <mergeCell ref="G86:H86"/>
    <mergeCell ref="B108:N108"/>
    <mergeCell ref="A63:A82"/>
    <mergeCell ref="B63:F63"/>
    <mergeCell ref="G63:H63"/>
    <mergeCell ref="G64:H64"/>
    <mergeCell ref="I65:N66"/>
    <mergeCell ref="I91:N92"/>
    <mergeCell ref="I94:N95"/>
    <mergeCell ref="A25:A41"/>
    <mergeCell ref="B25:F25"/>
    <mergeCell ref="G25:H25"/>
    <mergeCell ref="G26:H26"/>
    <mergeCell ref="B6:H6"/>
    <mergeCell ref="A7:A22"/>
    <mergeCell ref="B7:F7"/>
    <mergeCell ref="G7:H7"/>
    <mergeCell ref="G8:H8"/>
    <mergeCell ref="B21:N21"/>
    <mergeCell ref="B22:N22"/>
    <mergeCell ref="B3:M3"/>
    <mergeCell ref="B62:H62"/>
    <mergeCell ref="I33:N34"/>
    <mergeCell ref="B43:H43"/>
    <mergeCell ref="B24:H24"/>
    <mergeCell ref="I7:N8"/>
    <mergeCell ref="I9:N10"/>
    <mergeCell ref="I13:N14"/>
    <mergeCell ref="I16:N17"/>
    <mergeCell ref="I52:N53"/>
    <mergeCell ref="B59:N59"/>
    <mergeCell ref="B60:N60"/>
    <mergeCell ref="I27:N28"/>
    <mergeCell ref="B40:N40"/>
    <mergeCell ref="B41:N41"/>
    <mergeCell ref="A134:A150"/>
    <mergeCell ref="B134:F134"/>
    <mergeCell ref="G134:H134"/>
    <mergeCell ref="G135:H135"/>
    <mergeCell ref="A44:A60"/>
    <mergeCell ref="B44:F44"/>
    <mergeCell ref="G44:H44"/>
    <mergeCell ref="G45:H45"/>
    <mergeCell ref="B111:H111"/>
    <mergeCell ref="A112:A131"/>
    <mergeCell ref="B112:F112"/>
    <mergeCell ref="G112:H112"/>
    <mergeCell ref="G113:H113"/>
    <mergeCell ref="A153:A169"/>
    <mergeCell ref="B153:F153"/>
    <mergeCell ref="G153:H153"/>
    <mergeCell ref="G154:H154"/>
    <mergeCell ref="I155:N156"/>
    <mergeCell ref="I161:N162"/>
    <mergeCell ref="B168:N168"/>
    <mergeCell ref="B169:N169"/>
    <mergeCell ref="P6:S21"/>
    <mergeCell ref="P62:S77"/>
    <mergeCell ref="P133:S148"/>
    <mergeCell ref="I153:N154"/>
    <mergeCell ref="I159:N160"/>
    <mergeCell ref="B149:N149"/>
    <mergeCell ref="B150:N150"/>
    <mergeCell ref="B130:N130"/>
    <mergeCell ref="B131:N131"/>
    <mergeCell ref="I136:N137"/>
    <mergeCell ref="I139:N140"/>
    <mergeCell ref="I142:N143"/>
    <mergeCell ref="B81:N81"/>
    <mergeCell ref="B152:H152"/>
    <mergeCell ref="B133:H133"/>
    <mergeCell ref="I46:N47"/>
  </mergeCells>
  <hyperlinks>
    <hyperlink ref="D20" r:id="rId1" xr:uid="{00000000-0004-0000-0200-000000000000}"/>
    <hyperlink ref="D39" r:id="rId2" xr:uid="{00000000-0004-0000-0200-000001000000}"/>
    <hyperlink ref="D58" r:id="rId3" xr:uid="{00000000-0004-0000-0200-000002000000}"/>
    <hyperlink ref="D80" r:id="rId4" xr:uid="{00000000-0004-0000-0200-000003000000}"/>
    <hyperlink ref="D107" r:id="rId5" xr:uid="{00000000-0004-0000-0200-000004000000}"/>
    <hyperlink ref="D129" r:id="rId6" xr:uid="{00000000-0004-0000-0200-000005000000}"/>
    <hyperlink ref="D148" r:id="rId7" xr:uid="{00000000-0004-0000-0200-000006000000}"/>
    <hyperlink ref="D167" r:id="rId8" xr:uid="{00000000-0004-0000-0200-000007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Q229"/>
  <sheetViews>
    <sheetView showZeros="0" zoomScale="75" zoomScaleNormal="75" workbookViewId="0">
      <selection activeCell="AA32" sqref="AA32"/>
    </sheetView>
  </sheetViews>
  <sheetFormatPr baseColWidth="10" defaultRowHeight="15"/>
  <cols>
    <col min="1" max="1" width="2.7109375" style="67" customWidth="1"/>
    <col min="2" max="2" width="35.42578125" style="67" customWidth="1"/>
    <col min="3" max="3" width="11.42578125" style="67"/>
    <col min="4" max="4" width="11.7109375" style="67" customWidth="1"/>
    <col min="5" max="6" width="7.7109375" style="67" customWidth="1"/>
    <col min="7" max="7" width="11.7109375" style="67" customWidth="1"/>
    <col min="8" max="9" width="7.7109375" style="67" customWidth="1"/>
    <col min="10" max="10" width="11.7109375" style="67" customWidth="1"/>
    <col min="11" max="12" width="7.7109375" style="67" customWidth="1"/>
    <col min="13" max="13" width="11.7109375" style="67" customWidth="1"/>
    <col min="14" max="15" width="7.7109375" style="67" customWidth="1"/>
    <col min="16" max="16" width="11.7109375" style="67" customWidth="1"/>
    <col min="17" max="18" width="7.7109375" style="67" customWidth="1"/>
    <col min="19" max="19" width="11.7109375" style="67" customWidth="1"/>
    <col min="20" max="21" width="7.7109375" style="67" customWidth="1"/>
    <col min="22" max="22" width="11.7109375" style="67" customWidth="1"/>
    <col min="23" max="24" width="7.7109375" style="67" customWidth="1"/>
    <col min="25" max="25" width="11.7109375" style="67" customWidth="1"/>
    <col min="26" max="27" width="7.7109375" style="67" customWidth="1"/>
    <col min="28" max="28" width="11.7109375" style="67" customWidth="1"/>
    <col min="29" max="30" width="7.7109375" style="67" customWidth="1"/>
    <col min="31" max="31" width="11.7109375" style="67" customWidth="1"/>
    <col min="32" max="33" width="7.7109375" style="67" customWidth="1"/>
    <col min="34" max="34" width="11.7109375" style="67" customWidth="1"/>
    <col min="35" max="36" width="7.7109375" style="67" customWidth="1"/>
    <col min="37" max="37" width="11.7109375" style="67" customWidth="1"/>
    <col min="38" max="39" width="7.7109375" style="67" customWidth="1"/>
    <col min="40" max="40" width="11.7109375" style="67" customWidth="1"/>
    <col min="41" max="42" width="7.7109375" style="67" customWidth="1"/>
    <col min="43" max="43" width="11.7109375" style="67" customWidth="1"/>
    <col min="44" max="45" width="7.7109375" style="67" customWidth="1"/>
    <col min="46" max="46" width="11.7109375" style="67" customWidth="1"/>
    <col min="47" max="48" width="7.7109375" style="67" customWidth="1"/>
    <col min="49" max="49" width="35.42578125" style="67" customWidth="1"/>
    <col min="50" max="50" width="12.85546875" style="67" customWidth="1"/>
    <col min="51" max="79" width="11.42578125" style="67"/>
    <col min="80" max="80" width="12.42578125" style="67" bestFit="1" customWidth="1"/>
    <col min="81" max="82" width="11.42578125" style="67"/>
    <col min="83" max="83" width="12.42578125" style="67" bestFit="1" customWidth="1"/>
    <col min="84" max="85" width="11.42578125" style="67"/>
    <col min="86" max="86" width="12.42578125" style="67" bestFit="1" customWidth="1"/>
    <col min="87" max="88" width="11.42578125" style="67"/>
    <col min="89" max="89" width="12.42578125" style="67" bestFit="1" customWidth="1"/>
    <col min="90" max="91" width="11.42578125" style="67"/>
    <col min="92" max="92" width="12.42578125" style="67" bestFit="1" customWidth="1"/>
    <col min="93" max="94" width="11.42578125" style="67"/>
    <col min="95" max="95" width="12.42578125" style="67" bestFit="1" customWidth="1"/>
    <col min="96" max="16384" width="11.42578125" style="67"/>
  </cols>
  <sheetData>
    <row r="1" spans="1:95" ht="15.75" thickBot="1">
      <c r="A1" s="431">
        <v>2</v>
      </c>
      <c r="B1" s="431">
        <v>11</v>
      </c>
      <c r="C1" s="431">
        <v>11</v>
      </c>
      <c r="D1" s="431">
        <v>11</v>
      </c>
      <c r="E1" s="431"/>
      <c r="F1" s="431"/>
      <c r="G1" s="431">
        <v>11</v>
      </c>
      <c r="H1" s="431"/>
      <c r="I1" s="431"/>
      <c r="J1" s="431">
        <v>11</v>
      </c>
      <c r="K1" s="431"/>
      <c r="L1" s="431"/>
      <c r="M1" s="431">
        <v>11</v>
      </c>
      <c r="N1" s="431"/>
      <c r="O1" s="431"/>
      <c r="P1" s="431">
        <v>11</v>
      </c>
      <c r="Q1" s="431"/>
      <c r="R1" s="431"/>
      <c r="S1" s="431">
        <v>11</v>
      </c>
      <c r="T1" s="431"/>
      <c r="U1" s="431"/>
      <c r="V1" s="431">
        <v>11</v>
      </c>
      <c r="W1" s="431"/>
      <c r="X1" s="431"/>
      <c r="Y1" s="431">
        <v>11</v>
      </c>
      <c r="Z1" s="431"/>
      <c r="AA1" s="431"/>
      <c r="AB1" s="431">
        <v>11</v>
      </c>
      <c r="AC1" s="431"/>
      <c r="AD1" s="431"/>
      <c r="AE1" s="431">
        <v>11</v>
      </c>
      <c r="AF1" s="431"/>
      <c r="AG1" s="431"/>
      <c r="AH1" s="431">
        <v>11</v>
      </c>
      <c r="AI1" s="431"/>
      <c r="AJ1" s="431"/>
      <c r="AK1" s="431">
        <v>11</v>
      </c>
      <c r="AL1" s="431"/>
      <c r="AM1" s="431"/>
      <c r="AN1" s="431">
        <v>11</v>
      </c>
      <c r="AO1" s="431"/>
      <c r="AP1" s="431"/>
      <c r="AQ1" s="431">
        <v>11</v>
      </c>
      <c r="AR1" s="431"/>
      <c r="AS1" s="431"/>
      <c r="AT1" s="431">
        <v>35</v>
      </c>
      <c r="AU1" s="431"/>
      <c r="AV1" s="431"/>
      <c r="AW1" s="431">
        <v>11</v>
      </c>
      <c r="AX1" s="431">
        <v>11</v>
      </c>
      <c r="AY1" s="431">
        <v>11</v>
      </c>
      <c r="AZ1" s="431"/>
      <c r="BA1" s="431"/>
      <c r="BB1" s="431">
        <v>11</v>
      </c>
      <c r="BC1" s="431"/>
      <c r="BD1" s="431"/>
      <c r="BE1" s="431">
        <v>11</v>
      </c>
      <c r="BF1" s="431"/>
      <c r="BG1" s="431"/>
      <c r="BH1" s="431">
        <v>11</v>
      </c>
      <c r="BI1" s="431"/>
      <c r="BJ1" s="431"/>
      <c r="BK1" s="431">
        <v>11</v>
      </c>
      <c r="BL1" s="431"/>
      <c r="BM1" s="431"/>
      <c r="BN1" s="431">
        <v>11</v>
      </c>
      <c r="BO1" s="431"/>
      <c r="BP1" s="431"/>
      <c r="BQ1" s="431">
        <v>11</v>
      </c>
      <c r="BR1" s="431"/>
      <c r="BS1" s="431"/>
      <c r="BT1" s="431">
        <v>11</v>
      </c>
      <c r="BU1" s="431"/>
      <c r="BV1" s="431"/>
      <c r="BW1" s="431">
        <v>11</v>
      </c>
      <c r="BX1" s="431"/>
      <c r="BY1" s="431"/>
      <c r="BZ1" s="431">
        <v>11</v>
      </c>
      <c r="CA1" s="431"/>
      <c r="CB1" s="431">
        <v>11</v>
      </c>
      <c r="CC1" s="431">
        <v>11</v>
      </c>
      <c r="CD1" s="431"/>
      <c r="CE1" s="431">
        <v>11</v>
      </c>
      <c r="CF1" s="432" t="s">
        <v>194</v>
      </c>
      <c r="CG1" s="432"/>
      <c r="CI1" s="432" t="s">
        <v>194</v>
      </c>
      <c r="CJ1" s="432"/>
      <c r="CL1" s="432" t="s">
        <v>194</v>
      </c>
      <c r="CM1" s="432"/>
      <c r="CO1" s="432" t="s">
        <v>194</v>
      </c>
      <c r="CP1" s="432"/>
    </row>
    <row r="2" spans="1:95" ht="15.75" customHeight="1">
      <c r="A2" s="433"/>
      <c r="B2" s="2432" t="s">
        <v>314</v>
      </c>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2433"/>
      <c r="AO2" s="2433"/>
      <c r="AP2" s="2433"/>
      <c r="AQ2" s="2433"/>
      <c r="AR2" s="2433"/>
      <c r="AS2" s="2433"/>
      <c r="AT2" s="2433"/>
      <c r="AU2" s="2433"/>
      <c r="AV2" s="2433"/>
      <c r="AW2" s="2436" t="s">
        <v>877</v>
      </c>
      <c r="AX2" s="2437"/>
      <c r="AY2" s="2437"/>
      <c r="AZ2" s="2437"/>
      <c r="BA2" s="2437"/>
      <c r="BB2" s="2437"/>
      <c r="BC2" s="2437"/>
      <c r="BD2" s="2437"/>
      <c r="BE2" s="2437"/>
      <c r="BF2" s="2437"/>
      <c r="BG2" s="2437"/>
      <c r="BH2" s="2437"/>
      <c r="BI2" s="2437"/>
      <c r="BJ2" s="2437"/>
      <c r="BK2" s="2437"/>
      <c r="BL2" s="2437"/>
      <c r="BM2" s="2437"/>
      <c r="BN2" s="2437"/>
      <c r="BO2" s="2437"/>
      <c r="BP2" s="2437"/>
      <c r="BQ2" s="2437"/>
      <c r="BR2" s="2437"/>
      <c r="BS2" s="2437"/>
      <c r="BT2" s="2437"/>
      <c r="BU2" s="2437"/>
      <c r="BV2" s="2437"/>
      <c r="BW2" s="2437"/>
      <c r="BX2" s="2437"/>
      <c r="BY2" s="2437"/>
      <c r="BZ2" s="2437"/>
      <c r="CA2" s="2437"/>
      <c r="CB2" s="2437"/>
      <c r="CC2" s="2437"/>
      <c r="CD2" s="2437"/>
      <c r="CE2" s="2437"/>
      <c r="CF2" s="2437"/>
      <c r="CG2" s="2437"/>
      <c r="CH2" s="2437"/>
      <c r="CI2" s="2437"/>
      <c r="CJ2" s="2437"/>
      <c r="CK2" s="2437"/>
      <c r="CL2" s="2437"/>
      <c r="CM2" s="2437"/>
      <c r="CN2" s="2437"/>
      <c r="CO2" s="2437"/>
      <c r="CP2" s="2437"/>
      <c r="CQ2" s="2438"/>
    </row>
    <row r="3" spans="1:95" ht="15" customHeight="1">
      <c r="A3" s="433"/>
      <c r="B3" s="2434"/>
      <c r="C3" s="2435"/>
      <c r="D3" s="2435"/>
      <c r="E3" s="2435"/>
      <c r="F3" s="2435"/>
      <c r="G3" s="2435"/>
      <c r="H3" s="2435"/>
      <c r="I3" s="2435"/>
      <c r="J3" s="2435"/>
      <c r="K3" s="2435"/>
      <c r="L3" s="2435"/>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c r="AN3" s="2435"/>
      <c r="AO3" s="2435"/>
      <c r="AP3" s="2435"/>
      <c r="AQ3" s="2435"/>
      <c r="AR3" s="2435"/>
      <c r="AS3" s="2435"/>
      <c r="AT3" s="2435"/>
      <c r="AU3" s="2435"/>
      <c r="AV3" s="2435"/>
      <c r="AW3" s="2439"/>
      <c r="AX3" s="2440"/>
      <c r="AY3" s="2440"/>
      <c r="AZ3" s="2440"/>
      <c r="BA3" s="2440"/>
      <c r="BB3" s="2440"/>
      <c r="BC3" s="2440"/>
      <c r="BD3" s="2440"/>
      <c r="BE3" s="2440"/>
      <c r="BF3" s="2440"/>
      <c r="BG3" s="2440"/>
      <c r="BH3" s="2440"/>
      <c r="BI3" s="2440"/>
      <c r="BJ3" s="2440"/>
      <c r="BK3" s="2440"/>
      <c r="BL3" s="2440"/>
      <c r="BM3" s="2440"/>
      <c r="BN3" s="2440"/>
      <c r="BO3" s="2440"/>
      <c r="BP3" s="2440"/>
      <c r="BQ3" s="2440"/>
      <c r="BR3" s="2440"/>
      <c r="BS3" s="2440"/>
      <c r="BT3" s="2440"/>
      <c r="BU3" s="2440"/>
      <c r="BV3" s="2440"/>
      <c r="BW3" s="2440"/>
      <c r="BX3" s="2440"/>
      <c r="BY3" s="2440"/>
      <c r="BZ3" s="2440"/>
      <c r="CA3" s="2440"/>
      <c r="CB3" s="2440"/>
      <c r="CC3" s="2440"/>
      <c r="CD3" s="2440"/>
      <c r="CE3" s="2440"/>
      <c r="CF3" s="2440"/>
      <c r="CG3" s="2440"/>
      <c r="CH3" s="2440"/>
      <c r="CI3" s="2440"/>
      <c r="CJ3" s="2440"/>
      <c r="CK3" s="2440"/>
      <c r="CL3" s="2440"/>
      <c r="CM3" s="2440"/>
      <c r="CN3" s="2440"/>
      <c r="CO3" s="2440"/>
      <c r="CP3" s="2440"/>
      <c r="CQ3" s="2441"/>
    </row>
    <row r="4" spans="1:95" ht="15" customHeight="1">
      <c r="A4" s="433"/>
      <c r="B4" s="2434"/>
      <c r="C4" s="2435"/>
      <c r="D4" s="2435"/>
      <c r="E4" s="2435"/>
      <c r="F4" s="2435"/>
      <c r="G4" s="2435"/>
      <c r="H4" s="2435"/>
      <c r="I4" s="2435"/>
      <c r="J4" s="2435"/>
      <c r="K4" s="2435"/>
      <c r="L4" s="2435"/>
      <c r="M4" s="2435"/>
      <c r="N4" s="2435"/>
      <c r="O4" s="2435"/>
      <c r="P4" s="2435"/>
      <c r="Q4" s="2435"/>
      <c r="R4" s="2435"/>
      <c r="S4" s="2435"/>
      <c r="T4" s="2435"/>
      <c r="U4" s="2435"/>
      <c r="V4" s="2435"/>
      <c r="W4" s="2435"/>
      <c r="X4" s="2435"/>
      <c r="Y4" s="2435"/>
      <c r="Z4" s="2435"/>
      <c r="AA4" s="2435"/>
      <c r="AB4" s="2435"/>
      <c r="AC4" s="2435"/>
      <c r="AD4" s="2435"/>
      <c r="AE4" s="2435"/>
      <c r="AF4" s="2435"/>
      <c r="AG4" s="2435"/>
      <c r="AH4" s="2435"/>
      <c r="AI4" s="2435"/>
      <c r="AJ4" s="2435"/>
      <c r="AK4" s="2435"/>
      <c r="AL4" s="2435"/>
      <c r="AM4" s="2435"/>
      <c r="AN4" s="2435"/>
      <c r="AO4" s="2435"/>
      <c r="AP4" s="2435"/>
      <c r="AQ4" s="2435"/>
      <c r="AR4" s="2435"/>
      <c r="AS4" s="2435"/>
      <c r="AT4" s="2435"/>
      <c r="AU4" s="2435"/>
      <c r="AV4" s="2435"/>
      <c r="AW4" s="2439"/>
      <c r="AX4" s="2440"/>
      <c r="AY4" s="2440"/>
      <c r="AZ4" s="2440"/>
      <c r="BA4" s="2440"/>
      <c r="BB4" s="2440"/>
      <c r="BC4" s="2440"/>
      <c r="BD4" s="2440"/>
      <c r="BE4" s="2440"/>
      <c r="BF4" s="2440"/>
      <c r="BG4" s="2440"/>
      <c r="BH4" s="2440"/>
      <c r="BI4" s="2440"/>
      <c r="BJ4" s="2440"/>
      <c r="BK4" s="2440"/>
      <c r="BL4" s="2440"/>
      <c r="BM4" s="2440"/>
      <c r="BN4" s="2440"/>
      <c r="BO4" s="2440"/>
      <c r="BP4" s="2440"/>
      <c r="BQ4" s="2440"/>
      <c r="BR4" s="2440"/>
      <c r="BS4" s="2440"/>
      <c r="BT4" s="2440"/>
      <c r="BU4" s="2440"/>
      <c r="BV4" s="2440"/>
      <c r="BW4" s="2440"/>
      <c r="BX4" s="2440"/>
      <c r="BY4" s="2440"/>
      <c r="BZ4" s="2440"/>
      <c r="CA4" s="2440"/>
      <c r="CB4" s="2440"/>
      <c r="CC4" s="2440"/>
      <c r="CD4" s="2440"/>
      <c r="CE4" s="2440"/>
      <c r="CF4" s="2440"/>
      <c r="CG4" s="2440"/>
      <c r="CH4" s="2440"/>
      <c r="CI4" s="2440"/>
      <c r="CJ4" s="2440"/>
      <c r="CK4" s="2440"/>
      <c r="CL4" s="2440"/>
      <c r="CM4" s="2440"/>
      <c r="CN4" s="2440"/>
      <c r="CO4" s="2440"/>
      <c r="CP4" s="2440"/>
      <c r="CQ4" s="2441"/>
    </row>
    <row r="5" spans="1:95" ht="15" customHeight="1">
      <c r="A5" s="433"/>
      <c r="B5" s="2442" t="str">
        <f>AW5</f>
        <v>BEIGNETS D'ACACIA</v>
      </c>
      <c r="C5" s="2442"/>
      <c r="D5" s="2442"/>
      <c r="E5" s="2442"/>
      <c r="F5" s="2442"/>
      <c r="G5" s="2442"/>
      <c r="H5" s="2442"/>
      <c r="I5" s="2442"/>
      <c r="J5" s="2442"/>
      <c r="K5" s="2442"/>
      <c r="L5" s="2442"/>
      <c r="M5" s="2442"/>
      <c r="N5" s="2442"/>
      <c r="O5" s="2442"/>
      <c r="P5" s="2442"/>
      <c r="Q5" s="2442"/>
      <c r="R5" s="2442"/>
      <c r="S5" s="2442"/>
      <c r="T5" s="2442"/>
      <c r="U5" s="2442"/>
      <c r="V5" s="2442" t="str">
        <f>AW5</f>
        <v>BEIGNETS D'ACACIA</v>
      </c>
      <c r="W5" s="2442"/>
      <c r="X5" s="2442"/>
      <c r="Y5" s="2442"/>
      <c r="Z5" s="2442"/>
      <c r="AA5" s="2442"/>
      <c r="AB5" s="2442"/>
      <c r="AC5" s="2442"/>
      <c r="AD5" s="2442"/>
      <c r="AE5" s="2442"/>
      <c r="AF5" s="2442"/>
      <c r="AG5" s="2442"/>
      <c r="AH5" s="2442"/>
      <c r="AI5" s="2442"/>
      <c r="AJ5" s="2442"/>
      <c r="AK5" s="2442"/>
      <c r="AL5" s="2442"/>
      <c r="AM5" s="2442"/>
      <c r="AN5" s="2442"/>
      <c r="AO5" s="2442"/>
      <c r="AP5" s="2442"/>
      <c r="AQ5" s="2442"/>
      <c r="AR5" s="2442"/>
      <c r="AS5" s="2442"/>
      <c r="AT5" s="2442"/>
      <c r="AU5" s="2442"/>
      <c r="AV5" s="2444"/>
      <c r="AW5" s="2446" t="s">
        <v>313</v>
      </c>
      <c r="AX5" s="2447"/>
      <c r="AY5" s="2447"/>
      <c r="AZ5" s="2447"/>
      <c r="BA5" s="2447"/>
      <c r="BB5" s="2447"/>
      <c r="BC5" s="2447"/>
      <c r="BD5" s="2447"/>
      <c r="BE5" s="2447"/>
      <c r="BF5" s="2447"/>
      <c r="BG5" s="2447"/>
      <c r="BH5" s="2447"/>
      <c r="BI5" s="2447"/>
      <c r="BJ5" s="2447"/>
      <c r="BK5" s="2447"/>
      <c r="BL5" s="2447"/>
      <c r="BM5" s="2447"/>
      <c r="BN5" s="2447"/>
      <c r="BO5" s="2447"/>
      <c r="BP5" s="2447"/>
      <c r="BQ5" s="2447"/>
      <c r="BR5" s="2447"/>
      <c r="BS5" s="2447"/>
      <c r="BT5" s="2447"/>
      <c r="BU5" s="2447"/>
      <c r="BV5" s="2447"/>
      <c r="BW5" s="2447"/>
      <c r="BX5" s="2447"/>
      <c r="BY5" s="2447"/>
      <c r="BZ5" s="2447"/>
      <c r="CA5" s="2447"/>
      <c r="CB5" s="2447"/>
      <c r="CC5" s="2447"/>
      <c r="CD5" s="2447"/>
      <c r="CE5" s="2447"/>
      <c r="CF5" s="2447"/>
      <c r="CG5" s="2447"/>
      <c r="CH5" s="2447"/>
      <c r="CI5" s="2447"/>
      <c r="CJ5" s="2447"/>
      <c r="CK5" s="2447"/>
      <c r="CL5" s="2447"/>
      <c r="CM5" s="2447"/>
      <c r="CN5" s="2447"/>
      <c r="CO5" s="2447"/>
      <c r="CP5" s="2447"/>
      <c r="CQ5" s="2447"/>
    </row>
    <row r="6" spans="1:95" ht="18" customHeight="1">
      <c r="A6" s="433"/>
      <c r="B6" s="2442"/>
      <c r="C6" s="2442"/>
      <c r="D6" s="2442"/>
      <c r="E6" s="2442"/>
      <c r="F6" s="2442"/>
      <c r="G6" s="2442"/>
      <c r="H6" s="2442"/>
      <c r="I6" s="2442"/>
      <c r="J6" s="2442"/>
      <c r="K6" s="2442"/>
      <c r="L6" s="2442"/>
      <c r="M6" s="2442"/>
      <c r="N6" s="2442"/>
      <c r="O6" s="2442"/>
      <c r="P6" s="2442"/>
      <c r="Q6" s="2442"/>
      <c r="R6" s="2442"/>
      <c r="S6" s="2442"/>
      <c r="T6" s="2442"/>
      <c r="U6" s="2442"/>
      <c r="V6" s="2442"/>
      <c r="W6" s="2442"/>
      <c r="X6" s="2442"/>
      <c r="Y6" s="2442"/>
      <c r="Z6" s="2442"/>
      <c r="AA6" s="2442"/>
      <c r="AB6" s="2442"/>
      <c r="AC6" s="2442"/>
      <c r="AD6" s="2442"/>
      <c r="AE6" s="2442"/>
      <c r="AF6" s="2442"/>
      <c r="AG6" s="2442"/>
      <c r="AH6" s="2442"/>
      <c r="AI6" s="2442"/>
      <c r="AJ6" s="2442"/>
      <c r="AK6" s="2442"/>
      <c r="AL6" s="2442"/>
      <c r="AM6" s="2442"/>
      <c r="AN6" s="2442"/>
      <c r="AO6" s="2442"/>
      <c r="AP6" s="2442"/>
      <c r="AQ6" s="2442"/>
      <c r="AR6" s="2442"/>
      <c r="AS6" s="2442"/>
      <c r="AT6" s="2442"/>
      <c r="AU6" s="2442"/>
      <c r="AV6" s="2444"/>
      <c r="AW6" s="2446"/>
      <c r="AX6" s="2447"/>
      <c r="AY6" s="2447"/>
      <c r="AZ6" s="2447"/>
      <c r="BA6" s="2447"/>
      <c r="BB6" s="2447"/>
      <c r="BC6" s="2447"/>
      <c r="BD6" s="2447"/>
      <c r="BE6" s="2447"/>
      <c r="BF6" s="2447"/>
      <c r="BG6" s="2447"/>
      <c r="BH6" s="2447"/>
      <c r="BI6" s="2447"/>
      <c r="BJ6" s="2447"/>
      <c r="BK6" s="2447"/>
      <c r="BL6" s="2447"/>
      <c r="BM6" s="2447"/>
      <c r="BN6" s="2447"/>
      <c r="BO6" s="2447"/>
      <c r="BP6" s="2447"/>
      <c r="BQ6" s="2447"/>
      <c r="BR6" s="2447"/>
      <c r="BS6" s="2447"/>
      <c r="BT6" s="2447"/>
      <c r="BU6" s="2447"/>
      <c r="BV6" s="2447"/>
      <c r="BW6" s="2447"/>
      <c r="BX6" s="2447"/>
      <c r="BY6" s="2447"/>
      <c r="BZ6" s="2447"/>
      <c r="CA6" s="2447"/>
      <c r="CB6" s="2447"/>
      <c r="CC6" s="2447"/>
      <c r="CD6" s="2447"/>
      <c r="CE6" s="2447"/>
      <c r="CF6" s="2447"/>
      <c r="CG6" s="2447"/>
      <c r="CH6" s="2447"/>
      <c r="CI6" s="2447"/>
      <c r="CJ6" s="2447"/>
      <c r="CK6" s="2447"/>
      <c r="CL6" s="2447"/>
      <c r="CM6" s="2447"/>
      <c r="CN6" s="2447"/>
      <c r="CO6" s="2447"/>
      <c r="CP6" s="2447"/>
      <c r="CQ6" s="2447"/>
    </row>
    <row r="7" spans="1:95" ht="18.75" customHeight="1">
      <c r="A7" s="433"/>
      <c r="B7" s="2442"/>
      <c r="C7" s="2442"/>
      <c r="D7" s="2442"/>
      <c r="E7" s="2442"/>
      <c r="F7" s="2442"/>
      <c r="G7" s="2442"/>
      <c r="H7" s="2442"/>
      <c r="I7" s="2442"/>
      <c r="J7" s="2442"/>
      <c r="K7" s="2442"/>
      <c r="L7" s="2442"/>
      <c r="M7" s="2442"/>
      <c r="N7" s="2442"/>
      <c r="O7" s="2442"/>
      <c r="P7" s="2442"/>
      <c r="Q7" s="2442"/>
      <c r="R7" s="2442"/>
      <c r="S7" s="2442"/>
      <c r="T7" s="2442"/>
      <c r="U7" s="2442"/>
      <c r="V7" s="2442"/>
      <c r="W7" s="2442"/>
      <c r="X7" s="2442"/>
      <c r="Y7" s="2442"/>
      <c r="Z7" s="2442"/>
      <c r="AA7" s="2442"/>
      <c r="AB7" s="2442"/>
      <c r="AC7" s="2442"/>
      <c r="AD7" s="2442"/>
      <c r="AE7" s="2442"/>
      <c r="AF7" s="2442"/>
      <c r="AG7" s="2442"/>
      <c r="AH7" s="2442"/>
      <c r="AI7" s="2442"/>
      <c r="AJ7" s="2442"/>
      <c r="AK7" s="2442"/>
      <c r="AL7" s="2442"/>
      <c r="AM7" s="2442"/>
      <c r="AN7" s="2442"/>
      <c r="AO7" s="2442"/>
      <c r="AP7" s="2442"/>
      <c r="AQ7" s="2442"/>
      <c r="AR7" s="2442"/>
      <c r="AS7" s="2442"/>
      <c r="AT7" s="2442"/>
      <c r="AU7" s="2442"/>
      <c r="AV7" s="2444"/>
      <c r="AW7" s="2446"/>
      <c r="AX7" s="2447"/>
      <c r="AY7" s="2447"/>
      <c r="AZ7" s="2447"/>
      <c r="BA7" s="2447"/>
      <c r="BB7" s="2447"/>
      <c r="BC7" s="2447"/>
      <c r="BD7" s="2447"/>
      <c r="BE7" s="2447"/>
      <c r="BF7" s="2447"/>
      <c r="BG7" s="2447"/>
      <c r="BH7" s="2447"/>
      <c r="BI7" s="2447"/>
      <c r="BJ7" s="2447"/>
      <c r="BK7" s="2447"/>
      <c r="BL7" s="2447"/>
      <c r="BM7" s="2447"/>
      <c r="BN7" s="2447"/>
      <c r="BO7" s="2447"/>
      <c r="BP7" s="2447"/>
      <c r="BQ7" s="2447"/>
      <c r="BR7" s="2447"/>
      <c r="BS7" s="2447"/>
      <c r="BT7" s="2447"/>
      <c r="BU7" s="2447"/>
      <c r="BV7" s="2447"/>
      <c r="BW7" s="2447"/>
      <c r="BX7" s="2447"/>
      <c r="BY7" s="2447"/>
      <c r="BZ7" s="2447"/>
      <c r="CA7" s="2447"/>
      <c r="CB7" s="2447"/>
      <c r="CC7" s="2447"/>
      <c r="CD7" s="2447"/>
      <c r="CE7" s="2447"/>
      <c r="CF7" s="2447"/>
      <c r="CG7" s="2447"/>
      <c r="CH7" s="2447"/>
      <c r="CI7" s="2447"/>
      <c r="CJ7" s="2447"/>
      <c r="CK7" s="2447"/>
      <c r="CL7" s="2447"/>
      <c r="CM7" s="2447"/>
      <c r="CN7" s="2447"/>
      <c r="CO7" s="2447"/>
      <c r="CP7" s="2447"/>
      <c r="CQ7" s="2447"/>
    </row>
    <row r="8" spans="1:95" ht="15.75" customHeight="1">
      <c r="A8" s="433"/>
      <c r="B8" s="2442"/>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2442"/>
      <c r="AN8" s="2442"/>
      <c r="AO8" s="2442"/>
      <c r="AP8" s="2442"/>
      <c r="AQ8" s="2442"/>
      <c r="AR8" s="2442"/>
      <c r="AS8" s="2442"/>
      <c r="AT8" s="2442"/>
      <c r="AU8" s="2442"/>
      <c r="AV8" s="2444"/>
      <c r="AW8" s="2446"/>
      <c r="AX8" s="2447"/>
      <c r="AY8" s="2447"/>
      <c r="AZ8" s="2447"/>
      <c r="BA8" s="2447"/>
      <c r="BB8" s="2447"/>
      <c r="BC8" s="2447"/>
      <c r="BD8" s="2447"/>
      <c r="BE8" s="2447"/>
      <c r="BF8" s="2447"/>
      <c r="BG8" s="2447"/>
      <c r="BH8" s="2447"/>
      <c r="BI8" s="2447"/>
      <c r="BJ8" s="2447"/>
      <c r="BK8" s="2447"/>
      <c r="BL8" s="2447"/>
      <c r="BM8" s="2447"/>
      <c r="BN8" s="2447"/>
      <c r="BO8" s="2447"/>
      <c r="BP8" s="2447"/>
      <c r="BQ8" s="2447"/>
      <c r="BR8" s="2447"/>
      <c r="BS8" s="2447"/>
      <c r="BT8" s="2447"/>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row>
    <row r="9" spans="1:95" ht="15" customHeight="1">
      <c r="A9" s="433"/>
      <c r="B9" s="2443"/>
      <c r="C9" s="2443"/>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5"/>
      <c r="AW9" s="2448"/>
      <c r="AX9" s="2449"/>
      <c r="AY9" s="2449"/>
      <c r="AZ9" s="2449"/>
      <c r="BA9" s="2449"/>
      <c r="BB9" s="2449"/>
      <c r="BC9" s="2449"/>
      <c r="BD9" s="2449"/>
      <c r="BE9" s="2449"/>
      <c r="BF9" s="2449"/>
      <c r="BG9" s="2449"/>
      <c r="BH9" s="2449"/>
      <c r="BI9" s="2449"/>
      <c r="BJ9" s="2449"/>
      <c r="BK9" s="2449"/>
      <c r="BL9" s="2449"/>
      <c r="BM9" s="2449"/>
      <c r="BN9" s="2449"/>
      <c r="BO9" s="2449"/>
      <c r="BP9" s="2449"/>
      <c r="BQ9" s="2449"/>
      <c r="BR9" s="2449"/>
      <c r="BS9" s="2449"/>
      <c r="BT9" s="2449"/>
      <c r="BU9" s="2449"/>
      <c r="BV9" s="2449"/>
      <c r="BW9" s="2449"/>
      <c r="BX9" s="2449"/>
      <c r="BY9" s="2449"/>
      <c r="BZ9" s="2449"/>
      <c r="CA9" s="2449"/>
      <c r="CB9" s="2449"/>
      <c r="CC9" s="2449"/>
      <c r="CD9" s="2449"/>
      <c r="CE9" s="2449"/>
      <c r="CF9" s="2449"/>
      <c r="CG9" s="2449"/>
      <c r="CH9" s="2449"/>
      <c r="CI9" s="2449"/>
      <c r="CJ9" s="2449"/>
      <c r="CK9" s="2449"/>
      <c r="CL9" s="2449"/>
      <c r="CM9" s="2449"/>
      <c r="CN9" s="2449"/>
      <c r="CO9" s="2449"/>
      <c r="CP9" s="2449"/>
      <c r="CQ9" s="2449"/>
    </row>
    <row r="10" spans="1:95" ht="15.75" customHeight="1">
      <c r="A10" s="433"/>
      <c r="B10" s="2450" t="s">
        <v>322</v>
      </c>
      <c r="C10" s="2450"/>
      <c r="D10" s="2452">
        <v>1</v>
      </c>
      <c r="E10" s="2452"/>
      <c r="F10" s="2452"/>
      <c r="G10" s="2411" t="str">
        <f>BB10</f>
        <v>Alain DUCASSE</v>
      </c>
      <c r="H10" s="2411"/>
      <c r="I10" s="2411"/>
      <c r="J10" s="2411"/>
      <c r="K10" s="2411"/>
      <c r="L10" s="2411"/>
      <c r="M10" s="2411"/>
      <c r="N10" s="434"/>
      <c r="O10" s="434"/>
      <c r="P10" s="508" t="s">
        <v>186</v>
      </c>
      <c r="Q10" s="2417" t="s">
        <v>337</v>
      </c>
      <c r="R10" s="2418"/>
      <c r="S10" s="2453">
        <v>6</v>
      </c>
      <c r="T10" s="2453"/>
      <c r="U10" s="2453"/>
      <c r="V10" s="2411" t="str">
        <f>BQ10</f>
        <v>Supertoinette</v>
      </c>
      <c r="W10" s="2411"/>
      <c r="X10" s="2411"/>
      <c r="Y10" s="2411"/>
      <c r="Z10" s="2411"/>
      <c r="AA10" s="2411"/>
      <c r="AB10" s="2411"/>
      <c r="AC10" s="434"/>
      <c r="AD10" s="434"/>
      <c r="AE10" s="2413">
        <v>11</v>
      </c>
      <c r="AF10" s="2413"/>
      <c r="AG10" s="2413"/>
      <c r="AH10" s="2411" t="str">
        <f>CD10</f>
        <v>Auteur N° 11</v>
      </c>
      <c r="AI10" s="2411"/>
      <c r="AJ10" s="2411"/>
      <c r="AK10" s="2411"/>
      <c r="AL10" s="2411"/>
      <c r="AM10" s="2411"/>
      <c r="AN10" s="2411"/>
      <c r="AO10" s="445"/>
      <c r="AP10" s="445"/>
      <c r="AQ10" s="434"/>
      <c r="AR10" s="434"/>
      <c r="AS10" s="434"/>
      <c r="AT10" s="434"/>
      <c r="AU10" s="434"/>
      <c r="AV10" s="434"/>
      <c r="AW10" s="2454" t="s">
        <v>876</v>
      </c>
      <c r="AX10" s="2455"/>
      <c r="AY10" s="2456">
        <v>1</v>
      </c>
      <c r="AZ10" s="2456"/>
      <c r="BA10" s="2456"/>
      <c r="BB10" s="2423" t="s">
        <v>237</v>
      </c>
      <c r="BC10" s="2423"/>
      <c r="BD10" s="2423"/>
      <c r="BE10" s="2423"/>
      <c r="BF10" s="2423"/>
      <c r="BG10" s="2423"/>
      <c r="BH10" s="2423"/>
      <c r="BI10" s="2457" t="s">
        <v>876</v>
      </c>
      <c r="BJ10" s="2457"/>
      <c r="BK10" s="2457"/>
      <c r="BL10" s="2457"/>
      <c r="BM10" s="2457"/>
      <c r="BN10" s="2462">
        <v>6</v>
      </c>
      <c r="BO10" s="2462"/>
      <c r="BP10" s="2462"/>
      <c r="BQ10" s="2423" t="s">
        <v>102</v>
      </c>
      <c r="BR10" s="2423"/>
      <c r="BS10" s="2423"/>
      <c r="BT10" s="2423"/>
      <c r="BU10" s="2423"/>
      <c r="BV10" s="2423"/>
      <c r="BW10" s="2423"/>
      <c r="BX10" s="2463" t="s">
        <v>876</v>
      </c>
      <c r="BY10" s="2463"/>
      <c r="BZ10" s="2463"/>
      <c r="CA10" s="2463"/>
      <c r="CB10" s="2424">
        <v>11</v>
      </c>
      <c r="CC10" s="2424"/>
      <c r="CD10" s="2423" t="s">
        <v>316</v>
      </c>
      <c r="CE10" s="2423"/>
      <c r="CF10" s="2423"/>
      <c r="CG10" s="2423"/>
      <c r="CH10" s="2423"/>
      <c r="CI10" s="2423"/>
      <c r="CJ10" s="2423"/>
      <c r="CK10" s="2425" t="s">
        <v>876</v>
      </c>
      <c r="CL10" s="2425"/>
      <c r="CM10" s="2425"/>
      <c r="CN10" s="2425"/>
      <c r="CO10" s="2425"/>
      <c r="CP10" s="2425"/>
      <c r="CQ10" s="2425"/>
    </row>
    <row r="11" spans="1:95" ht="15.75" customHeight="1">
      <c r="A11" s="433"/>
      <c r="B11" s="2451"/>
      <c r="C11" s="2451"/>
      <c r="D11" s="2410">
        <v>2</v>
      </c>
      <c r="E11" s="2410"/>
      <c r="F11" s="2410"/>
      <c r="G11" s="2411" t="str">
        <f>BB11</f>
        <v>Cuisine Actuelle</v>
      </c>
      <c r="H11" s="2411"/>
      <c r="I11" s="2411"/>
      <c r="J11" s="2411"/>
      <c r="K11" s="2411"/>
      <c r="L11" s="2411"/>
      <c r="M11" s="2411"/>
      <c r="N11" s="434"/>
      <c r="O11" s="434"/>
      <c r="P11" s="507" t="s">
        <v>187</v>
      </c>
      <c r="Q11" s="2417"/>
      <c r="R11" s="2418"/>
      <c r="S11" s="2412">
        <v>7</v>
      </c>
      <c r="T11" s="2412"/>
      <c r="U11" s="2412"/>
      <c r="V11" s="2411" t="str">
        <f>BQ11</f>
        <v>Au Féminin.com</v>
      </c>
      <c r="W11" s="2411"/>
      <c r="X11" s="2411"/>
      <c r="Y11" s="2411"/>
      <c r="Z11" s="2411"/>
      <c r="AA11" s="2411"/>
      <c r="AB11" s="2411"/>
      <c r="AC11" s="434"/>
      <c r="AD11" s="434"/>
      <c r="AE11" s="2413">
        <v>12</v>
      </c>
      <c r="AF11" s="2413"/>
      <c r="AG11" s="2413"/>
      <c r="AH11" s="2411" t="str">
        <f>CD11</f>
        <v>Auteur N° 12</v>
      </c>
      <c r="AI11" s="2411"/>
      <c r="AJ11" s="2411"/>
      <c r="AK11" s="2411"/>
      <c r="AL11" s="2411"/>
      <c r="AM11" s="2411"/>
      <c r="AN11" s="2411"/>
      <c r="AO11" s="445"/>
      <c r="AP11" s="445"/>
      <c r="AQ11" s="434"/>
      <c r="AR11" s="434"/>
      <c r="AS11" s="434"/>
      <c r="AT11" s="434"/>
      <c r="AU11" s="434"/>
      <c r="AV11" s="434"/>
      <c r="AW11" s="2454"/>
      <c r="AX11" s="2455"/>
      <c r="AY11" s="2460">
        <v>2</v>
      </c>
      <c r="AZ11" s="2460"/>
      <c r="BA11" s="2460"/>
      <c r="BB11" s="2423" t="s">
        <v>142</v>
      </c>
      <c r="BC11" s="2423"/>
      <c r="BD11" s="2423"/>
      <c r="BE11" s="2423"/>
      <c r="BF11" s="2423"/>
      <c r="BG11" s="2423"/>
      <c r="BH11" s="2423"/>
      <c r="BI11" s="2458"/>
      <c r="BJ11" s="2458"/>
      <c r="BK11" s="2458"/>
      <c r="BL11" s="2458"/>
      <c r="BM11" s="2458"/>
      <c r="BN11" s="2428">
        <v>7</v>
      </c>
      <c r="BO11" s="2428"/>
      <c r="BP11" s="2428"/>
      <c r="BQ11" s="2423" t="s">
        <v>122</v>
      </c>
      <c r="BR11" s="2423"/>
      <c r="BS11" s="2423"/>
      <c r="BT11" s="2423"/>
      <c r="BU11" s="2423"/>
      <c r="BV11" s="2423"/>
      <c r="BW11" s="2423"/>
      <c r="BX11" s="2464"/>
      <c r="BY11" s="2464"/>
      <c r="BZ11" s="2464"/>
      <c r="CA11" s="2464"/>
      <c r="CB11" s="2424">
        <v>12</v>
      </c>
      <c r="CC11" s="2424"/>
      <c r="CD11" s="2423" t="s">
        <v>317</v>
      </c>
      <c r="CE11" s="2423"/>
      <c r="CF11" s="2423"/>
      <c r="CG11" s="2423"/>
      <c r="CH11" s="2423"/>
      <c r="CI11" s="2423"/>
      <c r="CJ11" s="2423"/>
      <c r="CK11" s="2426"/>
      <c r="CL11" s="2426"/>
      <c r="CM11" s="2426"/>
      <c r="CN11" s="2426"/>
      <c r="CO11" s="2426"/>
      <c r="CP11" s="2426"/>
      <c r="CQ11" s="2426"/>
    </row>
    <row r="12" spans="1:95" ht="15.75" customHeight="1">
      <c r="A12" s="433"/>
      <c r="B12" s="2451"/>
      <c r="C12" s="2451"/>
      <c r="D12" s="2419">
        <v>3</v>
      </c>
      <c r="E12" s="2419"/>
      <c r="F12" s="2419"/>
      <c r="G12" s="2411" t="str">
        <f>BB12</f>
        <v>750 Grammes</v>
      </c>
      <c r="H12" s="2411"/>
      <c r="I12" s="2411"/>
      <c r="J12" s="2411"/>
      <c r="K12" s="2411"/>
      <c r="L12" s="2411"/>
      <c r="M12" s="2411"/>
      <c r="N12" s="434"/>
      <c r="O12" s="434"/>
      <c r="P12" s="506" t="s">
        <v>268</v>
      </c>
      <c r="Q12" s="2417"/>
      <c r="R12" s="2418"/>
      <c r="S12" s="2420">
        <v>8</v>
      </c>
      <c r="T12" s="2420"/>
      <c r="U12" s="2420"/>
      <c r="V12" s="2411" t="str">
        <f>BQ12</f>
        <v>Délice de Celeste</v>
      </c>
      <c r="W12" s="2411"/>
      <c r="X12" s="2411"/>
      <c r="Y12" s="2411"/>
      <c r="Z12" s="2411"/>
      <c r="AA12" s="2411"/>
      <c r="AB12" s="2411"/>
      <c r="AC12" s="434"/>
      <c r="AD12" s="434"/>
      <c r="AE12" s="2413">
        <v>13</v>
      </c>
      <c r="AF12" s="2413"/>
      <c r="AG12" s="2413"/>
      <c r="AH12" s="2411" t="str">
        <f>CD12</f>
        <v>Auteur N° 13</v>
      </c>
      <c r="AI12" s="2411"/>
      <c r="AJ12" s="2411"/>
      <c r="AK12" s="2411"/>
      <c r="AL12" s="2411"/>
      <c r="AM12" s="2411"/>
      <c r="AN12" s="2411"/>
      <c r="AO12" s="445"/>
      <c r="AP12" s="445"/>
      <c r="AQ12" s="434"/>
      <c r="AR12" s="434"/>
      <c r="AS12" s="434"/>
      <c r="AT12" s="434"/>
      <c r="AU12" s="434"/>
      <c r="AV12" s="434"/>
      <c r="AW12" s="2454"/>
      <c r="AX12" s="2455"/>
      <c r="AY12" s="2461">
        <v>3</v>
      </c>
      <c r="AZ12" s="2461"/>
      <c r="BA12" s="2461"/>
      <c r="BB12" s="2423" t="s">
        <v>88</v>
      </c>
      <c r="BC12" s="2423"/>
      <c r="BD12" s="2423"/>
      <c r="BE12" s="2423"/>
      <c r="BF12" s="2423"/>
      <c r="BG12" s="2423"/>
      <c r="BH12" s="2423"/>
      <c r="BI12" s="2458"/>
      <c r="BJ12" s="2458"/>
      <c r="BK12" s="2458"/>
      <c r="BL12" s="2458"/>
      <c r="BM12" s="2458"/>
      <c r="BN12" s="2414">
        <v>8</v>
      </c>
      <c r="BO12" s="2414"/>
      <c r="BP12" s="2414"/>
      <c r="BQ12" s="2423" t="s">
        <v>140</v>
      </c>
      <c r="BR12" s="2423"/>
      <c r="BS12" s="2423"/>
      <c r="BT12" s="2423"/>
      <c r="BU12" s="2423"/>
      <c r="BV12" s="2423"/>
      <c r="BW12" s="2423"/>
      <c r="BX12" s="2464"/>
      <c r="BY12" s="2464"/>
      <c r="BZ12" s="2464"/>
      <c r="CA12" s="2464"/>
      <c r="CB12" s="2424">
        <v>13</v>
      </c>
      <c r="CC12" s="2424"/>
      <c r="CD12" s="2423" t="s">
        <v>318</v>
      </c>
      <c r="CE12" s="2423"/>
      <c r="CF12" s="2423"/>
      <c r="CG12" s="2423"/>
      <c r="CH12" s="2423"/>
      <c r="CI12" s="2423"/>
      <c r="CJ12" s="2423"/>
      <c r="CK12" s="2426"/>
      <c r="CL12" s="2426"/>
      <c r="CM12" s="2426"/>
      <c r="CN12" s="2426"/>
      <c r="CO12" s="2426"/>
      <c r="CP12" s="2426"/>
      <c r="CQ12" s="2426"/>
    </row>
    <row r="13" spans="1:95" ht="15.75" customHeight="1">
      <c r="A13" s="433"/>
      <c r="B13" s="2451"/>
      <c r="C13" s="2451"/>
      <c r="D13" s="2421">
        <v>4</v>
      </c>
      <c r="E13" s="2421"/>
      <c r="F13" s="2421"/>
      <c r="G13" s="2411" t="str">
        <f>BB13</f>
        <v>Journal des Femmes</v>
      </c>
      <c r="H13" s="2411"/>
      <c r="I13" s="2411"/>
      <c r="J13" s="2411"/>
      <c r="K13" s="2411"/>
      <c r="L13" s="2411"/>
      <c r="M13" s="2411"/>
      <c r="N13" s="434"/>
      <c r="O13" s="434"/>
      <c r="P13" s="608" t="s">
        <v>290</v>
      </c>
      <c r="Q13" s="2417"/>
      <c r="R13" s="2418"/>
      <c r="S13" s="2422">
        <v>9</v>
      </c>
      <c r="T13" s="2422"/>
      <c r="U13" s="2422"/>
      <c r="V13" s="2411" t="str">
        <f>BQ13</f>
        <v>Auteur N° 9</v>
      </c>
      <c r="W13" s="2411"/>
      <c r="X13" s="2411"/>
      <c r="Y13" s="2411"/>
      <c r="Z13" s="2411"/>
      <c r="AA13" s="2411"/>
      <c r="AB13" s="2411"/>
      <c r="AC13" s="434"/>
      <c r="AD13" s="434"/>
      <c r="AE13" s="2413">
        <v>14</v>
      </c>
      <c r="AF13" s="2413"/>
      <c r="AG13" s="2413"/>
      <c r="AH13" s="2411" t="str">
        <f>CD13</f>
        <v>Auteur N° 14</v>
      </c>
      <c r="AI13" s="2411"/>
      <c r="AJ13" s="2411"/>
      <c r="AK13" s="2411"/>
      <c r="AL13" s="2411"/>
      <c r="AM13" s="2411"/>
      <c r="AN13" s="2411"/>
      <c r="AO13" s="445"/>
      <c r="AP13" s="445"/>
      <c r="AQ13" s="434"/>
      <c r="AR13" s="434"/>
      <c r="AS13" s="434"/>
      <c r="AT13" s="434"/>
      <c r="AU13" s="434"/>
      <c r="AV13" s="434"/>
      <c r="AW13" s="2454"/>
      <c r="AX13" s="2455"/>
      <c r="AY13" s="2430">
        <v>4</v>
      </c>
      <c r="AZ13" s="2430"/>
      <c r="BA13" s="2430"/>
      <c r="BB13" s="2423" t="s">
        <v>87</v>
      </c>
      <c r="BC13" s="2423"/>
      <c r="BD13" s="2423"/>
      <c r="BE13" s="2423"/>
      <c r="BF13" s="2423"/>
      <c r="BG13" s="2423"/>
      <c r="BH13" s="2423"/>
      <c r="BI13" s="2458"/>
      <c r="BJ13" s="2458"/>
      <c r="BK13" s="2458"/>
      <c r="BL13" s="2458"/>
      <c r="BM13" s="2458"/>
      <c r="BN13" s="2431">
        <v>9</v>
      </c>
      <c r="BO13" s="2431"/>
      <c r="BP13" s="2431"/>
      <c r="BQ13" s="2423" t="s">
        <v>321</v>
      </c>
      <c r="BR13" s="2423"/>
      <c r="BS13" s="2423"/>
      <c r="BT13" s="2423"/>
      <c r="BU13" s="2423"/>
      <c r="BV13" s="2423"/>
      <c r="BW13" s="2423"/>
      <c r="BX13" s="2464"/>
      <c r="BY13" s="2464"/>
      <c r="BZ13" s="2464"/>
      <c r="CA13" s="2464"/>
      <c r="CB13" s="2424">
        <v>14</v>
      </c>
      <c r="CC13" s="2424"/>
      <c r="CD13" s="2423" t="s">
        <v>319</v>
      </c>
      <c r="CE13" s="2423"/>
      <c r="CF13" s="2423"/>
      <c r="CG13" s="2423"/>
      <c r="CH13" s="2423"/>
      <c r="CI13" s="2423"/>
      <c r="CJ13" s="2423"/>
      <c r="CK13" s="2426"/>
      <c r="CL13" s="2426"/>
      <c r="CM13" s="2426"/>
      <c r="CN13" s="2426"/>
      <c r="CO13" s="2426"/>
      <c r="CP13" s="2426"/>
      <c r="CQ13" s="2426"/>
    </row>
    <row r="14" spans="1:95" ht="15.75" customHeight="1">
      <c r="A14" s="433"/>
      <c r="B14" s="2451"/>
      <c r="C14" s="2451"/>
      <c r="D14" s="2415">
        <v>5</v>
      </c>
      <c r="E14" s="2415"/>
      <c r="F14" s="2415"/>
      <c r="G14" s="2411" t="str">
        <f>BB14</f>
        <v>France 3 Carnets de Julie</v>
      </c>
      <c r="H14" s="2411"/>
      <c r="I14" s="2411"/>
      <c r="J14" s="2411"/>
      <c r="K14" s="2411"/>
      <c r="L14" s="2411"/>
      <c r="M14" s="2411"/>
      <c r="N14" s="434"/>
      <c r="O14" s="434"/>
      <c r="P14" s="609" t="s">
        <v>291</v>
      </c>
      <c r="Q14" s="2417"/>
      <c r="R14" s="2418"/>
      <c r="S14" s="2413">
        <v>10</v>
      </c>
      <c r="T14" s="2413"/>
      <c r="U14" s="2413"/>
      <c r="V14" s="2411" t="str">
        <f>BQ14</f>
        <v>Auteur N° 10</v>
      </c>
      <c r="W14" s="2411"/>
      <c r="X14" s="2411"/>
      <c r="Y14" s="2411"/>
      <c r="Z14" s="2411"/>
      <c r="AA14" s="2411"/>
      <c r="AB14" s="2411"/>
      <c r="AC14" s="434"/>
      <c r="AD14" s="434"/>
      <c r="AE14" s="2416">
        <v>15</v>
      </c>
      <c r="AF14" s="2416"/>
      <c r="AG14" s="2416"/>
      <c r="AH14" s="2411" t="str">
        <f>CD14</f>
        <v>Auteur N° 15</v>
      </c>
      <c r="AI14" s="2411"/>
      <c r="AJ14" s="2411"/>
      <c r="AK14" s="2411"/>
      <c r="AL14" s="2411"/>
      <c r="AM14" s="2411"/>
      <c r="AN14" s="2411"/>
      <c r="AO14" s="445"/>
      <c r="AP14" s="445"/>
      <c r="AQ14" s="434"/>
      <c r="AR14" s="434"/>
      <c r="AS14" s="434"/>
      <c r="AT14" s="434"/>
      <c r="AU14" s="434"/>
      <c r="AV14" s="434"/>
      <c r="AW14" s="2454"/>
      <c r="AX14" s="2455"/>
      <c r="AY14" s="2429">
        <v>5</v>
      </c>
      <c r="AZ14" s="2429"/>
      <c r="BA14" s="2429"/>
      <c r="BB14" s="2423" t="s">
        <v>861</v>
      </c>
      <c r="BC14" s="2423"/>
      <c r="BD14" s="2423"/>
      <c r="BE14" s="2423"/>
      <c r="BF14" s="2423"/>
      <c r="BG14" s="2423"/>
      <c r="BH14" s="2423"/>
      <c r="BI14" s="2459"/>
      <c r="BJ14" s="2459"/>
      <c r="BK14" s="2459"/>
      <c r="BL14" s="2459"/>
      <c r="BM14" s="2459"/>
      <c r="BN14" s="2424">
        <v>10</v>
      </c>
      <c r="BO14" s="2424"/>
      <c r="BP14" s="2424"/>
      <c r="BQ14" s="2423" t="s">
        <v>315</v>
      </c>
      <c r="BR14" s="2423"/>
      <c r="BS14" s="2423"/>
      <c r="BT14" s="2423"/>
      <c r="BU14" s="2423"/>
      <c r="BV14" s="2423"/>
      <c r="BW14" s="2423"/>
      <c r="BX14" s="2465"/>
      <c r="BY14" s="2465"/>
      <c r="BZ14" s="2465"/>
      <c r="CA14" s="2465"/>
      <c r="CB14" s="2424">
        <v>15</v>
      </c>
      <c r="CC14" s="2424"/>
      <c r="CD14" s="2423" t="s">
        <v>320</v>
      </c>
      <c r="CE14" s="2423"/>
      <c r="CF14" s="2423"/>
      <c r="CG14" s="2423"/>
      <c r="CH14" s="2423"/>
      <c r="CI14" s="2423"/>
      <c r="CJ14" s="2423"/>
      <c r="CK14" s="2427"/>
      <c r="CL14" s="2427"/>
      <c r="CM14" s="2427"/>
      <c r="CN14" s="2427"/>
      <c r="CO14" s="2427"/>
      <c r="CP14" s="2427"/>
      <c r="CQ14" s="2427"/>
    </row>
    <row r="15" spans="1:95" ht="15.75" customHeight="1">
      <c r="A15" s="433"/>
      <c r="B15" s="2408" t="s">
        <v>307</v>
      </c>
      <c r="C15" s="2408"/>
      <c r="D15" s="2401" t="str">
        <f>G10</f>
        <v>Alain DUCASSE</v>
      </c>
      <c r="E15" s="2402"/>
      <c r="F15" s="2403"/>
      <c r="G15" s="2401" t="str">
        <f>G11</f>
        <v>Cuisine Actuelle</v>
      </c>
      <c r="H15" s="2402"/>
      <c r="I15" s="2403"/>
      <c r="J15" s="2401" t="str">
        <f>G12</f>
        <v>750 Grammes</v>
      </c>
      <c r="K15" s="2402"/>
      <c r="L15" s="2403"/>
      <c r="M15" s="2401" t="str">
        <f>G13</f>
        <v>Journal des Femmes</v>
      </c>
      <c r="N15" s="2402"/>
      <c r="O15" s="2403"/>
      <c r="P15" s="2401" t="str">
        <f>G14</f>
        <v>France 3 Carnets de Julie</v>
      </c>
      <c r="Q15" s="2402"/>
      <c r="R15" s="2403"/>
      <c r="S15" s="2401" t="str">
        <f>V10</f>
        <v>Supertoinette</v>
      </c>
      <c r="T15" s="2402"/>
      <c r="U15" s="2403"/>
      <c r="V15" s="2401" t="str">
        <f>V11</f>
        <v>Au Féminin.com</v>
      </c>
      <c r="W15" s="2402"/>
      <c r="X15" s="2403"/>
      <c r="Y15" s="2401" t="str">
        <f>V12</f>
        <v>Délice de Celeste</v>
      </c>
      <c r="Z15" s="2402"/>
      <c r="AA15" s="2403"/>
      <c r="AB15" s="2401" t="str">
        <f>V13</f>
        <v>Auteur N° 9</v>
      </c>
      <c r="AC15" s="2402"/>
      <c r="AD15" s="2403"/>
      <c r="AE15" s="2401" t="str">
        <f>V14</f>
        <v>Auteur N° 10</v>
      </c>
      <c r="AF15" s="2402"/>
      <c r="AG15" s="2403"/>
      <c r="AH15" s="2401" t="str">
        <f>AH10</f>
        <v>Auteur N° 11</v>
      </c>
      <c r="AI15" s="2402"/>
      <c r="AJ15" s="2403"/>
      <c r="AK15" s="2401" t="str">
        <f>AH11</f>
        <v>Auteur N° 12</v>
      </c>
      <c r="AL15" s="2402"/>
      <c r="AM15" s="2403"/>
      <c r="AN15" s="2401" t="str">
        <f>AH12</f>
        <v>Auteur N° 13</v>
      </c>
      <c r="AO15" s="2402"/>
      <c r="AP15" s="2403"/>
      <c r="AQ15" s="2401" t="str">
        <f>AH13</f>
        <v>Auteur N° 14</v>
      </c>
      <c r="AR15" s="2402"/>
      <c r="AS15" s="2403"/>
      <c r="AT15" s="2401" t="str">
        <f>AH14</f>
        <v>Auteur N° 15</v>
      </c>
      <c r="AU15" s="2402"/>
      <c r="AV15" s="2402"/>
      <c r="AW15" s="2404" t="s">
        <v>306</v>
      </c>
      <c r="AX15" s="2405"/>
      <c r="AY15" s="2395" t="str">
        <f>BB10</f>
        <v>Alain DUCASSE</v>
      </c>
      <c r="AZ15" s="2396"/>
      <c r="BA15" s="2397"/>
      <c r="BB15" s="2395" t="str">
        <f>BB11</f>
        <v>Cuisine Actuelle</v>
      </c>
      <c r="BC15" s="2396"/>
      <c r="BD15" s="2397"/>
      <c r="BE15" s="2395" t="str">
        <f>BB12</f>
        <v>750 Grammes</v>
      </c>
      <c r="BF15" s="2396"/>
      <c r="BG15" s="2397"/>
      <c r="BH15" s="2395" t="str">
        <f>BB13</f>
        <v>Journal des Femmes</v>
      </c>
      <c r="BI15" s="2396"/>
      <c r="BJ15" s="2397"/>
      <c r="BK15" s="2395" t="str">
        <f>BB14</f>
        <v>France 3 Carnets de Julie</v>
      </c>
      <c r="BL15" s="2396"/>
      <c r="BM15" s="2397"/>
      <c r="BN15" s="2395" t="str">
        <f>BQ10</f>
        <v>Supertoinette</v>
      </c>
      <c r="BO15" s="2396"/>
      <c r="BP15" s="2397"/>
      <c r="BQ15" s="2395" t="str">
        <f>BQ11</f>
        <v>Au Féminin.com</v>
      </c>
      <c r="BR15" s="2396"/>
      <c r="BS15" s="2397"/>
      <c r="BT15" s="2395" t="str">
        <f>BQ12</f>
        <v>Délice de Celeste</v>
      </c>
      <c r="BU15" s="2396"/>
      <c r="BV15" s="2397"/>
      <c r="BW15" s="2395" t="str">
        <f>BQ13</f>
        <v>Auteur N° 9</v>
      </c>
      <c r="BX15" s="2396"/>
      <c r="BY15" s="2397"/>
      <c r="BZ15" s="2395" t="str">
        <f>BQ14</f>
        <v>Auteur N° 10</v>
      </c>
      <c r="CA15" s="2396"/>
      <c r="CB15" s="2397"/>
      <c r="CC15" s="2395" t="str">
        <f>CD10</f>
        <v>Auteur N° 11</v>
      </c>
      <c r="CD15" s="2396"/>
      <c r="CE15" s="2397"/>
      <c r="CF15" s="2395" t="str">
        <f>CD11</f>
        <v>Auteur N° 12</v>
      </c>
      <c r="CG15" s="2396"/>
      <c r="CH15" s="2397"/>
      <c r="CI15" s="2395" t="str">
        <f>CD12</f>
        <v>Auteur N° 13</v>
      </c>
      <c r="CJ15" s="2396"/>
      <c r="CK15" s="2397"/>
      <c r="CL15" s="2395" t="str">
        <f>CD13</f>
        <v>Auteur N° 14</v>
      </c>
      <c r="CM15" s="2396"/>
      <c r="CN15" s="2397"/>
      <c r="CO15" s="2395" t="str">
        <f>CD14</f>
        <v>Auteur N° 15</v>
      </c>
      <c r="CP15" s="2396"/>
      <c r="CQ15" s="2397"/>
    </row>
    <row r="16" spans="1:95" ht="15.75" customHeight="1">
      <c r="A16" s="433"/>
      <c r="B16" s="2408"/>
      <c r="C16" s="2408"/>
      <c r="D16" s="2398">
        <v>10</v>
      </c>
      <c r="E16" s="2399"/>
      <c r="F16" s="2400"/>
      <c r="G16" s="2398">
        <v>10</v>
      </c>
      <c r="H16" s="2399"/>
      <c r="I16" s="2400"/>
      <c r="J16" s="2398">
        <v>10</v>
      </c>
      <c r="K16" s="2399"/>
      <c r="L16" s="2400"/>
      <c r="M16" s="2398">
        <v>10</v>
      </c>
      <c r="N16" s="2399"/>
      <c r="O16" s="2400"/>
      <c r="P16" s="2398">
        <v>10</v>
      </c>
      <c r="Q16" s="2399"/>
      <c r="R16" s="2400"/>
      <c r="S16" s="2398">
        <v>10</v>
      </c>
      <c r="T16" s="2399"/>
      <c r="U16" s="2400"/>
      <c r="V16" s="2398">
        <v>10</v>
      </c>
      <c r="W16" s="2399"/>
      <c r="X16" s="2400"/>
      <c r="Y16" s="2398">
        <v>10</v>
      </c>
      <c r="Z16" s="2399"/>
      <c r="AA16" s="2400"/>
      <c r="AB16" s="2398">
        <v>10</v>
      </c>
      <c r="AC16" s="2399"/>
      <c r="AD16" s="2400"/>
      <c r="AE16" s="2398">
        <v>10</v>
      </c>
      <c r="AF16" s="2399"/>
      <c r="AG16" s="2400"/>
      <c r="AH16" s="2398">
        <v>10</v>
      </c>
      <c r="AI16" s="2399"/>
      <c r="AJ16" s="2400"/>
      <c r="AK16" s="2398">
        <v>10</v>
      </c>
      <c r="AL16" s="2399"/>
      <c r="AM16" s="2400"/>
      <c r="AN16" s="2398">
        <v>10</v>
      </c>
      <c r="AO16" s="2399"/>
      <c r="AP16" s="2400"/>
      <c r="AQ16" s="2398">
        <v>10</v>
      </c>
      <c r="AR16" s="2399"/>
      <c r="AS16" s="2400"/>
      <c r="AT16" s="2398">
        <v>10</v>
      </c>
      <c r="AU16" s="2399"/>
      <c r="AV16" s="2400"/>
      <c r="AW16" s="2404"/>
      <c r="AX16" s="2405"/>
      <c r="AY16" s="2392">
        <v>4</v>
      </c>
      <c r="AZ16" s="2393"/>
      <c r="BA16" s="2394"/>
      <c r="BB16" s="2392">
        <v>4</v>
      </c>
      <c r="BC16" s="2393"/>
      <c r="BD16" s="2394"/>
      <c r="BE16" s="2392">
        <v>4</v>
      </c>
      <c r="BF16" s="2393"/>
      <c r="BG16" s="2394"/>
      <c r="BH16" s="2392">
        <v>4</v>
      </c>
      <c r="BI16" s="2393"/>
      <c r="BJ16" s="2394"/>
      <c r="BK16" s="2392">
        <v>6</v>
      </c>
      <c r="BL16" s="2393"/>
      <c r="BM16" s="2394"/>
      <c r="BN16" s="2392">
        <v>6</v>
      </c>
      <c r="BO16" s="2393"/>
      <c r="BP16" s="2394"/>
      <c r="BQ16" s="2392">
        <v>6</v>
      </c>
      <c r="BR16" s="2393"/>
      <c r="BS16" s="2394"/>
      <c r="BT16" s="2392">
        <v>6</v>
      </c>
      <c r="BU16" s="2393"/>
      <c r="BV16" s="2394"/>
      <c r="BW16" s="2392">
        <v>6</v>
      </c>
      <c r="BX16" s="2393"/>
      <c r="BY16" s="2394"/>
      <c r="BZ16" s="2392">
        <v>10</v>
      </c>
      <c r="CA16" s="2393"/>
      <c r="CB16" s="2394"/>
      <c r="CC16" s="2392">
        <v>11</v>
      </c>
      <c r="CD16" s="2393"/>
      <c r="CE16" s="2394"/>
      <c r="CF16" s="2392">
        <v>12</v>
      </c>
      <c r="CG16" s="2393"/>
      <c r="CH16" s="2394"/>
      <c r="CI16" s="2392">
        <v>13</v>
      </c>
      <c r="CJ16" s="2393"/>
      <c r="CK16" s="2394"/>
      <c r="CL16" s="2392">
        <v>14</v>
      </c>
      <c r="CM16" s="2393"/>
      <c r="CN16" s="2394"/>
      <c r="CO16" s="2392">
        <v>15</v>
      </c>
      <c r="CP16" s="2393"/>
      <c r="CQ16" s="2394"/>
    </row>
    <row r="17" spans="1:95" ht="15.75" customHeight="1">
      <c r="A17" s="433"/>
      <c r="B17" s="2408"/>
      <c r="C17" s="2408"/>
      <c r="D17" s="2398"/>
      <c r="E17" s="2399"/>
      <c r="F17" s="2400"/>
      <c r="G17" s="2398"/>
      <c r="H17" s="2399"/>
      <c r="I17" s="2400"/>
      <c r="J17" s="2398"/>
      <c r="K17" s="2399"/>
      <c r="L17" s="2400"/>
      <c r="M17" s="2398"/>
      <c r="N17" s="2399"/>
      <c r="O17" s="2400"/>
      <c r="P17" s="2398"/>
      <c r="Q17" s="2399"/>
      <c r="R17" s="2400"/>
      <c r="S17" s="2398"/>
      <c r="T17" s="2399"/>
      <c r="U17" s="2400"/>
      <c r="V17" s="2398"/>
      <c r="W17" s="2399"/>
      <c r="X17" s="2400"/>
      <c r="Y17" s="2398"/>
      <c r="Z17" s="2399"/>
      <c r="AA17" s="2400"/>
      <c r="AB17" s="2398"/>
      <c r="AC17" s="2399"/>
      <c r="AD17" s="2400"/>
      <c r="AE17" s="2398"/>
      <c r="AF17" s="2399"/>
      <c r="AG17" s="2400"/>
      <c r="AH17" s="2398"/>
      <c r="AI17" s="2399"/>
      <c r="AJ17" s="2400"/>
      <c r="AK17" s="2398"/>
      <c r="AL17" s="2399"/>
      <c r="AM17" s="2400"/>
      <c r="AN17" s="2398"/>
      <c r="AO17" s="2399"/>
      <c r="AP17" s="2400"/>
      <c r="AQ17" s="2398"/>
      <c r="AR17" s="2399"/>
      <c r="AS17" s="2400"/>
      <c r="AT17" s="2398"/>
      <c r="AU17" s="2399"/>
      <c r="AV17" s="2400"/>
      <c r="AW17" s="2404"/>
      <c r="AX17" s="2405"/>
      <c r="AY17" s="2392"/>
      <c r="AZ17" s="2393"/>
      <c r="BA17" s="2394"/>
      <c r="BB17" s="2392"/>
      <c r="BC17" s="2393"/>
      <c r="BD17" s="2394"/>
      <c r="BE17" s="2392"/>
      <c r="BF17" s="2393"/>
      <c r="BG17" s="2394"/>
      <c r="BH17" s="2392"/>
      <c r="BI17" s="2393"/>
      <c r="BJ17" s="2394"/>
      <c r="BK17" s="2392"/>
      <c r="BL17" s="2393"/>
      <c r="BM17" s="2394"/>
      <c r="BN17" s="2392"/>
      <c r="BO17" s="2393"/>
      <c r="BP17" s="2394"/>
      <c r="BQ17" s="2392"/>
      <c r="BR17" s="2393"/>
      <c r="BS17" s="2394"/>
      <c r="BT17" s="2392"/>
      <c r="BU17" s="2393"/>
      <c r="BV17" s="2394"/>
      <c r="BW17" s="2392"/>
      <c r="BX17" s="2393"/>
      <c r="BY17" s="2394"/>
      <c r="BZ17" s="2392"/>
      <c r="CA17" s="2393"/>
      <c r="CB17" s="2394"/>
      <c r="CC17" s="2392"/>
      <c r="CD17" s="2393"/>
      <c r="CE17" s="2394"/>
      <c r="CF17" s="2392"/>
      <c r="CG17" s="2393"/>
      <c r="CH17" s="2394"/>
      <c r="CI17" s="2392"/>
      <c r="CJ17" s="2393"/>
      <c r="CK17" s="2394"/>
      <c r="CL17" s="2392"/>
      <c r="CM17" s="2393"/>
      <c r="CN17" s="2394"/>
      <c r="CO17" s="2392"/>
      <c r="CP17" s="2393"/>
      <c r="CQ17" s="2394"/>
    </row>
    <row r="18" spans="1:95" ht="15.75" customHeight="1">
      <c r="A18" s="433"/>
      <c r="B18" s="2409"/>
      <c r="C18" s="2409"/>
      <c r="D18" s="435">
        <v>1</v>
      </c>
      <c r="E18" s="444" t="s">
        <v>175</v>
      </c>
      <c r="F18" s="435" t="s">
        <v>312</v>
      </c>
      <c r="G18" s="435">
        <v>2</v>
      </c>
      <c r="H18" s="444" t="s">
        <v>175</v>
      </c>
      <c r="I18" s="435" t="s">
        <v>312</v>
      </c>
      <c r="J18" s="435">
        <v>3</v>
      </c>
      <c r="K18" s="444" t="s">
        <v>175</v>
      </c>
      <c r="L18" s="435" t="s">
        <v>312</v>
      </c>
      <c r="M18" s="435">
        <v>4</v>
      </c>
      <c r="N18" s="444" t="s">
        <v>175</v>
      </c>
      <c r="O18" s="435" t="s">
        <v>312</v>
      </c>
      <c r="P18" s="435">
        <v>5</v>
      </c>
      <c r="Q18" s="444" t="s">
        <v>175</v>
      </c>
      <c r="R18" s="435" t="s">
        <v>312</v>
      </c>
      <c r="S18" s="435">
        <v>6</v>
      </c>
      <c r="T18" s="444" t="s">
        <v>175</v>
      </c>
      <c r="U18" s="435" t="s">
        <v>312</v>
      </c>
      <c r="V18" s="435">
        <v>7</v>
      </c>
      <c r="W18" s="444" t="s">
        <v>175</v>
      </c>
      <c r="X18" s="435" t="s">
        <v>312</v>
      </c>
      <c r="Y18" s="435">
        <v>8</v>
      </c>
      <c r="Z18" s="444" t="s">
        <v>175</v>
      </c>
      <c r="AA18" s="435" t="s">
        <v>312</v>
      </c>
      <c r="AB18" s="435">
        <v>9</v>
      </c>
      <c r="AC18" s="444" t="s">
        <v>175</v>
      </c>
      <c r="AD18" s="435" t="s">
        <v>312</v>
      </c>
      <c r="AE18" s="435">
        <v>10</v>
      </c>
      <c r="AF18" s="444" t="s">
        <v>175</v>
      </c>
      <c r="AG18" s="435" t="s">
        <v>312</v>
      </c>
      <c r="AH18" s="435">
        <v>11</v>
      </c>
      <c r="AI18" s="444" t="s">
        <v>175</v>
      </c>
      <c r="AJ18" s="435" t="s">
        <v>312</v>
      </c>
      <c r="AK18" s="435">
        <v>12</v>
      </c>
      <c r="AL18" s="444" t="s">
        <v>175</v>
      </c>
      <c r="AM18" s="435" t="s">
        <v>312</v>
      </c>
      <c r="AN18" s="435">
        <v>12</v>
      </c>
      <c r="AO18" s="444" t="s">
        <v>175</v>
      </c>
      <c r="AP18" s="435" t="s">
        <v>312</v>
      </c>
      <c r="AQ18" s="435">
        <v>12</v>
      </c>
      <c r="AR18" s="444" t="s">
        <v>175</v>
      </c>
      <c r="AS18" s="435" t="s">
        <v>312</v>
      </c>
      <c r="AT18" s="435">
        <v>12</v>
      </c>
      <c r="AU18" s="444" t="s">
        <v>175</v>
      </c>
      <c r="AV18" s="435" t="s">
        <v>312</v>
      </c>
      <c r="AW18" s="2406"/>
      <c r="AX18" s="2407"/>
      <c r="AY18" s="446" t="s">
        <v>312</v>
      </c>
      <c r="AZ18" s="444" t="s">
        <v>175</v>
      </c>
      <c r="BA18" s="446">
        <v>1</v>
      </c>
      <c r="BB18" s="446" t="s">
        <v>312</v>
      </c>
      <c r="BC18" s="444" t="s">
        <v>175</v>
      </c>
      <c r="BD18" s="446">
        <v>2</v>
      </c>
      <c r="BE18" s="446" t="s">
        <v>312</v>
      </c>
      <c r="BF18" s="444" t="s">
        <v>175</v>
      </c>
      <c r="BG18" s="446">
        <v>3</v>
      </c>
      <c r="BH18" s="446" t="s">
        <v>312</v>
      </c>
      <c r="BI18" s="444" t="s">
        <v>175</v>
      </c>
      <c r="BJ18" s="446">
        <v>4</v>
      </c>
      <c r="BK18" s="446" t="s">
        <v>312</v>
      </c>
      <c r="BL18" s="444" t="s">
        <v>175</v>
      </c>
      <c r="BM18" s="446">
        <v>5</v>
      </c>
      <c r="BN18" s="446" t="s">
        <v>312</v>
      </c>
      <c r="BO18" s="444" t="s">
        <v>175</v>
      </c>
      <c r="BP18" s="446">
        <v>6</v>
      </c>
      <c r="BQ18" s="446" t="s">
        <v>312</v>
      </c>
      <c r="BR18" s="444" t="s">
        <v>175</v>
      </c>
      <c r="BS18" s="446">
        <v>7</v>
      </c>
      <c r="BT18" s="446" t="s">
        <v>312</v>
      </c>
      <c r="BU18" s="444" t="s">
        <v>175</v>
      </c>
      <c r="BV18" s="446">
        <v>8</v>
      </c>
      <c r="BW18" s="446" t="s">
        <v>312</v>
      </c>
      <c r="BX18" s="444" t="s">
        <v>175</v>
      </c>
      <c r="BY18" s="446">
        <v>9</v>
      </c>
      <c r="BZ18" s="446" t="s">
        <v>312</v>
      </c>
      <c r="CA18" s="444" t="s">
        <v>175</v>
      </c>
      <c r="CB18" s="446">
        <v>10</v>
      </c>
      <c r="CC18" s="446" t="s">
        <v>312</v>
      </c>
      <c r="CD18" s="444" t="s">
        <v>175</v>
      </c>
      <c r="CE18" s="446">
        <v>11</v>
      </c>
      <c r="CF18" s="446" t="s">
        <v>312</v>
      </c>
      <c r="CG18" s="444" t="s">
        <v>175</v>
      </c>
      <c r="CH18" s="446">
        <v>12</v>
      </c>
      <c r="CI18" s="446" t="s">
        <v>312</v>
      </c>
      <c r="CJ18" s="444" t="s">
        <v>175</v>
      </c>
      <c r="CK18" s="446">
        <v>13</v>
      </c>
      <c r="CL18" s="446" t="s">
        <v>312</v>
      </c>
      <c r="CM18" s="444" t="s">
        <v>175</v>
      </c>
      <c r="CN18" s="446">
        <v>14</v>
      </c>
      <c r="CO18" s="446" t="s">
        <v>312</v>
      </c>
      <c r="CP18" s="444" t="s">
        <v>175</v>
      </c>
      <c r="CQ18" s="446">
        <v>15</v>
      </c>
    </row>
    <row r="19" spans="1:95" ht="100.5" customHeight="1" thickBot="1">
      <c r="A19" s="433"/>
      <c r="B19" s="2382" t="s">
        <v>876</v>
      </c>
      <c r="C19" s="2383"/>
      <c r="D19" s="2384" t="str">
        <f>G10</f>
        <v>Alain DUCASSE</v>
      </c>
      <c r="E19" s="2385"/>
      <c r="F19" s="2386"/>
      <c r="G19" s="2387" t="str">
        <f>G11</f>
        <v>Cuisine Actuelle</v>
      </c>
      <c r="H19" s="2388"/>
      <c r="I19" s="2389"/>
      <c r="J19" s="2379" t="str">
        <f>G12</f>
        <v>750 Grammes</v>
      </c>
      <c r="K19" s="2380"/>
      <c r="L19" s="2381"/>
      <c r="M19" s="2361" t="str">
        <f>G13</f>
        <v>Journal des Femmes</v>
      </c>
      <c r="N19" s="2362"/>
      <c r="O19" s="2363"/>
      <c r="P19" s="2364" t="str">
        <f>G14</f>
        <v>France 3 Carnets de Julie</v>
      </c>
      <c r="Q19" s="2365"/>
      <c r="R19" s="2366"/>
      <c r="S19" s="2367" t="str">
        <f>V10</f>
        <v>Supertoinette</v>
      </c>
      <c r="T19" s="2368"/>
      <c r="U19" s="2369"/>
      <c r="V19" s="2370" t="str">
        <f>V11</f>
        <v>Au Féminin.com</v>
      </c>
      <c r="W19" s="2371"/>
      <c r="X19" s="2372"/>
      <c r="Y19" s="2373" t="str">
        <f>V12</f>
        <v>Délice de Celeste</v>
      </c>
      <c r="Z19" s="2374"/>
      <c r="AA19" s="2375"/>
      <c r="AB19" s="2376" t="str">
        <f>V13</f>
        <v>Auteur N° 9</v>
      </c>
      <c r="AC19" s="2377"/>
      <c r="AD19" s="2378"/>
      <c r="AE19" s="2358" t="str">
        <f>V14</f>
        <v>Auteur N° 10</v>
      </c>
      <c r="AF19" s="2359"/>
      <c r="AG19" s="2360"/>
      <c r="AH19" s="2358" t="str">
        <f>AH10</f>
        <v>Auteur N° 11</v>
      </c>
      <c r="AI19" s="2359"/>
      <c r="AJ19" s="2360"/>
      <c r="AK19" s="2358" t="str">
        <f>AH11</f>
        <v>Auteur N° 12</v>
      </c>
      <c r="AL19" s="2359"/>
      <c r="AM19" s="2360"/>
      <c r="AN19" s="2358" t="str">
        <f>AH12</f>
        <v>Auteur N° 13</v>
      </c>
      <c r="AO19" s="2359"/>
      <c r="AP19" s="2360"/>
      <c r="AQ19" s="2358" t="str">
        <f>AH13</f>
        <v>Auteur N° 14</v>
      </c>
      <c r="AR19" s="2359"/>
      <c r="AS19" s="2360">
        <f>CH19</f>
        <v>0</v>
      </c>
      <c r="AT19" s="2358" t="str">
        <f>AH14</f>
        <v>Auteur N° 15</v>
      </c>
      <c r="AU19" s="2359"/>
      <c r="AV19" s="2359"/>
      <c r="AW19" s="2390" t="s">
        <v>308</v>
      </c>
      <c r="AX19" s="2391"/>
      <c r="AY19" s="2384" t="str">
        <f>BB10</f>
        <v>Alain DUCASSE</v>
      </c>
      <c r="AZ19" s="2385"/>
      <c r="BA19" s="2386"/>
      <c r="BB19" s="2387" t="str">
        <f>BB11</f>
        <v>Cuisine Actuelle</v>
      </c>
      <c r="BC19" s="2388"/>
      <c r="BD19" s="2389"/>
      <c r="BE19" s="2379" t="str">
        <f>BB12</f>
        <v>750 Grammes</v>
      </c>
      <c r="BF19" s="2380"/>
      <c r="BG19" s="2381"/>
      <c r="BH19" s="2361" t="str">
        <f>BB13</f>
        <v>Journal des Femmes</v>
      </c>
      <c r="BI19" s="2362"/>
      <c r="BJ19" s="2363"/>
      <c r="BK19" s="2364" t="str">
        <f>BB14</f>
        <v>France 3 Carnets de Julie</v>
      </c>
      <c r="BL19" s="2365"/>
      <c r="BM19" s="2366"/>
      <c r="BN19" s="2367" t="str">
        <f>BQ10</f>
        <v>Supertoinette</v>
      </c>
      <c r="BO19" s="2368"/>
      <c r="BP19" s="2369"/>
      <c r="BQ19" s="2370" t="str">
        <f>BQ11</f>
        <v>Au Féminin.com</v>
      </c>
      <c r="BR19" s="2371"/>
      <c r="BS19" s="2372"/>
      <c r="BT19" s="2373" t="str">
        <f>BQ12</f>
        <v>Délice de Celeste</v>
      </c>
      <c r="BU19" s="2374"/>
      <c r="BV19" s="2375"/>
      <c r="BW19" s="2376" t="str">
        <f>BQ13</f>
        <v>Auteur N° 9</v>
      </c>
      <c r="BX19" s="2377"/>
      <c r="BY19" s="2378"/>
      <c r="BZ19" s="2358" t="str">
        <f>BQ14</f>
        <v>Auteur N° 10</v>
      </c>
      <c r="CA19" s="2359"/>
      <c r="CB19" s="2360"/>
      <c r="CC19" s="2358" t="str">
        <f>CD10</f>
        <v>Auteur N° 11</v>
      </c>
      <c r="CD19" s="2359"/>
      <c r="CE19" s="2360"/>
      <c r="CF19" s="2358" t="str">
        <f>CD11</f>
        <v>Auteur N° 12</v>
      </c>
      <c r="CG19" s="2359"/>
      <c r="CH19" s="2360"/>
      <c r="CI19" s="2358" t="str">
        <f>CD12</f>
        <v>Auteur N° 13</v>
      </c>
      <c r="CJ19" s="2359"/>
      <c r="CK19" s="2360"/>
      <c r="CL19" s="2358" t="str">
        <f>CD13</f>
        <v>Auteur N° 14</v>
      </c>
      <c r="CM19" s="2359"/>
      <c r="CN19" s="2360"/>
      <c r="CO19" s="2358" t="str">
        <f>CD14</f>
        <v>Auteur N° 15</v>
      </c>
      <c r="CP19" s="2359"/>
      <c r="CQ19" s="2360"/>
    </row>
    <row r="20" spans="1:95" ht="21">
      <c r="A20" s="433"/>
      <c r="B20" s="436">
        <f t="shared" ref="B20:B51" si="0">AW20</f>
        <v>0</v>
      </c>
      <c r="C20" s="437">
        <f t="shared" ref="C20:C51" si="1">AX20</f>
        <v>0</v>
      </c>
      <c r="D20" s="595">
        <f>IF(ISTEXT(AZ20),0,IF(ISBLANK(AZ20),0,(AZ20/AY16)*D16))</f>
        <v>0</v>
      </c>
      <c r="E20" s="605" t="str">
        <f t="shared" ref="E20:E51" si="2">IF(D20=0,"",C20)</f>
        <v/>
      </c>
      <c r="F20" s="606">
        <f t="shared" ref="F20:F51" si="3">AY20</f>
        <v>0</v>
      </c>
      <c r="G20" s="595">
        <f>IF(ISTEXT(BC20),0,IF(ISBLANK(BC20),0,(BC20/BB16)*G16))</f>
        <v>0</v>
      </c>
      <c r="H20" s="605" t="str">
        <f t="shared" ref="H20:H51" si="4">IF(G20=0,"",C20)</f>
        <v/>
      </c>
      <c r="I20" s="606">
        <f t="shared" ref="I20:I51" si="5">BB20</f>
        <v>0</v>
      </c>
      <c r="J20" s="595">
        <f>IF(ISTEXT(BF20),0,IF(ISBLANK(BF20),0,(BF20/J16)*BE16))</f>
        <v>0</v>
      </c>
      <c r="K20" s="605" t="str">
        <f t="shared" ref="K20:K51" si="6">IF(J20=0,"",C20)</f>
        <v/>
      </c>
      <c r="L20" s="606">
        <f t="shared" ref="L20:L51" si="7">BE20</f>
        <v>0</v>
      </c>
      <c r="M20" s="595">
        <f>IF(ISTEXT(BI20),0,IF(ISBLANK(BI20),0,(BI20/BH16*M16)))</f>
        <v>0</v>
      </c>
      <c r="N20" s="605" t="str">
        <f t="shared" ref="N20:N51" si="8">IF(M20=0,"",C20)</f>
        <v/>
      </c>
      <c r="O20" s="606">
        <f t="shared" ref="O20:O51" si="9">BH20</f>
        <v>0</v>
      </c>
      <c r="P20" s="595">
        <f>IF(ISTEXT(BL20),0,IF(ISBLANK(BL20),0,(BL20/BK16)*P16))</f>
        <v>0</v>
      </c>
      <c r="Q20" s="605" t="str">
        <f t="shared" ref="Q20:Q51" si="10">IF(P20=0,"",C20)</f>
        <v/>
      </c>
      <c r="R20" s="606">
        <f t="shared" ref="R20:R51" si="11">BK20</f>
        <v>0</v>
      </c>
      <c r="S20" s="595">
        <f>IF(ISTEXT(BO20),0,IF(ISBLANK(BO20),0,(BO20/BN16)*S16))</f>
        <v>0</v>
      </c>
      <c r="T20" s="605" t="str">
        <f t="shared" ref="T20:T51" si="12">IF(S20=0,"",C20)</f>
        <v/>
      </c>
      <c r="U20" s="606">
        <f t="shared" ref="U20:U51" si="13">BN20</f>
        <v>0</v>
      </c>
      <c r="V20" s="595">
        <f>IF(ISTEXT(BR20),0,IF(ISBLANK(BR20),0,(BR20/BQ16)*V16))</f>
        <v>0</v>
      </c>
      <c r="W20" s="605" t="str">
        <f t="shared" ref="W20:W51" si="14">IF(V20=0,"",C20)</f>
        <v/>
      </c>
      <c r="X20" s="606">
        <f t="shared" ref="X20:X51" si="15">BQ20</f>
        <v>0</v>
      </c>
      <c r="Y20" s="595">
        <f>IF(ISTEXT(BU20),0,IF(ISBLANK(BU20),0,(BU20/BT16)*Y16))</f>
        <v>0</v>
      </c>
      <c r="Z20" s="605" t="str">
        <f t="shared" ref="Z20:Z51" si="16">IF(Y20=0,"",C20)</f>
        <v/>
      </c>
      <c r="AA20" s="606">
        <f t="shared" ref="AA20:AA51" si="17">BT20</f>
        <v>0</v>
      </c>
      <c r="AB20" s="595">
        <f>IF(ISTEXT(BX20),0,IF(ISBLANK(BX20),0,(BX20/BW16)*AB16))</f>
        <v>0</v>
      </c>
      <c r="AC20" s="605" t="str">
        <f t="shared" ref="AC20:AC51" si="18">IF(AB20=0,"",C20)</f>
        <v/>
      </c>
      <c r="AD20" s="601">
        <f t="shared" ref="AD20:AD51" si="19">BW20</f>
        <v>0</v>
      </c>
      <c r="AE20" s="595">
        <f>IF(ISTEXT(CA20),0,IF(ISBLANK(CA20),0,(CA20/BZ16)*AE16))</f>
        <v>0</v>
      </c>
      <c r="AF20" s="605" t="str">
        <f t="shared" ref="AF20:AF51" si="20">IF(AE20=0,"",C20)</f>
        <v/>
      </c>
      <c r="AG20" s="601">
        <f t="shared" ref="AG20:AG51" si="21">BZ20</f>
        <v>0</v>
      </c>
      <c r="AH20" s="595">
        <f>IF(ISTEXT(CD20),0,IF(ISBLANK(CD20),0,(CD20/CC16)*AH16))</f>
        <v>0</v>
      </c>
      <c r="AI20" s="605" t="str">
        <f t="shared" ref="AI20:AI51" si="22">IF(AH20=0,"",C20)</f>
        <v/>
      </c>
      <c r="AJ20" s="601">
        <f t="shared" ref="AJ20:AJ51" si="23">CC20</f>
        <v>0</v>
      </c>
      <c r="AK20" s="595">
        <f>IF(ISTEXT(CG20),0,IF(ISBLANK(CG20),0,(CG20/CF16)*AK16))</f>
        <v>0</v>
      </c>
      <c r="AL20" s="605" t="str">
        <f t="shared" ref="AL20:AL51" si="24">IF(AK20=0,"",C20)</f>
        <v/>
      </c>
      <c r="AM20" s="601">
        <f t="shared" ref="AM20:AM51" si="25">CF20</f>
        <v>0</v>
      </c>
      <c r="AN20" s="595">
        <f>IF(ISTEXT(CJ20),0,IF(ISBLANK(CJ20),0,(CJ20/CI16)*AN16))</f>
        <v>0</v>
      </c>
      <c r="AO20" s="605" t="str">
        <f t="shared" ref="AO20:AO51" si="26">IF(AN20=0,"",C20)</f>
        <v/>
      </c>
      <c r="AP20" s="601">
        <f t="shared" ref="AP20:AP51" si="27">CI20</f>
        <v>0</v>
      </c>
      <c r="AQ20" s="595">
        <f>IF(ISTEXT(CM20),0,IF(ISBLANK(CM20),0,(CM20/CL16)*AQ16))</f>
        <v>0</v>
      </c>
      <c r="AR20" s="605" t="str">
        <f t="shared" ref="AR20:AR51" si="28">IF(AQ20=0,"",C20)</f>
        <v/>
      </c>
      <c r="AS20" s="601">
        <f t="shared" ref="AS20:AS51" si="29">CL20</f>
        <v>0</v>
      </c>
      <c r="AT20" s="595">
        <f>IF(ISTEXT(CP20),0,IF(ISBLANK(CP20),0,(CP20/CO16)*AT16))</f>
        <v>0</v>
      </c>
      <c r="AU20" s="605" t="str">
        <f t="shared" ref="AU20:AU51" si="30">IF(AT20=0,"",C20)</f>
        <v/>
      </c>
      <c r="AV20" s="601">
        <f t="shared" ref="AV20:AV51" si="31">CO20</f>
        <v>0</v>
      </c>
      <c r="AW20" s="582"/>
      <c r="AX20" s="583"/>
      <c r="AY20" s="584"/>
      <c r="AZ20" s="585"/>
      <c r="BA20" s="586" t="str">
        <f t="shared" ref="BA20:BA25" si="32">IF(ISBLANK(AZ20),"",AX20)</f>
        <v/>
      </c>
      <c r="BB20" s="584"/>
      <c r="BC20" s="585"/>
      <c r="BD20" s="587" t="str">
        <f t="shared" ref="BD20:BD26" si="33">IF(ISBLANK(BC20),"",AX20)</f>
        <v/>
      </c>
      <c r="BE20" s="584"/>
      <c r="BF20" s="585"/>
      <c r="BG20" s="588"/>
      <c r="BH20" s="584"/>
      <c r="BI20" s="585"/>
      <c r="BJ20" s="589" t="str">
        <f>IF(ISBLANK(BI20),"",AX20)</f>
        <v/>
      </c>
      <c r="BK20" s="584"/>
      <c r="BL20" s="585"/>
      <c r="BM20" s="590" t="str">
        <f>IF(ISBLANK(BL20),"",AX20)</f>
        <v/>
      </c>
      <c r="BN20" s="584"/>
      <c r="BO20" s="585"/>
      <c r="BP20" s="591" t="str">
        <f t="shared" ref="BP20:BP26" si="34">IF(ISBLANK(BO20),"",AX20)</f>
        <v/>
      </c>
      <c r="BQ20" s="584"/>
      <c r="BR20" s="585"/>
      <c r="BS20" s="592" t="str">
        <f t="shared" ref="BS20:BS28" si="35">IF(ISBLANK(BR20),"",AX20)</f>
        <v/>
      </c>
      <c r="BT20" s="584"/>
      <c r="BU20" s="585"/>
      <c r="BV20" s="593" t="str">
        <f>IF(ISBLANK(BU20),"",AX20)</f>
        <v/>
      </c>
      <c r="BW20" s="440"/>
      <c r="BX20" s="454"/>
      <c r="BY20" s="468" t="str">
        <f t="shared" ref="BY20:BY51" si="36">IF(ISBLANK(BX20),"",AX20)</f>
        <v/>
      </c>
      <c r="BZ20" s="440"/>
      <c r="CA20" s="454"/>
      <c r="CB20" s="455" t="str">
        <f t="shared" ref="CB20:CB51" si="37">IF(ISBLANK(CA20),"",AX20)</f>
        <v/>
      </c>
      <c r="CC20" s="440"/>
      <c r="CD20" s="454"/>
      <c r="CE20" s="455" t="str">
        <f t="shared" ref="CE20:CE51" si="38">IF(ISBLANK(CD20),"",AX20)</f>
        <v/>
      </c>
      <c r="CF20" s="440"/>
      <c r="CG20" s="454"/>
      <c r="CH20" s="455" t="str">
        <f t="shared" ref="CH20:CH51" si="39">IF(ISBLANK(CG20),"",AX20)</f>
        <v/>
      </c>
      <c r="CI20" s="440"/>
      <c r="CJ20" s="454"/>
      <c r="CK20" s="455" t="str">
        <f t="shared" ref="CK20:CK51" si="40">IF(ISBLANK(CJ20),"",AX20)</f>
        <v/>
      </c>
      <c r="CL20" s="440"/>
      <c r="CM20" s="454"/>
      <c r="CN20" s="455" t="str">
        <f t="shared" ref="CN20:CN51" si="41">IF(ISBLANK(CM20),"",AX20)</f>
        <v/>
      </c>
      <c r="CO20" s="440"/>
      <c r="CP20" s="454"/>
      <c r="CQ20" s="455" t="str">
        <f t="shared" ref="CQ20:CQ51" si="42">IF(ISBLANK(CP20),"",AX20)</f>
        <v/>
      </c>
    </row>
    <row r="21" spans="1:95" ht="21">
      <c r="A21" s="433"/>
      <c r="B21" s="436" t="str">
        <f t="shared" si="0"/>
        <v>B</v>
      </c>
      <c r="C21" s="437">
        <f t="shared" si="1"/>
        <v>0</v>
      </c>
      <c r="D21" s="596">
        <f>IF(ISTEXT(AZ21),0,IF(ISBLANK(AZ21),0,(AZ21/AY16)*D16))</f>
        <v>0</v>
      </c>
      <c r="E21" s="605" t="str">
        <f t="shared" si="2"/>
        <v/>
      </c>
      <c r="F21" s="603">
        <f t="shared" si="3"/>
        <v>0</v>
      </c>
      <c r="G21" s="596">
        <f>IF(ISTEXT(BC21),0,IF(ISBLANK(BC21),0,(BC21/BB16)*G16))</f>
        <v>0</v>
      </c>
      <c r="H21" s="605" t="str">
        <f t="shared" si="4"/>
        <v/>
      </c>
      <c r="I21" s="603">
        <f t="shared" si="5"/>
        <v>0</v>
      </c>
      <c r="J21" s="596">
        <f>IF(ISTEXT(BF21),0,IF(ISBLANK(BF21),0,(BF21/J16)*BE16))</f>
        <v>0</v>
      </c>
      <c r="K21" s="605" t="str">
        <f t="shared" si="6"/>
        <v/>
      </c>
      <c r="L21" s="603">
        <f t="shared" si="7"/>
        <v>0</v>
      </c>
      <c r="M21" s="596">
        <f>IF(ISTEXT(BI21),0,IF(ISBLANK(BI21),0,(BI21/BH16*M16)))</f>
        <v>0</v>
      </c>
      <c r="N21" s="605" t="str">
        <f t="shared" si="8"/>
        <v/>
      </c>
      <c r="O21" s="603">
        <f t="shared" si="9"/>
        <v>0</v>
      </c>
      <c r="P21" s="596">
        <f>IF(ISTEXT(BL21),0,IF(ISBLANK(BL21),0,(BL21/BK16)*P16))</f>
        <v>0</v>
      </c>
      <c r="Q21" s="605" t="str">
        <f t="shared" si="10"/>
        <v/>
      </c>
      <c r="R21" s="603">
        <f t="shared" si="11"/>
        <v>0</v>
      </c>
      <c r="S21" s="596">
        <f>IF(ISTEXT(BO21),0,IF(ISBLANK(BO21),0,(BO21/BN16)*S16))</f>
        <v>0</v>
      </c>
      <c r="T21" s="605" t="str">
        <f t="shared" si="12"/>
        <v/>
      </c>
      <c r="U21" s="603">
        <f t="shared" si="13"/>
        <v>0</v>
      </c>
      <c r="V21" s="596">
        <f>IF(ISTEXT(BR21),0,IF(ISBLANK(BR21),0,(BR21/BQ16)*V16))</f>
        <v>0</v>
      </c>
      <c r="W21" s="605" t="str">
        <f t="shared" si="14"/>
        <v/>
      </c>
      <c r="X21" s="603">
        <f t="shared" si="15"/>
        <v>0</v>
      </c>
      <c r="Y21" s="596">
        <f>IF(ISTEXT(BU21),0,IF(ISBLANK(BU21),0,(BU21/BT16)*Y16))</f>
        <v>0</v>
      </c>
      <c r="Z21" s="605" t="str">
        <f t="shared" si="16"/>
        <v/>
      </c>
      <c r="AA21" s="603">
        <f t="shared" si="17"/>
        <v>0</v>
      </c>
      <c r="AB21" s="596">
        <f>IF(ISTEXT(BX21),0,IF(ISBLANK(BX21),0,(BX21/BW16)*AB16))</f>
        <v>0</v>
      </c>
      <c r="AC21" s="605" t="str">
        <f t="shared" si="18"/>
        <v/>
      </c>
      <c r="AD21" s="600">
        <f t="shared" si="19"/>
        <v>0</v>
      </c>
      <c r="AE21" s="596">
        <f>IF(ISTEXT(CA21),0,IF(ISBLANK(CA21),0,(CA21/BZ16)*AE16))</f>
        <v>0</v>
      </c>
      <c r="AF21" s="605" t="str">
        <f t="shared" si="20"/>
        <v/>
      </c>
      <c r="AG21" s="600">
        <f t="shared" si="21"/>
        <v>0</v>
      </c>
      <c r="AH21" s="596">
        <f>IF(ISTEXT(CD21),0,IF(ISBLANK(CD21),0,(CD21/CC16)*AH16))</f>
        <v>0</v>
      </c>
      <c r="AI21" s="605" t="str">
        <f t="shared" si="22"/>
        <v/>
      </c>
      <c r="AJ21" s="600">
        <f t="shared" si="23"/>
        <v>0</v>
      </c>
      <c r="AK21" s="596">
        <f>IF(ISTEXT(CG21),0,IF(ISBLANK(CG21),0,(CG21/CF16)*AK16))</f>
        <v>0</v>
      </c>
      <c r="AL21" s="605" t="str">
        <f t="shared" si="24"/>
        <v/>
      </c>
      <c r="AM21" s="600">
        <f t="shared" si="25"/>
        <v>0</v>
      </c>
      <c r="AN21" s="596">
        <f>IF(ISTEXT(CJ21),0,IF(ISBLANK(CJ21),0,(CJ21/CI16)*AN16))</f>
        <v>0</v>
      </c>
      <c r="AO21" s="605" t="str">
        <f t="shared" si="26"/>
        <v/>
      </c>
      <c r="AP21" s="600">
        <f t="shared" si="27"/>
        <v>0</v>
      </c>
      <c r="AQ21" s="596">
        <f>IF(ISTEXT(CM21),0,IF(ISBLANK(CM21),0,(CM21/CL16)*AQ16))</f>
        <v>0</v>
      </c>
      <c r="AR21" s="605" t="str">
        <f t="shared" si="28"/>
        <v/>
      </c>
      <c r="AS21" s="600">
        <f t="shared" si="29"/>
        <v>0</v>
      </c>
      <c r="AT21" s="596">
        <f>IF(ISTEXT(CP21),0,IF(ISBLANK(CP21),0,(CP21/CO16)*AT16))</f>
        <v>0</v>
      </c>
      <c r="AU21" s="605" t="str">
        <f t="shared" si="30"/>
        <v/>
      </c>
      <c r="AV21" s="600">
        <f t="shared" si="31"/>
        <v>0</v>
      </c>
      <c r="AW21" s="581" t="s">
        <v>187</v>
      </c>
      <c r="AX21" s="442"/>
      <c r="AY21" s="441"/>
      <c r="AZ21" s="461"/>
      <c r="BA21" s="504" t="str">
        <f t="shared" si="32"/>
        <v/>
      </c>
      <c r="BB21" s="441"/>
      <c r="BC21" s="461"/>
      <c r="BD21" s="500" t="str">
        <f t="shared" si="33"/>
        <v/>
      </c>
      <c r="BE21" s="441"/>
      <c r="BF21" s="461"/>
      <c r="BG21" s="496" t="str">
        <f t="shared" ref="BG21:BG26" si="43">IF(ISBLANK(BF21),"",AX21)</f>
        <v/>
      </c>
      <c r="BH21" s="441"/>
      <c r="BI21" s="461"/>
      <c r="BJ21" s="492" t="str">
        <f>IF(ISBLANK(BI21),"",AX21)</f>
        <v/>
      </c>
      <c r="BK21" s="441"/>
      <c r="BL21" s="461"/>
      <c r="BM21" s="488" t="str">
        <f>IF(ISBLANK(BL21),"",AX21)</f>
        <v/>
      </c>
      <c r="BN21" s="441"/>
      <c r="BO21" s="461"/>
      <c r="BP21" s="484" t="str">
        <f t="shared" si="34"/>
        <v/>
      </c>
      <c r="BQ21" s="441"/>
      <c r="BR21" s="461"/>
      <c r="BS21" s="480" t="str">
        <f t="shared" si="35"/>
        <v/>
      </c>
      <c r="BT21" s="441"/>
      <c r="BU21" s="461"/>
      <c r="BV21" s="476" t="str">
        <f>IF(ISBLANK(BU21),"",AX21)</f>
        <v/>
      </c>
      <c r="BW21" s="441"/>
      <c r="BX21" s="456"/>
      <c r="BY21" s="469" t="str">
        <f t="shared" si="36"/>
        <v/>
      </c>
      <c r="BZ21" s="441"/>
      <c r="CA21" s="456"/>
      <c r="CB21" s="457" t="str">
        <f t="shared" si="37"/>
        <v/>
      </c>
      <c r="CC21" s="441"/>
      <c r="CD21" s="456"/>
      <c r="CE21" s="457" t="str">
        <f t="shared" si="38"/>
        <v/>
      </c>
      <c r="CF21" s="441"/>
      <c r="CG21" s="456"/>
      <c r="CH21" s="457" t="str">
        <f t="shared" si="39"/>
        <v/>
      </c>
      <c r="CI21" s="441"/>
      <c r="CJ21" s="456"/>
      <c r="CK21" s="457" t="str">
        <f t="shared" si="40"/>
        <v/>
      </c>
      <c r="CL21" s="441"/>
      <c r="CM21" s="456"/>
      <c r="CN21" s="457" t="str">
        <f t="shared" si="41"/>
        <v/>
      </c>
      <c r="CO21" s="441"/>
      <c r="CP21" s="456"/>
      <c r="CQ21" s="457" t="str">
        <f t="shared" si="42"/>
        <v/>
      </c>
    </row>
    <row r="22" spans="1:95" ht="21">
      <c r="A22" s="433"/>
      <c r="B22" s="436" t="str">
        <f t="shared" si="0"/>
        <v>beurre</v>
      </c>
      <c r="C22" s="437" t="str">
        <f t="shared" si="1"/>
        <v>C à S</v>
      </c>
      <c r="D22" s="597">
        <f>IF(ISTEXT(AZ22),0,IF(ISBLANK(AZ22),0,(AZ22/AY16)*D16))</f>
        <v>0</v>
      </c>
      <c r="E22" s="605" t="str">
        <f t="shared" si="2"/>
        <v/>
      </c>
      <c r="F22" s="603">
        <f t="shared" si="3"/>
        <v>0</v>
      </c>
      <c r="G22" s="597">
        <f>IF(ISTEXT(BC22),0,IF(ISBLANK(BC22),0,(BC22/BB16)*G16))</f>
        <v>0</v>
      </c>
      <c r="H22" s="605" t="str">
        <f t="shared" si="4"/>
        <v/>
      </c>
      <c r="I22" s="603">
        <f t="shared" si="5"/>
        <v>0</v>
      </c>
      <c r="J22" s="597">
        <f>IF(ISTEXT(BF22),0,IF(ISBLANK(BF22),0,(BF22/J16)*BE16))</f>
        <v>0</v>
      </c>
      <c r="K22" s="605" t="str">
        <f t="shared" si="6"/>
        <v/>
      </c>
      <c r="L22" s="603">
        <f t="shared" si="7"/>
        <v>0</v>
      </c>
      <c r="M22" s="597">
        <f>IF(ISTEXT(BI22),0,IF(ISBLANK(BI22),0,(BI22/BH16*M16)))</f>
        <v>0</v>
      </c>
      <c r="N22" s="605" t="str">
        <f t="shared" si="8"/>
        <v/>
      </c>
      <c r="O22" s="603">
        <f t="shared" si="9"/>
        <v>0</v>
      </c>
      <c r="P22" s="599">
        <f>IF(ISTEXT(BL22),0,IF(ISBLANK(BL22),0,(BL22/BK16)*P16))</f>
        <v>0</v>
      </c>
      <c r="Q22" s="605" t="str">
        <f t="shared" si="10"/>
        <v/>
      </c>
      <c r="R22" s="603">
        <f t="shared" si="11"/>
        <v>0</v>
      </c>
      <c r="S22" s="597">
        <f>IF(ISTEXT(BO22),0,IF(ISBLANK(BO22),0,(BO22/BN16)*S16))</f>
        <v>0</v>
      </c>
      <c r="T22" s="605" t="str">
        <f t="shared" si="12"/>
        <v/>
      </c>
      <c r="U22" s="603">
        <f t="shared" si="13"/>
        <v>0</v>
      </c>
      <c r="V22" s="597">
        <f>IF(ISTEXT(BR22),0,IF(ISBLANK(BR22),0,(BR22/BQ16)*V16))</f>
        <v>0</v>
      </c>
      <c r="W22" s="605" t="str">
        <f t="shared" si="14"/>
        <v/>
      </c>
      <c r="X22" s="603">
        <f t="shared" si="15"/>
        <v>0</v>
      </c>
      <c r="Y22" s="597">
        <f>IF(ISTEXT(BU22),0,IF(ISBLANK(BU22),0,(BU22/BT16)*Y16))</f>
        <v>0</v>
      </c>
      <c r="Z22" s="605" t="str">
        <f t="shared" si="16"/>
        <v/>
      </c>
      <c r="AA22" s="603">
        <f t="shared" si="17"/>
        <v>0</v>
      </c>
      <c r="AB22" s="597">
        <f>IF(ISTEXT(BX22),0,IF(ISBLANK(BX22),0,(BX22/BW16)*AB16))</f>
        <v>0</v>
      </c>
      <c r="AC22" s="605" t="str">
        <f t="shared" si="18"/>
        <v/>
      </c>
      <c r="AD22" s="602">
        <f t="shared" si="19"/>
        <v>0</v>
      </c>
      <c r="AE22" s="597">
        <f>IF(ISTEXT(CA22),0,IF(ISBLANK(CA22),0,(CA22/BZ16)*AE16))</f>
        <v>0</v>
      </c>
      <c r="AF22" s="605" t="str">
        <f t="shared" si="20"/>
        <v/>
      </c>
      <c r="AG22" s="602">
        <f t="shared" si="21"/>
        <v>0</v>
      </c>
      <c r="AH22" s="597">
        <f>IF(ISTEXT(CD22),0,IF(ISBLANK(CD22),0,(CD22/CC16)*AH16))</f>
        <v>0</v>
      </c>
      <c r="AI22" s="605" t="str">
        <f t="shared" si="22"/>
        <v/>
      </c>
      <c r="AJ22" s="602">
        <f t="shared" si="23"/>
        <v>0</v>
      </c>
      <c r="AK22" s="597">
        <f>IF(ISTEXT(CG22),0,IF(ISBLANK(CG22),0,(CG22/CF16)*AK16))</f>
        <v>0</v>
      </c>
      <c r="AL22" s="605" t="str">
        <f t="shared" si="24"/>
        <v/>
      </c>
      <c r="AM22" s="602">
        <f t="shared" si="25"/>
        <v>0</v>
      </c>
      <c r="AN22" s="597">
        <f>IF(ISTEXT(CJ22),0,IF(ISBLANK(CJ22),0,(CJ22/CI16)*AN16))</f>
        <v>0</v>
      </c>
      <c r="AO22" s="605" t="str">
        <f t="shared" si="26"/>
        <v/>
      </c>
      <c r="AP22" s="602">
        <f t="shared" si="27"/>
        <v>0</v>
      </c>
      <c r="AQ22" s="597">
        <f>IF(ISTEXT(CM22),0,IF(ISBLANK(CM22),0,(CM22/CL16)*AQ16))</f>
        <v>0</v>
      </c>
      <c r="AR22" s="605" t="str">
        <f t="shared" si="28"/>
        <v/>
      </c>
      <c r="AS22" s="602">
        <f t="shared" si="29"/>
        <v>0</v>
      </c>
      <c r="AT22" s="597">
        <f>IF(ISTEXT(CP22),0,IF(ISBLANK(CP22),0,(CP22/CO16)*AT16))</f>
        <v>0</v>
      </c>
      <c r="AU22" s="605" t="str">
        <f t="shared" si="30"/>
        <v/>
      </c>
      <c r="AV22" s="602">
        <f t="shared" si="31"/>
        <v>0</v>
      </c>
      <c r="AW22" s="447" t="s">
        <v>214</v>
      </c>
      <c r="AX22" s="442" t="s">
        <v>86</v>
      </c>
      <c r="AY22" s="441"/>
      <c r="AZ22" s="461"/>
      <c r="BA22" s="504" t="str">
        <f t="shared" si="32"/>
        <v/>
      </c>
      <c r="BB22" s="441"/>
      <c r="BC22" s="461"/>
      <c r="BD22" s="500" t="str">
        <f t="shared" si="33"/>
        <v/>
      </c>
      <c r="BE22" s="441"/>
      <c r="BF22" s="461"/>
      <c r="BG22" s="496" t="str">
        <f t="shared" si="43"/>
        <v/>
      </c>
      <c r="BH22" s="441"/>
      <c r="BI22" s="461"/>
      <c r="BJ22" s="492" t="str">
        <f>IF(ISBLANK(BI22),"",AX22)</f>
        <v/>
      </c>
      <c r="BK22" s="441"/>
      <c r="BL22" s="461"/>
      <c r="BM22" s="488" t="str">
        <f>IF(ISBLANK(BL22),"",AX22)</f>
        <v/>
      </c>
      <c r="BN22" s="441"/>
      <c r="BO22" s="461"/>
      <c r="BP22" s="484" t="str">
        <f t="shared" si="34"/>
        <v/>
      </c>
      <c r="BQ22" s="441"/>
      <c r="BR22" s="461"/>
      <c r="BS22" s="480" t="str">
        <f t="shared" si="35"/>
        <v/>
      </c>
      <c r="BT22" s="441"/>
      <c r="BU22" s="461"/>
      <c r="BV22" s="476" t="str">
        <f>IF(ISBLANK(BU22),"",AX22)</f>
        <v/>
      </c>
      <c r="BW22" s="441"/>
      <c r="BX22" s="456"/>
      <c r="BY22" s="469" t="str">
        <f t="shared" si="36"/>
        <v/>
      </c>
      <c r="BZ22" s="441"/>
      <c r="CA22" s="456"/>
      <c r="CB22" s="457" t="str">
        <f t="shared" si="37"/>
        <v/>
      </c>
      <c r="CC22" s="441"/>
      <c r="CD22" s="456"/>
      <c r="CE22" s="457" t="str">
        <f t="shared" si="38"/>
        <v/>
      </c>
      <c r="CF22" s="441"/>
      <c r="CG22" s="456"/>
      <c r="CH22" s="457" t="str">
        <f t="shared" si="39"/>
        <v/>
      </c>
      <c r="CI22" s="441"/>
      <c r="CJ22" s="456"/>
      <c r="CK22" s="457" t="str">
        <f t="shared" si="40"/>
        <v/>
      </c>
      <c r="CL22" s="441"/>
      <c r="CM22" s="456"/>
      <c r="CN22" s="457" t="str">
        <f t="shared" si="41"/>
        <v/>
      </c>
      <c r="CO22" s="441"/>
      <c r="CP22" s="456"/>
      <c r="CQ22" s="457" t="str">
        <f t="shared" si="42"/>
        <v/>
      </c>
    </row>
    <row r="23" spans="1:95" ht="21">
      <c r="A23" s="433"/>
      <c r="B23" s="436" t="str">
        <f t="shared" si="0"/>
        <v>bière blonde</v>
      </c>
      <c r="C23" s="437" t="str">
        <f t="shared" si="1"/>
        <v>Kg</v>
      </c>
      <c r="D23" s="596">
        <f>IF(ISTEXT(AZ23),0,IF(ISBLANK(AZ23),0,(AZ23/AY16)*D16))</f>
        <v>0</v>
      </c>
      <c r="E23" s="605" t="str">
        <f t="shared" si="2"/>
        <v/>
      </c>
      <c r="F23" s="603">
        <f t="shared" si="3"/>
        <v>0</v>
      </c>
      <c r="G23" s="596">
        <f>IF(ISTEXT(BC23),0,IF(ISBLANK(BC23),0,(BC23/BB16)*G16))</f>
        <v>0</v>
      </c>
      <c r="H23" s="605" t="str">
        <f t="shared" si="4"/>
        <v/>
      </c>
      <c r="I23" s="603">
        <f t="shared" si="5"/>
        <v>0</v>
      </c>
      <c r="J23" s="596">
        <f>IF(ISTEXT(BF23),0,IF(ISBLANK(BF23),0,(BF23/J16)*BE16))</f>
        <v>0</v>
      </c>
      <c r="K23" s="605" t="str">
        <f t="shared" si="6"/>
        <v/>
      </c>
      <c r="L23" s="603">
        <f t="shared" si="7"/>
        <v>0</v>
      </c>
      <c r="M23" s="596">
        <f>IF(ISTEXT(BI23),0,IF(ISBLANK(BI23),0,(BI23/BH16*M16)))</f>
        <v>0.05</v>
      </c>
      <c r="N23" s="605" t="str">
        <f t="shared" si="8"/>
        <v>Kg</v>
      </c>
      <c r="O23" s="507" t="str">
        <f t="shared" si="9"/>
        <v>B</v>
      </c>
      <c r="P23" s="596">
        <f>IF(ISTEXT(BL23),0,IF(ISBLANK(BL23),0,(BL23/BK16)*P16))</f>
        <v>0</v>
      </c>
      <c r="Q23" s="605" t="str">
        <f t="shared" si="10"/>
        <v/>
      </c>
      <c r="R23" s="603">
        <f t="shared" si="11"/>
        <v>0</v>
      </c>
      <c r="S23" s="596">
        <f>IF(ISTEXT(BO23),0,IF(ISBLANK(BO23),0,(BO23/BN16)*S16))</f>
        <v>0</v>
      </c>
      <c r="T23" s="605" t="str">
        <f t="shared" si="12"/>
        <v/>
      </c>
      <c r="U23" s="603">
        <f t="shared" si="13"/>
        <v>0</v>
      </c>
      <c r="V23" s="596">
        <f>IF(ISTEXT(BR23),0,IF(ISBLANK(BR23),0,(BR23/BQ16)*V16))</f>
        <v>0</v>
      </c>
      <c r="W23" s="605" t="str">
        <f t="shared" si="14"/>
        <v/>
      </c>
      <c r="X23" s="603">
        <f t="shared" si="15"/>
        <v>0</v>
      </c>
      <c r="Y23" s="596">
        <f>IF(ISTEXT(BU23),0,IF(ISBLANK(BU23),0,(BU23/BT16)*Y16))</f>
        <v>0.24999999999999997</v>
      </c>
      <c r="Z23" s="605" t="str">
        <f t="shared" si="16"/>
        <v>Kg</v>
      </c>
      <c r="AA23" s="506" t="str">
        <f t="shared" si="17"/>
        <v>C</v>
      </c>
      <c r="AB23" s="596">
        <f>IF(ISTEXT(BX23),0,IF(ISBLANK(BX23),0,(BX23/BW16)*AB16))</f>
        <v>0</v>
      </c>
      <c r="AC23" s="605" t="str">
        <f t="shared" si="18"/>
        <v/>
      </c>
      <c r="AD23" s="600">
        <f t="shared" si="19"/>
        <v>0</v>
      </c>
      <c r="AE23" s="596">
        <f>IF(ISTEXT(CA23),0,IF(ISBLANK(CA23),0,(CA23/BZ16)*AE16))</f>
        <v>0</v>
      </c>
      <c r="AF23" s="605" t="str">
        <f t="shared" si="20"/>
        <v/>
      </c>
      <c r="AG23" s="600">
        <f t="shared" si="21"/>
        <v>0</v>
      </c>
      <c r="AH23" s="596">
        <f>IF(ISTEXT(CD23),0,IF(ISBLANK(CD23),0,(CD23/CC16)*AH16))</f>
        <v>0</v>
      </c>
      <c r="AI23" s="605" t="str">
        <f t="shared" si="22"/>
        <v/>
      </c>
      <c r="AJ23" s="600">
        <f t="shared" si="23"/>
        <v>0</v>
      </c>
      <c r="AK23" s="596">
        <f>IF(ISTEXT(CG23),0,IF(ISBLANK(CG23),0,(CG23/CF16)*AK16))</f>
        <v>0</v>
      </c>
      <c r="AL23" s="605" t="str">
        <f t="shared" si="24"/>
        <v/>
      </c>
      <c r="AM23" s="600">
        <f t="shared" si="25"/>
        <v>0</v>
      </c>
      <c r="AN23" s="596">
        <f>IF(ISTEXT(CJ23),0,IF(ISBLANK(CJ23),0,(CJ23/CI16)*AN16))</f>
        <v>0</v>
      </c>
      <c r="AO23" s="605" t="str">
        <f t="shared" si="26"/>
        <v/>
      </c>
      <c r="AP23" s="600">
        <f t="shared" si="27"/>
        <v>0</v>
      </c>
      <c r="AQ23" s="596">
        <f>IF(ISTEXT(CM23),0,IF(ISBLANK(CM23),0,(CM23/CL16)*AQ16))</f>
        <v>0</v>
      </c>
      <c r="AR23" s="605" t="str">
        <f t="shared" si="28"/>
        <v/>
      </c>
      <c r="AS23" s="600">
        <f t="shared" si="29"/>
        <v>0</v>
      </c>
      <c r="AT23" s="596">
        <f>IF(ISTEXT(CP23),0,IF(ISBLANK(CP23),0,(CP23/CO16)*AT16))</f>
        <v>0</v>
      </c>
      <c r="AU23" s="605" t="str">
        <f t="shared" si="30"/>
        <v/>
      </c>
      <c r="AV23" s="600">
        <f t="shared" si="31"/>
        <v>0</v>
      </c>
      <c r="AW23" s="447" t="s">
        <v>209</v>
      </c>
      <c r="AX23" s="442" t="s">
        <v>9</v>
      </c>
      <c r="AY23" s="441"/>
      <c r="AZ23" s="456"/>
      <c r="BA23" s="502" t="str">
        <f t="shared" si="32"/>
        <v/>
      </c>
      <c r="BB23" s="441"/>
      <c r="BC23" s="456"/>
      <c r="BD23" s="498" t="str">
        <f t="shared" si="33"/>
        <v/>
      </c>
      <c r="BE23" s="441"/>
      <c r="BF23" s="456"/>
      <c r="BG23" s="494" t="str">
        <f t="shared" si="43"/>
        <v/>
      </c>
      <c r="BH23" s="441" t="s">
        <v>187</v>
      </c>
      <c r="BI23" s="580">
        <v>0.02</v>
      </c>
      <c r="BJ23" s="490" t="str">
        <f>IF(ISBLANK(BI23),"",AX23)</f>
        <v>Kg</v>
      </c>
      <c r="BK23" s="441"/>
      <c r="BL23" s="456"/>
      <c r="BM23" s="486" t="str">
        <f t="shared" ref="BM23:BM81" si="44">IF(ISBLANK(BL23),"",AX23)</f>
        <v/>
      </c>
      <c r="BN23" s="441"/>
      <c r="BO23" s="456"/>
      <c r="BP23" s="482" t="str">
        <f t="shared" si="34"/>
        <v/>
      </c>
      <c r="BQ23" s="441"/>
      <c r="BR23" s="456"/>
      <c r="BS23" s="478" t="str">
        <f t="shared" si="35"/>
        <v/>
      </c>
      <c r="BT23" s="441" t="s">
        <v>268</v>
      </c>
      <c r="BU23" s="580">
        <v>0.15</v>
      </c>
      <c r="BV23" s="474" t="str">
        <f>IF(ISBLANK(BU23),"",AX23)</f>
        <v>Kg</v>
      </c>
      <c r="BW23" s="441"/>
      <c r="BX23" s="458"/>
      <c r="BY23" s="470" t="str">
        <f t="shared" si="36"/>
        <v/>
      </c>
      <c r="BZ23" s="441"/>
      <c r="CA23" s="458"/>
      <c r="CB23" s="459" t="str">
        <f t="shared" si="37"/>
        <v/>
      </c>
      <c r="CC23" s="441"/>
      <c r="CD23" s="458"/>
      <c r="CE23" s="459" t="str">
        <f t="shared" si="38"/>
        <v/>
      </c>
      <c r="CF23" s="441"/>
      <c r="CG23" s="458"/>
      <c r="CH23" s="459" t="str">
        <f t="shared" si="39"/>
        <v/>
      </c>
      <c r="CI23" s="441"/>
      <c r="CJ23" s="458"/>
      <c r="CK23" s="459" t="str">
        <f t="shared" si="40"/>
        <v/>
      </c>
      <c r="CL23" s="441"/>
      <c r="CM23" s="458"/>
      <c r="CN23" s="459" t="str">
        <f t="shared" si="41"/>
        <v/>
      </c>
      <c r="CO23" s="441"/>
      <c r="CP23" s="458"/>
      <c r="CQ23" s="459" t="str">
        <f t="shared" si="42"/>
        <v/>
      </c>
    </row>
    <row r="24" spans="1:95" ht="21">
      <c r="A24" s="433"/>
      <c r="B24" s="436" t="str">
        <f t="shared" si="0"/>
        <v>C</v>
      </c>
      <c r="C24" s="437">
        <f t="shared" si="1"/>
        <v>0</v>
      </c>
      <c r="D24" s="596">
        <f>IF(ISTEXT(AZ24),0,IF(ISBLANK(AZ24),0,(AZ24/AY16)*D16))</f>
        <v>0</v>
      </c>
      <c r="E24" s="605" t="str">
        <f t="shared" si="2"/>
        <v/>
      </c>
      <c r="F24" s="603">
        <f t="shared" si="3"/>
        <v>0</v>
      </c>
      <c r="G24" s="596">
        <f>IF(ISTEXT(BC24),0,IF(ISBLANK(BC24),0,(BC24/BB16)*G16))</f>
        <v>0</v>
      </c>
      <c r="H24" s="605" t="str">
        <f t="shared" si="4"/>
        <v/>
      </c>
      <c r="I24" s="603">
        <f t="shared" si="5"/>
        <v>0</v>
      </c>
      <c r="J24" s="596">
        <f>IF(ISTEXT(BF24),0,IF(ISBLANK(BF24),0,(BF24/J16)*BE16))</f>
        <v>0</v>
      </c>
      <c r="K24" s="605" t="str">
        <f t="shared" si="6"/>
        <v/>
      </c>
      <c r="L24" s="603">
        <f t="shared" si="7"/>
        <v>0</v>
      </c>
      <c r="M24" s="596">
        <f>IF(ISTEXT(BI24),0,IF(ISBLANK(BI24),0,(BI24/BH16*M16)))</f>
        <v>0</v>
      </c>
      <c r="N24" s="605" t="str">
        <f t="shared" si="8"/>
        <v/>
      </c>
      <c r="O24" s="603">
        <f t="shared" si="9"/>
        <v>0</v>
      </c>
      <c r="P24" s="596">
        <f>IF(ISTEXT(BL24),0,IF(ISBLANK(BL24),0,(BL24/BK16)*P16))</f>
        <v>0</v>
      </c>
      <c r="Q24" s="605" t="str">
        <f t="shared" si="10"/>
        <v/>
      </c>
      <c r="R24" s="603">
        <f t="shared" si="11"/>
        <v>0</v>
      </c>
      <c r="S24" s="596">
        <f>IF(ISTEXT(BO24),0,IF(ISBLANK(BO24),0,(BO24/BN16)*S16))</f>
        <v>0</v>
      </c>
      <c r="T24" s="605" t="str">
        <f t="shared" si="12"/>
        <v/>
      </c>
      <c r="U24" s="603">
        <f t="shared" si="13"/>
        <v>0</v>
      </c>
      <c r="V24" s="596">
        <f>IF(ISTEXT(BR24),0,IF(ISBLANK(BR24),0,(BR24/BQ16)*V16))</f>
        <v>0</v>
      </c>
      <c r="W24" s="605" t="str">
        <f t="shared" si="14"/>
        <v/>
      </c>
      <c r="X24" s="603">
        <f t="shared" si="15"/>
        <v>0</v>
      </c>
      <c r="Y24" s="596">
        <f>IF(ISTEXT(BU24),0,IF(ISBLANK(BU24),0,(BU24/BT16)*Y16))</f>
        <v>0</v>
      </c>
      <c r="Z24" s="605" t="str">
        <f t="shared" si="16"/>
        <v/>
      </c>
      <c r="AA24" s="603">
        <f t="shared" si="17"/>
        <v>0</v>
      </c>
      <c r="AB24" s="596">
        <f>IF(ISTEXT(BX24),0,IF(ISBLANK(BX24),0,(BX24/BW16)*AB16))</f>
        <v>0</v>
      </c>
      <c r="AC24" s="605" t="str">
        <f t="shared" si="18"/>
        <v/>
      </c>
      <c r="AD24" s="603">
        <f t="shared" si="19"/>
        <v>0</v>
      </c>
      <c r="AE24" s="596">
        <f>IF(ISTEXT(CA24),0,IF(ISBLANK(CA24),0,(CA24/BZ16)*AE16))</f>
        <v>0</v>
      </c>
      <c r="AF24" s="605" t="str">
        <f t="shared" si="20"/>
        <v/>
      </c>
      <c r="AG24" s="603">
        <f t="shared" si="21"/>
        <v>0</v>
      </c>
      <c r="AH24" s="596">
        <f>IF(ISTEXT(CD24),0,IF(ISBLANK(CD24),0,(CD24/CC16)*AH16))</f>
        <v>0</v>
      </c>
      <c r="AI24" s="605" t="str">
        <f t="shared" si="22"/>
        <v/>
      </c>
      <c r="AJ24" s="603">
        <f t="shared" si="23"/>
        <v>0</v>
      </c>
      <c r="AK24" s="596">
        <f>IF(ISTEXT(CG24),0,IF(ISBLANK(CG24),0,(CG24/CF16)*AK16))</f>
        <v>0</v>
      </c>
      <c r="AL24" s="605" t="str">
        <f t="shared" si="24"/>
        <v/>
      </c>
      <c r="AM24" s="603">
        <f t="shared" si="25"/>
        <v>0</v>
      </c>
      <c r="AN24" s="596">
        <f>IF(ISTEXT(CJ24),0,IF(ISBLANK(CJ24),0,(CJ24/CI16)*AN16))</f>
        <v>0</v>
      </c>
      <c r="AO24" s="605" t="str">
        <f t="shared" si="26"/>
        <v/>
      </c>
      <c r="AP24" s="603">
        <f t="shared" si="27"/>
        <v>0</v>
      </c>
      <c r="AQ24" s="596">
        <f>IF(ISTEXT(CM24),0,IF(ISBLANK(CM24),0,(CM24/CL16)*AQ16))</f>
        <v>0</v>
      </c>
      <c r="AR24" s="605" t="str">
        <f t="shared" si="28"/>
        <v/>
      </c>
      <c r="AS24" s="603">
        <f t="shared" si="29"/>
        <v>0</v>
      </c>
      <c r="AT24" s="596">
        <f>IF(ISTEXT(CP24),0,IF(ISBLANK(CP24),0,(CP24/CO16)*AT16))</f>
        <v>0</v>
      </c>
      <c r="AU24" s="605" t="str">
        <f t="shared" si="30"/>
        <v/>
      </c>
      <c r="AV24" s="603">
        <f t="shared" si="31"/>
        <v>0</v>
      </c>
      <c r="AW24" s="581" t="s">
        <v>268</v>
      </c>
      <c r="AX24" s="442"/>
      <c r="AY24" s="441"/>
      <c r="AZ24" s="456"/>
      <c r="BA24" s="502" t="str">
        <f t="shared" si="32"/>
        <v/>
      </c>
      <c r="BB24" s="441"/>
      <c r="BC24" s="456"/>
      <c r="BD24" s="498" t="str">
        <f t="shared" si="33"/>
        <v/>
      </c>
      <c r="BE24" s="441"/>
      <c r="BF24" s="456"/>
      <c r="BG24" s="494" t="str">
        <f t="shared" si="43"/>
        <v/>
      </c>
      <c r="BH24" s="441"/>
      <c r="BI24" s="580"/>
      <c r="BJ24" s="490" t="str">
        <f t="shared" ref="BJ24:BJ79" si="45">IF(ISBLANK(BI24),"",AX24)</f>
        <v/>
      </c>
      <c r="BK24" s="441"/>
      <c r="BL24" s="456"/>
      <c r="BM24" s="486" t="str">
        <f t="shared" si="44"/>
        <v/>
      </c>
      <c r="BN24" s="441"/>
      <c r="BO24" s="456"/>
      <c r="BP24" s="482" t="str">
        <f t="shared" si="34"/>
        <v/>
      </c>
      <c r="BQ24" s="441"/>
      <c r="BR24" s="456"/>
      <c r="BS24" s="478" t="str">
        <f t="shared" si="35"/>
        <v/>
      </c>
      <c r="BT24" s="441"/>
      <c r="BU24" s="580"/>
      <c r="BV24" s="474" t="str">
        <f t="shared" ref="BV24:BV78" si="46">IF(ISBLANK(BU24),"",AX24)</f>
        <v/>
      </c>
      <c r="BW24" s="441"/>
      <c r="BX24" s="456"/>
      <c r="BY24" s="469" t="str">
        <f t="shared" si="36"/>
        <v/>
      </c>
      <c r="BZ24" s="441"/>
      <c r="CA24" s="456"/>
      <c r="CB24" s="457" t="str">
        <f t="shared" si="37"/>
        <v/>
      </c>
      <c r="CC24" s="441"/>
      <c r="CD24" s="456"/>
      <c r="CE24" s="457" t="str">
        <f t="shared" si="38"/>
        <v/>
      </c>
      <c r="CF24" s="441"/>
      <c r="CG24" s="456"/>
      <c r="CH24" s="457" t="str">
        <f t="shared" si="39"/>
        <v/>
      </c>
      <c r="CI24" s="441"/>
      <c r="CJ24" s="456"/>
      <c r="CK24" s="457" t="str">
        <f t="shared" si="40"/>
        <v/>
      </c>
      <c r="CL24" s="441"/>
      <c r="CM24" s="456"/>
      <c r="CN24" s="457" t="str">
        <f t="shared" si="41"/>
        <v/>
      </c>
      <c r="CO24" s="441"/>
      <c r="CP24" s="456"/>
      <c r="CQ24" s="457" t="str">
        <f t="shared" si="42"/>
        <v/>
      </c>
    </row>
    <row r="25" spans="1:95" ht="21">
      <c r="A25" s="433"/>
      <c r="B25" s="436" t="str">
        <f t="shared" si="0"/>
        <v>crème liquide</v>
      </c>
      <c r="C25" s="437" t="str">
        <f t="shared" si="1"/>
        <v>Kg</v>
      </c>
      <c r="D25" s="596">
        <f>IF(ISTEXT(AZ25),0,IF(ISBLANK(AZ25),0,(AZ25/AY16)*D16))</f>
        <v>0.5</v>
      </c>
      <c r="E25" s="605" t="str">
        <f t="shared" si="2"/>
        <v>Kg</v>
      </c>
      <c r="F25" s="506" t="str">
        <f t="shared" si="3"/>
        <v>C</v>
      </c>
      <c r="G25" s="596">
        <f>IF(ISTEXT(BC25),0,IF(ISBLANK(BC25),0,(BC25/BB16)*G16))</f>
        <v>0</v>
      </c>
      <c r="H25" s="605" t="str">
        <f t="shared" si="4"/>
        <v/>
      </c>
      <c r="I25" s="603">
        <f t="shared" si="5"/>
        <v>0</v>
      </c>
      <c r="J25" s="596">
        <f>IF(ISTEXT(BF25),0,IF(ISBLANK(BF25),0,(BF25/J16)*BE16))</f>
        <v>0</v>
      </c>
      <c r="K25" s="605" t="str">
        <f t="shared" si="6"/>
        <v/>
      </c>
      <c r="L25" s="603">
        <f t="shared" si="7"/>
        <v>0</v>
      </c>
      <c r="M25" s="596">
        <f>IF(ISTEXT(BI25),0,IF(ISBLANK(BI25),0,(BI25/BH16*M16)))</f>
        <v>0</v>
      </c>
      <c r="N25" s="605" t="str">
        <f t="shared" si="8"/>
        <v/>
      </c>
      <c r="O25" s="603">
        <f t="shared" si="9"/>
        <v>0</v>
      </c>
      <c r="P25" s="596">
        <f>IF(ISTEXT(BL25),0,IF(ISBLANK(BL25),0,(BL25/BK16)*P16))</f>
        <v>0</v>
      </c>
      <c r="Q25" s="605" t="str">
        <f t="shared" si="10"/>
        <v/>
      </c>
      <c r="R25" s="603">
        <f t="shared" si="11"/>
        <v>0</v>
      </c>
      <c r="S25" s="596">
        <f>IF(ISTEXT(BO25),0,IF(ISBLANK(BO25),0,(BO25/BN16)*S16))</f>
        <v>0</v>
      </c>
      <c r="T25" s="605" t="str">
        <f t="shared" si="12"/>
        <v/>
      </c>
      <c r="U25" s="603">
        <f t="shared" si="13"/>
        <v>0</v>
      </c>
      <c r="V25" s="596">
        <f>IF(ISTEXT(BR25),0,IF(ISBLANK(BR25),0,(BR25/BQ16)*V16))</f>
        <v>0</v>
      </c>
      <c r="W25" s="605" t="str">
        <f t="shared" si="14"/>
        <v/>
      </c>
      <c r="X25" s="603">
        <f t="shared" si="15"/>
        <v>0</v>
      </c>
      <c r="Y25" s="596">
        <f>IF(ISTEXT(BU25),0,IF(ISBLANK(BU25),0,(BU25/BT16)*Y16))</f>
        <v>0</v>
      </c>
      <c r="Z25" s="605" t="str">
        <f t="shared" si="16"/>
        <v/>
      </c>
      <c r="AA25" s="603">
        <f t="shared" si="17"/>
        <v>0</v>
      </c>
      <c r="AB25" s="596">
        <f>IF(ISTEXT(BX25),0,IF(ISBLANK(BX25),0,(BX25/BW16)*AB16))</f>
        <v>0</v>
      </c>
      <c r="AC25" s="605" t="str">
        <f t="shared" si="18"/>
        <v/>
      </c>
      <c r="AD25" s="603">
        <f t="shared" si="19"/>
        <v>0</v>
      </c>
      <c r="AE25" s="596">
        <f>IF(ISTEXT(CA25),0,IF(ISBLANK(CA25),0,(CA25/BZ16)*AE16))</f>
        <v>0</v>
      </c>
      <c r="AF25" s="605" t="str">
        <f t="shared" si="20"/>
        <v/>
      </c>
      <c r="AG25" s="603">
        <f t="shared" si="21"/>
        <v>0</v>
      </c>
      <c r="AH25" s="596">
        <f>IF(ISTEXT(CD25),0,IF(ISBLANK(CD25),0,(CD25/CC16)*AH16))</f>
        <v>0</v>
      </c>
      <c r="AI25" s="605" t="str">
        <f t="shared" si="22"/>
        <v/>
      </c>
      <c r="AJ25" s="603">
        <f t="shared" si="23"/>
        <v>0</v>
      </c>
      <c r="AK25" s="596">
        <f>IF(ISTEXT(CG25),0,IF(ISBLANK(CG25),0,(CG25/CF16)*AK16))</f>
        <v>0</v>
      </c>
      <c r="AL25" s="605" t="str">
        <f t="shared" si="24"/>
        <v/>
      </c>
      <c r="AM25" s="603">
        <f t="shared" si="25"/>
        <v>0</v>
      </c>
      <c r="AN25" s="596">
        <f>IF(ISTEXT(CJ25),0,IF(ISBLANK(CJ25),0,(CJ25/CI16)*AN16))</f>
        <v>0</v>
      </c>
      <c r="AO25" s="605" t="str">
        <f t="shared" si="26"/>
        <v/>
      </c>
      <c r="AP25" s="603">
        <f t="shared" si="27"/>
        <v>0</v>
      </c>
      <c r="AQ25" s="596">
        <f>IF(ISTEXT(CM25),0,IF(ISBLANK(CM25),0,(CM25/CL16)*AQ16))</f>
        <v>0</v>
      </c>
      <c r="AR25" s="605" t="str">
        <f t="shared" si="28"/>
        <v/>
      </c>
      <c r="AS25" s="603">
        <f t="shared" si="29"/>
        <v>0</v>
      </c>
      <c r="AT25" s="596">
        <f>IF(ISTEXT(CP25),0,IF(ISBLANK(CP25),0,(CP25/CO16)*AT16))</f>
        <v>0</v>
      </c>
      <c r="AU25" s="605" t="str">
        <f t="shared" si="30"/>
        <v/>
      </c>
      <c r="AV25" s="603">
        <f t="shared" si="31"/>
        <v>0</v>
      </c>
      <c r="AW25" s="447" t="s">
        <v>248</v>
      </c>
      <c r="AX25" s="442" t="s">
        <v>9</v>
      </c>
      <c r="AY25" s="441" t="s">
        <v>268</v>
      </c>
      <c r="AZ25" s="580">
        <v>0.2</v>
      </c>
      <c r="BA25" s="502" t="str">
        <f t="shared" si="32"/>
        <v>Kg</v>
      </c>
      <c r="BB25" s="441"/>
      <c r="BC25" s="456"/>
      <c r="BD25" s="498" t="str">
        <f t="shared" si="33"/>
        <v/>
      </c>
      <c r="BE25" s="441"/>
      <c r="BF25" s="456"/>
      <c r="BG25" s="494" t="str">
        <f t="shared" si="43"/>
        <v/>
      </c>
      <c r="BH25" s="441"/>
      <c r="BI25" s="456"/>
      <c r="BJ25" s="490" t="str">
        <f t="shared" si="45"/>
        <v/>
      </c>
      <c r="BK25" s="441"/>
      <c r="BL25" s="456"/>
      <c r="BM25" s="486" t="str">
        <f t="shared" si="44"/>
        <v/>
      </c>
      <c r="BN25" s="441"/>
      <c r="BO25" s="456"/>
      <c r="BP25" s="482" t="str">
        <f t="shared" si="34"/>
        <v/>
      </c>
      <c r="BQ25" s="441"/>
      <c r="BR25" s="456"/>
      <c r="BS25" s="478" t="str">
        <f t="shared" si="35"/>
        <v/>
      </c>
      <c r="BT25" s="441"/>
      <c r="BU25" s="456"/>
      <c r="BV25" s="474" t="str">
        <f t="shared" si="46"/>
        <v/>
      </c>
      <c r="BW25" s="441"/>
      <c r="BX25" s="456"/>
      <c r="BY25" s="469" t="str">
        <f t="shared" si="36"/>
        <v/>
      </c>
      <c r="BZ25" s="441"/>
      <c r="CA25" s="456"/>
      <c r="CB25" s="457" t="str">
        <f t="shared" si="37"/>
        <v/>
      </c>
      <c r="CC25" s="441"/>
      <c r="CD25" s="456"/>
      <c r="CE25" s="457" t="str">
        <f t="shared" si="38"/>
        <v/>
      </c>
      <c r="CF25" s="441"/>
      <c r="CG25" s="456"/>
      <c r="CH25" s="457" t="str">
        <f t="shared" si="39"/>
        <v/>
      </c>
      <c r="CI25" s="441"/>
      <c r="CJ25" s="456"/>
      <c r="CK25" s="457" t="str">
        <f t="shared" si="40"/>
        <v/>
      </c>
      <c r="CL25" s="441"/>
      <c r="CM25" s="456"/>
      <c r="CN25" s="457" t="str">
        <f t="shared" si="41"/>
        <v/>
      </c>
      <c r="CO25" s="441"/>
      <c r="CP25" s="456"/>
      <c r="CQ25" s="457" t="str">
        <f t="shared" si="42"/>
        <v/>
      </c>
    </row>
    <row r="26" spans="1:95" ht="21">
      <c r="A26" s="433"/>
      <c r="B26" s="436" t="str">
        <f t="shared" si="0"/>
        <v>E</v>
      </c>
      <c r="C26" s="437">
        <f t="shared" si="1"/>
        <v>0</v>
      </c>
      <c r="D26" s="596">
        <f>IF(ISTEXT(AZ26),0,IF(ISBLANK(AZ26),0,(AZ26/AY16)*D16))</f>
        <v>0</v>
      </c>
      <c r="E26" s="605" t="str">
        <f t="shared" si="2"/>
        <v/>
      </c>
      <c r="F26" s="603">
        <f t="shared" si="3"/>
        <v>0</v>
      </c>
      <c r="G26" s="596">
        <f>IF(ISTEXT(BC26),0,IF(ISBLANK(BC26),0,(BC26/BB16)*G16))</f>
        <v>0</v>
      </c>
      <c r="H26" s="605" t="str">
        <f t="shared" si="4"/>
        <v/>
      </c>
      <c r="I26" s="603">
        <f t="shared" si="5"/>
        <v>0</v>
      </c>
      <c r="J26" s="596">
        <f>IF(ISTEXT(BF26),0,IF(ISBLANK(BF26),0,(BF26/J16)*BE16))</f>
        <v>0</v>
      </c>
      <c r="K26" s="605" t="str">
        <f t="shared" si="6"/>
        <v/>
      </c>
      <c r="L26" s="603">
        <f t="shared" si="7"/>
        <v>0</v>
      </c>
      <c r="M26" s="596">
        <f>IF(ISTEXT(BI26),0,IF(ISBLANK(BI26),0,(BI26/BH16*M16)))</f>
        <v>0</v>
      </c>
      <c r="N26" s="605" t="str">
        <f t="shared" si="8"/>
        <v/>
      </c>
      <c r="O26" s="603">
        <f t="shared" si="9"/>
        <v>0</v>
      </c>
      <c r="P26" s="596">
        <f>IF(ISTEXT(BL26),0,IF(ISBLANK(BL26),0,(BL26/BK16)*P16))</f>
        <v>0</v>
      </c>
      <c r="Q26" s="605" t="str">
        <f t="shared" si="10"/>
        <v/>
      </c>
      <c r="R26" s="603">
        <f t="shared" si="11"/>
        <v>0</v>
      </c>
      <c r="S26" s="596">
        <f>IF(ISTEXT(BO26),0,IF(ISBLANK(BO26),0,(BO26/BN16)*S16))</f>
        <v>0</v>
      </c>
      <c r="T26" s="605" t="str">
        <f t="shared" si="12"/>
        <v/>
      </c>
      <c r="U26" s="603">
        <f t="shared" si="13"/>
        <v>0</v>
      </c>
      <c r="V26" s="596">
        <f>IF(ISTEXT(BR26),0,IF(ISBLANK(BR26),0,(BR26/BQ16)*V16))</f>
        <v>0</v>
      </c>
      <c r="W26" s="605" t="str">
        <f t="shared" si="14"/>
        <v/>
      </c>
      <c r="X26" s="603">
        <f t="shared" si="15"/>
        <v>0</v>
      </c>
      <c r="Y26" s="596">
        <f>IF(ISTEXT(BU26),0,IF(ISBLANK(BU26),0,(BU26/BT16)*Y16))</f>
        <v>0</v>
      </c>
      <c r="Z26" s="605" t="str">
        <f t="shared" si="16"/>
        <v/>
      </c>
      <c r="AA26" s="603">
        <f t="shared" si="17"/>
        <v>0</v>
      </c>
      <c r="AB26" s="596">
        <f>IF(ISTEXT(BX26),0,IF(ISBLANK(BX26),0,(BX26/BW16)*AB16))</f>
        <v>0</v>
      </c>
      <c r="AC26" s="605" t="str">
        <f t="shared" si="18"/>
        <v/>
      </c>
      <c r="AD26" s="602">
        <f t="shared" si="19"/>
        <v>0</v>
      </c>
      <c r="AE26" s="596">
        <f>IF(ISTEXT(CA26),0,IF(ISBLANK(CA26),0,(CA26/BZ16)*AE16))</f>
        <v>0</v>
      </c>
      <c r="AF26" s="605" t="str">
        <f t="shared" si="20"/>
        <v/>
      </c>
      <c r="AG26" s="602">
        <f t="shared" si="21"/>
        <v>0</v>
      </c>
      <c r="AH26" s="596">
        <f>IF(ISTEXT(CD26),0,IF(ISBLANK(CD26),0,(CD26/CC16)*AH16))</f>
        <v>0</v>
      </c>
      <c r="AI26" s="605" t="str">
        <f t="shared" si="22"/>
        <v/>
      </c>
      <c r="AJ26" s="602">
        <f t="shared" si="23"/>
        <v>0</v>
      </c>
      <c r="AK26" s="596">
        <f>IF(ISTEXT(CG26),0,IF(ISBLANK(CG26),0,(CG26/CF16)*AK16))</f>
        <v>0</v>
      </c>
      <c r="AL26" s="605" t="str">
        <f t="shared" si="24"/>
        <v/>
      </c>
      <c r="AM26" s="602">
        <f t="shared" si="25"/>
        <v>0</v>
      </c>
      <c r="AN26" s="596">
        <f>IF(ISTEXT(CJ26),0,IF(ISBLANK(CJ26),0,(CJ26/CI16)*AN16))</f>
        <v>0</v>
      </c>
      <c r="AO26" s="605" t="str">
        <f t="shared" si="26"/>
        <v/>
      </c>
      <c r="AP26" s="602">
        <f t="shared" si="27"/>
        <v>0</v>
      </c>
      <c r="AQ26" s="596">
        <f>IF(ISTEXT(CM26),0,IF(ISBLANK(CM26),0,(CM26/CL16)*AQ16))</f>
        <v>0</v>
      </c>
      <c r="AR26" s="605" t="str">
        <f t="shared" si="28"/>
        <v/>
      </c>
      <c r="AS26" s="602">
        <f t="shared" si="29"/>
        <v>0</v>
      </c>
      <c r="AT26" s="596">
        <f>IF(ISTEXT(CP26),0,IF(ISBLANK(CP26),0,(CP26/CO16)*AT16))</f>
        <v>0</v>
      </c>
      <c r="AU26" s="605" t="str">
        <f t="shared" si="30"/>
        <v/>
      </c>
      <c r="AV26" s="602">
        <f t="shared" si="31"/>
        <v>0</v>
      </c>
      <c r="AW26" s="581" t="s">
        <v>291</v>
      </c>
      <c r="AX26" s="442"/>
      <c r="AY26" s="441"/>
      <c r="AZ26" s="580"/>
      <c r="BA26" s="502" t="str">
        <f t="shared" ref="BA26:BA78" si="47">IF(ISBLANK(AZ26),"",AX26)</f>
        <v/>
      </c>
      <c r="BB26" s="441"/>
      <c r="BC26" s="456"/>
      <c r="BD26" s="498" t="str">
        <f t="shared" si="33"/>
        <v/>
      </c>
      <c r="BE26" s="441"/>
      <c r="BF26" s="456"/>
      <c r="BG26" s="494" t="str">
        <f t="shared" si="43"/>
        <v/>
      </c>
      <c r="BH26" s="441"/>
      <c r="BI26" s="456"/>
      <c r="BJ26" s="490" t="str">
        <f t="shared" si="45"/>
        <v/>
      </c>
      <c r="BK26" s="441"/>
      <c r="BL26" s="456"/>
      <c r="BM26" s="486" t="str">
        <f t="shared" si="44"/>
        <v/>
      </c>
      <c r="BN26" s="441"/>
      <c r="BO26" s="456"/>
      <c r="BP26" s="482" t="str">
        <f t="shared" si="34"/>
        <v/>
      </c>
      <c r="BQ26" s="441"/>
      <c r="BR26" s="456"/>
      <c r="BS26" s="478" t="str">
        <f t="shared" si="35"/>
        <v/>
      </c>
      <c r="BT26" s="441"/>
      <c r="BU26" s="456"/>
      <c r="BV26" s="474" t="str">
        <f t="shared" si="46"/>
        <v/>
      </c>
      <c r="BW26" s="441"/>
      <c r="BX26" s="456"/>
      <c r="BY26" s="469" t="str">
        <f t="shared" si="36"/>
        <v/>
      </c>
      <c r="BZ26" s="441"/>
      <c r="CA26" s="456"/>
      <c r="CB26" s="457" t="str">
        <f t="shared" si="37"/>
        <v/>
      </c>
      <c r="CC26" s="441"/>
      <c r="CD26" s="456"/>
      <c r="CE26" s="457" t="str">
        <f t="shared" si="38"/>
        <v/>
      </c>
      <c r="CF26" s="441"/>
      <c r="CG26" s="456"/>
      <c r="CH26" s="457" t="str">
        <f t="shared" si="39"/>
        <v/>
      </c>
      <c r="CI26" s="441"/>
      <c r="CJ26" s="456"/>
      <c r="CK26" s="457" t="str">
        <f t="shared" si="40"/>
        <v/>
      </c>
      <c r="CL26" s="441"/>
      <c r="CM26" s="456"/>
      <c r="CN26" s="457" t="str">
        <f t="shared" si="41"/>
        <v/>
      </c>
      <c r="CO26" s="441"/>
      <c r="CP26" s="456"/>
      <c r="CQ26" s="457" t="str">
        <f t="shared" si="42"/>
        <v/>
      </c>
    </row>
    <row r="27" spans="1:95" ht="21">
      <c r="A27" s="433"/>
      <c r="B27" s="436" t="str">
        <f t="shared" si="0"/>
        <v>eau froide</v>
      </c>
      <c r="C27" s="437" t="str">
        <f t="shared" si="1"/>
        <v>L</v>
      </c>
      <c r="D27" s="596">
        <f>IF(ISTEXT(AZ27),0,IF(ISBLANK(AZ27),0,(AZ27/AY16)*D16))</f>
        <v>0.15</v>
      </c>
      <c r="E27" s="605" t="str">
        <f t="shared" si="2"/>
        <v>L</v>
      </c>
      <c r="F27" s="603">
        <f t="shared" si="3"/>
        <v>0</v>
      </c>
      <c r="G27" s="596">
        <f>IF(ISTEXT(BC27),0,IF(ISBLANK(BC27),0,(BC27/BB16)*G16))</f>
        <v>0.25</v>
      </c>
      <c r="H27" s="605" t="str">
        <f t="shared" si="4"/>
        <v>L</v>
      </c>
      <c r="I27" s="508" t="str">
        <f t="shared" si="5"/>
        <v>A</v>
      </c>
      <c r="J27" s="596">
        <f>IF(ISTEXT(BF27),0,IF(ISBLANK(BF27),0,(BF27/J16)*BE16))</f>
        <v>4.8000000000000001E-2</v>
      </c>
      <c r="K27" s="605" t="str">
        <f t="shared" si="6"/>
        <v>L</v>
      </c>
      <c r="L27" s="507" t="str">
        <f t="shared" si="7"/>
        <v>B</v>
      </c>
      <c r="M27" s="596">
        <f>IF(ISTEXT(BI27),0,IF(ISBLANK(BI27),0,(BI27/BH16*M16)))</f>
        <v>0</v>
      </c>
      <c r="N27" s="605" t="str">
        <f t="shared" si="8"/>
        <v/>
      </c>
      <c r="O27" s="603">
        <f t="shared" si="9"/>
        <v>0</v>
      </c>
      <c r="P27" s="596">
        <f>IF(ISTEXT(BL27),0,IF(ISBLANK(BL27),0,(BL27/BK16)*P16))</f>
        <v>4.1666666666666664E-2</v>
      </c>
      <c r="Q27" s="605" t="str">
        <f t="shared" si="10"/>
        <v>L</v>
      </c>
      <c r="R27" s="508" t="str">
        <f t="shared" si="11"/>
        <v>A</v>
      </c>
      <c r="S27" s="596">
        <f>IF(ISTEXT(BO27),0,IF(ISBLANK(BO27),0,(BO27/BN16)*S16))</f>
        <v>0.41666666666666663</v>
      </c>
      <c r="T27" s="605" t="str">
        <f t="shared" si="12"/>
        <v>L</v>
      </c>
      <c r="U27" s="508" t="str">
        <f t="shared" si="13"/>
        <v>A</v>
      </c>
      <c r="V27" s="596">
        <f>IF(ISTEXT(BR27),0,IF(ISBLANK(BR27),0,(BR27/BQ16)*V16))</f>
        <v>0</v>
      </c>
      <c r="W27" s="605" t="str">
        <f t="shared" si="14"/>
        <v/>
      </c>
      <c r="X27" s="603">
        <f t="shared" si="15"/>
        <v>0</v>
      </c>
      <c r="Y27" s="596">
        <f>IF(ISTEXT(BU27),0,IF(ISBLANK(BU27),0,(BU27/BT16)*Y16))</f>
        <v>0</v>
      </c>
      <c r="Z27" s="605" t="str">
        <f t="shared" si="16"/>
        <v/>
      </c>
      <c r="AA27" s="603">
        <f t="shared" si="17"/>
        <v>0</v>
      </c>
      <c r="AB27" s="596">
        <f>IF(ISTEXT(BX27),0,IF(ISBLANK(BX27),0,(BX27/BW16)*AB16))</f>
        <v>0</v>
      </c>
      <c r="AC27" s="605" t="str">
        <f t="shared" si="18"/>
        <v/>
      </c>
      <c r="AD27" s="600">
        <f t="shared" si="19"/>
        <v>0</v>
      </c>
      <c r="AE27" s="596">
        <f>IF(ISTEXT(CA27),0,IF(ISBLANK(CA27),0,(CA27/BZ16)*AE16))</f>
        <v>0</v>
      </c>
      <c r="AF27" s="605" t="str">
        <f t="shared" si="20"/>
        <v/>
      </c>
      <c r="AG27" s="600">
        <f t="shared" si="21"/>
        <v>0</v>
      </c>
      <c r="AH27" s="596">
        <f>IF(ISTEXT(CD27),0,IF(ISBLANK(CD27),0,(CD27/CC16)*AH16))</f>
        <v>0</v>
      </c>
      <c r="AI27" s="605" t="str">
        <f t="shared" si="22"/>
        <v/>
      </c>
      <c r="AJ27" s="600">
        <f t="shared" si="23"/>
        <v>0</v>
      </c>
      <c r="AK27" s="596">
        <f>IF(ISTEXT(CG27),0,IF(ISBLANK(CG27),0,(CG27/CF16)*AK16))</f>
        <v>0</v>
      </c>
      <c r="AL27" s="605" t="str">
        <f t="shared" si="24"/>
        <v/>
      </c>
      <c r="AM27" s="600">
        <f t="shared" si="25"/>
        <v>0</v>
      </c>
      <c r="AN27" s="596">
        <f>IF(ISTEXT(CJ27),0,IF(ISBLANK(CJ27),0,(CJ27/CI16)*AN16))</f>
        <v>0</v>
      </c>
      <c r="AO27" s="605" t="str">
        <f t="shared" si="26"/>
        <v/>
      </c>
      <c r="AP27" s="600">
        <f t="shared" si="27"/>
        <v>0</v>
      </c>
      <c r="AQ27" s="596">
        <f>IF(ISTEXT(CM27),0,IF(ISBLANK(CM27),0,(CM27/CL16)*AQ16))</f>
        <v>0</v>
      </c>
      <c r="AR27" s="605" t="str">
        <f t="shared" si="28"/>
        <v/>
      </c>
      <c r="AS27" s="600">
        <f t="shared" si="29"/>
        <v>0</v>
      </c>
      <c r="AT27" s="596">
        <f>IF(ISTEXT(CP27),0,IF(ISBLANK(CP27),0,(CP27/CO16)*AT16))</f>
        <v>0</v>
      </c>
      <c r="AU27" s="605" t="str">
        <f t="shared" si="30"/>
        <v/>
      </c>
      <c r="AV27" s="600">
        <f t="shared" si="31"/>
        <v>0</v>
      </c>
      <c r="AW27" s="447" t="s">
        <v>244</v>
      </c>
      <c r="AX27" s="442" t="s">
        <v>294</v>
      </c>
      <c r="AY27" s="441"/>
      <c r="AZ27" s="580">
        <v>0.06</v>
      </c>
      <c r="BA27" s="503" t="str">
        <f t="shared" si="47"/>
        <v>L</v>
      </c>
      <c r="BB27" s="441" t="s">
        <v>186</v>
      </c>
      <c r="BC27" s="580">
        <v>0.1</v>
      </c>
      <c r="BD27" s="499" t="str">
        <f>IF(ISBLANK(BC27),"",AX27)</f>
        <v>L</v>
      </c>
      <c r="BE27" s="441" t="s">
        <v>187</v>
      </c>
      <c r="BF27" s="580">
        <v>0.12</v>
      </c>
      <c r="BG27" s="495" t="str">
        <f>IF(ISBLANK(BF27),"",AX27)</f>
        <v>L</v>
      </c>
      <c r="BH27" s="441"/>
      <c r="BI27" s="458"/>
      <c r="BJ27" s="491" t="str">
        <f t="shared" si="45"/>
        <v/>
      </c>
      <c r="BK27" s="441" t="s">
        <v>186</v>
      </c>
      <c r="BL27" s="580">
        <v>2.5000000000000001E-2</v>
      </c>
      <c r="BM27" s="487" t="str">
        <f t="shared" si="44"/>
        <v>L</v>
      </c>
      <c r="BN27" s="441" t="s">
        <v>186</v>
      </c>
      <c r="BO27" s="580">
        <v>0.25</v>
      </c>
      <c r="BP27" s="483" t="str">
        <f>IF(ISBLANK(BO27),"",AX27)</f>
        <v>L</v>
      </c>
      <c r="BQ27" s="441"/>
      <c r="BR27" s="458"/>
      <c r="BS27" s="479" t="str">
        <f t="shared" si="35"/>
        <v/>
      </c>
      <c r="BT27" s="441"/>
      <c r="BU27" s="458"/>
      <c r="BV27" s="475" t="str">
        <f t="shared" si="46"/>
        <v/>
      </c>
      <c r="BW27" s="441"/>
      <c r="BX27" s="456"/>
      <c r="BY27" s="469" t="str">
        <f t="shared" si="36"/>
        <v/>
      </c>
      <c r="BZ27" s="441"/>
      <c r="CA27" s="456"/>
      <c r="CB27" s="457" t="str">
        <f t="shared" si="37"/>
        <v/>
      </c>
      <c r="CC27" s="441"/>
      <c r="CD27" s="456"/>
      <c r="CE27" s="457" t="str">
        <f t="shared" si="38"/>
        <v/>
      </c>
      <c r="CF27" s="441"/>
      <c r="CG27" s="456"/>
      <c r="CH27" s="457" t="str">
        <f t="shared" si="39"/>
        <v/>
      </c>
      <c r="CI27" s="441"/>
      <c r="CJ27" s="456"/>
      <c r="CK27" s="457" t="str">
        <f t="shared" si="40"/>
        <v/>
      </c>
      <c r="CL27" s="441"/>
      <c r="CM27" s="456"/>
      <c r="CN27" s="457" t="str">
        <f t="shared" si="41"/>
        <v/>
      </c>
      <c r="CO27" s="441"/>
      <c r="CP27" s="456"/>
      <c r="CQ27" s="457" t="str">
        <f t="shared" si="42"/>
        <v/>
      </c>
    </row>
    <row r="28" spans="1:95" ht="21">
      <c r="A28" s="433"/>
      <c r="B28" s="436" t="str">
        <f t="shared" si="0"/>
        <v>eau tiède</v>
      </c>
      <c r="C28" s="438" t="str">
        <f t="shared" si="1"/>
        <v>Kg</v>
      </c>
      <c r="D28" s="596">
        <f>IF(ISTEXT(AZ28),0,IF(ISBLANK(AZ28),0,(AZ28/AY16)*D16))</f>
        <v>2.5000000000000001E-2</v>
      </c>
      <c r="E28" s="605" t="str">
        <f t="shared" si="2"/>
        <v>Kg</v>
      </c>
      <c r="F28" s="508" t="str">
        <f t="shared" si="3"/>
        <v>A</v>
      </c>
      <c r="G28" s="596">
        <f>IF(ISTEXT(BC28),0,IF(ISBLANK(BC28),0,(BC28/BB16)*G16))</f>
        <v>0</v>
      </c>
      <c r="H28" s="605" t="str">
        <f t="shared" si="4"/>
        <v/>
      </c>
      <c r="I28" s="603">
        <f t="shared" si="5"/>
        <v>0</v>
      </c>
      <c r="J28" s="596">
        <f>IF(ISTEXT(BF28),0,IF(ISBLANK(BF28),0,(BF28/J16)*BE16))</f>
        <v>0</v>
      </c>
      <c r="K28" s="605" t="str">
        <f t="shared" si="6"/>
        <v/>
      </c>
      <c r="L28" s="603">
        <f t="shared" si="7"/>
        <v>0</v>
      </c>
      <c r="M28" s="596">
        <f>IF(ISTEXT(BI28),0,IF(ISBLANK(BI28),0,(BI28/BH16*M16)))</f>
        <v>0</v>
      </c>
      <c r="N28" s="605" t="str">
        <f t="shared" si="8"/>
        <v/>
      </c>
      <c r="O28" s="603">
        <f t="shared" si="9"/>
        <v>0</v>
      </c>
      <c r="P28" s="596">
        <f>IF(ISTEXT(BL28),0,IF(ISBLANK(BL28),0,(BL28/BK16)*P16))</f>
        <v>0</v>
      </c>
      <c r="Q28" s="605" t="str">
        <f t="shared" si="10"/>
        <v/>
      </c>
      <c r="R28" s="603">
        <f t="shared" si="11"/>
        <v>0</v>
      </c>
      <c r="S28" s="596">
        <f>IF(ISTEXT(BO28),0,IF(ISBLANK(BO28),0,(BO28/BN16)*S16))</f>
        <v>0</v>
      </c>
      <c r="T28" s="605" t="str">
        <f t="shared" si="12"/>
        <v/>
      </c>
      <c r="U28" s="603">
        <f t="shared" si="13"/>
        <v>0</v>
      </c>
      <c r="V28" s="596">
        <f>IF(ISTEXT(BR28),0,IF(ISBLANK(BR28),0,(BR28/BQ16)*V16))</f>
        <v>0</v>
      </c>
      <c r="W28" s="605" t="str">
        <f t="shared" si="14"/>
        <v/>
      </c>
      <c r="X28" s="603">
        <f t="shared" si="15"/>
        <v>0</v>
      </c>
      <c r="Y28" s="596">
        <f>IF(ISTEXT(BU28),0,IF(ISBLANK(BU28),0,(BU28/BT16)*Y16))</f>
        <v>0</v>
      </c>
      <c r="Z28" s="605" t="str">
        <f t="shared" si="16"/>
        <v/>
      </c>
      <c r="AA28" s="603">
        <f t="shared" si="17"/>
        <v>0</v>
      </c>
      <c r="AB28" s="596">
        <f>IF(ISTEXT(BX28),0,IF(ISBLANK(BX28),0,(BX28/BW16)*AB16))</f>
        <v>0</v>
      </c>
      <c r="AC28" s="605" t="str">
        <f t="shared" si="18"/>
        <v/>
      </c>
      <c r="AD28" s="600">
        <f t="shared" si="19"/>
        <v>0</v>
      </c>
      <c r="AE28" s="596">
        <f>IF(ISTEXT(CA28),0,IF(ISBLANK(CA28),0,(CA28/BZ16)*AE16))</f>
        <v>0</v>
      </c>
      <c r="AF28" s="605" t="str">
        <f t="shared" si="20"/>
        <v/>
      </c>
      <c r="AG28" s="600">
        <f t="shared" si="21"/>
        <v>0</v>
      </c>
      <c r="AH28" s="596">
        <f>IF(ISTEXT(CD28),0,IF(ISBLANK(CD28),0,(CD28/CC16)*AH16))</f>
        <v>0</v>
      </c>
      <c r="AI28" s="605" t="str">
        <f t="shared" si="22"/>
        <v/>
      </c>
      <c r="AJ28" s="600">
        <f t="shared" si="23"/>
        <v>0</v>
      </c>
      <c r="AK28" s="596">
        <f>IF(ISTEXT(CG28),0,IF(ISBLANK(CG28),0,(CG28/CF16)*AK16))</f>
        <v>0</v>
      </c>
      <c r="AL28" s="605" t="str">
        <f t="shared" si="24"/>
        <v/>
      </c>
      <c r="AM28" s="600">
        <f t="shared" si="25"/>
        <v>0</v>
      </c>
      <c r="AN28" s="596">
        <f>IF(ISTEXT(CJ28),0,IF(ISBLANK(CJ28),0,(CJ28/CI16)*AN16))</f>
        <v>0</v>
      </c>
      <c r="AO28" s="605" t="str">
        <f t="shared" si="26"/>
        <v/>
      </c>
      <c r="AP28" s="600">
        <f t="shared" si="27"/>
        <v>0</v>
      </c>
      <c r="AQ28" s="596">
        <f>IF(ISTEXT(CM28),0,IF(ISBLANK(CM28),0,(CM28/CL16)*AQ16))</f>
        <v>0</v>
      </c>
      <c r="AR28" s="605" t="str">
        <f t="shared" si="28"/>
        <v/>
      </c>
      <c r="AS28" s="600">
        <f t="shared" si="29"/>
        <v>0</v>
      </c>
      <c r="AT28" s="596">
        <f>IF(ISTEXT(CP28),0,IF(ISBLANK(CP28),0,(CP28/CO16)*AT16))</f>
        <v>0</v>
      </c>
      <c r="AU28" s="605" t="str">
        <f t="shared" si="30"/>
        <v/>
      </c>
      <c r="AV28" s="600">
        <f t="shared" si="31"/>
        <v>0</v>
      </c>
      <c r="AW28" s="447" t="s">
        <v>240</v>
      </c>
      <c r="AX28" s="442" t="s">
        <v>9</v>
      </c>
      <c r="AY28" s="441" t="s">
        <v>186</v>
      </c>
      <c r="AZ28" s="580">
        <v>0.01</v>
      </c>
      <c r="BA28" s="502" t="str">
        <f t="shared" si="47"/>
        <v>Kg</v>
      </c>
      <c r="BB28" s="441"/>
      <c r="BC28" s="456"/>
      <c r="BD28" s="498" t="str">
        <f t="shared" ref="BD28:BD68" si="48">IF(ISBLANK(BC28),"",AX28)</f>
        <v/>
      </c>
      <c r="BE28" s="441"/>
      <c r="BF28" s="456"/>
      <c r="BG28" s="494" t="str">
        <f t="shared" ref="BG28:BG68" si="49">IF(ISBLANK(BF28),"",AX28)</f>
        <v/>
      </c>
      <c r="BH28" s="441"/>
      <c r="BI28" s="456"/>
      <c r="BJ28" s="490" t="str">
        <f t="shared" si="45"/>
        <v/>
      </c>
      <c r="BK28" s="441"/>
      <c r="BL28" s="456"/>
      <c r="BM28" s="486" t="str">
        <f t="shared" si="44"/>
        <v/>
      </c>
      <c r="BN28" s="441"/>
      <c r="BO28" s="456"/>
      <c r="BP28" s="482" t="str">
        <f t="shared" ref="BP28:BP76" si="50">IF(ISBLANK(BO28),"",AX28)</f>
        <v/>
      </c>
      <c r="BQ28" s="441"/>
      <c r="BR28" s="456"/>
      <c r="BS28" s="478" t="str">
        <f t="shared" si="35"/>
        <v/>
      </c>
      <c r="BT28" s="441"/>
      <c r="BU28" s="456"/>
      <c r="BV28" s="474" t="str">
        <f t="shared" si="46"/>
        <v/>
      </c>
      <c r="BW28" s="441"/>
      <c r="BX28" s="456"/>
      <c r="BY28" s="469" t="str">
        <f t="shared" si="36"/>
        <v/>
      </c>
      <c r="BZ28" s="441"/>
      <c r="CA28" s="456"/>
      <c r="CB28" s="457" t="str">
        <f t="shared" si="37"/>
        <v/>
      </c>
      <c r="CC28" s="441"/>
      <c r="CD28" s="456"/>
      <c r="CE28" s="457" t="str">
        <f t="shared" si="38"/>
        <v/>
      </c>
      <c r="CF28" s="441"/>
      <c r="CG28" s="456"/>
      <c r="CH28" s="457" t="str">
        <f t="shared" si="39"/>
        <v/>
      </c>
      <c r="CI28" s="441"/>
      <c r="CJ28" s="456"/>
      <c r="CK28" s="457" t="str">
        <f t="shared" si="40"/>
        <v/>
      </c>
      <c r="CL28" s="441"/>
      <c r="CM28" s="456"/>
      <c r="CN28" s="457" t="str">
        <f t="shared" si="41"/>
        <v/>
      </c>
      <c r="CO28" s="441"/>
      <c r="CP28" s="456"/>
      <c r="CQ28" s="457" t="str">
        <f t="shared" si="42"/>
        <v/>
      </c>
    </row>
    <row r="29" spans="1:95" ht="21">
      <c r="A29" s="433"/>
      <c r="B29" s="436" t="str">
        <f t="shared" si="0"/>
        <v>eau de fleur d'oranger</v>
      </c>
      <c r="C29" s="439" t="str">
        <f t="shared" si="1"/>
        <v>C à S</v>
      </c>
      <c r="D29" s="596">
        <f>IF(ISTEXT(AZ29),0,IF(ISBLANK(AZ29),0,(AZ29/AY16)*D16))</f>
        <v>0</v>
      </c>
      <c r="E29" s="605" t="str">
        <f t="shared" si="2"/>
        <v/>
      </c>
      <c r="F29" s="603">
        <f t="shared" si="3"/>
        <v>0</v>
      </c>
      <c r="G29" s="596">
        <f>IF(ISTEXT(BC29),0,IF(ISBLANK(BC29),0,(BC29/BB16)*G16))</f>
        <v>0</v>
      </c>
      <c r="H29" s="605" t="str">
        <f t="shared" si="4"/>
        <v/>
      </c>
      <c r="I29" s="603">
        <f t="shared" si="5"/>
        <v>0</v>
      </c>
      <c r="J29" s="599">
        <f>IF(ISTEXT(BF29),0,IF(ISBLANK(BF29),0,(BF29/J16)*BE16))</f>
        <v>0.4</v>
      </c>
      <c r="K29" s="605" t="str">
        <f t="shared" si="6"/>
        <v>C à S</v>
      </c>
      <c r="L29" s="506" t="str">
        <f t="shared" si="7"/>
        <v>C</v>
      </c>
      <c r="M29" s="596">
        <f>IF(ISTEXT(BI29),0,IF(ISBLANK(BI29),0,(BI29/BH16*M16)))</f>
        <v>0</v>
      </c>
      <c r="N29" s="605" t="str">
        <f t="shared" si="8"/>
        <v/>
      </c>
      <c r="O29" s="603">
        <f t="shared" si="9"/>
        <v>0</v>
      </c>
      <c r="P29" s="596">
        <f>IF(ISTEXT(BL29),0,IF(ISBLANK(BL29),0,(BL29/BK16)*P16))</f>
        <v>0</v>
      </c>
      <c r="Q29" s="605" t="str">
        <f t="shared" si="10"/>
        <v/>
      </c>
      <c r="R29" s="603">
        <f t="shared" si="11"/>
        <v>0</v>
      </c>
      <c r="S29" s="596">
        <f>IF(ISTEXT(BO29),0,IF(ISBLANK(BO29),0,(BO29/BN16)*S16))</f>
        <v>0</v>
      </c>
      <c r="T29" s="605" t="str">
        <f t="shared" si="12"/>
        <v/>
      </c>
      <c r="U29" s="603">
        <f t="shared" si="13"/>
        <v>0</v>
      </c>
      <c r="V29" s="599">
        <f>IF(ISTEXT(BR29),0,IF(ISBLANK(BR29),0,(BR29/BQ16)*V16))</f>
        <v>6.6666666666666661</v>
      </c>
      <c r="W29" s="605" t="str">
        <f t="shared" si="14"/>
        <v>C à S</v>
      </c>
      <c r="X29" s="507" t="str">
        <f t="shared" si="15"/>
        <v>B</v>
      </c>
      <c r="Y29" s="596">
        <f>IF(ISTEXT(BU29),0,IF(ISBLANK(BU29),0,(BU29/BT16)*Y16))</f>
        <v>0</v>
      </c>
      <c r="Z29" s="605" t="str">
        <f t="shared" si="16"/>
        <v/>
      </c>
      <c r="AA29" s="603">
        <f t="shared" si="17"/>
        <v>0</v>
      </c>
      <c r="AB29" s="596">
        <f>IF(ISTEXT(BX29),0,IF(ISBLANK(BX29),0,(BX29/BW16)*AB16))</f>
        <v>0</v>
      </c>
      <c r="AC29" s="605" t="str">
        <f t="shared" si="18"/>
        <v/>
      </c>
      <c r="AD29" s="602">
        <f t="shared" si="19"/>
        <v>0</v>
      </c>
      <c r="AE29" s="596">
        <f>IF(ISTEXT(CA29),0,IF(ISBLANK(CA29),0,(CA29/BZ16)*AE16))</f>
        <v>0</v>
      </c>
      <c r="AF29" s="605" t="str">
        <f t="shared" si="20"/>
        <v/>
      </c>
      <c r="AG29" s="602">
        <f t="shared" si="21"/>
        <v>0</v>
      </c>
      <c r="AH29" s="596">
        <f>IF(ISTEXT(CD29),0,IF(ISBLANK(CD29),0,(CD29/CC16)*AH16))</f>
        <v>0</v>
      </c>
      <c r="AI29" s="605" t="str">
        <f t="shared" si="22"/>
        <v/>
      </c>
      <c r="AJ29" s="602">
        <f t="shared" si="23"/>
        <v>0</v>
      </c>
      <c r="AK29" s="596">
        <f>IF(ISTEXT(CG29),0,IF(ISBLANK(CG29),0,(CG29/CF16)*AK16))</f>
        <v>0</v>
      </c>
      <c r="AL29" s="605" t="str">
        <f t="shared" si="24"/>
        <v/>
      </c>
      <c r="AM29" s="602">
        <f t="shared" si="25"/>
        <v>0</v>
      </c>
      <c r="AN29" s="596">
        <f>IF(ISTEXT(CJ29),0,IF(ISBLANK(CJ29),0,(CJ29/CI16)*AN16))</f>
        <v>0</v>
      </c>
      <c r="AO29" s="605" t="str">
        <f t="shared" si="26"/>
        <v/>
      </c>
      <c r="AP29" s="602">
        <f t="shared" si="27"/>
        <v>0</v>
      </c>
      <c r="AQ29" s="596">
        <f>IF(ISTEXT(CM29),0,IF(ISBLANK(CM29),0,(CM29/CL16)*AQ16))</f>
        <v>0</v>
      </c>
      <c r="AR29" s="605" t="str">
        <f t="shared" si="28"/>
        <v/>
      </c>
      <c r="AS29" s="602">
        <f t="shared" si="29"/>
        <v>0</v>
      </c>
      <c r="AT29" s="596">
        <f>IF(ISTEXT(CP29),0,IF(ISBLANK(CP29),0,(CP29/CO16)*AT16))</f>
        <v>0</v>
      </c>
      <c r="AU29" s="605" t="str">
        <f t="shared" si="30"/>
        <v/>
      </c>
      <c r="AV29" s="602">
        <f t="shared" si="31"/>
        <v>0</v>
      </c>
      <c r="AW29" s="447" t="s">
        <v>220</v>
      </c>
      <c r="AX29" s="442" t="s">
        <v>86</v>
      </c>
      <c r="AY29" s="441"/>
      <c r="AZ29" s="456"/>
      <c r="BA29" s="502" t="str">
        <f t="shared" si="47"/>
        <v/>
      </c>
      <c r="BB29" s="441"/>
      <c r="BC29" s="456"/>
      <c r="BD29" s="498" t="str">
        <f t="shared" si="48"/>
        <v/>
      </c>
      <c r="BE29" s="441" t="s">
        <v>268</v>
      </c>
      <c r="BF29" s="456">
        <v>1</v>
      </c>
      <c r="BG29" s="494" t="str">
        <f t="shared" si="49"/>
        <v>C à S</v>
      </c>
      <c r="BH29" s="441"/>
      <c r="BI29" s="456"/>
      <c r="BJ29" s="490" t="str">
        <f t="shared" si="45"/>
        <v/>
      </c>
      <c r="BK29" s="441"/>
      <c r="BL29" s="456"/>
      <c r="BM29" s="486" t="str">
        <f t="shared" si="44"/>
        <v/>
      </c>
      <c r="BN29" s="441"/>
      <c r="BO29" s="456"/>
      <c r="BP29" s="482" t="str">
        <f t="shared" si="50"/>
        <v/>
      </c>
      <c r="BQ29" s="441" t="s">
        <v>187</v>
      </c>
      <c r="BR29" s="456">
        <v>4</v>
      </c>
      <c r="BS29" s="478" t="str">
        <f>IF(ISBLANK(BR29),"",AX29)</f>
        <v>C à S</v>
      </c>
      <c r="BT29" s="441"/>
      <c r="BU29" s="456"/>
      <c r="BV29" s="474" t="str">
        <f t="shared" si="46"/>
        <v/>
      </c>
      <c r="BW29" s="460"/>
      <c r="BX29" s="458"/>
      <c r="BY29" s="470" t="str">
        <f t="shared" si="36"/>
        <v/>
      </c>
      <c r="BZ29" s="460"/>
      <c r="CA29" s="458"/>
      <c r="CB29" s="459" t="str">
        <f t="shared" si="37"/>
        <v/>
      </c>
      <c r="CC29" s="460"/>
      <c r="CD29" s="458"/>
      <c r="CE29" s="459" t="str">
        <f t="shared" si="38"/>
        <v/>
      </c>
      <c r="CF29" s="460"/>
      <c r="CG29" s="458"/>
      <c r="CH29" s="459" t="str">
        <f t="shared" si="39"/>
        <v/>
      </c>
      <c r="CI29" s="460"/>
      <c r="CJ29" s="458"/>
      <c r="CK29" s="459" t="str">
        <f t="shared" si="40"/>
        <v/>
      </c>
      <c r="CL29" s="460"/>
      <c r="CM29" s="458"/>
      <c r="CN29" s="459" t="str">
        <f t="shared" si="41"/>
        <v/>
      </c>
      <c r="CO29" s="460"/>
      <c r="CP29" s="458"/>
      <c r="CQ29" s="459" t="str">
        <f t="shared" si="42"/>
        <v/>
      </c>
    </row>
    <row r="30" spans="1:95" ht="21">
      <c r="A30" s="433"/>
      <c r="B30" s="436" t="str">
        <f t="shared" si="0"/>
        <v>eau de fleur d'oranger</v>
      </c>
      <c r="C30" s="439" t="str">
        <f t="shared" si="1"/>
        <v>Kg</v>
      </c>
      <c r="D30" s="596">
        <f>IF(ISTEXT(AZ30),0,IF(ISBLANK(AZ30),0,(AZ30/AY16)*D16))</f>
        <v>0</v>
      </c>
      <c r="E30" s="605" t="str">
        <f t="shared" si="2"/>
        <v/>
      </c>
      <c r="F30" s="603">
        <f t="shared" si="3"/>
        <v>0</v>
      </c>
      <c r="G30" s="596">
        <f>IF(ISTEXT(BC30),0,IF(ISBLANK(BC30),0,(BC30/BB16)*G16))</f>
        <v>0</v>
      </c>
      <c r="H30" s="605" t="str">
        <f t="shared" si="4"/>
        <v/>
      </c>
      <c r="I30" s="603">
        <f t="shared" si="5"/>
        <v>0</v>
      </c>
      <c r="J30" s="596">
        <f>IF(ISTEXT(BF30),0,IF(ISBLANK(BF30),0,(BF30/J16)*BE16))</f>
        <v>0</v>
      </c>
      <c r="K30" s="605" t="str">
        <f t="shared" si="6"/>
        <v/>
      </c>
      <c r="L30" s="603">
        <f t="shared" si="7"/>
        <v>0</v>
      </c>
      <c r="M30" s="596">
        <f>IF(ISTEXT(BI30),0,IF(ISBLANK(BI30),0,(BI30/BH16*M16)))</f>
        <v>0</v>
      </c>
      <c r="N30" s="605" t="str">
        <f t="shared" si="8"/>
        <v/>
      </c>
      <c r="O30" s="603">
        <f t="shared" si="9"/>
        <v>0</v>
      </c>
      <c r="P30" s="596">
        <f>IF(ISTEXT(BL30),0,IF(ISBLANK(BL30),0,(BL30/BK16)*P16))</f>
        <v>0</v>
      </c>
      <c r="Q30" s="605" t="str">
        <f t="shared" si="10"/>
        <v/>
      </c>
      <c r="R30" s="603">
        <f t="shared" si="11"/>
        <v>0</v>
      </c>
      <c r="S30" s="596">
        <f>IF(ISTEXT(BO30),0,IF(ISBLANK(BO30),0,(BO30/BN16)*S16))</f>
        <v>3.3333333333333333E-2</v>
      </c>
      <c r="T30" s="605" t="str">
        <f t="shared" si="12"/>
        <v>Kg</v>
      </c>
      <c r="U30" s="508" t="str">
        <f t="shared" si="13"/>
        <v>A</v>
      </c>
      <c r="V30" s="596">
        <f>IF(ISTEXT(BR30),0,IF(ISBLANK(BR30),0,(BR30/BQ16)*V16))</f>
        <v>0</v>
      </c>
      <c r="W30" s="605" t="str">
        <f t="shared" si="14"/>
        <v/>
      </c>
      <c r="X30" s="603">
        <f t="shared" si="15"/>
        <v>0</v>
      </c>
      <c r="Y30" s="596">
        <f>IF(ISTEXT(BU30),0,IF(ISBLANK(BU30),0,(BU30/BT16)*Y16))</f>
        <v>0</v>
      </c>
      <c r="Z30" s="605" t="str">
        <f t="shared" si="16"/>
        <v/>
      </c>
      <c r="AA30" s="603">
        <f t="shared" si="17"/>
        <v>0</v>
      </c>
      <c r="AB30" s="596">
        <f>IF(ISTEXT(BX30),0,IF(ISBLANK(BX30),0,(BX30/BW16)*AB16))</f>
        <v>0</v>
      </c>
      <c r="AC30" s="605" t="str">
        <f t="shared" si="18"/>
        <v/>
      </c>
      <c r="AD30" s="600">
        <f t="shared" si="19"/>
        <v>0</v>
      </c>
      <c r="AE30" s="596">
        <f>IF(ISTEXT(CA30),0,IF(ISBLANK(CA30),0,(CA30/BZ16)*AE16))</f>
        <v>0</v>
      </c>
      <c r="AF30" s="605" t="str">
        <f t="shared" si="20"/>
        <v/>
      </c>
      <c r="AG30" s="600">
        <f t="shared" si="21"/>
        <v>0</v>
      </c>
      <c r="AH30" s="596">
        <f>IF(ISTEXT(CD30),0,IF(ISBLANK(CD30),0,(CD30/CC16)*AH16))</f>
        <v>0</v>
      </c>
      <c r="AI30" s="605" t="str">
        <f t="shared" si="22"/>
        <v/>
      </c>
      <c r="AJ30" s="600">
        <f t="shared" si="23"/>
        <v>0</v>
      </c>
      <c r="AK30" s="596">
        <f>IF(ISTEXT(CG30),0,IF(ISBLANK(CG30),0,(CG30/CF16)*AK16))</f>
        <v>0</v>
      </c>
      <c r="AL30" s="605" t="str">
        <f t="shared" si="24"/>
        <v/>
      </c>
      <c r="AM30" s="600">
        <f t="shared" si="25"/>
        <v>0</v>
      </c>
      <c r="AN30" s="596">
        <f>IF(ISTEXT(CJ30),0,IF(ISBLANK(CJ30),0,(CJ30/CI16)*AN16))</f>
        <v>0</v>
      </c>
      <c r="AO30" s="605" t="str">
        <f t="shared" si="26"/>
        <v/>
      </c>
      <c r="AP30" s="600">
        <f t="shared" si="27"/>
        <v>0</v>
      </c>
      <c r="AQ30" s="596">
        <f>IF(ISTEXT(CM30),0,IF(ISBLANK(CM30),0,(CM30/CL16)*AQ16))</f>
        <v>0</v>
      </c>
      <c r="AR30" s="605" t="str">
        <f t="shared" si="28"/>
        <v/>
      </c>
      <c r="AS30" s="600">
        <f t="shared" si="29"/>
        <v>0</v>
      </c>
      <c r="AT30" s="596">
        <f>IF(ISTEXT(CP30),0,IF(ISBLANK(CP30),0,(CP30/CO16)*AT16))</f>
        <v>0</v>
      </c>
      <c r="AU30" s="605" t="str">
        <f t="shared" si="30"/>
        <v/>
      </c>
      <c r="AV30" s="600">
        <f t="shared" si="31"/>
        <v>0</v>
      </c>
      <c r="AW30" s="447" t="s">
        <v>220</v>
      </c>
      <c r="AX30" s="442" t="s">
        <v>9</v>
      </c>
      <c r="AY30" s="441"/>
      <c r="AZ30" s="456"/>
      <c r="BA30" s="502" t="str">
        <f t="shared" si="47"/>
        <v/>
      </c>
      <c r="BB30" s="441"/>
      <c r="BC30" s="456"/>
      <c r="BD30" s="498" t="str">
        <f t="shared" si="48"/>
        <v/>
      </c>
      <c r="BE30" s="441"/>
      <c r="BF30" s="456"/>
      <c r="BG30" s="494" t="str">
        <f t="shared" si="49"/>
        <v/>
      </c>
      <c r="BH30" s="441"/>
      <c r="BI30" s="456"/>
      <c r="BJ30" s="490" t="str">
        <f t="shared" si="45"/>
        <v/>
      </c>
      <c r="BK30" s="441"/>
      <c r="BL30" s="456"/>
      <c r="BM30" s="486" t="str">
        <f t="shared" si="44"/>
        <v/>
      </c>
      <c r="BN30" s="441" t="s">
        <v>186</v>
      </c>
      <c r="BO30" s="580">
        <v>0.02</v>
      </c>
      <c r="BP30" s="482" t="str">
        <f t="shared" si="50"/>
        <v>Kg</v>
      </c>
      <c r="BQ30" s="441"/>
      <c r="BR30" s="456"/>
      <c r="BS30" s="478" t="str">
        <f t="shared" ref="BS30:BS79" si="51">IF(ISBLANK(BR30),"",AX30)</f>
        <v/>
      </c>
      <c r="BT30" s="441"/>
      <c r="BU30" s="456"/>
      <c r="BV30" s="474" t="str">
        <f t="shared" si="46"/>
        <v/>
      </c>
      <c r="BW30" s="441"/>
      <c r="BX30" s="458"/>
      <c r="BY30" s="470" t="str">
        <f t="shared" si="36"/>
        <v/>
      </c>
      <c r="BZ30" s="441"/>
      <c r="CA30" s="458"/>
      <c r="CB30" s="459" t="str">
        <f t="shared" si="37"/>
        <v/>
      </c>
      <c r="CC30" s="441"/>
      <c r="CD30" s="458"/>
      <c r="CE30" s="459" t="str">
        <f t="shared" si="38"/>
        <v/>
      </c>
      <c r="CF30" s="441"/>
      <c r="CG30" s="458"/>
      <c r="CH30" s="459" t="str">
        <f t="shared" si="39"/>
        <v/>
      </c>
      <c r="CI30" s="441"/>
      <c r="CJ30" s="458"/>
      <c r="CK30" s="459" t="str">
        <f t="shared" si="40"/>
        <v/>
      </c>
      <c r="CL30" s="441"/>
      <c r="CM30" s="458"/>
      <c r="CN30" s="459" t="str">
        <f t="shared" si="41"/>
        <v/>
      </c>
      <c r="CO30" s="441"/>
      <c r="CP30" s="458"/>
      <c r="CQ30" s="459" t="str">
        <f t="shared" si="42"/>
        <v/>
      </c>
    </row>
    <row r="31" spans="1:95" ht="21">
      <c r="A31" s="433"/>
      <c r="B31" s="436" t="str">
        <f t="shared" si="0"/>
        <v>F</v>
      </c>
      <c r="C31" s="439">
        <f t="shared" si="1"/>
        <v>0</v>
      </c>
      <c r="D31" s="596">
        <f>IF(ISTEXT(AZ31),0,IF(ISBLANK(AZ31),0,(AZ31/AY16)*D16))</f>
        <v>0</v>
      </c>
      <c r="E31" s="605" t="str">
        <f t="shared" si="2"/>
        <v/>
      </c>
      <c r="F31" s="603">
        <f t="shared" si="3"/>
        <v>0</v>
      </c>
      <c r="G31" s="596">
        <f>IF(ISTEXT(BC31),0,IF(ISBLANK(BC31),0,(BC31/BB16)*G16))</f>
        <v>0</v>
      </c>
      <c r="H31" s="605" t="str">
        <f t="shared" si="4"/>
        <v/>
      </c>
      <c r="I31" s="603">
        <f t="shared" si="5"/>
        <v>0</v>
      </c>
      <c r="J31" s="596">
        <f>IF(ISTEXT(BF31),0,IF(ISBLANK(BF31),0,(BF31/J16)*BE16))</f>
        <v>0</v>
      </c>
      <c r="K31" s="605" t="str">
        <f t="shared" si="6"/>
        <v/>
      </c>
      <c r="L31" s="603">
        <f t="shared" si="7"/>
        <v>0</v>
      </c>
      <c r="M31" s="596">
        <f>IF(ISTEXT(BI31),0,IF(ISBLANK(BI31),0,(BI31/BH16*M16)))</f>
        <v>0</v>
      </c>
      <c r="N31" s="605" t="str">
        <f t="shared" si="8"/>
        <v/>
      </c>
      <c r="O31" s="603">
        <f t="shared" si="9"/>
        <v>0</v>
      </c>
      <c r="P31" s="596">
        <f>IF(ISTEXT(BL31),0,IF(ISBLANK(BL31),0,(BL31/BK16)*P16))</f>
        <v>0</v>
      </c>
      <c r="Q31" s="605" t="str">
        <f t="shared" si="10"/>
        <v/>
      </c>
      <c r="R31" s="603">
        <f t="shared" si="11"/>
        <v>0</v>
      </c>
      <c r="S31" s="596">
        <f>IF(ISTEXT(BO31),0,IF(ISBLANK(BO31),0,(BO31/BN16)*S16))</f>
        <v>0</v>
      </c>
      <c r="T31" s="605" t="str">
        <f t="shared" si="12"/>
        <v/>
      </c>
      <c r="U31" s="603">
        <f t="shared" si="13"/>
        <v>0</v>
      </c>
      <c r="V31" s="596">
        <f>IF(ISTEXT(BR31),0,IF(ISBLANK(BR31),0,(BR31/BQ16)*V16))</f>
        <v>0</v>
      </c>
      <c r="W31" s="605" t="str">
        <f t="shared" si="14"/>
        <v/>
      </c>
      <c r="X31" s="603">
        <f t="shared" si="15"/>
        <v>0</v>
      </c>
      <c r="Y31" s="596">
        <f>IF(ISTEXT(BU31),0,IF(ISBLANK(BU31),0,(BU31/BT16)*Y16))</f>
        <v>0</v>
      </c>
      <c r="Z31" s="605" t="str">
        <f t="shared" si="16"/>
        <v/>
      </c>
      <c r="AA31" s="603">
        <f t="shared" si="17"/>
        <v>0</v>
      </c>
      <c r="AB31" s="596">
        <f>IF(ISTEXT(BX31),0,IF(ISBLANK(BX31),0,(BX31/BW16)*AB16))</f>
        <v>0</v>
      </c>
      <c r="AC31" s="605" t="str">
        <f t="shared" si="18"/>
        <v/>
      </c>
      <c r="AD31" s="600">
        <f t="shared" si="19"/>
        <v>0</v>
      </c>
      <c r="AE31" s="596">
        <f>IF(ISTEXT(CA31),0,IF(ISBLANK(CA31),0,(CA31/BZ16)*AE16))</f>
        <v>0</v>
      </c>
      <c r="AF31" s="605" t="str">
        <f t="shared" si="20"/>
        <v/>
      </c>
      <c r="AG31" s="600">
        <f t="shared" si="21"/>
        <v>0</v>
      </c>
      <c r="AH31" s="596">
        <f>IF(ISTEXT(CD31),0,IF(ISBLANK(CD31),0,(CD31/CC16)*AH16))</f>
        <v>0</v>
      </c>
      <c r="AI31" s="605" t="str">
        <f t="shared" si="22"/>
        <v/>
      </c>
      <c r="AJ31" s="600">
        <f t="shared" si="23"/>
        <v>0</v>
      </c>
      <c r="AK31" s="596">
        <f>IF(ISTEXT(CG31),0,IF(ISBLANK(CG31),0,(CG31/CF16)*AK16))</f>
        <v>0</v>
      </c>
      <c r="AL31" s="605" t="str">
        <f t="shared" si="24"/>
        <v/>
      </c>
      <c r="AM31" s="600">
        <f t="shared" si="25"/>
        <v>0</v>
      </c>
      <c r="AN31" s="596">
        <f>IF(ISTEXT(CJ31),0,IF(ISBLANK(CJ31),0,(CJ31/CI16)*AN16))</f>
        <v>0</v>
      </c>
      <c r="AO31" s="605" t="str">
        <f t="shared" si="26"/>
        <v/>
      </c>
      <c r="AP31" s="600">
        <f t="shared" si="27"/>
        <v>0</v>
      </c>
      <c r="AQ31" s="596">
        <f>IF(ISTEXT(CM31),0,IF(ISBLANK(CM31),0,(CM31/CL16)*AQ16))</f>
        <v>0</v>
      </c>
      <c r="AR31" s="605" t="str">
        <f t="shared" si="28"/>
        <v/>
      </c>
      <c r="AS31" s="600">
        <f t="shared" si="29"/>
        <v>0</v>
      </c>
      <c r="AT31" s="596">
        <f>IF(ISTEXT(CP31),0,IF(ISBLANK(CP31),0,(CP31/CO16)*AT16))</f>
        <v>0</v>
      </c>
      <c r="AU31" s="605" t="str">
        <f t="shared" si="30"/>
        <v/>
      </c>
      <c r="AV31" s="600">
        <f t="shared" si="31"/>
        <v>0</v>
      </c>
      <c r="AW31" s="581" t="s">
        <v>292</v>
      </c>
      <c r="AX31" s="442"/>
      <c r="AY31" s="441"/>
      <c r="AZ31" s="456"/>
      <c r="BA31" s="502" t="str">
        <f t="shared" si="47"/>
        <v/>
      </c>
      <c r="BB31" s="441"/>
      <c r="BC31" s="456"/>
      <c r="BD31" s="498" t="str">
        <f t="shared" si="48"/>
        <v/>
      </c>
      <c r="BE31" s="441"/>
      <c r="BF31" s="456"/>
      <c r="BG31" s="494" t="str">
        <f t="shared" si="49"/>
        <v/>
      </c>
      <c r="BH31" s="441"/>
      <c r="BI31" s="456"/>
      <c r="BJ31" s="490" t="str">
        <f t="shared" si="45"/>
        <v/>
      </c>
      <c r="BK31" s="441"/>
      <c r="BL31" s="456"/>
      <c r="BM31" s="486" t="str">
        <f t="shared" si="44"/>
        <v/>
      </c>
      <c r="BN31" s="441"/>
      <c r="BO31" s="456"/>
      <c r="BP31" s="482" t="str">
        <f t="shared" si="50"/>
        <v/>
      </c>
      <c r="BQ31" s="441"/>
      <c r="BR31" s="456"/>
      <c r="BS31" s="478" t="str">
        <f t="shared" si="51"/>
        <v/>
      </c>
      <c r="BT31" s="441"/>
      <c r="BU31" s="456"/>
      <c r="BV31" s="474" t="str">
        <f t="shared" si="46"/>
        <v/>
      </c>
      <c r="BW31" s="441"/>
      <c r="BX31" s="456"/>
      <c r="BY31" s="469" t="str">
        <f t="shared" si="36"/>
        <v/>
      </c>
      <c r="BZ31" s="441"/>
      <c r="CA31" s="456"/>
      <c r="CB31" s="457" t="str">
        <f t="shared" si="37"/>
        <v/>
      </c>
      <c r="CC31" s="441"/>
      <c r="CD31" s="456"/>
      <c r="CE31" s="457" t="str">
        <f t="shared" si="38"/>
        <v/>
      </c>
      <c r="CF31" s="441"/>
      <c r="CG31" s="456"/>
      <c r="CH31" s="457" t="str">
        <f t="shared" si="39"/>
        <v/>
      </c>
      <c r="CI31" s="441"/>
      <c r="CJ31" s="456"/>
      <c r="CK31" s="457" t="str">
        <f t="shared" si="40"/>
        <v/>
      </c>
      <c r="CL31" s="441"/>
      <c r="CM31" s="456"/>
      <c r="CN31" s="457" t="str">
        <f t="shared" si="41"/>
        <v/>
      </c>
      <c r="CO31" s="441"/>
      <c r="CP31" s="456"/>
      <c r="CQ31" s="457" t="str">
        <f t="shared" si="42"/>
        <v/>
      </c>
    </row>
    <row r="32" spans="1:95" ht="21">
      <c r="A32" s="433"/>
      <c r="B32" s="436" t="str">
        <f t="shared" si="0"/>
        <v>farine type 45</v>
      </c>
      <c r="C32" s="439" t="str">
        <f t="shared" si="1"/>
        <v>Kg</v>
      </c>
      <c r="D32" s="596">
        <f>IF(ISTEXT(AZ32),0,IF(ISBLANK(AZ32),0,(AZ32/AY16)*D16))</f>
        <v>0.25</v>
      </c>
      <c r="E32" s="605" t="str">
        <f t="shared" si="2"/>
        <v>Kg</v>
      </c>
      <c r="F32" s="508" t="str">
        <f t="shared" si="3"/>
        <v>A</v>
      </c>
      <c r="G32" s="596">
        <f>IF(ISTEXT(BC32),0,IF(ISBLANK(BC32),0,(BC32/BB16)*G16))</f>
        <v>0.3125</v>
      </c>
      <c r="H32" s="605" t="str">
        <f t="shared" si="4"/>
        <v>Kg</v>
      </c>
      <c r="I32" s="508" t="str">
        <f t="shared" si="5"/>
        <v>A</v>
      </c>
      <c r="J32" s="596">
        <f>IF(ISTEXT(BF32),0,IF(ISBLANK(BF32),0,(BF32/J16)*BE16))</f>
        <v>0.02</v>
      </c>
      <c r="K32" s="605" t="str">
        <f t="shared" si="6"/>
        <v>Kg</v>
      </c>
      <c r="L32" s="508" t="str">
        <f t="shared" si="7"/>
        <v>A</v>
      </c>
      <c r="M32" s="596">
        <f>IF(ISTEXT(BI32),0,IF(ISBLANK(BI32),0,(BI32/BH16*M16)))</f>
        <v>0.625</v>
      </c>
      <c r="N32" s="605" t="str">
        <f t="shared" si="8"/>
        <v>Kg</v>
      </c>
      <c r="O32" s="508" t="str">
        <f t="shared" si="9"/>
        <v>A</v>
      </c>
      <c r="P32" s="596">
        <f>IF(ISTEXT(BL32),0,IF(ISBLANK(BL32),0,(BL32/BK16)*P16))</f>
        <v>0.20833333333333331</v>
      </c>
      <c r="Q32" s="605" t="str">
        <f t="shared" si="10"/>
        <v>Kg</v>
      </c>
      <c r="R32" s="508" t="str">
        <f t="shared" si="11"/>
        <v>A</v>
      </c>
      <c r="S32" s="596">
        <f>IF(ISTEXT(BO32),0,IF(ISBLANK(BO32),0,(BO32/BN16)*S16))</f>
        <v>0.41666666666666663</v>
      </c>
      <c r="T32" s="605" t="str">
        <f t="shared" si="12"/>
        <v>Kg</v>
      </c>
      <c r="U32" s="508" t="str">
        <f t="shared" si="13"/>
        <v>A</v>
      </c>
      <c r="V32" s="596">
        <f>IF(ISTEXT(BR32),0,IF(ISBLANK(BR32),0,(BR32/BQ16)*V16))</f>
        <v>0.24999999999999997</v>
      </c>
      <c r="W32" s="605" t="str">
        <f t="shared" si="14"/>
        <v>Kg</v>
      </c>
      <c r="X32" s="507" t="str">
        <f t="shared" si="15"/>
        <v>B</v>
      </c>
      <c r="Y32" s="596">
        <f>IF(ISTEXT(BU32),0,IF(ISBLANK(BU32),0,(BU32/BT16)*Y16))</f>
        <v>0.3</v>
      </c>
      <c r="Z32" s="605" t="str">
        <f t="shared" si="16"/>
        <v>Kg</v>
      </c>
      <c r="AA32" s="508" t="str">
        <f t="shared" si="17"/>
        <v>A</v>
      </c>
      <c r="AB32" s="596">
        <f>IF(ISTEXT(BX32),0,IF(ISBLANK(BX32),0,(BX32/BW16)*AB16))</f>
        <v>0</v>
      </c>
      <c r="AC32" s="605" t="str">
        <f t="shared" si="18"/>
        <v/>
      </c>
      <c r="AD32" s="602">
        <f t="shared" si="19"/>
        <v>0</v>
      </c>
      <c r="AE32" s="596">
        <f>IF(ISTEXT(CA32),0,IF(ISBLANK(CA32),0,(CA32/BZ16)*AE16))</f>
        <v>0</v>
      </c>
      <c r="AF32" s="605" t="str">
        <f t="shared" si="20"/>
        <v/>
      </c>
      <c r="AG32" s="602">
        <f t="shared" si="21"/>
        <v>0</v>
      </c>
      <c r="AH32" s="596">
        <f>IF(ISTEXT(CD32),0,IF(ISBLANK(CD32),0,(CD32/CC16)*AH16))</f>
        <v>0</v>
      </c>
      <c r="AI32" s="605" t="str">
        <f t="shared" si="22"/>
        <v/>
      </c>
      <c r="AJ32" s="602">
        <f t="shared" si="23"/>
        <v>0</v>
      </c>
      <c r="AK32" s="596">
        <f>IF(ISTEXT(CG32),0,IF(ISBLANK(CG32),0,(CG32/CF16)*AK16))</f>
        <v>0</v>
      </c>
      <c r="AL32" s="605" t="str">
        <f t="shared" si="24"/>
        <v/>
      </c>
      <c r="AM32" s="602">
        <f t="shared" si="25"/>
        <v>0</v>
      </c>
      <c r="AN32" s="596">
        <f>IF(ISTEXT(CJ32),0,IF(ISBLANK(CJ32),0,(CJ32/CI16)*AN16))</f>
        <v>0</v>
      </c>
      <c r="AO32" s="605" t="str">
        <f t="shared" si="26"/>
        <v/>
      </c>
      <c r="AP32" s="602">
        <f t="shared" si="27"/>
        <v>0</v>
      </c>
      <c r="AQ32" s="596">
        <f>IF(ISTEXT(CM32),0,IF(ISBLANK(CM32),0,(CM32/CL16)*AQ16))</f>
        <v>0</v>
      </c>
      <c r="AR32" s="605" t="str">
        <f t="shared" si="28"/>
        <v/>
      </c>
      <c r="AS32" s="602">
        <f t="shared" si="29"/>
        <v>0</v>
      </c>
      <c r="AT32" s="596">
        <f>IF(ISTEXT(CP32),0,IF(ISBLANK(CP32),0,(CP32/CO16)*AT16))</f>
        <v>0</v>
      </c>
      <c r="AU32" s="605" t="str">
        <f t="shared" si="30"/>
        <v/>
      </c>
      <c r="AV32" s="602">
        <f t="shared" si="31"/>
        <v>0</v>
      </c>
      <c r="AW32" s="447" t="s">
        <v>241</v>
      </c>
      <c r="AX32" s="442" t="s">
        <v>9</v>
      </c>
      <c r="AY32" s="441" t="s">
        <v>186</v>
      </c>
      <c r="AZ32" s="580">
        <v>0.1</v>
      </c>
      <c r="BA32" s="502" t="str">
        <f t="shared" si="47"/>
        <v>Kg</v>
      </c>
      <c r="BB32" s="441" t="s">
        <v>186</v>
      </c>
      <c r="BC32" s="580">
        <v>0.125</v>
      </c>
      <c r="BD32" s="498" t="str">
        <f t="shared" si="48"/>
        <v>Kg</v>
      </c>
      <c r="BE32" s="441" t="s">
        <v>186</v>
      </c>
      <c r="BF32" s="580">
        <v>0.05</v>
      </c>
      <c r="BG32" s="494" t="str">
        <f t="shared" si="49"/>
        <v>Kg</v>
      </c>
      <c r="BH32" s="441" t="s">
        <v>186</v>
      </c>
      <c r="BI32" s="580">
        <v>0.25</v>
      </c>
      <c r="BJ32" s="490" t="str">
        <f t="shared" si="45"/>
        <v>Kg</v>
      </c>
      <c r="BK32" s="441" t="s">
        <v>186</v>
      </c>
      <c r="BL32" s="580">
        <v>0.125</v>
      </c>
      <c r="BM32" s="486" t="str">
        <f t="shared" si="44"/>
        <v>Kg</v>
      </c>
      <c r="BN32" s="441" t="s">
        <v>186</v>
      </c>
      <c r="BO32" s="580">
        <v>0.25</v>
      </c>
      <c r="BP32" s="482" t="str">
        <f t="shared" si="50"/>
        <v>Kg</v>
      </c>
      <c r="BQ32" s="441" t="s">
        <v>187</v>
      </c>
      <c r="BR32" s="580">
        <v>0.15</v>
      </c>
      <c r="BS32" s="478" t="str">
        <f t="shared" si="51"/>
        <v>Kg</v>
      </c>
      <c r="BT32" s="441" t="s">
        <v>186</v>
      </c>
      <c r="BU32" s="580">
        <v>0.18</v>
      </c>
      <c r="BV32" s="474" t="str">
        <f t="shared" si="46"/>
        <v>Kg</v>
      </c>
      <c r="BW32" s="441"/>
      <c r="BX32" s="458"/>
      <c r="BY32" s="470" t="str">
        <f t="shared" si="36"/>
        <v/>
      </c>
      <c r="BZ32" s="441"/>
      <c r="CA32" s="458"/>
      <c r="CB32" s="459" t="str">
        <f t="shared" si="37"/>
        <v/>
      </c>
      <c r="CC32" s="441"/>
      <c r="CD32" s="458"/>
      <c r="CE32" s="459" t="str">
        <f t="shared" si="38"/>
        <v/>
      </c>
      <c r="CF32" s="441"/>
      <c r="CG32" s="458"/>
      <c r="CH32" s="459" t="str">
        <f t="shared" si="39"/>
        <v/>
      </c>
      <c r="CI32" s="441"/>
      <c r="CJ32" s="458"/>
      <c r="CK32" s="459" t="str">
        <f t="shared" si="40"/>
        <v/>
      </c>
      <c r="CL32" s="441"/>
      <c r="CM32" s="458"/>
      <c r="CN32" s="459" t="str">
        <f t="shared" si="41"/>
        <v/>
      </c>
      <c r="CO32" s="441"/>
      <c r="CP32" s="458"/>
      <c r="CQ32" s="459" t="str">
        <f t="shared" si="42"/>
        <v/>
      </c>
    </row>
    <row r="33" spans="1:95" ht="21">
      <c r="A33" s="433"/>
      <c r="B33" s="436" t="str">
        <f t="shared" si="0"/>
        <v>fécule</v>
      </c>
      <c r="C33" s="439" t="str">
        <f t="shared" si="1"/>
        <v>Kg</v>
      </c>
      <c r="D33" s="596">
        <f>IF(ISTEXT(AZ33),0,IF(ISBLANK(AZ33),0,(AZ33/AY16)*D16))</f>
        <v>0.25</v>
      </c>
      <c r="E33" s="605" t="str">
        <f t="shared" si="2"/>
        <v>Kg</v>
      </c>
      <c r="F33" s="507" t="str">
        <f t="shared" si="3"/>
        <v>B</v>
      </c>
      <c r="G33" s="596">
        <f>IF(ISTEXT(BC33),0,IF(ISBLANK(BC33),0,(BC33/BB16)*G16))</f>
        <v>0</v>
      </c>
      <c r="H33" s="605" t="str">
        <f t="shared" si="4"/>
        <v/>
      </c>
      <c r="I33" s="603">
        <f t="shared" si="5"/>
        <v>0</v>
      </c>
      <c r="J33" s="596">
        <f>IF(ISTEXT(BF33),0,IF(ISBLANK(BF33),0,(BF33/J16)*BE16))</f>
        <v>0.02</v>
      </c>
      <c r="K33" s="605" t="str">
        <f t="shared" si="6"/>
        <v>Kg</v>
      </c>
      <c r="L33" s="508" t="str">
        <f t="shared" si="7"/>
        <v>A</v>
      </c>
      <c r="M33" s="596">
        <f>IF(ISTEXT(BI33),0,IF(ISBLANK(BI33),0,(BI33/BH16*M16)))</f>
        <v>0</v>
      </c>
      <c r="N33" s="605" t="str">
        <f t="shared" si="8"/>
        <v/>
      </c>
      <c r="O33" s="603">
        <f t="shared" si="9"/>
        <v>0</v>
      </c>
      <c r="P33" s="596">
        <f>IF(ISTEXT(BL33),0,IF(ISBLANK(BL33),0,(BL33/BK16)*P16))</f>
        <v>0</v>
      </c>
      <c r="Q33" s="605" t="str">
        <f t="shared" si="10"/>
        <v/>
      </c>
      <c r="R33" s="603">
        <f t="shared" si="11"/>
        <v>0</v>
      </c>
      <c r="S33" s="596">
        <f>IF(ISTEXT(BO33),0,IF(ISBLANK(BO33),0,(BO33/BN16)*S16))</f>
        <v>0</v>
      </c>
      <c r="T33" s="605" t="str">
        <f t="shared" si="12"/>
        <v/>
      </c>
      <c r="U33" s="603">
        <f t="shared" si="13"/>
        <v>0</v>
      </c>
      <c r="V33" s="596">
        <f>IF(ISTEXT(BR33),0,IF(ISBLANK(BR33),0,(BR33/BQ16)*V16))</f>
        <v>0</v>
      </c>
      <c r="W33" s="605" t="str">
        <f t="shared" si="14"/>
        <v/>
      </c>
      <c r="X33" s="603">
        <f t="shared" si="15"/>
        <v>0</v>
      </c>
      <c r="Y33" s="596">
        <f>IF(ISTEXT(BU33),0,IF(ISBLANK(BU33),0,(BU33/BT16)*Y16))</f>
        <v>0</v>
      </c>
      <c r="Z33" s="605" t="str">
        <f t="shared" si="16"/>
        <v/>
      </c>
      <c r="AA33" s="603">
        <f t="shared" si="17"/>
        <v>0</v>
      </c>
      <c r="AB33" s="596">
        <f>IF(ISTEXT(BX33),0,IF(ISBLANK(BX33),0,(BX33/BW16)*AB16))</f>
        <v>0</v>
      </c>
      <c r="AC33" s="605" t="str">
        <f t="shared" si="18"/>
        <v/>
      </c>
      <c r="AD33" s="600">
        <f t="shared" si="19"/>
        <v>0</v>
      </c>
      <c r="AE33" s="596">
        <f>IF(ISTEXT(CA33),0,IF(ISBLANK(CA33),0,(CA33/BZ16)*AE16))</f>
        <v>0</v>
      </c>
      <c r="AF33" s="605" t="str">
        <f t="shared" si="20"/>
        <v/>
      </c>
      <c r="AG33" s="600">
        <f t="shared" si="21"/>
        <v>0</v>
      </c>
      <c r="AH33" s="596">
        <f>IF(ISTEXT(CD33),0,IF(ISBLANK(CD33),0,(CD33/CC16)*AH16))</f>
        <v>0</v>
      </c>
      <c r="AI33" s="605" t="str">
        <f t="shared" si="22"/>
        <v/>
      </c>
      <c r="AJ33" s="600">
        <f t="shared" si="23"/>
        <v>0</v>
      </c>
      <c r="AK33" s="596">
        <f>IF(ISTEXT(CG33),0,IF(ISBLANK(CG33),0,(CG33/CF16)*AK16))</f>
        <v>0</v>
      </c>
      <c r="AL33" s="605" t="str">
        <f t="shared" si="24"/>
        <v/>
      </c>
      <c r="AM33" s="600">
        <f t="shared" si="25"/>
        <v>0</v>
      </c>
      <c r="AN33" s="596">
        <f>IF(ISTEXT(CJ33),0,IF(ISBLANK(CJ33),0,(CJ33/CI16)*AN16))</f>
        <v>0</v>
      </c>
      <c r="AO33" s="605" t="str">
        <f t="shared" si="26"/>
        <v/>
      </c>
      <c r="AP33" s="600">
        <f t="shared" si="27"/>
        <v>0</v>
      </c>
      <c r="AQ33" s="596">
        <f>IF(ISTEXT(CM33),0,IF(ISBLANK(CM33),0,(CM33/CL16)*AQ16))</f>
        <v>0</v>
      </c>
      <c r="AR33" s="605" t="str">
        <f t="shared" si="28"/>
        <v/>
      </c>
      <c r="AS33" s="600">
        <f t="shared" si="29"/>
        <v>0</v>
      </c>
      <c r="AT33" s="596">
        <f>IF(ISTEXT(CP33),0,IF(ISBLANK(CP33),0,(CP33/CO16)*AT16))</f>
        <v>0</v>
      </c>
      <c r="AU33" s="605" t="str">
        <f t="shared" si="30"/>
        <v/>
      </c>
      <c r="AV33" s="600">
        <f t="shared" si="31"/>
        <v>0</v>
      </c>
      <c r="AW33" s="447" t="s">
        <v>297</v>
      </c>
      <c r="AX33" s="442" t="s">
        <v>9</v>
      </c>
      <c r="AY33" s="441" t="s">
        <v>187</v>
      </c>
      <c r="AZ33" s="580">
        <v>0.1</v>
      </c>
      <c r="BA33" s="502" t="str">
        <f t="shared" si="47"/>
        <v>Kg</v>
      </c>
      <c r="BB33" s="441"/>
      <c r="BC33" s="456"/>
      <c r="BD33" s="498" t="str">
        <f t="shared" si="48"/>
        <v/>
      </c>
      <c r="BE33" s="441" t="s">
        <v>186</v>
      </c>
      <c r="BF33" s="580">
        <v>0.05</v>
      </c>
      <c r="BG33" s="494" t="str">
        <f t="shared" si="49"/>
        <v>Kg</v>
      </c>
      <c r="BH33" s="441"/>
      <c r="BI33" s="456"/>
      <c r="BJ33" s="490" t="str">
        <f t="shared" si="45"/>
        <v/>
      </c>
      <c r="BK33" s="441"/>
      <c r="BL33" s="456"/>
      <c r="BM33" s="486" t="str">
        <f t="shared" si="44"/>
        <v/>
      </c>
      <c r="BN33" s="441"/>
      <c r="BO33" s="456"/>
      <c r="BP33" s="482" t="str">
        <f t="shared" si="50"/>
        <v/>
      </c>
      <c r="BQ33" s="441"/>
      <c r="BR33" s="456"/>
      <c r="BS33" s="478" t="str">
        <f t="shared" si="51"/>
        <v/>
      </c>
      <c r="BT33" s="441"/>
      <c r="BU33" s="456"/>
      <c r="BV33" s="474" t="str">
        <f t="shared" si="46"/>
        <v/>
      </c>
      <c r="BW33" s="441"/>
      <c r="BX33" s="458"/>
      <c r="BY33" s="470" t="str">
        <f t="shared" si="36"/>
        <v/>
      </c>
      <c r="BZ33" s="441"/>
      <c r="CA33" s="458"/>
      <c r="CB33" s="459" t="str">
        <f t="shared" si="37"/>
        <v/>
      </c>
      <c r="CC33" s="441"/>
      <c r="CD33" s="458"/>
      <c r="CE33" s="459" t="str">
        <f t="shared" si="38"/>
        <v/>
      </c>
      <c r="CF33" s="441"/>
      <c r="CG33" s="458"/>
      <c r="CH33" s="459" t="str">
        <f t="shared" si="39"/>
        <v/>
      </c>
      <c r="CI33" s="441"/>
      <c r="CJ33" s="458"/>
      <c r="CK33" s="459" t="str">
        <f t="shared" si="40"/>
        <v/>
      </c>
      <c r="CL33" s="441"/>
      <c r="CM33" s="458"/>
      <c r="CN33" s="459" t="str">
        <f t="shared" si="41"/>
        <v/>
      </c>
      <c r="CO33" s="441"/>
      <c r="CP33" s="458"/>
      <c r="CQ33" s="459" t="str">
        <f t="shared" si="42"/>
        <v/>
      </c>
    </row>
    <row r="34" spans="1:95" ht="21">
      <c r="A34" s="433"/>
      <c r="B34" s="436" t="str">
        <f t="shared" si="0"/>
        <v>fleurs d'acacia</v>
      </c>
      <c r="C34" s="439" t="str">
        <f t="shared" si="1"/>
        <v>grappes</v>
      </c>
      <c r="D34" s="599">
        <f>IF(ISTEXT(AZ34),0,IF(ISBLANK(AZ34),0,(AZ34/AY16)*D16))</f>
        <v>30</v>
      </c>
      <c r="E34" s="605" t="str">
        <f t="shared" si="2"/>
        <v>grappes</v>
      </c>
      <c r="F34" s="608" t="str">
        <f t="shared" si="3"/>
        <v>D</v>
      </c>
      <c r="G34" s="599">
        <f>IF(ISTEXT(BC34),0,IF(ISBLANK(BC34),0,(BC34/BB16)*G16))</f>
        <v>10</v>
      </c>
      <c r="H34" s="605" t="str">
        <f t="shared" si="4"/>
        <v>grappes</v>
      </c>
      <c r="I34" s="608" t="str">
        <f t="shared" si="5"/>
        <v>D</v>
      </c>
      <c r="J34" s="596">
        <f>IF(ISTEXT(BF34),0,IF(ISBLANK(BF34),0,(BF34/J16)*BE16))</f>
        <v>0</v>
      </c>
      <c r="K34" s="605" t="str">
        <f t="shared" si="6"/>
        <v/>
      </c>
      <c r="L34" s="603">
        <f t="shared" si="7"/>
        <v>0</v>
      </c>
      <c r="M34" s="596">
        <f>IF(ISTEXT(BI34),0,IF(ISBLANK(BI34),0,(BI34/BH16*M16)))</f>
        <v>0</v>
      </c>
      <c r="N34" s="605" t="str">
        <f t="shared" si="8"/>
        <v/>
      </c>
      <c r="O34" s="603">
        <f t="shared" si="9"/>
        <v>0</v>
      </c>
      <c r="P34" s="596">
        <f>IF(ISTEXT(BL34),0,IF(ISBLANK(BL34),0,(BL34/BK16)*P16))</f>
        <v>0</v>
      </c>
      <c r="Q34" s="605" t="str">
        <f t="shared" si="10"/>
        <v/>
      </c>
      <c r="R34" s="603">
        <f t="shared" si="11"/>
        <v>0</v>
      </c>
      <c r="S34" s="596">
        <f>IF(ISTEXT(BO34),0,IF(ISBLANK(BO34),0,(BO34/BN16)*S16))</f>
        <v>0</v>
      </c>
      <c r="T34" s="605" t="str">
        <f t="shared" si="12"/>
        <v/>
      </c>
      <c r="U34" s="603">
        <f t="shared" si="13"/>
        <v>0</v>
      </c>
      <c r="V34" s="596">
        <f>IF(ISTEXT(BR34),0,IF(ISBLANK(BR34),0,(BR34/BQ16)*V16))</f>
        <v>0</v>
      </c>
      <c r="W34" s="605" t="str">
        <f t="shared" si="14"/>
        <v/>
      </c>
      <c r="X34" s="603">
        <f t="shared" si="15"/>
        <v>0</v>
      </c>
      <c r="Y34" s="596">
        <f>IF(ISTEXT(BU34),0,IF(ISBLANK(BU34),0,(BU34/BT16)*Y16))</f>
        <v>0</v>
      </c>
      <c r="Z34" s="605" t="str">
        <f t="shared" si="16"/>
        <v/>
      </c>
      <c r="AA34" s="608" t="str">
        <f t="shared" si="17"/>
        <v>D</v>
      </c>
      <c r="AB34" s="596">
        <f>IF(ISTEXT(BX34),0,IF(ISBLANK(BX34),0,(BX34/BW16)*AB16))</f>
        <v>0</v>
      </c>
      <c r="AC34" s="605" t="str">
        <f t="shared" si="18"/>
        <v/>
      </c>
      <c r="AD34" s="600">
        <f t="shared" si="19"/>
        <v>0</v>
      </c>
      <c r="AE34" s="596">
        <f>IF(ISTEXT(CA34),0,IF(ISBLANK(CA34),0,(CA34/BZ16)*AE16))</f>
        <v>0</v>
      </c>
      <c r="AF34" s="605" t="str">
        <f t="shared" si="20"/>
        <v/>
      </c>
      <c r="AG34" s="600">
        <f t="shared" si="21"/>
        <v>0</v>
      </c>
      <c r="AH34" s="596">
        <f>IF(ISTEXT(CD34),0,IF(ISBLANK(CD34),0,(CD34/CC16)*AH16))</f>
        <v>0</v>
      </c>
      <c r="AI34" s="605" t="str">
        <f t="shared" si="22"/>
        <v/>
      </c>
      <c r="AJ34" s="600">
        <f t="shared" si="23"/>
        <v>0</v>
      </c>
      <c r="AK34" s="596">
        <f>IF(ISTEXT(CG34),0,IF(ISBLANK(CG34),0,(CG34/CF16)*AK16))</f>
        <v>0</v>
      </c>
      <c r="AL34" s="605" t="str">
        <f t="shared" si="24"/>
        <v/>
      </c>
      <c r="AM34" s="600">
        <f t="shared" si="25"/>
        <v>0</v>
      </c>
      <c r="AN34" s="596">
        <f>IF(ISTEXT(CJ34),0,IF(ISBLANK(CJ34),0,(CJ34/CI16)*AN16))</f>
        <v>0</v>
      </c>
      <c r="AO34" s="605" t="str">
        <f t="shared" si="26"/>
        <v/>
      </c>
      <c r="AP34" s="600">
        <f t="shared" si="27"/>
        <v>0</v>
      </c>
      <c r="AQ34" s="596">
        <f>IF(ISTEXT(CM34),0,IF(ISBLANK(CM34),0,(CM34/CL16)*AQ16))</f>
        <v>0</v>
      </c>
      <c r="AR34" s="605" t="str">
        <f t="shared" si="28"/>
        <v/>
      </c>
      <c r="AS34" s="600">
        <f t="shared" si="29"/>
        <v>0</v>
      </c>
      <c r="AT34" s="596">
        <f>IF(ISTEXT(CP34),0,IF(ISBLANK(CP34),0,(CP34/CO16)*AT16))</f>
        <v>0</v>
      </c>
      <c r="AU34" s="605" t="str">
        <f t="shared" si="30"/>
        <v/>
      </c>
      <c r="AV34" s="600">
        <f t="shared" si="31"/>
        <v>0</v>
      </c>
      <c r="AW34" s="447" t="s">
        <v>31</v>
      </c>
      <c r="AX34" s="448" t="s">
        <v>72</v>
      </c>
      <c r="AY34" s="460" t="s">
        <v>290</v>
      </c>
      <c r="AZ34" s="458">
        <v>12</v>
      </c>
      <c r="BA34" s="503" t="str">
        <f t="shared" si="47"/>
        <v>grappes</v>
      </c>
      <c r="BB34" s="460" t="s">
        <v>290</v>
      </c>
      <c r="BC34" s="458">
        <v>4</v>
      </c>
      <c r="BD34" s="499" t="str">
        <f t="shared" si="48"/>
        <v>grappes</v>
      </c>
      <c r="BE34" s="460"/>
      <c r="BF34" s="458" t="s">
        <v>71</v>
      </c>
      <c r="BG34" s="495" t="str">
        <f t="shared" si="49"/>
        <v>grappes</v>
      </c>
      <c r="BH34" s="460"/>
      <c r="BI34" s="458" t="s">
        <v>311</v>
      </c>
      <c r="BJ34" s="491" t="str">
        <f t="shared" si="45"/>
        <v>grappes</v>
      </c>
      <c r="BK34" s="460"/>
      <c r="BL34" s="458"/>
      <c r="BM34" s="487" t="str">
        <f t="shared" si="44"/>
        <v/>
      </c>
      <c r="BN34" s="460"/>
      <c r="BO34" s="458"/>
      <c r="BP34" s="483" t="str">
        <f t="shared" si="50"/>
        <v/>
      </c>
      <c r="BQ34" s="460"/>
      <c r="BR34" s="458"/>
      <c r="BS34" s="479" t="str">
        <f t="shared" si="51"/>
        <v/>
      </c>
      <c r="BT34" s="460" t="s">
        <v>290</v>
      </c>
      <c r="BU34" s="458" t="s">
        <v>311</v>
      </c>
      <c r="BV34" s="475" t="str">
        <f t="shared" si="46"/>
        <v>grappes</v>
      </c>
      <c r="BW34" s="460"/>
      <c r="BX34" s="456"/>
      <c r="BY34" s="469" t="str">
        <f t="shared" si="36"/>
        <v/>
      </c>
      <c r="BZ34" s="460"/>
      <c r="CA34" s="456"/>
      <c r="CB34" s="457" t="str">
        <f t="shared" si="37"/>
        <v/>
      </c>
      <c r="CC34" s="460"/>
      <c r="CD34" s="456"/>
      <c r="CE34" s="457" t="str">
        <f t="shared" si="38"/>
        <v/>
      </c>
      <c r="CF34" s="460"/>
      <c r="CG34" s="456"/>
      <c r="CH34" s="457" t="str">
        <f t="shared" si="39"/>
        <v/>
      </c>
      <c r="CI34" s="460"/>
      <c r="CJ34" s="456"/>
      <c r="CK34" s="457" t="str">
        <f t="shared" si="40"/>
        <v/>
      </c>
      <c r="CL34" s="460"/>
      <c r="CM34" s="456"/>
      <c r="CN34" s="457" t="str">
        <f t="shared" si="41"/>
        <v/>
      </c>
      <c r="CO34" s="460"/>
      <c r="CP34" s="456"/>
      <c r="CQ34" s="457" t="str">
        <f t="shared" si="42"/>
        <v/>
      </c>
    </row>
    <row r="35" spans="1:95" ht="21">
      <c r="A35" s="433"/>
      <c r="B35" s="436" t="str">
        <f t="shared" si="0"/>
        <v>fleurs d'acacia</v>
      </c>
      <c r="C35" s="439" t="str">
        <f t="shared" si="1"/>
        <v>Kg</v>
      </c>
      <c r="D35" s="596">
        <f>IF(ISTEXT(AZ35),0,IF(ISBLANK(AZ35),0,(AZ35/AY16)*D16))</f>
        <v>0</v>
      </c>
      <c r="E35" s="605" t="str">
        <f t="shared" si="2"/>
        <v/>
      </c>
      <c r="F35" s="603">
        <f t="shared" si="3"/>
        <v>0</v>
      </c>
      <c r="G35" s="596">
        <f>IF(ISTEXT(BC35),0,IF(ISBLANK(BC35),0,(BC35/BB16)*G16))</f>
        <v>0</v>
      </c>
      <c r="H35" s="605" t="str">
        <f t="shared" si="4"/>
        <v/>
      </c>
      <c r="I35" s="603">
        <f t="shared" si="5"/>
        <v>0</v>
      </c>
      <c r="J35" s="596">
        <f>IF(ISTEXT(BF35),0,IF(ISBLANK(BF35),0,(BF35/J16)*BE16))</f>
        <v>0</v>
      </c>
      <c r="K35" s="605" t="str">
        <f t="shared" si="6"/>
        <v/>
      </c>
      <c r="L35" s="603">
        <f t="shared" si="7"/>
        <v>0</v>
      </c>
      <c r="M35" s="596">
        <f>IF(ISTEXT(BI35),0,IF(ISBLANK(BI35),0,(BI35/BH16*M16)))</f>
        <v>0</v>
      </c>
      <c r="N35" s="605" t="str">
        <f t="shared" si="8"/>
        <v/>
      </c>
      <c r="O35" s="603">
        <f t="shared" si="9"/>
        <v>0</v>
      </c>
      <c r="P35" s="596">
        <f>IF(ISTEXT(BL35),0,IF(ISBLANK(BL35),0,(BL35/BK16)*P16))</f>
        <v>0.16666666666666666</v>
      </c>
      <c r="Q35" s="605" t="str">
        <f t="shared" si="10"/>
        <v>Kg</v>
      </c>
      <c r="R35" s="506" t="str">
        <f t="shared" si="11"/>
        <v>C</v>
      </c>
      <c r="S35" s="596">
        <f>IF(ISTEXT(BO35),0,IF(ISBLANK(BO35),0,(BO35/BN16)*S16))</f>
        <v>0.2</v>
      </c>
      <c r="T35" s="605" t="str">
        <f t="shared" si="12"/>
        <v>Kg</v>
      </c>
      <c r="U35" s="506" t="str">
        <f t="shared" si="13"/>
        <v>C</v>
      </c>
      <c r="V35" s="596">
        <f>IF(ISTEXT(BR35),0,IF(ISBLANK(BR35),0,(BR35/BQ16)*V16))</f>
        <v>0</v>
      </c>
      <c r="W35" s="605" t="str">
        <f t="shared" si="14"/>
        <v/>
      </c>
      <c r="X35" s="603">
        <f t="shared" si="15"/>
        <v>0</v>
      </c>
      <c r="Y35" s="596">
        <f>IF(ISTEXT(BU35),0,IF(ISBLANK(BU35),0,(BU35/BT16)*Y16))</f>
        <v>0</v>
      </c>
      <c r="Z35" s="605" t="str">
        <f t="shared" si="16"/>
        <v/>
      </c>
      <c r="AA35" s="603">
        <f t="shared" si="17"/>
        <v>0</v>
      </c>
      <c r="AB35" s="596">
        <f>IF(ISTEXT(BX35),0,IF(ISBLANK(BX35),0,(BX35/BW16)*AB16))</f>
        <v>0</v>
      </c>
      <c r="AC35" s="605" t="str">
        <f t="shared" si="18"/>
        <v/>
      </c>
      <c r="AD35" s="600">
        <f t="shared" si="19"/>
        <v>0</v>
      </c>
      <c r="AE35" s="596">
        <f>IF(ISTEXT(CA35),0,IF(ISBLANK(CA35),0,(CA35/BZ16)*AE16))</f>
        <v>0</v>
      </c>
      <c r="AF35" s="605" t="str">
        <f t="shared" si="20"/>
        <v/>
      </c>
      <c r="AG35" s="600">
        <f t="shared" si="21"/>
        <v>0</v>
      </c>
      <c r="AH35" s="596">
        <f>IF(ISTEXT(CD35),0,IF(ISBLANK(CD35),0,(CD35/CC16)*AH16))</f>
        <v>0</v>
      </c>
      <c r="AI35" s="605" t="str">
        <f t="shared" si="22"/>
        <v/>
      </c>
      <c r="AJ35" s="600">
        <f t="shared" si="23"/>
        <v>0</v>
      </c>
      <c r="AK35" s="596">
        <f>IF(ISTEXT(CG35),0,IF(ISBLANK(CG35),0,(CG35/CF16)*AK16))</f>
        <v>0</v>
      </c>
      <c r="AL35" s="605" t="str">
        <f t="shared" si="24"/>
        <v/>
      </c>
      <c r="AM35" s="600">
        <f t="shared" si="25"/>
        <v>0</v>
      </c>
      <c r="AN35" s="596">
        <f>IF(ISTEXT(CJ35),0,IF(ISBLANK(CJ35),0,(CJ35/CI16)*AN16))</f>
        <v>0</v>
      </c>
      <c r="AO35" s="605" t="str">
        <f t="shared" si="26"/>
        <v/>
      </c>
      <c r="AP35" s="600">
        <f t="shared" si="27"/>
        <v>0</v>
      </c>
      <c r="AQ35" s="596">
        <f>IF(ISTEXT(CM35),0,IF(ISBLANK(CM35),0,(CM35/CL16)*AQ16))</f>
        <v>0</v>
      </c>
      <c r="AR35" s="605" t="str">
        <f t="shared" si="28"/>
        <v/>
      </c>
      <c r="AS35" s="600">
        <f t="shared" si="29"/>
        <v>0</v>
      </c>
      <c r="AT35" s="596">
        <f>IF(ISTEXT(CP35),0,IF(ISBLANK(CP35),0,(CP35/CO16)*AT16))</f>
        <v>0</v>
      </c>
      <c r="AU35" s="605" t="str">
        <f t="shared" si="30"/>
        <v/>
      </c>
      <c r="AV35" s="600">
        <f t="shared" si="31"/>
        <v>0</v>
      </c>
      <c r="AW35" s="447" t="s">
        <v>31</v>
      </c>
      <c r="AX35" s="442" t="s">
        <v>9</v>
      </c>
      <c r="AY35" s="441"/>
      <c r="AZ35" s="458"/>
      <c r="BA35" s="503" t="str">
        <f t="shared" si="47"/>
        <v/>
      </c>
      <c r="BB35" s="441"/>
      <c r="BC35" s="458"/>
      <c r="BD35" s="499" t="str">
        <f t="shared" si="48"/>
        <v/>
      </c>
      <c r="BE35" s="441"/>
      <c r="BF35" s="458"/>
      <c r="BG35" s="495" t="str">
        <f t="shared" si="49"/>
        <v/>
      </c>
      <c r="BH35" s="441"/>
      <c r="BI35" s="458"/>
      <c r="BJ35" s="491" t="str">
        <f t="shared" si="45"/>
        <v/>
      </c>
      <c r="BK35" s="441" t="s">
        <v>268</v>
      </c>
      <c r="BL35" s="580">
        <v>0.1</v>
      </c>
      <c r="BM35" s="487" t="str">
        <f t="shared" si="44"/>
        <v>Kg</v>
      </c>
      <c r="BN35" s="441" t="s">
        <v>268</v>
      </c>
      <c r="BO35" s="580">
        <v>0.12</v>
      </c>
      <c r="BP35" s="483" t="str">
        <f t="shared" si="50"/>
        <v>Kg</v>
      </c>
      <c r="BQ35" s="441"/>
      <c r="BR35" s="458"/>
      <c r="BS35" s="479" t="str">
        <f t="shared" si="51"/>
        <v/>
      </c>
      <c r="BT35" s="441"/>
      <c r="BU35" s="458"/>
      <c r="BV35" s="475" t="str">
        <f t="shared" si="46"/>
        <v/>
      </c>
      <c r="BW35" s="441"/>
      <c r="BX35" s="456"/>
      <c r="BY35" s="469" t="str">
        <f t="shared" si="36"/>
        <v/>
      </c>
      <c r="BZ35" s="441"/>
      <c r="CA35" s="456"/>
      <c r="CB35" s="457" t="str">
        <f t="shared" si="37"/>
        <v/>
      </c>
      <c r="CC35" s="441"/>
      <c r="CD35" s="456"/>
      <c r="CE35" s="457" t="str">
        <f t="shared" si="38"/>
        <v/>
      </c>
      <c r="CF35" s="441"/>
      <c r="CG35" s="456"/>
      <c r="CH35" s="457" t="str">
        <f t="shared" si="39"/>
        <v/>
      </c>
      <c r="CI35" s="441"/>
      <c r="CJ35" s="456"/>
      <c r="CK35" s="457" t="str">
        <f t="shared" si="40"/>
        <v/>
      </c>
      <c r="CL35" s="441"/>
      <c r="CM35" s="456"/>
      <c r="CN35" s="457" t="str">
        <f t="shared" si="41"/>
        <v/>
      </c>
      <c r="CO35" s="441"/>
      <c r="CP35" s="456"/>
      <c r="CQ35" s="457" t="str">
        <f t="shared" si="42"/>
        <v/>
      </c>
    </row>
    <row r="36" spans="1:95" ht="21">
      <c r="A36" s="433"/>
      <c r="B36" s="436" t="str">
        <f t="shared" si="0"/>
        <v>fleurs d'acacia sirop de fleurs d’acacia ou de sureau</v>
      </c>
      <c r="C36" s="439" t="str">
        <f t="shared" si="1"/>
        <v>C à S</v>
      </c>
      <c r="D36" s="596">
        <f>IF(ISTEXT(AZ36),0,IF(ISBLANK(AZ36),0,(AZ36/AY16)*D16))</f>
        <v>0</v>
      </c>
      <c r="E36" s="605" t="str">
        <f t="shared" si="2"/>
        <v/>
      </c>
      <c r="F36" s="603">
        <f t="shared" si="3"/>
        <v>0</v>
      </c>
      <c r="G36" s="596">
        <f>IF(ISTEXT(BC36),0,IF(ISBLANK(BC36),0,(BC36/BB16)*G16))</f>
        <v>0</v>
      </c>
      <c r="H36" s="605" t="str">
        <f t="shared" si="4"/>
        <v/>
      </c>
      <c r="I36" s="603">
        <f t="shared" si="5"/>
        <v>0</v>
      </c>
      <c r="J36" s="596">
        <f>IF(ISTEXT(BF36),0,IF(ISBLANK(BF36),0,(BF36/J16)*BE16))</f>
        <v>0</v>
      </c>
      <c r="K36" s="605" t="str">
        <f t="shared" si="6"/>
        <v/>
      </c>
      <c r="L36" s="603">
        <f t="shared" si="7"/>
        <v>0</v>
      </c>
      <c r="M36" s="596">
        <f>IF(ISTEXT(BI36),0,IF(ISBLANK(BI36),0,(BI36/BH16*M16)))</f>
        <v>0</v>
      </c>
      <c r="N36" s="605" t="str">
        <f t="shared" si="8"/>
        <v/>
      </c>
      <c r="O36" s="603">
        <f t="shared" si="9"/>
        <v>0</v>
      </c>
      <c r="P36" s="599">
        <f>IF(ISTEXT(BL36),0,IF(ISBLANK(BL36),0,(BL36/BK16)*P16))</f>
        <v>3.333333333333333</v>
      </c>
      <c r="Q36" s="605" t="str">
        <f t="shared" si="10"/>
        <v>C à S</v>
      </c>
      <c r="R36" s="507" t="str">
        <f t="shared" si="11"/>
        <v>B</v>
      </c>
      <c r="S36" s="596">
        <f>IF(ISTEXT(BO36),0,IF(ISBLANK(BO36),0,(BO36/BN16)*S16))</f>
        <v>0</v>
      </c>
      <c r="T36" s="605" t="str">
        <f t="shared" si="12"/>
        <v/>
      </c>
      <c r="U36" s="603">
        <f t="shared" si="13"/>
        <v>0</v>
      </c>
      <c r="V36" s="596">
        <f>IF(ISTEXT(BR36),0,IF(ISBLANK(BR36),0,(BR36/BQ16)*V16))</f>
        <v>0</v>
      </c>
      <c r="W36" s="605" t="str">
        <f t="shared" si="14"/>
        <v/>
      </c>
      <c r="X36" s="603">
        <f t="shared" si="15"/>
        <v>0</v>
      </c>
      <c r="Y36" s="596">
        <f>IF(ISTEXT(BU36),0,IF(ISBLANK(BU36),0,(BU36/BT16)*Y16))</f>
        <v>0</v>
      </c>
      <c r="Z36" s="605" t="str">
        <f t="shared" si="16"/>
        <v/>
      </c>
      <c r="AA36" s="603">
        <f t="shared" si="17"/>
        <v>0</v>
      </c>
      <c r="AB36" s="596">
        <f>IF(ISTEXT(BX36),0,IF(ISBLANK(BX36),0,(BX36/BW16)*AB16))</f>
        <v>0</v>
      </c>
      <c r="AC36" s="605" t="str">
        <f t="shared" si="18"/>
        <v/>
      </c>
      <c r="AD36" s="600">
        <f t="shared" si="19"/>
        <v>0</v>
      </c>
      <c r="AE36" s="596">
        <f>IF(ISTEXT(CA36),0,IF(ISBLANK(CA36),0,(CA36/BZ16)*AE16))</f>
        <v>0</v>
      </c>
      <c r="AF36" s="605" t="str">
        <f t="shared" si="20"/>
        <v/>
      </c>
      <c r="AG36" s="600">
        <f t="shared" si="21"/>
        <v>0</v>
      </c>
      <c r="AH36" s="596">
        <f>IF(ISTEXT(CD36),0,IF(ISBLANK(CD36),0,(CD36/CC16)*AH16))</f>
        <v>0</v>
      </c>
      <c r="AI36" s="605" t="str">
        <f t="shared" si="22"/>
        <v/>
      </c>
      <c r="AJ36" s="600">
        <f t="shared" si="23"/>
        <v>0</v>
      </c>
      <c r="AK36" s="596">
        <f>IF(ISTEXT(CG36),0,IF(ISBLANK(CG36),0,(CG36/CF16)*AK16))</f>
        <v>0</v>
      </c>
      <c r="AL36" s="605" t="str">
        <f t="shared" si="24"/>
        <v/>
      </c>
      <c r="AM36" s="600">
        <f t="shared" si="25"/>
        <v>0</v>
      </c>
      <c r="AN36" s="596">
        <f>IF(ISTEXT(CJ36),0,IF(ISBLANK(CJ36),0,(CJ36/CI16)*AN16))</f>
        <v>0</v>
      </c>
      <c r="AO36" s="605" t="str">
        <f t="shared" si="26"/>
        <v/>
      </c>
      <c r="AP36" s="600">
        <f t="shared" si="27"/>
        <v>0</v>
      </c>
      <c r="AQ36" s="596">
        <f>IF(ISTEXT(CM36),0,IF(ISBLANK(CM36),0,(CM36/CL16)*AQ16))</f>
        <v>0</v>
      </c>
      <c r="AR36" s="605" t="str">
        <f t="shared" si="28"/>
        <v/>
      </c>
      <c r="AS36" s="600">
        <f t="shared" si="29"/>
        <v>0</v>
      </c>
      <c r="AT36" s="596">
        <f>IF(ISTEXT(CP36),0,IF(ISBLANK(CP36),0,(CP36/CO16)*AT16))</f>
        <v>0</v>
      </c>
      <c r="AU36" s="605" t="str">
        <f t="shared" si="30"/>
        <v/>
      </c>
      <c r="AV36" s="600">
        <f t="shared" si="31"/>
        <v>0</v>
      </c>
      <c r="AW36" s="447" t="s">
        <v>302</v>
      </c>
      <c r="AX36" s="442" t="s">
        <v>86</v>
      </c>
      <c r="AY36" s="441"/>
      <c r="AZ36" s="456"/>
      <c r="BA36" s="502" t="str">
        <f t="shared" si="47"/>
        <v/>
      </c>
      <c r="BB36" s="441"/>
      <c r="BC36" s="456"/>
      <c r="BD36" s="498" t="str">
        <f t="shared" si="48"/>
        <v/>
      </c>
      <c r="BE36" s="441"/>
      <c r="BF36" s="456"/>
      <c r="BG36" s="494" t="str">
        <f t="shared" si="49"/>
        <v/>
      </c>
      <c r="BH36" s="441"/>
      <c r="BI36" s="456"/>
      <c r="BJ36" s="490" t="str">
        <f t="shared" si="45"/>
        <v/>
      </c>
      <c r="BK36" s="441" t="s">
        <v>187</v>
      </c>
      <c r="BL36" s="456">
        <v>2</v>
      </c>
      <c r="BM36" s="486" t="str">
        <f t="shared" si="44"/>
        <v>C à S</v>
      </c>
      <c r="BN36" s="441"/>
      <c r="BO36" s="456"/>
      <c r="BP36" s="482" t="str">
        <f t="shared" si="50"/>
        <v/>
      </c>
      <c r="BQ36" s="441"/>
      <c r="BR36" s="456"/>
      <c r="BS36" s="478" t="str">
        <f t="shared" si="51"/>
        <v/>
      </c>
      <c r="BT36" s="441"/>
      <c r="BU36" s="456"/>
      <c r="BV36" s="474" t="str">
        <f t="shared" si="46"/>
        <v/>
      </c>
      <c r="BW36" s="441"/>
      <c r="BX36" s="456"/>
      <c r="BY36" s="469" t="str">
        <f t="shared" si="36"/>
        <v/>
      </c>
      <c r="BZ36" s="441"/>
      <c r="CA36" s="456"/>
      <c r="CB36" s="457" t="str">
        <f t="shared" si="37"/>
        <v/>
      </c>
      <c r="CC36" s="441"/>
      <c r="CD36" s="456"/>
      <c r="CE36" s="457" t="str">
        <f t="shared" si="38"/>
        <v/>
      </c>
      <c r="CF36" s="441"/>
      <c r="CG36" s="456"/>
      <c r="CH36" s="457" t="str">
        <f t="shared" si="39"/>
        <v/>
      </c>
      <c r="CI36" s="441"/>
      <c r="CJ36" s="456"/>
      <c r="CK36" s="457" t="str">
        <f t="shared" si="40"/>
        <v/>
      </c>
      <c r="CL36" s="441"/>
      <c r="CM36" s="456"/>
      <c r="CN36" s="457" t="str">
        <f t="shared" si="41"/>
        <v/>
      </c>
      <c r="CO36" s="441"/>
      <c r="CP36" s="456"/>
      <c r="CQ36" s="457" t="str">
        <f t="shared" si="42"/>
        <v/>
      </c>
    </row>
    <row r="37" spans="1:95" ht="21">
      <c r="A37" s="433"/>
      <c r="B37" s="436" t="str">
        <f t="shared" si="0"/>
        <v>H</v>
      </c>
      <c r="C37" s="439">
        <f t="shared" si="1"/>
        <v>0</v>
      </c>
      <c r="D37" s="596">
        <f>IF(ISTEXT(AZ37),0,IF(ISBLANK(AZ37),0,(AZ37/AY16)*D16))</f>
        <v>0</v>
      </c>
      <c r="E37" s="605" t="str">
        <f t="shared" si="2"/>
        <v/>
      </c>
      <c r="F37" s="603">
        <f t="shared" si="3"/>
        <v>0</v>
      </c>
      <c r="G37" s="596">
        <f>IF(ISTEXT(BC37),0,IF(ISBLANK(BC37),0,(BC37/BB16)*G16))</f>
        <v>0</v>
      </c>
      <c r="H37" s="605" t="str">
        <f t="shared" si="4"/>
        <v/>
      </c>
      <c r="I37" s="603">
        <f t="shared" si="5"/>
        <v>0</v>
      </c>
      <c r="J37" s="596">
        <f>IF(ISTEXT(BF37),0,IF(ISBLANK(BF37),0,(BF37/J16)*BE16))</f>
        <v>0</v>
      </c>
      <c r="K37" s="605" t="str">
        <f t="shared" si="6"/>
        <v/>
      </c>
      <c r="L37" s="603">
        <f t="shared" si="7"/>
        <v>0</v>
      </c>
      <c r="M37" s="596">
        <f>IF(ISTEXT(BI37),0,IF(ISBLANK(BI37),0,(BI37/BH16*M16)))</f>
        <v>0</v>
      </c>
      <c r="N37" s="605" t="str">
        <f t="shared" si="8"/>
        <v/>
      </c>
      <c r="O37" s="603">
        <f t="shared" si="9"/>
        <v>0</v>
      </c>
      <c r="P37" s="596">
        <f>IF(ISTEXT(BL37),0,IF(ISBLANK(BL37),0,(BL37/BK16)*P16))</f>
        <v>0</v>
      </c>
      <c r="Q37" s="605" t="str">
        <f t="shared" si="10"/>
        <v/>
      </c>
      <c r="R37" s="603">
        <f t="shared" si="11"/>
        <v>0</v>
      </c>
      <c r="S37" s="596">
        <f>IF(ISTEXT(BO37),0,IF(ISBLANK(BO37),0,(BO37/BN16)*S16))</f>
        <v>0</v>
      </c>
      <c r="T37" s="605" t="str">
        <f t="shared" si="12"/>
        <v/>
      </c>
      <c r="U37" s="603">
        <f t="shared" si="13"/>
        <v>0</v>
      </c>
      <c r="V37" s="596">
        <f>IF(ISTEXT(BR37),0,IF(ISBLANK(BR37),0,(BR37/BQ16)*V16))</f>
        <v>0</v>
      </c>
      <c r="W37" s="605" t="str">
        <f t="shared" si="14"/>
        <v/>
      </c>
      <c r="X37" s="603">
        <f t="shared" si="15"/>
        <v>0</v>
      </c>
      <c r="Y37" s="596">
        <f>IF(ISTEXT(BU37),0,IF(ISBLANK(BU37),0,(BU37/BT16)*Y16))</f>
        <v>0</v>
      </c>
      <c r="Z37" s="605" t="str">
        <f t="shared" si="16"/>
        <v/>
      </c>
      <c r="AA37" s="603">
        <f t="shared" si="17"/>
        <v>0</v>
      </c>
      <c r="AB37" s="596">
        <f>IF(ISTEXT(BX37),0,IF(ISBLANK(BX37),0,(BX37/BW16)*AB16))</f>
        <v>0</v>
      </c>
      <c r="AC37" s="605" t="str">
        <f t="shared" si="18"/>
        <v/>
      </c>
      <c r="AD37" s="600">
        <f t="shared" si="19"/>
        <v>0</v>
      </c>
      <c r="AE37" s="596">
        <f>IF(ISTEXT(CA37),0,IF(ISBLANK(CA37),0,(CA37/BZ16)*AE16))</f>
        <v>0</v>
      </c>
      <c r="AF37" s="605" t="str">
        <f t="shared" si="20"/>
        <v/>
      </c>
      <c r="AG37" s="600">
        <f t="shared" si="21"/>
        <v>0</v>
      </c>
      <c r="AH37" s="596">
        <f>IF(ISTEXT(CD37),0,IF(ISBLANK(CD37),0,(CD37/CC16)*AH16))</f>
        <v>0</v>
      </c>
      <c r="AI37" s="605" t="str">
        <f t="shared" si="22"/>
        <v/>
      </c>
      <c r="AJ37" s="600">
        <f t="shared" si="23"/>
        <v>0</v>
      </c>
      <c r="AK37" s="596">
        <f>IF(ISTEXT(CG37),0,IF(ISBLANK(CG37),0,(CG37/CF16)*AK16))</f>
        <v>0</v>
      </c>
      <c r="AL37" s="605" t="str">
        <f t="shared" si="24"/>
        <v/>
      </c>
      <c r="AM37" s="600">
        <f t="shared" si="25"/>
        <v>0</v>
      </c>
      <c r="AN37" s="596">
        <f>IF(ISTEXT(CJ37),0,IF(ISBLANK(CJ37),0,(CJ37/CI16)*AN16))</f>
        <v>0</v>
      </c>
      <c r="AO37" s="605" t="str">
        <f t="shared" si="26"/>
        <v/>
      </c>
      <c r="AP37" s="600">
        <f t="shared" si="27"/>
        <v>0</v>
      </c>
      <c r="AQ37" s="596">
        <f>IF(ISTEXT(CM37),0,IF(ISBLANK(CM37),0,(CM37/CL16)*AQ16))</f>
        <v>0</v>
      </c>
      <c r="AR37" s="605" t="str">
        <f t="shared" si="28"/>
        <v/>
      </c>
      <c r="AS37" s="600">
        <f t="shared" si="29"/>
        <v>0</v>
      </c>
      <c r="AT37" s="596">
        <f>IF(ISTEXT(CP37),0,IF(ISBLANK(CP37),0,(CP37/CO16)*AT16))</f>
        <v>0</v>
      </c>
      <c r="AU37" s="605" t="str">
        <f t="shared" si="30"/>
        <v/>
      </c>
      <c r="AV37" s="600">
        <f t="shared" si="31"/>
        <v>0</v>
      </c>
      <c r="AW37" s="581" t="s">
        <v>293</v>
      </c>
      <c r="AX37" s="442"/>
      <c r="AY37" s="441"/>
      <c r="AZ37" s="456"/>
      <c r="BA37" s="502" t="str">
        <f t="shared" si="47"/>
        <v/>
      </c>
      <c r="BB37" s="441"/>
      <c r="BC37" s="456"/>
      <c r="BD37" s="498" t="str">
        <f t="shared" si="48"/>
        <v/>
      </c>
      <c r="BE37" s="441"/>
      <c r="BF37" s="456"/>
      <c r="BG37" s="494" t="str">
        <f t="shared" si="49"/>
        <v/>
      </c>
      <c r="BH37" s="441"/>
      <c r="BI37" s="456"/>
      <c r="BJ37" s="490" t="str">
        <f t="shared" si="45"/>
        <v/>
      </c>
      <c r="BK37" s="441"/>
      <c r="BL37" s="456"/>
      <c r="BM37" s="486" t="str">
        <f t="shared" si="44"/>
        <v/>
      </c>
      <c r="BN37" s="441"/>
      <c r="BO37" s="456"/>
      <c r="BP37" s="482" t="str">
        <f t="shared" si="50"/>
        <v/>
      </c>
      <c r="BQ37" s="441"/>
      <c r="BR37" s="456"/>
      <c r="BS37" s="478" t="str">
        <f t="shared" si="51"/>
        <v/>
      </c>
      <c r="BT37" s="441"/>
      <c r="BU37" s="456"/>
      <c r="BV37" s="474" t="str">
        <f t="shared" si="46"/>
        <v/>
      </c>
      <c r="BW37" s="441"/>
      <c r="BX37" s="456"/>
      <c r="BY37" s="469" t="str">
        <f t="shared" si="36"/>
        <v/>
      </c>
      <c r="BZ37" s="441"/>
      <c r="CA37" s="456"/>
      <c r="CB37" s="457" t="str">
        <f t="shared" si="37"/>
        <v/>
      </c>
      <c r="CC37" s="441"/>
      <c r="CD37" s="456"/>
      <c r="CE37" s="457" t="str">
        <f t="shared" si="38"/>
        <v/>
      </c>
      <c r="CF37" s="441"/>
      <c r="CG37" s="456"/>
      <c r="CH37" s="457" t="str">
        <f t="shared" si="39"/>
        <v/>
      </c>
      <c r="CI37" s="441"/>
      <c r="CJ37" s="456"/>
      <c r="CK37" s="457" t="str">
        <f t="shared" si="40"/>
        <v/>
      </c>
      <c r="CL37" s="441"/>
      <c r="CM37" s="456"/>
      <c r="CN37" s="457" t="str">
        <f t="shared" si="41"/>
        <v/>
      </c>
      <c r="CO37" s="441"/>
      <c r="CP37" s="456"/>
      <c r="CQ37" s="457" t="str">
        <f t="shared" si="42"/>
        <v/>
      </c>
    </row>
    <row r="38" spans="1:95" ht="21">
      <c r="A38" s="433"/>
      <c r="B38" s="436" t="str">
        <f t="shared" si="0"/>
        <v>Huile de friture très fraîche</v>
      </c>
      <c r="C38" s="439" t="str">
        <f t="shared" si="1"/>
        <v>L</v>
      </c>
      <c r="D38" s="599">
        <f>IF(ISTEXT(AZ38),0,IF(ISBLANK(AZ38),0,(AZ38/AY16)*D16))</f>
        <v>5</v>
      </c>
      <c r="E38" s="605" t="str">
        <f t="shared" si="2"/>
        <v>L</v>
      </c>
      <c r="F38" s="608" t="str">
        <f t="shared" si="3"/>
        <v>D</v>
      </c>
      <c r="G38" s="596">
        <f>IF(ISTEXT(BC38),0,IF(ISBLANK(BC38),0,(BC38/BB16)*G16))</f>
        <v>0</v>
      </c>
      <c r="H38" s="605" t="str">
        <f t="shared" si="4"/>
        <v/>
      </c>
      <c r="I38" s="603">
        <f t="shared" si="5"/>
        <v>0</v>
      </c>
      <c r="J38" s="596">
        <f>IF(ISTEXT(BF38),0,IF(ISBLANK(BF38),0,(BF38/J16)*BE16))</f>
        <v>0</v>
      </c>
      <c r="K38" s="605" t="str">
        <f t="shared" si="6"/>
        <v/>
      </c>
      <c r="L38" s="603">
        <f t="shared" si="7"/>
        <v>0</v>
      </c>
      <c r="M38" s="596">
        <f>IF(ISTEXT(BI38),0,IF(ISBLANK(BI38),0,(BI38/BH16*M16)))</f>
        <v>0</v>
      </c>
      <c r="N38" s="605" t="str">
        <f t="shared" si="8"/>
        <v/>
      </c>
      <c r="O38" s="603">
        <f t="shared" si="9"/>
        <v>0</v>
      </c>
      <c r="P38" s="596">
        <f>IF(ISTEXT(BL38),0,IF(ISBLANK(BL38),0,(BL38/BK16)*P16))</f>
        <v>0.05</v>
      </c>
      <c r="Q38" s="605" t="str">
        <f t="shared" si="10"/>
        <v>L</v>
      </c>
      <c r="R38" s="506" t="str">
        <f t="shared" si="11"/>
        <v>C</v>
      </c>
      <c r="S38" s="596">
        <f>IF(ISTEXT(BO38),0,IF(ISBLANK(BO38),0,(BO38/BN16)*S16))</f>
        <v>0</v>
      </c>
      <c r="T38" s="605" t="str">
        <f t="shared" si="12"/>
        <v/>
      </c>
      <c r="U38" s="603">
        <f t="shared" si="13"/>
        <v>0</v>
      </c>
      <c r="V38" s="596">
        <f>IF(ISTEXT(BR38),0,IF(ISBLANK(BR38),0,(BR38/BQ16)*V16))</f>
        <v>0</v>
      </c>
      <c r="W38" s="605" t="str">
        <f t="shared" si="14"/>
        <v/>
      </c>
      <c r="X38" s="603">
        <f t="shared" si="15"/>
        <v>0</v>
      </c>
      <c r="Y38" s="596">
        <f>IF(ISTEXT(BU38),0,IF(ISBLANK(BU38),0,(BU38/BT16)*Y16))</f>
        <v>0</v>
      </c>
      <c r="Z38" s="605" t="str">
        <f t="shared" si="16"/>
        <v/>
      </c>
      <c r="AA38" s="603">
        <f t="shared" si="17"/>
        <v>0</v>
      </c>
      <c r="AB38" s="596">
        <f>IF(ISTEXT(BX38),0,IF(ISBLANK(BX38),0,(BX38/BW16)*AB16))</f>
        <v>0</v>
      </c>
      <c r="AC38" s="605" t="str">
        <f t="shared" si="18"/>
        <v/>
      </c>
      <c r="AD38" s="603">
        <f t="shared" si="19"/>
        <v>0</v>
      </c>
      <c r="AE38" s="596">
        <f>IF(ISTEXT(CA38),0,IF(ISBLANK(CA38),0,(CA38/BZ16)*AE16))</f>
        <v>0</v>
      </c>
      <c r="AF38" s="605" t="str">
        <f t="shared" si="20"/>
        <v/>
      </c>
      <c r="AG38" s="603">
        <f t="shared" si="21"/>
        <v>0</v>
      </c>
      <c r="AH38" s="596">
        <f>IF(ISTEXT(CD38),0,IF(ISBLANK(CD38),0,(CD38/CC16)*AH16))</f>
        <v>0</v>
      </c>
      <c r="AI38" s="605" t="str">
        <f t="shared" si="22"/>
        <v/>
      </c>
      <c r="AJ38" s="603">
        <f t="shared" si="23"/>
        <v>0</v>
      </c>
      <c r="AK38" s="596">
        <f>IF(ISTEXT(CG38),0,IF(ISBLANK(CG38),0,(CG38/CF16)*AK16))</f>
        <v>0</v>
      </c>
      <c r="AL38" s="605" t="str">
        <f t="shared" si="24"/>
        <v/>
      </c>
      <c r="AM38" s="603">
        <f t="shared" si="25"/>
        <v>0</v>
      </c>
      <c r="AN38" s="596">
        <f>IF(ISTEXT(CJ38),0,IF(ISBLANK(CJ38),0,(CJ38/CI16)*AN16))</f>
        <v>0</v>
      </c>
      <c r="AO38" s="605" t="str">
        <f t="shared" si="26"/>
        <v/>
      </c>
      <c r="AP38" s="603">
        <f t="shared" si="27"/>
        <v>0</v>
      </c>
      <c r="AQ38" s="596">
        <f>IF(ISTEXT(CM38),0,IF(ISBLANK(CM38),0,(CM38/CL16)*AQ16))</f>
        <v>0</v>
      </c>
      <c r="AR38" s="605" t="str">
        <f t="shared" si="28"/>
        <v/>
      </c>
      <c r="AS38" s="603">
        <f t="shared" si="29"/>
        <v>0</v>
      </c>
      <c r="AT38" s="596">
        <f>IF(ISTEXT(CP38),0,IF(ISBLANK(CP38),0,(CP38/CO16)*AT16))</f>
        <v>0</v>
      </c>
      <c r="AU38" s="605" t="str">
        <f t="shared" si="30"/>
        <v/>
      </c>
      <c r="AV38" s="603">
        <f t="shared" si="31"/>
        <v>0</v>
      </c>
      <c r="AW38" s="447" t="s">
        <v>2</v>
      </c>
      <c r="AX38" s="442" t="s">
        <v>294</v>
      </c>
      <c r="AY38" s="441" t="s">
        <v>290</v>
      </c>
      <c r="AZ38" s="458">
        <v>2</v>
      </c>
      <c r="BA38" s="503" t="str">
        <f t="shared" si="47"/>
        <v>L</v>
      </c>
      <c r="BB38" s="441"/>
      <c r="BC38" s="458"/>
      <c r="BD38" s="499" t="str">
        <f t="shared" si="48"/>
        <v/>
      </c>
      <c r="BE38" s="441"/>
      <c r="BF38" s="458"/>
      <c r="BG38" s="495" t="str">
        <f t="shared" si="49"/>
        <v/>
      </c>
      <c r="BH38" s="441"/>
      <c r="BI38" s="458"/>
      <c r="BJ38" s="491" t="str">
        <f t="shared" si="45"/>
        <v/>
      </c>
      <c r="BK38" s="441" t="s">
        <v>268</v>
      </c>
      <c r="BL38" s="580">
        <v>0.03</v>
      </c>
      <c r="BM38" s="487" t="str">
        <f t="shared" si="44"/>
        <v>L</v>
      </c>
      <c r="BN38" s="441"/>
      <c r="BO38" s="458"/>
      <c r="BP38" s="483" t="str">
        <f t="shared" si="50"/>
        <v/>
      </c>
      <c r="BQ38" s="441"/>
      <c r="BR38" s="458"/>
      <c r="BS38" s="479" t="str">
        <f t="shared" si="51"/>
        <v/>
      </c>
      <c r="BT38" s="441"/>
      <c r="BU38" s="458"/>
      <c r="BV38" s="475" t="str">
        <f t="shared" si="46"/>
        <v/>
      </c>
      <c r="BW38" s="441"/>
      <c r="BX38" s="456"/>
      <c r="BY38" s="469" t="str">
        <f t="shared" si="36"/>
        <v/>
      </c>
      <c r="BZ38" s="441"/>
      <c r="CA38" s="456"/>
      <c r="CB38" s="457" t="str">
        <f t="shared" si="37"/>
        <v/>
      </c>
      <c r="CC38" s="441"/>
      <c r="CD38" s="456"/>
      <c r="CE38" s="457" t="str">
        <f t="shared" si="38"/>
        <v/>
      </c>
      <c r="CF38" s="441"/>
      <c r="CG38" s="456"/>
      <c r="CH38" s="457" t="str">
        <f t="shared" si="39"/>
        <v/>
      </c>
      <c r="CI38" s="441"/>
      <c r="CJ38" s="456"/>
      <c r="CK38" s="457" t="str">
        <f t="shared" si="40"/>
        <v/>
      </c>
      <c r="CL38" s="441"/>
      <c r="CM38" s="456"/>
      <c r="CN38" s="457" t="str">
        <f t="shared" si="41"/>
        <v/>
      </c>
      <c r="CO38" s="441"/>
      <c r="CP38" s="456"/>
      <c r="CQ38" s="457" t="str">
        <f t="shared" si="42"/>
        <v/>
      </c>
    </row>
    <row r="39" spans="1:95" ht="21">
      <c r="A39" s="433"/>
      <c r="B39" s="436" t="str">
        <f t="shared" si="0"/>
        <v>Huile</v>
      </c>
      <c r="C39" s="439" t="str">
        <f t="shared" si="1"/>
        <v>C à S</v>
      </c>
      <c r="D39" s="596">
        <f>IF(ISTEXT(AZ39),0,IF(ISBLANK(AZ39),0,(AZ39/AY16)*D16))</f>
        <v>0</v>
      </c>
      <c r="E39" s="605" t="str">
        <f t="shared" si="2"/>
        <v/>
      </c>
      <c r="F39" s="603">
        <f t="shared" si="3"/>
        <v>0</v>
      </c>
      <c r="G39" s="596">
        <f>IF(ISTEXT(BC39),0,IF(ISBLANK(BC39),0,(BC39/BB16)*G16))</f>
        <v>0</v>
      </c>
      <c r="H39" s="605" t="str">
        <f t="shared" si="4"/>
        <v/>
      </c>
      <c r="I39" s="603">
        <f t="shared" si="5"/>
        <v>0</v>
      </c>
      <c r="J39" s="596">
        <f>IF(ISTEXT(BF39),0,IF(ISBLANK(BF39),0,(BF39/J16)*BE16))</f>
        <v>0</v>
      </c>
      <c r="K39" s="605" t="str">
        <f t="shared" si="6"/>
        <v/>
      </c>
      <c r="L39" s="603">
        <f t="shared" si="7"/>
        <v>0</v>
      </c>
      <c r="M39" s="599">
        <f>IF(ISTEXT(BI39),0,IF(ISBLANK(BI39),0,(BI39/BH16*M16)))</f>
        <v>2.5</v>
      </c>
      <c r="N39" s="605" t="str">
        <f t="shared" si="8"/>
        <v>C à S</v>
      </c>
      <c r="O39" s="507" t="str">
        <f t="shared" si="9"/>
        <v>B</v>
      </c>
      <c r="P39" s="596">
        <f>IF(ISTEXT(BL39),0,IF(ISBLANK(BL39),0,(BL39/BK16)*P16))</f>
        <v>0</v>
      </c>
      <c r="Q39" s="605" t="str">
        <f t="shared" si="10"/>
        <v/>
      </c>
      <c r="R39" s="603">
        <f t="shared" si="11"/>
        <v>0</v>
      </c>
      <c r="S39" s="596">
        <f>IF(ISTEXT(BO39),0,IF(ISBLANK(BO39),0,(BO39/BN16)*S16))</f>
        <v>0</v>
      </c>
      <c r="T39" s="605" t="str">
        <f t="shared" si="12"/>
        <v/>
      </c>
      <c r="U39" s="603">
        <f t="shared" si="13"/>
        <v>0</v>
      </c>
      <c r="V39" s="599">
        <f>IF(ISTEXT(BR39),0,IF(ISBLANK(BR39),0,(BR39/BQ16)*V16))</f>
        <v>5</v>
      </c>
      <c r="W39" s="605" t="str">
        <f t="shared" si="14"/>
        <v>C à S</v>
      </c>
      <c r="X39" s="507" t="str">
        <f t="shared" si="15"/>
        <v>B</v>
      </c>
      <c r="Y39" s="596">
        <f>IF(ISTEXT(BU39),0,IF(ISBLANK(BU39),0,(BU39/BT16)*Y16))</f>
        <v>0</v>
      </c>
      <c r="Z39" s="605" t="str">
        <f t="shared" si="16"/>
        <v/>
      </c>
      <c r="AA39" s="603">
        <f t="shared" si="17"/>
        <v>0</v>
      </c>
      <c r="AB39" s="596">
        <f>IF(ISTEXT(BX39),0,IF(ISBLANK(BX39),0,(BX39/BW16)*AB16))</f>
        <v>0</v>
      </c>
      <c r="AC39" s="605" t="str">
        <f t="shared" si="18"/>
        <v/>
      </c>
      <c r="AD39" s="600">
        <f t="shared" si="19"/>
        <v>0</v>
      </c>
      <c r="AE39" s="596">
        <f>IF(ISTEXT(CA39),0,IF(ISBLANK(CA39),0,(CA39/BZ16)*AE16))</f>
        <v>0</v>
      </c>
      <c r="AF39" s="605" t="str">
        <f t="shared" si="20"/>
        <v/>
      </c>
      <c r="AG39" s="600">
        <f t="shared" si="21"/>
        <v>0</v>
      </c>
      <c r="AH39" s="596">
        <f>IF(ISTEXT(CD39),0,IF(ISBLANK(CD39),0,(CD39/CC16)*AH16))</f>
        <v>0</v>
      </c>
      <c r="AI39" s="605" t="str">
        <f t="shared" si="22"/>
        <v/>
      </c>
      <c r="AJ39" s="600">
        <f t="shared" si="23"/>
        <v>0</v>
      </c>
      <c r="AK39" s="596">
        <f>IF(ISTEXT(CG39),0,IF(ISBLANK(CG39),0,(CG39/CF16)*AK16))</f>
        <v>0</v>
      </c>
      <c r="AL39" s="605" t="str">
        <f t="shared" si="24"/>
        <v/>
      </c>
      <c r="AM39" s="600">
        <f t="shared" si="25"/>
        <v>0</v>
      </c>
      <c r="AN39" s="596">
        <f>IF(ISTEXT(CJ39),0,IF(ISBLANK(CJ39),0,(CJ39/CI16)*AN16))</f>
        <v>0</v>
      </c>
      <c r="AO39" s="605" t="str">
        <f t="shared" si="26"/>
        <v/>
      </c>
      <c r="AP39" s="600">
        <f t="shared" si="27"/>
        <v>0</v>
      </c>
      <c r="AQ39" s="596">
        <f>IF(ISTEXT(CM39),0,IF(ISBLANK(CM39),0,(CM39/CL16)*AQ16))</f>
        <v>0</v>
      </c>
      <c r="AR39" s="605" t="str">
        <f t="shared" si="28"/>
        <v/>
      </c>
      <c r="AS39" s="600">
        <f t="shared" si="29"/>
        <v>0</v>
      </c>
      <c r="AT39" s="596">
        <f>IF(ISTEXT(CP39),0,IF(ISBLANK(CP39),0,(CP39/CO16)*AT16))</f>
        <v>0</v>
      </c>
      <c r="AU39" s="605" t="str">
        <f t="shared" si="30"/>
        <v/>
      </c>
      <c r="AV39" s="600">
        <f t="shared" si="31"/>
        <v>0</v>
      </c>
      <c r="AW39" s="447" t="s">
        <v>310</v>
      </c>
      <c r="AX39" s="442" t="s">
        <v>86</v>
      </c>
      <c r="AY39" s="441"/>
      <c r="AZ39" s="458"/>
      <c r="BA39" s="503" t="str">
        <f t="shared" si="47"/>
        <v/>
      </c>
      <c r="BB39" s="441"/>
      <c r="BC39" s="458"/>
      <c r="BD39" s="499" t="str">
        <f t="shared" si="48"/>
        <v/>
      </c>
      <c r="BE39" s="441"/>
      <c r="BF39" s="458"/>
      <c r="BG39" s="495" t="str">
        <f t="shared" si="49"/>
        <v/>
      </c>
      <c r="BH39" s="441" t="s">
        <v>187</v>
      </c>
      <c r="BI39" s="458">
        <v>1</v>
      </c>
      <c r="BJ39" s="491" t="str">
        <f t="shared" si="45"/>
        <v>C à S</v>
      </c>
      <c r="BK39" s="441"/>
      <c r="BL39" s="458"/>
      <c r="BM39" s="487" t="str">
        <f t="shared" si="44"/>
        <v/>
      </c>
      <c r="BN39" s="441"/>
      <c r="BO39" s="458"/>
      <c r="BP39" s="483" t="str">
        <f t="shared" si="50"/>
        <v/>
      </c>
      <c r="BQ39" s="441" t="s">
        <v>187</v>
      </c>
      <c r="BR39" s="458">
        <v>3</v>
      </c>
      <c r="BS39" s="479" t="str">
        <f t="shared" si="51"/>
        <v>C à S</v>
      </c>
      <c r="BT39" s="441"/>
      <c r="BU39" s="458"/>
      <c r="BV39" s="475" t="str">
        <f t="shared" si="46"/>
        <v/>
      </c>
      <c r="BW39" s="441"/>
      <c r="BX39" s="456"/>
      <c r="BY39" s="469" t="str">
        <f t="shared" si="36"/>
        <v/>
      </c>
      <c r="BZ39" s="441"/>
      <c r="CA39" s="456"/>
      <c r="CB39" s="457" t="str">
        <f t="shared" si="37"/>
        <v/>
      </c>
      <c r="CC39" s="441"/>
      <c r="CD39" s="456"/>
      <c r="CE39" s="457" t="str">
        <f t="shared" si="38"/>
        <v/>
      </c>
      <c r="CF39" s="441"/>
      <c r="CG39" s="456"/>
      <c r="CH39" s="457" t="str">
        <f t="shared" si="39"/>
        <v/>
      </c>
      <c r="CI39" s="441"/>
      <c r="CJ39" s="456"/>
      <c r="CK39" s="457" t="str">
        <f t="shared" si="40"/>
        <v/>
      </c>
      <c r="CL39" s="441"/>
      <c r="CM39" s="456"/>
      <c r="CN39" s="457" t="str">
        <f t="shared" si="41"/>
        <v/>
      </c>
      <c r="CO39" s="441"/>
      <c r="CP39" s="456"/>
      <c r="CQ39" s="457" t="str">
        <f t="shared" si="42"/>
        <v/>
      </c>
    </row>
    <row r="40" spans="1:95" ht="21">
      <c r="A40" s="433"/>
      <c r="B40" s="436" t="str">
        <f t="shared" si="0"/>
        <v>huile olive</v>
      </c>
      <c r="C40" s="439" t="str">
        <f t="shared" si="1"/>
        <v>C à S</v>
      </c>
      <c r="D40" s="596">
        <f>IF(ISTEXT(AZ40),0,IF(ISBLANK(AZ40),0,(AZ40/AY16)*D16))</f>
        <v>0</v>
      </c>
      <c r="E40" s="605" t="str">
        <f t="shared" si="2"/>
        <v/>
      </c>
      <c r="F40" s="603">
        <f t="shared" si="3"/>
        <v>0</v>
      </c>
      <c r="G40" s="599">
        <f>IF(ISTEXT(BC40),0,IF(ISBLANK(BC40),0,(BC40/BB16)*G16))</f>
        <v>2.5</v>
      </c>
      <c r="H40" s="605" t="str">
        <f t="shared" si="4"/>
        <v>C à S</v>
      </c>
      <c r="I40" s="508" t="str">
        <f t="shared" si="5"/>
        <v>A</v>
      </c>
      <c r="J40" s="596">
        <f>IF(ISTEXT(BF40),0,IF(ISBLANK(BF40),0,(BF40/J16)*BE16))</f>
        <v>0</v>
      </c>
      <c r="K40" s="605" t="str">
        <f t="shared" si="6"/>
        <v/>
      </c>
      <c r="L40" s="603">
        <f t="shared" si="7"/>
        <v>0</v>
      </c>
      <c r="M40" s="596">
        <f>IF(ISTEXT(BI40),0,IF(ISBLANK(BI40),0,(BI40/BH16*M16)))</f>
        <v>0</v>
      </c>
      <c r="N40" s="605" t="str">
        <f t="shared" si="8"/>
        <v/>
      </c>
      <c r="O40" s="603">
        <f t="shared" si="9"/>
        <v>0</v>
      </c>
      <c r="P40" s="596">
        <f>IF(ISTEXT(BL40),0,IF(ISBLANK(BL40),0,(BL40/BK16)*P16))</f>
        <v>0</v>
      </c>
      <c r="Q40" s="605" t="str">
        <f t="shared" si="10"/>
        <v/>
      </c>
      <c r="R40" s="603">
        <f t="shared" si="11"/>
        <v>0</v>
      </c>
      <c r="S40" s="596">
        <f>IF(ISTEXT(BO40),0,IF(ISBLANK(BO40),0,(BO40/BN16)*S16))</f>
        <v>0</v>
      </c>
      <c r="T40" s="605" t="str">
        <f t="shared" si="12"/>
        <v/>
      </c>
      <c r="U40" s="603">
        <f t="shared" si="13"/>
        <v>0</v>
      </c>
      <c r="V40" s="596">
        <f>IF(ISTEXT(BR40),0,IF(ISBLANK(BR40),0,(BR40/BQ16)*V16))</f>
        <v>0</v>
      </c>
      <c r="W40" s="605" t="str">
        <f t="shared" si="14"/>
        <v/>
      </c>
      <c r="X40" s="603">
        <f t="shared" si="15"/>
        <v>0</v>
      </c>
      <c r="Y40" s="596">
        <f>IF(ISTEXT(BU40),0,IF(ISBLANK(BU40),0,(BU40/BT16)*Y16))</f>
        <v>0</v>
      </c>
      <c r="Z40" s="605" t="str">
        <f t="shared" si="16"/>
        <v/>
      </c>
      <c r="AA40" s="603">
        <f t="shared" si="17"/>
        <v>0</v>
      </c>
      <c r="AB40" s="596">
        <f>IF(ISTEXT(BX40),0,IF(ISBLANK(BX40),0,(BX40/BW16)*AB16))</f>
        <v>0</v>
      </c>
      <c r="AC40" s="605" t="str">
        <f t="shared" si="18"/>
        <v/>
      </c>
      <c r="AD40" s="600">
        <f t="shared" si="19"/>
        <v>0</v>
      </c>
      <c r="AE40" s="596">
        <f>IF(ISTEXT(CA40),0,IF(ISBLANK(CA40),0,(CA40/BZ16)*AE16))</f>
        <v>0</v>
      </c>
      <c r="AF40" s="605" t="str">
        <f t="shared" si="20"/>
        <v/>
      </c>
      <c r="AG40" s="600">
        <f t="shared" si="21"/>
        <v>0</v>
      </c>
      <c r="AH40" s="596">
        <f>IF(ISTEXT(CD40),0,IF(ISBLANK(CD40),0,(CD40/CC16)*AH16))</f>
        <v>0</v>
      </c>
      <c r="AI40" s="605" t="str">
        <f t="shared" si="22"/>
        <v/>
      </c>
      <c r="AJ40" s="600">
        <f t="shared" si="23"/>
        <v>0</v>
      </c>
      <c r="AK40" s="596">
        <f>IF(ISTEXT(CG40),0,IF(ISBLANK(CG40),0,(CG40/CF16)*AK16))</f>
        <v>0</v>
      </c>
      <c r="AL40" s="605" t="str">
        <f t="shared" si="24"/>
        <v/>
      </c>
      <c r="AM40" s="600">
        <f t="shared" si="25"/>
        <v>0</v>
      </c>
      <c r="AN40" s="596">
        <f>IF(ISTEXT(CJ40),0,IF(ISBLANK(CJ40),0,(CJ40/CI16)*AN16))</f>
        <v>0</v>
      </c>
      <c r="AO40" s="605" t="str">
        <f t="shared" si="26"/>
        <v/>
      </c>
      <c r="AP40" s="600">
        <f t="shared" si="27"/>
        <v>0</v>
      </c>
      <c r="AQ40" s="596">
        <f>IF(ISTEXT(CM40),0,IF(ISBLANK(CM40),0,(CM40/CL16)*AQ16))</f>
        <v>0</v>
      </c>
      <c r="AR40" s="605" t="str">
        <f t="shared" si="28"/>
        <v/>
      </c>
      <c r="AS40" s="600">
        <f t="shared" si="29"/>
        <v>0</v>
      </c>
      <c r="AT40" s="596">
        <f>IF(ISTEXT(CP40),0,IF(ISBLANK(CP40),0,(CP40/CO16)*AT16))</f>
        <v>0</v>
      </c>
      <c r="AU40" s="605" t="str">
        <f t="shared" si="30"/>
        <v/>
      </c>
      <c r="AV40" s="600">
        <f t="shared" si="31"/>
        <v>0</v>
      </c>
      <c r="AW40" s="447" t="s">
        <v>299</v>
      </c>
      <c r="AX40" s="442" t="s">
        <v>86</v>
      </c>
      <c r="AY40" s="460"/>
      <c r="AZ40" s="456"/>
      <c r="BA40" s="502" t="str">
        <f t="shared" si="47"/>
        <v/>
      </c>
      <c r="BB40" s="460" t="s">
        <v>186</v>
      </c>
      <c r="BC40" s="456">
        <v>1</v>
      </c>
      <c r="BD40" s="498" t="str">
        <f t="shared" si="48"/>
        <v>C à S</v>
      </c>
      <c r="BE40" s="460"/>
      <c r="BF40" s="456"/>
      <c r="BG40" s="494" t="str">
        <f t="shared" si="49"/>
        <v/>
      </c>
      <c r="BH40" s="460"/>
      <c r="BI40" s="456"/>
      <c r="BJ40" s="490" t="str">
        <f t="shared" si="45"/>
        <v/>
      </c>
      <c r="BK40" s="460"/>
      <c r="BL40" s="456"/>
      <c r="BM40" s="486" t="str">
        <f t="shared" si="44"/>
        <v/>
      </c>
      <c r="BN40" s="460"/>
      <c r="BO40" s="456"/>
      <c r="BP40" s="482" t="str">
        <f t="shared" si="50"/>
        <v/>
      </c>
      <c r="BQ40" s="460"/>
      <c r="BR40" s="456"/>
      <c r="BS40" s="478" t="str">
        <f t="shared" si="51"/>
        <v/>
      </c>
      <c r="BT40" s="460"/>
      <c r="BU40" s="456"/>
      <c r="BV40" s="474" t="str">
        <f t="shared" si="46"/>
        <v/>
      </c>
      <c r="BW40" s="441"/>
      <c r="BX40" s="456"/>
      <c r="BY40" s="469" t="str">
        <f t="shared" si="36"/>
        <v/>
      </c>
      <c r="BZ40" s="441"/>
      <c r="CA40" s="456"/>
      <c r="CB40" s="457" t="str">
        <f t="shared" si="37"/>
        <v/>
      </c>
      <c r="CC40" s="441"/>
      <c r="CD40" s="456"/>
      <c r="CE40" s="457" t="str">
        <f t="shared" si="38"/>
        <v/>
      </c>
      <c r="CF40" s="441"/>
      <c r="CG40" s="456"/>
      <c r="CH40" s="457" t="str">
        <f t="shared" si="39"/>
        <v/>
      </c>
      <c r="CI40" s="441"/>
      <c r="CJ40" s="456"/>
      <c r="CK40" s="457" t="str">
        <f t="shared" si="40"/>
        <v/>
      </c>
      <c r="CL40" s="441"/>
      <c r="CM40" s="456"/>
      <c r="CN40" s="457" t="str">
        <f t="shared" si="41"/>
        <v/>
      </c>
      <c r="CO40" s="441"/>
      <c r="CP40" s="456"/>
      <c r="CQ40" s="457" t="str">
        <f t="shared" si="42"/>
        <v/>
      </c>
    </row>
    <row r="41" spans="1:95" ht="21">
      <c r="A41" s="433"/>
      <c r="B41" s="436" t="str">
        <f t="shared" si="0"/>
        <v>L</v>
      </c>
      <c r="C41" s="439">
        <f t="shared" si="1"/>
        <v>0</v>
      </c>
      <c r="D41" s="596">
        <f>IF(ISTEXT(AZ41),0,IF(ISBLANK(AZ41),0,(AZ41/AY16)*D16))</f>
        <v>0</v>
      </c>
      <c r="E41" s="605" t="str">
        <f t="shared" si="2"/>
        <v/>
      </c>
      <c r="F41" s="603">
        <f t="shared" si="3"/>
        <v>0</v>
      </c>
      <c r="G41" s="596">
        <f>IF(ISTEXT(BC41),0,IF(ISBLANK(BC41),0,(BC41/BB16)*G16))</f>
        <v>0</v>
      </c>
      <c r="H41" s="605" t="str">
        <f t="shared" si="4"/>
        <v/>
      </c>
      <c r="I41" s="603">
        <f t="shared" si="5"/>
        <v>0</v>
      </c>
      <c r="J41" s="596">
        <f>IF(ISTEXT(BF41),0,IF(ISBLANK(BF41),0,(BF41/J16)*BE16))</f>
        <v>0</v>
      </c>
      <c r="K41" s="605" t="str">
        <f t="shared" si="6"/>
        <v/>
      </c>
      <c r="L41" s="603">
        <f t="shared" si="7"/>
        <v>0</v>
      </c>
      <c r="M41" s="596">
        <f>IF(ISTEXT(BI41),0,IF(ISBLANK(BI41),0,(BI41/BH16*M16)))</f>
        <v>0</v>
      </c>
      <c r="N41" s="605" t="str">
        <f t="shared" si="8"/>
        <v/>
      </c>
      <c r="O41" s="603">
        <f t="shared" si="9"/>
        <v>0</v>
      </c>
      <c r="P41" s="596">
        <f>IF(ISTEXT(BL41),0,IF(ISBLANK(BL41),0,(BL41/BK16)*P16))</f>
        <v>0</v>
      </c>
      <c r="Q41" s="605" t="str">
        <f t="shared" si="10"/>
        <v/>
      </c>
      <c r="R41" s="603">
        <f t="shared" si="11"/>
        <v>0</v>
      </c>
      <c r="S41" s="596">
        <f>IF(ISTEXT(BO41),0,IF(ISBLANK(BO41),0,(BO41/BN16)*S16))</f>
        <v>0</v>
      </c>
      <c r="T41" s="605" t="str">
        <f t="shared" si="12"/>
        <v/>
      </c>
      <c r="U41" s="603">
        <f t="shared" si="13"/>
        <v>0</v>
      </c>
      <c r="V41" s="596">
        <f>IF(ISTEXT(BR41),0,IF(ISBLANK(BR41),0,(BR41/BQ16)*V16))</f>
        <v>0</v>
      </c>
      <c r="W41" s="605" t="str">
        <f t="shared" si="14"/>
        <v/>
      </c>
      <c r="X41" s="603">
        <f t="shared" si="15"/>
        <v>0</v>
      </c>
      <c r="Y41" s="596">
        <f>IF(ISTEXT(BU41),0,IF(ISBLANK(BU41),0,(BU41/BT16)*Y16))</f>
        <v>0</v>
      </c>
      <c r="Z41" s="605" t="str">
        <f t="shared" si="16"/>
        <v/>
      </c>
      <c r="AA41" s="603">
        <f t="shared" si="17"/>
        <v>0</v>
      </c>
      <c r="AB41" s="596">
        <f>IF(ISTEXT(BX41),0,IF(ISBLANK(BX41),0,(BX41/BW16)*AB16))</f>
        <v>0</v>
      </c>
      <c r="AC41" s="605" t="str">
        <f t="shared" si="18"/>
        <v/>
      </c>
      <c r="AD41" s="600">
        <f t="shared" si="19"/>
        <v>0</v>
      </c>
      <c r="AE41" s="596">
        <f>IF(ISTEXT(CA41),0,IF(ISBLANK(CA41),0,(CA41/BZ16)*AE16))</f>
        <v>0</v>
      </c>
      <c r="AF41" s="605" t="str">
        <f t="shared" si="20"/>
        <v/>
      </c>
      <c r="AG41" s="600">
        <f t="shared" si="21"/>
        <v>0</v>
      </c>
      <c r="AH41" s="596">
        <f>IF(ISTEXT(CD41),0,IF(ISBLANK(CD41),0,(CD41/CC16)*AH16))</f>
        <v>0</v>
      </c>
      <c r="AI41" s="605" t="str">
        <f t="shared" si="22"/>
        <v/>
      </c>
      <c r="AJ41" s="600">
        <f t="shared" si="23"/>
        <v>0</v>
      </c>
      <c r="AK41" s="596">
        <f>IF(ISTEXT(CG41),0,IF(ISBLANK(CG41),0,(CG41/CF16)*AK16))</f>
        <v>0</v>
      </c>
      <c r="AL41" s="605" t="str">
        <f t="shared" si="24"/>
        <v/>
      </c>
      <c r="AM41" s="600">
        <f t="shared" si="25"/>
        <v>0</v>
      </c>
      <c r="AN41" s="596">
        <f>IF(ISTEXT(CJ41),0,IF(ISBLANK(CJ41),0,(CJ41/CI16)*AN16))</f>
        <v>0</v>
      </c>
      <c r="AO41" s="605" t="str">
        <f t="shared" si="26"/>
        <v/>
      </c>
      <c r="AP41" s="600">
        <f t="shared" si="27"/>
        <v>0</v>
      </c>
      <c r="AQ41" s="596">
        <f>IF(ISTEXT(CM41),0,IF(ISBLANK(CM41),0,(CM41/CL16)*AQ16))</f>
        <v>0</v>
      </c>
      <c r="AR41" s="605" t="str">
        <f t="shared" si="28"/>
        <v/>
      </c>
      <c r="AS41" s="600">
        <f t="shared" si="29"/>
        <v>0</v>
      </c>
      <c r="AT41" s="596">
        <f>IF(ISTEXT(CP41),0,IF(ISBLANK(CP41),0,(CP41/CO16)*AT16))</f>
        <v>0</v>
      </c>
      <c r="AU41" s="605" t="str">
        <f t="shared" si="30"/>
        <v/>
      </c>
      <c r="AV41" s="600">
        <f t="shared" si="31"/>
        <v>0</v>
      </c>
      <c r="AW41" s="581" t="s">
        <v>294</v>
      </c>
      <c r="AX41" s="442"/>
      <c r="AY41" s="460"/>
      <c r="AZ41" s="456"/>
      <c r="BA41" s="502" t="str">
        <f t="shared" si="47"/>
        <v/>
      </c>
      <c r="BB41" s="460"/>
      <c r="BC41" s="456"/>
      <c r="BD41" s="498" t="str">
        <f t="shared" si="48"/>
        <v/>
      </c>
      <c r="BE41" s="460"/>
      <c r="BF41" s="456"/>
      <c r="BG41" s="494" t="str">
        <f t="shared" si="49"/>
        <v/>
      </c>
      <c r="BH41" s="460"/>
      <c r="BI41" s="456"/>
      <c r="BJ41" s="490" t="str">
        <f t="shared" si="45"/>
        <v/>
      </c>
      <c r="BK41" s="460"/>
      <c r="BL41" s="456"/>
      <c r="BM41" s="486" t="str">
        <f t="shared" si="44"/>
        <v/>
      </c>
      <c r="BN41" s="460"/>
      <c r="BO41" s="456"/>
      <c r="BP41" s="482" t="str">
        <f t="shared" si="50"/>
        <v/>
      </c>
      <c r="BQ41" s="460"/>
      <c r="BR41" s="456"/>
      <c r="BS41" s="478" t="str">
        <f t="shared" si="51"/>
        <v/>
      </c>
      <c r="BT41" s="460"/>
      <c r="BU41" s="456"/>
      <c r="BV41" s="474" t="str">
        <f t="shared" si="46"/>
        <v/>
      </c>
      <c r="BW41" s="460"/>
      <c r="BX41" s="461"/>
      <c r="BY41" s="471" t="str">
        <f t="shared" si="36"/>
        <v/>
      </c>
      <c r="BZ41" s="460"/>
      <c r="CA41" s="461"/>
      <c r="CB41" s="462" t="str">
        <f t="shared" si="37"/>
        <v/>
      </c>
      <c r="CC41" s="460"/>
      <c r="CD41" s="461"/>
      <c r="CE41" s="462" t="str">
        <f t="shared" si="38"/>
        <v/>
      </c>
      <c r="CF41" s="460"/>
      <c r="CG41" s="461"/>
      <c r="CH41" s="462" t="str">
        <f t="shared" si="39"/>
        <v/>
      </c>
      <c r="CI41" s="460"/>
      <c r="CJ41" s="461"/>
      <c r="CK41" s="462" t="str">
        <f t="shared" si="40"/>
        <v/>
      </c>
      <c r="CL41" s="460"/>
      <c r="CM41" s="461"/>
      <c r="CN41" s="462" t="str">
        <f t="shared" si="41"/>
        <v/>
      </c>
      <c r="CO41" s="460"/>
      <c r="CP41" s="461"/>
      <c r="CQ41" s="462" t="str">
        <f t="shared" si="42"/>
        <v/>
      </c>
    </row>
    <row r="42" spans="1:95" ht="21">
      <c r="A42" s="433"/>
      <c r="B42" s="436" t="str">
        <f t="shared" si="0"/>
        <v>lait</v>
      </c>
      <c r="C42" s="439" t="str">
        <f t="shared" si="1"/>
        <v>Kg</v>
      </c>
      <c r="D42" s="596">
        <f>IF(ISTEXT(AZ42),0,IF(ISBLANK(AZ42),0,(AZ42/AY16)*D16))</f>
        <v>0</v>
      </c>
      <c r="E42" s="605" t="str">
        <f t="shared" si="2"/>
        <v/>
      </c>
      <c r="F42" s="603">
        <f t="shared" si="3"/>
        <v>0</v>
      </c>
      <c r="G42" s="596">
        <f>IF(ISTEXT(BC42),0,IF(ISBLANK(BC42),0,(BC42/BB16)*G16))</f>
        <v>0</v>
      </c>
      <c r="H42" s="605" t="str">
        <f t="shared" si="4"/>
        <v/>
      </c>
      <c r="I42" s="603">
        <f t="shared" si="5"/>
        <v>0</v>
      </c>
      <c r="J42" s="596">
        <f>IF(ISTEXT(BF42),0,IF(ISBLANK(BF42),0,(BF42/J16)*BE16))</f>
        <v>0</v>
      </c>
      <c r="K42" s="605" t="str">
        <f t="shared" si="6"/>
        <v/>
      </c>
      <c r="L42" s="603">
        <f t="shared" si="7"/>
        <v>0</v>
      </c>
      <c r="M42" s="596">
        <f>IF(ISTEXT(BI42),0,IF(ISBLANK(BI42),0,(BI42/BH16*M16)))</f>
        <v>0.75</v>
      </c>
      <c r="N42" s="605" t="str">
        <f t="shared" si="8"/>
        <v>Kg</v>
      </c>
      <c r="O42" s="507" t="str">
        <f t="shared" si="9"/>
        <v>B</v>
      </c>
      <c r="P42" s="596">
        <f>IF(ISTEXT(BL42),0,IF(ISBLANK(BL42),0,(BL42/BK16)*P16))</f>
        <v>0</v>
      </c>
      <c r="Q42" s="605" t="str">
        <f t="shared" si="10"/>
        <v/>
      </c>
      <c r="R42" s="603">
        <f t="shared" si="11"/>
        <v>0</v>
      </c>
      <c r="S42" s="596">
        <f>IF(ISTEXT(BO42),0,IF(ISBLANK(BO42),0,(BO42/BN16)*S16))</f>
        <v>0</v>
      </c>
      <c r="T42" s="605" t="str">
        <f t="shared" si="12"/>
        <v/>
      </c>
      <c r="U42" s="603">
        <f t="shared" si="13"/>
        <v>0</v>
      </c>
      <c r="V42" s="596">
        <f>IF(ISTEXT(BR42),0,IF(ISBLANK(BR42),0,(BR42/BQ16)*V16))</f>
        <v>1.6666666666666665</v>
      </c>
      <c r="W42" s="605" t="str">
        <f t="shared" si="14"/>
        <v>Kg</v>
      </c>
      <c r="X42" s="508" t="str">
        <f t="shared" si="15"/>
        <v>A</v>
      </c>
      <c r="Y42" s="596">
        <f>IF(ISTEXT(BU42),0,IF(ISBLANK(BU42),0,(BU42/BT16)*Y16))</f>
        <v>0.16666666666666666</v>
      </c>
      <c r="Z42" s="605" t="str">
        <f t="shared" si="16"/>
        <v>Kg</v>
      </c>
      <c r="AA42" s="507" t="str">
        <f t="shared" si="17"/>
        <v>B</v>
      </c>
      <c r="AB42" s="596">
        <f>IF(ISTEXT(BX42),0,IF(ISBLANK(BX42),0,(BX42/BW16)*AB16))</f>
        <v>0</v>
      </c>
      <c r="AC42" s="605" t="str">
        <f t="shared" si="18"/>
        <v/>
      </c>
      <c r="AD42" s="600">
        <f t="shared" si="19"/>
        <v>0</v>
      </c>
      <c r="AE42" s="596">
        <f>IF(ISTEXT(CA42),0,IF(ISBLANK(CA42),0,(CA42/BZ16)*AE16))</f>
        <v>0</v>
      </c>
      <c r="AF42" s="605" t="str">
        <f t="shared" si="20"/>
        <v/>
      </c>
      <c r="AG42" s="600">
        <f t="shared" si="21"/>
        <v>0</v>
      </c>
      <c r="AH42" s="596">
        <f>IF(ISTEXT(CD42),0,IF(ISBLANK(CD42),0,(CD42/CC16)*AH16))</f>
        <v>0</v>
      </c>
      <c r="AI42" s="605" t="str">
        <f t="shared" si="22"/>
        <v/>
      </c>
      <c r="AJ42" s="600">
        <f t="shared" si="23"/>
        <v>0</v>
      </c>
      <c r="AK42" s="596">
        <f>IF(ISTEXT(CG42),0,IF(ISBLANK(CG42),0,(CG42/CF16)*AK16))</f>
        <v>0</v>
      </c>
      <c r="AL42" s="605" t="str">
        <f t="shared" si="24"/>
        <v/>
      </c>
      <c r="AM42" s="600">
        <f t="shared" si="25"/>
        <v>0</v>
      </c>
      <c r="AN42" s="596">
        <f>IF(ISTEXT(CJ42),0,IF(ISBLANK(CJ42),0,(CJ42/CI16)*AN16))</f>
        <v>0</v>
      </c>
      <c r="AO42" s="605" t="str">
        <f t="shared" si="26"/>
        <v/>
      </c>
      <c r="AP42" s="600">
        <f t="shared" si="27"/>
        <v>0</v>
      </c>
      <c r="AQ42" s="596">
        <f>IF(ISTEXT(CM42),0,IF(ISBLANK(CM42),0,(CM42/CL16)*AQ16))</f>
        <v>0</v>
      </c>
      <c r="AR42" s="605" t="str">
        <f t="shared" si="28"/>
        <v/>
      </c>
      <c r="AS42" s="600">
        <f t="shared" si="29"/>
        <v>0</v>
      </c>
      <c r="AT42" s="596">
        <f>IF(ISTEXT(CP42),0,IF(ISBLANK(CP42),0,(CP42/CO16)*AT16))</f>
        <v>0</v>
      </c>
      <c r="AU42" s="605" t="str">
        <f t="shared" si="30"/>
        <v/>
      </c>
      <c r="AV42" s="600">
        <f t="shared" si="31"/>
        <v>0</v>
      </c>
      <c r="AW42" s="447" t="s">
        <v>208</v>
      </c>
      <c r="AX42" s="442" t="s">
        <v>9</v>
      </c>
      <c r="AY42" s="441"/>
      <c r="AZ42" s="456"/>
      <c r="BA42" s="502" t="str">
        <f t="shared" si="47"/>
        <v/>
      </c>
      <c r="BB42" s="441"/>
      <c r="BC42" s="456"/>
      <c r="BD42" s="498" t="str">
        <f t="shared" si="48"/>
        <v/>
      </c>
      <c r="BE42" s="441"/>
      <c r="BF42" s="456"/>
      <c r="BG42" s="494" t="str">
        <f t="shared" si="49"/>
        <v/>
      </c>
      <c r="BH42" s="441" t="s">
        <v>187</v>
      </c>
      <c r="BI42" s="580">
        <v>0.3</v>
      </c>
      <c r="BJ42" s="490" t="str">
        <f t="shared" si="45"/>
        <v>Kg</v>
      </c>
      <c r="BK42" s="441"/>
      <c r="BL42" s="456"/>
      <c r="BM42" s="486" t="str">
        <f t="shared" si="44"/>
        <v/>
      </c>
      <c r="BN42" s="441"/>
      <c r="BO42" s="456"/>
      <c r="BP42" s="482" t="str">
        <f t="shared" si="50"/>
        <v/>
      </c>
      <c r="BQ42" s="441" t="s">
        <v>186</v>
      </c>
      <c r="BR42" s="456">
        <v>1</v>
      </c>
      <c r="BS42" s="478" t="str">
        <f t="shared" si="51"/>
        <v>Kg</v>
      </c>
      <c r="BT42" s="441" t="s">
        <v>187</v>
      </c>
      <c r="BU42" s="580">
        <v>0.1</v>
      </c>
      <c r="BV42" s="474" t="str">
        <f t="shared" si="46"/>
        <v>Kg</v>
      </c>
      <c r="BW42" s="460"/>
      <c r="BX42" s="456"/>
      <c r="BY42" s="469" t="str">
        <f t="shared" si="36"/>
        <v/>
      </c>
      <c r="BZ42" s="460"/>
      <c r="CA42" s="456"/>
      <c r="CB42" s="457" t="str">
        <f t="shared" si="37"/>
        <v/>
      </c>
      <c r="CC42" s="460"/>
      <c r="CD42" s="456"/>
      <c r="CE42" s="457" t="str">
        <f t="shared" si="38"/>
        <v/>
      </c>
      <c r="CF42" s="460"/>
      <c r="CG42" s="456"/>
      <c r="CH42" s="457" t="str">
        <f t="shared" si="39"/>
        <v/>
      </c>
      <c r="CI42" s="460"/>
      <c r="CJ42" s="456"/>
      <c r="CK42" s="457" t="str">
        <f t="shared" si="40"/>
        <v/>
      </c>
      <c r="CL42" s="460"/>
      <c r="CM42" s="456"/>
      <c r="CN42" s="457" t="str">
        <f t="shared" si="41"/>
        <v/>
      </c>
      <c r="CO42" s="460"/>
      <c r="CP42" s="456"/>
      <c r="CQ42" s="457" t="str">
        <f t="shared" si="42"/>
        <v/>
      </c>
    </row>
    <row r="43" spans="1:95" ht="21">
      <c r="A43" s="433"/>
      <c r="B43" s="436" t="str">
        <f t="shared" si="0"/>
        <v>levure chimique</v>
      </c>
      <c r="C43" s="439" t="str">
        <f t="shared" si="1"/>
        <v>Kg</v>
      </c>
      <c r="D43" s="596">
        <f>IF(ISTEXT(AZ43),0,IF(ISBLANK(AZ43),0,(AZ43/AY16)*D16))</f>
        <v>0</v>
      </c>
      <c r="E43" s="605" t="str">
        <f t="shared" si="2"/>
        <v/>
      </c>
      <c r="F43" s="603">
        <f t="shared" si="3"/>
        <v>0</v>
      </c>
      <c r="G43" s="596">
        <f>IF(ISTEXT(BC43),0,IF(ISBLANK(BC43),0,(BC43/BB16)*G16))</f>
        <v>0</v>
      </c>
      <c r="H43" s="605" t="str">
        <f t="shared" si="4"/>
        <v/>
      </c>
      <c r="I43" s="603">
        <f t="shared" si="5"/>
        <v>0</v>
      </c>
      <c r="J43" s="596">
        <f>IF(ISTEXT(BF43),0,IF(ISBLANK(BF43),0,(BF43/J16)*BE16))</f>
        <v>8.0000000000000004E-4</v>
      </c>
      <c r="K43" s="605" t="str">
        <f t="shared" si="6"/>
        <v>Kg</v>
      </c>
      <c r="L43" s="508" t="str">
        <f t="shared" si="7"/>
        <v>A</v>
      </c>
      <c r="M43" s="596">
        <f>IF(ISTEXT(BI43),0,IF(ISBLANK(BI43),0,(BI43/BH16*M16)))</f>
        <v>0</v>
      </c>
      <c r="N43" s="605" t="str">
        <f t="shared" si="8"/>
        <v/>
      </c>
      <c r="O43" s="603">
        <f t="shared" si="9"/>
        <v>0</v>
      </c>
      <c r="P43" s="596">
        <f>IF(ISTEXT(BL43),0,IF(ISBLANK(BL43),0,(BL43/BK16)*P16))</f>
        <v>0</v>
      </c>
      <c r="Q43" s="605" t="str">
        <f t="shared" si="10"/>
        <v/>
      </c>
      <c r="R43" s="603">
        <f t="shared" si="11"/>
        <v>0</v>
      </c>
      <c r="S43" s="596">
        <f>IF(ISTEXT(BO43),0,IF(ISBLANK(BO43),0,(BO43/BN16)*S16))</f>
        <v>0</v>
      </c>
      <c r="T43" s="605" t="str">
        <f t="shared" si="12"/>
        <v/>
      </c>
      <c r="U43" s="603">
        <f t="shared" si="13"/>
        <v>0</v>
      </c>
      <c r="V43" s="596">
        <f>IF(ISTEXT(BR43),0,IF(ISBLANK(BR43),0,(BR43/BQ16)*V16))</f>
        <v>0</v>
      </c>
      <c r="W43" s="605" t="str">
        <f t="shared" si="14"/>
        <v/>
      </c>
      <c r="X43" s="603">
        <f t="shared" si="15"/>
        <v>0</v>
      </c>
      <c r="Y43" s="596">
        <f>IF(ISTEXT(BU43),0,IF(ISBLANK(BU43),0,(BU43/BT16)*Y16))</f>
        <v>0</v>
      </c>
      <c r="Z43" s="605" t="str">
        <f t="shared" si="16"/>
        <v/>
      </c>
      <c r="AA43" s="603">
        <f t="shared" si="17"/>
        <v>0</v>
      </c>
      <c r="AB43" s="596">
        <f>IF(ISTEXT(BX43),0,IF(ISBLANK(BX43),0,(BX43/BW16)*AB16))</f>
        <v>0</v>
      </c>
      <c r="AC43" s="605" t="str">
        <f t="shared" si="18"/>
        <v/>
      </c>
      <c r="AD43" s="602">
        <f t="shared" si="19"/>
        <v>0</v>
      </c>
      <c r="AE43" s="596">
        <f>IF(ISTEXT(CA43),0,IF(ISBLANK(CA43),0,(CA43/BZ16)*AE16))</f>
        <v>0</v>
      </c>
      <c r="AF43" s="605" t="str">
        <f t="shared" si="20"/>
        <v/>
      </c>
      <c r="AG43" s="602">
        <f t="shared" si="21"/>
        <v>0</v>
      </c>
      <c r="AH43" s="596">
        <f>IF(ISTEXT(CD43),0,IF(ISBLANK(CD43),0,(CD43/CC16)*AH16))</f>
        <v>0</v>
      </c>
      <c r="AI43" s="605" t="str">
        <f t="shared" si="22"/>
        <v/>
      </c>
      <c r="AJ43" s="602">
        <f t="shared" si="23"/>
        <v>0</v>
      </c>
      <c r="AK43" s="596">
        <f>IF(ISTEXT(CG43),0,IF(ISBLANK(CG43),0,(CG43/CF16)*AK16))</f>
        <v>0</v>
      </c>
      <c r="AL43" s="605" t="str">
        <f t="shared" si="24"/>
        <v/>
      </c>
      <c r="AM43" s="602">
        <f t="shared" si="25"/>
        <v>0</v>
      </c>
      <c r="AN43" s="596">
        <f>IF(ISTEXT(CJ43),0,IF(ISBLANK(CJ43),0,(CJ43/CI16)*AN16))</f>
        <v>0</v>
      </c>
      <c r="AO43" s="605" t="str">
        <f t="shared" si="26"/>
        <v/>
      </c>
      <c r="AP43" s="602">
        <f t="shared" si="27"/>
        <v>0</v>
      </c>
      <c r="AQ43" s="596">
        <f>IF(ISTEXT(CM43),0,IF(ISBLANK(CM43),0,(CM43/CL16)*AQ16))</f>
        <v>0</v>
      </c>
      <c r="AR43" s="605" t="str">
        <f t="shared" si="28"/>
        <v/>
      </c>
      <c r="AS43" s="602">
        <f t="shared" si="29"/>
        <v>0</v>
      </c>
      <c r="AT43" s="596">
        <f>IF(ISTEXT(CP43),0,IF(ISBLANK(CP43),0,(CP43/CO16)*AT16))</f>
        <v>0</v>
      </c>
      <c r="AU43" s="605" t="str">
        <f t="shared" si="30"/>
        <v/>
      </c>
      <c r="AV43" s="602">
        <f t="shared" si="31"/>
        <v>0</v>
      </c>
      <c r="AW43" s="447" t="s">
        <v>211</v>
      </c>
      <c r="AX43" s="442" t="s">
        <v>9</v>
      </c>
      <c r="AY43" s="441"/>
      <c r="AZ43" s="456"/>
      <c r="BA43" s="502" t="str">
        <f t="shared" si="47"/>
        <v/>
      </c>
      <c r="BB43" s="441"/>
      <c r="BC43" s="456"/>
      <c r="BD43" s="498" t="str">
        <f t="shared" si="48"/>
        <v/>
      </c>
      <c r="BE43" s="441" t="s">
        <v>186</v>
      </c>
      <c r="BF43" s="580">
        <v>2E-3</v>
      </c>
      <c r="BG43" s="494" t="str">
        <f t="shared" si="49"/>
        <v>Kg</v>
      </c>
      <c r="BH43" s="441"/>
      <c r="BI43" s="456"/>
      <c r="BJ43" s="490" t="str">
        <f t="shared" si="45"/>
        <v/>
      </c>
      <c r="BK43" s="441"/>
      <c r="BL43" s="456"/>
      <c r="BM43" s="486" t="str">
        <f t="shared" si="44"/>
        <v/>
      </c>
      <c r="BN43" s="441"/>
      <c r="BO43" s="456"/>
      <c r="BP43" s="482" t="str">
        <f t="shared" si="50"/>
        <v/>
      </c>
      <c r="BQ43" s="441"/>
      <c r="BR43" s="456"/>
      <c r="BS43" s="478" t="str">
        <f t="shared" si="51"/>
        <v/>
      </c>
      <c r="BT43" s="441"/>
      <c r="BU43" s="456"/>
      <c r="BV43" s="474" t="str">
        <f t="shared" si="46"/>
        <v/>
      </c>
      <c r="BW43" s="441"/>
      <c r="BX43" s="458"/>
      <c r="BY43" s="470" t="str">
        <f t="shared" si="36"/>
        <v/>
      </c>
      <c r="BZ43" s="441"/>
      <c r="CA43" s="458"/>
      <c r="CB43" s="459" t="str">
        <f t="shared" si="37"/>
        <v/>
      </c>
      <c r="CC43" s="441"/>
      <c r="CD43" s="458"/>
      <c r="CE43" s="459" t="str">
        <f t="shared" si="38"/>
        <v/>
      </c>
      <c r="CF43" s="441"/>
      <c r="CG43" s="458"/>
      <c r="CH43" s="459" t="str">
        <f t="shared" si="39"/>
        <v/>
      </c>
      <c r="CI43" s="441"/>
      <c r="CJ43" s="458"/>
      <c r="CK43" s="459" t="str">
        <f t="shared" si="40"/>
        <v/>
      </c>
      <c r="CL43" s="441"/>
      <c r="CM43" s="458"/>
      <c r="CN43" s="459" t="str">
        <f t="shared" si="41"/>
        <v/>
      </c>
      <c r="CO43" s="441"/>
      <c r="CP43" s="458"/>
      <c r="CQ43" s="459" t="str">
        <f t="shared" si="42"/>
        <v/>
      </c>
    </row>
    <row r="44" spans="1:95" ht="21">
      <c r="A44" s="433"/>
      <c r="B44" s="436" t="str">
        <f t="shared" si="0"/>
        <v>levure chimique</v>
      </c>
      <c r="C44" s="439" t="str">
        <f t="shared" si="1"/>
        <v>pincées</v>
      </c>
      <c r="D44" s="596">
        <f>IF(ISTEXT(AZ44),0,IF(ISBLANK(AZ44),0,(AZ44/AY16)*D16))</f>
        <v>0</v>
      </c>
      <c r="E44" s="605" t="str">
        <f t="shared" si="2"/>
        <v/>
      </c>
      <c r="F44" s="603">
        <f t="shared" si="3"/>
        <v>0</v>
      </c>
      <c r="G44" s="596">
        <f>IF(ISTEXT(BC44),0,IF(ISBLANK(BC44),0,(BC44/BB16)*G16))</f>
        <v>0</v>
      </c>
      <c r="H44" s="605" t="str">
        <f t="shared" si="4"/>
        <v/>
      </c>
      <c r="I44" s="603">
        <f t="shared" si="5"/>
        <v>0</v>
      </c>
      <c r="J44" s="596">
        <f>IF(ISTEXT(BF44),0,IF(ISBLANK(BF44),0,(BF44/J16)*BE16))</f>
        <v>0</v>
      </c>
      <c r="K44" s="605" t="str">
        <f t="shared" si="6"/>
        <v/>
      </c>
      <c r="L44" s="603">
        <f t="shared" si="7"/>
        <v>0</v>
      </c>
      <c r="M44" s="596">
        <f>IF(ISTEXT(BI44),0,IF(ISBLANK(BI44),0,(BI44/BH16*M16)))</f>
        <v>0</v>
      </c>
      <c r="N44" s="605" t="str">
        <f t="shared" si="8"/>
        <v/>
      </c>
      <c r="O44" s="603">
        <f t="shared" si="9"/>
        <v>0</v>
      </c>
      <c r="P44" s="599">
        <f>IF(ISTEXT(BL44),0,IF(ISBLANK(BL44),0,(BL44/BK16)*P16))</f>
        <v>1.6666666666666665</v>
      </c>
      <c r="Q44" s="605" t="str">
        <f t="shared" si="10"/>
        <v>pincées</v>
      </c>
      <c r="R44" s="508" t="str">
        <f t="shared" si="11"/>
        <v>A</v>
      </c>
      <c r="S44" s="596">
        <f>IF(ISTEXT(BO44),0,IF(ISBLANK(BO44),0,(BO44/BN16)*S16))</f>
        <v>0</v>
      </c>
      <c r="T44" s="605" t="str">
        <f t="shared" si="12"/>
        <v/>
      </c>
      <c r="U44" s="603">
        <f t="shared" si="13"/>
        <v>0</v>
      </c>
      <c r="V44" s="596">
        <f>IF(ISTEXT(BR44),0,IF(ISBLANK(BR44),0,(BR44/BQ16)*V16))</f>
        <v>0</v>
      </c>
      <c r="W44" s="605" t="str">
        <f t="shared" si="14"/>
        <v/>
      </c>
      <c r="X44" s="603">
        <f t="shared" si="15"/>
        <v>0</v>
      </c>
      <c r="Y44" s="596">
        <f>IF(ISTEXT(BU44),0,IF(ISBLANK(BU44),0,(BU44/BT16)*Y16))</f>
        <v>0</v>
      </c>
      <c r="Z44" s="605" t="str">
        <f t="shared" si="16"/>
        <v/>
      </c>
      <c r="AA44" s="603">
        <f t="shared" si="17"/>
        <v>0</v>
      </c>
      <c r="AB44" s="596">
        <f>IF(ISTEXT(BX44),0,IF(ISBLANK(BX44),0,(BX44/BW16)*AB16))</f>
        <v>0</v>
      </c>
      <c r="AC44" s="605" t="str">
        <f t="shared" si="18"/>
        <v/>
      </c>
      <c r="AD44" s="602">
        <f t="shared" si="19"/>
        <v>0</v>
      </c>
      <c r="AE44" s="596">
        <f>IF(ISTEXT(CA44),0,IF(ISBLANK(CA44),0,(CA44/BZ16)*AE16))</f>
        <v>0</v>
      </c>
      <c r="AF44" s="605" t="str">
        <f t="shared" si="20"/>
        <v/>
      </c>
      <c r="AG44" s="602">
        <f t="shared" si="21"/>
        <v>0</v>
      </c>
      <c r="AH44" s="596">
        <f>IF(ISTEXT(CD44),0,IF(ISBLANK(CD44),0,(CD44/CC16)*AH16))</f>
        <v>0</v>
      </c>
      <c r="AI44" s="605" t="str">
        <f t="shared" si="22"/>
        <v/>
      </c>
      <c r="AJ44" s="602">
        <f t="shared" si="23"/>
        <v>0</v>
      </c>
      <c r="AK44" s="596">
        <f>IF(ISTEXT(CG44),0,IF(ISBLANK(CG44),0,(CG44/CF16)*AK16))</f>
        <v>0</v>
      </c>
      <c r="AL44" s="605" t="str">
        <f t="shared" si="24"/>
        <v/>
      </c>
      <c r="AM44" s="602">
        <f t="shared" si="25"/>
        <v>0</v>
      </c>
      <c r="AN44" s="596">
        <f>IF(ISTEXT(CJ44),0,IF(ISBLANK(CJ44),0,(CJ44/CI16)*AN16))</f>
        <v>0</v>
      </c>
      <c r="AO44" s="605" t="str">
        <f t="shared" si="26"/>
        <v/>
      </c>
      <c r="AP44" s="602">
        <f t="shared" si="27"/>
        <v>0</v>
      </c>
      <c r="AQ44" s="596">
        <f>IF(ISTEXT(CM44),0,IF(ISBLANK(CM44),0,(CM44/CL16)*AQ16))</f>
        <v>0</v>
      </c>
      <c r="AR44" s="605" t="str">
        <f t="shared" si="28"/>
        <v/>
      </c>
      <c r="AS44" s="602">
        <f t="shared" si="29"/>
        <v>0</v>
      </c>
      <c r="AT44" s="596">
        <f>IF(ISTEXT(CP44),0,IF(ISBLANK(CP44),0,(CP44/CO16)*AT16))</f>
        <v>0</v>
      </c>
      <c r="AU44" s="605" t="str">
        <f t="shared" si="30"/>
        <v/>
      </c>
      <c r="AV44" s="602">
        <f t="shared" si="31"/>
        <v>0</v>
      </c>
      <c r="AW44" s="447" t="s">
        <v>211</v>
      </c>
      <c r="AX44" s="442" t="s">
        <v>73</v>
      </c>
      <c r="AY44" s="441"/>
      <c r="AZ44" s="456"/>
      <c r="BA44" s="502" t="str">
        <f t="shared" si="47"/>
        <v/>
      </c>
      <c r="BB44" s="441"/>
      <c r="BC44" s="456"/>
      <c r="BD44" s="498" t="str">
        <f t="shared" si="48"/>
        <v/>
      </c>
      <c r="BE44" s="441"/>
      <c r="BF44" s="456"/>
      <c r="BG44" s="494" t="str">
        <f t="shared" si="49"/>
        <v/>
      </c>
      <c r="BH44" s="441"/>
      <c r="BI44" s="456"/>
      <c r="BJ44" s="490" t="str">
        <f t="shared" si="45"/>
        <v/>
      </c>
      <c r="BK44" s="441" t="s">
        <v>186</v>
      </c>
      <c r="BL44" s="456">
        <v>1</v>
      </c>
      <c r="BM44" s="486" t="str">
        <f t="shared" si="44"/>
        <v>pincées</v>
      </c>
      <c r="BN44" s="441"/>
      <c r="BO44" s="456"/>
      <c r="BP44" s="482" t="str">
        <f t="shared" si="50"/>
        <v/>
      </c>
      <c r="BQ44" s="441"/>
      <c r="BR44" s="456"/>
      <c r="BS44" s="478" t="str">
        <f t="shared" si="51"/>
        <v/>
      </c>
      <c r="BT44" s="441"/>
      <c r="BU44" s="456"/>
      <c r="BV44" s="474" t="str">
        <f t="shared" si="46"/>
        <v/>
      </c>
      <c r="BW44" s="441"/>
      <c r="BX44" s="458"/>
      <c r="BY44" s="470" t="str">
        <f t="shared" si="36"/>
        <v/>
      </c>
      <c r="BZ44" s="441"/>
      <c r="CA44" s="458"/>
      <c r="CB44" s="459" t="str">
        <f t="shared" si="37"/>
        <v/>
      </c>
      <c r="CC44" s="441"/>
      <c r="CD44" s="458"/>
      <c r="CE44" s="459" t="str">
        <f t="shared" si="38"/>
        <v/>
      </c>
      <c r="CF44" s="441"/>
      <c r="CG44" s="458"/>
      <c r="CH44" s="459" t="str">
        <f t="shared" si="39"/>
        <v/>
      </c>
      <c r="CI44" s="441"/>
      <c r="CJ44" s="458"/>
      <c r="CK44" s="459" t="str">
        <f t="shared" si="40"/>
        <v/>
      </c>
      <c r="CL44" s="441"/>
      <c r="CM44" s="458"/>
      <c r="CN44" s="459" t="str">
        <f t="shared" si="41"/>
        <v/>
      </c>
      <c r="CO44" s="441"/>
      <c r="CP44" s="458"/>
      <c r="CQ44" s="459" t="str">
        <f t="shared" si="42"/>
        <v/>
      </c>
    </row>
    <row r="45" spans="1:95" ht="21">
      <c r="A45" s="433"/>
      <c r="B45" s="436" t="str">
        <f t="shared" si="0"/>
        <v>levure de bière</v>
      </c>
      <c r="C45" s="439" t="str">
        <f t="shared" si="1"/>
        <v>Kg</v>
      </c>
      <c r="D45" s="596">
        <f>IF(ISTEXT(AZ45),0,IF(ISBLANK(AZ45),0,(AZ45/AY16)*D16))</f>
        <v>2.5000000000000001E-2</v>
      </c>
      <c r="E45" s="605" t="str">
        <f t="shared" si="2"/>
        <v>Kg</v>
      </c>
      <c r="F45" s="508" t="str">
        <f t="shared" si="3"/>
        <v>A</v>
      </c>
      <c r="G45" s="596">
        <f>IF(ISTEXT(BC45),0,IF(ISBLANK(BC45),0,(BC45/BB16)*G16))</f>
        <v>0</v>
      </c>
      <c r="H45" s="605" t="str">
        <f t="shared" si="4"/>
        <v/>
      </c>
      <c r="I45" s="603">
        <f t="shared" si="5"/>
        <v>0</v>
      </c>
      <c r="J45" s="596">
        <f>IF(ISTEXT(BF45),0,IF(ISBLANK(BF45),0,(BF45/J16)*BE16))</f>
        <v>0</v>
      </c>
      <c r="K45" s="605" t="str">
        <f t="shared" si="6"/>
        <v/>
      </c>
      <c r="L45" s="603">
        <f t="shared" si="7"/>
        <v>0</v>
      </c>
      <c r="M45" s="596">
        <f>IF(ISTEXT(BI45),0,IF(ISBLANK(BI45),0,(BI45/BH16*M16)))</f>
        <v>0</v>
      </c>
      <c r="N45" s="605" t="str">
        <f t="shared" si="8"/>
        <v/>
      </c>
      <c r="O45" s="603">
        <f t="shared" si="9"/>
        <v>0</v>
      </c>
      <c r="P45" s="596">
        <f>IF(ISTEXT(BL45),0,IF(ISBLANK(BL45),0,(BL45/BK16)*P16))</f>
        <v>0</v>
      </c>
      <c r="Q45" s="605" t="str">
        <f t="shared" si="10"/>
        <v/>
      </c>
      <c r="R45" s="603">
        <f t="shared" si="11"/>
        <v>0</v>
      </c>
      <c r="S45" s="596">
        <f>IF(ISTEXT(BO45),0,IF(ISBLANK(BO45),0,(BO45/BN16)*S16))</f>
        <v>0</v>
      </c>
      <c r="T45" s="605" t="str">
        <f t="shared" si="12"/>
        <v/>
      </c>
      <c r="U45" s="603">
        <f t="shared" si="13"/>
        <v>0</v>
      </c>
      <c r="V45" s="596">
        <f>IF(ISTEXT(BR45),0,IF(ISBLANK(BR45),0,(BR45/BQ16)*V16))</f>
        <v>0</v>
      </c>
      <c r="W45" s="605" t="str">
        <f t="shared" si="14"/>
        <v/>
      </c>
      <c r="X45" s="603">
        <f t="shared" si="15"/>
        <v>0</v>
      </c>
      <c r="Y45" s="596">
        <f>IF(ISTEXT(BU45),0,IF(ISBLANK(BU45),0,(BU45/BT16)*Y16))</f>
        <v>0</v>
      </c>
      <c r="Z45" s="605" t="str">
        <f t="shared" si="16"/>
        <v/>
      </c>
      <c r="AA45" s="603">
        <f t="shared" si="17"/>
        <v>0</v>
      </c>
      <c r="AB45" s="596">
        <f>IF(ISTEXT(BX45),0,IF(ISBLANK(BX45),0,(BX45/BW16)*AB16))</f>
        <v>0</v>
      </c>
      <c r="AC45" s="605" t="str">
        <f t="shared" si="18"/>
        <v/>
      </c>
      <c r="AD45" s="602">
        <f t="shared" si="19"/>
        <v>0</v>
      </c>
      <c r="AE45" s="596">
        <f>IF(ISTEXT(CA45),0,IF(ISBLANK(CA45),0,(CA45/BZ16)*AE16))</f>
        <v>0</v>
      </c>
      <c r="AF45" s="605" t="str">
        <f t="shared" si="20"/>
        <v/>
      </c>
      <c r="AG45" s="602">
        <f t="shared" si="21"/>
        <v>0</v>
      </c>
      <c r="AH45" s="596">
        <f>IF(ISTEXT(CD45),0,IF(ISBLANK(CD45),0,(CD45/CC16)*AH16))</f>
        <v>0</v>
      </c>
      <c r="AI45" s="605" t="str">
        <f t="shared" si="22"/>
        <v/>
      </c>
      <c r="AJ45" s="602">
        <f t="shared" si="23"/>
        <v>0</v>
      </c>
      <c r="AK45" s="596">
        <f>IF(ISTEXT(CG45),0,IF(ISBLANK(CG45),0,(CG45/CF16)*AK16))</f>
        <v>0</v>
      </c>
      <c r="AL45" s="605" t="str">
        <f t="shared" si="24"/>
        <v/>
      </c>
      <c r="AM45" s="602">
        <f t="shared" si="25"/>
        <v>0</v>
      </c>
      <c r="AN45" s="596">
        <f>IF(ISTEXT(CJ45),0,IF(ISBLANK(CJ45),0,(CJ45/CI16)*AN16))</f>
        <v>0</v>
      </c>
      <c r="AO45" s="605" t="str">
        <f t="shared" si="26"/>
        <v/>
      </c>
      <c r="AP45" s="602">
        <f t="shared" si="27"/>
        <v>0</v>
      </c>
      <c r="AQ45" s="596">
        <f>IF(ISTEXT(CM45),0,IF(ISBLANK(CM45),0,(CM45/CL16)*AQ16))</f>
        <v>0</v>
      </c>
      <c r="AR45" s="605" t="str">
        <f t="shared" si="28"/>
        <v/>
      </c>
      <c r="AS45" s="602">
        <f t="shared" si="29"/>
        <v>0</v>
      </c>
      <c r="AT45" s="596">
        <f>IF(ISTEXT(CP45),0,IF(ISBLANK(CP45),0,(CP45/CO16)*AT16))</f>
        <v>0</v>
      </c>
      <c r="AU45" s="605" t="str">
        <f t="shared" si="30"/>
        <v/>
      </c>
      <c r="AV45" s="602">
        <f t="shared" si="31"/>
        <v>0</v>
      </c>
      <c r="AW45" s="447" t="s">
        <v>238</v>
      </c>
      <c r="AX45" s="442" t="s">
        <v>9</v>
      </c>
      <c r="AY45" s="441" t="s">
        <v>186</v>
      </c>
      <c r="AZ45" s="580">
        <v>0.01</v>
      </c>
      <c r="BA45" s="502" t="str">
        <f t="shared" si="47"/>
        <v>Kg</v>
      </c>
      <c r="BB45" s="441"/>
      <c r="BC45" s="456"/>
      <c r="BD45" s="498" t="str">
        <f t="shared" si="48"/>
        <v/>
      </c>
      <c r="BE45" s="441"/>
      <c r="BF45" s="456"/>
      <c r="BG45" s="494" t="str">
        <f t="shared" si="49"/>
        <v/>
      </c>
      <c r="BH45" s="441"/>
      <c r="BI45" s="456"/>
      <c r="BJ45" s="490" t="str">
        <f t="shared" si="45"/>
        <v/>
      </c>
      <c r="BK45" s="441"/>
      <c r="BL45" s="456"/>
      <c r="BM45" s="486" t="str">
        <f t="shared" si="44"/>
        <v/>
      </c>
      <c r="BN45" s="441"/>
      <c r="BO45" s="456"/>
      <c r="BP45" s="482" t="str">
        <f t="shared" si="50"/>
        <v/>
      </c>
      <c r="BQ45" s="441"/>
      <c r="BR45" s="456"/>
      <c r="BS45" s="478" t="str">
        <f t="shared" si="51"/>
        <v/>
      </c>
      <c r="BT45" s="441"/>
      <c r="BU45" s="456"/>
      <c r="BV45" s="474" t="str">
        <f t="shared" si="46"/>
        <v/>
      </c>
      <c r="BW45" s="460"/>
      <c r="BX45" s="458"/>
      <c r="BY45" s="470" t="str">
        <f t="shared" si="36"/>
        <v/>
      </c>
      <c r="BZ45" s="460"/>
      <c r="CA45" s="458"/>
      <c r="CB45" s="459" t="str">
        <f t="shared" si="37"/>
        <v/>
      </c>
      <c r="CC45" s="460"/>
      <c r="CD45" s="458"/>
      <c r="CE45" s="459" t="str">
        <f t="shared" si="38"/>
        <v/>
      </c>
      <c r="CF45" s="460"/>
      <c r="CG45" s="458"/>
      <c r="CH45" s="459" t="str">
        <f t="shared" si="39"/>
        <v/>
      </c>
      <c r="CI45" s="460"/>
      <c r="CJ45" s="458"/>
      <c r="CK45" s="459" t="str">
        <f t="shared" si="40"/>
        <v/>
      </c>
      <c r="CL45" s="460"/>
      <c r="CM45" s="458"/>
      <c r="CN45" s="459" t="str">
        <f t="shared" si="41"/>
        <v/>
      </c>
      <c r="CO45" s="460"/>
      <c r="CP45" s="458"/>
      <c r="CQ45" s="459" t="str">
        <f t="shared" si="42"/>
        <v/>
      </c>
    </row>
    <row r="46" spans="1:95" ht="21">
      <c r="A46" s="433"/>
      <c r="B46" s="436" t="str">
        <f t="shared" si="0"/>
        <v>levure de boulanger</v>
      </c>
      <c r="C46" s="439" t="str">
        <f t="shared" si="1"/>
        <v>Kg</v>
      </c>
      <c r="D46" s="596">
        <f>IF(ISTEXT(AZ46),0,IF(ISBLANK(AZ46),0,(AZ46/AY16)*D16))</f>
        <v>0</v>
      </c>
      <c r="E46" s="605" t="str">
        <f t="shared" si="2"/>
        <v/>
      </c>
      <c r="F46" s="603">
        <f t="shared" si="3"/>
        <v>0</v>
      </c>
      <c r="G46" s="596">
        <f>IF(ISTEXT(BC46),0,IF(ISBLANK(BC46),0,(BC46/BB16)*G16))</f>
        <v>0</v>
      </c>
      <c r="H46" s="605" t="str">
        <f t="shared" si="4"/>
        <v/>
      </c>
      <c r="I46" s="603">
        <f t="shared" si="5"/>
        <v>0</v>
      </c>
      <c r="J46" s="596">
        <f>IF(ISTEXT(BF46),0,IF(ISBLANK(BF46),0,(BF46/J16)*BE16))</f>
        <v>0</v>
      </c>
      <c r="K46" s="605" t="str">
        <f t="shared" si="6"/>
        <v/>
      </c>
      <c r="L46" s="603">
        <f t="shared" si="7"/>
        <v>0</v>
      </c>
      <c r="M46" s="596">
        <f>IF(ISTEXT(BI46),0,IF(ISBLANK(BI46),0,(BI46/BH16*M16)))</f>
        <v>0</v>
      </c>
      <c r="N46" s="605" t="str">
        <f t="shared" si="8"/>
        <v/>
      </c>
      <c r="O46" s="603">
        <f t="shared" si="9"/>
        <v>0</v>
      </c>
      <c r="P46" s="596">
        <f>IF(ISTEXT(BL46),0,IF(ISBLANK(BL46),0,(BL46/BK16)*P16))</f>
        <v>0</v>
      </c>
      <c r="Q46" s="605" t="str">
        <f t="shared" si="10"/>
        <v/>
      </c>
      <c r="R46" s="603">
        <f t="shared" si="11"/>
        <v>0</v>
      </c>
      <c r="S46" s="596">
        <f>IF(ISTEXT(BO46),0,IF(ISBLANK(BO46),0,(BO46/BN16)*S16))</f>
        <v>0.01</v>
      </c>
      <c r="T46" s="605" t="str">
        <f t="shared" si="12"/>
        <v>Kg</v>
      </c>
      <c r="U46" s="508" t="str">
        <f t="shared" si="13"/>
        <v>A</v>
      </c>
      <c r="V46" s="596">
        <f>IF(ISTEXT(BR46),0,IF(ISBLANK(BR46),0,(BR46/BQ16)*V16))</f>
        <v>0</v>
      </c>
      <c r="W46" s="605" t="str">
        <f t="shared" si="14"/>
        <v/>
      </c>
      <c r="X46" s="603">
        <f t="shared" si="15"/>
        <v>0</v>
      </c>
      <c r="Y46" s="596">
        <f>IF(ISTEXT(BU46),0,IF(ISBLANK(BU46),0,(BU46/BT16)*Y16))</f>
        <v>0</v>
      </c>
      <c r="Z46" s="605" t="str">
        <f t="shared" si="16"/>
        <v/>
      </c>
      <c r="AA46" s="603">
        <f t="shared" si="17"/>
        <v>0</v>
      </c>
      <c r="AB46" s="596">
        <f>IF(ISTEXT(BX46),0,IF(ISBLANK(BX46),0,(BX46/BW16)*AB16))</f>
        <v>0</v>
      </c>
      <c r="AC46" s="605" t="str">
        <f t="shared" si="18"/>
        <v/>
      </c>
      <c r="AD46" s="600">
        <f t="shared" si="19"/>
        <v>0</v>
      </c>
      <c r="AE46" s="596">
        <f>IF(ISTEXT(CA46),0,IF(ISBLANK(CA46),0,(CA46/BZ16)*AE16))</f>
        <v>0</v>
      </c>
      <c r="AF46" s="605" t="str">
        <f t="shared" si="20"/>
        <v/>
      </c>
      <c r="AG46" s="600">
        <f t="shared" si="21"/>
        <v>0</v>
      </c>
      <c r="AH46" s="596">
        <f>IF(ISTEXT(CD46),0,IF(ISBLANK(CD46),0,(CD46/CC16)*AH16))</f>
        <v>0</v>
      </c>
      <c r="AI46" s="605" t="str">
        <f t="shared" si="22"/>
        <v/>
      </c>
      <c r="AJ46" s="600">
        <f t="shared" si="23"/>
        <v>0</v>
      </c>
      <c r="AK46" s="596">
        <f>IF(ISTEXT(CG46),0,IF(ISBLANK(CG46),0,(CG46/CF16)*AK16))</f>
        <v>0</v>
      </c>
      <c r="AL46" s="605" t="str">
        <f t="shared" si="24"/>
        <v/>
      </c>
      <c r="AM46" s="600">
        <f t="shared" si="25"/>
        <v>0</v>
      </c>
      <c r="AN46" s="596">
        <f>IF(ISTEXT(CJ46),0,IF(ISBLANK(CJ46),0,(CJ46/CI16)*AN16))</f>
        <v>0</v>
      </c>
      <c r="AO46" s="605" t="str">
        <f t="shared" si="26"/>
        <v/>
      </c>
      <c r="AP46" s="600">
        <f t="shared" si="27"/>
        <v>0</v>
      </c>
      <c r="AQ46" s="596">
        <f>IF(ISTEXT(CM46),0,IF(ISBLANK(CM46),0,(CM46/CL16)*AQ16))</f>
        <v>0</v>
      </c>
      <c r="AR46" s="605" t="str">
        <f t="shared" si="28"/>
        <v/>
      </c>
      <c r="AS46" s="600">
        <f t="shared" si="29"/>
        <v>0</v>
      </c>
      <c r="AT46" s="596">
        <f>IF(ISTEXT(CP46),0,IF(ISBLANK(CP46),0,(CP46/CO16)*AT16))</f>
        <v>0</v>
      </c>
      <c r="AU46" s="605" t="str">
        <f t="shared" si="30"/>
        <v/>
      </c>
      <c r="AV46" s="600">
        <f t="shared" si="31"/>
        <v>0</v>
      </c>
      <c r="AW46" s="447" t="s">
        <v>303</v>
      </c>
      <c r="AX46" s="442" t="s">
        <v>9</v>
      </c>
      <c r="AY46" s="441"/>
      <c r="AZ46" s="456"/>
      <c r="BA46" s="502" t="str">
        <f t="shared" si="47"/>
        <v/>
      </c>
      <c r="BB46" s="441"/>
      <c r="BC46" s="456"/>
      <c r="BD46" s="498" t="str">
        <f t="shared" si="48"/>
        <v/>
      </c>
      <c r="BE46" s="441"/>
      <c r="BF46" s="456"/>
      <c r="BG46" s="494" t="str">
        <f t="shared" si="49"/>
        <v/>
      </c>
      <c r="BH46" s="441"/>
      <c r="BI46" s="456"/>
      <c r="BJ46" s="490" t="str">
        <f t="shared" si="45"/>
        <v/>
      </c>
      <c r="BK46" s="441"/>
      <c r="BL46" s="456"/>
      <c r="BM46" s="486" t="str">
        <f t="shared" si="44"/>
        <v/>
      </c>
      <c r="BN46" s="441" t="s">
        <v>186</v>
      </c>
      <c r="BO46" s="580">
        <v>6.0000000000000001E-3</v>
      </c>
      <c r="BP46" s="482" t="str">
        <f t="shared" si="50"/>
        <v>Kg</v>
      </c>
      <c r="BQ46" s="441"/>
      <c r="BR46" s="456"/>
      <c r="BS46" s="478" t="str">
        <f t="shared" si="51"/>
        <v/>
      </c>
      <c r="BT46" s="441"/>
      <c r="BU46" s="456"/>
      <c r="BV46" s="474" t="str">
        <f t="shared" si="46"/>
        <v/>
      </c>
      <c r="BW46" s="441"/>
      <c r="BX46" s="458"/>
      <c r="BY46" s="470" t="str">
        <f t="shared" si="36"/>
        <v/>
      </c>
      <c r="BZ46" s="441"/>
      <c r="CA46" s="458"/>
      <c r="CB46" s="459" t="str">
        <f t="shared" si="37"/>
        <v/>
      </c>
      <c r="CC46" s="441"/>
      <c r="CD46" s="458"/>
      <c r="CE46" s="459" t="str">
        <f t="shared" si="38"/>
        <v/>
      </c>
      <c r="CF46" s="441"/>
      <c r="CG46" s="458"/>
      <c r="CH46" s="459" t="str">
        <f t="shared" si="39"/>
        <v/>
      </c>
      <c r="CI46" s="441"/>
      <c r="CJ46" s="458"/>
      <c r="CK46" s="459" t="str">
        <f t="shared" si="40"/>
        <v/>
      </c>
      <c r="CL46" s="441"/>
      <c r="CM46" s="458"/>
      <c r="CN46" s="459" t="str">
        <f t="shared" si="41"/>
        <v/>
      </c>
      <c r="CO46" s="441"/>
      <c r="CP46" s="458"/>
      <c r="CQ46" s="459" t="str">
        <f t="shared" si="42"/>
        <v/>
      </c>
    </row>
    <row r="47" spans="1:95" ht="21">
      <c r="A47" s="433"/>
      <c r="B47" s="436" t="str">
        <f t="shared" si="0"/>
        <v>M</v>
      </c>
      <c r="C47" s="439">
        <f t="shared" si="1"/>
        <v>0</v>
      </c>
      <c r="D47" s="596">
        <f>IF(ISTEXT(AZ47),0,IF(ISBLANK(AZ47),0,(AZ47/AY16)*D16))</f>
        <v>0</v>
      </c>
      <c r="E47" s="605" t="str">
        <f t="shared" si="2"/>
        <v/>
      </c>
      <c r="F47" s="603">
        <f t="shared" si="3"/>
        <v>0</v>
      </c>
      <c r="G47" s="596">
        <f>IF(ISTEXT(BC47),0,IF(ISBLANK(BC47),0,(BC47/BB16)*G16))</f>
        <v>0</v>
      </c>
      <c r="H47" s="605" t="str">
        <f t="shared" si="4"/>
        <v/>
      </c>
      <c r="I47" s="603">
        <f t="shared" si="5"/>
        <v>0</v>
      </c>
      <c r="J47" s="596">
        <f>IF(ISTEXT(BF47),0,IF(ISBLANK(BF47),0,(BF47/J16)*BE16))</f>
        <v>0</v>
      </c>
      <c r="K47" s="605" t="str">
        <f t="shared" si="6"/>
        <v/>
      </c>
      <c r="L47" s="603">
        <f t="shared" si="7"/>
        <v>0</v>
      </c>
      <c r="M47" s="596">
        <f>IF(ISTEXT(BI47),0,IF(ISBLANK(BI47),0,(BI47/BH16*M16)))</f>
        <v>0</v>
      </c>
      <c r="N47" s="605" t="str">
        <f t="shared" si="8"/>
        <v/>
      </c>
      <c r="O47" s="603">
        <f t="shared" si="9"/>
        <v>0</v>
      </c>
      <c r="P47" s="596">
        <f>IF(ISTEXT(BL47),0,IF(ISBLANK(BL47),0,(BL47/BK16)*P16))</f>
        <v>0</v>
      </c>
      <c r="Q47" s="605" t="str">
        <f t="shared" si="10"/>
        <v/>
      </c>
      <c r="R47" s="603">
        <f t="shared" si="11"/>
        <v>0</v>
      </c>
      <c r="S47" s="596">
        <f>IF(ISTEXT(BO47),0,IF(ISBLANK(BO47),0,(BO47/BN16)*S16))</f>
        <v>0</v>
      </c>
      <c r="T47" s="605" t="str">
        <f t="shared" si="12"/>
        <v/>
      </c>
      <c r="U47" s="603">
        <f t="shared" si="13"/>
        <v>0</v>
      </c>
      <c r="V47" s="596">
        <f>IF(ISTEXT(BR47),0,IF(ISBLANK(BR47),0,(BR47/BQ16)*V16))</f>
        <v>0</v>
      </c>
      <c r="W47" s="605" t="str">
        <f t="shared" si="14"/>
        <v/>
      </c>
      <c r="X47" s="603">
        <f t="shared" si="15"/>
        <v>0</v>
      </c>
      <c r="Y47" s="596">
        <f>IF(ISTEXT(BU47),0,IF(ISBLANK(BU47),0,(BU47/BT16)*Y16))</f>
        <v>0</v>
      </c>
      <c r="Z47" s="605" t="str">
        <f t="shared" si="16"/>
        <v/>
      </c>
      <c r="AA47" s="603">
        <f t="shared" si="17"/>
        <v>0</v>
      </c>
      <c r="AB47" s="596">
        <f>IF(ISTEXT(BX47),0,IF(ISBLANK(BX47),0,(BX47/BW16)*AB16))</f>
        <v>0</v>
      </c>
      <c r="AC47" s="605" t="str">
        <f t="shared" si="18"/>
        <v/>
      </c>
      <c r="AD47" s="602">
        <f t="shared" si="19"/>
        <v>0</v>
      </c>
      <c r="AE47" s="596">
        <f>IF(ISTEXT(CA47),0,IF(ISBLANK(CA47),0,(CA47/BZ16)*AE16))</f>
        <v>0</v>
      </c>
      <c r="AF47" s="605" t="str">
        <f t="shared" si="20"/>
        <v/>
      </c>
      <c r="AG47" s="602">
        <f t="shared" si="21"/>
        <v>0</v>
      </c>
      <c r="AH47" s="596">
        <f>IF(ISTEXT(CD47),0,IF(ISBLANK(CD47),0,(CD47/CC16)*AH16))</f>
        <v>0</v>
      </c>
      <c r="AI47" s="605" t="str">
        <f t="shared" si="22"/>
        <v/>
      </c>
      <c r="AJ47" s="602">
        <f t="shared" si="23"/>
        <v>0</v>
      </c>
      <c r="AK47" s="596">
        <f>IF(ISTEXT(CG47),0,IF(ISBLANK(CG47),0,(CG47/CF16)*AK16))</f>
        <v>0</v>
      </c>
      <c r="AL47" s="605" t="str">
        <f t="shared" si="24"/>
        <v/>
      </c>
      <c r="AM47" s="602">
        <f t="shared" si="25"/>
        <v>0</v>
      </c>
      <c r="AN47" s="596">
        <f>IF(ISTEXT(CJ47),0,IF(ISBLANK(CJ47),0,(CJ47/CI16)*AN16))</f>
        <v>0</v>
      </c>
      <c r="AO47" s="605" t="str">
        <f t="shared" si="26"/>
        <v/>
      </c>
      <c r="AP47" s="602">
        <f t="shared" si="27"/>
        <v>0</v>
      </c>
      <c r="AQ47" s="596">
        <f>IF(ISTEXT(CM47),0,IF(ISBLANK(CM47),0,(CM47/CL16)*AQ16))</f>
        <v>0</v>
      </c>
      <c r="AR47" s="605" t="str">
        <f t="shared" si="28"/>
        <v/>
      </c>
      <c r="AS47" s="602">
        <f t="shared" si="29"/>
        <v>0</v>
      </c>
      <c r="AT47" s="596">
        <f>IF(ISTEXT(CP47),0,IF(ISBLANK(CP47),0,(CP47/CO16)*AT16))</f>
        <v>0</v>
      </c>
      <c r="AU47" s="605" t="str">
        <f t="shared" si="30"/>
        <v/>
      </c>
      <c r="AV47" s="602">
        <f t="shared" si="31"/>
        <v>0</v>
      </c>
      <c r="AW47" s="581" t="s">
        <v>339</v>
      </c>
      <c r="AX47" s="442"/>
      <c r="AY47" s="441"/>
      <c r="AZ47" s="456"/>
      <c r="BA47" s="502" t="str">
        <f t="shared" si="47"/>
        <v/>
      </c>
      <c r="BB47" s="441"/>
      <c r="BC47" s="456"/>
      <c r="BD47" s="498" t="str">
        <f t="shared" si="48"/>
        <v/>
      </c>
      <c r="BE47" s="441"/>
      <c r="BF47" s="456"/>
      <c r="BG47" s="494" t="str">
        <f t="shared" si="49"/>
        <v/>
      </c>
      <c r="BH47" s="441"/>
      <c r="BI47" s="456"/>
      <c r="BJ47" s="490" t="str">
        <f t="shared" si="45"/>
        <v/>
      </c>
      <c r="BK47" s="441"/>
      <c r="BL47" s="456"/>
      <c r="BM47" s="486" t="str">
        <f t="shared" si="44"/>
        <v/>
      </c>
      <c r="BN47" s="441"/>
      <c r="BO47" s="456"/>
      <c r="BP47" s="482" t="str">
        <f t="shared" si="50"/>
        <v/>
      </c>
      <c r="BQ47" s="441"/>
      <c r="BR47" s="456"/>
      <c r="BS47" s="478" t="str">
        <f t="shared" si="51"/>
        <v/>
      </c>
      <c r="BT47" s="441"/>
      <c r="BU47" s="456"/>
      <c r="BV47" s="474" t="str">
        <f t="shared" si="46"/>
        <v/>
      </c>
      <c r="BW47" s="441"/>
      <c r="BX47" s="458"/>
      <c r="BY47" s="470" t="str">
        <f t="shared" si="36"/>
        <v/>
      </c>
      <c r="BZ47" s="441"/>
      <c r="CA47" s="458"/>
      <c r="CB47" s="459" t="str">
        <f t="shared" si="37"/>
        <v/>
      </c>
      <c r="CC47" s="441"/>
      <c r="CD47" s="458"/>
      <c r="CE47" s="459" t="str">
        <f t="shared" si="38"/>
        <v/>
      </c>
      <c r="CF47" s="441"/>
      <c r="CG47" s="458"/>
      <c r="CH47" s="459" t="str">
        <f t="shared" si="39"/>
        <v/>
      </c>
      <c r="CI47" s="441"/>
      <c r="CJ47" s="458"/>
      <c r="CK47" s="459" t="str">
        <f t="shared" si="40"/>
        <v/>
      </c>
      <c r="CL47" s="441"/>
      <c r="CM47" s="458"/>
      <c r="CN47" s="459" t="str">
        <f t="shared" si="41"/>
        <v/>
      </c>
      <c r="CO47" s="441"/>
      <c r="CP47" s="458"/>
      <c r="CQ47" s="459" t="str">
        <f t="shared" si="42"/>
        <v/>
      </c>
    </row>
    <row r="48" spans="1:95" ht="21">
      <c r="A48" s="433"/>
      <c r="B48" s="436" t="str">
        <f t="shared" si="0"/>
        <v>miel</v>
      </c>
      <c r="C48" s="439" t="str">
        <f t="shared" si="1"/>
        <v>L</v>
      </c>
      <c r="D48" s="596">
        <f>IF(ISTEXT(AZ48),0,IF(ISBLANK(AZ48),0,(AZ48/AY16)*D16))</f>
        <v>0</v>
      </c>
      <c r="E48" s="605" t="str">
        <f t="shared" si="2"/>
        <v/>
      </c>
      <c r="F48" s="603">
        <f t="shared" si="3"/>
        <v>0</v>
      </c>
      <c r="G48" s="596">
        <f>IF(ISTEXT(BC48),0,IF(ISBLANK(BC48),0,(BC48/BB16)*G16))</f>
        <v>0</v>
      </c>
      <c r="H48" s="605" t="str">
        <f t="shared" si="4"/>
        <v/>
      </c>
      <c r="I48" s="603">
        <f t="shared" si="5"/>
        <v>0</v>
      </c>
      <c r="J48" s="596">
        <f>IF(ISTEXT(BF48),0,IF(ISBLANK(BF48),0,(BF48/J16)*BE16))</f>
        <v>0</v>
      </c>
      <c r="K48" s="605" t="str">
        <f t="shared" si="6"/>
        <v/>
      </c>
      <c r="L48" s="603">
        <f t="shared" si="7"/>
        <v>0</v>
      </c>
      <c r="M48" s="596">
        <f>IF(ISTEXT(BI48),0,IF(ISBLANK(BI48),0,(BI48/BH16*M16)))</f>
        <v>0</v>
      </c>
      <c r="N48" s="605" t="str">
        <f t="shared" si="8"/>
        <v/>
      </c>
      <c r="O48" s="603">
        <f t="shared" si="9"/>
        <v>0</v>
      </c>
      <c r="P48" s="596">
        <f>IF(ISTEXT(BL48),0,IF(ISBLANK(BL48),0,(BL48/BK16)*P16))</f>
        <v>0</v>
      </c>
      <c r="Q48" s="605" t="str">
        <f t="shared" si="10"/>
        <v/>
      </c>
      <c r="R48" s="603">
        <f t="shared" si="11"/>
        <v>0</v>
      </c>
      <c r="S48" s="596">
        <f>IF(ISTEXT(BO48),0,IF(ISBLANK(BO48),0,(BO48/BN16)*S16))</f>
        <v>2.5000000000000001E-2</v>
      </c>
      <c r="T48" s="605" t="str">
        <f t="shared" si="12"/>
        <v>L</v>
      </c>
      <c r="U48" s="508" t="str">
        <f t="shared" si="13"/>
        <v>A</v>
      </c>
      <c r="V48" s="596">
        <f>IF(ISTEXT(BR48),0,IF(ISBLANK(BR48),0,(BR48/BQ16)*V16))</f>
        <v>0</v>
      </c>
      <c r="W48" s="605" t="str">
        <f t="shared" si="14"/>
        <v/>
      </c>
      <c r="X48" s="603">
        <f t="shared" si="15"/>
        <v>0</v>
      </c>
      <c r="Y48" s="596">
        <f>IF(ISTEXT(BU48),0,IF(ISBLANK(BU48),0,(BU48/BT16)*Y16))</f>
        <v>0</v>
      </c>
      <c r="Z48" s="605" t="str">
        <f t="shared" si="16"/>
        <v/>
      </c>
      <c r="AA48" s="603">
        <f t="shared" si="17"/>
        <v>0</v>
      </c>
      <c r="AB48" s="596">
        <f>IF(ISTEXT(BX48),0,IF(ISBLANK(BX48),0,(BX48/BW16)*AB16))</f>
        <v>0</v>
      </c>
      <c r="AC48" s="605" t="str">
        <f t="shared" si="18"/>
        <v/>
      </c>
      <c r="AD48" s="600">
        <f t="shared" si="19"/>
        <v>0</v>
      </c>
      <c r="AE48" s="596">
        <f>IF(ISTEXT(CA48),0,IF(ISBLANK(CA48),0,(CA48/BZ16)*AE16))</f>
        <v>0</v>
      </c>
      <c r="AF48" s="605" t="str">
        <f t="shared" si="20"/>
        <v/>
      </c>
      <c r="AG48" s="600">
        <f t="shared" si="21"/>
        <v>0</v>
      </c>
      <c r="AH48" s="596">
        <f>IF(ISTEXT(CD48),0,IF(ISBLANK(CD48),0,(CD48/CC16)*AH16))</f>
        <v>0</v>
      </c>
      <c r="AI48" s="605" t="str">
        <f t="shared" si="22"/>
        <v/>
      </c>
      <c r="AJ48" s="600">
        <f t="shared" si="23"/>
        <v>0</v>
      </c>
      <c r="AK48" s="596">
        <f>IF(ISTEXT(CG48),0,IF(ISBLANK(CG48),0,(CG48/CF16)*AK16))</f>
        <v>0</v>
      </c>
      <c r="AL48" s="605" t="str">
        <f t="shared" si="24"/>
        <v/>
      </c>
      <c r="AM48" s="600">
        <f t="shared" si="25"/>
        <v>0</v>
      </c>
      <c r="AN48" s="596">
        <f>IF(ISTEXT(CJ48),0,IF(ISBLANK(CJ48),0,(CJ48/CI16)*AN16))</f>
        <v>0</v>
      </c>
      <c r="AO48" s="605" t="str">
        <f t="shared" si="26"/>
        <v/>
      </c>
      <c r="AP48" s="600">
        <f t="shared" si="27"/>
        <v>0</v>
      </c>
      <c r="AQ48" s="596">
        <f>IF(ISTEXT(CM48),0,IF(ISBLANK(CM48),0,(CM48/CL16)*AQ16))</f>
        <v>0</v>
      </c>
      <c r="AR48" s="605" t="str">
        <f t="shared" si="28"/>
        <v/>
      </c>
      <c r="AS48" s="600">
        <f t="shared" si="29"/>
        <v>0</v>
      </c>
      <c r="AT48" s="596">
        <f>IF(ISTEXT(CP48),0,IF(ISBLANK(CP48),0,(CP48/CO16)*AT16))</f>
        <v>0</v>
      </c>
      <c r="AU48" s="605" t="str">
        <f t="shared" si="30"/>
        <v/>
      </c>
      <c r="AV48" s="600">
        <f t="shared" si="31"/>
        <v>0</v>
      </c>
      <c r="AW48" s="447" t="s">
        <v>298</v>
      </c>
      <c r="AX48" s="442" t="s">
        <v>294</v>
      </c>
      <c r="AY48" s="441"/>
      <c r="AZ48" s="456"/>
      <c r="BA48" s="502" t="str">
        <f t="shared" si="47"/>
        <v/>
      </c>
      <c r="BB48" s="441"/>
      <c r="BC48" s="456"/>
      <c r="BD48" s="498" t="str">
        <f t="shared" si="48"/>
        <v/>
      </c>
      <c r="BE48" s="441"/>
      <c r="BF48" s="456"/>
      <c r="BG48" s="494" t="str">
        <f t="shared" si="49"/>
        <v/>
      </c>
      <c r="BH48" s="441"/>
      <c r="BI48" s="456"/>
      <c r="BJ48" s="490" t="str">
        <f t="shared" si="45"/>
        <v/>
      </c>
      <c r="BK48" s="441"/>
      <c r="BL48" s="456"/>
      <c r="BM48" s="486" t="str">
        <f t="shared" si="44"/>
        <v/>
      </c>
      <c r="BN48" s="441" t="s">
        <v>186</v>
      </c>
      <c r="BO48" s="580">
        <v>1.4999999999999999E-2</v>
      </c>
      <c r="BP48" s="482" t="str">
        <f t="shared" si="50"/>
        <v>L</v>
      </c>
      <c r="BQ48" s="441"/>
      <c r="BR48" s="456"/>
      <c r="BS48" s="478" t="str">
        <f t="shared" si="51"/>
        <v/>
      </c>
      <c r="BT48" s="441"/>
      <c r="BU48" s="456"/>
      <c r="BV48" s="474" t="str">
        <f t="shared" si="46"/>
        <v/>
      </c>
      <c r="BW48" s="441"/>
      <c r="BX48" s="456"/>
      <c r="BY48" s="469" t="str">
        <f t="shared" si="36"/>
        <v/>
      </c>
      <c r="BZ48" s="441"/>
      <c r="CA48" s="456"/>
      <c r="CB48" s="457" t="str">
        <f t="shared" si="37"/>
        <v/>
      </c>
      <c r="CC48" s="441"/>
      <c r="CD48" s="456"/>
      <c r="CE48" s="457" t="str">
        <f t="shared" si="38"/>
        <v/>
      </c>
      <c r="CF48" s="441"/>
      <c r="CG48" s="456"/>
      <c r="CH48" s="457" t="str">
        <f t="shared" si="39"/>
        <v/>
      </c>
      <c r="CI48" s="441"/>
      <c r="CJ48" s="456"/>
      <c r="CK48" s="457" t="str">
        <f t="shared" si="40"/>
        <v/>
      </c>
      <c r="CL48" s="441"/>
      <c r="CM48" s="456"/>
      <c r="CN48" s="457" t="str">
        <f t="shared" si="41"/>
        <v/>
      </c>
      <c r="CO48" s="441"/>
      <c r="CP48" s="456"/>
      <c r="CQ48" s="457" t="str">
        <f t="shared" si="42"/>
        <v/>
      </c>
    </row>
    <row r="49" spans="1:95" ht="21">
      <c r="A49" s="433"/>
      <c r="B49" s="436" t="str">
        <f t="shared" si="0"/>
        <v>O</v>
      </c>
      <c r="C49" s="439">
        <f t="shared" si="1"/>
        <v>0</v>
      </c>
      <c r="D49" s="596">
        <f>IF(ISTEXT(AZ49),0,IF(ISBLANK(AZ49),0,(AZ49/AY16)*D16))</f>
        <v>0</v>
      </c>
      <c r="E49" s="605" t="str">
        <f t="shared" si="2"/>
        <v/>
      </c>
      <c r="F49" s="603">
        <f t="shared" si="3"/>
        <v>0</v>
      </c>
      <c r="G49" s="596">
        <f>IF(ISTEXT(BC49),0,IF(ISBLANK(BC49),0,(BC49/BB16)*G16))</f>
        <v>0</v>
      </c>
      <c r="H49" s="605" t="str">
        <f t="shared" si="4"/>
        <v/>
      </c>
      <c r="I49" s="603">
        <f t="shared" si="5"/>
        <v>0</v>
      </c>
      <c r="J49" s="596">
        <f>IF(ISTEXT(BF49),0,IF(ISBLANK(BF49),0,(BF49/J16)*BE16))</f>
        <v>0</v>
      </c>
      <c r="K49" s="605" t="str">
        <f t="shared" si="6"/>
        <v/>
      </c>
      <c r="L49" s="603">
        <f t="shared" si="7"/>
        <v>0</v>
      </c>
      <c r="M49" s="596">
        <f>IF(ISTEXT(BI49),0,IF(ISBLANK(BI49),0,(BI49/BH16*M16)))</f>
        <v>0</v>
      </c>
      <c r="N49" s="605" t="str">
        <f t="shared" si="8"/>
        <v/>
      </c>
      <c r="O49" s="603">
        <f t="shared" si="9"/>
        <v>0</v>
      </c>
      <c r="P49" s="596">
        <f>IF(ISTEXT(BL49),0,IF(ISBLANK(BL49),0,(BL49/BK16)*P16))</f>
        <v>0</v>
      </c>
      <c r="Q49" s="605" t="str">
        <f t="shared" si="10"/>
        <v/>
      </c>
      <c r="R49" s="603">
        <f t="shared" si="11"/>
        <v>0</v>
      </c>
      <c r="S49" s="596">
        <f>IF(ISTEXT(BO49),0,IF(ISBLANK(BO49),0,(BO49/BN16)*S16))</f>
        <v>0</v>
      </c>
      <c r="T49" s="605" t="str">
        <f t="shared" si="12"/>
        <v/>
      </c>
      <c r="U49" s="603">
        <f t="shared" si="13"/>
        <v>0</v>
      </c>
      <c r="V49" s="596">
        <f>IF(ISTEXT(BR49),0,IF(ISBLANK(BR49),0,(BR49/BQ16)*V16))</f>
        <v>0</v>
      </c>
      <c r="W49" s="605" t="str">
        <f t="shared" si="14"/>
        <v/>
      </c>
      <c r="X49" s="603">
        <f t="shared" si="15"/>
        <v>0</v>
      </c>
      <c r="Y49" s="596">
        <f>IF(ISTEXT(BU49),0,IF(ISBLANK(BU49),0,(BU49/BT16)*Y16))</f>
        <v>0</v>
      </c>
      <c r="Z49" s="605" t="str">
        <f t="shared" si="16"/>
        <v/>
      </c>
      <c r="AA49" s="603">
        <f t="shared" si="17"/>
        <v>0</v>
      </c>
      <c r="AB49" s="596">
        <f>IF(ISTEXT(BX49),0,IF(ISBLANK(BX49),0,(BX49/BW16)*AB16))</f>
        <v>0</v>
      </c>
      <c r="AC49" s="605" t="str">
        <f t="shared" si="18"/>
        <v/>
      </c>
      <c r="AD49" s="600">
        <f t="shared" si="19"/>
        <v>0</v>
      </c>
      <c r="AE49" s="596">
        <f>IF(ISTEXT(CA49),0,IF(ISBLANK(CA49),0,(CA49/BZ16)*AE16))</f>
        <v>0</v>
      </c>
      <c r="AF49" s="605" t="str">
        <f t="shared" si="20"/>
        <v/>
      </c>
      <c r="AG49" s="600">
        <f t="shared" si="21"/>
        <v>0</v>
      </c>
      <c r="AH49" s="596">
        <f>IF(ISTEXT(CD49),0,IF(ISBLANK(CD49),0,(CD49/CC16)*AH16))</f>
        <v>0</v>
      </c>
      <c r="AI49" s="605" t="str">
        <f t="shared" si="22"/>
        <v/>
      </c>
      <c r="AJ49" s="600">
        <f t="shared" si="23"/>
        <v>0</v>
      </c>
      <c r="AK49" s="596">
        <f>IF(ISTEXT(CG49),0,IF(ISBLANK(CG49),0,(CG49/CF16)*AK16))</f>
        <v>0</v>
      </c>
      <c r="AL49" s="605" t="str">
        <f t="shared" si="24"/>
        <v/>
      </c>
      <c r="AM49" s="600">
        <f t="shared" si="25"/>
        <v>0</v>
      </c>
      <c r="AN49" s="596">
        <f>IF(ISTEXT(CJ49),0,IF(ISBLANK(CJ49),0,(CJ49/CI16)*AN16))</f>
        <v>0</v>
      </c>
      <c r="AO49" s="605" t="str">
        <f t="shared" si="26"/>
        <v/>
      </c>
      <c r="AP49" s="600">
        <f t="shared" si="27"/>
        <v>0</v>
      </c>
      <c r="AQ49" s="596">
        <f>IF(ISTEXT(CM49),0,IF(ISBLANK(CM49),0,(CM49/CL16)*AQ16))</f>
        <v>0</v>
      </c>
      <c r="AR49" s="605" t="str">
        <f t="shared" si="28"/>
        <v/>
      </c>
      <c r="AS49" s="600">
        <f t="shared" si="29"/>
        <v>0</v>
      </c>
      <c r="AT49" s="596">
        <f>IF(ISTEXT(CP49),0,IF(ISBLANK(CP49),0,(CP49/CO16)*AT16))</f>
        <v>0</v>
      </c>
      <c r="AU49" s="605" t="str">
        <f t="shared" si="30"/>
        <v/>
      </c>
      <c r="AV49" s="600">
        <f t="shared" si="31"/>
        <v>0</v>
      </c>
      <c r="AW49" s="581" t="s">
        <v>341</v>
      </c>
      <c r="AX49" s="442"/>
      <c r="AY49" s="441"/>
      <c r="AZ49" s="456"/>
      <c r="BA49" s="502" t="str">
        <f t="shared" si="47"/>
        <v/>
      </c>
      <c r="BB49" s="441"/>
      <c r="BC49" s="456"/>
      <c r="BD49" s="498" t="str">
        <f t="shared" si="48"/>
        <v/>
      </c>
      <c r="BE49" s="441"/>
      <c r="BF49" s="456"/>
      <c r="BG49" s="494" t="str">
        <f t="shared" si="49"/>
        <v/>
      </c>
      <c r="BH49" s="441"/>
      <c r="BI49" s="456"/>
      <c r="BJ49" s="490" t="str">
        <f t="shared" si="45"/>
        <v/>
      </c>
      <c r="BK49" s="441"/>
      <c r="BL49" s="456"/>
      <c r="BM49" s="486" t="str">
        <f t="shared" si="44"/>
        <v/>
      </c>
      <c r="BN49" s="441"/>
      <c r="BO49" s="456"/>
      <c r="BP49" s="482" t="str">
        <f t="shared" si="50"/>
        <v/>
      </c>
      <c r="BQ49" s="441"/>
      <c r="BR49" s="456"/>
      <c r="BS49" s="478" t="str">
        <f t="shared" si="51"/>
        <v/>
      </c>
      <c r="BT49" s="441"/>
      <c r="BU49" s="456"/>
      <c r="BV49" s="474" t="str">
        <f t="shared" si="46"/>
        <v/>
      </c>
      <c r="BW49" s="441"/>
      <c r="BX49" s="456"/>
      <c r="BY49" s="469" t="str">
        <f t="shared" si="36"/>
        <v/>
      </c>
      <c r="BZ49" s="441"/>
      <c r="CA49" s="456"/>
      <c r="CB49" s="457" t="str">
        <f t="shared" si="37"/>
        <v/>
      </c>
      <c r="CC49" s="441"/>
      <c r="CD49" s="456"/>
      <c r="CE49" s="457" t="str">
        <f t="shared" si="38"/>
        <v/>
      </c>
      <c r="CF49" s="441"/>
      <c r="CG49" s="456"/>
      <c r="CH49" s="457" t="str">
        <f t="shared" si="39"/>
        <v/>
      </c>
      <c r="CI49" s="441"/>
      <c r="CJ49" s="456"/>
      <c r="CK49" s="457" t="str">
        <f t="shared" si="40"/>
        <v/>
      </c>
      <c r="CL49" s="441"/>
      <c r="CM49" s="456"/>
      <c r="CN49" s="457" t="str">
        <f t="shared" si="41"/>
        <v/>
      </c>
      <c r="CO49" s="441"/>
      <c r="CP49" s="456"/>
      <c r="CQ49" s="457" t="str">
        <f t="shared" si="42"/>
        <v/>
      </c>
    </row>
    <row r="50" spans="1:95" ht="21">
      <c r="A50" s="433"/>
      <c r="B50" s="436" t="str">
        <f t="shared" si="0"/>
        <v>œufs entiers</v>
      </c>
      <c r="C50" s="439" t="str">
        <f t="shared" si="1"/>
        <v>œufs</v>
      </c>
      <c r="D50" s="596">
        <f>IF(ISTEXT(AZ50),0,IF(ISBLANK(AZ50),0,(AZ50/AY16)*D16))</f>
        <v>0</v>
      </c>
      <c r="E50" s="605" t="str">
        <f t="shared" si="2"/>
        <v/>
      </c>
      <c r="F50" s="603">
        <f t="shared" si="3"/>
        <v>0</v>
      </c>
      <c r="G50" s="599">
        <f>IF(ISTEXT(BC50),0,IF(ISBLANK(BC50),0,(BC50/BB16)*G16))</f>
        <v>2.5</v>
      </c>
      <c r="H50" s="605" t="str">
        <f t="shared" si="4"/>
        <v>œufs</v>
      </c>
      <c r="I50" s="508" t="str">
        <f t="shared" si="5"/>
        <v>A</v>
      </c>
      <c r="J50" s="596">
        <f>IF(ISTEXT(BF50),0,IF(ISBLANK(BF50),0,(BF50/J16)*BE16))</f>
        <v>0</v>
      </c>
      <c r="K50" s="605" t="str">
        <f t="shared" si="6"/>
        <v/>
      </c>
      <c r="L50" s="603">
        <f t="shared" si="7"/>
        <v>0</v>
      </c>
      <c r="M50" s="599">
        <f>IF(ISTEXT(BI50),0,IF(ISBLANK(BI50),0,(BI50/BH16*M16)))</f>
        <v>7.5</v>
      </c>
      <c r="N50" s="605" t="str">
        <f t="shared" si="8"/>
        <v>œufs</v>
      </c>
      <c r="O50" s="508" t="str">
        <f t="shared" si="9"/>
        <v>A</v>
      </c>
      <c r="P50" s="596">
        <f>IF(ISTEXT(BL50),0,IF(ISBLANK(BL50),0,(BL50/BK16)*P16))</f>
        <v>0</v>
      </c>
      <c r="Q50" s="605" t="str">
        <f t="shared" si="10"/>
        <v/>
      </c>
      <c r="R50" s="603">
        <f t="shared" si="11"/>
        <v>0</v>
      </c>
      <c r="S50" s="599">
        <f>IF(ISTEXT(BO50),0,IF(ISBLANK(BO50),0,(BO50/BN16)*S16))</f>
        <v>1.6666666666666665</v>
      </c>
      <c r="T50" s="605" t="str">
        <f t="shared" si="12"/>
        <v>œufs</v>
      </c>
      <c r="U50" s="508" t="str">
        <f t="shared" si="13"/>
        <v>A</v>
      </c>
      <c r="V50" s="599">
        <f>IF(ISTEXT(BR50),0,IF(ISBLANK(BR50),0,(BR50/BQ16)*V16))</f>
        <v>3.333333333333333</v>
      </c>
      <c r="W50" s="605" t="str">
        <f t="shared" si="14"/>
        <v>œufs</v>
      </c>
      <c r="X50" s="507" t="str">
        <f t="shared" si="15"/>
        <v>B</v>
      </c>
      <c r="Y50" s="599">
        <f>IF(ISTEXT(BU50),0,IF(ISBLANK(BU50),0,(BU50/BT16)*Y16))</f>
        <v>1.6666666666666665</v>
      </c>
      <c r="Z50" s="605" t="str">
        <f t="shared" si="16"/>
        <v>œufs</v>
      </c>
      <c r="AA50" s="507" t="str">
        <f t="shared" si="17"/>
        <v>B</v>
      </c>
      <c r="AB50" s="596">
        <f>IF(ISTEXT(BX50),0,IF(ISBLANK(BX50),0,(BX50/BW16)*AB16))</f>
        <v>0</v>
      </c>
      <c r="AC50" s="605" t="str">
        <f t="shared" si="18"/>
        <v/>
      </c>
      <c r="AD50" s="600">
        <f t="shared" si="19"/>
        <v>0</v>
      </c>
      <c r="AE50" s="596">
        <f>IF(ISTEXT(CA50),0,IF(ISBLANK(CA50),0,(CA50/BZ16)*AE16))</f>
        <v>0</v>
      </c>
      <c r="AF50" s="605" t="str">
        <f t="shared" si="20"/>
        <v/>
      </c>
      <c r="AG50" s="600">
        <f t="shared" si="21"/>
        <v>0</v>
      </c>
      <c r="AH50" s="596">
        <f>IF(ISTEXT(CD50),0,IF(ISBLANK(CD50),0,(CD50/CC16)*AH16))</f>
        <v>0</v>
      </c>
      <c r="AI50" s="605" t="str">
        <f t="shared" si="22"/>
        <v/>
      </c>
      <c r="AJ50" s="600">
        <f t="shared" si="23"/>
        <v>0</v>
      </c>
      <c r="AK50" s="596">
        <f>IF(ISTEXT(CG50),0,IF(ISBLANK(CG50),0,(CG50/CF16)*AK16))</f>
        <v>0</v>
      </c>
      <c r="AL50" s="605" t="str">
        <f t="shared" si="24"/>
        <v/>
      </c>
      <c r="AM50" s="600">
        <f t="shared" si="25"/>
        <v>0</v>
      </c>
      <c r="AN50" s="596">
        <f>IF(ISTEXT(CJ50),0,IF(ISBLANK(CJ50),0,(CJ50/CI16)*AN16))</f>
        <v>0</v>
      </c>
      <c r="AO50" s="605" t="str">
        <f t="shared" si="26"/>
        <v/>
      </c>
      <c r="AP50" s="600">
        <f t="shared" si="27"/>
        <v>0</v>
      </c>
      <c r="AQ50" s="596">
        <f>IF(ISTEXT(CM50),0,IF(ISBLANK(CM50),0,(CM50/CL16)*AQ16))</f>
        <v>0</v>
      </c>
      <c r="AR50" s="605" t="str">
        <f t="shared" si="28"/>
        <v/>
      </c>
      <c r="AS50" s="600">
        <f t="shared" si="29"/>
        <v>0</v>
      </c>
      <c r="AT50" s="596">
        <f>IF(ISTEXT(CP50),0,IF(ISBLANK(CP50),0,(CP50/CO16)*AT16))</f>
        <v>0</v>
      </c>
      <c r="AU50" s="605" t="str">
        <f t="shared" si="30"/>
        <v/>
      </c>
      <c r="AV50" s="600">
        <f t="shared" si="31"/>
        <v>0</v>
      </c>
      <c r="AW50" s="447" t="s">
        <v>304</v>
      </c>
      <c r="AX50" s="442" t="s">
        <v>62</v>
      </c>
      <c r="AY50" s="460"/>
      <c r="AZ50" s="461"/>
      <c r="BA50" s="504" t="str">
        <f t="shared" si="47"/>
        <v/>
      </c>
      <c r="BB50" s="460" t="s">
        <v>186</v>
      </c>
      <c r="BC50" s="461">
        <v>1</v>
      </c>
      <c r="BD50" s="500" t="str">
        <f t="shared" si="48"/>
        <v>œufs</v>
      </c>
      <c r="BE50" s="460"/>
      <c r="BF50" s="461"/>
      <c r="BG50" s="496" t="str">
        <f t="shared" si="49"/>
        <v/>
      </c>
      <c r="BH50" s="460" t="s">
        <v>186</v>
      </c>
      <c r="BI50" s="461">
        <v>3</v>
      </c>
      <c r="BJ50" s="492" t="str">
        <f t="shared" si="45"/>
        <v>œufs</v>
      </c>
      <c r="BK50" s="460"/>
      <c r="BL50" s="461"/>
      <c r="BM50" s="488" t="str">
        <f t="shared" si="44"/>
        <v/>
      </c>
      <c r="BN50" s="460" t="s">
        <v>186</v>
      </c>
      <c r="BO50" s="461">
        <v>1</v>
      </c>
      <c r="BP50" s="484" t="str">
        <f t="shared" si="50"/>
        <v>œufs</v>
      </c>
      <c r="BQ50" s="460" t="s">
        <v>187</v>
      </c>
      <c r="BR50" s="461">
        <v>2</v>
      </c>
      <c r="BS50" s="480" t="str">
        <f t="shared" si="51"/>
        <v>œufs</v>
      </c>
      <c r="BT50" s="460" t="s">
        <v>187</v>
      </c>
      <c r="BU50" s="461">
        <v>1</v>
      </c>
      <c r="BV50" s="476" t="str">
        <f t="shared" si="46"/>
        <v>œufs</v>
      </c>
      <c r="BW50" s="441"/>
      <c r="BX50" s="456"/>
      <c r="BY50" s="469" t="str">
        <f t="shared" si="36"/>
        <v/>
      </c>
      <c r="BZ50" s="441"/>
      <c r="CA50" s="456"/>
      <c r="CB50" s="457" t="str">
        <f t="shared" si="37"/>
        <v/>
      </c>
      <c r="CC50" s="441"/>
      <c r="CD50" s="456"/>
      <c r="CE50" s="457" t="str">
        <f t="shared" si="38"/>
        <v/>
      </c>
      <c r="CF50" s="441"/>
      <c r="CG50" s="456"/>
      <c r="CH50" s="457" t="str">
        <f t="shared" si="39"/>
        <v/>
      </c>
      <c r="CI50" s="441"/>
      <c r="CJ50" s="456"/>
      <c r="CK50" s="457" t="str">
        <f t="shared" si="40"/>
        <v/>
      </c>
      <c r="CL50" s="441"/>
      <c r="CM50" s="456"/>
      <c r="CN50" s="457" t="str">
        <f t="shared" si="41"/>
        <v/>
      </c>
      <c r="CO50" s="441"/>
      <c r="CP50" s="456"/>
      <c r="CQ50" s="457" t="str">
        <f t="shared" si="42"/>
        <v/>
      </c>
    </row>
    <row r="51" spans="1:95" ht="21">
      <c r="A51" s="433"/>
      <c r="B51" s="436" t="str">
        <f t="shared" si="0"/>
        <v>œuf blanc d'</v>
      </c>
      <c r="C51" s="439" t="str">
        <f t="shared" si="1"/>
        <v>blancs</v>
      </c>
      <c r="D51" s="596">
        <f>IF(ISTEXT(AZ51),0,IF(ISBLANK(AZ51),0,(AZ51/AY16)*D16))</f>
        <v>0</v>
      </c>
      <c r="E51" s="605" t="str">
        <f t="shared" si="2"/>
        <v/>
      </c>
      <c r="F51" s="603">
        <f t="shared" si="3"/>
        <v>0</v>
      </c>
      <c r="G51" s="599">
        <f>IF(ISTEXT(BC51),0,IF(ISBLANK(BC51),0,(BC51/BB16)*G16))</f>
        <v>2.5</v>
      </c>
      <c r="H51" s="605" t="str">
        <f t="shared" si="4"/>
        <v>blancs</v>
      </c>
      <c r="I51" s="603" t="str">
        <f t="shared" si="5"/>
        <v>B</v>
      </c>
      <c r="J51" s="596">
        <f>IF(ISTEXT(BF51),0,IF(ISBLANK(BF51),0,(BF51/J16)*BE16))</f>
        <v>0</v>
      </c>
      <c r="K51" s="605" t="str">
        <f t="shared" si="6"/>
        <v/>
      </c>
      <c r="L51" s="603">
        <f t="shared" si="7"/>
        <v>0</v>
      </c>
      <c r="M51" s="596">
        <f>IF(ISTEXT(BI51),0,IF(ISBLANK(BI51),0,(BI51/BH16*M16)))</f>
        <v>0</v>
      </c>
      <c r="N51" s="605" t="str">
        <f t="shared" si="8"/>
        <v/>
      </c>
      <c r="O51" s="603">
        <f t="shared" si="9"/>
        <v>0</v>
      </c>
      <c r="P51" s="599">
        <f>IF(ISTEXT(BL51),0,IF(ISBLANK(BL51),0,(BL51/BK16)*P16))</f>
        <v>1.6666666666666665</v>
      </c>
      <c r="Q51" s="605" t="str">
        <f t="shared" si="10"/>
        <v>blancs</v>
      </c>
      <c r="R51" s="507" t="str">
        <f t="shared" si="11"/>
        <v>B</v>
      </c>
      <c r="S51" s="596">
        <f>IF(ISTEXT(BO51),0,IF(ISBLANK(BO51),0,(BO51/BN16)*S16))</f>
        <v>0</v>
      </c>
      <c r="T51" s="605" t="str">
        <f t="shared" si="12"/>
        <v/>
      </c>
      <c r="U51" s="603">
        <f t="shared" si="13"/>
        <v>0</v>
      </c>
      <c r="V51" s="596">
        <f>IF(ISTEXT(BR51),0,IF(ISBLANK(BR51),0,(BR51/BQ16)*V16))</f>
        <v>0</v>
      </c>
      <c r="W51" s="605" t="str">
        <f t="shared" si="14"/>
        <v/>
      </c>
      <c r="X51" s="603">
        <f t="shared" si="15"/>
        <v>0</v>
      </c>
      <c r="Y51" s="596">
        <f>IF(ISTEXT(BU51),0,IF(ISBLANK(BU51),0,(BU51/BT16)*Y16))</f>
        <v>0</v>
      </c>
      <c r="Z51" s="605" t="str">
        <f t="shared" si="16"/>
        <v/>
      </c>
      <c r="AA51" s="603">
        <f t="shared" si="17"/>
        <v>0</v>
      </c>
      <c r="AB51" s="596">
        <f>IF(ISTEXT(BX51),0,IF(ISBLANK(BX51),0,(BX51/BW16)*AB16))</f>
        <v>0</v>
      </c>
      <c r="AC51" s="605" t="str">
        <f t="shared" si="18"/>
        <v/>
      </c>
      <c r="AD51" s="600">
        <f t="shared" si="19"/>
        <v>0</v>
      </c>
      <c r="AE51" s="596">
        <f>IF(ISTEXT(CA51),0,IF(ISBLANK(CA51),0,(CA51/BZ16)*AE16))</f>
        <v>0</v>
      </c>
      <c r="AF51" s="605" t="str">
        <f t="shared" si="20"/>
        <v/>
      </c>
      <c r="AG51" s="600">
        <f t="shared" si="21"/>
        <v>0</v>
      </c>
      <c r="AH51" s="596">
        <f>IF(ISTEXT(CD51),0,IF(ISBLANK(CD51),0,(CD51/CC16)*AH16))</f>
        <v>0</v>
      </c>
      <c r="AI51" s="605" t="str">
        <f t="shared" si="22"/>
        <v/>
      </c>
      <c r="AJ51" s="600">
        <f t="shared" si="23"/>
        <v>0</v>
      </c>
      <c r="AK51" s="596">
        <f>IF(ISTEXT(CG51),0,IF(ISBLANK(CG51),0,(CG51/CF16)*AK16))</f>
        <v>0</v>
      </c>
      <c r="AL51" s="605" t="str">
        <f t="shared" si="24"/>
        <v/>
      </c>
      <c r="AM51" s="600">
        <f t="shared" si="25"/>
        <v>0</v>
      </c>
      <c r="AN51" s="596">
        <f>IF(ISTEXT(CJ51),0,IF(ISBLANK(CJ51),0,(CJ51/CI16)*AN16))</f>
        <v>0</v>
      </c>
      <c r="AO51" s="605" t="str">
        <f t="shared" si="26"/>
        <v/>
      </c>
      <c r="AP51" s="600">
        <f t="shared" si="27"/>
        <v>0</v>
      </c>
      <c r="AQ51" s="596">
        <f>IF(ISTEXT(CM51),0,IF(ISBLANK(CM51),0,(CM51/CL16)*AQ16))</f>
        <v>0</v>
      </c>
      <c r="AR51" s="605" t="str">
        <f t="shared" si="28"/>
        <v/>
      </c>
      <c r="AS51" s="600">
        <f t="shared" si="29"/>
        <v>0</v>
      </c>
      <c r="AT51" s="596">
        <f>IF(ISTEXT(CP51),0,IF(ISBLANK(CP51),0,(CP51/CO16)*AT16))</f>
        <v>0</v>
      </c>
      <c r="AU51" s="605" t="str">
        <f t="shared" si="30"/>
        <v/>
      </c>
      <c r="AV51" s="600">
        <f t="shared" si="31"/>
        <v>0</v>
      </c>
      <c r="AW51" s="447" t="s">
        <v>296</v>
      </c>
      <c r="AX51" s="442" t="s">
        <v>338</v>
      </c>
      <c r="AY51" s="460"/>
      <c r="AZ51" s="456"/>
      <c r="BA51" s="502" t="str">
        <f t="shared" si="47"/>
        <v/>
      </c>
      <c r="BB51" s="460" t="s">
        <v>187</v>
      </c>
      <c r="BC51" s="456">
        <v>1</v>
      </c>
      <c r="BD51" s="498" t="str">
        <f t="shared" si="48"/>
        <v>blancs</v>
      </c>
      <c r="BE51" s="460"/>
      <c r="BF51" s="456"/>
      <c r="BG51" s="494" t="str">
        <f t="shared" si="49"/>
        <v/>
      </c>
      <c r="BH51" s="460"/>
      <c r="BI51" s="456"/>
      <c r="BJ51" s="490" t="str">
        <f t="shared" si="45"/>
        <v/>
      </c>
      <c r="BK51" s="460" t="s">
        <v>187</v>
      </c>
      <c r="BL51" s="456">
        <v>1</v>
      </c>
      <c r="BM51" s="486" t="str">
        <f t="shared" si="44"/>
        <v>blancs</v>
      </c>
      <c r="BN51" s="460"/>
      <c r="BO51" s="456"/>
      <c r="BP51" s="482" t="str">
        <f t="shared" si="50"/>
        <v/>
      </c>
      <c r="BQ51" s="460"/>
      <c r="BR51" s="456"/>
      <c r="BS51" s="478" t="str">
        <f t="shared" si="51"/>
        <v/>
      </c>
      <c r="BT51" s="460"/>
      <c r="BU51" s="456"/>
      <c r="BV51" s="474" t="str">
        <f t="shared" si="46"/>
        <v/>
      </c>
      <c r="BW51" s="441"/>
      <c r="BX51" s="456"/>
      <c r="BY51" s="469" t="str">
        <f t="shared" si="36"/>
        <v/>
      </c>
      <c r="BZ51" s="441"/>
      <c r="CA51" s="456"/>
      <c r="CB51" s="457" t="str">
        <f t="shared" si="37"/>
        <v/>
      </c>
      <c r="CC51" s="441"/>
      <c r="CD51" s="456"/>
      <c r="CE51" s="457" t="str">
        <f t="shared" si="38"/>
        <v/>
      </c>
      <c r="CF51" s="441"/>
      <c r="CG51" s="456"/>
      <c r="CH51" s="457" t="str">
        <f t="shared" si="39"/>
        <v/>
      </c>
      <c r="CI51" s="441"/>
      <c r="CJ51" s="456"/>
      <c r="CK51" s="457" t="str">
        <f t="shared" si="40"/>
        <v/>
      </c>
      <c r="CL51" s="441"/>
      <c r="CM51" s="456"/>
      <c r="CN51" s="457" t="str">
        <f t="shared" si="41"/>
        <v/>
      </c>
      <c r="CO51" s="441"/>
      <c r="CP51" s="456"/>
      <c r="CQ51" s="457" t="str">
        <f t="shared" si="42"/>
        <v/>
      </c>
    </row>
    <row r="52" spans="1:95" ht="21">
      <c r="A52" s="433"/>
      <c r="B52" s="436" t="str">
        <f t="shared" ref="B52:B79" si="52">AW52</f>
        <v>œufs jaunes</v>
      </c>
      <c r="C52" s="439" t="str">
        <f t="shared" ref="C52:C79" si="53">AX52</f>
        <v>jaunes</v>
      </c>
      <c r="D52" s="599">
        <f>IF(ISTEXT(AZ52),0,IF(ISBLANK(AZ52),0,(AZ52/AY16)*D16))</f>
        <v>5</v>
      </c>
      <c r="E52" s="605" t="str">
        <f t="shared" ref="E52:E79" si="54">IF(D52=0,"",C52)</f>
        <v>jaunes</v>
      </c>
      <c r="F52" s="507" t="str">
        <f t="shared" ref="F52:F79" si="55">AY52</f>
        <v>B</v>
      </c>
      <c r="G52" s="596">
        <f>IF(ISTEXT(BC52),0,IF(ISBLANK(BC52),0,(BC52/BB16)*G16))</f>
        <v>0</v>
      </c>
      <c r="H52" s="605" t="str">
        <f t="shared" ref="H52:H79" si="56">IF(G52=0,"",C52)</f>
        <v/>
      </c>
      <c r="I52" s="603">
        <f t="shared" ref="I52:I79" si="57">BB52</f>
        <v>0</v>
      </c>
      <c r="J52" s="596">
        <f>IF(ISTEXT(BF52),0,IF(ISBLANK(BF52),0,(BF52/J16)*BE16))</f>
        <v>0</v>
      </c>
      <c r="K52" s="605" t="str">
        <f t="shared" ref="K52:K79" si="58">IF(J52=0,"",C52)</f>
        <v/>
      </c>
      <c r="L52" s="603">
        <f t="shared" ref="L52:L79" si="59">BE52</f>
        <v>0</v>
      </c>
      <c r="M52" s="596">
        <f>IF(ISTEXT(BI52),0,IF(ISBLANK(BI52),0,(BI52/BH16*M16)))</f>
        <v>0</v>
      </c>
      <c r="N52" s="605" t="str">
        <f t="shared" ref="N52:N79" si="60">IF(M52=0,"",C52)</f>
        <v/>
      </c>
      <c r="O52" s="603">
        <f t="shared" ref="O52:O79" si="61">BH52</f>
        <v>0</v>
      </c>
      <c r="P52" s="599">
        <f>IF(ISTEXT(BL52),0,IF(ISBLANK(BL52),0,(BL52/BK16)*P16))</f>
        <v>1.6666666666666665</v>
      </c>
      <c r="Q52" s="605" t="str">
        <f t="shared" ref="Q52:Q79" si="62">IF(P52=0,"",C52)</f>
        <v>jaunes</v>
      </c>
      <c r="R52" s="508" t="str">
        <f t="shared" ref="R52:R79" si="63">BK52</f>
        <v>A</v>
      </c>
      <c r="S52" s="596">
        <f>IF(ISTEXT(BO52),0,IF(ISBLANK(BO52),0,(BO52/BN16)*S16))</f>
        <v>0</v>
      </c>
      <c r="T52" s="605" t="str">
        <f t="shared" ref="T52:T79" si="64">IF(S52=0,"",C52)</f>
        <v/>
      </c>
      <c r="U52" s="603">
        <f t="shared" ref="U52:U79" si="65">BN52</f>
        <v>0</v>
      </c>
      <c r="V52" s="596">
        <f>IF(ISTEXT(BR52),0,IF(ISBLANK(BR52),0,(BR52/BQ16)*V16))</f>
        <v>0</v>
      </c>
      <c r="W52" s="605" t="str">
        <f t="shared" ref="W52:W79" si="66">IF(V52=0,"",C52)</f>
        <v/>
      </c>
      <c r="X52" s="603">
        <f t="shared" ref="X52:X79" si="67">BQ52</f>
        <v>0</v>
      </c>
      <c r="Y52" s="596">
        <f>IF(ISTEXT(BU52),0,IF(ISBLANK(BU52),0,(BU52/BT16)*Y16))</f>
        <v>0</v>
      </c>
      <c r="Z52" s="605" t="str">
        <f t="shared" ref="Z52:Z79" si="68">IF(Y52=0,"",C52)</f>
        <v/>
      </c>
      <c r="AA52" s="603">
        <f t="shared" ref="AA52:AA79" si="69">BT52</f>
        <v>0</v>
      </c>
      <c r="AB52" s="596">
        <f>IF(ISTEXT(BX52),0,IF(ISBLANK(BX52),0,(BX52/BW16)*AB16))</f>
        <v>0</v>
      </c>
      <c r="AC52" s="605" t="str">
        <f t="shared" ref="AC52:AC79" si="70">IF(AB52=0,"",C52)</f>
        <v/>
      </c>
      <c r="AD52" s="600">
        <f t="shared" ref="AD52:AD79" si="71">BW52</f>
        <v>0</v>
      </c>
      <c r="AE52" s="596">
        <f>IF(ISTEXT(CA52),0,IF(ISBLANK(CA52),0,(CA52/BZ16)*AE16))</f>
        <v>0</v>
      </c>
      <c r="AF52" s="605" t="str">
        <f t="shared" ref="AF52:AF79" si="72">IF(AE52=0,"",C52)</f>
        <v/>
      </c>
      <c r="AG52" s="600">
        <f t="shared" ref="AG52:AG79" si="73">BZ52</f>
        <v>0</v>
      </c>
      <c r="AH52" s="596">
        <f>IF(ISTEXT(CD52),0,IF(ISBLANK(CD52),0,(CD52/CC16)*AH16))</f>
        <v>0</v>
      </c>
      <c r="AI52" s="605" t="str">
        <f t="shared" ref="AI52:AI79" si="74">IF(AH52=0,"",C52)</f>
        <v/>
      </c>
      <c r="AJ52" s="600">
        <f t="shared" ref="AJ52:AJ79" si="75">CC52</f>
        <v>0</v>
      </c>
      <c r="AK52" s="596">
        <f>IF(ISTEXT(CG52),0,IF(ISBLANK(CG52),0,(CG52/CF16)*AK16))</f>
        <v>0</v>
      </c>
      <c r="AL52" s="605" t="str">
        <f t="shared" ref="AL52:AL79" si="76">IF(AK52=0,"",C52)</f>
        <v/>
      </c>
      <c r="AM52" s="600">
        <f t="shared" ref="AM52:AM79" si="77">CF52</f>
        <v>0</v>
      </c>
      <c r="AN52" s="596">
        <f>IF(ISTEXT(CJ52),0,IF(ISBLANK(CJ52),0,(CJ52/CI16)*AN16))</f>
        <v>0</v>
      </c>
      <c r="AO52" s="605" t="str">
        <f t="shared" ref="AO52:AO79" si="78">IF(AN52=0,"",C52)</f>
        <v/>
      </c>
      <c r="AP52" s="600">
        <f t="shared" ref="AP52:AP79" si="79">CI52</f>
        <v>0</v>
      </c>
      <c r="AQ52" s="596">
        <f>IF(ISTEXT(CM52),0,IF(ISBLANK(CM52),0,(CM52/CL16)*AQ16))</f>
        <v>0</v>
      </c>
      <c r="AR52" s="605" t="str">
        <f t="shared" ref="AR52:AR79" si="80">IF(AQ52=0,"",C52)</f>
        <v/>
      </c>
      <c r="AS52" s="600">
        <f t="shared" ref="AS52:AS79" si="81">CL52</f>
        <v>0</v>
      </c>
      <c r="AT52" s="596">
        <f>IF(ISTEXT(CP52),0,IF(ISBLANK(CP52),0,(CP52/CO16)*AT16))</f>
        <v>0</v>
      </c>
      <c r="AU52" s="605" t="str">
        <f t="shared" ref="AU52:AU79" si="82">IF(AT52=0,"",C52)</f>
        <v/>
      </c>
      <c r="AV52" s="600">
        <f t="shared" ref="AV52:AV79" si="83">CO52</f>
        <v>0</v>
      </c>
      <c r="AW52" s="447" t="s">
        <v>305</v>
      </c>
      <c r="AX52" s="442" t="s">
        <v>242</v>
      </c>
      <c r="AY52" s="441" t="s">
        <v>187</v>
      </c>
      <c r="AZ52" s="458">
        <v>2</v>
      </c>
      <c r="BA52" s="503" t="str">
        <f t="shared" si="47"/>
        <v>jaunes</v>
      </c>
      <c r="BB52" s="441"/>
      <c r="BC52" s="458"/>
      <c r="BD52" s="499" t="str">
        <f t="shared" si="48"/>
        <v/>
      </c>
      <c r="BE52" s="441"/>
      <c r="BF52" s="458"/>
      <c r="BG52" s="495" t="str">
        <f t="shared" si="49"/>
        <v/>
      </c>
      <c r="BH52" s="441"/>
      <c r="BI52" s="458"/>
      <c r="BJ52" s="491" t="str">
        <f t="shared" si="45"/>
        <v/>
      </c>
      <c r="BK52" s="441" t="s">
        <v>186</v>
      </c>
      <c r="BL52" s="458">
        <v>1</v>
      </c>
      <c r="BM52" s="487" t="str">
        <f t="shared" si="44"/>
        <v>jaunes</v>
      </c>
      <c r="BN52" s="441"/>
      <c r="BO52" s="458"/>
      <c r="BP52" s="483" t="str">
        <f t="shared" si="50"/>
        <v/>
      </c>
      <c r="BQ52" s="441"/>
      <c r="BR52" s="458"/>
      <c r="BS52" s="479" t="str">
        <f t="shared" si="51"/>
        <v/>
      </c>
      <c r="BT52" s="441"/>
      <c r="BU52" s="458"/>
      <c r="BV52" s="475" t="str">
        <f t="shared" si="46"/>
        <v/>
      </c>
      <c r="BW52" s="441"/>
      <c r="BX52" s="456"/>
      <c r="BY52" s="469" t="str">
        <f t="shared" ref="BY52:BY79" si="84">IF(ISBLANK(BX52),"",AX52)</f>
        <v/>
      </c>
      <c r="BZ52" s="441"/>
      <c r="CA52" s="456"/>
      <c r="CB52" s="457" t="str">
        <f t="shared" ref="CB52:CB79" si="85">IF(ISBLANK(CA52),"",AX52)</f>
        <v/>
      </c>
      <c r="CC52" s="441"/>
      <c r="CD52" s="456"/>
      <c r="CE52" s="457" t="str">
        <f t="shared" ref="CE52:CE79" si="86">IF(ISBLANK(CD52),"",AX52)</f>
        <v/>
      </c>
      <c r="CF52" s="441"/>
      <c r="CG52" s="456"/>
      <c r="CH52" s="457" t="str">
        <f t="shared" ref="CH52:CH79" si="87">IF(ISBLANK(CG52),"",AX52)</f>
        <v/>
      </c>
      <c r="CI52" s="441"/>
      <c r="CJ52" s="456"/>
      <c r="CK52" s="457" t="str">
        <f t="shared" ref="CK52:CK79" si="88">IF(ISBLANK(CJ52),"",AX52)</f>
        <v/>
      </c>
      <c r="CL52" s="441"/>
      <c r="CM52" s="456"/>
      <c r="CN52" s="457" t="str">
        <f t="shared" ref="CN52:CN79" si="89">IF(ISBLANK(CM52),"",AX52)</f>
        <v/>
      </c>
      <c r="CO52" s="441"/>
      <c r="CP52" s="456"/>
      <c r="CQ52" s="457" t="str">
        <f t="shared" ref="CQ52:CQ79" si="90">IF(ISBLANK(CP52),"",AX52)</f>
        <v/>
      </c>
    </row>
    <row r="53" spans="1:95" ht="21">
      <c r="A53" s="433"/>
      <c r="B53" s="436" t="str">
        <f t="shared" si="52"/>
        <v>S</v>
      </c>
      <c r="C53" s="439">
        <f t="shared" si="53"/>
        <v>0</v>
      </c>
      <c r="D53" s="596">
        <f>IF(ISTEXT(AZ53),0,IF(ISBLANK(AZ53),0,(AZ53/AY16)*D16))</f>
        <v>0</v>
      </c>
      <c r="E53" s="605" t="str">
        <f t="shared" si="54"/>
        <v/>
      </c>
      <c r="F53" s="603">
        <f t="shared" si="55"/>
        <v>0</v>
      </c>
      <c r="G53" s="596">
        <f>IF(ISTEXT(BC53),0,IF(ISBLANK(BC53),0,(BC53/BB16)*G16))</f>
        <v>0</v>
      </c>
      <c r="H53" s="605" t="str">
        <f t="shared" si="56"/>
        <v/>
      </c>
      <c r="I53" s="603">
        <f t="shared" si="57"/>
        <v>0</v>
      </c>
      <c r="J53" s="596">
        <f>IF(ISTEXT(BF53),0,IF(ISBLANK(BF53),0,(BF53/J16)*BE16))</f>
        <v>0</v>
      </c>
      <c r="K53" s="605" t="str">
        <f t="shared" si="58"/>
        <v/>
      </c>
      <c r="L53" s="603">
        <f t="shared" si="59"/>
        <v>0</v>
      </c>
      <c r="M53" s="596">
        <f>IF(ISTEXT(BI53),0,IF(ISBLANK(BI53),0,(BI53/BH16*M16)))</f>
        <v>0</v>
      </c>
      <c r="N53" s="605" t="str">
        <f t="shared" si="60"/>
        <v/>
      </c>
      <c r="O53" s="603">
        <f t="shared" si="61"/>
        <v>0</v>
      </c>
      <c r="P53" s="596">
        <f>IF(ISTEXT(BL53),0,IF(ISBLANK(BL53),0,(BL53/BK16)*P16))</f>
        <v>0</v>
      </c>
      <c r="Q53" s="605" t="str">
        <f t="shared" si="62"/>
        <v/>
      </c>
      <c r="R53" s="603">
        <f t="shared" si="63"/>
        <v>0</v>
      </c>
      <c r="S53" s="596">
        <f>IF(ISTEXT(BO53),0,IF(ISBLANK(BO53),0,(BO53/BN16)*S16))</f>
        <v>0</v>
      </c>
      <c r="T53" s="605" t="str">
        <f t="shared" si="64"/>
        <v/>
      </c>
      <c r="U53" s="603">
        <f t="shared" si="65"/>
        <v>0</v>
      </c>
      <c r="V53" s="596">
        <f>IF(ISTEXT(BR53),0,IF(ISBLANK(BR53),0,(BR53/BQ16)*V16))</f>
        <v>0</v>
      </c>
      <c r="W53" s="605" t="str">
        <f t="shared" si="66"/>
        <v/>
      </c>
      <c r="X53" s="603">
        <f t="shared" si="67"/>
        <v>0</v>
      </c>
      <c r="Y53" s="596">
        <f>IF(ISTEXT(BU53),0,IF(ISBLANK(BU53),0,(BU53/BT16)*Y16))</f>
        <v>0</v>
      </c>
      <c r="Z53" s="605" t="str">
        <f t="shared" si="68"/>
        <v/>
      </c>
      <c r="AA53" s="603">
        <f t="shared" si="69"/>
        <v>0</v>
      </c>
      <c r="AB53" s="596">
        <f>IF(ISTEXT(BX53),0,IF(ISBLANK(BX53),0,(BX53/BW16)*AB16))</f>
        <v>0</v>
      </c>
      <c r="AC53" s="605" t="str">
        <f t="shared" si="70"/>
        <v/>
      </c>
      <c r="AD53" s="600">
        <f t="shared" si="71"/>
        <v>0</v>
      </c>
      <c r="AE53" s="596">
        <f>IF(ISTEXT(CA53),0,IF(ISBLANK(CA53),0,(CA53/BZ16)*AE16))</f>
        <v>0</v>
      </c>
      <c r="AF53" s="605" t="str">
        <f t="shared" si="72"/>
        <v/>
      </c>
      <c r="AG53" s="600">
        <f t="shared" si="73"/>
        <v>0</v>
      </c>
      <c r="AH53" s="596">
        <f>IF(ISTEXT(CD53),0,IF(ISBLANK(CD53),0,(CD53/CC16)*AH16))</f>
        <v>0</v>
      </c>
      <c r="AI53" s="605" t="str">
        <f t="shared" si="74"/>
        <v/>
      </c>
      <c r="AJ53" s="600">
        <f t="shared" si="75"/>
        <v>0</v>
      </c>
      <c r="AK53" s="596">
        <f>IF(ISTEXT(CG53),0,IF(ISBLANK(CG53),0,(CG53/CF16)*AK16))</f>
        <v>0</v>
      </c>
      <c r="AL53" s="605" t="str">
        <f t="shared" si="76"/>
        <v/>
      </c>
      <c r="AM53" s="600">
        <f t="shared" si="77"/>
        <v>0</v>
      </c>
      <c r="AN53" s="596">
        <f>IF(ISTEXT(CJ53),0,IF(ISBLANK(CJ53),0,(CJ53/CI16)*AN16))</f>
        <v>0</v>
      </c>
      <c r="AO53" s="605" t="str">
        <f t="shared" si="78"/>
        <v/>
      </c>
      <c r="AP53" s="600">
        <f t="shared" si="79"/>
        <v>0</v>
      </c>
      <c r="AQ53" s="596">
        <f>IF(ISTEXT(CM53),0,IF(ISBLANK(CM53),0,(CM53/CL16)*AQ16))</f>
        <v>0</v>
      </c>
      <c r="AR53" s="605" t="str">
        <f t="shared" si="80"/>
        <v/>
      </c>
      <c r="AS53" s="600">
        <f t="shared" si="81"/>
        <v>0</v>
      </c>
      <c r="AT53" s="596">
        <f>IF(ISTEXT(CP53),0,IF(ISBLANK(CP53),0,(CP53/CO16)*AT16))</f>
        <v>0</v>
      </c>
      <c r="AU53" s="605" t="str">
        <f t="shared" si="82"/>
        <v/>
      </c>
      <c r="AV53" s="600">
        <f t="shared" si="83"/>
        <v>0</v>
      </c>
      <c r="AW53" s="581" t="s">
        <v>340</v>
      </c>
      <c r="AX53" s="442"/>
      <c r="AY53" s="441"/>
      <c r="AZ53" s="458"/>
      <c r="BA53" s="503" t="str">
        <f t="shared" si="47"/>
        <v/>
      </c>
      <c r="BB53" s="441"/>
      <c r="BC53" s="458"/>
      <c r="BD53" s="499" t="str">
        <f t="shared" si="48"/>
        <v/>
      </c>
      <c r="BE53" s="441"/>
      <c r="BF53" s="458"/>
      <c r="BG53" s="495" t="str">
        <f t="shared" si="49"/>
        <v/>
      </c>
      <c r="BH53" s="441"/>
      <c r="BI53" s="458"/>
      <c r="BJ53" s="491" t="str">
        <f t="shared" si="45"/>
        <v/>
      </c>
      <c r="BK53" s="441"/>
      <c r="BL53" s="458"/>
      <c r="BM53" s="487" t="str">
        <f t="shared" si="44"/>
        <v/>
      </c>
      <c r="BN53" s="441"/>
      <c r="BO53" s="458"/>
      <c r="BP53" s="483" t="str">
        <f t="shared" si="50"/>
        <v/>
      </c>
      <c r="BQ53" s="441"/>
      <c r="BR53" s="458"/>
      <c r="BS53" s="479" t="str">
        <f t="shared" si="51"/>
        <v/>
      </c>
      <c r="BT53" s="441"/>
      <c r="BU53" s="458"/>
      <c r="BV53" s="475" t="str">
        <f t="shared" si="46"/>
        <v/>
      </c>
      <c r="BW53" s="441"/>
      <c r="BX53" s="456"/>
      <c r="BY53" s="469" t="str">
        <f t="shared" si="84"/>
        <v/>
      </c>
      <c r="BZ53" s="441"/>
      <c r="CA53" s="456"/>
      <c r="CB53" s="457" t="str">
        <f t="shared" si="85"/>
        <v/>
      </c>
      <c r="CC53" s="441"/>
      <c r="CD53" s="456"/>
      <c r="CE53" s="457" t="str">
        <f t="shared" si="86"/>
        <v/>
      </c>
      <c r="CF53" s="441"/>
      <c r="CG53" s="456"/>
      <c r="CH53" s="457" t="str">
        <f t="shared" si="87"/>
        <v/>
      </c>
      <c r="CI53" s="441"/>
      <c r="CJ53" s="456"/>
      <c r="CK53" s="457" t="str">
        <f t="shared" si="88"/>
        <v/>
      </c>
      <c r="CL53" s="441"/>
      <c r="CM53" s="456"/>
      <c r="CN53" s="457" t="str">
        <f t="shared" si="89"/>
        <v/>
      </c>
      <c r="CO53" s="441"/>
      <c r="CP53" s="456"/>
      <c r="CQ53" s="457" t="str">
        <f t="shared" si="90"/>
        <v/>
      </c>
    </row>
    <row r="54" spans="1:95" ht="21">
      <c r="A54" s="433"/>
      <c r="B54" s="436" t="str">
        <f t="shared" si="52"/>
        <v>safran</v>
      </c>
      <c r="C54" s="439" t="str">
        <f t="shared" si="53"/>
        <v>pistils</v>
      </c>
      <c r="D54" s="599">
        <f>IF(ISTEXT(AZ54),0,IF(ISBLANK(AZ54),0,(AZ54/AY16)*D16))</f>
        <v>7.5</v>
      </c>
      <c r="E54" s="605" t="str">
        <f t="shared" si="54"/>
        <v>pistils</v>
      </c>
      <c r="F54" s="507" t="str">
        <f t="shared" si="55"/>
        <v>B</v>
      </c>
      <c r="G54" s="596">
        <f>IF(ISTEXT(BC54),0,IF(ISBLANK(BC54),0,(BC54/BB16)*G16))</f>
        <v>0</v>
      </c>
      <c r="H54" s="605" t="str">
        <f t="shared" si="56"/>
        <v/>
      </c>
      <c r="I54" s="603">
        <f t="shared" si="57"/>
        <v>0</v>
      </c>
      <c r="J54" s="596">
        <f>IF(ISTEXT(BF54),0,IF(ISBLANK(BF54),0,(BF54/J16)*BE16))</f>
        <v>0</v>
      </c>
      <c r="K54" s="605" t="str">
        <f t="shared" si="58"/>
        <v/>
      </c>
      <c r="L54" s="603">
        <f t="shared" si="59"/>
        <v>0</v>
      </c>
      <c r="M54" s="596">
        <f>IF(ISTEXT(BI54),0,IF(ISBLANK(BI54),0,(BI54/BH16*M16)))</f>
        <v>0</v>
      </c>
      <c r="N54" s="605" t="str">
        <f t="shared" si="60"/>
        <v/>
      </c>
      <c r="O54" s="603">
        <f t="shared" si="61"/>
        <v>0</v>
      </c>
      <c r="P54" s="596">
        <f>IF(ISTEXT(BL54),0,IF(ISBLANK(BL54),0,(BL54/BK16)*P16))</f>
        <v>0</v>
      </c>
      <c r="Q54" s="605" t="str">
        <f t="shared" si="62"/>
        <v/>
      </c>
      <c r="R54" s="603">
        <f t="shared" si="63"/>
        <v>0</v>
      </c>
      <c r="S54" s="596">
        <f>IF(ISTEXT(BO54),0,IF(ISBLANK(BO54),0,(BO54/BN16)*S16))</f>
        <v>0</v>
      </c>
      <c r="T54" s="605" t="str">
        <f t="shared" si="64"/>
        <v/>
      </c>
      <c r="U54" s="603">
        <f t="shared" si="65"/>
        <v>0</v>
      </c>
      <c r="V54" s="596">
        <f>IF(ISTEXT(BR54),0,IF(ISBLANK(BR54),0,(BR54/BQ16)*V16))</f>
        <v>0</v>
      </c>
      <c r="W54" s="605" t="str">
        <f t="shared" si="66"/>
        <v/>
      </c>
      <c r="X54" s="603">
        <f t="shared" si="67"/>
        <v>0</v>
      </c>
      <c r="Y54" s="596">
        <f>IF(ISTEXT(BU54),0,IF(ISBLANK(BU54),0,(BU54/BT16)*Y16))</f>
        <v>0</v>
      </c>
      <c r="Z54" s="605" t="str">
        <f t="shared" si="68"/>
        <v/>
      </c>
      <c r="AA54" s="603">
        <f t="shared" si="69"/>
        <v>0</v>
      </c>
      <c r="AB54" s="596">
        <f>IF(ISTEXT(BX54),0,IF(ISBLANK(BX54),0,(BX54/BW16)*AB16))</f>
        <v>0</v>
      </c>
      <c r="AC54" s="605" t="str">
        <f t="shared" si="70"/>
        <v/>
      </c>
      <c r="AD54" s="600">
        <f t="shared" si="71"/>
        <v>0</v>
      </c>
      <c r="AE54" s="596">
        <f>IF(ISTEXT(CA54),0,IF(ISBLANK(CA54),0,(CA54/BZ16)*AE16))</f>
        <v>0</v>
      </c>
      <c r="AF54" s="605" t="str">
        <f t="shared" si="72"/>
        <v/>
      </c>
      <c r="AG54" s="600">
        <f t="shared" si="73"/>
        <v>0</v>
      </c>
      <c r="AH54" s="596">
        <f>IF(ISTEXT(CD54),0,IF(ISBLANK(CD54),0,(CD54/CC16)*AH16))</f>
        <v>0</v>
      </c>
      <c r="AI54" s="605" t="str">
        <f t="shared" si="74"/>
        <v/>
      </c>
      <c r="AJ54" s="600">
        <f t="shared" si="75"/>
        <v>0</v>
      </c>
      <c r="AK54" s="596">
        <f>IF(ISTEXT(CG54),0,IF(ISBLANK(CG54),0,(CG54/CF16)*AK16))</f>
        <v>0</v>
      </c>
      <c r="AL54" s="605" t="str">
        <f t="shared" si="76"/>
        <v/>
      </c>
      <c r="AM54" s="600">
        <f t="shared" si="77"/>
        <v>0</v>
      </c>
      <c r="AN54" s="596">
        <f>IF(ISTEXT(CJ54),0,IF(ISBLANK(CJ54),0,(CJ54/CI16)*AN16))</f>
        <v>0</v>
      </c>
      <c r="AO54" s="605" t="str">
        <f t="shared" si="78"/>
        <v/>
      </c>
      <c r="AP54" s="600">
        <f t="shared" si="79"/>
        <v>0</v>
      </c>
      <c r="AQ54" s="596">
        <f>IF(ISTEXT(CM54),0,IF(ISBLANK(CM54),0,(CM54/CL16)*AQ16))</f>
        <v>0</v>
      </c>
      <c r="AR54" s="605" t="str">
        <f t="shared" si="80"/>
        <v/>
      </c>
      <c r="AS54" s="600">
        <f t="shared" si="81"/>
        <v>0</v>
      </c>
      <c r="AT54" s="596">
        <f>IF(ISTEXT(CP54),0,IF(ISBLANK(CP54),0,(CP54/CO16)*AT16))</f>
        <v>0</v>
      </c>
      <c r="AU54" s="605" t="str">
        <f t="shared" si="82"/>
        <v/>
      </c>
      <c r="AV54" s="600">
        <f t="shared" si="83"/>
        <v>0</v>
      </c>
      <c r="AW54" s="447" t="s">
        <v>301</v>
      </c>
      <c r="AX54" s="442" t="s">
        <v>246</v>
      </c>
      <c r="AY54" s="441" t="s">
        <v>187</v>
      </c>
      <c r="AZ54" s="458">
        <v>3</v>
      </c>
      <c r="BA54" s="503" t="str">
        <f t="shared" si="47"/>
        <v>pistils</v>
      </c>
      <c r="BB54" s="441"/>
      <c r="BC54" s="458"/>
      <c r="BD54" s="499" t="str">
        <f t="shared" si="48"/>
        <v/>
      </c>
      <c r="BE54" s="441"/>
      <c r="BF54" s="458"/>
      <c r="BG54" s="495" t="str">
        <f t="shared" si="49"/>
        <v/>
      </c>
      <c r="BH54" s="441"/>
      <c r="BI54" s="458"/>
      <c r="BJ54" s="491" t="str">
        <f t="shared" si="45"/>
        <v/>
      </c>
      <c r="BK54" s="441"/>
      <c r="BL54" s="458"/>
      <c r="BM54" s="487" t="str">
        <f t="shared" si="44"/>
        <v/>
      </c>
      <c r="BN54" s="441"/>
      <c r="BO54" s="458"/>
      <c r="BP54" s="483" t="str">
        <f t="shared" si="50"/>
        <v/>
      </c>
      <c r="BQ54" s="441"/>
      <c r="BR54" s="458"/>
      <c r="BS54" s="479" t="str">
        <f t="shared" si="51"/>
        <v/>
      </c>
      <c r="BT54" s="441"/>
      <c r="BU54" s="458"/>
      <c r="BV54" s="475" t="str">
        <f t="shared" si="46"/>
        <v/>
      </c>
      <c r="BW54" s="441"/>
      <c r="BX54" s="456"/>
      <c r="BY54" s="469" t="str">
        <f t="shared" si="84"/>
        <v/>
      </c>
      <c r="BZ54" s="441"/>
      <c r="CA54" s="456"/>
      <c r="CB54" s="457" t="str">
        <f t="shared" si="85"/>
        <v/>
      </c>
      <c r="CC54" s="441"/>
      <c r="CD54" s="456"/>
      <c r="CE54" s="457" t="str">
        <f t="shared" si="86"/>
        <v/>
      </c>
      <c r="CF54" s="441"/>
      <c r="CG54" s="456"/>
      <c r="CH54" s="457" t="str">
        <f t="shared" si="87"/>
        <v/>
      </c>
      <c r="CI54" s="441"/>
      <c r="CJ54" s="456"/>
      <c r="CK54" s="457" t="str">
        <f t="shared" si="88"/>
        <v/>
      </c>
      <c r="CL54" s="441"/>
      <c r="CM54" s="456"/>
      <c r="CN54" s="457" t="str">
        <f t="shared" si="89"/>
        <v/>
      </c>
      <c r="CO54" s="441"/>
      <c r="CP54" s="456"/>
      <c r="CQ54" s="457" t="str">
        <f t="shared" si="90"/>
        <v/>
      </c>
    </row>
    <row r="55" spans="1:95" ht="21">
      <c r="A55" s="433"/>
      <c r="B55" s="436" t="str">
        <f t="shared" si="52"/>
        <v>sel fin</v>
      </c>
      <c r="C55" s="439" t="str">
        <f t="shared" si="53"/>
        <v>pincées</v>
      </c>
      <c r="D55" s="599">
        <f>IF(ISTEXT(AZ55),0,IF(ISBLANK(AZ55),0,(AZ55/AY16)*D16))</f>
        <v>2.5</v>
      </c>
      <c r="E55" s="605" t="str">
        <f t="shared" si="54"/>
        <v>pincées</v>
      </c>
      <c r="F55" s="507" t="str">
        <f t="shared" si="55"/>
        <v>B</v>
      </c>
      <c r="G55" s="599">
        <f>IF(ISTEXT(BC55),0,IF(ISBLANK(BC55),0,(BC55/BB16)*G16))</f>
        <v>5</v>
      </c>
      <c r="H55" s="605" t="str">
        <f t="shared" si="56"/>
        <v>pincées</v>
      </c>
      <c r="I55" s="508" t="str">
        <f t="shared" si="57"/>
        <v>A</v>
      </c>
      <c r="J55" s="596">
        <f>IF(ISTEXT(BF55),0,IF(ISBLANK(BF55),0,(BF55/J16)*BE16))</f>
        <v>0</v>
      </c>
      <c r="K55" s="605" t="str">
        <f t="shared" si="58"/>
        <v/>
      </c>
      <c r="L55" s="603">
        <f t="shared" si="59"/>
        <v>0</v>
      </c>
      <c r="M55" s="599">
        <f>IF(ISTEXT(BI55),0,IF(ISBLANK(BI55),0,(BI55/BH16*M16)))</f>
        <v>2.5</v>
      </c>
      <c r="N55" s="605" t="str">
        <f t="shared" si="60"/>
        <v>pincées</v>
      </c>
      <c r="O55" s="508" t="str">
        <f t="shared" si="61"/>
        <v>A</v>
      </c>
      <c r="P55" s="599">
        <f>IF(ISTEXT(BL55),0,IF(ISBLANK(BL55),0,(BL55/BK16)*P16))</f>
        <v>1.6666666666666665</v>
      </c>
      <c r="Q55" s="605" t="str">
        <f t="shared" si="62"/>
        <v>pincées</v>
      </c>
      <c r="R55" s="508" t="str">
        <f t="shared" si="63"/>
        <v>A</v>
      </c>
      <c r="S55" s="596">
        <f>IF(ISTEXT(BO55),0,IF(ISBLANK(BO55),0,(BO55/BN16)*S16))</f>
        <v>0</v>
      </c>
      <c r="T55" s="605" t="str">
        <f t="shared" si="64"/>
        <v/>
      </c>
      <c r="U55" s="603">
        <f t="shared" si="65"/>
        <v>0</v>
      </c>
      <c r="V55" s="596">
        <f>IF(ISTEXT(BR55),0,IF(ISBLANK(BR55),0,(BR55/BQ16)*V16))</f>
        <v>0</v>
      </c>
      <c r="W55" s="605" t="str">
        <f t="shared" si="66"/>
        <v/>
      </c>
      <c r="X55" s="603">
        <f t="shared" si="67"/>
        <v>0</v>
      </c>
      <c r="Y55" s="599">
        <f>IF(ISTEXT(BU55),0,IF(ISBLANK(BU55),0,(BU55/BT16)*Y16))</f>
        <v>1.6666666666666665</v>
      </c>
      <c r="Z55" s="605" t="str">
        <f t="shared" si="68"/>
        <v>pincées</v>
      </c>
      <c r="AA55" s="603">
        <f t="shared" si="69"/>
        <v>0</v>
      </c>
      <c r="AB55" s="596">
        <f>IF(ISTEXT(BX55),0,IF(ISBLANK(BX55),0,(BX55/BW16)*AB16))</f>
        <v>0</v>
      </c>
      <c r="AC55" s="605" t="str">
        <f t="shared" si="70"/>
        <v/>
      </c>
      <c r="AD55" s="600">
        <f t="shared" si="71"/>
        <v>0</v>
      </c>
      <c r="AE55" s="596">
        <f>IF(ISTEXT(CA55),0,IF(ISBLANK(CA55),0,(CA55/BZ16)*AE16))</f>
        <v>0</v>
      </c>
      <c r="AF55" s="605" t="str">
        <f t="shared" si="72"/>
        <v/>
      </c>
      <c r="AG55" s="600">
        <f t="shared" si="73"/>
        <v>0</v>
      </c>
      <c r="AH55" s="596">
        <f>IF(ISTEXT(CD55),0,IF(ISBLANK(CD55),0,(CD55/CC16)*AH16))</f>
        <v>0</v>
      </c>
      <c r="AI55" s="605" t="str">
        <f t="shared" si="74"/>
        <v/>
      </c>
      <c r="AJ55" s="600">
        <f t="shared" si="75"/>
        <v>0</v>
      </c>
      <c r="AK55" s="596">
        <f>IF(ISTEXT(CG55),0,IF(ISBLANK(CG55),0,(CG55/CF16)*AK16))</f>
        <v>0</v>
      </c>
      <c r="AL55" s="605" t="str">
        <f t="shared" si="76"/>
        <v/>
      </c>
      <c r="AM55" s="600">
        <f t="shared" si="77"/>
        <v>0</v>
      </c>
      <c r="AN55" s="596">
        <f>IF(ISTEXT(CJ55),0,IF(ISBLANK(CJ55),0,(CJ55/CI16)*AN16))</f>
        <v>0</v>
      </c>
      <c r="AO55" s="605" t="str">
        <f t="shared" si="78"/>
        <v/>
      </c>
      <c r="AP55" s="600">
        <f t="shared" si="79"/>
        <v>0</v>
      </c>
      <c r="AQ55" s="596">
        <f>IF(ISTEXT(CM55),0,IF(ISBLANK(CM55),0,(CM55/CL16)*AQ16))</f>
        <v>0</v>
      </c>
      <c r="AR55" s="605" t="str">
        <f t="shared" si="80"/>
        <v/>
      </c>
      <c r="AS55" s="600">
        <f t="shared" si="81"/>
        <v>0</v>
      </c>
      <c r="AT55" s="596">
        <f>IF(ISTEXT(CP55),0,IF(ISBLANK(CP55),0,(CP55/CO16)*AT16))</f>
        <v>0</v>
      </c>
      <c r="AU55" s="605" t="str">
        <f t="shared" si="82"/>
        <v/>
      </c>
      <c r="AV55" s="600">
        <f t="shared" si="83"/>
        <v>0</v>
      </c>
      <c r="AW55" s="447" t="s">
        <v>295</v>
      </c>
      <c r="AX55" s="442" t="s">
        <v>73</v>
      </c>
      <c r="AY55" s="460" t="s">
        <v>187</v>
      </c>
      <c r="AZ55" s="458">
        <v>1</v>
      </c>
      <c r="BA55" s="503" t="str">
        <f t="shared" si="47"/>
        <v>pincées</v>
      </c>
      <c r="BB55" s="460" t="s">
        <v>186</v>
      </c>
      <c r="BC55" s="458">
        <v>2</v>
      </c>
      <c r="BD55" s="499" t="str">
        <f t="shared" si="48"/>
        <v>pincées</v>
      </c>
      <c r="BE55" s="460"/>
      <c r="BF55" s="458"/>
      <c r="BG55" s="495" t="str">
        <f t="shared" si="49"/>
        <v/>
      </c>
      <c r="BH55" s="460" t="s">
        <v>186</v>
      </c>
      <c r="BI55" s="458">
        <v>1</v>
      </c>
      <c r="BJ55" s="491" t="str">
        <f t="shared" si="45"/>
        <v>pincées</v>
      </c>
      <c r="BK55" s="460" t="s">
        <v>186</v>
      </c>
      <c r="BL55" s="458">
        <v>1</v>
      </c>
      <c r="BM55" s="487" t="str">
        <f t="shared" si="44"/>
        <v>pincées</v>
      </c>
      <c r="BN55" s="460"/>
      <c r="BO55" s="458"/>
      <c r="BP55" s="483" t="str">
        <f t="shared" si="50"/>
        <v/>
      </c>
      <c r="BQ55" s="460"/>
      <c r="BR55" s="458"/>
      <c r="BS55" s="479" t="str">
        <f t="shared" si="51"/>
        <v/>
      </c>
      <c r="BT55" s="460"/>
      <c r="BU55" s="458">
        <v>1</v>
      </c>
      <c r="BV55" s="475" t="str">
        <f t="shared" si="46"/>
        <v>pincées</v>
      </c>
      <c r="BW55" s="441"/>
      <c r="BX55" s="461"/>
      <c r="BY55" s="471" t="str">
        <f t="shared" si="84"/>
        <v/>
      </c>
      <c r="BZ55" s="441"/>
      <c r="CA55" s="461"/>
      <c r="CB55" s="462" t="str">
        <f t="shared" si="85"/>
        <v/>
      </c>
      <c r="CC55" s="441"/>
      <c r="CD55" s="461"/>
      <c r="CE55" s="462" t="str">
        <f t="shared" si="86"/>
        <v/>
      </c>
      <c r="CF55" s="441"/>
      <c r="CG55" s="461"/>
      <c r="CH55" s="462" t="str">
        <f t="shared" si="87"/>
        <v/>
      </c>
      <c r="CI55" s="441"/>
      <c r="CJ55" s="461"/>
      <c r="CK55" s="462" t="str">
        <f t="shared" si="88"/>
        <v/>
      </c>
      <c r="CL55" s="441"/>
      <c r="CM55" s="461"/>
      <c r="CN55" s="462" t="str">
        <f t="shared" si="89"/>
        <v/>
      </c>
      <c r="CO55" s="441"/>
      <c r="CP55" s="461"/>
      <c r="CQ55" s="462" t="str">
        <f t="shared" si="90"/>
        <v/>
      </c>
    </row>
    <row r="56" spans="1:95" ht="21">
      <c r="A56" s="433"/>
      <c r="B56" s="436" t="str">
        <f t="shared" si="52"/>
        <v>sel fin</v>
      </c>
      <c r="C56" s="439" t="str">
        <f t="shared" si="53"/>
        <v>Kg</v>
      </c>
      <c r="D56" s="596">
        <f>IF(ISTEXT(AZ56),0,IF(ISBLANK(AZ56),0,(AZ56/AY16)*D16))</f>
        <v>0</v>
      </c>
      <c r="E56" s="605" t="str">
        <f t="shared" si="54"/>
        <v/>
      </c>
      <c r="F56" s="603">
        <f t="shared" si="55"/>
        <v>0</v>
      </c>
      <c r="G56" s="596">
        <f>IF(ISTEXT(BC56),0,IF(ISBLANK(BC56),0,(BC56/BB16)*G16))</f>
        <v>0</v>
      </c>
      <c r="H56" s="605" t="str">
        <f t="shared" si="56"/>
        <v/>
      </c>
      <c r="I56" s="603">
        <f t="shared" si="57"/>
        <v>0</v>
      </c>
      <c r="J56" s="596">
        <f>IF(ISTEXT(BF56),0,IF(ISBLANK(BF56),0,(BF56/J16)*BE16))</f>
        <v>0</v>
      </c>
      <c r="K56" s="605" t="str">
        <f t="shared" si="58"/>
        <v/>
      </c>
      <c r="L56" s="603">
        <f t="shared" si="59"/>
        <v>0</v>
      </c>
      <c r="M56" s="596">
        <f>IF(ISTEXT(BI56),0,IF(ISBLANK(BI56),0,(BI56/BH16*M16)))</f>
        <v>0</v>
      </c>
      <c r="N56" s="605" t="str">
        <f t="shared" si="60"/>
        <v/>
      </c>
      <c r="O56" s="603">
        <f t="shared" si="61"/>
        <v>0</v>
      </c>
      <c r="P56" s="596">
        <f>IF(ISTEXT(BL56),0,IF(ISBLANK(BL56),0,(BL56/BK16)*P16))</f>
        <v>0</v>
      </c>
      <c r="Q56" s="605" t="str">
        <f t="shared" si="62"/>
        <v/>
      </c>
      <c r="R56" s="603">
        <f t="shared" si="63"/>
        <v>0</v>
      </c>
      <c r="S56" s="596">
        <f>IF(ISTEXT(BO56),0,IF(ISBLANK(BO56),0,(BO56/BN16)*S16))</f>
        <v>2E-3</v>
      </c>
      <c r="T56" s="605" t="str">
        <f t="shared" si="64"/>
        <v>Kg</v>
      </c>
      <c r="U56" s="508" t="str">
        <f t="shared" si="65"/>
        <v>A</v>
      </c>
      <c r="V56" s="596">
        <f>IF(ISTEXT(BR56),0,IF(ISBLANK(BR56),0,(BR56/BQ16)*V16))</f>
        <v>0</v>
      </c>
      <c r="W56" s="605" t="str">
        <f t="shared" si="66"/>
        <v/>
      </c>
      <c r="X56" s="603">
        <f t="shared" si="67"/>
        <v>0</v>
      </c>
      <c r="Y56" s="596">
        <f>IF(ISTEXT(BU56),0,IF(ISBLANK(BU56),0,(BU56/BT16)*Y16))</f>
        <v>0</v>
      </c>
      <c r="Z56" s="605" t="str">
        <f t="shared" si="68"/>
        <v/>
      </c>
      <c r="AA56" s="603">
        <f t="shared" si="69"/>
        <v>0</v>
      </c>
      <c r="AB56" s="596">
        <f>IF(ISTEXT(BX56),0,IF(ISBLANK(BX56),0,(BX56/BW16)*AB16))</f>
        <v>0</v>
      </c>
      <c r="AC56" s="605" t="str">
        <f t="shared" si="70"/>
        <v/>
      </c>
      <c r="AD56" s="600">
        <f t="shared" si="71"/>
        <v>0</v>
      </c>
      <c r="AE56" s="596">
        <f>IF(ISTEXT(CA56),0,IF(ISBLANK(CA56),0,(CA56/BZ16)*AE16))</f>
        <v>0</v>
      </c>
      <c r="AF56" s="605" t="str">
        <f t="shared" si="72"/>
        <v/>
      </c>
      <c r="AG56" s="600">
        <f t="shared" si="73"/>
        <v>0</v>
      </c>
      <c r="AH56" s="596">
        <f>IF(ISTEXT(CD56),0,IF(ISBLANK(CD56),0,(CD56/CC16)*AH16))</f>
        <v>0</v>
      </c>
      <c r="AI56" s="605" t="str">
        <f t="shared" si="74"/>
        <v/>
      </c>
      <c r="AJ56" s="600">
        <f t="shared" si="75"/>
        <v>0</v>
      </c>
      <c r="AK56" s="596">
        <f>IF(ISTEXT(CG56),0,IF(ISBLANK(CG56),0,(CG56/CF16)*AK16))</f>
        <v>0</v>
      </c>
      <c r="AL56" s="605" t="str">
        <f t="shared" si="76"/>
        <v/>
      </c>
      <c r="AM56" s="600">
        <f t="shared" si="77"/>
        <v>0</v>
      </c>
      <c r="AN56" s="596">
        <f>IF(ISTEXT(CJ56),0,IF(ISBLANK(CJ56),0,(CJ56/CI16)*AN16))</f>
        <v>0</v>
      </c>
      <c r="AO56" s="605" t="str">
        <f t="shared" si="78"/>
        <v/>
      </c>
      <c r="AP56" s="600">
        <f t="shared" si="79"/>
        <v>0</v>
      </c>
      <c r="AQ56" s="596">
        <f>IF(ISTEXT(CM56),0,IF(ISBLANK(CM56),0,(CM56/CL16)*AQ16))</f>
        <v>0</v>
      </c>
      <c r="AR56" s="605" t="str">
        <f t="shared" si="80"/>
        <v/>
      </c>
      <c r="AS56" s="600">
        <f t="shared" si="81"/>
        <v>0</v>
      </c>
      <c r="AT56" s="596">
        <f>IF(ISTEXT(CP56),0,IF(ISBLANK(CP56),0,(CP56/CO16)*AT16))</f>
        <v>0</v>
      </c>
      <c r="AU56" s="605" t="str">
        <f t="shared" si="82"/>
        <v/>
      </c>
      <c r="AV56" s="600">
        <f t="shared" si="83"/>
        <v>0</v>
      </c>
      <c r="AW56" s="447" t="s">
        <v>295</v>
      </c>
      <c r="AX56" s="442" t="s">
        <v>9</v>
      </c>
      <c r="AY56" s="441"/>
      <c r="AZ56" s="458"/>
      <c r="BA56" s="503" t="str">
        <f t="shared" si="47"/>
        <v/>
      </c>
      <c r="BB56" s="441"/>
      <c r="BC56" s="458"/>
      <c r="BD56" s="499" t="str">
        <f t="shared" si="48"/>
        <v/>
      </c>
      <c r="BE56" s="441"/>
      <c r="BF56" s="458"/>
      <c r="BG56" s="495" t="str">
        <f t="shared" si="49"/>
        <v/>
      </c>
      <c r="BH56" s="441"/>
      <c r="BI56" s="458"/>
      <c r="BJ56" s="491" t="str">
        <f t="shared" si="45"/>
        <v/>
      </c>
      <c r="BK56" s="441"/>
      <c r="BL56" s="458"/>
      <c r="BM56" s="487" t="str">
        <f t="shared" si="44"/>
        <v/>
      </c>
      <c r="BN56" s="441" t="s">
        <v>186</v>
      </c>
      <c r="BO56" s="594">
        <v>1.1999999999999999E-3</v>
      </c>
      <c r="BP56" s="483" t="str">
        <f t="shared" si="50"/>
        <v>Kg</v>
      </c>
      <c r="BQ56" s="441"/>
      <c r="BR56" s="458"/>
      <c r="BS56" s="479" t="str">
        <f t="shared" si="51"/>
        <v/>
      </c>
      <c r="BT56" s="441"/>
      <c r="BU56" s="458"/>
      <c r="BV56" s="475" t="str">
        <f t="shared" si="46"/>
        <v/>
      </c>
      <c r="BW56" s="441"/>
      <c r="BX56" s="456"/>
      <c r="BY56" s="469" t="str">
        <f t="shared" si="84"/>
        <v/>
      </c>
      <c r="BZ56" s="441"/>
      <c r="CA56" s="456"/>
      <c r="CB56" s="457" t="str">
        <f t="shared" si="85"/>
        <v/>
      </c>
      <c r="CC56" s="441"/>
      <c r="CD56" s="456"/>
      <c r="CE56" s="457" t="str">
        <f t="shared" si="86"/>
        <v/>
      </c>
      <c r="CF56" s="441"/>
      <c r="CG56" s="456"/>
      <c r="CH56" s="457" t="str">
        <f t="shared" si="87"/>
        <v/>
      </c>
      <c r="CI56" s="441"/>
      <c r="CJ56" s="456"/>
      <c r="CK56" s="457" t="str">
        <f t="shared" si="88"/>
        <v/>
      </c>
      <c r="CL56" s="441"/>
      <c r="CM56" s="456"/>
      <c r="CN56" s="457" t="str">
        <f t="shared" si="89"/>
        <v/>
      </c>
      <c r="CO56" s="441"/>
      <c r="CP56" s="456"/>
      <c r="CQ56" s="457" t="str">
        <f t="shared" si="90"/>
        <v/>
      </c>
    </row>
    <row r="57" spans="1:95" ht="21">
      <c r="A57" s="433"/>
      <c r="B57" s="436" t="str">
        <f t="shared" si="52"/>
        <v>sel fleur de</v>
      </c>
      <c r="C57" s="439">
        <f t="shared" si="53"/>
        <v>0</v>
      </c>
      <c r="D57" s="596">
        <f>IF(ISTEXT(AZ57),0,IF(ISBLANK(AZ57),0,(AZ57/AY16)*D16))</f>
        <v>0</v>
      </c>
      <c r="E57" s="605" t="str">
        <f t="shared" si="54"/>
        <v/>
      </c>
      <c r="F57" s="609" t="str">
        <f t="shared" si="55"/>
        <v>E</v>
      </c>
      <c r="G57" s="596">
        <f>IF(ISTEXT(BC57),0,IF(ISBLANK(BC57),0,(BC57/BB16)*G16))</f>
        <v>0</v>
      </c>
      <c r="H57" s="605" t="str">
        <f t="shared" si="56"/>
        <v/>
      </c>
      <c r="I57" s="603">
        <f t="shared" si="57"/>
        <v>0</v>
      </c>
      <c r="J57" s="596">
        <f>IF(ISTEXT(BF57),0,IF(ISBLANK(BF57),0,(BF57/J16)*BE16))</f>
        <v>0</v>
      </c>
      <c r="K57" s="605" t="str">
        <f t="shared" si="58"/>
        <v/>
      </c>
      <c r="L57" s="603">
        <f t="shared" si="59"/>
        <v>0</v>
      </c>
      <c r="M57" s="596">
        <f>IF(ISTEXT(BI57),0,IF(ISBLANK(BI57),0,(BI57/BH16*M16)))</f>
        <v>0</v>
      </c>
      <c r="N57" s="605" t="str">
        <f t="shared" si="60"/>
        <v/>
      </c>
      <c r="O57" s="603">
        <f t="shared" si="61"/>
        <v>0</v>
      </c>
      <c r="P57" s="596">
        <f>IF(ISTEXT(BL57),0,IF(ISBLANK(BL57),0,(BL57/BK16)*P16))</f>
        <v>0</v>
      </c>
      <c r="Q57" s="605" t="str">
        <f t="shared" si="62"/>
        <v/>
      </c>
      <c r="R57" s="603">
        <f t="shared" si="63"/>
        <v>0</v>
      </c>
      <c r="S57" s="596">
        <f>IF(ISTEXT(BO57),0,IF(ISBLANK(BO57),0,(BO57/BN16)*S16))</f>
        <v>0</v>
      </c>
      <c r="T57" s="605" t="str">
        <f t="shared" si="64"/>
        <v/>
      </c>
      <c r="U57" s="603">
        <f t="shared" si="65"/>
        <v>0</v>
      </c>
      <c r="V57" s="596">
        <f>IF(ISTEXT(BR57),0,IF(ISBLANK(BR57),0,(BR57/BQ16)*V16))</f>
        <v>0</v>
      </c>
      <c r="W57" s="605" t="str">
        <f t="shared" si="66"/>
        <v/>
      </c>
      <c r="X57" s="603">
        <f t="shared" si="67"/>
        <v>0</v>
      </c>
      <c r="Y57" s="596">
        <f>IF(ISTEXT(BU57),0,IF(ISBLANK(BU57),0,(BU57/BT16)*Y16))</f>
        <v>0</v>
      </c>
      <c r="Z57" s="605" t="str">
        <f t="shared" si="68"/>
        <v/>
      </c>
      <c r="AA57" s="603">
        <f t="shared" si="69"/>
        <v>0</v>
      </c>
      <c r="AB57" s="596">
        <f>IF(ISTEXT(BX57),0,IF(ISBLANK(BX57),0,(BX57/BW16)*AB16))</f>
        <v>0</v>
      </c>
      <c r="AC57" s="605" t="str">
        <f t="shared" si="70"/>
        <v/>
      </c>
      <c r="AD57" s="600">
        <f t="shared" si="71"/>
        <v>0</v>
      </c>
      <c r="AE57" s="596">
        <f>IF(ISTEXT(CA57),0,IF(ISBLANK(CA57),0,(CA57/BZ16)*AE16))</f>
        <v>0</v>
      </c>
      <c r="AF57" s="605" t="str">
        <f t="shared" si="72"/>
        <v/>
      </c>
      <c r="AG57" s="600">
        <f t="shared" si="73"/>
        <v>0</v>
      </c>
      <c r="AH57" s="596">
        <f>IF(ISTEXT(CD57),0,IF(ISBLANK(CD57),0,(CD57/CC16)*AH16))</f>
        <v>0</v>
      </c>
      <c r="AI57" s="605" t="str">
        <f t="shared" si="74"/>
        <v/>
      </c>
      <c r="AJ57" s="600">
        <f t="shared" si="75"/>
        <v>0</v>
      </c>
      <c r="AK57" s="596">
        <f>IF(ISTEXT(CG57),0,IF(ISBLANK(CG57),0,(CG57/CF16)*AK16))</f>
        <v>0</v>
      </c>
      <c r="AL57" s="605" t="str">
        <f t="shared" si="76"/>
        <v/>
      </c>
      <c r="AM57" s="600">
        <f t="shared" si="77"/>
        <v>0</v>
      </c>
      <c r="AN57" s="596">
        <f>IF(ISTEXT(CJ57),0,IF(ISBLANK(CJ57),0,(CJ57/CI16)*AN16))</f>
        <v>0</v>
      </c>
      <c r="AO57" s="605" t="str">
        <f t="shared" si="78"/>
        <v/>
      </c>
      <c r="AP57" s="600">
        <f t="shared" si="79"/>
        <v>0</v>
      </c>
      <c r="AQ57" s="596">
        <f>IF(ISTEXT(CM57),0,IF(ISBLANK(CM57),0,(CM57/CL16)*AQ16))</f>
        <v>0</v>
      </c>
      <c r="AR57" s="605" t="str">
        <f t="shared" si="80"/>
        <v/>
      </c>
      <c r="AS57" s="600">
        <f t="shared" si="81"/>
        <v>0</v>
      </c>
      <c r="AT57" s="596">
        <f>IF(ISTEXT(CP57),0,IF(ISBLANK(CP57),0,(CP57/CO16)*AT16))</f>
        <v>0</v>
      </c>
      <c r="AU57" s="605" t="str">
        <f t="shared" si="82"/>
        <v/>
      </c>
      <c r="AV57" s="600">
        <f t="shared" si="83"/>
        <v>0</v>
      </c>
      <c r="AW57" s="447" t="s">
        <v>309</v>
      </c>
      <c r="AX57" s="442"/>
      <c r="AY57" s="441" t="s">
        <v>291</v>
      </c>
      <c r="AZ57" s="458" t="s">
        <v>71</v>
      </c>
      <c r="BA57" s="503">
        <f t="shared" si="47"/>
        <v>0</v>
      </c>
      <c r="BB57" s="441"/>
      <c r="BC57" s="458"/>
      <c r="BD57" s="499" t="str">
        <f t="shared" si="48"/>
        <v/>
      </c>
      <c r="BE57" s="441"/>
      <c r="BF57" s="458"/>
      <c r="BG57" s="495" t="str">
        <f t="shared" si="49"/>
        <v/>
      </c>
      <c r="BH57" s="441"/>
      <c r="BI57" s="458"/>
      <c r="BJ57" s="491" t="str">
        <f t="shared" si="45"/>
        <v/>
      </c>
      <c r="BK57" s="441"/>
      <c r="BL57" s="458"/>
      <c r="BM57" s="487" t="str">
        <f t="shared" si="44"/>
        <v/>
      </c>
      <c r="BN57" s="441"/>
      <c r="BO57" s="458"/>
      <c r="BP57" s="483" t="str">
        <f t="shared" si="50"/>
        <v/>
      </c>
      <c r="BQ57" s="441"/>
      <c r="BR57" s="458"/>
      <c r="BS57" s="479" t="str">
        <f t="shared" si="51"/>
        <v/>
      </c>
      <c r="BT57" s="441"/>
      <c r="BU57" s="458"/>
      <c r="BV57" s="475" t="str">
        <f t="shared" si="46"/>
        <v/>
      </c>
      <c r="BW57" s="441"/>
      <c r="BX57" s="456"/>
      <c r="BY57" s="469" t="str">
        <f t="shared" si="84"/>
        <v/>
      </c>
      <c r="BZ57" s="441"/>
      <c r="CA57" s="456"/>
      <c r="CB57" s="457" t="str">
        <f t="shared" si="85"/>
        <v/>
      </c>
      <c r="CC57" s="441"/>
      <c r="CD57" s="456"/>
      <c r="CE57" s="457" t="str">
        <f t="shared" si="86"/>
        <v/>
      </c>
      <c r="CF57" s="441"/>
      <c r="CG57" s="456"/>
      <c r="CH57" s="457" t="str">
        <f t="shared" si="87"/>
        <v/>
      </c>
      <c r="CI57" s="441"/>
      <c r="CJ57" s="456"/>
      <c r="CK57" s="457" t="str">
        <f t="shared" si="88"/>
        <v/>
      </c>
      <c r="CL57" s="441"/>
      <c r="CM57" s="456"/>
      <c r="CN57" s="457" t="str">
        <f t="shared" si="89"/>
        <v/>
      </c>
      <c r="CO57" s="441"/>
      <c r="CP57" s="456"/>
      <c r="CQ57" s="457" t="str">
        <f t="shared" si="90"/>
        <v/>
      </c>
    </row>
    <row r="58" spans="1:95" ht="21">
      <c r="A58" s="433"/>
      <c r="B58" s="436" t="str">
        <f t="shared" si="52"/>
        <v>Sucre en poudre</v>
      </c>
      <c r="C58" s="439" t="str">
        <f t="shared" si="53"/>
        <v>kg</v>
      </c>
      <c r="D58" s="596">
        <f>IF(ISTEXT(AZ58),0,IF(ISBLANK(AZ58),0,(AZ58/AY16)*D16))</f>
        <v>0</v>
      </c>
      <c r="E58" s="605" t="str">
        <f t="shared" si="54"/>
        <v/>
      </c>
      <c r="F58" s="603">
        <f t="shared" si="55"/>
        <v>0</v>
      </c>
      <c r="G58" s="596">
        <f>IF(ISTEXT(BC58),0,IF(ISBLANK(BC58),0,(BC58/BB16)*G16))</f>
        <v>0.2</v>
      </c>
      <c r="H58" s="605" t="str">
        <f t="shared" si="56"/>
        <v>kg</v>
      </c>
      <c r="I58" s="608" t="str">
        <f t="shared" si="57"/>
        <v>D</v>
      </c>
      <c r="J58" s="596">
        <f>IF(ISTEXT(BF58),0,IF(ISBLANK(BF58),0,(BF58/J16)*BE16))</f>
        <v>0</v>
      </c>
      <c r="K58" s="605" t="str">
        <f t="shared" si="58"/>
        <v/>
      </c>
      <c r="L58" s="603">
        <f t="shared" si="59"/>
        <v>0</v>
      </c>
      <c r="M58" s="596">
        <f>IF(ISTEXT(BI58),0,IF(ISBLANK(BI58),0,(BI58/BH16*M16)))</f>
        <v>0</v>
      </c>
      <c r="N58" s="605" t="str">
        <f t="shared" si="60"/>
        <v/>
      </c>
      <c r="O58" s="506" t="str">
        <f t="shared" si="61"/>
        <v>C</v>
      </c>
      <c r="P58" s="596">
        <f>IF(ISTEXT(BL58),0,IF(ISBLANK(BL58),0,(BL58/BK16)*P16))</f>
        <v>0</v>
      </c>
      <c r="Q58" s="605" t="str">
        <f t="shared" si="62"/>
        <v/>
      </c>
      <c r="R58" s="603">
        <f t="shared" si="63"/>
        <v>0</v>
      </c>
      <c r="S58" s="596">
        <f>IF(ISTEXT(BO58),0,IF(ISBLANK(BO58),0,(BO58/BN16)*S16))</f>
        <v>0</v>
      </c>
      <c r="T58" s="605" t="str">
        <f t="shared" si="64"/>
        <v/>
      </c>
      <c r="U58" s="603">
        <f t="shared" si="65"/>
        <v>0</v>
      </c>
      <c r="V58" s="596">
        <f>IF(ISTEXT(BR58),0,IF(ISBLANK(BR58),0,(BR58/BQ16)*V16))</f>
        <v>0.16666666666666666</v>
      </c>
      <c r="W58" s="605" t="str">
        <f t="shared" si="66"/>
        <v>kg</v>
      </c>
      <c r="X58" s="507" t="str">
        <f t="shared" si="67"/>
        <v>B</v>
      </c>
      <c r="Y58" s="596">
        <f>IF(ISTEXT(BU58),0,IF(ISBLANK(BU58),0,(BU58/BT16)*Y16))</f>
        <v>8.3333333333333329E-2</v>
      </c>
      <c r="Z58" s="605" t="str">
        <f t="shared" si="68"/>
        <v>kg</v>
      </c>
      <c r="AA58" s="508" t="str">
        <f t="shared" si="69"/>
        <v>A</v>
      </c>
      <c r="AB58" s="596">
        <f>IF(ISTEXT(BX58),0,IF(ISBLANK(BX58),0,(BX58/BW16)*AB16))</f>
        <v>0</v>
      </c>
      <c r="AC58" s="605" t="str">
        <f t="shared" si="70"/>
        <v/>
      </c>
      <c r="AD58" s="600">
        <f t="shared" si="71"/>
        <v>0</v>
      </c>
      <c r="AE58" s="596">
        <f>IF(ISTEXT(CA58),0,IF(ISBLANK(CA58),0,(CA58/BZ16)*AE16))</f>
        <v>0</v>
      </c>
      <c r="AF58" s="605" t="str">
        <f t="shared" si="72"/>
        <v/>
      </c>
      <c r="AG58" s="600">
        <f t="shared" si="73"/>
        <v>0</v>
      </c>
      <c r="AH58" s="596">
        <f>IF(ISTEXT(CD58),0,IF(ISBLANK(CD58),0,(CD58/CC16)*AH16))</f>
        <v>0</v>
      </c>
      <c r="AI58" s="605" t="str">
        <f t="shared" si="74"/>
        <v/>
      </c>
      <c r="AJ58" s="600">
        <f t="shared" si="75"/>
        <v>0</v>
      </c>
      <c r="AK58" s="596">
        <f>IF(ISTEXT(CG58),0,IF(ISBLANK(CG58),0,(CG58/CF16)*AK16))</f>
        <v>0</v>
      </c>
      <c r="AL58" s="605" t="str">
        <f t="shared" si="76"/>
        <v/>
      </c>
      <c r="AM58" s="600">
        <f t="shared" si="77"/>
        <v>0</v>
      </c>
      <c r="AN58" s="596">
        <f>IF(ISTEXT(CJ58),0,IF(ISBLANK(CJ58),0,(CJ58/CI16)*AN16))</f>
        <v>0</v>
      </c>
      <c r="AO58" s="605" t="str">
        <f t="shared" si="78"/>
        <v/>
      </c>
      <c r="AP58" s="600">
        <f t="shared" si="79"/>
        <v>0</v>
      </c>
      <c r="AQ58" s="596">
        <f>IF(ISTEXT(CM58),0,IF(ISBLANK(CM58),0,(CM58/CL16)*AQ16))</f>
        <v>0</v>
      </c>
      <c r="AR58" s="605" t="str">
        <f t="shared" si="80"/>
        <v/>
      </c>
      <c r="AS58" s="600">
        <f t="shared" si="81"/>
        <v>0</v>
      </c>
      <c r="AT58" s="596">
        <f>IF(ISTEXT(CP58),0,IF(ISBLANK(CP58),0,(CP58/CO16)*AT16))</f>
        <v>0</v>
      </c>
      <c r="AU58" s="605" t="str">
        <f t="shared" si="82"/>
        <v/>
      </c>
      <c r="AV58" s="600">
        <f t="shared" si="83"/>
        <v>0</v>
      </c>
      <c r="AW58" s="447" t="s">
        <v>228</v>
      </c>
      <c r="AX58" s="442" t="s">
        <v>70</v>
      </c>
      <c r="AY58" s="441"/>
      <c r="AZ58" s="456"/>
      <c r="BA58" s="502" t="str">
        <f t="shared" si="47"/>
        <v/>
      </c>
      <c r="BB58" s="441" t="s">
        <v>290</v>
      </c>
      <c r="BC58" s="580">
        <v>0.08</v>
      </c>
      <c r="BD58" s="498" t="str">
        <f t="shared" si="48"/>
        <v>kg</v>
      </c>
      <c r="BE58" s="441"/>
      <c r="BF58" s="456"/>
      <c r="BG58" s="494" t="str">
        <f t="shared" si="49"/>
        <v/>
      </c>
      <c r="BH58" s="441" t="s">
        <v>268</v>
      </c>
      <c r="BI58" s="456" t="s">
        <v>311</v>
      </c>
      <c r="BJ58" s="490" t="str">
        <f t="shared" si="45"/>
        <v>kg</v>
      </c>
      <c r="BK58" s="441"/>
      <c r="BL58" s="456"/>
      <c r="BM58" s="486" t="str">
        <f t="shared" si="44"/>
        <v/>
      </c>
      <c r="BN58" s="441"/>
      <c r="BO58" s="456"/>
      <c r="BP58" s="482" t="str">
        <f t="shared" si="50"/>
        <v/>
      </c>
      <c r="BQ58" s="441" t="s">
        <v>187</v>
      </c>
      <c r="BR58" s="580">
        <v>0.1</v>
      </c>
      <c r="BS58" s="478" t="str">
        <f t="shared" si="51"/>
        <v>kg</v>
      </c>
      <c r="BT58" s="441" t="s">
        <v>186</v>
      </c>
      <c r="BU58" s="580">
        <v>0.05</v>
      </c>
      <c r="BV58" s="474" t="str">
        <f t="shared" si="46"/>
        <v>kg</v>
      </c>
      <c r="BW58" s="441"/>
      <c r="BX58" s="461"/>
      <c r="BY58" s="471" t="str">
        <f t="shared" si="84"/>
        <v/>
      </c>
      <c r="BZ58" s="441"/>
      <c r="CA58" s="461"/>
      <c r="CB58" s="462" t="str">
        <f t="shared" si="85"/>
        <v/>
      </c>
      <c r="CC58" s="441"/>
      <c r="CD58" s="461"/>
      <c r="CE58" s="462" t="str">
        <f t="shared" si="86"/>
        <v/>
      </c>
      <c r="CF58" s="441"/>
      <c r="CG58" s="461"/>
      <c r="CH58" s="462" t="str">
        <f t="shared" si="87"/>
        <v/>
      </c>
      <c r="CI58" s="441"/>
      <c r="CJ58" s="461"/>
      <c r="CK58" s="462" t="str">
        <f t="shared" si="88"/>
        <v/>
      </c>
      <c r="CL58" s="441"/>
      <c r="CM58" s="461"/>
      <c r="CN58" s="462" t="str">
        <f t="shared" si="89"/>
        <v/>
      </c>
      <c r="CO58" s="441"/>
      <c r="CP58" s="461"/>
      <c r="CQ58" s="462" t="str">
        <f t="shared" si="90"/>
        <v/>
      </c>
    </row>
    <row r="59" spans="1:95" ht="21">
      <c r="A59" s="433"/>
      <c r="B59" s="436" t="str">
        <f t="shared" si="52"/>
        <v>sucre glace</v>
      </c>
      <c r="C59" s="439" t="str">
        <f t="shared" si="53"/>
        <v>kg</v>
      </c>
      <c r="D59" s="596">
        <f>IF(ISTEXT(AZ59),0,IF(ISBLANK(AZ59),0,(AZ59/AY16)*D16))</f>
        <v>0</v>
      </c>
      <c r="E59" s="605" t="str">
        <f t="shared" si="54"/>
        <v/>
      </c>
      <c r="F59" s="603">
        <f t="shared" si="55"/>
        <v>0</v>
      </c>
      <c r="G59" s="596">
        <f>IF(ISTEXT(BC59),0,IF(ISBLANK(BC59),0,(BC59/BB16)*G16))</f>
        <v>0</v>
      </c>
      <c r="H59" s="605" t="str">
        <f t="shared" si="56"/>
        <v/>
      </c>
      <c r="I59" s="603">
        <f t="shared" si="57"/>
        <v>0</v>
      </c>
      <c r="J59" s="596">
        <f>IF(ISTEXT(BF59),0,IF(ISBLANK(BF59),0,(BF59/J16)*BE16))</f>
        <v>0</v>
      </c>
      <c r="K59" s="605" t="str">
        <f t="shared" si="58"/>
        <v/>
      </c>
      <c r="L59" s="609" t="str">
        <f t="shared" si="59"/>
        <v>E</v>
      </c>
      <c r="M59" s="596">
        <f>IF(ISTEXT(BI59),0,IF(ISBLANK(BI59),0,(BI59/BH16*M16)))</f>
        <v>0</v>
      </c>
      <c r="N59" s="605" t="str">
        <f t="shared" si="60"/>
        <v/>
      </c>
      <c r="O59" s="603">
        <f t="shared" si="61"/>
        <v>0</v>
      </c>
      <c r="P59" s="596">
        <f>IF(ISTEXT(BL59),0,IF(ISBLANK(BL59),0,(BL59/BK16)*P16))</f>
        <v>0</v>
      </c>
      <c r="Q59" s="605" t="str">
        <f t="shared" si="62"/>
        <v/>
      </c>
      <c r="R59" s="603">
        <f t="shared" si="63"/>
        <v>0</v>
      </c>
      <c r="S59" s="596">
        <f>IF(ISTEXT(BO59),0,IF(ISBLANK(BO59),0,(BO59/BN16)*S16))</f>
        <v>3.3333333333333333E-2</v>
      </c>
      <c r="T59" s="605" t="str">
        <f t="shared" si="64"/>
        <v>kg</v>
      </c>
      <c r="U59" s="608" t="str">
        <f t="shared" si="65"/>
        <v>D</v>
      </c>
      <c r="V59" s="596">
        <f>IF(ISTEXT(BR59),0,IF(ISBLANK(BR59),0,(BR59/BQ16)*V16))</f>
        <v>0</v>
      </c>
      <c r="W59" s="605" t="str">
        <f t="shared" si="66"/>
        <v/>
      </c>
      <c r="X59" s="603">
        <f t="shared" si="67"/>
        <v>0</v>
      </c>
      <c r="Y59" s="596">
        <f>IF(ISTEXT(BU59),0,IF(ISBLANK(BU59),0,(BU59/BT16)*Y16))</f>
        <v>0</v>
      </c>
      <c r="Z59" s="605" t="str">
        <f t="shared" si="68"/>
        <v/>
      </c>
      <c r="AA59" s="603">
        <f t="shared" si="69"/>
        <v>0</v>
      </c>
      <c r="AB59" s="596">
        <f>IF(ISTEXT(BX59),0,IF(ISBLANK(BX59),0,(BX59/BW16)*AB16))</f>
        <v>0</v>
      </c>
      <c r="AC59" s="605" t="str">
        <f t="shared" si="70"/>
        <v/>
      </c>
      <c r="AD59" s="600">
        <f t="shared" si="71"/>
        <v>0</v>
      </c>
      <c r="AE59" s="596">
        <f>IF(ISTEXT(CA59),0,IF(ISBLANK(CA59),0,(CA59/BZ16)*AE16))</f>
        <v>0</v>
      </c>
      <c r="AF59" s="605" t="str">
        <f t="shared" si="72"/>
        <v/>
      </c>
      <c r="AG59" s="600">
        <f t="shared" si="73"/>
        <v>0</v>
      </c>
      <c r="AH59" s="596">
        <f>IF(ISTEXT(CD59),0,IF(ISBLANK(CD59),0,(CD59/CC16)*AH16))</f>
        <v>0</v>
      </c>
      <c r="AI59" s="605" t="str">
        <f t="shared" si="74"/>
        <v/>
      </c>
      <c r="AJ59" s="600">
        <f t="shared" si="75"/>
        <v>0</v>
      </c>
      <c r="AK59" s="596">
        <f>IF(ISTEXT(CG59),0,IF(ISBLANK(CG59),0,(CG59/CF16)*AK16))</f>
        <v>0</v>
      </c>
      <c r="AL59" s="605" t="str">
        <f t="shared" si="76"/>
        <v/>
      </c>
      <c r="AM59" s="600">
        <f t="shared" si="77"/>
        <v>0</v>
      </c>
      <c r="AN59" s="596">
        <f>IF(ISTEXT(CJ59),0,IF(ISBLANK(CJ59),0,(CJ59/CI16)*AN16))</f>
        <v>0</v>
      </c>
      <c r="AO59" s="605" t="str">
        <f t="shared" si="78"/>
        <v/>
      </c>
      <c r="AP59" s="600">
        <f t="shared" si="79"/>
        <v>0</v>
      </c>
      <c r="AQ59" s="596">
        <f>IF(ISTEXT(CM59),0,IF(ISBLANK(CM59),0,(CM59/CL16)*AQ16))</f>
        <v>0</v>
      </c>
      <c r="AR59" s="605" t="str">
        <f t="shared" si="80"/>
        <v/>
      </c>
      <c r="AS59" s="600">
        <f t="shared" si="81"/>
        <v>0</v>
      </c>
      <c r="AT59" s="596">
        <f>IF(ISTEXT(CP59),0,IF(ISBLANK(CP59),0,(CP59/CO16)*AT16))</f>
        <v>0</v>
      </c>
      <c r="AU59" s="605" t="str">
        <f t="shared" si="82"/>
        <v/>
      </c>
      <c r="AV59" s="600">
        <f t="shared" si="83"/>
        <v>0</v>
      </c>
      <c r="AW59" s="447" t="s">
        <v>204</v>
      </c>
      <c r="AX59" s="442" t="s">
        <v>70</v>
      </c>
      <c r="AY59" s="441"/>
      <c r="AZ59" s="456"/>
      <c r="BA59" s="502" t="str">
        <f t="shared" si="47"/>
        <v/>
      </c>
      <c r="BB59" s="441"/>
      <c r="BC59" s="456"/>
      <c r="BD59" s="498" t="str">
        <f t="shared" si="48"/>
        <v/>
      </c>
      <c r="BE59" s="441" t="s">
        <v>291</v>
      </c>
      <c r="BF59" s="456" t="s">
        <v>71</v>
      </c>
      <c r="BG59" s="494" t="str">
        <f t="shared" si="49"/>
        <v>kg</v>
      </c>
      <c r="BH59" s="441"/>
      <c r="BI59" s="456"/>
      <c r="BJ59" s="490" t="str">
        <f t="shared" si="45"/>
        <v/>
      </c>
      <c r="BK59" s="441"/>
      <c r="BL59" s="456"/>
      <c r="BM59" s="486" t="str">
        <f t="shared" si="44"/>
        <v/>
      </c>
      <c r="BN59" s="441" t="s">
        <v>290</v>
      </c>
      <c r="BO59" s="580">
        <v>0.02</v>
      </c>
      <c r="BP59" s="482" t="str">
        <f t="shared" si="50"/>
        <v>kg</v>
      </c>
      <c r="BQ59" s="441"/>
      <c r="BR59" s="456"/>
      <c r="BS59" s="478" t="str">
        <f t="shared" si="51"/>
        <v/>
      </c>
      <c r="BT59" s="441"/>
      <c r="BU59" s="456"/>
      <c r="BV59" s="474" t="str">
        <f t="shared" si="46"/>
        <v/>
      </c>
      <c r="BW59" s="441"/>
      <c r="BX59" s="456"/>
      <c r="BY59" s="469" t="str">
        <f t="shared" si="84"/>
        <v/>
      </c>
      <c r="BZ59" s="441"/>
      <c r="CA59" s="456"/>
      <c r="CB59" s="457" t="str">
        <f t="shared" si="85"/>
        <v/>
      </c>
      <c r="CC59" s="441"/>
      <c r="CD59" s="456"/>
      <c r="CE59" s="457" t="str">
        <f t="shared" si="86"/>
        <v/>
      </c>
      <c r="CF59" s="441"/>
      <c r="CG59" s="456"/>
      <c r="CH59" s="457" t="str">
        <f t="shared" si="87"/>
        <v/>
      </c>
      <c r="CI59" s="441"/>
      <c r="CJ59" s="456"/>
      <c r="CK59" s="457" t="str">
        <f t="shared" si="88"/>
        <v/>
      </c>
      <c r="CL59" s="441"/>
      <c r="CM59" s="456"/>
      <c r="CN59" s="457" t="str">
        <f t="shared" si="89"/>
        <v/>
      </c>
      <c r="CO59" s="441"/>
      <c r="CP59" s="456"/>
      <c r="CQ59" s="457" t="str">
        <f t="shared" si="90"/>
        <v/>
      </c>
    </row>
    <row r="60" spans="1:95" ht="21">
      <c r="A60" s="433"/>
      <c r="B60" s="436" t="str">
        <f t="shared" si="52"/>
        <v>sucre vanillé</v>
      </c>
      <c r="C60" s="439" t="str">
        <f t="shared" si="53"/>
        <v>sachets</v>
      </c>
      <c r="D60" s="596">
        <f>IF(ISTEXT(AZ60),0,IF(ISBLANK(AZ60),0,(AZ60/AY16)*D16))</f>
        <v>0</v>
      </c>
      <c r="E60" s="605" t="str">
        <f t="shared" si="54"/>
        <v/>
      </c>
      <c r="F60" s="603">
        <f t="shared" si="55"/>
        <v>0</v>
      </c>
      <c r="G60" s="596">
        <f>IF(ISTEXT(BC60),0,IF(ISBLANK(BC60),0,(BC60/BB16)*G16))</f>
        <v>0</v>
      </c>
      <c r="H60" s="605" t="str">
        <f t="shared" si="56"/>
        <v/>
      </c>
      <c r="I60" s="603">
        <f t="shared" si="57"/>
        <v>0</v>
      </c>
      <c r="J60" s="596">
        <f>IF(ISTEXT(BF60),0,IF(ISBLANK(BF60),0,(BF60/J16)*BE16))</f>
        <v>0</v>
      </c>
      <c r="K60" s="605" t="str">
        <f t="shared" si="58"/>
        <v/>
      </c>
      <c r="L60" s="603">
        <f t="shared" si="59"/>
        <v>0</v>
      </c>
      <c r="M60" s="596">
        <f>IF(ISTEXT(BI60),0,IF(ISBLANK(BI60),0,(BI60/BH16*M16)))</f>
        <v>0</v>
      </c>
      <c r="N60" s="605" t="str">
        <f t="shared" si="60"/>
        <v/>
      </c>
      <c r="O60" s="603">
        <f t="shared" si="61"/>
        <v>0</v>
      </c>
      <c r="P60" s="596">
        <f>IF(ISTEXT(BL60),0,IF(ISBLANK(BL60),0,(BL60/BK16)*P16))</f>
        <v>0</v>
      </c>
      <c r="Q60" s="605" t="str">
        <f t="shared" si="62"/>
        <v/>
      </c>
      <c r="R60" s="600">
        <f t="shared" si="63"/>
        <v>0</v>
      </c>
      <c r="S60" s="596">
        <f>IF(ISTEXT(BO60),0,IF(ISBLANK(BO60),0,(BO60/BN16)*S16))</f>
        <v>0</v>
      </c>
      <c r="T60" s="605" t="str">
        <f t="shared" si="64"/>
        <v/>
      </c>
      <c r="U60" s="603">
        <f t="shared" si="65"/>
        <v>0</v>
      </c>
      <c r="V60" s="596">
        <f>IF(ISTEXT(BR60),0,IF(ISBLANK(BR60),0,(BR60/BQ16)*V16))</f>
        <v>0</v>
      </c>
      <c r="W60" s="605" t="str">
        <f t="shared" si="66"/>
        <v/>
      </c>
      <c r="X60" s="603">
        <f t="shared" si="67"/>
        <v>0</v>
      </c>
      <c r="Y60" s="599">
        <f>IF(ISTEXT(BU60),0,IF(ISBLANK(BU60),0,(BU60/BT16)*Y16))</f>
        <v>1.6666666666666665</v>
      </c>
      <c r="Z60" s="605" t="str">
        <f t="shared" si="68"/>
        <v>sachets</v>
      </c>
      <c r="AA60" s="609" t="str">
        <f t="shared" si="69"/>
        <v>E</v>
      </c>
      <c r="AB60" s="596">
        <f>IF(ISTEXT(BX60),0,IF(ISBLANK(BX60),0,(BX60/BW16)*AB16))</f>
        <v>0</v>
      </c>
      <c r="AC60" s="605" t="str">
        <f t="shared" si="70"/>
        <v/>
      </c>
      <c r="AD60" s="600">
        <f t="shared" si="71"/>
        <v>0</v>
      </c>
      <c r="AE60" s="596">
        <f>IF(ISTEXT(CA60),0,IF(ISBLANK(CA60),0,(CA60/BZ16)*AE16))</f>
        <v>0</v>
      </c>
      <c r="AF60" s="605" t="str">
        <f t="shared" si="72"/>
        <v/>
      </c>
      <c r="AG60" s="600">
        <f t="shared" si="73"/>
        <v>0</v>
      </c>
      <c r="AH60" s="596">
        <f>IF(ISTEXT(CD60),0,IF(ISBLANK(CD60),0,(CD60/CC16)*AH16))</f>
        <v>0</v>
      </c>
      <c r="AI60" s="605" t="str">
        <f t="shared" si="74"/>
        <v/>
      </c>
      <c r="AJ60" s="600">
        <f t="shared" si="75"/>
        <v>0</v>
      </c>
      <c r="AK60" s="596">
        <f>IF(ISTEXT(CG60),0,IF(ISBLANK(CG60),0,(CG60/CF16)*AK16))</f>
        <v>0</v>
      </c>
      <c r="AL60" s="605" t="str">
        <f t="shared" si="76"/>
        <v/>
      </c>
      <c r="AM60" s="600">
        <f t="shared" si="77"/>
        <v>0</v>
      </c>
      <c r="AN60" s="596">
        <f>IF(ISTEXT(CJ60),0,IF(ISBLANK(CJ60),0,(CJ60/CI16)*AN16))</f>
        <v>0</v>
      </c>
      <c r="AO60" s="605" t="str">
        <f t="shared" si="78"/>
        <v/>
      </c>
      <c r="AP60" s="600">
        <f t="shared" si="79"/>
        <v>0</v>
      </c>
      <c r="AQ60" s="596">
        <f>IF(ISTEXT(CM60),0,IF(ISBLANK(CM60),0,(CM60/CL16)*AQ16))</f>
        <v>0</v>
      </c>
      <c r="AR60" s="605" t="str">
        <f t="shared" si="80"/>
        <v/>
      </c>
      <c r="AS60" s="600">
        <f t="shared" si="81"/>
        <v>0</v>
      </c>
      <c r="AT60" s="596">
        <f>IF(ISTEXT(CP60),0,IF(ISBLANK(CP60),0,(CP60/CO16)*AT16))</f>
        <v>0</v>
      </c>
      <c r="AU60" s="605" t="str">
        <f t="shared" si="82"/>
        <v/>
      </c>
      <c r="AV60" s="600">
        <f t="shared" si="83"/>
        <v>0</v>
      </c>
      <c r="AW60" s="447" t="s">
        <v>300</v>
      </c>
      <c r="AX60" s="442" t="s">
        <v>141</v>
      </c>
      <c r="AY60" s="441"/>
      <c r="AZ60" s="456"/>
      <c r="BA60" s="502" t="str">
        <f t="shared" si="47"/>
        <v/>
      </c>
      <c r="BB60" s="441"/>
      <c r="BC60" s="456"/>
      <c r="BD60" s="498" t="str">
        <f t="shared" si="48"/>
        <v/>
      </c>
      <c r="BE60" s="441"/>
      <c r="BF60" s="456"/>
      <c r="BG60" s="494" t="str">
        <f t="shared" si="49"/>
        <v/>
      </c>
      <c r="BH60" s="441"/>
      <c r="BI60" s="456"/>
      <c r="BJ60" s="490" t="str">
        <f t="shared" si="45"/>
        <v/>
      </c>
      <c r="BK60" s="441"/>
      <c r="BL60" s="456"/>
      <c r="BM60" s="486" t="str">
        <f t="shared" si="44"/>
        <v/>
      </c>
      <c r="BN60" s="441"/>
      <c r="BO60" s="456"/>
      <c r="BP60" s="482" t="str">
        <f t="shared" si="50"/>
        <v/>
      </c>
      <c r="BQ60" s="441"/>
      <c r="BR60" s="456"/>
      <c r="BS60" s="478" t="str">
        <f t="shared" si="51"/>
        <v/>
      </c>
      <c r="BT60" s="441" t="s">
        <v>291</v>
      </c>
      <c r="BU60" s="456">
        <v>1</v>
      </c>
      <c r="BV60" s="474" t="str">
        <f t="shared" si="46"/>
        <v>sachets</v>
      </c>
      <c r="BW60" s="441"/>
      <c r="BX60" s="456"/>
      <c r="BY60" s="469" t="str">
        <f t="shared" si="84"/>
        <v/>
      </c>
      <c r="BZ60" s="441"/>
      <c r="CA60" s="456"/>
      <c r="CB60" s="457" t="str">
        <f t="shared" si="85"/>
        <v/>
      </c>
      <c r="CC60" s="441"/>
      <c r="CD60" s="456"/>
      <c r="CE60" s="457" t="str">
        <f t="shared" si="86"/>
        <v/>
      </c>
      <c r="CF60" s="441"/>
      <c r="CG60" s="456"/>
      <c r="CH60" s="457" t="str">
        <f t="shared" si="87"/>
        <v/>
      </c>
      <c r="CI60" s="441"/>
      <c r="CJ60" s="456"/>
      <c r="CK60" s="457" t="str">
        <f t="shared" si="88"/>
        <v/>
      </c>
      <c r="CL60" s="441"/>
      <c r="CM60" s="456"/>
      <c r="CN60" s="457" t="str">
        <f t="shared" si="89"/>
        <v/>
      </c>
      <c r="CO60" s="441"/>
      <c r="CP60" s="456"/>
      <c r="CQ60" s="457" t="str">
        <f t="shared" si="90"/>
        <v/>
      </c>
    </row>
    <row r="61" spans="1:95" ht="21">
      <c r="A61" s="433"/>
      <c r="B61" s="436">
        <f t="shared" si="52"/>
        <v>0</v>
      </c>
      <c r="C61" s="439">
        <f t="shared" si="53"/>
        <v>0</v>
      </c>
      <c r="D61" s="598">
        <f>IF(ISTEXT(AZ61),0,IF(ISBLANK(AZ61),0,(AZ61/AY16)*D16))</f>
        <v>0</v>
      </c>
      <c r="E61" s="605" t="str">
        <f t="shared" si="54"/>
        <v/>
      </c>
      <c r="F61" s="607">
        <f t="shared" si="55"/>
        <v>0</v>
      </c>
      <c r="G61" s="598">
        <f>IF(ISTEXT(BC61),0,IF(ISBLANK(BC61),0,(BC61/BB16)*G16))</f>
        <v>0</v>
      </c>
      <c r="H61" s="605" t="str">
        <f t="shared" si="56"/>
        <v/>
      </c>
      <c r="I61" s="607">
        <f t="shared" si="57"/>
        <v>0</v>
      </c>
      <c r="J61" s="598">
        <f>IF(ISTEXT(BF61),0,IF(ISBLANK(BF61),0,(BF61/J16)*BE16))</f>
        <v>0</v>
      </c>
      <c r="K61" s="605" t="str">
        <f t="shared" si="58"/>
        <v/>
      </c>
      <c r="L61" s="607">
        <f t="shared" si="59"/>
        <v>0</v>
      </c>
      <c r="M61" s="598">
        <f>IF(ISTEXT(BI61),0,IF(ISBLANK(BI61),0,(BI61/BH16*M16)))</f>
        <v>0</v>
      </c>
      <c r="N61" s="605" t="str">
        <f t="shared" si="60"/>
        <v/>
      </c>
      <c r="O61" s="607">
        <f t="shared" si="61"/>
        <v>0</v>
      </c>
      <c r="P61" s="598">
        <f>IF(ISTEXT(BL61),0,IF(ISBLANK(BL61),0,(BL61/BK16)*P16))</f>
        <v>0</v>
      </c>
      <c r="Q61" s="605" t="str">
        <f t="shared" si="62"/>
        <v/>
      </c>
      <c r="R61" s="604">
        <f t="shared" si="63"/>
        <v>0</v>
      </c>
      <c r="S61" s="598">
        <f>IF(ISTEXT(BO61),0,IF(ISBLANK(BO61),0,(BO61/BN16)*S16))</f>
        <v>0</v>
      </c>
      <c r="T61" s="605" t="str">
        <f t="shared" si="64"/>
        <v/>
      </c>
      <c r="U61" s="607">
        <f t="shared" si="65"/>
        <v>0</v>
      </c>
      <c r="V61" s="598">
        <f>IF(ISTEXT(BR61),0,IF(ISBLANK(BR61),0,(BR61/BQ16)*V16))</f>
        <v>0</v>
      </c>
      <c r="W61" s="605" t="str">
        <f t="shared" si="66"/>
        <v/>
      </c>
      <c r="X61" s="607">
        <f t="shared" si="67"/>
        <v>0</v>
      </c>
      <c r="Y61" s="598">
        <f>IF(ISTEXT(BU61),0,IF(ISBLANK(BU61),0,(BU61/BT16)*Y16))</f>
        <v>0</v>
      </c>
      <c r="Z61" s="605" t="str">
        <f t="shared" si="68"/>
        <v/>
      </c>
      <c r="AA61" s="607">
        <f t="shared" si="69"/>
        <v>0</v>
      </c>
      <c r="AB61" s="598">
        <f>IF(ISTEXT(BX61),0,IF(ISBLANK(BX61),0,(BX61/BW16)*AB16))</f>
        <v>0</v>
      </c>
      <c r="AC61" s="605" t="str">
        <f t="shared" si="70"/>
        <v/>
      </c>
      <c r="AD61" s="604">
        <f t="shared" si="71"/>
        <v>0</v>
      </c>
      <c r="AE61" s="598">
        <f>IF(ISTEXT(CA61),0,IF(ISBLANK(CA61),0,(CA61/BZ16)*AE16))</f>
        <v>0</v>
      </c>
      <c r="AF61" s="605" t="str">
        <f t="shared" si="72"/>
        <v/>
      </c>
      <c r="AG61" s="604">
        <f t="shared" si="73"/>
        <v>0</v>
      </c>
      <c r="AH61" s="598">
        <f>IF(ISTEXT(CD61),0,IF(ISBLANK(CD61),0,(CD61/CC16)*AH16))</f>
        <v>0</v>
      </c>
      <c r="AI61" s="605" t="str">
        <f t="shared" si="74"/>
        <v/>
      </c>
      <c r="AJ61" s="604">
        <f t="shared" si="75"/>
        <v>0</v>
      </c>
      <c r="AK61" s="598">
        <f>IF(ISTEXT(CG61),0,IF(ISBLANK(CG61),0,(CG61/CF16)*AK16))</f>
        <v>0</v>
      </c>
      <c r="AL61" s="605" t="str">
        <f t="shared" si="76"/>
        <v/>
      </c>
      <c r="AM61" s="604">
        <f t="shared" si="77"/>
        <v>0</v>
      </c>
      <c r="AN61" s="598">
        <f>IF(ISTEXT(CJ61),0,IF(ISBLANK(CJ61),0,(CJ61/CI16)*AN16))</f>
        <v>0</v>
      </c>
      <c r="AO61" s="605" t="str">
        <f t="shared" si="78"/>
        <v/>
      </c>
      <c r="AP61" s="604">
        <f t="shared" si="79"/>
        <v>0</v>
      </c>
      <c r="AQ61" s="598">
        <f>IF(ISTEXT(CM61),0,IF(ISBLANK(CM61),0,(CM61/CL16)*AQ16))</f>
        <v>0</v>
      </c>
      <c r="AR61" s="605" t="str">
        <f t="shared" si="80"/>
        <v/>
      </c>
      <c r="AS61" s="604">
        <f t="shared" si="81"/>
        <v>0</v>
      </c>
      <c r="AT61" s="598">
        <f>IF(ISTEXT(CP61),0,IF(ISBLANK(CP61),0,(CP61/CO16)*AT16))</f>
        <v>0</v>
      </c>
      <c r="AU61" s="605" t="str">
        <f t="shared" si="82"/>
        <v/>
      </c>
      <c r="AV61" s="604">
        <f t="shared" si="83"/>
        <v>0</v>
      </c>
      <c r="AW61" s="447"/>
      <c r="AX61" s="442"/>
      <c r="AY61" s="441"/>
      <c r="AZ61" s="456"/>
      <c r="BA61" s="502" t="str">
        <f t="shared" si="47"/>
        <v/>
      </c>
      <c r="BB61" s="441"/>
      <c r="BC61" s="456"/>
      <c r="BD61" s="498" t="str">
        <f t="shared" si="48"/>
        <v/>
      </c>
      <c r="BE61" s="441"/>
      <c r="BF61" s="456"/>
      <c r="BG61" s="494" t="str">
        <f t="shared" si="49"/>
        <v/>
      </c>
      <c r="BH61" s="441"/>
      <c r="BI61" s="456"/>
      <c r="BJ61" s="490" t="str">
        <f t="shared" si="45"/>
        <v/>
      </c>
      <c r="BK61" s="441"/>
      <c r="BL61" s="456"/>
      <c r="BM61" s="486" t="str">
        <f t="shared" si="44"/>
        <v/>
      </c>
      <c r="BN61" s="441"/>
      <c r="BO61" s="456"/>
      <c r="BP61" s="482" t="str">
        <f t="shared" si="50"/>
        <v/>
      </c>
      <c r="BQ61" s="441"/>
      <c r="BR61" s="456"/>
      <c r="BS61" s="478" t="str">
        <f t="shared" si="51"/>
        <v/>
      </c>
      <c r="BT61" s="441"/>
      <c r="BU61" s="456"/>
      <c r="BV61" s="474" t="str">
        <f t="shared" si="46"/>
        <v/>
      </c>
      <c r="BW61" s="441"/>
      <c r="BX61" s="463"/>
      <c r="BY61" s="472" t="str">
        <f t="shared" si="84"/>
        <v/>
      </c>
      <c r="BZ61" s="441"/>
      <c r="CA61" s="463"/>
      <c r="CB61" s="464" t="str">
        <f t="shared" si="85"/>
        <v/>
      </c>
      <c r="CC61" s="441"/>
      <c r="CD61" s="463"/>
      <c r="CE61" s="464" t="str">
        <f t="shared" si="86"/>
        <v/>
      </c>
      <c r="CF61" s="441"/>
      <c r="CG61" s="463"/>
      <c r="CH61" s="464" t="str">
        <f t="shared" si="87"/>
        <v/>
      </c>
      <c r="CI61" s="441"/>
      <c r="CJ61" s="463"/>
      <c r="CK61" s="464" t="str">
        <f t="shared" si="88"/>
        <v/>
      </c>
      <c r="CL61" s="441"/>
      <c r="CM61" s="463"/>
      <c r="CN61" s="464" t="str">
        <f t="shared" si="89"/>
        <v/>
      </c>
      <c r="CO61" s="441"/>
      <c r="CP61" s="463"/>
      <c r="CQ61" s="464" t="str">
        <f t="shared" si="90"/>
        <v/>
      </c>
    </row>
    <row r="62" spans="1:95" ht="21">
      <c r="A62" s="433"/>
      <c r="B62" s="436">
        <f t="shared" si="52"/>
        <v>0</v>
      </c>
      <c r="C62" s="439">
        <f t="shared" si="53"/>
        <v>0</v>
      </c>
      <c r="D62" s="596">
        <f>IF(ISTEXT(AZ62),0,IF(ISBLANK(AZ62),0,(AZ62/AY16)*D16))</f>
        <v>0</v>
      </c>
      <c r="E62" s="605" t="str">
        <f t="shared" si="54"/>
        <v/>
      </c>
      <c r="F62" s="603">
        <f t="shared" si="55"/>
        <v>0</v>
      </c>
      <c r="G62" s="596">
        <f>IF(ISTEXT(BC62),0,IF(ISBLANK(BC62),0,(BC62/BB16)*G16))</f>
        <v>0</v>
      </c>
      <c r="H62" s="605" t="str">
        <f t="shared" si="56"/>
        <v/>
      </c>
      <c r="I62" s="603">
        <f t="shared" si="57"/>
        <v>0</v>
      </c>
      <c r="J62" s="596">
        <f>IF(ISTEXT(BF62),0,IF(ISBLANK(BF62),0,(BF62/J16)*BE16))</f>
        <v>0</v>
      </c>
      <c r="K62" s="605" t="str">
        <f t="shared" si="58"/>
        <v/>
      </c>
      <c r="L62" s="603">
        <f t="shared" si="59"/>
        <v>0</v>
      </c>
      <c r="M62" s="596">
        <f>IF(ISTEXT(BI62),0,IF(ISBLANK(BI62),0,(BI62/BH16*M16)))</f>
        <v>0</v>
      </c>
      <c r="N62" s="605" t="str">
        <f t="shared" si="60"/>
        <v/>
      </c>
      <c r="O62" s="603">
        <f t="shared" si="61"/>
        <v>0</v>
      </c>
      <c r="P62" s="596">
        <f>IF(ISTEXT(BL62),0,IF(ISBLANK(BL62),0,(BL62/BK16)*P16))</f>
        <v>0</v>
      </c>
      <c r="Q62" s="605" t="str">
        <f t="shared" si="62"/>
        <v/>
      </c>
      <c r="R62" s="600">
        <f t="shared" si="63"/>
        <v>0</v>
      </c>
      <c r="S62" s="596">
        <f>IF(ISTEXT(BO62),0,IF(ISBLANK(BO62),0,(BO62/BN16)*S16))</f>
        <v>0</v>
      </c>
      <c r="T62" s="605" t="str">
        <f t="shared" si="64"/>
        <v/>
      </c>
      <c r="U62" s="603">
        <f t="shared" si="65"/>
        <v>0</v>
      </c>
      <c r="V62" s="596">
        <f>IF(ISTEXT(BR62),0,IF(ISBLANK(BR62),0,(BR62/BQ16)*V16))</f>
        <v>0</v>
      </c>
      <c r="W62" s="605" t="str">
        <f t="shared" si="66"/>
        <v/>
      </c>
      <c r="X62" s="603">
        <f t="shared" si="67"/>
        <v>0</v>
      </c>
      <c r="Y62" s="596">
        <f>IF(ISTEXT(BU62),0,IF(ISBLANK(BU62),0,(BU62/BT16)*Y16))</f>
        <v>0</v>
      </c>
      <c r="Z62" s="605" t="str">
        <f t="shared" si="68"/>
        <v/>
      </c>
      <c r="AA62" s="603">
        <f t="shared" si="69"/>
        <v>0</v>
      </c>
      <c r="AB62" s="596">
        <f>IF(ISTEXT(BX62),0,IF(ISBLANK(BX62),0,(BX62/BW16)*AB16))</f>
        <v>0</v>
      </c>
      <c r="AC62" s="605" t="str">
        <f t="shared" si="70"/>
        <v/>
      </c>
      <c r="AD62" s="600">
        <f t="shared" si="71"/>
        <v>0</v>
      </c>
      <c r="AE62" s="596">
        <f>IF(ISTEXT(CA62),0,IF(ISBLANK(CA62),0,(CA62/BZ16)*AE16))</f>
        <v>0</v>
      </c>
      <c r="AF62" s="605" t="str">
        <f t="shared" si="72"/>
        <v/>
      </c>
      <c r="AG62" s="600">
        <f t="shared" si="73"/>
        <v>0</v>
      </c>
      <c r="AH62" s="596">
        <f>IF(ISTEXT(CD62),0,IF(ISBLANK(CD62),0,(CD62/CC16)*AH16))</f>
        <v>0</v>
      </c>
      <c r="AI62" s="605" t="str">
        <f t="shared" si="74"/>
        <v/>
      </c>
      <c r="AJ62" s="600">
        <f t="shared" si="75"/>
        <v>0</v>
      </c>
      <c r="AK62" s="596">
        <f>IF(ISTEXT(CG62),0,IF(ISBLANK(CG62),0,(CG62/CF16)*AK16))</f>
        <v>0</v>
      </c>
      <c r="AL62" s="605" t="str">
        <f t="shared" si="76"/>
        <v/>
      </c>
      <c r="AM62" s="600">
        <f t="shared" si="77"/>
        <v>0</v>
      </c>
      <c r="AN62" s="596">
        <f>IF(ISTEXT(CJ62),0,IF(ISBLANK(CJ62),0,(CJ62/CI16)*AN16))</f>
        <v>0</v>
      </c>
      <c r="AO62" s="605" t="str">
        <f t="shared" si="78"/>
        <v/>
      </c>
      <c r="AP62" s="600">
        <f t="shared" si="79"/>
        <v>0</v>
      </c>
      <c r="AQ62" s="596">
        <f>IF(ISTEXT(CM62),0,IF(ISBLANK(CM62),0,(CM62/CL16)*AQ16))</f>
        <v>0</v>
      </c>
      <c r="AR62" s="605" t="str">
        <f t="shared" si="80"/>
        <v/>
      </c>
      <c r="AS62" s="600">
        <f t="shared" si="81"/>
        <v>0</v>
      </c>
      <c r="AT62" s="596">
        <f>IF(ISTEXT(CP62),0,IF(ISBLANK(CP62),0,(CP62/CO16)*AT16))</f>
        <v>0</v>
      </c>
      <c r="AU62" s="605" t="str">
        <f t="shared" si="82"/>
        <v/>
      </c>
      <c r="AV62" s="600">
        <f t="shared" si="83"/>
        <v>0</v>
      </c>
      <c r="AW62" s="447"/>
      <c r="AX62" s="442"/>
      <c r="AY62" s="441"/>
      <c r="AZ62" s="456"/>
      <c r="BA62" s="502" t="str">
        <f t="shared" si="47"/>
        <v/>
      </c>
      <c r="BB62" s="441"/>
      <c r="BC62" s="456"/>
      <c r="BD62" s="498" t="str">
        <f t="shared" si="48"/>
        <v/>
      </c>
      <c r="BE62" s="441"/>
      <c r="BF62" s="456"/>
      <c r="BG62" s="494" t="str">
        <f t="shared" si="49"/>
        <v/>
      </c>
      <c r="BH62" s="441"/>
      <c r="BI62" s="456"/>
      <c r="BJ62" s="490" t="str">
        <f t="shared" si="45"/>
        <v/>
      </c>
      <c r="BK62" s="441"/>
      <c r="BL62" s="456"/>
      <c r="BM62" s="486" t="str">
        <f t="shared" si="44"/>
        <v/>
      </c>
      <c r="BN62" s="441"/>
      <c r="BO62" s="456"/>
      <c r="BP62" s="482" t="str">
        <f t="shared" si="50"/>
        <v/>
      </c>
      <c r="BQ62" s="441"/>
      <c r="BR62" s="456"/>
      <c r="BS62" s="478" t="str">
        <f t="shared" si="51"/>
        <v/>
      </c>
      <c r="BT62" s="441"/>
      <c r="BU62" s="456"/>
      <c r="BV62" s="474" t="str">
        <f t="shared" si="46"/>
        <v/>
      </c>
      <c r="BW62" s="441"/>
      <c r="BX62" s="456"/>
      <c r="BY62" s="469" t="str">
        <f t="shared" si="84"/>
        <v/>
      </c>
      <c r="BZ62" s="441"/>
      <c r="CA62" s="456"/>
      <c r="CB62" s="457" t="str">
        <f t="shared" si="85"/>
        <v/>
      </c>
      <c r="CC62" s="441"/>
      <c r="CD62" s="456"/>
      <c r="CE62" s="457" t="str">
        <f t="shared" si="86"/>
        <v/>
      </c>
      <c r="CF62" s="441"/>
      <c r="CG62" s="456"/>
      <c r="CH62" s="457" t="str">
        <f t="shared" si="87"/>
        <v/>
      </c>
      <c r="CI62" s="441"/>
      <c r="CJ62" s="456"/>
      <c r="CK62" s="457" t="str">
        <f t="shared" si="88"/>
        <v/>
      </c>
      <c r="CL62" s="441"/>
      <c r="CM62" s="456"/>
      <c r="CN62" s="457" t="str">
        <f t="shared" si="89"/>
        <v/>
      </c>
      <c r="CO62" s="441"/>
      <c r="CP62" s="456"/>
      <c r="CQ62" s="457" t="str">
        <f t="shared" si="90"/>
        <v/>
      </c>
    </row>
    <row r="63" spans="1:95" ht="21">
      <c r="A63" s="433"/>
      <c r="B63" s="436">
        <f t="shared" si="52"/>
        <v>0</v>
      </c>
      <c r="C63" s="439">
        <f t="shared" si="53"/>
        <v>0</v>
      </c>
      <c r="D63" s="596">
        <f>IF(ISTEXT(AZ63),0,IF(ISBLANK(AZ63),0,(AZ63/AY16)*D16))</f>
        <v>0</v>
      </c>
      <c r="E63" s="605" t="str">
        <f t="shared" si="54"/>
        <v/>
      </c>
      <c r="F63" s="603">
        <f t="shared" si="55"/>
        <v>0</v>
      </c>
      <c r="G63" s="596">
        <f>IF(ISTEXT(BC63),0,IF(ISBLANK(BC63),0,(BC63/BB16)*G16))</f>
        <v>0</v>
      </c>
      <c r="H63" s="605" t="str">
        <f t="shared" si="56"/>
        <v/>
      </c>
      <c r="I63" s="603">
        <f t="shared" si="57"/>
        <v>0</v>
      </c>
      <c r="J63" s="596">
        <f>IF(ISTEXT(BF63),0,IF(ISBLANK(BF63),0,(BF63/J16)*BE16))</f>
        <v>0</v>
      </c>
      <c r="K63" s="605" t="str">
        <f t="shared" si="58"/>
        <v/>
      </c>
      <c r="L63" s="603">
        <f t="shared" si="59"/>
        <v>0</v>
      </c>
      <c r="M63" s="596">
        <f>IF(ISTEXT(BI63),0,IF(ISBLANK(BI63),0,(BI63/BH16*M16)))</f>
        <v>0</v>
      </c>
      <c r="N63" s="605" t="str">
        <f t="shared" si="60"/>
        <v/>
      </c>
      <c r="O63" s="603">
        <f t="shared" si="61"/>
        <v>0</v>
      </c>
      <c r="P63" s="596">
        <f>IF(ISTEXT(BL63),0,IF(ISBLANK(BL63),0,(BL63/BK16)*P16))</f>
        <v>0</v>
      </c>
      <c r="Q63" s="605" t="str">
        <f t="shared" si="62"/>
        <v/>
      </c>
      <c r="R63" s="600">
        <f t="shared" si="63"/>
        <v>0</v>
      </c>
      <c r="S63" s="596">
        <f>IF(ISTEXT(BO63),0,IF(ISBLANK(BO63),0,(BO63/BN16)*S16))</f>
        <v>0</v>
      </c>
      <c r="T63" s="605" t="str">
        <f t="shared" si="64"/>
        <v/>
      </c>
      <c r="U63" s="603">
        <f t="shared" si="65"/>
        <v>0</v>
      </c>
      <c r="V63" s="596">
        <f>IF(ISTEXT(BR63),0,IF(ISBLANK(BR63),0,(BR63/BQ16)*V16))</f>
        <v>0</v>
      </c>
      <c r="W63" s="605" t="str">
        <f t="shared" si="66"/>
        <v/>
      </c>
      <c r="X63" s="603">
        <f t="shared" si="67"/>
        <v>0</v>
      </c>
      <c r="Y63" s="596">
        <f>IF(ISTEXT(BU63),0,IF(ISBLANK(BU63),0,(BU63/BT16)*Y16))</f>
        <v>0</v>
      </c>
      <c r="Z63" s="605" t="str">
        <f t="shared" si="68"/>
        <v/>
      </c>
      <c r="AA63" s="603">
        <f t="shared" si="69"/>
        <v>0</v>
      </c>
      <c r="AB63" s="596">
        <f>IF(ISTEXT(BX63),0,IF(ISBLANK(BX63),0,(BX63/BW16)*AB16))</f>
        <v>0</v>
      </c>
      <c r="AC63" s="605" t="str">
        <f t="shared" si="70"/>
        <v/>
      </c>
      <c r="AD63" s="600">
        <f t="shared" si="71"/>
        <v>0</v>
      </c>
      <c r="AE63" s="596">
        <f>IF(ISTEXT(CA63),0,IF(ISBLANK(CA63),0,(CA63/BZ16)*AE16))</f>
        <v>0</v>
      </c>
      <c r="AF63" s="605" t="str">
        <f t="shared" si="72"/>
        <v/>
      </c>
      <c r="AG63" s="600">
        <f t="shared" si="73"/>
        <v>0</v>
      </c>
      <c r="AH63" s="596">
        <f>IF(ISTEXT(CD63),0,IF(ISBLANK(CD63),0,(CD63/CC16)*AH16))</f>
        <v>0</v>
      </c>
      <c r="AI63" s="605" t="str">
        <f t="shared" si="74"/>
        <v/>
      </c>
      <c r="AJ63" s="600">
        <f t="shared" si="75"/>
        <v>0</v>
      </c>
      <c r="AK63" s="596">
        <f>IF(ISTEXT(CG63),0,IF(ISBLANK(CG63),0,(CG63/CF16)*AK16))</f>
        <v>0</v>
      </c>
      <c r="AL63" s="605" t="str">
        <f t="shared" si="76"/>
        <v/>
      </c>
      <c r="AM63" s="600">
        <f t="shared" si="77"/>
        <v>0</v>
      </c>
      <c r="AN63" s="596">
        <f>IF(ISTEXT(CJ63),0,IF(ISBLANK(CJ63),0,(CJ63/CI16)*AN16))</f>
        <v>0</v>
      </c>
      <c r="AO63" s="605" t="str">
        <f t="shared" si="78"/>
        <v/>
      </c>
      <c r="AP63" s="600">
        <f t="shared" si="79"/>
        <v>0</v>
      </c>
      <c r="AQ63" s="596">
        <f>IF(ISTEXT(CM63),0,IF(ISBLANK(CM63),0,(CM63/CL16)*AQ16))</f>
        <v>0</v>
      </c>
      <c r="AR63" s="605" t="str">
        <f t="shared" si="80"/>
        <v/>
      </c>
      <c r="AS63" s="600">
        <f t="shared" si="81"/>
        <v>0</v>
      </c>
      <c r="AT63" s="596">
        <f>IF(ISTEXT(CP63),0,IF(ISBLANK(CP63),0,(CP63/CO16)*AT16))</f>
        <v>0</v>
      </c>
      <c r="AU63" s="605" t="str">
        <f t="shared" si="82"/>
        <v/>
      </c>
      <c r="AV63" s="600">
        <f t="shared" si="83"/>
        <v>0</v>
      </c>
      <c r="AW63" s="447"/>
      <c r="AX63" s="442"/>
      <c r="AY63" s="441"/>
      <c r="AZ63" s="456"/>
      <c r="BA63" s="502" t="str">
        <f t="shared" si="47"/>
        <v/>
      </c>
      <c r="BB63" s="441"/>
      <c r="BC63" s="456"/>
      <c r="BD63" s="498" t="str">
        <f t="shared" si="48"/>
        <v/>
      </c>
      <c r="BE63" s="441"/>
      <c r="BF63" s="456"/>
      <c r="BG63" s="494" t="str">
        <f t="shared" si="49"/>
        <v/>
      </c>
      <c r="BH63" s="441"/>
      <c r="BI63" s="456"/>
      <c r="BJ63" s="490" t="str">
        <f t="shared" si="45"/>
        <v/>
      </c>
      <c r="BK63" s="441"/>
      <c r="BL63" s="456"/>
      <c r="BM63" s="486" t="str">
        <f t="shared" si="44"/>
        <v/>
      </c>
      <c r="BN63" s="441"/>
      <c r="BO63" s="456"/>
      <c r="BP63" s="482" t="str">
        <f t="shared" si="50"/>
        <v/>
      </c>
      <c r="BQ63" s="441"/>
      <c r="BR63" s="456"/>
      <c r="BS63" s="478" t="str">
        <f t="shared" si="51"/>
        <v/>
      </c>
      <c r="BT63" s="441"/>
      <c r="BU63" s="456"/>
      <c r="BV63" s="474" t="str">
        <f t="shared" si="46"/>
        <v/>
      </c>
      <c r="BW63" s="441"/>
      <c r="BX63" s="456"/>
      <c r="BY63" s="469" t="str">
        <f t="shared" si="84"/>
        <v/>
      </c>
      <c r="BZ63" s="441"/>
      <c r="CA63" s="456"/>
      <c r="CB63" s="457" t="str">
        <f t="shared" si="85"/>
        <v/>
      </c>
      <c r="CC63" s="441"/>
      <c r="CD63" s="456"/>
      <c r="CE63" s="457" t="str">
        <f t="shared" si="86"/>
        <v/>
      </c>
      <c r="CF63" s="441"/>
      <c r="CG63" s="456"/>
      <c r="CH63" s="457" t="str">
        <f t="shared" si="87"/>
        <v/>
      </c>
      <c r="CI63" s="441"/>
      <c r="CJ63" s="456"/>
      <c r="CK63" s="457" t="str">
        <f t="shared" si="88"/>
        <v/>
      </c>
      <c r="CL63" s="441"/>
      <c r="CM63" s="456"/>
      <c r="CN63" s="457" t="str">
        <f t="shared" si="89"/>
        <v/>
      </c>
      <c r="CO63" s="441"/>
      <c r="CP63" s="456"/>
      <c r="CQ63" s="457" t="str">
        <f t="shared" si="90"/>
        <v/>
      </c>
    </row>
    <row r="64" spans="1:95" ht="21">
      <c r="A64" s="433"/>
      <c r="B64" s="436">
        <f t="shared" si="52"/>
        <v>0</v>
      </c>
      <c r="C64" s="439">
        <f t="shared" si="53"/>
        <v>0</v>
      </c>
      <c r="D64" s="596">
        <f>IF(ISTEXT(AZ64),0,IF(ISBLANK(AZ64),0,(AZ64/AY16)*D16))</f>
        <v>0</v>
      </c>
      <c r="E64" s="605" t="str">
        <f t="shared" si="54"/>
        <v/>
      </c>
      <c r="F64" s="603">
        <f t="shared" si="55"/>
        <v>0</v>
      </c>
      <c r="G64" s="596">
        <f>IF(ISTEXT(BC64),0,IF(ISBLANK(BC64),0,(BC64/BB16)*G16))</f>
        <v>0</v>
      </c>
      <c r="H64" s="605" t="str">
        <f t="shared" si="56"/>
        <v/>
      </c>
      <c r="I64" s="603">
        <f t="shared" si="57"/>
        <v>0</v>
      </c>
      <c r="J64" s="596">
        <f>IF(ISTEXT(BF64),0,IF(ISBLANK(BF64),0,(BF64/J16)*BE16))</f>
        <v>0</v>
      </c>
      <c r="K64" s="605" t="str">
        <f t="shared" si="58"/>
        <v/>
      </c>
      <c r="L64" s="603">
        <f t="shared" si="59"/>
        <v>0</v>
      </c>
      <c r="M64" s="596">
        <f>IF(ISTEXT(BI64),0,IF(ISBLANK(BI64),0,(BI64/BH16*M16)))</f>
        <v>0</v>
      </c>
      <c r="N64" s="605" t="str">
        <f t="shared" si="60"/>
        <v/>
      </c>
      <c r="O64" s="603">
        <f t="shared" si="61"/>
        <v>0</v>
      </c>
      <c r="P64" s="596">
        <f>IF(ISTEXT(BL64),0,IF(ISBLANK(BL64),0,(BL64/BK16)*P16))</f>
        <v>0</v>
      </c>
      <c r="Q64" s="605" t="str">
        <f t="shared" si="62"/>
        <v/>
      </c>
      <c r="R64" s="600">
        <f t="shared" si="63"/>
        <v>0</v>
      </c>
      <c r="S64" s="596">
        <f>IF(ISTEXT(BO64),0,IF(ISBLANK(BO64),0,(BO64/BN16)*S16))</f>
        <v>0</v>
      </c>
      <c r="T64" s="605" t="str">
        <f t="shared" si="64"/>
        <v/>
      </c>
      <c r="U64" s="603">
        <f t="shared" si="65"/>
        <v>0</v>
      </c>
      <c r="V64" s="596">
        <f>IF(ISTEXT(BR64),0,IF(ISBLANK(BR64),0,(BR64/BQ16)*V16))</f>
        <v>0</v>
      </c>
      <c r="W64" s="605" t="str">
        <f t="shared" si="66"/>
        <v/>
      </c>
      <c r="X64" s="603">
        <f t="shared" si="67"/>
        <v>0</v>
      </c>
      <c r="Y64" s="596">
        <f>IF(ISTEXT(BU64),0,IF(ISBLANK(BU64),0,(BU64/BT16)*Y16))</f>
        <v>0</v>
      </c>
      <c r="Z64" s="605" t="str">
        <f t="shared" si="68"/>
        <v/>
      </c>
      <c r="AA64" s="603">
        <f t="shared" si="69"/>
        <v>0</v>
      </c>
      <c r="AB64" s="596">
        <f>IF(ISTEXT(BX64),0,IF(ISBLANK(BX64),0,(BX64/BW16)*AB16))</f>
        <v>0</v>
      </c>
      <c r="AC64" s="605" t="str">
        <f t="shared" si="70"/>
        <v/>
      </c>
      <c r="AD64" s="600">
        <f t="shared" si="71"/>
        <v>0</v>
      </c>
      <c r="AE64" s="596">
        <f>IF(ISTEXT(CA64),0,IF(ISBLANK(CA64),0,(CA64/BZ16)*AE16))</f>
        <v>0</v>
      </c>
      <c r="AF64" s="605" t="str">
        <f t="shared" si="72"/>
        <v/>
      </c>
      <c r="AG64" s="600">
        <f t="shared" si="73"/>
        <v>0</v>
      </c>
      <c r="AH64" s="596">
        <f>IF(ISTEXT(CD64),0,IF(ISBLANK(CD64),0,(CD64/CC16)*AH16))</f>
        <v>0</v>
      </c>
      <c r="AI64" s="605" t="str">
        <f t="shared" si="74"/>
        <v/>
      </c>
      <c r="AJ64" s="600">
        <f t="shared" si="75"/>
        <v>0</v>
      </c>
      <c r="AK64" s="596">
        <f>IF(ISTEXT(CG64),0,IF(ISBLANK(CG64),0,(CG64/CF16)*AK16))</f>
        <v>0</v>
      </c>
      <c r="AL64" s="605" t="str">
        <f t="shared" si="76"/>
        <v/>
      </c>
      <c r="AM64" s="600">
        <f t="shared" si="77"/>
        <v>0</v>
      </c>
      <c r="AN64" s="596">
        <f>IF(ISTEXT(CJ64),0,IF(ISBLANK(CJ64),0,(CJ64/CI16)*AN16))</f>
        <v>0</v>
      </c>
      <c r="AO64" s="605" t="str">
        <f t="shared" si="78"/>
        <v/>
      </c>
      <c r="AP64" s="600">
        <f t="shared" si="79"/>
        <v>0</v>
      </c>
      <c r="AQ64" s="596">
        <f>IF(ISTEXT(CM64),0,IF(ISBLANK(CM64),0,(CM64/CL16)*AQ16))</f>
        <v>0</v>
      </c>
      <c r="AR64" s="605" t="str">
        <f t="shared" si="80"/>
        <v/>
      </c>
      <c r="AS64" s="600">
        <f t="shared" si="81"/>
        <v>0</v>
      </c>
      <c r="AT64" s="596">
        <f>IF(ISTEXT(CP64),0,IF(ISBLANK(CP64),0,(CP64/CO16)*AT16))</f>
        <v>0</v>
      </c>
      <c r="AU64" s="605" t="str">
        <f t="shared" si="82"/>
        <v/>
      </c>
      <c r="AV64" s="600">
        <f t="shared" si="83"/>
        <v>0</v>
      </c>
      <c r="AW64" s="447"/>
      <c r="AX64" s="442"/>
      <c r="AY64" s="441"/>
      <c r="AZ64" s="456"/>
      <c r="BA64" s="502" t="str">
        <f t="shared" si="47"/>
        <v/>
      </c>
      <c r="BB64" s="441"/>
      <c r="BC64" s="456"/>
      <c r="BD64" s="498" t="str">
        <f t="shared" si="48"/>
        <v/>
      </c>
      <c r="BE64" s="441"/>
      <c r="BF64" s="456"/>
      <c r="BG64" s="494" t="str">
        <f t="shared" si="49"/>
        <v/>
      </c>
      <c r="BH64" s="441"/>
      <c r="BI64" s="456"/>
      <c r="BJ64" s="490" t="str">
        <f t="shared" si="45"/>
        <v/>
      </c>
      <c r="BK64" s="441"/>
      <c r="BL64" s="456"/>
      <c r="BM64" s="486" t="str">
        <f t="shared" si="44"/>
        <v/>
      </c>
      <c r="BN64" s="441"/>
      <c r="BO64" s="456"/>
      <c r="BP64" s="482" t="str">
        <f t="shared" si="50"/>
        <v/>
      </c>
      <c r="BQ64" s="441"/>
      <c r="BR64" s="456"/>
      <c r="BS64" s="478" t="str">
        <f t="shared" si="51"/>
        <v/>
      </c>
      <c r="BT64" s="441"/>
      <c r="BU64" s="456"/>
      <c r="BV64" s="474" t="str">
        <f t="shared" si="46"/>
        <v/>
      </c>
      <c r="BW64" s="441"/>
      <c r="BX64" s="456"/>
      <c r="BY64" s="469" t="str">
        <f t="shared" si="84"/>
        <v/>
      </c>
      <c r="BZ64" s="441"/>
      <c r="CA64" s="456"/>
      <c r="CB64" s="457" t="str">
        <f t="shared" si="85"/>
        <v/>
      </c>
      <c r="CC64" s="441"/>
      <c r="CD64" s="456"/>
      <c r="CE64" s="457" t="str">
        <f t="shared" si="86"/>
        <v/>
      </c>
      <c r="CF64" s="441"/>
      <c r="CG64" s="456"/>
      <c r="CH64" s="457" t="str">
        <f t="shared" si="87"/>
        <v/>
      </c>
      <c r="CI64" s="441"/>
      <c r="CJ64" s="456"/>
      <c r="CK64" s="457" t="str">
        <f t="shared" si="88"/>
        <v/>
      </c>
      <c r="CL64" s="441"/>
      <c r="CM64" s="456"/>
      <c r="CN64" s="457" t="str">
        <f t="shared" si="89"/>
        <v/>
      </c>
      <c r="CO64" s="441"/>
      <c r="CP64" s="456"/>
      <c r="CQ64" s="457" t="str">
        <f t="shared" si="90"/>
        <v/>
      </c>
    </row>
    <row r="65" spans="1:95" ht="21">
      <c r="A65" s="433"/>
      <c r="B65" s="436">
        <f t="shared" si="52"/>
        <v>0</v>
      </c>
      <c r="C65" s="439">
        <f t="shared" si="53"/>
        <v>0</v>
      </c>
      <c r="D65" s="596">
        <f>IF(ISTEXT(AZ65),0,IF(ISBLANK(AZ65),0,(AZ65/AY16)*D16))</f>
        <v>0</v>
      </c>
      <c r="E65" s="605" t="str">
        <f t="shared" si="54"/>
        <v/>
      </c>
      <c r="F65" s="603">
        <f t="shared" si="55"/>
        <v>0</v>
      </c>
      <c r="G65" s="596">
        <f>IF(ISTEXT(BC65),0,IF(ISBLANK(BC65),0,(BC65/BB16)*G16))</f>
        <v>0</v>
      </c>
      <c r="H65" s="605" t="str">
        <f t="shared" si="56"/>
        <v/>
      </c>
      <c r="I65" s="603">
        <f t="shared" si="57"/>
        <v>0</v>
      </c>
      <c r="J65" s="596">
        <f>IF(ISTEXT(BF65),0,IF(ISBLANK(BF65),0,(BF65/J16)*BE16))</f>
        <v>0</v>
      </c>
      <c r="K65" s="605" t="str">
        <f t="shared" si="58"/>
        <v/>
      </c>
      <c r="L65" s="603">
        <f t="shared" si="59"/>
        <v>0</v>
      </c>
      <c r="M65" s="596">
        <f>IF(ISTEXT(BI65),0,IF(ISBLANK(BI65),0,(BI65/BH16*M16)))</f>
        <v>0</v>
      </c>
      <c r="N65" s="605" t="str">
        <f t="shared" si="60"/>
        <v/>
      </c>
      <c r="O65" s="603">
        <f t="shared" si="61"/>
        <v>0</v>
      </c>
      <c r="P65" s="596">
        <f>IF(ISTEXT(BL65),0,IF(ISBLANK(BL65),0,(BL65/BK16)*P16))</f>
        <v>0</v>
      </c>
      <c r="Q65" s="605" t="str">
        <f t="shared" si="62"/>
        <v/>
      </c>
      <c r="R65" s="600">
        <f t="shared" si="63"/>
        <v>0</v>
      </c>
      <c r="S65" s="596">
        <f>IF(ISTEXT(BO65),0,IF(ISBLANK(BO65),0,(BO65/BN16)*S16))</f>
        <v>0</v>
      </c>
      <c r="T65" s="605" t="str">
        <f t="shared" si="64"/>
        <v/>
      </c>
      <c r="U65" s="603">
        <f t="shared" si="65"/>
        <v>0</v>
      </c>
      <c r="V65" s="596">
        <f>IF(ISTEXT(BR65),0,IF(ISBLANK(BR65),0,(BR65/BQ16)*V16))</f>
        <v>0</v>
      </c>
      <c r="W65" s="605" t="str">
        <f t="shared" si="66"/>
        <v/>
      </c>
      <c r="X65" s="603">
        <f t="shared" si="67"/>
        <v>0</v>
      </c>
      <c r="Y65" s="596">
        <f>IF(ISTEXT(BU65),0,IF(ISBLANK(BU65),0,(BU65/BT16)*Y16))</f>
        <v>0</v>
      </c>
      <c r="Z65" s="605" t="str">
        <f t="shared" si="68"/>
        <v/>
      </c>
      <c r="AA65" s="603">
        <f t="shared" si="69"/>
        <v>0</v>
      </c>
      <c r="AB65" s="596">
        <f>IF(ISTEXT(BX65),0,IF(ISBLANK(BX65),0,(BX65/BW16)*AB16))</f>
        <v>0</v>
      </c>
      <c r="AC65" s="605" t="str">
        <f t="shared" si="70"/>
        <v/>
      </c>
      <c r="AD65" s="600">
        <f t="shared" si="71"/>
        <v>0</v>
      </c>
      <c r="AE65" s="596">
        <f>IF(ISTEXT(CA65),0,IF(ISBLANK(CA65),0,(CA65/BZ16)*AE16))</f>
        <v>0</v>
      </c>
      <c r="AF65" s="605" t="str">
        <f t="shared" si="72"/>
        <v/>
      </c>
      <c r="AG65" s="600">
        <f t="shared" si="73"/>
        <v>0</v>
      </c>
      <c r="AH65" s="596">
        <f>IF(ISTEXT(CD65),0,IF(ISBLANK(CD65),0,(CD65/CC16)*AH16))</f>
        <v>0</v>
      </c>
      <c r="AI65" s="605" t="str">
        <f t="shared" si="74"/>
        <v/>
      </c>
      <c r="AJ65" s="600">
        <f t="shared" si="75"/>
        <v>0</v>
      </c>
      <c r="AK65" s="596">
        <f>IF(ISTEXT(CG65),0,IF(ISBLANK(CG65),0,(CG65/CF16)*AK16))</f>
        <v>0</v>
      </c>
      <c r="AL65" s="605" t="str">
        <f t="shared" si="76"/>
        <v/>
      </c>
      <c r="AM65" s="600">
        <f t="shared" si="77"/>
        <v>0</v>
      </c>
      <c r="AN65" s="596">
        <f>IF(ISTEXT(CJ65),0,IF(ISBLANK(CJ65),0,(CJ65/CI16)*AN16))</f>
        <v>0</v>
      </c>
      <c r="AO65" s="605" t="str">
        <f t="shared" si="78"/>
        <v/>
      </c>
      <c r="AP65" s="600">
        <f t="shared" si="79"/>
        <v>0</v>
      </c>
      <c r="AQ65" s="596">
        <f>IF(ISTEXT(CM65),0,IF(ISBLANK(CM65),0,(CM65/CL16)*AQ16))</f>
        <v>0</v>
      </c>
      <c r="AR65" s="605" t="str">
        <f t="shared" si="80"/>
        <v/>
      </c>
      <c r="AS65" s="600">
        <f t="shared" si="81"/>
        <v>0</v>
      </c>
      <c r="AT65" s="596">
        <f>IF(ISTEXT(CP65),0,IF(ISBLANK(CP65),0,(CP65/CO16)*AT16))</f>
        <v>0</v>
      </c>
      <c r="AU65" s="605" t="str">
        <f t="shared" si="82"/>
        <v/>
      </c>
      <c r="AV65" s="600">
        <f t="shared" si="83"/>
        <v>0</v>
      </c>
      <c r="AW65" s="447"/>
      <c r="AX65" s="442"/>
      <c r="AY65" s="441"/>
      <c r="AZ65" s="461"/>
      <c r="BA65" s="504" t="str">
        <f t="shared" si="47"/>
        <v/>
      </c>
      <c r="BB65" s="441"/>
      <c r="BC65" s="461"/>
      <c r="BD65" s="500" t="str">
        <f t="shared" si="48"/>
        <v/>
      </c>
      <c r="BE65" s="441"/>
      <c r="BF65" s="461"/>
      <c r="BG65" s="496" t="str">
        <f t="shared" si="49"/>
        <v/>
      </c>
      <c r="BH65" s="441"/>
      <c r="BI65" s="461"/>
      <c r="BJ65" s="492" t="str">
        <f t="shared" si="45"/>
        <v/>
      </c>
      <c r="BK65" s="441"/>
      <c r="BL65" s="461"/>
      <c r="BM65" s="488" t="str">
        <f t="shared" si="44"/>
        <v/>
      </c>
      <c r="BN65" s="441"/>
      <c r="BO65" s="461"/>
      <c r="BP65" s="484" t="str">
        <f t="shared" si="50"/>
        <v/>
      </c>
      <c r="BQ65" s="441"/>
      <c r="BR65" s="461"/>
      <c r="BS65" s="480" t="str">
        <f t="shared" si="51"/>
        <v/>
      </c>
      <c r="BT65" s="441"/>
      <c r="BU65" s="461"/>
      <c r="BV65" s="476" t="str">
        <f t="shared" si="46"/>
        <v/>
      </c>
      <c r="BW65" s="441"/>
      <c r="BX65" s="461"/>
      <c r="BY65" s="471" t="str">
        <f t="shared" si="84"/>
        <v/>
      </c>
      <c r="BZ65" s="441"/>
      <c r="CA65" s="461"/>
      <c r="CB65" s="462" t="str">
        <f t="shared" si="85"/>
        <v/>
      </c>
      <c r="CC65" s="441"/>
      <c r="CD65" s="461"/>
      <c r="CE65" s="462" t="str">
        <f t="shared" si="86"/>
        <v/>
      </c>
      <c r="CF65" s="441"/>
      <c r="CG65" s="461"/>
      <c r="CH65" s="462" t="str">
        <f t="shared" si="87"/>
        <v/>
      </c>
      <c r="CI65" s="441"/>
      <c r="CJ65" s="461"/>
      <c r="CK65" s="462" t="str">
        <f t="shared" si="88"/>
        <v/>
      </c>
      <c r="CL65" s="441"/>
      <c r="CM65" s="461"/>
      <c r="CN65" s="462" t="str">
        <f t="shared" si="89"/>
        <v/>
      </c>
      <c r="CO65" s="441"/>
      <c r="CP65" s="461"/>
      <c r="CQ65" s="462" t="str">
        <f t="shared" si="90"/>
        <v/>
      </c>
    </row>
    <row r="66" spans="1:95" ht="21">
      <c r="A66" s="433"/>
      <c r="B66" s="436">
        <f t="shared" si="52"/>
        <v>0</v>
      </c>
      <c r="C66" s="439">
        <f t="shared" si="53"/>
        <v>0</v>
      </c>
      <c r="D66" s="596">
        <f>IF(ISTEXT(AZ66),0,IF(ISBLANK(AZ66),0,(AZ66/AY16)*D16))</f>
        <v>0</v>
      </c>
      <c r="E66" s="605" t="str">
        <f t="shared" si="54"/>
        <v/>
      </c>
      <c r="F66" s="603">
        <f t="shared" si="55"/>
        <v>0</v>
      </c>
      <c r="G66" s="596">
        <f>IF(ISTEXT(BC66),0,IF(ISBLANK(BC66),0,(BC66/BB16)*G16))</f>
        <v>0</v>
      </c>
      <c r="H66" s="605" t="str">
        <f t="shared" si="56"/>
        <v/>
      </c>
      <c r="I66" s="603">
        <f t="shared" si="57"/>
        <v>0</v>
      </c>
      <c r="J66" s="596">
        <f>IF(ISTEXT(BF66),0,IF(ISBLANK(BF66),0,(BF66/J16)*BE16))</f>
        <v>0</v>
      </c>
      <c r="K66" s="605" t="str">
        <f t="shared" si="58"/>
        <v/>
      </c>
      <c r="L66" s="603">
        <f t="shared" si="59"/>
        <v>0</v>
      </c>
      <c r="M66" s="596">
        <f>IF(ISTEXT(BI66),0,IF(ISBLANK(BI66),0,(BI66/BH16*M16)))</f>
        <v>0</v>
      </c>
      <c r="N66" s="605" t="str">
        <f t="shared" si="60"/>
        <v/>
      </c>
      <c r="O66" s="603">
        <f t="shared" si="61"/>
        <v>0</v>
      </c>
      <c r="P66" s="596">
        <f>IF(ISTEXT(BL66),0,IF(ISBLANK(BL66),0,(BL66/BK16)*P16))</f>
        <v>0</v>
      </c>
      <c r="Q66" s="605" t="str">
        <f t="shared" si="62"/>
        <v/>
      </c>
      <c r="R66" s="600">
        <f t="shared" si="63"/>
        <v>0</v>
      </c>
      <c r="S66" s="596">
        <f>IF(ISTEXT(BO66),0,IF(ISBLANK(BO66),0,(BO66/BN16)*S16))</f>
        <v>0</v>
      </c>
      <c r="T66" s="605" t="str">
        <f t="shared" si="64"/>
        <v/>
      </c>
      <c r="U66" s="603">
        <f t="shared" si="65"/>
        <v>0</v>
      </c>
      <c r="V66" s="596">
        <f>IF(ISTEXT(BR66),0,IF(ISBLANK(BR66),0,(BR66/BQ16)*V16))</f>
        <v>0</v>
      </c>
      <c r="W66" s="605" t="str">
        <f t="shared" si="66"/>
        <v/>
      </c>
      <c r="X66" s="603">
        <f t="shared" si="67"/>
        <v>0</v>
      </c>
      <c r="Y66" s="596">
        <f>IF(ISTEXT(BU66),0,IF(ISBLANK(BU66),0,(BU66/BT16)*Y16))</f>
        <v>0</v>
      </c>
      <c r="Z66" s="605" t="str">
        <f t="shared" si="68"/>
        <v/>
      </c>
      <c r="AA66" s="603">
        <f t="shared" si="69"/>
        <v>0</v>
      </c>
      <c r="AB66" s="596">
        <f>IF(ISTEXT(BX66),0,IF(ISBLANK(BX66),0,(BX66/BW16)*AB16))</f>
        <v>0</v>
      </c>
      <c r="AC66" s="605" t="str">
        <f t="shared" si="70"/>
        <v/>
      </c>
      <c r="AD66" s="600">
        <f t="shared" si="71"/>
        <v>0</v>
      </c>
      <c r="AE66" s="596">
        <f>IF(ISTEXT(CA66),0,IF(ISBLANK(CA66),0,(CA66/BZ16)*AE16))</f>
        <v>0</v>
      </c>
      <c r="AF66" s="605" t="str">
        <f t="shared" si="72"/>
        <v/>
      </c>
      <c r="AG66" s="600">
        <f t="shared" si="73"/>
        <v>0</v>
      </c>
      <c r="AH66" s="596">
        <f>IF(ISTEXT(CD66),0,IF(ISBLANK(CD66),0,(CD66/CC16)*AH16))</f>
        <v>0</v>
      </c>
      <c r="AI66" s="605" t="str">
        <f t="shared" si="74"/>
        <v/>
      </c>
      <c r="AJ66" s="600">
        <f t="shared" si="75"/>
        <v>0</v>
      </c>
      <c r="AK66" s="596">
        <f>IF(ISTEXT(CG66),0,IF(ISBLANK(CG66),0,(CG66/CF16)*AK16))</f>
        <v>0</v>
      </c>
      <c r="AL66" s="605" t="str">
        <f t="shared" si="76"/>
        <v/>
      </c>
      <c r="AM66" s="600">
        <f t="shared" si="77"/>
        <v>0</v>
      </c>
      <c r="AN66" s="596">
        <f>IF(ISTEXT(CJ66),0,IF(ISBLANK(CJ66),0,(CJ66/CI16)*AN16))</f>
        <v>0</v>
      </c>
      <c r="AO66" s="605" t="str">
        <f t="shared" si="78"/>
        <v/>
      </c>
      <c r="AP66" s="600">
        <f t="shared" si="79"/>
        <v>0</v>
      </c>
      <c r="AQ66" s="596">
        <f>IF(ISTEXT(CM66),0,IF(ISBLANK(CM66),0,(CM66/CL16)*AQ16))</f>
        <v>0</v>
      </c>
      <c r="AR66" s="605" t="str">
        <f t="shared" si="80"/>
        <v/>
      </c>
      <c r="AS66" s="600">
        <f t="shared" si="81"/>
        <v>0</v>
      </c>
      <c r="AT66" s="596">
        <f>IF(ISTEXT(CP66),0,IF(ISBLANK(CP66),0,(CP66/CO16)*AT16))</f>
        <v>0</v>
      </c>
      <c r="AU66" s="605" t="str">
        <f t="shared" si="82"/>
        <v/>
      </c>
      <c r="AV66" s="600">
        <f t="shared" si="83"/>
        <v>0</v>
      </c>
      <c r="AW66" s="447"/>
      <c r="AX66" s="442"/>
      <c r="AY66" s="441"/>
      <c r="AZ66" s="456"/>
      <c r="BA66" s="502" t="str">
        <f t="shared" si="47"/>
        <v/>
      </c>
      <c r="BB66" s="441"/>
      <c r="BC66" s="456"/>
      <c r="BD66" s="498" t="str">
        <f t="shared" si="48"/>
        <v/>
      </c>
      <c r="BE66" s="441"/>
      <c r="BF66" s="456"/>
      <c r="BG66" s="494" t="str">
        <f t="shared" si="49"/>
        <v/>
      </c>
      <c r="BH66" s="441"/>
      <c r="BI66" s="456"/>
      <c r="BJ66" s="490" t="str">
        <f t="shared" si="45"/>
        <v/>
      </c>
      <c r="BK66" s="441"/>
      <c r="BL66" s="456"/>
      <c r="BM66" s="486" t="str">
        <f t="shared" si="44"/>
        <v/>
      </c>
      <c r="BN66" s="441"/>
      <c r="BO66" s="456"/>
      <c r="BP66" s="482" t="str">
        <f t="shared" si="50"/>
        <v/>
      </c>
      <c r="BQ66" s="441"/>
      <c r="BR66" s="456"/>
      <c r="BS66" s="478" t="str">
        <f t="shared" si="51"/>
        <v/>
      </c>
      <c r="BT66" s="441"/>
      <c r="BU66" s="456"/>
      <c r="BV66" s="474" t="str">
        <f t="shared" si="46"/>
        <v/>
      </c>
      <c r="BW66" s="441"/>
      <c r="BX66" s="461"/>
      <c r="BY66" s="471" t="str">
        <f t="shared" si="84"/>
        <v/>
      </c>
      <c r="BZ66" s="441"/>
      <c r="CA66" s="461"/>
      <c r="CB66" s="462" t="str">
        <f t="shared" si="85"/>
        <v/>
      </c>
      <c r="CC66" s="441"/>
      <c r="CD66" s="461"/>
      <c r="CE66" s="462" t="str">
        <f t="shared" si="86"/>
        <v/>
      </c>
      <c r="CF66" s="441"/>
      <c r="CG66" s="461"/>
      <c r="CH66" s="462" t="str">
        <f t="shared" si="87"/>
        <v/>
      </c>
      <c r="CI66" s="441"/>
      <c r="CJ66" s="461"/>
      <c r="CK66" s="462" t="str">
        <f t="shared" si="88"/>
        <v/>
      </c>
      <c r="CL66" s="441"/>
      <c r="CM66" s="461"/>
      <c r="CN66" s="462" t="str">
        <f t="shared" si="89"/>
        <v/>
      </c>
      <c r="CO66" s="441"/>
      <c r="CP66" s="461"/>
      <c r="CQ66" s="462" t="str">
        <f t="shared" si="90"/>
        <v/>
      </c>
    </row>
    <row r="67" spans="1:95" ht="21">
      <c r="A67" s="433"/>
      <c r="B67" s="436">
        <f t="shared" si="52"/>
        <v>0</v>
      </c>
      <c r="C67" s="439">
        <f t="shared" si="53"/>
        <v>0</v>
      </c>
      <c r="D67" s="596">
        <f>IF(ISTEXT(AZ67),0,IF(ISBLANK(AZ67),0,(AZ67/AY16)*D16))</f>
        <v>0</v>
      </c>
      <c r="E67" s="605" t="str">
        <f t="shared" si="54"/>
        <v/>
      </c>
      <c r="F67" s="603">
        <f t="shared" si="55"/>
        <v>0</v>
      </c>
      <c r="G67" s="596">
        <f>IF(ISTEXT(BC67),0,IF(ISBLANK(BC67),0,(BC67/BB16)*G16))</f>
        <v>0</v>
      </c>
      <c r="H67" s="605" t="str">
        <f t="shared" si="56"/>
        <v/>
      </c>
      <c r="I67" s="603">
        <f t="shared" si="57"/>
        <v>0</v>
      </c>
      <c r="J67" s="596">
        <f>IF(ISTEXT(BF67),0,IF(ISBLANK(BF67),0,(BF67/J16)*BE16))</f>
        <v>0</v>
      </c>
      <c r="K67" s="605" t="str">
        <f t="shared" si="58"/>
        <v/>
      </c>
      <c r="L67" s="603">
        <f t="shared" si="59"/>
        <v>0</v>
      </c>
      <c r="M67" s="596">
        <f>IF(ISTEXT(BI67),0,IF(ISBLANK(BI67),0,(BI67/BH16*M16)))</f>
        <v>0</v>
      </c>
      <c r="N67" s="605" t="str">
        <f t="shared" si="60"/>
        <v/>
      </c>
      <c r="O67" s="603">
        <f t="shared" si="61"/>
        <v>0</v>
      </c>
      <c r="P67" s="596">
        <f>IF(ISTEXT(BL67),0,IF(ISBLANK(BL67),0,(BL67/BK16)*P16))</f>
        <v>0</v>
      </c>
      <c r="Q67" s="605" t="str">
        <f t="shared" si="62"/>
        <v/>
      </c>
      <c r="R67" s="600">
        <f t="shared" si="63"/>
        <v>0</v>
      </c>
      <c r="S67" s="596">
        <f>IF(ISTEXT(BO67),0,IF(ISBLANK(BO67),0,(BO67/BN16)*S16))</f>
        <v>0</v>
      </c>
      <c r="T67" s="605" t="str">
        <f t="shared" si="64"/>
        <v/>
      </c>
      <c r="U67" s="603">
        <f t="shared" si="65"/>
        <v>0</v>
      </c>
      <c r="V67" s="596">
        <f>IF(ISTEXT(BR67),0,IF(ISBLANK(BR67),0,(BR67/BQ16)*V16))</f>
        <v>0</v>
      </c>
      <c r="W67" s="605" t="str">
        <f t="shared" si="66"/>
        <v/>
      </c>
      <c r="X67" s="603">
        <f t="shared" si="67"/>
        <v>0</v>
      </c>
      <c r="Y67" s="596">
        <f>IF(ISTEXT(BU67),0,IF(ISBLANK(BU67),0,(BU67/BT16)*Y16))</f>
        <v>0</v>
      </c>
      <c r="Z67" s="605" t="str">
        <f t="shared" si="68"/>
        <v/>
      </c>
      <c r="AA67" s="603">
        <f t="shared" si="69"/>
        <v>0</v>
      </c>
      <c r="AB67" s="596">
        <f>IF(ISTEXT(BX67),0,IF(ISBLANK(BX67),0,(BX67/BW16)*AB16))</f>
        <v>0</v>
      </c>
      <c r="AC67" s="605" t="str">
        <f t="shared" si="70"/>
        <v/>
      </c>
      <c r="AD67" s="600">
        <f t="shared" si="71"/>
        <v>0</v>
      </c>
      <c r="AE67" s="596">
        <f>IF(ISTEXT(CA67),0,IF(ISBLANK(CA67),0,(CA67/BZ16)*AE16))</f>
        <v>0</v>
      </c>
      <c r="AF67" s="605" t="str">
        <f t="shared" si="72"/>
        <v/>
      </c>
      <c r="AG67" s="600">
        <f t="shared" si="73"/>
        <v>0</v>
      </c>
      <c r="AH67" s="596">
        <f>IF(ISTEXT(CD67),0,IF(ISBLANK(CD67),0,(CD67/CC16)*AH16))</f>
        <v>0</v>
      </c>
      <c r="AI67" s="605" t="str">
        <f t="shared" si="74"/>
        <v/>
      </c>
      <c r="AJ67" s="600">
        <f t="shared" si="75"/>
        <v>0</v>
      </c>
      <c r="AK67" s="596">
        <f>IF(ISTEXT(CG67),0,IF(ISBLANK(CG67),0,(CG67/CF16)*AK16))</f>
        <v>0</v>
      </c>
      <c r="AL67" s="605" t="str">
        <f t="shared" si="76"/>
        <v/>
      </c>
      <c r="AM67" s="600">
        <f t="shared" si="77"/>
        <v>0</v>
      </c>
      <c r="AN67" s="596">
        <f>IF(ISTEXT(CJ67),0,IF(ISBLANK(CJ67),0,(CJ67/CI16)*AN16))</f>
        <v>0</v>
      </c>
      <c r="AO67" s="605" t="str">
        <f t="shared" si="78"/>
        <v/>
      </c>
      <c r="AP67" s="600">
        <f t="shared" si="79"/>
        <v>0</v>
      </c>
      <c r="AQ67" s="596">
        <f>IF(ISTEXT(CM67),0,IF(ISBLANK(CM67),0,(CM67/CL16)*AQ16))</f>
        <v>0</v>
      </c>
      <c r="AR67" s="605" t="str">
        <f t="shared" si="80"/>
        <v/>
      </c>
      <c r="AS67" s="600">
        <f t="shared" si="81"/>
        <v>0</v>
      </c>
      <c r="AT67" s="596">
        <f>IF(ISTEXT(CP67),0,IF(ISBLANK(CP67),0,(CP67/CO16)*AT16))</f>
        <v>0</v>
      </c>
      <c r="AU67" s="605" t="str">
        <f t="shared" si="82"/>
        <v/>
      </c>
      <c r="AV67" s="600">
        <f t="shared" si="83"/>
        <v>0</v>
      </c>
      <c r="AW67" s="447"/>
      <c r="AX67" s="442"/>
      <c r="AY67" s="441"/>
      <c r="AZ67" s="456"/>
      <c r="BA67" s="502" t="str">
        <f t="shared" si="47"/>
        <v/>
      </c>
      <c r="BB67" s="441"/>
      <c r="BC67" s="456"/>
      <c r="BD67" s="498" t="str">
        <f t="shared" si="48"/>
        <v/>
      </c>
      <c r="BE67" s="441"/>
      <c r="BF67" s="456"/>
      <c r="BG67" s="494" t="str">
        <f t="shared" si="49"/>
        <v/>
      </c>
      <c r="BH67" s="441"/>
      <c r="BI67" s="456"/>
      <c r="BJ67" s="490" t="str">
        <f t="shared" si="45"/>
        <v/>
      </c>
      <c r="BK67" s="441"/>
      <c r="BL67" s="456"/>
      <c r="BM67" s="486" t="str">
        <f t="shared" si="44"/>
        <v/>
      </c>
      <c r="BN67" s="441"/>
      <c r="BO67" s="456"/>
      <c r="BP67" s="482" t="str">
        <f t="shared" si="50"/>
        <v/>
      </c>
      <c r="BQ67" s="441"/>
      <c r="BR67" s="456"/>
      <c r="BS67" s="478" t="str">
        <f t="shared" si="51"/>
        <v/>
      </c>
      <c r="BT67" s="441"/>
      <c r="BU67" s="456"/>
      <c r="BV67" s="474" t="str">
        <f t="shared" si="46"/>
        <v/>
      </c>
      <c r="BW67" s="441"/>
      <c r="BX67" s="461"/>
      <c r="BY67" s="471" t="str">
        <f t="shared" si="84"/>
        <v/>
      </c>
      <c r="BZ67" s="441"/>
      <c r="CA67" s="461"/>
      <c r="CB67" s="462" t="str">
        <f t="shared" si="85"/>
        <v/>
      </c>
      <c r="CC67" s="441"/>
      <c r="CD67" s="461"/>
      <c r="CE67" s="462" t="str">
        <f t="shared" si="86"/>
        <v/>
      </c>
      <c r="CF67" s="441"/>
      <c r="CG67" s="461"/>
      <c r="CH67" s="462" t="str">
        <f t="shared" si="87"/>
        <v/>
      </c>
      <c r="CI67" s="441"/>
      <c r="CJ67" s="461"/>
      <c r="CK67" s="462" t="str">
        <f t="shared" si="88"/>
        <v/>
      </c>
      <c r="CL67" s="441"/>
      <c r="CM67" s="461"/>
      <c r="CN67" s="462" t="str">
        <f t="shared" si="89"/>
        <v/>
      </c>
      <c r="CO67" s="441"/>
      <c r="CP67" s="461"/>
      <c r="CQ67" s="462" t="str">
        <f t="shared" si="90"/>
        <v/>
      </c>
    </row>
    <row r="68" spans="1:95" ht="21">
      <c r="A68" s="433"/>
      <c r="B68" s="436">
        <f t="shared" si="52"/>
        <v>0</v>
      </c>
      <c r="C68" s="439">
        <f t="shared" si="53"/>
        <v>0</v>
      </c>
      <c r="D68" s="596">
        <f>IF(ISTEXT(AZ68),0,IF(ISBLANK(AZ68),0,(AZ68/AY16)*D16))</f>
        <v>0</v>
      </c>
      <c r="E68" s="605" t="str">
        <f t="shared" si="54"/>
        <v/>
      </c>
      <c r="F68" s="603">
        <f t="shared" si="55"/>
        <v>0</v>
      </c>
      <c r="G68" s="596">
        <f>IF(ISTEXT(BC68),0,IF(ISBLANK(BC68),0,(BC68/BB16)*G16))</f>
        <v>0</v>
      </c>
      <c r="H68" s="605" t="str">
        <f t="shared" si="56"/>
        <v/>
      </c>
      <c r="I68" s="603">
        <f t="shared" si="57"/>
        <v>0</v>
      </c>
      <c r="J68" s="596">
        <f>IF(ISTEXT(BF68),0,IF(ISBLANK(BF68),0,(BF68/J16)*BE16))</f>
        <v>0</v>
      </c>
      <c r="K68" s="605" t="str">
        <f t="shared" si="58"/>
        <v/>
      </c>
      <c r="L68" s="603">
        <f t="shared" si="59"/>
        <v>0</v>
      </c>
      <c r="M68" s="596">
        <f>IF(ISTEXT(BI68),0,IF(ISBLANK(BI68),0,(BI68/BH16*M16)))</f>
        <v>0</v>
      </c>
      <c r="N68" s="605" t="str">
        <f t="shared" si="60"/>
        <v/>
      </c>
      <c r="O68" s="603">
        <f t="shared" si="61"/>
        <v>0</v>
      </c>
      <c r="P68" s="596">
        <f>IF(ISTEXT(BL68),0,IF(ISBLANK(BL68),0,(BL68/BK16)*P16))</f>
        <v>0</v>
      </c>
      <c r="Q68" s="605" t="str">
        <f t="shared" si="62"/>
        <v/>
      </c>
      <c r="R68" s="600">
        <f t="shared" si="63"/>
        <v>0</v>
      </c>
      <c r="S68" s="596">
        <f>IF(ISTEXT(BO68),0,IF(ISBLANK(BO68),0,(BO68/BN16)*S16))</f>
        <v>0</v>
      </c>
      <c r="T68" s="605" t="str">
        <f t="shared" si="64"/>
        <v/>
      </c>
      <c r="U68" s="603">
        <f t="shared" si="65"/>
        <v>0</v>
      </c>
      <c r="V68" s="596">
        <f>IF(ISTEXT(BR68),0,IF(ISBLANK(BR68),0,(BR68/BQ16)*V16))</f>
        <v>0</v>
      </c>
      <c r="W68" s="605" t="str">
        <f t="shared" si="66"/>
        <v/>
      </c>
      <c r="X68" s="603">
        <f t="shared" si="67"/>
        <v>0</v>
      </c>
      <c r="Y68" s="596">
        <f>IF(ISTEXT(BU68),0,IF(ISBLANK(BU68),0,(BU68/BT16)*Y16))</f>
        <v>0</v>
      </c>
      <c r="Z68" s="605" t="str">
        <f t="shared" si="68"/>
        <v/>
      </c>
      <c r="AA68" s="603">
        <f t="shared" si="69"/>
        <v>0</v>
      </c>
      <c r="AB68" s="596">
        <f>IF(ISTEXT(BX68),0,IF(ISBLANK(BX68),0,(BX68/BW16)*AB16))</f>
        <v>0</v>
      </c>
      <c r="AC68" s="605" t="str">
        <f t="shared" si="70"/>
        <v/>
      </c>
      <c r="AD68" s="600">
        <f t="shared" si="71"/>
        <v>0</v>
      </c>
      <c r="AE68" s="596">
        <f>IF(ISTEXT(CA68),0,IF(ISBLANK(CA68),0,(CA68/BZ16)*AE16))</f>
        <v>0</v>
      </c>
      <c r="AF68" s="605" t="str">
        <f t="shared" si="72"/>
        <v/>
      </c>
      <c r="AG68" s="600">
        <f t="shared" si="73"/>
        <v>0</v>
      </c>
      <c r="AH68" s="596">
        <f>IF(ISTEXT(CD68),0,IF(ISBLANK(CD68),0,(CD68/CC16)*AH16))</f>
        <v>0</v>
      </c>
      <c r="AI68" s="605" t="str">
        <f t="shared" si="74"/>
        <v/>
      </c>
      <c r="AJ68" s="600">
        <f t="shared" si="75"/>
        <v>0</v>
      </c>
      <c r="AK68" s="596">
        <f>IF(ISTEXT(CG68),0,IF(ISBLANK(CG68),0,(CG68/CF16)*AK16))</f>
        <v>0</v>
      </c>
      <c r="AL68" s="605" t="str">
        <f t="shared" si="76"/>
        <v/>
      </c>
      <c r="AM68" s="600">
        <f t="shared" si="77"/>
        <v>0</v>
      </c>
      <c r="AN68" s="596">
        <f>IF(ISTEXT(CJ68),0,IF(ISBLANK(CJ68),0,(CJ68/CI16)*AN16))</f>
        <v>0</v>
      </c>
      <c r="AO68" s="605" t="str">
        <f t="shared" si="78"/>
        <v/>
      </c>
      <c r="AP68" s="600">
        <f t="shared" si="79"/>
        <v>0</v>
      </c>
      <c r="AQ68" s="596">
        <f>IF(ISTEXT(CM68),0,IF(ISBLANK(CM68),0,(CM68/CL16)*AQ16))</f>
        <v>0</v>
      </c>
      <c r="AR68" s="605" t="str">
        <f t="shared" si="80"/>
        <v/>
      </c>
      <c r="AS68" s="600">
        <f t="shared" si="81"/>
        <v>0</v>
      </c>
      <c r="AT68" s="596">
        <f>IF(ISTEXT(CP68),0,IF(ISBLANK(CP68),0,(CP68/CO16)*AT16))</f>
        <v>0</v>
      </c>
      <c r="AU68" s="605" t="str">
        <f t="shared" si="82"/>
        <v/>
      </c>
      <c r="AV68" s="600">
        <f t="shared" si="83"/>
        <v>0</v>
      </c>
      <c r="AW68" s="447"/>
      <c r="AX68" s="442"/>
      <c r="AY68" s="441"/>
      <c r="AZ68" s="461"/>
      <c r="BA68" s="504" t="str">
        <f t="shared" si="47"/>
        <v/>
      </c>
      <c r="BB68" s="441"/>
      <c r="BC68" s="461"/>
      <c r="BD68" s="500" t="str">
        <f t="shared" si="48"/>
        <v/>
      </c>
      <c r="BE68" s="441"/>
      <c r="BF68" s="461"/>
      <c r="BG68" s="496" t="str">
        <f t="shared" si="49"/>
        <v/>
      </c>
      <c r="BH68" s="441"/>
      <c r="BI68" s="461"/>
      <c r="BJ68" s="492" t="str">
        <f t="shared" si="45"/>
        <v/>
      </c>
      <c r="BK68" s="441"/>
      <c r="BL68" s="461"/>
      <c r="BM68" s="488" t="str">
        <f t="shared" si="44"/>
        <v/>
      </c>
      <c r="BN68" s="441"/>
      <c r="BO68" s="461"/>
      <c r="BP68" s="484" t="str">
        <f t="shared" si="50"/>
        <v/>
      </c>
      <c r="BQ68" s="441"/>
      <c r="BR68" s="461"/>
      <c r="BS68" s="480" t="str">
        <f t="shared" si="51"/>
        <v/>
      </c>
      <c r="BT68" s="441"/>
      <c r="BU68" s="461"/>
      <c r="BV68" s="476" t="str">
        <f t="shared" si="46"/>
        <v/>
      </c>
      <c r="BW68" s="441"/>
      <c r="BX68" s="461"/>
      <c r="BY68" s="471" t="str">
        <f t="shared" si="84"/>
        <v/>
      </c>
      <c r="BZ68" s="441"/>
      <c r="CA68" s="461"/>
      <c r="CB68" s="462" t="str">
        <f t="shared" si="85"/>
        <v/>
      </c>
      <c r="CC68" s="441"/>
      <c r="CD68" s="461"/>
      <c r="CE68" s="462" t="str">
        <f t="shared" si="86"/>
        <v/>
      </c>
      <c r="CF68" s="441"/>
      <c r="CG68" s="461"/>
      <c r="CH68" s="462" t="str">
        <f t="shared" si="87"/>
        <v/>
      </c>
      <c r="CI68" s="441"/>
      <c r="CJ68" s="461"/>
      <c r="CK68" s="462" t="str">
        <f t="shared" si="88"/>
        <v/>
      </c>
      <c r="CL68" s="441"/>
      <c r="CM68" s="461"/>
      <c r="CN68" s="462" t="str">
        <f t="shared" si="89"/>
        <v/>
      </c>
      <c r="CO68" s="441"/>
      <c r="CP68" s="461"/>
      <c r="CQ68" s="462" t="str">
        <f t="shared" si="90"/>
        <v/>
      </c>
    </row>
    <row r="69" spans="1:95" ht="21">
      <c r="A69" s="433"/>
      <c r="B69" s="436">
        <f t="shared" si="52"/>
        <v>0</v>
      </c>
      <c r="C69" s="439">
        <f t="shared" si="53"/>
        <v>0</v>
      </c>
      <c r="D69" s="596">
        <f>IF(ISTEXT(AZ69),0,IF(ISBLANK(AZ69),0,(AZ69/AY16)*D16))</f>
        <v>0</v>
      </c>
      <c r="E69" s="605" t="str">
        <f t="shared" si="54"/>
        <v/>
      </c>
      <c r="F69" s="603">
        <f t="shared" si="55"/>
        <v>0</v>
      </c>
      <c r="G69" s="596">
        <f>IF(ISTEXT(BC69),0,IF(ISBLANK(BC69),0,(BC69/BB16)*G16))</f>
        <v>0</v>
      </c>
      <c r="H69" s="605" t="str">
        <f t="shared" si="56"/>
        <v/>
      </c>
      <c r="I69" s="600">
        <f t="shared" si="57"/>
        <v>0</v>
      </c>
      <c r="J69" s="596">
        <f>IF(ISTEXT(BF69),0,IF(ISBLANK(BF69),0,(BF69/J16)*BE16))</f>
        <v>0</v>
      </c>
      <c r="K69" s="605" t="str">
        <f t="shared" si="58"/>
        <v/>
      </c>
      <c r="L69" s="600">
        <f t="shared" si="59"/>
        <v>0</v>
      </c>
      <c r="M69" s="596">
        <f>IF(ISTEXT(BI69),0,IF(ISBLANK(BI69),0,(BI69/BH16*M16)))</f>
        <v>0</v>
      </c>
      <c r="N69" s="605" t="str">
        <f t="shared" si="60"/>
        <v/>
      </c>
      <c r="O69" s="603">
        <f t="shared" si="61"/>
        <v>0</v>
      </c>
      <c r="P69" s="596">
        <f>IF(ISTEXT(BL69),0,IF(ISBLANK(BL69),0,(BL69/BK16)*P16))</f>
        <v>0</v>
      </c>
      <c r="Q69" s="605" t="str">
        <f t="shared" si="62"/>
        <v/>
      </c>
      <c r="R69" s="600">
        <f t="shared" si="63"/>
        <v>0</v>
      </c>
      <c r="S69" s="596">
        <f>IF(ISTEXT(BO69),0,IF(ISBLANK(BO69),0,(BO69/BN16)*S16))</f>
        <v>0</v>
      </c>
      <c r="T69" s="605" t="str">
        <f t="shared" si="64"/>
        <v/>
      </c>
      <c r="U69" s="603">
        <f t="shared" si="65"/>
        <v>0</v>
      </c>
      <c r="V69" s="596">
        <f>IF(ISTEXT(BR69),0,IF(ISBLANK(BR69),0,(BR69/BQ16)*V16))</f>
        <v>0</v>
      </c>
      <c r="W69" s="605" t="str">
        <f t="shared" si="66"/>
        <v/>
      </c>
      <c r="X69" s="603">
        <f t="shared" si="67"/>
        <v>0</v>
      </c>
      <c r="Y69" s="596">
        <f>IF(ISTEXT(BU69),0,IF(ISBLANK(BU69),0,(BU69/BT16)*Y16))</f>
        <v>0</v>
      </c>
      <c r="Z69" s="605" t="str">
        <f t="shared" si="68"/>
        <v/>
      </c>
      <c r="AA69" s="603">
        <f t="shared" si="69"/>
        <v>0</v>
      </c>
      <c r="AB69" s="596">
        <f>IF(ISTEXT(BX69),0,IF(ISBLANK(BX69),0,(BX69/BW16)*AB16))</f>
        <v>0</v>
      </c>
      <c r="AC69" s="605" t="str">
        <f t="shared" si="70"/>
        <v/>
      </c>
      <c r="AD69" s="600">
        <f t="shared" si="71"/>
        <v>0</v>
      </c>
      <c r="AE69" s="596">
        <f>IF(ISTEXT(CA69),0,IF(ISBLANK(CA69),0,(CA69/BZ16)*AE16))</f>
        <v>0</v>
      </c>
      <c r="AF69" s="605" t="str">
        <f t="shared" si="72"/>
        <v/>
      </c>
      <c r="AG69" s="600">
        <f t="shared" si="73"/>
        <v>0</v>
      </c>
      <c r="AH69" s="596">
        <f>IF(ISTEXT(CD69),0,IF(ISBLANK(CD69),0,(CD69/CC16)*AH16))</f>
        <v>0</v>
      </c>
      <c r="AI69" s="605" t="str">
        <f t="shared" si="74"/>
        <v/>
      </c>
      <c r="AJ69" s="600">
        <f t="shared" si="75"/>
        <v>0</v>
      </c>
      <c r="AK69" s="596">
        <f>IF(ISTEXT(CG69),0,IF(ISBLANK(CG69),0,(CG69/CF16)*AK16))</f>
        <v>0</v>
      </c>
      <c r="AL69" s="605" t="str">
        <f t="shared" si="76"/>
        <v/>
      </c>
      <c r="AM69" s="600">
        <f t="shared" si="77"/>
        <v>0</v>
      </c>
      <c r="AN69" s="596">
        <f>IF(ISTEXT(CJ69),0,IF(ISBLANK(CJ69),0,(CJ69/CI16)*AN16))</f>
        <v>0</v>
      </c>
      <c r="AO69" s="605" t="str">
        <f t="shared" si="78"/>
        <v/>
      </c>
      <c r="AP69" s="600">
        <f t="shared" si="79"/>
        <v>0</v>
      </c>
      <c r="AQ69" s="596">
        <f>IF(ISTEXT(CM69),0,IF(ISBLANK(CM69),0,(CM69/CL16)*AQ16))</f>
        <v>0</v>
      </c>
      <c r="AR69" s="605" t="str">
        <f t="shared" si="80"/>
        <v/>
      </c>
      <c r="AS69" s="600">
        <f t="shared" si="81"/>
        <v>0</v>
      </c>
      <c r="AT69" s="596">
        <f>IF(ISTEXT(CP69),0,IF(ISBLANK(CP69),0,(CP69/CO16)*AT16))</f>
        <v>0</v>
      </c>
      <c r="AU69" s="605" t="str">
        <f t="shared" si="82"/>
        <v/>
      </c>
      <c r="AV69" s="600">
        <f t="shared" si="83"/>
        <v>0</v>
      </c>
      <c r="AW69" s="447"/>
      <c r="AX69" s="442"/>
      <c r="AY69" s="441"/>
      <c r="AZ69" s="456"/>
      <c r="BA69" s="502" t="str">
        <f t="shared" si="47"/>
        <v/>
      </c>
      <c r="BB69" s="441"/>
      <c r="BC69" s="456"/>
      <c r="BD69" s="498" t="str">
        <f t="shared" ref="BD69:BD81" si="91">IF(ISBLANK(BC69),"",AX69)</f>
        <v/>
      </c>
      <c r="BE69" s="441"/>
      <c r="BF69" s="456"/>
      <c r="BG69" s="494" t="str">
        <f t="shared" ref="BG69:BG81" si="92">IF(ISBLANK(BF69),"",AX69)</f>
        <v/>
      </c>
      <c r="BH69" s="441"/>
      <c r="BI69" s="456"/>
      <c r="BJ69" s="490" t="str">
        <f t="shared" si="45"/>
        <v/>
      </c>
      <c r="BK69" s="441"/>
      <c r="BL69" s="456"/>
      <c r="BM69" s="486" t="str">
        <f t="shared" si="44"/>
        <v/>
      </c>
      <c r="BN69" s="441"/>
      <c r="BO69" s="456"/>
      <c r="BP69" s="482" t="str">
        <f t="shared" si="50"/>
        <v/>
      </c>
      <c r="BQ69" s="441"/>
      <c r="BR69" s="456"/>
      <c r="BS69" s="478" t="str">
        <f t="shared" si="51"/>
        <v/>
      </c>
      <c r="BT69" s="441"/>
      <c r="BU69" s="456"/>
      <c r="BV69" s="474" t="str">
        <f t="shared" si="46"/>
        <v/>
      </c>
      <c r="BW69" s="441"/>
      <c r="BX69" s="461"/>
      <c r="BY69" s="471" t="str">
        <f t="shared" si="84"/>
        <v/>
      </c>
      <c r="BZ69" s="441"/>
      <c r="CA69" s="461"/>
      <c r="CB69" s="462" t="str">
        <f t="shared" si="85"/>
        <v/>
      </c>
      <c r="CC69" s="441"/>
      <c r="CD69" s="461"/>
      <c r="CE69" s="462" t="str">
        <f t="shared" si="86"/>
        <v/>
      </c>
      <c r="CF69" s="441"/>
      <c r="CG69" s="461"/>
      <c r="CH69" s="462" t="str">
        <f t="shared" si="87"/>
        <v/>
      </c>
      <c r="CI69" s="441"/>
      <c r="CJ69" s="461"/>
      <c r="CK69" s="462" t="str">
        <f t="shared" si="88"/>
        <v/>
      </c>
      <c r="CL69" s="441"/>
      <c r="CM69" s="461"/>
      <c r="CN69" s="462" t="str">
        <f t="shared" si="89"/>
        <v/>
      </c>
      <c r="CO69" s="441"/>
      <c r="CP69" s="461"/>
      <c r="CQ69" s="462" t="str">
        <f t="shared" si="90"/>
        <v/>
      </c>
    </row>
    <row r="70" spans="1:95" ht="21">
      <c r="A70" s="433"/>
      <c r="B70" s="436">
        <f t="shared" si="52"/>
        <v>0</v>
      </c>
      <c r="C70" s="439">
        <f t="shared" si="53"/>
        <v>0</v>
      </c>
      <c r="D70" s="596">
        <f>IF(ISTEXT(AZ70),0,IF(ISBLANK(AZ70),0,(AZ70/AY16)*D16))</f>
        <v>0</v>
      </c>
      <c r="E70" s="605" t="str">
        <f t="shared" si="54"/>
        <v/>
      </c>
      <c r="F70" s="603">
        <f t="shared" si="55"/>
        <v>0</v>
      </c>
      <c r="G70" s="596">
        <f>IF(ISTEXT(BC70),0,IF(ISBLANK(BC70),0,(BC70/BB16)*G16))</f>
        <v>0</v>
      </c>
      <c r="H70" s="605" t="str">
        <f t="shared" si="56"/>
        <v/>
      </c>
      <c r="I70" s="600">
        <f t="shared" si="57"/>
        <v>0</v>
      </c>
      <c r="J70" s="596">
        <f>IF(ISTEXT(BF70),0,IF(ISBLANK(BF70),0,(BF70/J16)*BE16))</f>
        <v>0</v>
      </c>
      <c r="K70" s="605" t="str">
        <f t="shared" si="58"/>
        <v/>
      </c>
      <c r="L70" s="600">
        <f t="shared" si="59"/>
        <v>0</v>
      </c>
      <c r="M70" s="596">
        <f>IF(ISTEXT(BI70),0,IF(ISBLANK(BI70),0,(BI70/BH16*M16)))</f>
        <v>0</v>
      </c>
      <c r="N70" s="605" t="str">
        <f t="shared" si="60"/>
        <v/>
      </c>
      <c r="O70" s="603">
        <f t="shared" si="61"/>
        <v>0</v>
      </c>
      <c r="P70" s="596">
        <f>IF(ISTEXT(BL70),0,IF(ISBLANK(BL70),0,(BL70/BK16)*P16))</f>
        <v>0</v>
      </c>
      <c r="Q70" s="605" t="str">
        <f t="shared" si="62"/>
        <v/>
      </c>
      <c r="R70" s="600">
        <f t="shared" si="63"/>
        <v>0</v>
      </c>
      <c r="S70" s="596">
        <f>IF(ISTEXT(BO70),0,IF(ISBLANK(BO70),0,(BO70/BN16)*S16))</f>
        <v>0</v>
      </c>
      <c r="T70" s="605" t="str">
        <f t="shared" si="64"/>
        <v/>
      </c>
      <c r="U70" s="603">
        <f t="shared" si="65"/>
        <v>0</v>
      </c>
      <c r="V70" s="596">
        <f>IF(ISTEXT(BR70),0,IF(ISBLANK(BR70),0,(BR70/BQ16)*V16))</f>
        <v>0</v>
      </c>
      <c r="W70" s="605" t="str">
        <f t="shared" si="66"/>
        <v/>
      </c>
      <c r="X70" s="603">
        <f t="shared" si="67"/>
        <v>0</v>
      </c>
      <c r="Y70" s="596">
        <f>IF(ISTEXT(BU70),0,IF(ISBLANK(BU70),0,(BU70/BT16)*Y16))</f>
        <v>0</v>
      </c>
      <c r="Z70" s="605" t="str">
        <f t="shared" si="68"/>
        <v/>
      </c>
      <c r="AA70" s="603">
        <f t="shared" si="69"/>
        <v>0</v>
      </c>
      <c r="AB70" s="596">
        <f>IF(ISTEXT(BX70),0,IF(ISBLANK(BX70),0,(BX70/BW16)*AB16))</f>
        <v>0</v>
      </c>
      <c r="AC70" s="605" t="str">
        <f t="shared" si="70"/>
        <v/>
      </c>
      <c r="AD70" s="600">
        <f t="shared" si="71"/>
        <v>0</v>
      </c>
      <c r="AE70" s="596">
        <f>IF(ISTEXT(CA70),0,IF(ISBLANK(CA70),0,(CA70/BZ16)*AE16))</f>
        <v>0</v>
      </c>
      <c r="AF70" s="605" t="str">
        <f t="shared" si="72"/>
        <v/>
      </c>
      <c r="AG70" s="600">
        <f t="shared" si="73"/>
        <v>0</v>
      </c>
      <c r="AH70" s="596">
        <f>IF(ISTEXT(CD70),0,IF(ISBLANK(CD70),0,(CD70/CC16)*AH16))</f>
        <v>0</v>
      </c>
      <c r="AI70" s="605" t="str">
        <f t="shared" si="74"/>
        <v/>
      </c>
      <c r="AJ70" s="600">
        <f t="shared" si="75"/>
        <v>0</v>
      </c>
      <c r="AK70" s="596">
        <f>IF(ISTEXT(CG70),0,IF(ISBLANK(CG70),0,(CG70/CF16)*AK16))</f>
        <v>0</v>
      </c>
      <c r="AL70" s="605" t="str">
        <f t="shared" si="76"/>
        <v/>
      </c>
      <c r="AM70" s="600">
        <f t="shared" si="77"/>
        <v>0</v>
      </c>
      <c r="AN70" s="596">
        <f>IF(ISTEXT(CJ70),0,IF(ISBLANK(CJ70),0,(CJ70/CI16)*AN16))</f>
        <v>0</v>
      </c>
      <c r="AO70" s="605" t="str">
        <f t="shared" si="78"/>
        <v/>
      </c>
      <c r="AP70" s="600">
        <f t="shared" si="79"/>
        <v>0</v>
      </c>
      <c r="AQ70" s="596">
        <f>IF(ISTEXT(CM70),0,IF(ISBLANK(CM70),0,(CM70/CL16)*AQ16))</f>
        <v>0</v>
      </c>
      <c r="AR70" s="605" t="str">
        <f t="shared" si="80"/>
        <v/>
      </c>
      <c r="AS70" s="600">
        <f t="shared" si="81"/>
        <v>0</v>
      </c>
      <c r="AT70" s="596">
        <f>IF(ISTEXT(CP70),0,IF(ISBLANK(CP70),0,(CP70/CO16)*AT16))</f>
        <v>0</v>
      </c>
      <c r="AU70" s="605" t="str">
        <f t="shared" si="82"/>
        <v/>
      </c>
      <c r="AV70" s="600">
        <f t="shared" si="83"/>
        <v>0</v>
      </c>
      <c r="AW70" s="447"/>
      <c r="AX70" s="442"/>
      <c r="AY70" s="441"/>
      <c r="AZ70" s="456"/>
      <c r="BA70" s="502" t="str">
        <f t="shared" si="47"/>
        <v/>
      </c>
      <c r="BB70" s="441"/>
      <c r="BC70" s="456"/>
      <c r="BD70" s="498" t="str">
        <f t="shared" si="91"/>
        <v/>
      </c>
      <c r="BE70" s="441"/>
      <c r="BF70" s="456"/>
      <c r="BG70" s="494" t="str">
        <f t="shared" si="92"/>
        <v/>
      </c>
      <c r="BH70" s="441"/>
      <c r="BI70" s="456"/>
      <c r="BJ70" s="490" t="str">
        <f t="shared" si="45"/>
        <v/>
      </c>
      <c r="BK70" s="441"/>
      <c r="BL70" s="456"/>
      <c r="BM70" s="486" t="str">
        <f t="shared" si="44"/>
        <v/>
      </c>
      <c r="BN70" s="441"/>
      <c r="BO70" s="456"/>
      <c r="BP70" s="482" t="str">
        <f t="shared" si="50"/>
        <v/>
      </c>
      <c r="BQ70" s="441"/>
      <c r="BR70" s="456"/>
      <c r="BS70" s="478" t="str">
        <f t="shared" si="51"/>
        <v/>
      </c>
      <c r="BT70" s="441"/>
      <c r="BU70" s="456"/>
      <c r="BV70" s="474" t="str">
        <f t="shared" si="46"/>
        <v/>
      </c>
      <c r="BW70" s="441"/>
      <c r="BX70" s="456"/>
      <c r="BY70" s="469" t="str">
        <f t="shared" si="84"/>
        <v/>
      </c>
      <c r="BZ70" s="441"/>
      <c r="CA70" s="456"/>
      <c r="CB70" s="457" t="str">
        <f t="shared" si="85"/>
        <v/>
      </c>
      <c r="CC70" s="441"/>
      <c r="CD70" s="456"/>
      <c r="CE70" s="457" t="str">
        <f t="shared" si="86"/>
        <v/>
      </c>
      <c r="CF70" s="441"/>
      <c r="CG70" s="456"/>
      <c r="CH70" s="457" t="str">
        <f t="shared" si="87"/>
        <v/>
      </c>
      <c r="CI70" s="441"/>
      <c r="CJ70" s="456"/>
      <c r="CK70" s="457" t="str">
        <f t="shared" si="88"/>
        <v/>
      </c>
      <c r="CL70" s="441"/>
      <c r="CM70" s="456"/>
      <c r="CN70" s="457" t="str">
        <f t="shared" si="89"/>
        <v/>
      </c>
      <c r="CO70" s="441"/>
      <c r="CP70" s="456"/>
      <c r="CQ70" s="457" t="str">
        <f t="shared" si="90"/>
        <v/>
      </c>
    </row>
    <row r="71" spans="1:95" ht="21">
      <c r="A71" s="433"/>
      <c r="B71" s="436">
        <f t="shared" si="52"/>
        <v>0</v>
      </c>
      <c r="C71" s="439">
        <f t="shared" si="53"/>
        <v>0</v>
      </c>
      <c r="D71" s="596">
        <f>IF(ISTEXT(AZ71),0,IF(ISBLANK(AZ71),0,(AZ71/AY16)*D16))</f>
        <v>0</v>
      </c>
      <c r="E71" s="605" t="str">
        <f t="shared" si="54"/>
        <v/>
      </c>
      <c r="F71" s="600">
        <f t="shared" si="55"/>
        <v>0</v>
      </c>
      <c r="G71" s="596">
        <f>IF(ISTEXT(BC71),0,IF(ISBLANK(BC71),0,(BC71/BB16)*G16))</f>
        <v>0</v>
      </c>
      <c r="H71" s="605" t="str">
        <f t="shared" si="56"/>
        <v/>
      </c>
      <c r="I71" s="600">
        <f t="shared" si="57"/>
        <v>0</v>
      </c>
      <c r="J71" s="596">
        <f>IF(ISTEXT(BF71),0,IF(ISBLANK(BF71),0,(BF71/J16)*BE16))</f>
        <v>0</v>
      </c>
      <c r="K71" s="605" t="str">
        <f t="shared" si="58"/>
        <v/>
      </c>
      <c r="L71" s="600">
        <f t="shared" si="59"/>
        <v>0</v>
      </c>
      <c r="M71" s="596">
        <f>IF(ISTEXT(BI71),0,IF(ISBLANK(BI71),0,(BI71/BH16*M16)))</f>
        <v>0</v>
      </c>
      <c r="N71" s="605" t="str">
        <f t="shared" si="60"/>
        <v/>
      </c>
      <c r="O71" s="603">
        <f t="shared" si="61"/>
        <v>0</v>
      </c>
      <c r="P71" s="596">
        <f>IF(ISTEXT(BL71),0,IF(ISBLANK(BL71),0,(BL71/BK16)*P16))</f>
        <v>0</v>
      </c>
      <c r="Q71" s="605" t="str">
        <f t="shared" si="62"/>
        <v/>
      </c>
      <c r="R71" s="600">
        <f t="shared" si="63"/>
        <v>0</v>
      </c>
      <c r="S71" s="596">
        <f>IF(ISTEXT(BO71),0,IF(ISBLANK(BO71),0,(BO71/BN16)*S16))</f>
        <v>0</v>
      </c>
      <c r="T71" s="605" t="str">
        <f t="shared" si="64"/>
        <v/>
      </c>
      <c r="U71" s="603">
        <f t="shared" si="65"/>
        <v>0</v>
      </c>
      <c r="V71" s="596">
        <f>IF(ISTEXT(BR71),0,IF(ISBLANK(BR71),0,(BR71/BQ16)*V16))</f>
        <v>0</v>
      </c>
      <c r="W71" s="605" t="str">
        <f t="shared" si="66"/>
        <v/>
      </c>
      <c r="X71" s="603">
        <f t="shared" si="67"/>
        <v>0</v>
      </c>
      <c r="Y71" s="596">
        <f>IF(ISTEXT(BU71),0,IF(ISBLANK(BU71),0,(BU71/BT16)*Y16))</f>
        <v>0</v>
      </c>
      <c r="Z71" s="605" t="str">
        <f t="shared" si="68"/>
        <v/>
      </c>
      <c r="AA71" s="603">
        <f t="shared" si="69"/>
        <v>0</v>
      </c>
      <c r="AB71" s="596">
        <f>IF(ISTEXT(BX71),0,IF(ISBLANK(BX71),0,(BX71/BW16)*AB16))</f>
        <v>0</v>
      </c>
      <c r="AC71" s="605" t="str">
        <f t="shared" si="70"/>
        <v/>
      </c>
      <c r="AD71" s="600">
        <f t="shared" si="71"/>
        <v>0</v>
      </c>
      <c r="AE71" s="596">
        <f>IF(ISTEXT(CA71),0,IF(ISBLANK(CA71),0,(CA71/BZ16)*AE16))</f>
        <v>0</v>
      </c>
      <c r="AF71" s="605" t="str">
        <f t="shared" si="72"/>
        <v/>
      </c>
      <c r="AG71" s="600">
        <f t="shared" si="73"/>
        <v>0</v>
      </c>
      <c r="AH71" s="596">
        <f>IF(ISTEXT(CD71),0,IF(ISBLANK(CD71),0,(CD71/CC16)*AH16))</f>
        <v>0</v>
      </c>
      <c r="AI71" s="605" t="str">
        <f t="shared" si="74"/>
        <v/>
      </c>
      <c r="AJ71" s="600">
        <f t="shared" si="75"/>
        <v>0</v>
      </c>
      <c r="AK71" s="596">
        <f>IF(ISTEXT(CG71),0,IF(ISBLANK(CG71),0,(CG71/CF16)*AK16))</f>
        <v>0</v>
      </c>
      <c r="AL71" s="605" t="str">
        <f t="shared" si="76"/>
        <v/>
      </c>
      <c r="AM71" s="600">
        <f t="shared" si="77"/>
        <v>0</v>
      </c>
      <c r="AN71" s="596">
        <f>IF(ISTEXT(CJ71),0,IF(ISBLANK(CJ71),0,(CJ71/CI16)*AN16))</f>
        <v>0</v>
      </c>
      <c r="AO71" s="605" t="str">
        <f t="shared" si="78"/>
        <v/>
      </c>
      <c r="AP71" s="600">
        <f t="shared" si="79"/>
        <v>0</v>
      </c>
      <c r="AQ71" s="596">
        <f>IF(ISTEXT(CM71),0,IF(ISBLANK(CM71),0,(CM71/CL16)*AQ16))</f>
        <v>0</v>
      </c>
      <c r="AR71" s="605" t="str">
        <f t="shared" si="80"/>
        <v/>
      </c>
      <c r="AS71" s="600">
        <f t="shared" si="81"/>
        <v>0</v>
      </c>
      <c r="AT71" s="596">
        <f>IF(ISTEXT(CP71),0,IF(ISBLANK(CP71),0,(CP71/CO16)*AT16))</f>
        <v>0</v>
      </c>
      <c r="AU71" s="605" t="str">
        <f t="shared" si="82"/>
        <v/>
      </c>
      <c r="AV71" s="600">
        <f t="shared" si="83"/>
        <v>0</v>
      </c>
      <c r="AW71" s="447"/>
      <c r="AX71" s="442"/>
      <c r="AY71" s="441"/>
      <c r="AZ71" s="463"/>
      <c r="BA71" s="505" t="str">
        <f t="shared" si="47"/>
        <v/>
      </c>
      <c r="BB71" s="441"/>
      <c r="BC71" s="463"/>
      <c r="BD71" s="501" t="str">
        <f t="shared" si="91"/>
        <v/>
      </c>
      <c r="BE71" s="441"/>
      <c r="BF71" s="463"/>
      <c r="BG71" s="497" t="str">
        <f t="shared" si="92"/>
        <v/>
      </c>
      <c r="BH71" s="441"/>
      <c r="BI71" s="463"/>
      <c r="BJ71" s="493" t="str">
        <f t="shared" si="45"/>
        <v/>
      </c>
      <c r="BK71" s="441"/>
      <c r="BL71" s="463"/>
      <c r="BM71" s="489" t="str">
        <f t="shared" si="44"/>
        <v/>
      </c>
      <c r="BN71" s="441"/>
      <c r="BO71" s="463"/>
      <c r="BP71" s="485" t="str">
        <f t="shared" si="50"/>
        <v/>
      </c>
      <c r="BQ71" s="441"/>
      <c r="BR71" s="463"/>
      <c r="BS71" s="481" t="str">
        <f t="shared" si="51"/>
        <v/>
      </c>
      <c r="BT71" s="441"/>
      <c r="BU71" s="463"/>
      <c r="BV71" s="477" t="str">
        <f t="shared" si="46"/>
        <v/>
      </c>
      <c r="BW71" s="441"/>
      <c r="BX71" s="456"/>
      <c r="BY71" s="469" t="str">
        <f t="shared" si="84"/>
        <v/>
      </c>
      <c r="BZ71" s="441"/>
      <c r="CA71" s="456"/>
      <c r="CB71" s="457" t="str">
        <f t="shared" si="85"/>
        <v/>
      </c>
      <c r="CC71" s="441"/>
      <c r="CD71" s="456"/>
      <c r="CE71" s="457" t="str">
        <f t="shared" si="86"/>
        <v/>
      </c>
      <c r="CF71" s="441"/>
      <c r="CG71" s="456"/>
      <c r="CH71" s="457" t="str">
        <f t="shared" si="87"/>
        <v/>
      </c>
      <c r="CI71" s="441"/>
      <c r="CJ71" s="456"/>
      <c r="CK71" s="457" t="str">
        <f t="shared" si="88"/>
        <v/>
      </c>
      <c r="CL71" s="441"/>
      <c r="CM71" s="456"/>
      <c r="CN71" s="457" t="str">
        <f t="shared" si="89"/>
        <v/>
      </c>
      <c r="CO71" s="441"/>
      <c r="CP71" s="456"/>
      <c r="CQ71" s="457" t="str">
        <f t="shared" si="90"/>
        <v/>
      </c>
    </row>
    <row r="72" spans="1:95" ht="21">
      <c r="A72" s="433"/>
      <c r="B72" s="436">
        <f t="shared" si="52"/>
        <v>0</v>
      </c>
      <c r="C72" s="439">
        <f t="shared" si="53"/>
        <v>0</v>
      </c>
      <c r="D72" s="596">
        <f>IF(ISTEXT(AZ72),0,IF(ISBLANK(AZ72),0,(AZ72/AY16)*D16))</f>
        <v>0</v>
      </c>
      <c r="E72" s="605" t="str">
        <f t="shared" si="54"/>
        <v/>
      </c>
      <c r="F72" s="600">
        <f t="shared" si="55"/>
        <v>0</v>
      </c>
      <c r="G72" s="596">
        <f>IF(ISTEXT(BC72),0,IF(ISBLANK(BC72),0,(BC72/BB16)*G16))</f>
        <v>0</v>
      </c>
      <c r="H72" s="605" t="str">
        <f t="shared" si="56"/>
        <v/>
      </c>
      <c r="I72" s="600">
        <f t="shared" si="57"/>
        <v>0</v>
      </c>
      <c r="J72" s="596">
        <f>IF(ISTEXT(BF72),0,IF(ISBLANK(BF72),0,(BF72/J16)*BE16))</f>
        <v>0</v>
      </c>
      <c r="K72" s="605" t="str">
        <f t="shared" si="58"/>
        <v/>
      </c>
      <c r="L72" s="600">
        <f t="shared" si="59"/>
        <v>0</v>
      </c>
      <c r="M72" s="596">
        <f>IF(ISTEXT(BI72),0,IF(ISBLANK(BI72),0,(BI72/BH16*M16)))</f>
        <v>0</v>
      </c>
      <c r="N72" s="605" t="str">
        <f t="shared" si="60"/>
        <v/>
      </c>
      <c r="O72" s="603">
        <f t="shared" si="61"/>
        <v>0</v>
      </c>
      <c r="P72" s="596">
        <f>IF(ISTEXT(BL72),0,IF(ISBLANK(BL72),0,(BL72/BK16)*P16))</f>
        <v>0</v>
      </c>
      <c r="Q72" s="605" t="str">
        <f t="shared" si="62"/>
        <v/>
      </c>
      <c r="R72" s="600">
        <f t="shared" si="63"/>
        <v>0</v>
      </c>
      <c r="S72" s="596">
        <f>IF(ISTEXT(BO72),0,IF(ISBLANK(BO72),0,(BO72/BN16)*S16))</f>
        <v>0</v>
      </c>
      <c r="T72" s="605" t="str">
        <f t="shared" si="64"/>
        <v/>
      </c>
      <c r="U72" s="600">
        <f t="shared" si="65"/>
        <v>0</v>
      </c>
      <c r="V72" s="596">
        <f>IF(ISTEXT(BR72),0,IF(ISBLANK(BR72),0,(BR72/BQ16)*V16))</f>
        <v>0</v>
      </c>
      <c r="W72" s="605" t="str">
        <f t="shared" si="66"/>
        <v/>
      </c>
      <c r="X72" s="603">
        <f t="shared" si="67"/>
        <v>0</v>
      </c>
      <c r="Y72" s="596">
        <f>IF(ISTEXT(BU72),0,IF(ISBLANK(BU72),0,(BU72/BT16)*Y16))</f>
        <v>0</v>
      </c>
      <c r="Z72" s="605" t="str">
        <f t="shared" si="68"/>
        <v/>
      </c>
      <c r="AA72" s="603">
        <f t="shared" si="69"/>
        <v>0</v>
      </c>
      <c r="AB72" s="596">
        <f>IF(ISTEXT(BX72),0,IF(ISBLANK(BX72),0,(BX72/BW16)*AB16))</f>
        <v>0</v>
      </c>
      <c r="AC72" s="605" t="str">
        <f t="shared" si="70"/>
        <v/>
      </c>
      <c r="AD72" s="600">
        <f t="shared" si="71"/>
        <v>0</v>
      </c>
      <c r="AE72" s="596">
        <f>IF(ISTEXT(CA72),0,IF(ISBLANK(CA72),0,(CA72/BZ16)*AE16))</f>
        <v>0</v>
      </c>
      <c r="AF72" s="605" t="str">
        <f t="shared" si="72"/>
        <v/>
      </c>
      <c r="AG72" s="600">
        <f t="shared" si="73"/>
        <v>0</v>
      </c>
      <c r="AH72" s="596">
        <f>IF(ISTEXT(CD72),0,IF(ISBLANK(CD72),0,(CD72/CC16)*AH16))</f>
        <v>0</v>
      </c>
      <c r="AI72" s="605" t="str">
        <f t="shared" si="74"/>
        <v/>
      </c>
      <c r="AJ72" s="600">
        <f t="shared" si="75"/>
        <v>0</v>
      </c>
      <c r="AK72" s="596">
        <f>IF(ISTEXT(CG72),0,IF(ISBLANK(CG72),0,(CG72/CF16)*AK16))</f>
        <v>0</v>
      </c>
      <c r="AL72" s="605" t="str">
        <f t="shared" si="76"/>
        <v/>
      </c>
      <c r="AM72" s="600">
        <f t="shared" si="77"/>
        <v>0</v>
      </c>
      <c r="AN72" s="596">
        <f>IF(ISTEXT(CJ72),0,IF(ISBLANK(CJ72),0,(CJ72/CI16)*AN16))</f>
        <v>0</v>
      </c>
      <c r="AO72" s="605" t="str">
        <f t="shared" si="78"/>
        <v/>
      </c>
      <c r="AP72" s="600">
        <f t="shared" si="79"/>
        <v>0</v>
      </c>
      <c r="AQ72" s="596">
        <f>IF(ISTEXT(CM72),0,IF(ISBLANK(CM72),0,(CM72/CL16)*AQ16))</f>
        <v>0</v>
      </c>
      <c r="AR72" s="605" t="str">
        <f t="shared" si="80"/>
        <v/>
      </c>
      <c r="AS72" s="600">
        <f t="shared" si="81"/>
        <v>0</v>
      </c>
      <c r="AT72" s="596">
        <f>IF(ISTEXT(CP72),0,IF(ISBLANK(CP72),0,(CP72/CO16)*AT16))</f>
        <v>0</v>
      </c>
      <c r="AU72" s="605" t="str">
        <f t="shared" si="82"/>
        <v/>
      </c>
      <c r="AV72" s="600">
        <f t="shared" si="83"/>
        <v>0</v>
      </c>
      <c r="AW72" s="447"/>
      <c r="AX72" s="442"/>
      <c r="AY72" s="441"/>
      <c r="AZ72" s="456"/>
      <c r="BA72" s="502" t="str">
        <f t="shared" si="47"/>
        <v/>
      </c>
      <c r="BB72" s="441"/>
      <c r="BC72" s="456"/>
      <c r="BD72" s="498" t="str">
        <f t="shared" si="91"/>
        <v/>
      </c>
      <c r="BE72" s="441"/>
      <c r="BF72" s="456"/>
      <c r="BG72" s="494" t="str">
        <f t="shared" si="92"/>
        <v/>
      </c>
      <c r="BH72" s="441"/>
      <c r="BI72" s="456"/>
      <c r="BJ72" s="490" t="str">
        <f t="shared" si="45"/>
        <v/>
      </c>
      <c r="BK72" s="441"/>
      <c r="BL72" s="456"/>
      <c r="BM72" s="486" t="str">
        <f t="shared" si="44"/>
        <v/>
      </c>
      <c r="BN72" s="441"/>
      <c r="BO72" s="456"/>
      <c r="BP72" s="482" t="str">
        <f t="shared" si="50"/>
        <v/>
      </c>
      <c r="BQ72" s="441"/>
      <c r="BR72" s="456"/>
      <c r="BS72" s="478" t="str">
        <f t="shared" si="51"/>
        <v/>
      </c>
      <c r="BT72" s="441"/>
      <c r="BU72" s="456"/>
      <c r="BV72" s="474" t="str">
        <f t="shared" si="46"/>
        <v/>
      </c>
      <c r="BW72" s="441"/>
      <c r="BX72" s="456"/>
      <c r="BY72" s="469" t="str">
        <f t="shared" si="84"/>
        <v/>
      </c>
      <c r="BZ72" s="441"/>
      <c r="CA72" s="456"/>
      <c r="CB72" s="457" t="str">
        <f t="shared" si="85"/>
        <v/>
      </c>
      <c r="CC72" s="441"/>
      <c r="CD72" s="456"/>
      <c r="CE72" s="457" t="str">
        <f t="shared" si="86"/>
        <v/>
      </c>
      <c r="CF72" s="441"/>
      <c r="CG72" s="456"/>
      <c r="CH72" s="457" t="str">
        <f t="shared" si="87"/>
        <v/>
      </c>
      <c r="CI72" s="441"/>
      <c r="CJ72" s="456"/>
      <c r="CK72" s="457" t="str">
        <f t="shared" si="88"/>
        <v/>
      </c>
      <c r="CL72" s="441"/>
      <c r="CM72" s="456"/>
      <c r="CN72" s="457" t="str">
        <f t="shared" si="89"/>
        <v/>
      </c>
      <c r="CO72" s="441"/>
      <c r="CP72" s="456"/>
      <c r="CQ72" s="457" t="str">
        <f t="shared" si="90"/>
        <v/>
      </c>
    </row>
    <row r="73" spans="1:95" ht="21">
      <c r="A73" s="433"/>
      <c r="B73" s="436">
        <f t="shared" si="52"/>
        <v>0</v>
      </c>
      <c r="C73" s="439">
        <f t="shared" si="53"/>
        <v>0</v>
      </c>
      <c r="D73" s="596">
        <f>IF(ISTEXT(AZ73),0,IF(ISBLANK(AZ73),0,(AZ73/AY16)*D16))</f>
        <v>0</v>
      </c>
      <c r="E73" s="605" t="str">
        <f t="shared" si="54"/>
        <v/>
      </c>
      <c r="F73" s="600">
        <f t="shared" si="55"/>
        <v>0</v>
      </c>
      <c r="G73" s="596">
        <f>IF(ISTEXT(BC73),0,IF(ISBLANK(BC73),0,(BC73/BB16)*G16))</f>
        <v>0</v>
      </c>
      <c r="H73" s="605" t="str">
        <f t="shared" si="56"/>
        <v/>
      </c>
      <c r="I73" s="600">
        <f t="shared" si="57"/>
        <v>0</v>
      </c>
      <c r="J73" s="596">
        <f>IF(ISTEXT(BF73),0,IF(ISBLANK(BF73),0,(BF73/J16)*BE16))</f>
        <v>0</v>
      </c>
      <c r="K73" s="605" t="str">
        <f t="shared" si="58"/>
        <v/>
      </c>
      <c r="L73" s="600">
        <f t="shared" si="59"/>
        <v>0</v>
      </c>
      <c r="M73" s="596">
        <f>IF(ISTEXT(BI73),0,IF(ISBLANK(BI73),0,(BI73/BH16*M16)))</f>
        <v>0</v>
      </c>
      <c r="N73" s="605" t="str">
        <f t="shared" si="60"/>
        <v/>
      </c>
      <c r="O73" s="600">
        <f t="shared" si="61"/>
        <v>0</v>
      </c>
      <c r="P73" s="596">
        <f>IF(ISTEXT(BL73),0,IF(ISBLANK(BL73),0,(BL73/BK16)*P16))</f>
        <v>0</v>
      </c>
      <c r="Q73" s="605" t="str">
        <f t="shared" si="62"/>
        <v/>
      </c>
      <c r="R73" s="600">
        <f t="shared" si="63"/>
        <v>0</v>
      </c>
      <c r="S73" s="596">
        <f>IF(ISTEXT(BO73),0,IF(ISBLANK(BO73),0,(BO73/BN16)*S16))</f>
        <v>0</v>
      </c>
      <c r="T73" s="605" t="str">
        <f t="shared" si="64"/>
        <v/>
      </c>
      <c r="U73" s="600">
        <f t="shared" si="65"/>
        <v>0</v>
      </c>
      <c r="V73" s="596">
        <f>IF(ISTEXT(BR73),0,IF(ISBLANK(BR73),0,(BR73/BQ16)*V16))</f>
        <v>0</v>
      </c>
      <c r="W73" s="605" t="str">
        <f t="shared" si="66"/>
        <v/>
      </c>
      <c r="X73" s="603">
        <f t="shared" si="67"/>
        <v>0</v>
      </c>
      <c r="Y73" s="596">
        <f>IF(ISTEXT(BU73),0,IF(ISBLANK(BU73),0,(BU73/BT16)*Y16))</f>
        <v>0</v>
      </c>
      <c r="Z73" s="605" t="str">
        <f t="shared" si="68"/>
        <v/>
      </c>
      <c r="AA73" s="603">
        <f t="shared" si="69"/>
        <v>0</v>
      </c>
      <c r="AB73" s="596">
        <f>IF(ISTEXT(BX73),0,IF(ISBLANK(BX73),0,(BX73/BW16)*AB16))</f>
        <v>0</v>
      </c>
      <c r="AC73" s="605" t="str">
        <f t="shared" si="70"/>
        <v/>
      </c>
      <c r="AD73" s="600">
        <f t="shared" si="71"/>
        <v>0</v>
      </c>
      <c r="AE73" s="596">
        <f>IF(ISTEXT(CA73),0,IF(ISBLANK(CA73),0,(CA73/BZ16)*AE16))</f>
        <v>0</v>
      </c>
      <c r="AF73" s="605" t="str">
        <f t="shared" si="72"/>
        <v/>
      </c>
      <c r="AG73" s="600">
        <f t="shared" si="73"/>
        <v>0</v>
      </c>
      <c r="AH73" s="596">
        <f>IF(ISTEXT(CD73),0,IF(ISBLANK(CD73),0,(CD73/CC16)*AH16))</f>
        <v>0</v>
      </c>
      <c r="AI73" s="605" t="str">
        <f t="shared" si="74"/>
        <v/>
      </c>
      <c r="AJ73" s="600">
        <f t="shared" si="75"/>
        <v>0</v>
      </c>
      <c r="AK73" s="596">
        <f>IF(ISTEXT(CG73),0,IF(ISBLANK(CG73),0,(CG73/CF16)*AK16))</f>
        <v>0</v>
      </c>
      <c r="AL73" s="605" t="str">
        <f t="shared" si="76"/>
        <v/>
      </c>
      <c r="AM73" s="600">
        <f t="shared" si="77"/>
        <v>0</v>
      </c>
      <c r="AN73" s="596">
        <f>IF(ISTEXT(CJ73),0,IF(ISBLANK(CJ73),0,(CJ73/CI16)*AN16))</f>
        <v>0</v>
      </c>
      <c r="AO73" s="605" t="str">
        <f t="shared" si="78"/>
        <v/>
      </c>
      <c r="AP73" s="600">
        <f t="shared" si="79"/>
        <v>0</v>
      </c>
      <c r="AQ73" s="596">
        <f>IF(ISTEXT(CM73),0,IF(ISBLANK(CM73),0,(CM73/CL16)*AQ16))</f>
        <v>0</v>
      </c>
      <c r="AR73" s="605" t="str">
        <f t="shared" si="80"/>
        <v/>
      </c>
      <c r="AS73" s="600">
        <f t="shared" si="81"/>
        <v>0</v>
      </c>
      <c r="AT73" s="596">
        <f>IF(ISTEXT(CP73),0,IF(ISBLANK(CP73),0,(CP73/CO16)*AT16))</f>
        <v>0</v>
      </c>
      <c r="AU73" s="605" t="str">
        <f t="shared" si="82"/>
        <v/>
      </c>
      <c r="AV73" s="600">
        <f t="shared" si="83"/>
        <v>0</v>
      </c>
      <c r="AW73" s="447"/>
      <c r="AX73" s="442"/>
      <c r="AY73" s="441"/>
      <c r="AZ73" s="456"/>
      <c r="BA73" s="502" t="str">
        <f t="shared" si="47"/>
        <v/>
      </c>
      <c r="BB73" s="441"/>
      <c r="BC73" s="456"/>
      <c r="BD73" s="498" t="str">
        <f t="shared" si="91"/>
        <v/>
      </c>
      <c r="BE73" s="441"/>
      <c r="BF73" s="456"/>
      <c r="BG73" s="494" t="str">
        <f t="shared" si="92"/>
        <v/>
      </c>
      <c r="BH73" s="441"/>
      <c r="BI73" s="456"/>
      <c r="BJ73" s="490" t="str">
        <f t="shared" si="45"/>
        <v/>
      </c>
      <c r="BK73" s="441"/>
      <c r="BL73" s="456"/>
      <c r="BM73" s="486" t="str">
        <f t="shared" si="44"/>
        <v/>
      </c>
      <c r="BN73" s="441"/>
      <c r="BO73" s="456"/>
      <c r="BP73" s="482" t="str">
        <f t="shared" si="50"/>
        <v/>
      </c>
      <c r="BQ73" s="441"/>
      <c r="BR73" s="456"/>
      <c r="BS73" s="478" t="str">
        <f t="shared" si="51"/>
        <v/>
      </c>
      <c r="BT73" s="441"/>
      <c r="BU73" s="456"/>
      <c r="BV73" s="474" t="str">
        <f t="shared" si="46"/>
        <v/>
      </c>
      <c r="BW73" s="441"/>
      <c r="BX73" s="456"/>
      <c r="BY73" s="469" t="str">
        <f t="shared" si="84"/>
        <v/>
      </c>
      <c r="BZ73" s="441"/>
      <c r="CA73" s="456"/>
      <c r="CB73" s="457" t="str">
        <f t="shared" si="85"/>
        <v/>
      </c>
      <c r="CC73" s="441"/>
      <c r="CD73" s="456"/>
      <c r="CE73" s="457" t="str">
        <f t="shared" si="86"/>
        <v/>
      </c>
      <c r="CF73" s="441"/>
      <c r="CG73" s="456"/>
      <c r="CH73" s="457" t="str">
        <f t="shared" si="87"/>
        <v/>
      </c>
      <c r="CI73" s="441"/>
      <c r="CJ73" s="456"/>
      <c r="CK73" s="457" t="str">
        <f t="shared" si="88"/>
        <v/>
      </c>
      <c r="CL73" s="441"/>
      <c r="CM73" s="456"/>
      <c r="CN73" s="457" t="str">
        <f t="shared" si="89"/>
        <v/>
      </c>
      <c r="CO73" s="441"/>
      <c r="CP73" s="456"/>
      <c r="CQ73" s="457" t="str">
        <f t="shared" si="90"/>
        <v/>
      </c>
    </row>
    <row r="74" spans="1:95" ht="21">
      <c r="A74" s="433"/>
      <c r="B74" s="436">
        <f t="shared" si="52"/>
        <v>0</v>
      </c>
      <c r="C74" s="439">
        <f t="shared" si="53"/>
        <v>0</v>
      </c>
      <c r="D74" s="596">
        <f>IF(ISTEXT(AZ74),0,IF(ISBLANK(AZ74),0,(AZ74/AY16)*D16))</f>
        <v>0</v>
      </c>
      <c r="E74" s="605" t="str">
        <f t="shared" si="54"/>
        <v/>
      </c>
      <c r="F74" s="600">
        <f t="shared" si="55"/>
        <v>0</v>
      </c>
      <c r="G74" s="596">
        <f>IF(ISTEXT(BC74),0,IF(ISBLANK(BC74),0,(BC74/BB16)*G16))</f>
        <v>0</v>
      </c>
      <c r="H74" s="605" t="str">
        <f t="shared" si="56"/>
        <v/>
      </c>
      <c r="I74" s="600">
        <f t="shared" si="57"/>
        <v>0</v>
      </c>
      <c r="J74" s="596">
        <f>IF(ISTEXT(BF74),0,IF(ISBLANK(BF74),0,(BF74/J16)*BE16))</f>
        <v>0</v>
      </c>
      <c r="K74" s="605" t="str">
        <f t="shared" si="58"/>
        <v/>
      </c>
      <c r="L74" s="600">
        <f t="shared" si="59"/>
        <v>0</v>
      </c>
      <c r="M74" s="596">
        <f>IF(ISTEXT(BI74),0,IF(ISBLANK(BI74),0,(BI74/BH16*M16)))</f>
        <v>0</v>
      </c>
      <c r="N74" s="605" t="str">
        <f t="shared" si="60"/>
        <v/>
      </c>
      <c r="O74" s="600">
        <f t="shared" si="61"/>
        <v>0</v>
      </c>
      <c r="P74" s="596">
        <f>IF(ISTEXT(BL74),0,IF(ISBLANK(BL74),0,(BL74/BK16)*P16))</f>
        <v>0</v>
      </c>
      <c r="Q74" s="605" t="str">
        <f t="shared" si="62"/>
        <v/>
      </c>
      <c r="R74" s="600">
        <f t="shared" si="63"/>
        <v>0</v>
      </c>
      <c r="S74" s="596">
        <f>IF(ISTEXT(BO74),0,IF(ISBLANK(BO74),0,(BO74/BN16)*S16))</f>
        <v>0</v>
      </c>
      <c r="T74" s="605" t="str">
        <f t="shared" si="64"/>
        <v/>
      </c>
      <c r="U74" s="600">
        <f t="shared" si="65"/>
        <v>0</v>
      </c>
      <c r="V74" s="596">
        <f>IF(ISTEXT(BR74),0,IF(ISBLANK(BR74),0,(BR74/BQ16)*V16))</f>
        <v>0</v>
      </c>
      <c r="W74" s="605" t="str">
        <f t="shared" si="66"/>
        <v/>
      </c>
      <c r="X74" s="603">
        <f t="shared" si="67"/>
        <v>0</v>
      </c>
      <c r="Y74" s="596">
        <f>IF(ISTEXT(BU74),0,IF(ISBLANK(BU74),0,(BU74/BT16)*Y16))</f>
        <v>0</v>
      </c>
      <c r="Z74" s="605" t="str">
        <f t="shared" si="68"/>
        <v/>
      </c>
      <c r="AA74" s="603">
        <f t="shared" si="69"/>
        <v>0</v>
      </c>
      <c r="AB74" s="596">
        <f>IF(ISTEXT(BX74),0,IF(ISBLANK(BX74),0,(BX74/BW16)*AB16))</f>
        <v>0</v>
      </c>
      <c r="AC74" s="605" t="str">
        <f t="shared" si="70"/>
        <v/>
      </c>
      <c r="AD74" s="600">
        <f t="shared" si="71"/>
        <v>0</v>
      </c>
      <c r="AE74" s="596">
        <f>IF(ISTEXT(CA74),0,IF(ISBLANK(CA74),0,(CA74/BZ16)*AE16))</f>
        <v>0</v>
      </c>
      <c r="AF74" s="605" t="str">
        <f t="shared" si="72"/>
        <v/>
      </c>
      <c r="AG74" s="600">
        <f t="shared" si="73"/>
        <v>0</v>
      </c>
      <c r="AH74" s="596">
        <f>IF(ISTEXT(CD74),0,IF(ISBLANK(CD74),0,(CD74/CC16)*AH16))</f>
        <v>0</v>
      </c>
      <c r="AI74" s="605" t="str">
        <f t="shared" si="74"/>
        <v/>
      </c>
      <c r="AJ74" s="600">
        <f t="shared" si="75"/>
        <v>0</v>
      </c>
      <c r="AK74" s="596">
        <f>IF(ISTEXT(CG74),0,IF(ISBLANK(CG74),0,(CG74/CF16)*AK16))</f>
        <v>0</v>
      </c>
      <c r="AL74" s="605" t="str">
        <f t="shared" si="76"/>
        <v/>
      </c>
      <c r="AM74" s="600">
        <f t="shared" si="77"/>
        <v>0</v>
      </c>
      <c r="AN74" s="596">
        <f>IF(ISTEXT(CJ74),0,IF(ISBLANK(CJ74),0,(CJ74/CI16)*AN16))</f>
        <v>0</v>
      </c>
      <c r="AO74" s="605" t="str">
        <f t="shared" si="78"/>
        <v/>
      </c>
      <c r="AP74" s="600">
        <f t="shared" si="79"/>
        <v>0</v>
      </c>
      <c r="AQ74" s="596">
        <f>IF(ISTEXT(CM74),0,IF(ISBLANK(CM74),0,(CM74/CL16)*AQ16))</f>
        <v>0</v>
      </c>
      <c r="AR74" s="605" t="str">
        <f t="shared" si="80"/>
        <v/>
      </c>
      <c r="AS74" s="600">
        <f t="shared" si="81"/>
        <v>0</v>
      </c>
      <c r="AT74" s="596">
        <f>IF(ISTEXT(CP74),0,IF(ISBLANK(CP74),0,(CP74/CO16)*AT16))</f>
        <v>0</v>
      </c>
      <c r="AU74" s="605" t="str">
        <f t="shared" si="82"/>
        <v/>
      </c>
      <c r="AV74" s="600">
        <f t="shared" si="83"/>
        <v>0</v>
      </c>
      <c r="AW74" s="447"/>
      <c r="AX74" s="442"/>
      <c r="AY74" s="441"/>
      <c r="AZ74" s="456"/>
      <c r="BA74" s="502" t="str">
        <f t="shared" si="47"/>
        <v/>
      </c>
      <c r="BB74" s="441"/>
      <c r="BC74" s="456"/>
      <c r="BD74" s="498" t="str">
        <f t="shared" si="91"/>
        <v/>
      </c>
      <c r="BE74" s="441"/>
      <c r="BF74" s="456"/>
      <c r="BG74" s="494" t="str">
        <f t="shared" si="92"/>
        <v/>
      </c>
      <c r="BH74" s="441"/>
      <c r="BI74" s="456"/>
      <c r="BJ74" s="490" t="str">
        <f t="shared" si="45"/>
        <v/>
      </c>
      <c r="BK74" s="441"/>
      <c r="BL74" s="456"/>
      <c r="BM74" s="486" t="str">
        <f t="shared" si="44"/>
        <v/>
      </c>
      <c r="BN74" s="441"/>
      <c r="BO74" s="456"/>
      <c r="BP74" s="482" t="str">
        <f t="shared" si="50"/>
        <v/>
      </c>
      <c r="BQ74" s="441"/>
      <c r="BR74" s="456"/>
      <c r="BS74" s="478" t="str">
        <f t="shared" si="51"/>
        <v/>
      </c>
      <c r="BT74" s="441"/>
      <c r="BU74" s="456"/>
      <c r="BV74" s="474" t="str">
        <f t="shared" si="46"/>
        <v/>
      </c>
      <c r="BW74" s="441"/>
      <c r="BX74" s="456"/>
      <c r="BY74" s="469" t="str">
        <f t="shared" si="84"/>
        <v/>
      </c>
      <c r="BZ74" s="441"/>
      <c r="CA74" s="456"/>
      <c r="CB74" s="457" t="str">
        <f t="shared" si="85"/>
        <v/>
      </c>
      <c r="CC74" s="441"/>
      <c r="CD74" s="456"/>
      <c r="CE74" s="457" t="str">
        <f t="shared" si="86"/>
        <v/>
      </c>
      <c r="CF74" s="441"/>
      <c r="CG74" s="456"/>
      <c r="CH74" s="457" t="str">
        <f t="shared" si="87"/>
        <v/>
      </c>
      <c r="CI74" s="441"/>
      <c r="CJ74" s="456"/>
      <c r="CK74" s="457" t="str">
        <f t="shared" si="88"/>
        <v/>
      </c>
      <c r="CL74" s="441"/>
      <c r="CM74" s="456"/>
      <c r="CN74" s="457" t="str">
        <f t="shared" si="89"/>
        <v/>
      </c>
      <c r="CO74" s="441"/>
      <c r="CP74" s="456"/>
      <c r="CQ74" s="457" t="str">
        <f t="shared" si="90"/>
        <v/>
      </c>
    </row>
    <row r="75" spans="1:95" ht="21">
      <c r="A75" s="433"/>
      <c r="B75" s="436">
        <f t="shared" si="52"/>
        <v>0</v>
      </c>
      <c r="C75" s="439">
        <f t="shared" si="53"/>
        <v>0</v>
      </c>
      <c r="D75" s="596">
        <f>IF(ISTEXT(AZ75),0,IF(ISBLANK(AZ75),0,(AZ75/AY16)*D16))</f>
        <v>0</v>
      </c>
      <c r="E75" s="605" t="str">
        <f t="shared" si="54"/>
        <v/>
      </c>
      <c r="F75" s="600">
        <f t="shared" si="55"/>
        <v>0</v>
      </c>
      <c r="G75" s="596">
        <f>IF(ISTEXT(BC75),0,IF(ISBLANK(BC75),0,(BC75/BB16)*G16))</f>
        <v>0</v>
      </c>
      <c r="H75" s="605" t="str">
        <f t="shared" si="56"/>
        <v/>
      </c>
      <c r="I75" s="600">
        <f t="shared" si="57"/>
        <v>0</v>
      </c>
      <c r="J75" s="596">
        <f>IF(ISTEXT(BF75),0,IF(ISBLANK(BF75),0,(BF75/J16)*BE16))</f>
        <v>0</v>
      </c>
      <c r="K75" s="605" t="str">
        <f t="shared" si="58"/>
        <v/>
      </c>
      <c r="L75" s="600">
        <f t="shared" si="59"/>
        <v>0</v>
      </c>
      <c r="M75" s="596">
        <f>IF(ISTEXT(BI75),0,IF(ISBLANK(BI75),0,(BI75/BH16*M16)))</f>
        <v>0</v>
      </c>
      <c r="N75" s="605" t="str">
        <f t="shared" si="60"/>
        <v/>
      </c>
      <c r="O75" s="600">
        <f t="shared" si="61"/>
        <v>0</v>
      </c>
      <c r="P75" s="596">
        <f>IF(ISTEXT(BL75),0,IF(ISBLANK(BL75),0,(BL75/BK16)*P16))</f>
        <v>0</v>
      </c>
      <c r="Q75" s="605" t="str">
        <f t="shared" si="62"/>
        <v/>
      </c>
      <c r="R75" s="600">
        <f t="shared" si="63"/>
        <v>0</v>
      </c>
      <c r="S75" s="596">
        <f>IF(ISTEXT(BO75),0,IF(ISBLANK(BO75),0,(BO75/BN16)*S16))</f>
        <v>0</v>
      </c>
      <c r="T75" s="605" t="str">
        <f t="shared" si="64"/>
        <v/>
      </c>
      <c r="U75" s="600">
        <f t="shared" si="65"/>
        <v>0</v>
      </c>
      <c r="V75" s="596">
        <f>IF(ISTEXT(BR75),0,IF(ISBLANK(BR75),0,(BR75/BQ16)*V16))</f>
        <v>0</v>
      </c>
      <c r="W75" s="605" t="str">
        <f t="shared" si="66"/>
        <v/>
      </c>
      <c r="X75" s="603">
        <f t="shared" si="67"/>
        <v>0</v>
      </c>
      <c r="Y75" s="596">
        <f>IF(ISTEXT(BU75),0,IF(ISBLANK(BU75),0,(BU75/BT16)*Y16))</f>
        <v>0</v>
      </c>
      <c r="Z75" s="605" t="str">
        <f t="shared" si="68"/>
        <v/>
      </c>
      <c r="AA75" s="603">
        <f t="shared" si="69"/>
        <v>0</v>
      </c>
      <c r="AB75" s="596">
        <f>IF(ISTEXT(BX75),0,IF(ISBLANK(BX75),0,(BX75/BW16)*AB16))</f>
        <v>0</v>
      </c>
      <c r="AC75" s="605" t="str">
        <f t="shared" si="70"/>
        <v/>
      </c>
      <c r="AD75" s="600">
        <f t="shared" si="71"/>
        <v>0</v>
      </c>
      <c r="AE75" s="596">
        <f>IF(ISTEXT(CA75),0,IF(ISBLANK(CA75),0,(CA75/BZ16)*AE16))</f>
        <v>0</v>
      </c>
      <c r="AF75" s="605" t="str">
        <f t="shared" si="72"/>
        <v/>
      </c>
      <c r="AG75" s="600">
        <f t="shared" si="73"/>
        <v>0</v>
      </c>
      <c r="AH75" s="596">
        <f>IF(ISTEXT(CD75),0,IF(ISBLANK(CD75),0,(CD75/CC16)*AH16))</f>
        <v>0</v>
      </c>
      <c r="AI75" s="605" t="str">
        <f t="shared" si="74"/>
        <v/>
      </c>
      <c r="AJ75" s="600">
        <f t="shared" si="75"/>
        <v>0</v>
      </c>
      <c r="AK75" s="596">
        <f>IF(ISTEXT(CG75),0,IF(ISBLANK(CG75),0,(CG75/CF16)*AK16))</f>
        <v>0</v>
      </c>
      <c r="AL75" s="605" t="str">
        <f t="shared" si="76"/>
        <v/>
      </c>
      <c r="AM75" s="600">
        <f t="shared" si="77"/>
        <v>0</v>
      </c>
      <c r="AN75" s="596">
        <f>IF(ISTEXT(CJ75),0,IF(ISBLANK(CJ75),0,(CJ75/CI16)*AN16))</f>
        <v>0</v>
      </c>
      <c r="AO75" s="605" t="str">
        <f t="shared" si="78"/>
        <v/>
      </c>
      <c r="AP75" s="600">
        <f t="shared" si="79"/>
        <v>0</v>
      </c>
      <c r="AQ75" s="596">
        <f>IF(ISTEXT(CM75),0,IF(ISBLANK(CM75),0,(CM75/CL16)*AQ16))</f>
        <v>0</v>
      </c>
      <c r="AR75" s="605" t="str">
        <f t="shared" si="80"/>
        <v/>
      </c>
      <c r="AS75" s="600">
        <f t="shared" si="81"/>
        <v>0</v>
      </c>
      <c r="AT75" s="596">
        <f>IF(ISTEXT(CP75),0,IF(ISBLANK(CP75),0,(CP75/CO16)*AT16))</f>
        <v>0</v>
      </c>
      <c r="AU75" s="605" t="str">
        <f t="shared" si="82"/>
        <v/>
      </c>
      <c r="AV75" s="600">
        <f t="shared" si="83"/>
        <v>0</v>
      </c>
      <c r="AW75" s="447"/>
      <c r="AX75" s="442"/>
      <c r="AY75" s="441"/>
      <c r="AZ75" s="461"/>
      <c r="BA75" s="504" t="str">
        <f t="shared" si="47"/>
        <v/>
      </c>
      <c r="BB75" s="441"/>
      <c r="BC75" s="461"/>
      <c r="BD75" s="500" t="str">
        <f t="shared" si="91"/>
        <v/>
      </c>
      <c r="BE75" s="441"/>
      <c r="BF75" s="461"/>
      <c r="BG75" s="496" t="str">
        <f t="shared" si="92"/>
        <v/>
      </c>
      <c r="BH75" s="441"/>
      <c r="BI75" s="461"/>
      <c r="BJ75" s="492" t="str">
        <f t="shared" si="45"/>
        <v/>
      </c>
      <c r="BK75" s="441"/>
      <c r="BL75" s="461"/>
      <c r="BM75" s="488" t="str">
        <f t="shared" si="44"/>
        <v/>
      </c>
      <c r="BN75" s="441"/>
      <c r="BO75" s="461"/>
      <c r="BP75" s="484" t="str">
        <f t="shared" si="50"/>
        <v/>
      </c>
      <c r="BQ75" s="441"/>
      <c r="BR75" s="461"/>
      <c r="BS75" s="480" t="str">
        <f t="shared" si="51"/>
        <v/>
      </c>
      <c r="BT75" s="441"/>
      <c r="BU75" s="461"/>
      <c r="BV75" s="476" t="str">
        <f t="shared" si="46"/>
        <v/>
      </c>
      <c r="BW75" s="441"/>
      <c r="BX75" s="456"/>
      <c r="BY75" s="469" t="str">
        <f t="shared" si="84"/>
        <v/>
      </c>
      <c r="BZ75" s="441"/>
      <c r="CA75" s="456"/>
      <c r="CB75" s="457" t="str">
        <f t="shared" si="85"/>
        <v/>
      </c>
      <c r="CC75" s="441"/>
      <c r="CD75" s="456"/>
      <c r="CE75" s="457" t="str">
        <f t="shared" si="86"/>
        <v/>
      </c>
      <c r="CF75" s="441"/>
      <c r="CG75" s="456"/>
      <c r="CH75" s="457" t="str">
        <f t="shared" si="87"/>
        <v/>
      </c>
      <c r="CI75" s="441"/>
      <c r="CJ75" s="456"/>
      <c r="CK75" s="457" t="str">
        <f t="shared" si="88"/>
        <v/>
      </c>
      <c r="CL75" s="441"/>
      <c r="CM75" s="456"/>
      <c r="CN75" s="457" t="str">
        <f t="shared" si="89"/>
        <v/>
      </c>
      <c r="CO75" s="441"/>
      <c r="CP75" s="456"/>
      <c r="CQ75" s="457" t="str">
        <f t="shared" si="90"/>
        <v/>
      </c>
    </row>
    <row r="76" spans="1:95" ht="21">
      <c r="A76" s="433"/>
      <c r="B76" s="436">
        <f t="shared" si="52"/>
        <v>0</v>
      </c>
      <c r="C76" s="439">
        <f t="shared" si="53"/>
        <v>0</v>
      </c>
      <c r="D76" s="596">
        <f>IF(ISTEXT(AZ76),0,IF(ISBLANK(AZ76),0,(AZ76/AY16)*D16))</f>
        <v>0</v>
      </c>
      <c r="E76" s="605" t="str">
        <f t="shared" si="54"/>
        <v/>
      </c>
      <c r="F76" s="600">
        <f t="shared" si="55"/>
        <v>0</v>
      </c>
      <c r="G76" s="596">
        <f>IF(ISTEXT(BC76),0,IF(ISBLANK(BC76),0,(BC76/BB16)*G16))</f>
        <v>0</v>
      </c>
      <c r="H76" s="605" t="str">
        <f t="shared" si="56"/>
        <v/>
      </c>
      <c r="I76" s="600">
        <f t="shared" si="57"/>
        <v>0</v>
      </c>
      <c r="J76" s="596">
        <f>IF(ISTEXT(BF76),0,IF(ISBLANK(BF76),0,(BF76/J16)*BE16))</f>
        <v>0</v>
      </c>
      <c r="K76" s="605" t="str">
        <f t="shared" si="58"/>
        <v/>
      </c>
      <c r="L76" s="600">
        <f t="shared" si="59"/>
        <v>0</v>
      </c>
      <c r="M76" s="596">
        <f>IF(ISTEXT(BI76),0,IF(ISBLANK(BI76),0,(BI76/BH16*M16)))</f>
        <v>0</v>
      </c>
      <c r="N76" s="605" t="str">
        <f t="shared" si="60"/>
        <v/>
      </c>
      <c r="O76" s="600">
        <f t="shared" si="61"/>
        <v>0</v>
      </c>
      <c r="P76" s="596">
        <f>IF(ISTEXT(BL76),0,IF(ISBLANK(BL76),0,(BL76/BK16)*P16))</f>
        <v>0</v>
      </c>
      <c r="Q76" s="605" t="str">
        <f t="shared" si="62"/>
        <v/>
      </c>
      <c r="R76" s="600">
        <f t="shared" si="63"/>
        <v>0</v>
      </c>
      <c r="S76" s="596">
        <f>IF(ISTEXT(BO76),0,IF(ISBLANK(BO76),0,(BO76/BN16)*S16))</f>
        <v>0</v>
      </c>
      <c r="T76" s="605" t="str">
        <f t="shared" si="64"/>
        <v/>
      </c>
      <c r="U76" s="600">
        <f t="shared" si="65"/>
        <v>0</v>
      </c>
      <c r="V76" s="596">
        <f>IF(ISTEXT(BR76),0,IF(ISBLANK(BR76),0,(BR76/BQ16)*V16))</f>
        <v>0</v>
      </c>
      <c r="W76" s="605" t="str">
        <f t="shared" si="66"/>
        <v/>
      </c>
      <c r="X76" s="603">
        <f t="shared" si="67"/>
        <v>0</v>
      </c>
      <c r="Y76" s="596">
        <f>IF(ISTEXT(BU76),0,IF(ISBLANK(BU76),0,(BU76/BT16)*Y16))</f>
        <v>0</v>
      </c>
      <c r="Z76" s="605" t="str">
        <f t="shared" si="68"/>
        <v/>
      </c>
      <c r="AA76" s="603">
        <f t="shared" si="69"/>
        <v>0</v>
      </c>
      <c r="AB76" s="596">
        <f>IF(ISTEXT(BX76),0,IF(ISBLANK(BX76),0,(BX76/BW16)*AB16))</f>
        <v>0</v>
      </c>
      <c r="AC76" s="605" t="str">
        <f t="shared" si="70"/>
        <v/>
      </c>
      <c r="AD76" s="600">
        <f t="shared" si="71"/>
        <v>0</v>
      </c>
      <c r="AE76" s="596">
        <f>IF(ISTEXT(CA76),0,IF(ISBLANK(CA76),0,(CA76/BZ16)*AE16))</f>
        <v>0</v>
      </c>
      <c r="AF76" s="605" t="str">
        <f t="shared" si="72"/>
        <v/>
      </c>
      <c r="AG76" s="600">
        <f t="shared" si="73"/>
        <v>0</v>
      </c>
      <c r="AH76" s="596">
        <f>IF(ISTEXT(CD76),0,IF(ISBLANK(CD76),0,(CD76/CC16)*AH16))</f>
        <v>0</v>
      </c>
      <c r="AI76" s="605" t="str">
        <f t="shared" si="74"/>
        <v/>
      </c>
      <c r="AJ76" s="600">
        <f t="shared" si="75"/>
        <v>0</v>
      </c>
      <c r="AK76" s="596">
        <f>IF(ISTEXT(CG76),0,IF(ISBLANK(CG76),0,(CG76/CF16)*AK16))</f>
        <v>0</v>
      </c>
      <c r="AL76" s="605" t="str">
        <f t="shared" si="76"/>
        <v/>
      </c>
      <c r="AM76" s="600">
        <f t="shared" si="77"/>
        <v>0</v>
      </c>
      <c r="AN76" s="596">
        <f>IF(ISTEXT(CJ76),0,IF(ISBLANK(CJ76),0,(CJ76/CI16)*AN16))</f>
        <v>0</v>
      </c>
      <c r="AO76" s="605" t="str">
        <f t="shared" si="78"/>
        <v/>
      </c>
      <c r="AP76" s="600">
        <f t="shared" si="79"/>
        <v>0</v>
      </c>
      <c r="AQ76" s="596">
        <f>IF(ISTEXT(CM76),0,IF(ISBLANK(CM76),0,(CM76/CL16)*AQ16))</f>
        <v>0</v>
      </c>
      <c r="AR76" s="605" t="str">
        <f t="shared" si="80"/>
        <v/>
      </c>
      <c r="AS76" s="600">
        <f t="shared" si="81"/>
        <v>0</v>
      </c>
      <c r="AT76" s="596">
        <f>IF(ISTEXT(CP76),0,IF(ISBLANK(CP76),0,(CP76/CO16)*AT16))</f>
        <v>0</v>
      </c>
      <c r="AU76" s="605" t="str">
        <f t="shared" si="82"/>
        <v/>
      </c>
      <c r="AV76" s="600">
        <f t="shared" si="83"/>
        <v>0</v>
      </c>
      <c r="AW76" s="447"/>
      <c r="AX76" s="442"/>
      <c r="AY76" s="441"/>
      <c r="AZ76" s="461"/>
      <c r="BA76" s="504" t="str">
        <f t="shared" si="47"/>
        <v/>
      </c>
      <c r="BB76" s="441"/>
      <c r="BC76" s="461"/>
      <c r="BD76" s="500" t="str">
        <f t="shared" si="91"/>
        <v/>
      </c>
      <c r="BE76" s="441"/>
      <c r="BF76" s="461"/>
      <c r="BG76" s="496" t="str">
        <f t="shared" si="92"/>
        <v/>
      </c>
      <c r="BH76" s="441"/>
      <c r="BI76" s="461"/>
      <c r="BJ76" s="492" t="str">
        <f t="shared" si="45"/>
        <v/>
      </c>
      <c r="BK76" s="441"/>
      <c r="BL76" s="461"/>
      <c r="BM76" s="488" t="str">
        <f t="shared" si="44"/>
        <v/>
      </c>
      <c r="BN76" s="441"/>
      <c r="BO76" s="461"/>
      <c r="BP76" s="484" t="str">
        <f t="shared" si="50"/>
        <v/>
      </c>
      <c r="BQ76" s="441"/>
      <c r="BR76" s="461"/>
      <c r="BS76" s="480" t="str">
        <f t="shared" si="51"/>
        <v/>
      </c>
      <c r="BT76" s="441"/>
      <c r="BU76" s="461"/>
      <c r="BV76" s="476" t="str">
        <f t="shared" si="46"/>
        <v/>
      </c>
      <c r="BW76" s="441"/>
      <c r="BX76" s="456"/>
      <c r="BY76" s="469" t="str">
        <f t="shared" si="84"/>
        <v/>
      </c>
      <c r="BZ76" s="441"/>
      <c r="CA76" s="456"/>
      <c r="CB76" s="457" t="str">
        <f t="shared" si="85"/>
        <v/>
      </c>
      <c r="CC76" s="441"/>
      <c r="CD76" s="456"/>
      <c r="CE76" s="457" t="str">
        <f t="shared" si="86"/>
        <v/>
      </c>
      <c r="CF76" s="441"/>
      <c r="CG76" s="456"/>
      <c r="CH76" s="457" t="str">
        <f t="shared" si="87"/>
        <v/>
      </c>
      <c r="CI76" s="441"/>
      <c r="CJ76" s="456"/>
      <c r="CK76" s="457" t="str">
        <f t="shared" si="88"/>
        <v/>
      </c>
      <c r="CL76" s="441"/>
      <c r="CM76" s="456"/>
      <c r="CN76" s="457" t="str">
        <f t="shared" si="89"/>
        <v/>
      </c>
      <c r="CO76" s="441"/>
      <c r="CP76" s="456"/>
      <c r="CQ76" s="457" t="str">
        <f t="shared" si="90"/>
        <v/>
      </c>
    </row>
    <row r="77" spans="1:95" ht="21">
      <c r="A77" s="433"/>
      <c r="B77" s="436">
        <f t="shared" si="52"/>
        <v>0</v>
      </c>
      <c r="C77" s="439">
        <f t="shared" si="53"/>
        <v>0</v>
      </c>
      <c r="D77" s="596">
        <f>IF(ISTEXT(AZ77),0,IF(ISBLANK(AZ77),0,(AZ77/AY16)*D16))</f>
        <v>0</v>
      </c>
      <c r="E77" s="605" t="str">
        <f t="shared" si="54"/>
        <v/>
      </c>
      <c r="F77" s="600">
        <f t="shared" si="55"/>
        <v>0</v>
      </c>
      <c r="G77" s="596">
        <f>IF(ISTEXT(BC77),0,IF(ISBLANK(BC77),0,(BC77/BB16)*G16))</f>
        <v>0</v>
      </c>
      <c r="H77" s="605" t="str">
        <f t="shared" si="56"/>
        <v/>
      </c>
      <c r="I77" s="600">
        <f t="shared" si="57"/>
        <v>0</v>
      </c>
      <c r="J77" s="596">
        <f>IF(ISTEXT(BF77),0,IF(ISBLANK(BF77),0,(BF77/J16)*BE16))</f>
        <v>0</v>
      </c>
      <c r="K77" s="605" t="str">
        <f t="shared" si="58"/>
        <v/>
      </c>
      <c r="L77" s="600">
        <f t="shared" si="59"/>
        <v>0</v>
      </c>
      <c r="M77" s="596">
        <f>IF(ISTEXT(BI77),0,IF(ISBLANK(BI77),0,(BI77/BH16*M16)))</f>
        <v>0</v>
      </c>
      <c r="N77" s="605" t="str">
        <f t="shared" si="60"/>
        <v/>
      </c>
      <c r="O77" s="600">
        <f t="shared" si="61"/>
        <v>0</v>
      </c>
      <c r="P77" s="596">
        <f>IF(ISTEXT(BL77),0,IF(ISBLANK(BL77),0,(BL77/BK16)*P16))</f>
        <v>0</v>
      </c>
      <c r="Q77" s="605" t="str">
        <f t="shared" si="62"/>
        <v/>
      </c>
      <c r="R77" s="600">
        <f t="shared" si="63"/>
        <v>0</v>
      </c>
      <c r="S77" s="596">
        <f>IF(ISTEXT(BO77),0,IF(ISBLANK(BO77),0,(BO77/BN16)*S16))</f>
        <v>0</v>
      </c>
      <c r="T77" s="605" t="str">
        <f t="shared" si="64"/>
        <v/>
      </c>
      <c r="U77" s="600">
        <f t="shared" si="65"/>
        <v>0</v>
      </c>
      <c r="V77" s="596">
        <f>IF(ISTEXT(BR77),0,IF(ISBLANK(BR77),0,(BR77/BQ16)*V16))</f>
        <v>0</v>
      </c>
      <c r="W77" s="605" t="str">
        <f t="shared" si="66"/>
        <v/>
      </c>
      <c r="X77" s="603">
        <f t="shared" si="67"/>
        <v>0</v>
      </c>
      <c r="Y77" s="596">
        <f>IF(ISTEXT(BU77),0,IF(ISBLANK(BU77),0,(BU77/BT16)*Y16))</f>
        <v>0</v>
      </c>
      <c r="Z77" s="605" t="str">
        <f t="shared" si="68"/>
        <v/>
      </c>
      <c r="AA77" s="603">
        <f t="shared" si="69"/>
        <v>0</v>
      </c>
      <c r="AB77" s="596">
        <f>IF(ISTEXT(BX77),0,IF(ISBLANK(BX77),0,(BX77/BW16)*AB16))</f>
        <v>0</v>
      </c>
      <c r="AC77" s="605" t="str">
        <f t="shared" si="70"/>
        <v/>
      </c>
      <c r="AD77" s="600">
        <f t="shared" si="71"/>
        <v>0</v>
      </c>
      <c r="AE77" s="596">
        <f>IF(ISTEXT(CA77),0,IF(ISBLANK(CA77),0,(CA77/BZ16)*AE16))</f>
        <v>0</v>
      </c>
      <c r="AF77" s="605" t="str">
        <f t="shared" si="72"/>
        <v/>
      </c>
      <c r="AG77" s="600">
        <f t="shared" si="73"/>
        <v>0</v>
      </c>
      <c r="AH77" s="596">
        <f>IF(ISTEXT(CD77),0,IF(ISBLANK(CD77),0,(CD77/CC16)*AH16))</f>
        <v>0</v>
      </c>
      <c r="AI77" s="605" t="str">
        <f t="shared" si="74"/>
        <v/>
      </c>
      <c r="AJ77" s="600">
        <f t="shared" si="75"/>
        <v>0</v>
      </c>
      <c r="AK77" s="596">
        <f>IF(ISTEXT(CG77),0,IF(ISBLANK(CG77),0,(CG77/CF16)*AK16))</f>
        <v>0</v>
      </c>
      <c r="AL77" s="605" t="str">
        <f t="shared" si="76"/>
        <v/>
      </c>
      <c r="AM77" s="600">
        <f t="shared" si="77"/>
        <v>0</v>
      </c>
      <c r="AN77" s="596">
        <f>IF(ISTEXT(CJ77),0,IF(ISBLANK(CJ77),0,(CJ77/CI16)*AN16))</f>
        <v>0</v>
      </c>
      <c r="AO77" s="605" t="str">
        <f t="shared" si="78"/>
        <v/>
      </c>
      <c r="AP77" s="600">
        <f t="shared" si="79"/>
        <v>0</v>
      </c>
      <c r="AQ77" s="596">
        <f>IF(ISTEXT(CM77),0,IF(ISBLANK(CM77),0,(CM77/CL16)*AQ16))</f>
        <v>0</v>
      </c>
      <c r="AR77" s="605" t="str">
        <f t="shared" si="80"/>
        <v/>
      </c>
      <c r="AS77" s="600">
        <f t="shared" si="81"/>
        <v>0</v>
      </c>
      <c r="AT77" s="596">
        <f>IF(ISTEXT(CP77),0,IF(ISBLANK(CP77),0,(CP77/CO16)*AT16))</f>
        <v>0</v>
      </c>
      <c r="AU77" s="605" t="str">
        <f t="shared" si="82"/>
        <v/>
      </c>
      <c r="AV77" s="600">
        <f t="shared" si="83"/>
        <v>0</v>
      </c>
      <c r="AW77" s="447"/>
      <c r="AX77" s="442"/>
      <c r="AY77" s="441"/>
      <c r="AZ77" s="461"/>
      <c r="BA77" s="504" t="str">
        <f t="shared" si="47"/>
        <v/>
      </c>
      <c r="BB77" s="441"/>
      <c r="BC77" s="461"/>
      <c r="BD77" s="500" t="str">
        <f t="shared" si="91"/>
        <v/>
      </c>
      <c r="BE77" s="441"/>
      <c r="BF77" s="461"/>
      <c r="BG77" s="496" t="str">
        <f t="shared" si="92"/>
        <v/>
      </c>
      <c r="BH77" s="441"/>
      <c r="BI77" s="461"/>
      <c r="BJ77" s="492" t="str">
        <f t="shared" si="45"/>
        <v/>
      </c>
      <c r="BK77" s="441"/>
      <c r="BL77" s="461"/>
      <c r="BM77" s="488" t="str">
        <f t="shared" si="44"/>
        <v/>
      </c>
      <c r="BN77" s="441"/>
      <c r="BO77" s="461"/>
      <c r="BP77" s="484" t="str">
        <f>IF(ISBLANK(BO77),"",AX77)</f>
        <v/>
      </c>
      <c r="BQ77" s="441"/>
      <c r="BR77" s="461"/>
      <c r="BS77" s="480" t="str">
        <f t="shared" si="51"/>
        <v/>
      </c>
      <c r="BT77" s="441"/>
      <c r="BU77" s="461"/>
      <c r="BV77" s="476" t="str">
        <f t="shared" si="46"/>
        <v/>
      </c>
      <c r="BW77" s="441"/>
      <c r="BX77" s="456"/>
      <c r="BY77" s="469" t="str">
        <f t="shared" si="84"/>
        <v/>
      </c>
      <c r="BZ77" s="441"/>
      <c r="CA77" s="456"/>
      <c r="CB77" s="457" t="str">
        <f t="shared" si="85"/>
        <v/>
      </c>
      <c r="CC77" s="441"/>
      <c r="CD77" s="456"/>
      <c r="CE77" s="457" t="str">
        <f t="shared" si="86"/>
        <v/>
      </c>
      <c r="CF77" s="441"/>
      <c r="CG77" s="456"/>
      <c r="CH77" s="457" t="str">
        <f t="shared" si="87"/>
        <v/>
      </c>
      <c r="CI77" s="441"/>
      <c r="CJ77" s="456"/>
      <c r="CK77" s="457" t="str">
        <f t="shared" si="88"/>
        <v/>
      </c>
      <c r="CL77" s="441"/>
      <c r="CM77" s="456"/>
      <c r="CN77" s="457" t="str">
        <f t="shared" si="89"/>
        <v/>
      </c>
      <c r="CO77" s="441"/>
      <c r="CP77" s="456"/>
      <c r="CQ77" s="457" t="str">
        <f t="shared" si="90"/>
        <v/>
      </c>
    </row>
    <row r="78" spans="1:95" ht="21">
      <c r="A78" s="433"/>
      <c r="B78" s="436">
        <f t="shared" si="52"/>
        <v>0</v>
      </c>
      <c r="C78" s="439">
        <f t="shared" si="53"/>
        <v>0</v>
      </c>
      <c r="D78" s="596">
        <f>IF(ISTEXT(AZ78),0,IF(ISBLANK(AZ78),0,(AZ78/AY16)*D16))</f>
        <v>0</v>
      </c>
      <c r="E78" s="605" t="str">
        <f t="shared" si="54"/>
        <v/>
      </c>
      <c r="F78" s="600">
        <f t="shared" si="55"/>
        <v>0</v>
      </c>
      <c r="G78" s="596">
        <f>IF(ISTEXT(BC78),0,IF(ISBLANK(BC78),0,(BC78/BB16)*G16))</f>
        <v>0</v>
      </c>
      <c r="H78" s="605" t="str">
        <f t="shared" si="56"/>
        <v/>
      </c>
      <c r="I78" s="600">
        <f t="shared" si="57"/>
        <v>0</v>
      </c>
      <c r="J78" s="596">
        <f>IF(ISTEXT(BF78),0,IF(ISBLANK(BF78),0,(BF78/J16)*BE16))</f>
        <v>0</v>
      </c>
      <c r="K78" s="605" t="str">
        <f t="shared" si="58"/>
        <v/>
      </c>
      <c r="L78" s="600">
        <f t="shared" si="59"/>
        <v>0</v>
      </c>
      <c r="M78" s="596">
        <f>IF(ISTEXT(BI78),0,IF(ISBLANK(BI78),0,(BI78/BH16*M16)))</f>
        <v>0</v>
      </c>
      <c r="N78" s="605" t="str">
        <f t="shared" si="60"/>
        <v/>
      </c>
      <c r="O78" s="600">
        <f t="shared" si="61"/>
        <v>0</v>
      </c>
      <c r="P78" s="596">
        <f>IF(ISTEXT(BL78),0,IF(ISBLANK(BL78),0,(BL78/BK16)*P16))</f>
        <v>0</v>
      </c>
      <c r="Q78" s="605" t="str">
        <f t="shared" si="62"/>
        <v/>
      </c>
      <c r="R78" s="600">
        <f t="shared" si="63"/>
        <v>0</v>
      </c>
      <c r="S78" s="596">
        <f>IF(ISTEXT(BO78),0,IF(ISBLANK(BO78),0,(BO78/BN16)*S16))</f>
        <v>0</v>
      </c>
      <c r="T78" s="605" t="str">
        <f t="shared" si="64"/>
        <v/>
      </c>
      <c r="U78" s="600">
        <f t="shared" si="65"/>
        <v>0</v>
      </c>
      <c r="V78" s="596">
        <f>IF(ISTEXT(BR78),0,IF(ISBLANK(BR78),0,(BR78/BQ16)*V16))</f>
        <v>0</v>
      </c>
      <c r="W78" s="605" t="str">
        <f t="shared" si="66"/>
        <v/>
      </c>
      <c r="X78" s="603">
        <f t="shared" si="67"/>
        <v>0</v>
      </c>
      <c r="Y78" s="596">
        <f>IF(ISTEXT(BU78),0,IF(ISBLANK(BU78),0,(BU78/BT16)*Y16))</f>
        <v>0</v>
      </c>
      <c r="Z78" s="605" t="str">
        <f t="shared" si="68"/>
        <v/>
      </c>
      <c r="AA78" s="600">
        <f t="shared" si="69"/>
        <v>0</v>
      </c>
      <c r="AB78" s="596">
        <f>IF(ISTEXT(BX78),0,IF(ISBLANK(BX78),0,(BX78/BW16)*AB16))</f>
        <v>0</v>
      </c>
      <c r="AC78" s="605" t="str">
        <f t="shared" si="70"/>
        <v/>
      </c>
      <c r="AD78" s="600">
        <f t="shared" si="71"/>
        <v>0</v>
      </c>
      <c r="AE78" s="596">
        <f>IF(ISTEXT(CA78),0,IF(ISBLANK(CA78),0,(CA78/BZ16)*AE16))</f>
        <v>0</v>
      </c>
      <c r="AF78" s="605" t="str">
        <f t="shared" si="72"/>
        <v/>
      </c>
      <c r="AG78" s="600">
        <f t="shared" si="73"/>
        <v>0</v>
      </c>
      <c r="AH78" s="596">
        <f>IF(ISTEXT(CD78),0,IF(ISBLANK(CD78),0,(CD78/CC16)*AH16))</f>
        <v>0</v>
      </c>
      <c r="AI78" s="605" t="str">
        <f t="shared" si="74"/>
        <v/>
      </c>
      <c r="AJ78" s="600">
        <f t="shared" si="75"/>
        <v>0</v>
      </c>
      <c r="AK78" s="596">
        <f>IF(ISTEXT(CG78),0,IF(ISBLANK(CG78),0,(CG78/CF16)*AK16))</f>
        <v>0</v>
      </c>
      <c r="AL78" s="605" t="str">
        <f t="shared" si="76"/>
        <v/>
      </c>
      <c r="AM78" s="600">
        <f t="shared" si="77"/>
        <v>0</v>
      </c>
      <c r="AN78" s="596">
        <f>IF(ISTEXT(CJ78),0,IF(ISBLANK(CJ78),0,(CJ78/CI16)*AN16))</f>
        <v>0</v>
      </c>
      <c r="AO78" s="605" t="str">
        <f t="shared" si="78"/>
        <v/>
      </c>
      <c r="AP78" s="600">
        <f t="shared" si="79"/>
        <v>0</v>
      </c>
      <c r="AQ78" s="596">
        <f>IF(ISTEXT(CM78),0,IF(ISBLANK(CM78),0,(CM78/CL16)*AQ16))</f>
        <v>0</v>
      </c>
      <c r="AR78" s="605" t="str">
        <f t="shared" si="80"/>
        <v/>
      </c>
      <c r="AS78" s="600">
        <f t="shared" si="81"/>
        <v>0</v>
      </c>
      <c r="AT78" s="596">
        <f>IF(ISTEXT(CP78),0,IF(ISBLANK(CP78),0,(CP78/CO16)*AT16))</f>
        <v>0</v>
      </c>
      <c r="AU78" s="605" t="str">
        <f t="shared" si="82"/>
        <v/>
      </c>
      <c r="AV78" s="600">
        <f t="shared" si="83"/>
        <v>0</v>
      </c>
      <c r="AW78" s="447"/>
      <c r="AX78" s="442"/>
      <c r="AY78" s="441"/>
      <c r="AZ78" s="461"/>
      <c r="BA78" s="504" t="str">
        <f t="shared" si="47"/>
        <v/>
      </c>
      <c r="BB78" s="441"/>
      <c r="BC78" s="461"/>
      <c r="BD78" s="500" t="str">
        <f t="shared" si="91"/>
        <v/>
      </c>
      <c r="BE78" s="441"/>
      <c r="BF78" s="461"/>
      <c r="BG78" s="496" t="str">
        <f t="shared" si="92"/>
        <v/>
      </c>
      <c r="BH78" s="441"/>
      <c r="BI78" s="461"/>
      <c r="BJ78" s="492" t="str">
        <f t="shared" si="45"/>
        <v/>
      </c>
      <c r="BK78" s="441"/>
      <c r="BL78" s="461"/>
      <c r="BM78" s="488" t="str">
        <f t="shared" si="44"/>
        <v/>
      </c>
      <c r="BN78" s="441"/>
      <c r="BO78" s="461"/>
      <c r="BP78" s="484" t="str">
        <f>IF(ISBLANK(BO78),"",AX78)</f>
        <v/>
      </c>
      <c r="BQ78" s="441"/>
      <c r="BR78" s="461"/>
      <c r="BS78" s="480" t="str">
        <f t="shared" si="51"/>
        <v/>
      </c>
      <c r="BT78" s="441"/>
      <c r="BU78" s="461"/>
      <c r="BV78" s="476" t="str">
        <f t="shared" si="46"/>
        <v/>
      </c>
      <c r="BW78" s="441"/>
      <c r="BX78" s="456"/>
      <c r="BY78" s="469" t="str">
        <f t="shared" si="84"/>
        <v/>
      </c>
      <c r="BZ78" s="441"/>
      <c r="CA78" s="456"/>
      <c r="CB78" s="457" t="str">
        <f t="shared" si="85"/>
        <v/>
      </c>
      <c r="CC78" s="441"/>
      <c r="CD78" s="456"/>
      <c r="CE78" s="457" t="str">
        <f t="shared" si="86"/>
        <v/>
      </c>
      <c r="CF78" s="441"/>
      <c r="CG78" s="456"/>
      <c r="CH78" s="457" t="str">
        <f t="shared" si="87"/>
        <v/>
      </c>
      <c r="CI78" s="441"/>
      <c r="CJ78" s="456"/>
      <c r="CK78" s="457" t="str">
        <f t="shared" si="88"/>
        <v/>
      </c>
      <c r="CL78" s="441"/>
      <c r="CM78" s="456"/>
      <c r="CN78" s="457" t="str">
        <f t="shared" si="89"/>
        <v/>
      </c>
      <c r="CO78" s="441"/>
      <c r="CP78" s="456"/>
      <c r="CQ78" s="457" t="str">
        <f t="shared" si="90"/>
        <v/>
      </c>
    </row>
    <row r="79" spans="1:95" ht="21.75" thickBot="1">
      <c r="A79" s="433"/>
      <c r="B79" s="436">
        <f t="shared" si="52"/>
        <v>0</v>
      </c>
      <c r="C79" s="439">
        <f t="shared" si="53"/>
        <v>0</v>
      </c>
      <c r="D79" s="443">
        <f>IF(ISTEXT(AZ79),0,IF(ISBLANK(AZ79),0,(AZ79/AY16)*D16))</f>
        <v>0</v>
      </c>
      <c r="E79" s="605" t="str">
        <f t="shared" si="54"/>
        <v/>
      </c>
      <c r="F79" s="600">
        <f t="shared" si="55"/>
        <v>0</v>
      </c>
      <c r="G79" s="443">
        <f>IF(ISTEXT(BC79),0,IF(ISBLANK(BC79),0,(BC79/BB16)*G16))</f>
        <v>0</v>
      </c>
      <c r="H79" s="605" t="str">
        <f t="shared" si="56"/>
        <v/>
      </c>
      <c r="I79" s="600">
        <f t="shared" si="57"/>
        <v>0</v>
      </c>
      <c r="J79" s="596">
        <f>IF(ISTEXT(BF79),0,IF(ISBLANK(BF79),0,(BF79/J16)*BE16))</f>
        <v>0</v>
      </c>
      <c r="K79" s="605" t="str">
        <f t="shared" si="58"/>
        <v/>
      </c>
      <c r="L79" s="600">
        <f t="shared" si="59"/>
        <v>0</v>
      </c>
      <c r="M79" s="596">
        <f>IF(ISTEXT(BI79),0,IF(ISBLANK(BI79),0,(BI79/BH16*M16)))</f>
        <v>0</v>
      </c>
      <c r="N79" s="605" t="str">
        <f t="shared" si="60"/>
        <v/>
      </c>
      <c r="O79" s="600">
        <f t="shared" si="61"/>
        <v>0</v>
      </c>
      <c r="P79" s="443">
        <f>IF(ISTEXT(BL79),0,IF(ISBLANK(BL79),0,(BL79/BK16)*P16))</f>
        <v>0</v>
      </c>
      <c r="Q79" s="605" t="str">
        <f t="shared" si="62"/>
        <v/>
      </c>
      <c r="R79" s="600">
        <f t="shared" si="63"/>
        <v>0</v>
      </c>
      <c r="S79" s="443">
        <f>IF(ISTEXT(BO79),0,IF(ISBLANK(BO79),0,(BO79/BN16)*S16))</f>
        <v>0</v>
      </c>
      <c r="T79" s="605" t="str">
        <f t="shared" si="64"/>
        <v/>
      </c>
      <c r="U79" s="600">
        <f t="shared" si="65"/>
        <v>0</v>
      </c>
      <c r="V79" s="443">
        <f>IF(ISTEXT(BR79),0,IF(ISBLANK(BR79),0,(BR79/BQ16)*V16))</f>
        <v>0</v>
      </c>
      <c r="W79" s="605" t="str">
        <f t="shared" si="66"/>
        <v/>
      </c>
      <c r="X79" s="600">
        <f t="shared" si="67"/>
        <v>0</v>
      </c>
      <c r="Y79" s="443">
        <f>IF(ISTEXT(BU79),0,IF(ISBLANK(BU79),0,(BU79/BT16)*Y16))</f>
        <v>0</v>
      </c>
      <c r="Z79" s="605" t="str">
        <f t="shared" si="68"/>
        <v/>
      </c>
      <c r="AA79" s="600">
        <f t="shared" si="69"/>
        <v>0</v>
      </c>
      <c r="AB79" s="443">
        <f>IF(ISTEXT(BX79),0,IF(ISBLANK(BX79),0,(BX79/BW16)*AB16))</f>
        <v>0</v>
      </c>
      <c r="AC79" s="605" t="str">
        <f t="shared" si="70"/>
        <v/>
      </c>
      <c r="AD79" s="600">
        <f t="shared" si="71"/>
        <v>0</v>
      </c>
      <c r="AE79" s="443">
        <f>IF(ISTEXT(CA79),0,IF(ISBLANK(CA79),0,(CA79/BZ16)*AE16))</f>
        <v>0</v>
      </c>
      <c r="AF79" s="605" t="str">
        <f t="shared" si="72"/>
        <v/>
      </c>
      <c r="AG79" s="600">
        <f t="shared" si="73"/>
        <v>0</v>
      </c>
      <c r="AH79" s="443">
        <f>IF(ISTEXT(CD79),0,IF(ISBLANK(CD79),0,(CD79/CC16)*AH16))</f>
        <v>0</v>
      </c>
      <c r="AI79" s="605" t="str">
        <f t="shared" si="74"/>
        <v/>
      </c>
      <c r="AJ79" s="600">
        <f t="shared" si="75"/>
        <v>0</v>
      </c>
      <c r="AK79" s="443">
        <f>IF(ISTEXT(CG79),0,IF(ISBLANK(CG79),0,(CG79/CF16)*AK16))</f>
        <v>0</v>
      </c>
      <c r="AL79" s="605" t="str">
        <f t="shared" si="76"/>
        <v/>
      </c>
      <c r="AM79" s="600">
        <f t="shared" si="77"/>
        <v>0</v>
      </c>
      <c r="AN79" s="443">
        <f>IF(ISTEXT(CJ79),0,IF(ISBLANK(CJ79),0,(CJ79/CI16)*AN16))</f>
        <v>0</v>
      </c>
      <c r="AO79" s="605" t="str">
        <f t="shared" si="78"/>
        <v/>
      </c>
      <c r="AP79" s="600">
        <f t="shared" si="79"/>
        <v>0</v>
      </c>
      <c r="AQ79" s="443">
        <f>IF(ISTEXT(CM79),0,IF(ISBLANK(CM79),0,(CM79/CL16)*AQ16))</f>
        <v>0</v>
      </c>
      <c r="AR79" s="605" t="str">
        <f t="shared" si="80"/>
        <v/>
      </c>
      <c r="AS79" s="600">
        <f t="shared" si="81"/>
        <v>0</v>
      </c>
      <c r="AT79" s="443">
        <f>IF(ISTEXT(CP79),0,IF(ISBLANK(CP79),0,(CP79/CO16)*AT16))</f>
        <v>0</v>
      </c>
      <c r="AU79" s="605" t="str">
        <f t="shared" si="82"/>
        <v/>
      </c>
      <c r="AV79" s="600">
        <f t="shared" si="83"/>
        <v>0</v>
      </c>
      <c r="AW79" s="447"/>
      <c r="AX79" s="442"/>
      <c r="AY79" s="441"/>
      <c r="AZ79" s="461"/>
      <c r="BA79" s="504" t="str">
        <f>IF(ISBLANK(AZ79),"",AX79)</f>
        <v/>
      </c>
      <c r="BB79" s="441"/>
      <c r="BC79" s="461"/>
      <c r="BD79" s="500" t="str">
        <f t="shared" si="91"/>
        <v/>
      </c>
      <c r="BE79" s="441"/>
      <c r="BF79" s="461"/>
      <c r="BG79" s="496" t="str">
        <f t="shared" si="92"/>
        <v/>
      </c>
      <c r="BH79" s="441"/>
      <c r="BI79" s="461"/>
      <c r="BJ79" s="492" t="str">
        <f t="shared" si="45"/>
        <v/>
      </c>
      <c r="BK79" s="441"/>
      <c r="BL79" s="461"/>
      <c r="BM79" s="488" t="str">
        <f t="shared" si="44"/>
        <v/>
      </c>
      <c r="BN79" s="441"/>
      <c r="BO79" s="461"/>
      <c r="BP79" s="484" t="str">
        <f>IF(ISBLANK(BO79),"",AX79)</f>
        <v/>
      </c>
      <c r="BQ79" s="441"/>
      <c r="BR79" s="461"/>
      <c r="BS79" s="480" t="str">
        <f t="shared" si="51"/>
        <v/>
      </c>
      <c r="BT79" s="441"/>
      <c r="BU79" s="461"/>
      <c r="BV79" s="476" t="str">
        <f>IF(ISBLANK(BU79),"",AX79)</f>
        <v/>
      </c>
      <c r="BW79" s="465"/>
      <c r="BX79" s="466"/>
      <c r="BY79" s="473" t="str">
        <f t="shared" si="84"/>
        <v/>
      </c>
      <c r="BZ79" s="465"/>
      <c r="CA79" s="466"/>
      <c r="CB79" s="467" t="str">
        <f t="shared" si="85"/>
        <v/>
      </c>
      <c r="CC79" s="465"/>
      <c r="CD79" s="466"/>
      <c r="CE79" s="467" t="str">
        <f t="shared" si="86"/>
        <v/>
      </c>
      <c r="CF79" s="465"/>
      <c r="CG79" s="466"/>
      <c r="CH79" s="467" t="str">
        <f t="shared" si="87"/>
        <v/>
      </c>
      <c r="CI79" s="465"/>
      <c r="CJ79" s="466"/>
      <c r="CK79" s="467" t="str">
        <f t="shared" si="88"/>
        <v/>
      </c>
      <c r="CL79" s="465"/>
      <c r="CM79" s="466"/>
      <c r="CN79" s="467" t="str">
        <f t="shared" si="89"/>
        <v/>
      </c>
      <c r="CO79" s="465"/>
      <c r="CP79" s="466"/>
      <c r="CQ79" s="467" t="str">
        <f t="shared" si="90"/>
        <v/>
      </c>
    </row>
    <row r="80" spans="1:95" ht="15.75" customHeight="1" thickBot="1">
      <c r="B80" s="434"/>
      <c r="C80" s="434"/>
      <c r="D80" s="2352" t="str">
        <f>D15</f>
        <v>Alain DUCASSE</v>
      </c>
      <c r="E80" s="2353"/>
      <c r="F80" s="2354"/>
      <c r="G80" s="2352" t="str">
        <f>G15</f>
        <v>Cuisine Actuelle</v>
      </c>
      <c r="H80" s="2353"/>
      <c r="I80" s="2354"/>
      <c r="J80" s="2352" t="str">
        <f>J15</f>
        <v>750 Grammes</v>
      </c>
      <c r="K80" s="2353"/>
      <c r="L80" s="2354"/>
      <c r="M80" s="2352" t="str">
        <f>M15</f>
        <v>Journal des Femmes</v>
      </c>
      <c r="N80" s="2353"/>
      <c r="O80" s="2354"/>
      <c r="P80" s="2352" t="str">
        <f>P15</f>
        <v>France 3 Carnets de Julie</v>
      </c>
      <c r="Q80" s="2353"/>
      <c r="R80" s="2354"/>
      <c r="S80" s="2352" t="str">
        <f>S15</f>
        <v>Supertoinette</v>
      </c>
      <c r="T80" s="2353"/>
      <c r="U80" s="2354"/>
      <c r="V80" s="2352" t="str">
        <f>V15</f>
        <v>Au Féminin.com</v>
      </c>
      <c r="W80" s="2353"/>
      <c r="X80" s="2354"/>
      <c r="Y80" s="2352" t="str">
        <f>Y15</f>
        <v>Délice de Celeste</v>
      </c>
      <c r="Z80" s="2353"/>
      <c r="AA80" s="2354"/>
      <c r="AB80" s="2352" t="str">
        <f>AB15</f>
        <v>Auteur N° 9</v>
      </c>
      <c r="AC80" s="2353"/>
      <c r="AD80" s="2354"/>
      <c r="AE80" s="2352" t="str">
        <f>AE15</f>
        <v>Auteur N° 10</v>
      </c>
      <c r="AF80" s="2353"/>
      <c r="AG80" s="2354"/>
      <c r="AH80" s="2352" t="str">
        <f>AH15</f>
        <v>Auteur N° 11</v>
      </c>
      <c r="AI80" s="2353"/>
      <c r="AJ80" s="2354"/>
      <c r="AK80" s="2352" t="str">
        <f>AK15</f>
        <v>Auteur N° 12</v>
      </c>
      <c r="AL80" s="2353"/>
      <c r="AM80" s="2354"/>
      <c r="AN80" s="2352" t="str">
        <f>AN15</f>
        <v>Auteur N° 13</v>
      </c>
      <c r="AO80" s="2353"/>
      <c r="AP80" s="2354"/>
      <c r="AQ80" s="2352" t="str">
        <f>AQ15</f>
        <v>Auteur N° 14</v>
      </c>
      <c r="AR80" s="2353"/>
      <c r="AS80" s="2354"/>
      <c r="AT80" s="2352" t="str">
        <f>AT15</f>
        <v>Auteur N° 15</v>
      </c>
      <c r="AU80" s="2353"/>
      <c r="AV80" s="2354"/>
      <c r="AW80" s="447"/>
      <c r="AX80" s="442"/>
      <c r="AY80" s="441"/>
      <c r="AZ80" s="456"/>
      <c r="BA80" s="502" t="str">
        <f>IF(ISBLANK(AZ80),"",AX80)</f>
        <v/>
      </c>
      <c r="BB80" s="441"/>
      <c r="BC80" s="456"/>
      <c r="BD80" s="498" t="str">
        <f t="shared" si="91"/>
        <v/>
      </c>
      <c r="BE80" s="441"/>
      <c r="BF80" s="456"/>
      <c r="BG80" s="494" t="str">
        <f t="shared" si="92"/>
        <v/>
      </c>
      <c r="BH80" s="441"/>
      <c r="BI80" s="456"/>
      <c r="BJ80" s="490" t="str">
        <f>IF(ISBLANK(BI80),"",AX80)</f>
        <v/>
      </c>
      <c r="BK80" s="441"/>
      <c r="BL80" s="456"/>
      <c r="BM80" s="486" t="str">
        <f t="shared" si="44"/>
        <v/>
      </c>
      <c r="BN80" s="441"/>
      <c r="BO80" s="456"/>
      <c r="BP80" s="482" t="str">
        <f>IF(ISBLANK(BO80),"",AX80)</f>
        <v/>
      </c>
      <c r="BQ80" s="441"/>
      <c r="BR80" s="456"/>
      <c r="BS80" s="478" t="str">
        <f>IF(ISBLANK(BR80),"",AX80)</f>
        <v/>
      </c>
      <c r="BT80" s="441"/>
      <c r="BU80" s="456"/>
      <c r="BV80" s="474" t="str">
        <f>IF(ISBLANK(BU80),"",AX80)</f>
        <v/>
      </c>
      <c r="BW80" s="2355" t="str">
        <f>BW15</f>
        <v>Auteur N° 9</v>
      </c>
      <c r="BX80" s="2356"/>
      <c r="BY80" s="2357"/>
      <c r="BZ80" s="2355" t="str">
        <f>BZ15</f>
        <v>Auteur N° 10</v>
      </c>
      <c r="CA80" s="2356"/>
      <c r="CB80" s="2357"/>
      <c r="CC80" s="2355" t="str">
        <f>CC15</f>
        <v>Auteur N° 11</v>
      </c>
      <c r="CD80" s="2356"/>
      <c r="CE80" s="2357"/>
      <c r="CF80" s="2355" t="str">
        <f>CF15</f>
        <v>Auteur N° 12</v>
      </c>
      <c r="CG80" s="2356"/>
      <c r="CH80" s="2357"/>
      <c r="CI80" s="2355" t="str">
        <f>CI15</f>
        <v>Auteur N° 13</v>
      </c>
      <c r="CJ80" s="2356"/>
      <c r="CK80" s="2357"/>
      <c r="CL80" s="2355" t="str">
        <f>CL15</f>
        <v>Auteur N° 14</v>
      </c>
      <c r="CM80" s="2356"/>
      <c r="CN80" s="2357"/>
      <c r="CO80" s="2355" t="str">
        <f>CO15</f>
        <v>Auteur N° 15</v>
      </c>
      <c r="CP80" s="2356"/>
      <c r="CQ80" s="2357"/>
    </row>
    <row r="81" spans="2:74" ht="20.25">
      <c r="AW81" s="447"/>
      <c r="AX81" s="442"/>
      <c r="AY81" s="441"/>
      <c r="AZ81" s="456"/>
      <c r="BA81" s="502" t="str">
        <f>IF(ISBLANK(AZ81),"",AX81)</f>
        <v/>
      </c>
      <c r="BB81" s="441"/>
      <c r="BC81" s="456"/>
      <c r="BD81" s="498" t="str">
        <f t="shared" si="91"/>
        <v/>
      </c>
      <c r="BE81" s="441"/>
      <c r="BF81" s="456"/>
      <c r="BG81" s="494" t="str">
        <f t="shared" si="92"/>
        <v/>
      </c>
      <c r="BH81" s="441"/>
      <c r="BI81" s="456"/>
      <c r="BJ81" s="490" t="str">
        <f>IF(ISBLANK(BI81),"",AX81)</f>
        <v/>
      </c>
      <c r="BK81" s="441"/>
      <c r="BL81" s="456"/>
      <c r="BM81" s="486" t="str">
        <f t="shared" si="44"/>
        <v/>
      </c>
      <c r="BN81" s="441"/>
      <c r="BO81" s="456"/>
      <c r="BP81" s="482" t="str">
        <f>IF(ISBLANK(BO81),"",AX81)</f>
        <v/>
      </c>
      <c r="BQ81" s="441"/>
      <c r="BR81" s="456"/>
      <c r="BS81" s="478" t="str">
        <f>IF(ISBLANK(BR81),"",AX81)</f>
        <v/>
      </c>
      <c r="BT81" s="441"/>
      <c r="BU81" s="456"/>
      <c r="BV81" s="474" t="str">
        <f>IF(ISBLANK(BU81),"",AX81)</f>
        <v/>
      </c>
    </row>
    <row r="82" spans="2:74" ht="18.75" thickBot="1">
      <c r="AW82" s="548"/>
      <c r="AX82" s="548"/>
      <c r="AY82" s="549"/>
      <c r="AZ82" s="549"/>
      <c r="BA82" s="549"/>
      <c r="BB82" s="549"/>
      <c r="BC82" s="549"/>
      <c r="BD82" s="549"/>
      <c r="BE82" s="549"/>
      <c r="BF82" s="549"/>
      <c r="BG82" s="550"/>
      <c r="BH82" s="550"/>
      <c r="BI82" s="550"/>
      <c r="BJ82" s="550"/>
      <c r="BK82" s="550"/>
      <c r="BL82" s="550"/>
      <c r="BM82" s="550"/>
      <c r="BN82" s="550"/>
      <c r="BO82" s="550"/>
      <c r="BP82" s="550"/>
      <c r="BQ82" s="550"/>
    </row>
    <row r="83" spans="2:74" ht="18.75" customHeight="1">
      <c r="B83" s="515"/>
      <c r="C83" s="516"/>
      <c r="D83" s="353"/>
      <c r="E83" s="353"/>
      <c r="F83" s="353"/>
      <c r="G83" s="353"/>
      <c r="H83" s="353"/>
      <c r="I83" s="353"/>
      <c r="J83" s="353"/>
      <c r="K83" s="353"/>
      <c r="L83" s="354"/>
      <c r="M83" s="354"/>
      <c r="N83" s="354"/>
      <c r="O83" s="354"/>
      <c r="P83" s="354"/>
      <c r="Q83" s="354"/>
      <c r="R83" s="354"/>
      <c r="S83" s="354"/>
      <c r="T83" s="354"/>
      <c r="U83" s="354"/>
      <c r="V83" s="354"/>
      <c r="AW83" s="515"/>
      <c r="AX83" s="516"/>
      <c r="AY83" s="353"/>
      <c r="AZ83" s="353"/>
      <c r="BA83" s="353"/>
      <c r="BB83" s="353"/>
      <c r="BC83" s="353"/>
      <c r="BD83" s="353"/>
      <c r="BE83" s="353"/>
      <c r="BF83" s="353"/>
      <c r="BG83" s="354"/>
      <c r="BH83" s="354"/>
      <c r="BI83" s="354"/>
      <c r="BJ83" s="354"/>
      <c r="BK83" s="354"/>
      <c r="BL83" s="354"/>
      <c r="BM83" s="354"/>
      <c r="BN83" s="354"/>
      <c r="BO83" s="354"/>
      <c r="BP83" s="354"/>
      <c r="BQ83" s="354"/>
    </row>
    <row r="84" spans="2:74" ht="19.5" customHeight="1">
      <c r="B84" s="2350">
        <v>4</v>
      </c>
      <c r="C84" s="2234" t="s">
        <v>75</v>
      </c>
      <c r="D84" s="452" t="s">
        <v>237</v>
      </c>
      <c r="E84" s="452"/>
      <c r="F84" s="452"/>
      <c r="G84" s="452"/>
      <c r="H84" s="452"/>
      <c r="I84" s="452"/>
      <c r="J84" s="452"/>
      <c r="K84" s="357"/>
      <c r="L84" s="357"/>
      <c r="M84" s="357"/>
      <c r="N84" s="357"/>
      <c r="O84" s="357"/>
      <c r="P84" s="357"/>
      <c r="Q84" s="357"/>
      <c r="R84" s="357"/>
      <c r="S84" s="357"/>
      <c r="T84" s="357"/>
      <c r="U84" s="357"/>
      <c r="V84" s="357"/>
      <c r="AW84" s="2350">
        <v>4</v>
      </c>
      <c r="AX84" s="2234" t="s">
        <v>75</v>
      </c>
      <c r="AY84" s="452" t="s">
        <v>237</v>
      </c>
      <c r="AZ84" s="452"/>
      <c r="BA84" s="452"/>
      <c r="BB84" s="452"/>
      <c r="BC84" s="452"/>
      <c r="BD84" s="452"/>
      <c r="BE84" s="452"/>
      <c r="BF84" s="357"/>
      <c r="BG84" s="357"/>
      <c r="BH84" s="357"/>
      <c r="BI84" s="357"/>
      <c r="BJ84" s="357"/>
      <c r="BK84" s="357"/>
      <c r="BL84" s="357"/>
      <c r="BM84" s="357"/>
      <c r="BN84" s="357"/>
      <c r="BO84" s="357"/>
      <c r="BP84" s="357"/>
      <c r="BQ84" s="357"/>
    </row>
    <row r="85" spans="2:74" ht="18.75" customHeight="1">
      <c r="B85" s="2350"/>
      <c r="C85" s="2234"/>
      <c r="D85" s="362"/>
      <c r="E85" s="358"/>
      <c r="F85" s="358"/>
      <c r="G85" s="358"/>
      <c r="H85" s="358"/>
      <c r="I85" s="358"/>
      <c r="J85" s="357"/>
      <c r="K85" s="357"/>
      <c r="L85" s="357"/>
      <c r="M85" s="357"/>
      <c r="N85" s="357"/>
      <c r="O85" s="357"/>
      <c r="P85" s="453"/>
      <c r="Q85" s="453"/>
      <c r="R85" s="453"/>
      <c r="S85" s="453"/>
      <c r="T85" s="453"/>
      <c r="U85" s="453"/>
      <c r="V85" s="453"/>
      <c r="AW85" s="2350"/>
      <c r="AX85" s="2234"/>
      <c r="AY85" s="362"/>
      <c r="AZ85" s="358"/>
      <c r="BA85" s="358"/>
      <c r="BB85" s="358"/>
      <c r="BC85" s="358"/>
      <c r="BD85" s="358"/>
      <c r="BE85" s="357"/>
      <c r="BF85" s="357"/>
      <c r="BG85" s="357"/>
      <c r="BH85" s="357"/>
      <c r="BI85" s="357"/>
      <c r="BJ85" s="357"/>
      <c r="BK85" s="453"/>
      <c r="BL85" s="453"/>
      <c r="BM85" s="453"/>
      <c r="BN85" s="453"/>
      <c r="BO85" s="453"/>
      <c r="BP85" s="453"/>
      <c r="BQ85" s="453"/>
    </row>
    <row r="86" spans="2:74" ht="18.75" customHeight="1">
      <c r="B86" s="322" t="s">
        <v>161</v>
      </c>
      <c r="C86" s="517"/>
      <c r="D86" s="451" t="s">
        <v>327</v>
      </c>
      <c r="E86" s="359"/>
      <c r="F86" s="360" t="s">
        <v>255</v>
      </c>
      <c r="G86" s="358"/>
      <c r="H86" s="358"/>
      <c r="I86" s="358"/>
      <c r="J86" s="357"/>
      <c r="K86" s="357"/>
      <c r="L86" s="357"/>
      <c r="M86" s="357"/>
      <c r="N86" s="357"/>
      <c r="O86" s="357"/>
      <c r="P86" s="453"/>
      <c r="Q86" s="453"/>
      <c r="R86" s="453"/>
      <c r="S86" s="453"/>
      <c r="T86" s="453"/>
      <c r="U86" s="453"/>
      <c r="V86" s="453"/>
      <c r="AW86" s="322" t="s">
        <v>161</v>
      </c>
      <c r="AX86" s="517"/>
      <c r="AY86" s="451" t="s">
        <v>327</v>
      </c>
      <c r="AZ86" s="359"/>
      <c r="BA86" s="360" t="s">
        <v>255</v>
      </c>
      <c r="BB86" s="358"/>
      <c r="BC86" s="358"/>
      <c r="BD86" s="358"/>
      <c r="BE86" s="357"/>
      <c r="BF86" s="357"/>
      <c r="BG86" s="357"/>
      <c r="BH86" s="357"/>
      <c r="BI86" s="357"/>
      <c r="BJ86" s="357"/>
      <c r="BK86" s="453"/>
      <c r="BL86" s="453"/>
      <c r="BM86" s="453"/>
      <c r="BN86" s="453"/>
      <c r="BO86" s="453"/>
      <c r="BP86" s="453"/>
      <c r="BQ86" s="453"/>
    </row>
    <row r="87" spans="2:74" ht="18.75" customHeight="1">
      <c r="B87" s="335" t="s">
        <v>280</v>
      </c>
      <c r="C87" s="518"/>
      <c r="D87" s="450">
        <v>1.1000000000000001</v>
      </c>
      <c r="E87" s="359"/>
      <c r="F87" s="151" t="s">
        <v>256</v>
      </c>
      <c r="G87" s="363"/>
      <c r="H87" s="363"/>
      <c r="I87" s="363"/>
      <c r="J87" s="364"/>
      <c r="K87" s="364"/>
      <c r="L87" s="364"/>
      <c r="M87" s="364"/>
      <c r="N87" s="364"/>
      <c r="O87" s="364"/>
      <c r="P87" s="453"/>
      <c r="Q87" s="453"/>
      <c r="R87" s="453"/>
      <c r="S87" s="453"/>
      <c r="T87" s="453"/>
      <c r="U87" s="453"/>
      <c r="V87" s="453"/>
      <c r="AW87" s="335" t="s">
        <v>280</v>
      </c>
      <c r="AX87" s="518"/>
      <c r="AY87" s="450">
        <v>1.1000000000000001</v>
      </c>
      <c r="AZ87" s="359"/>
      <c r="BA87" s="151" t="s">
        <v>256</v>
      </c>
      <c r="BB87" s="363"/>
      <c r="BC87" s="363"/>
      <c r="BD87" s="363"/>
      <c r="BE87" s="364"/>
      <c r="BF87" s="364"/>
      <c r="BG87" s="364"/>
      <c r="BH87" s="364"/>
      <c r="BI87" s="364"/>
      <c r="BJ87" s="364"/>
      <c r="BK87" s="453"/>
      <c r="BL87" s="453"/>
      <c r="BM87" s="453"/>
      <c r="BN87" s="453"/>
      <c r="BO87" s="453"/>
      <c r="BP87" s="453"/>
      <c r="BQ87" s="453"/>
    </row>
    <row r="88" spans="2:74" ht="18">
      <c r="B88" s="335" t="s">
        <v>281</v>
      </c>
      <c r="C88" s="518"/>
      <c r="D88" s="450"/>
      <c r="E88" s="359" t="s">
        <v>186</v>
      </c>
      <c r="F88" s="355" t="s">
        <v>257</v>
      </c>
      <c r="G88" s="363"/>
      <c r="H88" s="363"/>
      <c r="I88" s="363"/>
      <c r="J88" s="364"/>
      <c r="K88" s="364"/>
      <c r="L88" s="364"/>
      <c r="M88" s="364"/>
      <c r="N88" s="364"/>
      <c r="O88" s="364"/>
      <c r="P88" s="453"/>
      <c r="Q88" s="453"/>
      <c r="R88" s="453"/>
      <c r="S88" s="453"/>
      <c r="T88" s="453"/>
      <c r="U88" s="453"/>
      <c r="V88" s="453"/>
      <c r="AW88" s="335" t="s">
        <v>281</v>
      </c>
      <c r="AX88" s="518"/>
      <c r="AY88" s="450"/>
      <c r="AZ88" s="359" t="s">
        <v>186</v>
      </c>
      <c r="BA88" s="355" t="s">
        <v>257</v>
      </c>
      <c r="BB88" s="363"/>
      <c r="BC88" s="363"/>
      <c r="BD88" s="363"/>
      <c r="BE88" s="364"/>
      <c r="BF88" s="364"/>
      <c r="BG88" s="364"/>
      <c r="BH88" s="364"/>
      <c r="BI88" s="364"/>
      <c r="BJ88" s="364"/>
      <c r="BK88" s="453"/>
      <c r="BL88" s="453"/>
      <c r="BM88" s="453"/>
      <c r="BN88" s="453"/>
      <c r="BO88" s="453"/>
      <c r="BP88" s="453"/>
      <c r="BQ88" s="453"/>
    </row>
    <row r="89" spans="2:74" ht="18">
      <c r="B89" s="335" t="s">
        <v>282</v>
      </c>
      <c r="C89" s="518"/>
      <c r="D89" s="450">
        <v>1.2</v>
      </c>
      <c r="E89" s="359"/>
      <c r="F89" s="355" t="s">
        <v>258</v>
      </c>
      <c r="G89" s="363"/>
      <c r="H89" s="363"/>
      <c r="I89" s="363"/>
      <c r="J89" s="364"/>
      <c r="K89" s="364"/>
      <c r="L89" s="364"/>
      <c r="M89" s="364"/>
      <c r="N89" s="364"/>
      <c r="O89" s="364"/>
      <c r="P89" s="453"/>
      <c r="Q89" s="453"/>
      <c r="R89" s="453"/>
      <c r="S89" s="453"/>
      <c r="T89" s="453"/>
      <c r="U89" s="453"/>
      <c r="V89" s="453"/>
      <c r="AW89" s="335" t="s">
        <v>282</v>
      </c>
      <c r="AX89" s="518"/>
      <c r="AY89" s="450">
        <v>1.2</v>
      </c>
      <c r="AZ89" s="359"/>
      <c r="BA89" s="355" t="s">
        <v>258</v>
      </c>
      <c r="BB89" s="363"/>
      <c r="BC89" s="363"/>
      <c r="BD89" s="363"/>
      <c r="BE89" s="364"/>
      <c r="BF89" s="364"/>
      <c r="BG89" s="364"/>
      <c r="BH89" s="364"/>
      <c r="BI89" s="364"/>
      <c r="BJ89" s="364"/>
      <c r="BK89" s="453"/>
      <c r="BL89" s="453"/>
      <c r="BM89" s="453"/>
      <c r="BN89" s="453"/>
      <c r="BO89" s="453"/>
      <c r="BP89" s="453"/>
      <c r="BQ89" s="453"/>
    </row>
    <row r="90" spans="2:74" ht="18">
      <c r="B90" s="335" t="s">
        <v>283</v>
      </c>
      <c r="C90" s="518"/>
      <c r="D90" s="450">
        <v>1.3</v>
      </c>
      <c r="E90" s="359"/>
      <c r="F90" s="355" t="s">
        <v>259</v>
      </c>
      <c r="G90" s="363"/>
      <c r="H90" s="363"/>
      <c r="I90" s="363"/>
      <c r="J90" s="364"/>
      <c r="K90" s="364"/>
      <c r="L90" s="364"/>
      <c r="M90" s="364"/>
      <c r="N90" s="364"/>
      <c r="O90" s="364"/>
      <c r="P90" s="453"/>
      <c r="Q90" s="453"/>
      <c r="R90" s="453"/>
      <c r="S90" s="453"/>
      <c r="T90" s="453"/>
      <c r="U90" s="453"/>
      <c r="V90" s="453"/>
      <c r="AW90" s="335" t="s">
        <v>283</v>
      </c>
      <c r="AX90" s="518"/>
      <c r="AY90" s="450">
        <v>1.3</v>
      </c>
      <c r="AZ90" s="359"/>
      <c r="BA90" s="355" t="s">
        <v>259</v>
      </c>
      <c r="BB90" s="363"/>
      <c r="BC90" s="363"/>
      <c r="BD90" s="363"/>
      <c r="BE90" s="364"/>
      <c r="BF90" s="364"/>
      <c r="BG90" s="364"/>
      <c r="BH90" s="364"/>
      <c r="BI90" s="364"/>
      <c r="BJ90" s="364"/>
      <c r="BK90" s="453"/>
      <c r="BL90" s="453"/>
      <c r="BM90" s="453"/>
      <c r="BN90" s="453"/>
      <c r="BO90" s="453"/>
      <c r="BP90" s="453"/>
      <c r="BQ90" s="453"/>
    </row>
    <row r="91" spans="2:74" ht="15.75" customHeight="1">
      <c r="B91" s="335" t="s">
        <v>284</v>
      </c>
      <c r="C91" s="518"/>
      <c r="D91" s="450"/>
      <c r="E91" s="359" t="s">
        <v>187</v>
      </c>
      <c r="F91" s="2225" t="s">
        <v>868</v>
      </c>
      <c r="G91" s="2225"/>
      <c r="H91" s="2225"/>
      <c r="I91" s="2225"/>
      <c r="J91" s="2225"/>
      <c r="K91" s="2225"/>
      <c r="L91" s="2225"/>
      <c r="M91" s="2225"/>
      <c r="N91" s="2225"/>
      <c r="O91" s="2225"/>
      <c r="P91" s="453"/>
      <c r="Q91" s="453"/>
      <c r="R91" s="453"/>
      <c r="S91" s="453"/>
      <c r="T91" s="453"/>
      <c r="U91" s="453"/>
      <c r="V91" s="453"/>
      <c r="AW91" s="335" t="s">
        <v>284</v>
      </c>
      <c r="AX91" s="518"/>
      <c r="AY91" s="450"/>
      <c r="AZ91" s="359" t="s">
        <v>187</v>
      </c>
      <c r="BA91" s="2225" t="s">
        <v>868</v>
      </c>
      <c r="BB91" s="2225"/>
      <c r="BC91" s="2225"/>
      <c r="BD91" s="2225"/>
      <c r="BE91" s="2225"/>
      <c r="BF91" s="2225"/>
      <c r="BG91" s="2225"/>
      <c r="BH91" s="2225"/>
      <c r="BI91" s="2225"/>
      <c r="BJ91" s="2225"/>
      <c r="BK91" s="453"/>
      <c r="BL91" s="453"/>
      <c r="BM91" s="453"/>
      <c r="BN91" s="453"/>
      <c r="BO91" s="453"/>
      <c r="BP91" s="453"/>
      <c r="BQ91" s="453"/>
    </row>
    <row r="92" spans="2:74" ht="15.75" customHeight="1">
      <c r="B92" s="335" t="s">
        <v>285</v>
      </c>
      <c r="C92" s="518"/>
      <c r="D92" s="450"/>
      <c r="E92" s="359" t="s">
        <v>187</v>
      </c>
      <c r="F92" s="2225"/>
      <c r="G92" s="2225"/>
      <c r="H92" s="2225"/>
      <c r="I92" s="2225"/>
      <c r="J92" s="2225"/>
      <c r="K92" s="2225"/>
      <c r="L92" s="2225"/>
      <c r="M92" s="2225"/>
      <c r="N92" s="2225"/>
      <c r="O92" s="2225"/>
      <c r="P92" s="453"/>
      <c r="Q92" s="453"/>
      <c r="R92" s="453"/>
      <c r="S92" s="453"/>
      <c r="T92" s="453"/>
      <c r="U92" s="453"/>
      <c r="V92" s="453"/>
      <c r="AW92" s="335" t="s">
        <v>285</v>
      </c>
      <c r="AX92" s="518"/>
      <c r="AY92" s="450"/>
      <c r="AZ92" s="359" t="s">
        <v>187</v>
      </c>
      <c r="BA92" s="2225"/>
      <c r="BB92" s="2225"/>
      <c r="BC92" s="2225"/>
      <c r="BD92" s="2225"/>
      <c r="BE92" s="2225"/>
      <c r="BF92" s="2225"/>
      <c r="BG92" s="2225"/>
      <c r="BH92" s="2225"/>
      <c r="BI92" s="2225"/>
      <c r="BJ92" s="2225"/>
      <c r="BK92" s="453"/>
      <c r="BL92" s="453"/>
      <c r="BM92" s="453"/>
      <c r="BN92" s="453"/>
      <c r="BO92" s="453"/>
      <c r="BP92" s="453"/>
      <c r="BQ92" s="453"/>
    </row>
    <row r="93" spans="2:74" ht="18">
      <c r="B93" s="335" t="s">
        <v>286</v>
      </c>
      <c r="C93" s="518"/>
      <c r="D93" s="451" t="s">
        <v>328</v>
      </c>
      <c r="E93" s="359"/>
      <c r="F93" s="355" t="s">
        <v>260</v>
      </c>
      <c r="G93" s="363"/>
      <c r="H93" s="363"/>
      <c r="I93" s="363"/>
      <c r="J93" s="364"/>
      <c r="K93" s="364"/>
      <c r="L93" s="364"/>
      <c r="M93" s="364"/>
      <c r="N93" s="364"/>
      <c r="O93" s="364"/>
      <c r="P93" s="453"/>
      <c r="Q93" s="453"/>
      <c r="R93" s="453"/>
      <c r="S93" s="453"/>
      <c r="T93" s="453"/>
      <c r="U93" s="453"/>
      <c r="V93" s="453"/>
      <c r="AW93" s="335" t="s">
        <v>286</v>
      </c>
      <c r="AX93" s="518"/>
      <c r="AY93" s="451" t="s">
        <v>328</v>
      </c>
      <c r="AZ93" s="359"/>
      <c r="BA93" s="355" t="s">
        <v>260</v>
      </c>
      <c r="BB93" s="363"/>
      <c r="BC93" s="363"/>
      <c r="BD93" s="363"/>
      <c r="BE93" s="364"/>
      <c r="BF93" s="364"/>
      <c r="BG93" s="364"/>
      <c r="BH93" s="364"/>
      <c r="BI93" s="364"/>
      <c r="BJ93" s="364"/>
      <c r="BK93" s="453"/>
      <c r="BL93" s="453"/>
      <c r="BM93" s="453"/>
      <c r="BN93" s="453"/>
      <c r="BO93" s="453"/>
      <c r="BP93" s="453"/>
      <c r="BQ93" s="453"/>
    </row>
    <row r="94" spans="2:74" ht="18">
      <c r="B94" s="335" t="s">
        <v>22</v>
      </c>
      <c r="C94" s="518"/>
      <c r="D94" s="450">
        <v>2.1</v>
      </c>
      <c r="E94" s="359"/>
      <c r="F94" s="355" t="s">
        <v>261</v>
      </c>
      <c r="G94" s="363"/>
      <c r="H94" s="363"/>
      <c r="I94" s="363"/>
      <c r="J94" s="364"/>
      <c r="K94" s="364"/>
      <c r="L94" s="364"/>
      <c r="M94" s="364"/>
      <c r="N94" s="364"/>
      <c r="O94" s="364"/>
      <c r="P94" s="453"/>
      <c r="Q94" s="453"/>
      <c r="R94" s="453"/>
      <c r="S94" s="453"/>
      <c r="T94" s="453"/>
      <c r="U94" s="453"/>
      <c r="V94" s="453"/>
      <c r="AW94" s="335" t="s">
        <v>22</v>
      </c>
      <c r="AX94" s="518"/>
      <c r="AY94" s="450">
        <v>2.1</v>
      </c>
      <c r="AZ94" s="359"/>
      <c r="BA94" s="355" t="s">
        <v>261</v>
      </c>
      <c r="BB94" s="363"/>
      <c r="BC94" s="363"/>
      <c r="BD94" s="363"/>
      <c r="BE94" s="364"/>
      <c r="BF94" s="364"/>
      <c r="BG94" s="364"/>
      <c r="BH94" s="364"/>
      <c r="BI94" s="364"/>
      <c r="BJ94" s="364"/>
      <c r="BK94" s="453"/>
      <c r="BL94" s="453"/>
      <c r="BM94" s="453"/>
      <c r="BN94" s="453"/>
      <c r="BO94" s="453"/>
      <c r="BP94" s="453"/>
      <c r="BQ94" s="453"/>
    </row>
    <row r="95" spans="2:74" ht="18">
      <c r="B95" s="333" t="s">
        <v>287</v>
      </c>
      <c r="C95" s="518"/>
      <c r="D95" s="450">
        <v>2.2000000000000002</v>
      </c>
      <c r="E95" s="359" t="s">
        <v>268</v>
      </c>
      <c r="F95" s="355" t="s">
        <v>262</v>
      </c>
      <c r="G95" s="363"/>
      <c r="H95" s="363"/>
      <c r="I95" s="363"/>
      <c r="J95" s="364"/>
      <c r="K95" s="364"/>
      <c r="L95" s="364"/>
      <c r="M95" s="364"/>
      <c r="N95" s="364"/>
      <c r="O95" s="364"/>
      <c r="P95" s="453"/>
      <c r="Q95" s="453"/>
      <c r="R95" s="453"/>
      <c r="S95" s="453"/>
      <c r="T95" s="453"/>
      <c r="U95" s="453"/>
      <c r="V95" s="453"/>
      <c r="AW95" s="333" t="s">
        <v>287</v>
      </c>
      <c r="AX95" s="518"/>
      <c r="AY95" s="450">
        <v>2.2000000000000002</v>
      </c>
      <c r="AZ95" s="359" t="s">
        <v>268</v>
      </c>
      <c r="BA95" s="355" t="s">
        <v>262</v>
      </c>
      <c r="BB95" s="363"/>
      <c r="BC95" s="363"/>
      <c r="BD95" s="363"/>
      <c r="BE95" s="364"/>
      <c r="BF95" s="364"/>
      <c r="BG95" s="364"/>
      <c r="BH95" s="364"/>
      <c r="BI95" s="364"/>
      <c r="BJ95" s="364"/>
      <c r="BK95" s="453"/>
      <c r="BL95" s="453"/>
      <c r="BM95" s="453"/>
      <c r="BN95" s="453"/>
      <c r="BO95" s="453"/>
      <c r="BP95" s="453"/>
      <c r="BQ95" s="453"/>
    </row>
    <row r="96" spans="2:74" ht="18">
      <c r="B96" s="333" t="s">
        <v>288</v>
      </c>
      <c r="C96" s="518"/>
      <c r="D96" s="450"/>
      <c r="E96" s="359"/>
      <c r="F96" s="355"/>
      <c r="G96" s="363"/>
      <c r="H96" s="363"/>
      <c r="I96" s="363"/>
      <c r="J96" s="364"/>
      <c r="K96" s="364"/>
      <c r="L96" s="364"/>
      <c r="M96" s="364"/>
      <c r="N96" s="364"/>
      <c r="O96" s="364"/>
      <c r="P96" s="453"/>
      <c r="Q96" s="453"/>
      <c r="R96" s="453"/>
      <c r="S96" s="453"/>
      <c r="T96" s="453"/>
      <c r="U96" s="453"/>
      <c r="V96" s="453"/>
      <c r="AW96" s="333" t="s">
        <v>288</v>
      </c>
      <c r="AX96" s="518"/>
      <c r="AY96" s="450"/>
      <c r="AZ96" s="359"/>
      <c r="BA96" s="355"/>
      <c r="BB96" s="363"/>
      <c r="BC96" s="363"/>
      <c r="BD96" s="363"/>
      <c r="BE96" s="364"/>
      <c r="BF96" s="364"/>
      <c r="BG96" s="364"/>
      <c r="BH96" s="364"/>
      <c r="BI96" s="364"/>
      <c r="BJ96" s="364"/>
      <c r="BK96" s="453"/>
      <c r="BL96" s="453"/>
      <c r="BM96" s="453"/>
      <c r="BN96" s="453"/>
      <c r="BO96" s="453"/>
      <c r="BP96" s="453"/>
      <c r="BQ96" s="453"/>
    </row>
    <row r="97" spans="2:69" ht="18">
      <c r="B97" s="333" t="s">
        <v>289</v>
      </c>
      <c r="C97" s="518"/>
      <c r="D97" s="451" t="s">
        <v>329</v>
      </c>
      <c r="E97" s="359"/>
      <c r="F97" s="360" t="s">
        <v>263</v>
      </c>
      <c r="G97" s="363"/>
      <c r="H97" s="363"/>
      <c r="I97" s="363"/>
      <c r="J97" s="364"/>
      <c r="K97" s="364"/>
      <c r="L97" s="364"/>
      <c r="M97" s="364"/>
      <c r="N97" s="364"/>
      <c r="O97" s="364"/>
      <c r="P97" s="453"/>
      <c r="Q97" s="453"/>
      <c r="R97" s="453"/>
      <c r="S97" s="453"/>
      <c r="T97" s="453"/>
      <c r="U97" s="453"/>
      <c r="V97" s="453"/>
      <c r="AW97" s="333" t="s">
        <v>289</v>
      </c>
      <c r="AX97" s="518"/>
      <c r="AY97" s="451" t="s">
        <v>329</v>
      </c>
      <c r="AZ97" s="359"/>
      <c r="BA97" s="360" t="s">
        <v>263</v>
      </c>
      <c r="BB97" s="363"/>
      <c r="BC97" s="363"/>
      <c r="BD97" s="363"/>
      <c r="BE97" s="364"/>
      <c r="BF97" s="364"/>
      <c r="BG97" s="364"/>
      <c r="BH97" s="364"/>
      <c r="BI97" s="364"/>
      <c r="BJ97" s="364"/>
      <c r="BK97" s="453"/>
      <c r="BL97" s="453"/>
      <c r="BM97" s="453"/>
      <c r="BN97" s="453"/>
      <c r="BO97" s="453"/>
      <c r="BP97" s="453"/>
      <c r="BQ97" s="453"/>
    </row>
    <row r="98" spans="2:69" ht="18">
      <c r="B98" s="333" t="s">
        <v>252</v>
      </c>
      <c r="C98" s="518"/>
      <c r="D98" s="450">
        <v>3.1</v>
      </c>
      <c r="E98" s="359"/>
      <c r="F98" s="355" t="s">
        <v>264</v>
      </c>
      <c r="G98" s="364"/>
      <c r="H98" s="364"/>
      <c r="I98" s="364"/>
      <c r="J98" s="364"/>
      <c r="K98" s="364"/>
      <c r="L98" s="364"/>
      <c r="M98" s="364"/>
      <c r="N98" s="364"/>
      <c r="O98" s="364"/>
      <c r="P98" s="453"/>
      <c r="Q98" s="453"/>
      <c r="R98" s="453"/>
      <c r="S98" s="453"/>
      <c r="T98" s="453"/>
      <c r="U98" s="453"/>
      <c r="V98" s="453"/>
      <c r="AW98" s="333" t="s">
        <v>252</v>
      </c>
      <c r="AX98" s="518"/>
      <c r="AY98" s="450">
        <v>3.1</v>
      </c>
      <c r="AZ98" s="359"/>
      <c r="BA98" s="355" t="s">
        <v>264</v>
      </c>
      <c r="BB98" s="364"/>
      <c r="BC98" s="364"/>
      <c r="BD98" s="364"/>
      <c r="BE98" s="364"/>
      <c r="BF98" s="364"/>
      <c r="BG98" s="364"/>
      <c r="BH98" s="364"/>
      <c r="BI98" s="364"/>
      <c r="BJ98" s="364"/>
      <c r="BK98" s="453"/>
      <c r="BL98" s="453"/>
      <c r="BM98" s="453"/>
      <c r="BN98" s="453"/>
      <c r="BO98" s="453"/>
      <c r="BP98" s="453"/>
      <c r="BQ98" s="453"/>
    </row>
    <row r="99" spans="2:69" ht="18">
      <c r="B99" s="333"/>
      <c r="C99" s="518"/>
      <c r="D99" s="450">
        <v>3.2</v>
      </c>
      <c r="E99" s="359" t="s">
        <v>290</v>
      </c>
      <c r="F99" s="355" t="s">
        <v>265</v>
      </c>
      <c r="G99" s="364"/>
      <c r="H99" s="364"/>
      <c r="I99" s="364"/>
      <c r="J99" s="364"/>
      <c r="K99" s="364"/>
      <c r="L99" s="364"/>
      <c r="M99" s="364"/>
      <c r="N99" s="364"/>
      <c r="O99" s="364"/>
      <c r="P99" s="453"/>
      <c r="Q99" s="453"/>
      <c r="R99" s="453"/>
      <c r="S99" s="453"/>
      <c r="T99" s="453"/>
      <c r="U99" s="453"/>
      <c r="V99" s="453"/>
      <c r="AW99" s="333"/>
      <c r="AX99" s="518"/>
      <c r="AY99" s="450">
        <v>3.2</v>
      </c>
      <c r="AZ99" s="359" t="s">
        <v>290</v>
      </c>
      <c r="BA99" s="355" t="s">
        <v>265</v>
      </c>
      <c r="BB99" s="364"/>
      <c r="BC99" s="364"/>
      <c r="BD99" s="364"/>
      <c r="BE99" s="364"/>
      <c r="BF99" s="364"/>
      <c r="BG99" s="364"/>
      <c r="BH99" s="364"/>
      <c r="BI99" s="364"/>
      <c r="BJ99" s="364"/>
      <c r="BK99" s="453"/>
      <c r="BL99" s="453"/>
      <c r="BM99" s="453"/>
      <c r="BN99" s="453"/>
      <c r="BO99" s="453"/>
      <c r="BP99" s="453"/>
      <c r="BQ99" s="453"/>
    </row>
    <row r="100" spans="2:69" ht="18">
      <c r="B100" s="333"/>
      <c r="C100" s="518"/>
      <c r="D100" s="450">
        <v>3.3</v>
      </c>
      <c r="E100" s="359" t="s">
        <v>290</v>
      </c>
      <c r="F100" s="355" t="s">
        <v>266</v>
      </c>
      <c r="G100" s="364"/>
      <c r="H100" s="364"/>
      <c r="I100" s="364"/>
      <c r="J100" s="364"/>
      <c r="K100" s="364"/>
      <c r="L100" s="364"/>
      <c r="M100" s="364"/>
      <c r="N100" s="364"/>
      <c r="O100" s="364"/>
      <c r="P100" s="453"/>
      <c r="Q100" s="453"/>
      <c r="R100" s="453"/>
      <c r="S100" s="453"/>
      <c r="T100" s="453"/>
      <c r="U100" s="453"/>
      <c r="V100" s="453"/>
      <c r="AW100" s="333"/>
      <c r="AX100" s="518"/>
      <c r="AY100" s="450">
        <v>3.3</v>
      </c>
      <c r="AZ100" s="359" t="s">
        <v>290</v>
      </c>
      <c r="BA100" s="355" t="s">
        <v>266</v>
      </c>
      <c r="BB100" s="364"/>
      <c r="BC100" s="364"/>
      <c r="BD100" s="364"/>
      <c r="BE100" s="364"/>
      <c r="BF100" s="364"/>
      <c r="BG100" s="364"/>
      <c r="BH100" s="364"/>
      <c r="BI100" s="364"/>
      <c r="BJ100" s="364"/>
      <c r="BK100" s="453"/>
      <c r="BL100" s="453"/>
      <c r="BM100" s="453"/>
      <c r="BN100" s="453"/>
      <c r="BO100" s="453"/>
      <c r="BP100" s="453"/>
      <c r="BQ100" s="453"/>
    </row>
    <row r="101" spans="2:69" ht="15.75" customHeight="1">
      <c r="B101" s="333"/>
      <c r="C101" s="518"/>
      <c r="D101" s="450">
        <v>3.4</v>
      </c>
      <c r="E101" s="359"/>
      <c r="F101" s="2225" t="s">
        <v>267</v>
      </c>
      <c r="G101" s="2225"/>
      <c r="H101" s="2225"/>
      <c r="I101" s="2225"/>
      <c r="J101" s="2225"/>
      <c r="K101" s="2225"/>
      <c r="L101" s="2225"/>
      <c r="M101" s="2225"/>
      <c r="N101" s="2225"/>
      <c r="O101" s="2225"/>
      <c r="P101" s="453"/>
      <c r="Q101" s="453"/>
      <c r="R101" s="453"/>
      <c r="S101" s="453"/>
      <c r="T101" s="453"/>
      <c r="U101" s="453"/>
      <c r="V101" s="453"/>
      <c r="AW101" s="333"/>
      <c r="AX101" s="518"/>
      <c r="AY101" s="450">
        <v>3.4</v>
      </c>
      <c r="AZ101" s="359"/>
      <c r="BA101" s="2225" t="s">
        <v>267</v>
      </c>
      <c r="BB101" s="2225"/>
      <c r="BC101" s="2225"/>
      <c r="BD101" s="2225"/>
      <c r="BE101" s="2225"/>
      <c r="BF101" s="2225"/>
      <c r="BG101" s="2225"/>
      <c r="BH101" s="2225"/>
      <c r="BI101" s="2225"/>
      <c r="BJ101" s="2225"/>
      <c r="BK101" s="453"/>
      <c r="BL101" s="453"/>
      <c r="BM101" s="453"/>
      <c r="BN101" s="453"/>
      <c r="BO101" s="453"/>
      <c r="BP101" s="453"/>
      <c r="BQ101" s="453"/>
    </row>
    <row r="102" spans="2:69" ht="15.75" customHeight="1">
      <c r="B102" s="333"/>
      <c r="C102" s="518"/>
      <c r="D102" s="450"/>
      <c r="E102" s="359"/>
      <c r="F102" s="2225"/>
      <c r="G102" s="2225"/>
      <c r="H102" s="2225"/>
      <c r="I102" s="2225"/>
      <c r="J102" s="2225"/>
      <c r="K102" s="2225"/>
      <c r="L102" s="2225"/>
      <c r="M102" s="2225"/>
      <c r="N102" s="2225"/>
      <c r="O102" s="2225"/>
      <c r="P102" s="453"/>
      <c r="Q102" s="453"/>
      <c r="R102" s="453"/>
      <c r="S102" s="453"/>
      <c r="T102" s="453"/>
      <c r="U102" s="453"/>
      <c r="V102" s="453"/>
      <c r="AW102" s="333"/>
      <c r="AX102" s="518"/>
      <c r="AY102" s="450"/>
      <c r="AZ102" s="359"/>
      <c r="BA102" s="2225"/>
      <c r="BB102" s="2225"/>
      <c r="BC102" s="2225"/>
      <c r="BD102" s="2225"/>
      <c r="BE102" s="2225"/>
      <c r="BF102" s="2225"/>
      <c r="BG102" s="2225"/>
      <c r="BH102" s="2225"/>
      <c r="BI102" s="2225"/>
      <c r="BJ102" s="2225"/>
      <c r="BK102" s="453"/>
      <c r="BL102" s="453"/>
      <c r="BM102" s="453"/>
      <c r="BN102" s="453"/>
      <c r="BO102" s="453"/>
      <c r="BP102" s="453"/>
      <c r="BQ102" s="453"/>
    </row>
    <row r="103" spans="2:69" ht="18">
      <c r="B103" s="333"/>
      <c r="C103" s="518"/>
      <c r="D103" s="450"/>
      <c r="E103" s="359"/>
      <c r="F103" s="430"/>
      <c r="G103" s="430"/>
      <c r="H103" s="430"/>
      <c r="I103" s="430"/>
      <c r="J103" s="430"/>
      <c r="K103" s="430"/>
      <c r="L103" s="430"/>
      <c r="M103" s="430"/>
      <c r="N103" s="430"/>
      <c r="O103" s="430"/>
      <c r="P103" s="453"/>
      <c r="Q103" s="453"/>
      <c r="R103" s="453"/>
      <c r="S103" s="453"/>
      <c r="T103" s="453"/>
      <c r="U103" s="453"/>
      <c r="V103" s="453"/>
      <c r="AW103" s="333"/>
      <c r="AX103" s="518"/>
      <c r="AY103" s="450"/>
      <c r="AZ103" s="359"/>
      <c r="BA103" s="430"/>
      <c r="BB103" s="430"/>
      <c r="BC103" s="430"/>
      <c r="BD103" s="430"/>
      <c r="BE103" s="430"/>
      <c r="BF103" s="430"/>
      <c r="BG103" s="430"/>
      <c r="BH103" s="430"/>
      <c r="BI103" s="430"/>
      <c r="BJ103" s="430"/>
      <c r="BK103" s="453"/>
      <c r="BL103" s="453"/>
      <c r="BM103" s="453"/>
      <c r="BN103" s="453"/>
      <c r="BO103" s="453"/>
      <c r="BP103" s="453"/>
      <c r="BQ103" s="453"/>
    </row>
    <row r="104" spans="2:69" ht="18">
      <c r="B104" s="333"/>
      <c r="C104" s="518"/>
      <c r="D104" s="451" t="s">
        <v>330</v>
      </c>
      <c r="E104" s="359"/>
      <c r="F104" s="360" t="s">
        <v>269</v>
      </c>
      <c r="G104" s="430"/>
      <c r="H104" s="430"/>
      <c r="I104" s="430"/>
      <c r="J104" s="430"/>
      <c r="K104" s="430"/>
      <c r="L104" s="430"/>
      <c r="M104" s="430"/>
      <c r="N104" s="430"/>
      <c r="O104" s="430"/>
      <c r="P104" s="453"/>
      <c r="Q104" s="453"/>
      <c r="R104" s="453"/>
      <c r="S104" s="453"/>
      <c r="T104" s="453"/>
      <c r="U104" s="453"/>
      <c r="V104" s="453"/>
      <c r="AW104" s="333"/>
      <c r="AX104" s="518"/>
      <c r="AY104" s="451" t="s">
        <v>330</v>
      </c>
      <c r="AZ104" s="359"/>
      <c r="BA104" s="360" t="s">
        <v>269</v>
      </c>
      <c r="BB104" s="430"/>
      <c r="BC104" s="430"/>
      <c r="BD104" s="430"/>
      <c r="BE104" s="430"/>
      <c r="BF104" s="430"/>
      <c r="BG104" s="430"/>
      <c r="BH104" s="430"/>
      <c r="BI104" s="430"/>
      <c r="BJ104" s="430"/>
      <c r="BK104" s="453"/>
      <c r="BL104" s="453"/>
      <c r="BM104" s="453"/>
      <c r="BN104" s="453"/>
      <c r="BO104" s="453"/>
      <c r="BP104" s="453"/>
      <c r="BQ104" s="453"/>
    </row>
    <row r="105" spans="2:69" ht="18">
      <c r="B105" s="333"/>
      <c r="C105" s="518"/>
      <c r="D105" s="450">
        <v>4.0999999999999996</v>
      </c>
      <c r="E105" s="359" t="s">
        <v>291</v>
      </c>
      <c r="F105" s="355" t="s">
        <v>270</v>
      </c>
      <c r="G105" s="366"/>
      <c r="H105" s="366"/>
      <c r="I105" s="366"/>
      <c r="J105" s="366"/>
      <c r="K105" s="366"/>
      <c r="L105" s="366"/>
      <c r="M105" s="366"/>
      <c r="N105" s="366"/>
      <c r="O105" s="366"/>
      <c r="P105" s="453"/>
      <c r="Q105" s="453"/>
      <c r="R105" s="453"/>
      <c r="S105" s="453"/>
      <c r="T105" s="453"/>
      <c r="U105" s="453"/>
      <c r="V105" s="453"/>
      <c r="AW105" s="333"/>
      <c r="AX105" s="518"/>
      <c r="AY105" s="450">
        <v>4.0999999999999996</v>
      </c>
      <c r="AZ105" s="359" t="s">
        <v>291</v>
      </c>
      <c r="BA105" s="355" t="s">
        <v>270</v>
      </c>
      <c r="BB105" s="366"/>
      <c r="BC105" s="366"/>
      <c r="BD105" s="366"/>
      <c r="BE105" s="366"/>
      <c r="BF105" s="366"/>
      <c r="BG105" s="366"/>
      <c r="BH105" s="366"/>
      <c r="BI105" s="366"/>
      <c r="BJ105" s="366"/>
      <c r="BK105" s="453"/>
      <c r="BL105" s="453"/>
      <c r="BM105" s="453"/>
      <c r="BN105" s="453"/>
      <c r="BO105" s="453"/>
      <c r="BP105" s="453"/>
      <c r="BQ105" s="453"/>
    </row>
    <row r="106" spans="2:69" ht="18">
      <c r="B106" s="333"/>
      <c r="C106" s="518"/>
      <c r="D106" s="449"/>
      <c r="E106" s="359"/>
      <c r="F106" s="366"/>
      <c r="G106" s="366"/>
      <c r="H106" s="366"/>
      <c r="I106" s="366"/>
      <c r="J106" s="366"/>
      <c r="K106" s="366"/>
      <c r="L106" s="366"/>
      <c r="M106" s="366"/>
      <c r="N106" s="366"/>
      <c r="O106" s="366"/>
      <c r="P106" s="453"/>
      <c r="Q106" s="453"/>
      <c r="R106" s="453"/>
      <c r="S106" s="453"/>
      <c r="T106" s="453"/>
      <c r="U106" s="453"/>
      <c r="V106" s="453"/>
      <c r="AW106" s="333"/>
      <c r="AX106" s="518"/>
      <c r="AY106" s="449"/>
      <c r="AZ106" s="359"/>
      <c r="BA106" s="366"/>
      <c r="BB106" s="366"/>
      <c r="BC106" s="366"/>
      <c r="BD106" s="366"/>
      <c r="BE106" s="366"/>
      <c r="BF106" s="366"/>
      <c r="BG106" s="366"/>
      <c r="BH106" s="366"/>
      <c r="BI106" s="366"/>
      <c r="BJ106" s="366"/>
      <c r="BK106" s="453"/>
      <c r="BL106" s="453"/>
      <c r="BM106" s="453"/>
      <c r="BN106" s="453"/>
      <c r="BO106" s="453"/>
      <c r="BP106" s="453"/>
      <c r="BQ106" s="453"/>
    </row>
    <row r="107" spans="2:69" ht="18.75" thickBot="1">
      <c r="B107" s="509"/>
      <c r="C107" s="510"/>
      <c r="D107" s="511"/>
      <c r="E107" s="512"/>
      <c r="F107" s="513"/>
      <c r="G107" s="513"/>
      <c r="H107" s="513"/>
      <c r="I107" s="513"/>
      <c r="J107" s="513"/>
      <c r="K107" s="513"/>
      <c r="L107" s="513"/>
      <c r="M107" s="513"/>
      <c r="N107" s="513"/>
      <c r="O107" s="513"/>
      <c r="P107" s="514"/>
      <c r="Q107" s="514"/>
      <c r="R107" s="514"/>
      <c r="S107" s="514"/>
      <c r="T107" s="514"/>
      <c r="U107" s="514"/>
      <c r="V107" s="514"/>
      <c r="AW107" s="509"/>
      <c r="AX107" s="510"/>
      <c r="AY107" s="511"/>
      <c r="AZ107" s="512"/>
      <c r="BA107" s="513"/>
      <c r="BB107" s="513"/>
      <c r="BC107" s="513"/>
      <c r="BD107" s="513"/>
      <c r="BE107" s="513"/>
      <c r="BF107" s="513"/>
      <c r="BG107" s="513"/>
      <c r="BH107" s="513"/>
      <c r="BI107" s="513"/>
      <c r="BJ107" s="513"/>
      <c r="BK107" s="514"/>
      <c r="BL107" s="514"/>
      <c r="BM107" s="514"/>
      <c r="BN107" s="514"/>
      <c r="BO107" s="514"/>
      <c r="BP107" s="514"/>
      <c r="BQ107" s="514"/>
    </row>
    <row r="108" spans="2:69" ht="18">
      <c r="B108" s="543"/>
      <c r="C108" s="544"/>
      <c r="D108" s="545"/>
      <c r="E108" s="546"/>
      <c r="F108" s="547"/>
      <c r="G108" s="547"/>
      <c r="H108" s="547"/>
      <c r="I108" s="547"/>
      <c r="J108" s="547"/>
      <c r="K108" s="547"/>
      <c r="L108" s="547"/>
      <c r="M108" s="547"/>
      <c r="N108" s="547"/>
      <c r="O108" s="547"/>
      <c r="P108" s="547"/>
      <c r="Q108" s="547"/>
      <c r="R108" s="547"/>
      <c r="S108" s="547"/>
      <c r="T108" s="547"/>
      <c r="U108" s="547"/>
      <c r="V108" s="547"/>
      <c r="AW108" s="543"/>
      <c r="AX108" s="544"/>
      <c r="AY108" s="545"/>
      <c r="AZ108" s="546"/>
      <c r="BA108" s="547"/>
      <c r="BB108" s="547"/>
      <c r="BC108" s="547"/>
      <c r="BD108" s="547"/>
      <c r="BE108" s="547"/>
      <c r="BF108" s="547"/>
      <c r="BG108" s="547"/>
      <c r="BH108" s="547"/>
      <c r="BI108" s="547"/>
      <c r="BJ108" s="547"/>
      <c r="BK108" s="547"/>
      <c r="BL108" s="547"/>
      <c r="BM108" s="547"/>
      <c r="BN108" s="547"/>
      <c r="BO108" s="547"/>
      <c r="BP108" s="547"/>
      <c r="BQ108" s="547"/>
    </row>
    <row r="109" spans="2:69" ht="18.75" thickBot="1">
      <c r="B109" s="548"/>
      <c r="C109" s="548"/>
      <c r="D109" s="549"/>
      <c r="E109" s="549"/>
      <c r="F109" s="549"/>
      <c r="G109" s="549"/>
      <c r="H109" s="549"/>
      <c r="I109" s="549"/>
      <c r="J109" s="549"/>
      <c r="K109" s="549"/>
      <c r="L109" s="550"/>
      <c r="M109" s="550"/>
      <c r="N109" s="550"/>
      <c r="O109" s="550"/>
      <c r="P109" s="550"/>
      <c r="Q109" s="550"/>
      <c r="R109" s="550"/>
      <c r="S109" s="550"/>
      <c r="T109" s="550"/>
      <c r="U109" s="550"/>
      <c r="V109" s="550"/>
      <c r="AW109" s="548"/>
      <c r="AX109" s="548"/>
      <c r="AY109" s="549"/>
      <c r="AZ109" s="549"/>
      <c r="BA109" s="549"/>
      <c r="BB109" s="549"/>
      <c r="BC109" s="549"/>
      <c r="BD109" s="549"/>
      <c r="BE109" s="549"/>
      <c r="BF109" s="549"/>
      <c r="BG109" s="550"/>
      <c r="BH109" s="550"/>
      <c r="BI109" s="550"/>
      <c r="BJ109" s="550"/>
      <c r="BK109" s="550"/>
      <c r="BL109" s="550"/>
      <c r="BM109" s="550"/>
      <c r="BN109" s="550"/>
      <c r="BO109" s="550"/>
      <c r="BP109" s="550"/>
      <c r="BQ109" s="550"/>
    </row>
    <row r="110" spans="2:69" ht="18">
      <c r="B110" s="519"/>
      <c r="C110" s="520"/>
      <c r="D110" s="353"/>
      <c r="E110" s="353"/>
      <c r="F110" s="353"/>
      <c r="G110" s="353"/>
      <c r="H110" s="353"/>
      <c r="I110" s="353"/>
      <c r="J110" s="353"/>
      <c r="K110" s="353"/>
      <c r="L110" s="354"/>
      <c r="M110" s="354"/>
      <c r="N110" s="354"/>
      <c r="O110" s="354"/>
      <c r="P110" s="354"/>
      <c r="Q110" s="354"/>
      <c r="R110" s="354"/>
      <c r="S110" s="354"/>
      <c r="T110" s="354"/>
      <c r="U110" s="354"/>
      <c r="V110" s="354"/>
      <c r="AW110" s="519"/>
      <c r="AX110" s="520"/>
      <c r="AY110" s="353"/>
      <c r="AZ110" s="353"/>
      <c r="BA110" s="353"/>
      <c r="BB110" s="353"/>
      <c r="BC110" s="353"/>
      <c r="BD110" s="353"/>
      <c r="BE110" s="353"/>
      <c r="BF110" s="353"/>
      <c r="BG110" s="354"/>
      <c r="BH110" s="354"/>
      <c r="BI110" s="354"/>
      <c r="BJ110" s="354"/>
      <c r="BK110" s="354"/>
      <c r="BL110" s="354"/>
      <c r="BM110" s="354"/>
      <c r="BN110" s="354"/>
      <c r="BO110" s="354"/>
      <c r="BP110" s="354"/>
      <c r="BQ110" s="354"/>
    </row>
    <row r="111" spans="2:69" ht="20.25">
      <c r="B111" s="2350">
        <v>4</v>
      </c>
      <c r="C111" s="2246" t="s">
        <v>75</v>
      </c>
      <c r="D111" s="452" t="s">
        <v>142</v>
      </c>
      <c r="E111" s="452"/>
      <c r="F111" s="452"/>
      <c r="G111" s="452"/>
      <c r="H111" s="452"/>
      <c r="I111" s="452"/>
      <c r="J111" s="452"/>
      <c r="K111" s="357"/>
      <c r="L111" s="357"/>
      <c r="M111" s="357"/>
      <c r="N111" s="357"/>
      <c r="O111" s="357"/>
      <c r="P111" s="357"/>
      <c r="Q111" s="357"/>
      <c r="R111" s="357"/>
      <c r="S111" s="357"/>
      <c r="T111" s="357"/>
      <c r="U111" s="357"/>
      <c r="V111" s="357"/>
      <c r="AW111" s="2350">
        <v>4</v>
      </c>
      <c r="AX111" s="2246" t="s">
        <v>75</v>
      </c>
      <c r="AY111" s="452" t="s">
        <v>142</v>
      </c>
      <c r="AZ111" s="452"/>
      <c r="BA111" s="452"/>
      <c r="BB111" s="452"/>
      <c r="BC111" s="452"/>
      <c r="BD111" s="452"/>
      <c r="BE111" s="452"/>
      <c r="BF111" s="357"/>
      <c r="BG111" s="357"/>
      <c r="BH111" s="357"/>
      <c r="BI111" s="357"/>
      <c r="BJ111" s="357"/>
      <c r="BK111" s="357"/>
      <c r="BL111" s="357"/>
      <c r="BM111" s="357"/>
      <c r="BN111" s="357"/>
      <c r="BO111" s="357"/>
      <c r="BP111" s="357"/>
      <c r="BQ111" s="357"/>
    </row>
    <row r="112" spans="2:69" ht="18">
      <c r="B112" s="2350"/>
      <c r="C112" s="2246"/>
      <c r="D112" s="362"/>
      <c r="E112" s="358"/>
      <c r="F112" s="358"/>
      <c r="G112" s="358"/>
      <c r="H112" s="358"/>
      <c r="I112" s="358"/>
      <c r="J112" s="357"/>
      <c r="K112" s="357"/>
      <c r="L112" s="357"/>
      <c r="M112" s="357"/>
      <c r="N112" s="357"/>
      <c r="O112" s="357"/>
      <c r="P112" s="453"/>
      <c r="Q112" s="453"/>
      <c r="R112" s="453"/>
      <c r="S112" s="453"/>
      <c r="T112" s="453"/>
      <c r="U112" s="453"/>
      <c r="V112" s="453"/>
      <c r="AW112" s="2350"/>
      <c r="AX112" s="2246"/>
      <c r="AY112" s="362"/>
      <c r="AZ112" s="358"/>
      <c r="BA112" s="358"/>
      <c r="BB112" s="358"/>
      <c r="BC112" s="358"/>
      <c r="BD112" s="358"/>
      <c r="BE112" s="357"/>
      <c r="BF112" s="357"/>
      <c r="BG112" s="357"/>
      <c r="BH112" s="357"/>
      <c r="BI112" s="357"/>
      <c r="BJ112" s="357"/>
      <c r="BK112" s="453"/>
      <c r="BL112" s="453"/>
      <c r="BM112" s="453"/>
      <c r="BN112" s="453"/>
      <c r="BO112" s="453"/>
      <c r="BP112" s="453"/>
      <c r="BQ112" s="453"/>
    </row>
    <row r="113" spans="2:69" ht="18">
      <c r="B113" s="296" t="s">
        <v>161</v>
      </c>
      <c r="C113" s="521"/>
      <c r="D113" s="451" t="s">
        <v>327</v>
      </c>
      <c r="E113" s="359" t="s">
        <v>186</v>
      </c>
      <c r="F113" s="355" t="s">
        <v>323</v>
      </c>
      <c r="G113" s="364"/>
      <c r="H113" s="364"/>
      <c r="I113" s="364"/>
      <c r="J113" s="364"/>
      <c r="K113" s="364"/>
      <c r="L113" s="364"/>
      <c r="M113" s="364"/>
      <c r="N113" s="364"/>
      <c r="O113" s="364"/>
      <c r="P113" s="453"/>
      <c r="Q113" s="453"/>
      <c r="R113" s="453"/>
      <c r="S113" s="453"/>
      <c r="T113" s="453"/>
      <c r="U113" s="453"/>
      <c r="V113" s="453"/>
      <c r="AW113" s="296" t="s">
        <v>161</v>
      </c>
      <c r="AX113" s="521"/>
      <c r="AY113" s="451" t="s">
        <v>327</v>
      </c>
      <c r="AZ113" s="359" t="s">
        <v>186</v>
      </c>
      <c r="BA113" s="355" t="s">
        <v>323</v>
      </c>
      <c r="BB113" s="364"/>
      <c r="BC113" s="364"/>
      <c r="BD113" s="364"/>
      <c r="BE113" s="364"/>
      <c r="BF113" s="364"/>
      <c r="BG113" s="364"/>
      <c r="BH113" s="364"/>
      <c r="BI113" s="364"/>
      <c r="BJ113" s="364"/>
      <c r="BK113" s="453"/>
      <c r="BL113" s="453"/>
      <c r="BM113" s="453"/>
      <c r="BN113" s="453"/>
      <c r="BO113" s="453"/>
      <c r="BP113" s="453"/>
      <c r="BQ113" s="453"/>
    </row>
    <row r="114" spans="2:69" ht="18">
      <c r="B114" s="551" t="s">
        <v>56</v>
      </c>
      <c r="C114" s="552"/>
      <c r="D114" s="451" t="s">
        <v>328</v>
      </c>
      <c r="E114" s="359" t="s">
        <v>187</v>
      </c>
      <c r="F114" s="355" t="s">
        <v>324</v>
      </c>
      <c r="G114" s="364"/>
      <c r="H114" s="364"/>
      <c r="I114" s="364"/>
      <c r="J114" s="364"/>
      <c r="K114" s="364"/>
      <c r="L114" s="364"/>
      <c r="M114" s="364"/>
      <c r="N114" s="364"/>
      <c r="O114" s="364"/>
      <c r="P114" s="453"/>
      <c r="Q114" s="453"/>
      <c r="R114" s="453"/>
      <c r="S114" s="453"/>
      <c r="T114" s="453"/>
      <c r="U114" s="453"/>
      <c r="V114" s="453"/>
      <c r="AW114" s="551" t="s">
        <v>56</v>
      </c>
      <c r="AX114" s="552"/>
      <c r="AY114" s="451" t="s">
        <v>328</v>
      </c>
      <c r="AZ114" s="359" t="s">
        <v>187</v>
      </c>
      <c r="BA114" s="355" t="s">
        <v>324</v>
      </c>
      <c r="BB114" s="364"/>
      <c r="BC114" s="364"/>
      <c r="BD114" s="364"/>
      <c r="BE114" s="364"/>
      <c r="BF114" s="364"/>
      <c r="BG114" s="364"/>
      <c r="BH114" s="364"/>
      <c r="BI114" s="364"/>
      <c r="BJ114" s="364"/>
      <c r="BK114" s="453"/>
      <c r="BL114" s="453"/>
      <c r="BM114" s="453"/>
      <c r="BN114" s="453"/>
      <c r="BO114" s="453"/>
      <c r="BP114" s="453"/>
      <c r="BQ114" s="453"/>
    </row>
    <row r="115" spans="2:69" ht="18">
      <c r="B115" s="551" t="s">
        <v>60</v>
      </c>
      <c r="C115" s="552"/>
      <c r="D115" s="451" t="s">
        <v>329</v>
      </c>
      <c r="E115" s="359" t="s">
        <v>268</v>
      </c>
      <c r="F115" s="355" t="s">
        <v>325</v>
      </c>
      <c r="G115" s="364"/>
      <c r="H115" s="364"/>
      <c r="I115" s="364"/>
      <c r="J115" s="364"/>
      <c r="K115" s="364"/>
      <c r="L115" s="364"/>
      <c r="M115" s="364"/>
      <c r="N115" s="364"/>
      <c r="O115" s="364"/>
      <c r="P115" s="453"/>
      <c r="Q115" s="453"/>
      <c r="R115" s="453"/>
      <c r="S115" s="453"/>
      <c r="T115" s="453"/>
      <c r="U115" s="453"/>
      <c r="V115" s="453"/>
      <c r="AW115" s="551" t="s">
        <v>60</v>
      </c>
      <c r="AX115" s="552"/>
      <c r="AY115" s="451" t="s">
        <v>329</v>
      </c>
      <c r="AZ115" s="359" t="s">
        <v>268</v>
      </c>
      <c r="BA115" s="355" t="s">
        <v>325</v>
      </c>
      <c r="BB115" s="364"/>
      <c r="BC115" s="364"/>
      <c r="BD115" s="364"/>
      <c r="BE115" s="364"/>
      <c r="BF115" s="364"/>
      <c r="BG115" s="364"/>
      <c r="BH115" s="364"/>
      <c r="BI115" s="364"/>
      <c r="BJ115" s="364"/>
      <c r="BK115" s="453"/>
      <c r="BL115" s="453"/>
      <c r="BM115" s="453"/>
      <c r="BN115" s="453"/>
      <c r="BO115" s="453"/>
      <c r="BP115" s="453"/>
      <c r="BQ115" s="453"/>
    </row>
    <row r="116" spans="2:69" ht="18">
      <c r="B116" s="551" t="s">
        <v>67</v>
      </c>
      <c r="C116" s="552"/>
      <c r="D116" s="450">
        <v>3.1</v>
      </c>
      <c r="E116" s="359" t="s">
        <v>290</v>
      </c>
      <c r="F116" s="355" t="s">
        <v>278</v>
      </c>
      <c r="G116" s="364"/>
      <c r="H116" s="364"/>
      <c r="I116" s="364"/>
      <c r="J116" s="364"/>
      <c r="K116" s="364"/>
      <c r="L116" s="364"/>
      <c r="M116" s="364"/>
      <c r="N116" s="364"/>
      <c r="O116" s="364"/>
      <c r="P116" s="453"/>
      <c r="Q116" s="453"/>
      <c r="R116" s="453"/>
      <c r="S116" s="453"/>
      <c r="T116" s="453"/>
      <c r="U116" s="453"/>
      <c r="V116" s="453"/>
      <c r="AW116" s="551" t="s">
        <v>67</v>
      </c>
      <c r="AX116" s="552"/>
      <c r="AY116" s="450">
        <v>3.1</v>
      </c>
      <c r="AZ116" s="359" t="s">
        <v>290</v>
      </c>
      <c r="BA116" s="355" t="s">
        <v>278</v>
      </c>
      <c r="BB116" s="364"/>
      <c r="BC116" s="364"/>
      <c r="BD116" s="364"/>
      <c r="BE116" s="364"/>
      <c r="BF116" s="364"/>
      <c r="BG116" s="364"/>
      <c r="BH116" s="364"/>
      <c r="BI116" s="364"/>
      <c r="BJ116" s="364"/>
      <c r="BK116" s="453"/>
      <c r="BL116" s="453"/>
      <c r="BM116" s="453"/>
      <c r="BN116" s="453"/>
      <c r="BO116" s="453"/>
      <c r="BP116" s="453"/>
      <c r="BQ116" s="453"/>
    </row>
    <row r="117" spans="2:69" ht="18">
      <c r="B117" s="551" t="s">
        <v>61</v>
      </c>
      <c r="C117" s="552"/>
      <c r="D117" s="450">
        <v>3.2</v>
      </c>
      <c r="E117" s="359"/>
      <c r="F117" s="355" t="s">
        <v>146</v>
      </c>
      <c r="G117" s="364"/>
      <c r="H117" s="364"/>
      <c r="I117" s="364"/>
      <c r="J117" s="364"/>
      <c r="K117" s="364"/>
      <c r="L117" s="364"/>
      <c r="M117" s="364"/>
      <c r="N117" s="364"/>
      <c r="O117" s="364"/>
      <c r="P117" s="453"/>
      <c r="Q117" s="453"/>
      <c r="R117" s="453"/>
      <c r="S117" s="453"/>
      <c r="T117" s="453"/>
      <c r="U117" s="453"/>
      <c r="V117" s="453"/>
      <c r="AW117" s="551" t="s">
        <v>61</v>
      </c>
      <c r="AX117" s="552"/>
      <c r="AY117" s="450">
        <v>3.2</v>
      </c>
      <c r="AZ117" s="359"/>
      <c r="BA117" s="355" t="s">
        <v>146</v>
      </c>
      <c r="BB117" s="364"/>
      <c r="BC117" s="364"/>
      <c r="BD117" s="364"/>
      <c r="BE117" s="364"/>
      <c r="BF117" s="364"/>
      <c r="BG117" s="364"/>
      <c r="BH117" s="364"/>
      <c r="BI117" s="364"/>
      <c r="BJ117" s="364"/>
      <c r="BK117" s="453"/>
      <c r="BL117" s="453"/>
      <c r="BM117" s="453"/>
      <c r="BN117" s="453"/>
      <c r="BO117" s="453"/>
      <c r="BP117" s="453"/>
      <c r="BQ117" s="453"/>
    </row>
    <row r="118" spans="2:69" ht="18">
      <c r="B118" s="551" t="s">
        <v>58</v>
      </c>
      <c r="C118" s="552"/>
      <c r="D118" s="451" t="s">
        <v>330</v>
      </c>
      <c r="E118" s="359" t="s">
        <v>291</v>
      </c>
      <c r="F118" s="355" t="s">
        <v>326</v>
      </c>
      <c r="G118" s="364"/>
      <c r="H118" s="364"/>
      <c r="I118" s="364"/>
      <c r="J118" s="364"/>
      <c r="K118" s="364"/>
      <c r="L118" s="364"/>
      <c r="M118" s="364"/>
      <c r="N118" s="364"/>
      <c r="O118" s="364"/>
      <c r="P118" s="453"/>
      <c r="Q118" s="453"/>
      <c r="R118" s="453"/>
      <c r="S118" s="453"/>
      <c r="T118" s="453"/>
      <c r="U118" s="453"/>
      <c r="V118" s="453"/>
      <c r="AW118" s="551" t="s">
        <v>58</v>
      </c>
      <c r="AX118" s="552"/>
      <c r="AY118" s="451" t="s">
        <v>330</v>
      </c>
      <c r="AZ118" s="359" t="s">
        <v>291</v>
      </c>
      <c r="BA118" s="355" t="s">
        <v>326</v>
      </c>
      <c r="BB118" s="364"/>
      <c r="BC118" s="364"/>
      <c r="BD118" s="364"/>
      <c r="BE118" s="364"/>
      <c r="BF118" s="364"/>
      <c r="BG118" s="364"/>
      <c r="BH118" s="364"/>
      <c r="BI118" s="364"/>
      <c r="BJ118" s="364"/>
      <c r="BK118" s="453"/>
      <c r="BL118" s="453"/>
      <c r="BM118" s="453"/>
      <c r="BN118" s="453"/>
      <c r="BO118" s="453"/>
      <c r="BP118" s="453"/>
      <c r="BQ118" s="453"/>
    </row>
    <row r="119" spans="2:69" ht="18">
      <c r="B119" s="551" t="s">
        <v>57</v>
      </c>
      <c r="C119" s="552"/>
      <c r="D119" s="450"/>
      <c r="E119" s="359"/>
      <c r="F119" s="4"/>
      <c r="G119" s="18"/>
      <c r="H119" s="18"/>
      <c r="I119" s="18"/>
      <c r="J119" s="18"/>
      <c r="K119" s="453"/>
      <c r="L119" s="453"/>
      <c r="M119" s="453"/>
      <c r="N119" s="453"/>
      <c r="O119" s="453"/>
      <c r="P119" s="453"/>
      <c r="Q119" s="453"/>
      <c r="R119" s="453"/>
      <c r="S119" s="453"/>
      <c r="T119" s="453"/>
      <c r="U119" s="453"/>
      <c r="V119" s="453"/>
      <c r="AW119" s="551" t="s">
        <v>57</v>
      </c>
      <c r="AX119" s="552"/>
      <c r="AY119" s="450"/>
      <c r="AZ119" s="359"/>
      <c r="BA119" s="4"/>
      <c r="BB119" s="18"/>
      <c r="BC119" s="18"/>
      <c r="BD119" s="18"/>
      <c r="BE119" s="18"/>
      <c r="BF119" s="453"/>
      <c r="BG119" s="453"/>
      <c r="BH119" s="453"/>
      <c r="BI119" s="453"/>
      <c r="BJ119" s="453"/>
      <c r="BK119" s="453"/>
      <c r="BL119" s="453"/>
      <c r="BM119" s="453"/>
      <c r="BN119" s="453"/>
      <c r="BO119" s="453"/>
      <c r="BP119" s="453"/>
      <c r="BQ119" s="453"/>
    </row>
    <row r="120" spans="2:69" ht="18">
      <c r="B120" s="551" t="s">
        <v>169</v>
      </c>
      <c r="C120" s="552"/>
      <c r="D120" s="450"/>
      <c r="E120" s="359"/>
      <c r="F120" s="4"/>
      <c r="G120" s="18"/>
      <c r="H120" s="18"/>
      <c r="I120" s="18"/>
      <c r="J120" s="18"/>
      <c r="K120" s="453"/>
      <c r="L120" s="453"/>
      <c r="M120" s="453"/>
      <c r="N120" s="453"/>
      <c r="O120" s="453"/>
      <c r="P120" s="453"/>
      <c r="Q120" s="453"/>
      <c r="R120" s="453"/>
      <c r="S120" s="453"/>
      <c r="T120" s="453"/>
      <c r="U120" s="453"/>
      <c r="V120" s="453"/>
      <c r="AW120" s="551" t="s">
        <v>169</v>
      </c>
      <c r="AX120" s="552"/>
      <c r="AY120" s="450"/>
      <c r="AZ120" s="359"/>
      <c r="BA120" s="4"/>
      <c r="BB120" s="18"/>
      <c r="BC120" s="18"/>
      <c r="BD120" s="18"/>
      <c r="BE120" s="18"/>
      <c r="BF120" s="453"/>
      <c r="BG120" s="453"/>
      <c r="BH120" s="453"/>
      <c r="BI120" s="453"/>
      <c r="BJ120" s="453"/>
      <c r="BK120" s="453"/>
      <c r="BL120" s="453"/>
      <c r="BM120" s="453"/>
      <c r="BN120" s="453"/>
      <c r="BO120" s="453"/>
      <c r="BP120" s="453"/>
      <c r="BQ120" s="453"/>
    </row>
    <row r="121" spans="2:69" ht="18">
      <c r="B121" s="551" t="s">
        <v>55</v>
      </c>
      <c r="C121" s="552"/>
      <c r="D121" s="450"/>
      <c r="E121" s="359"/>
      <c r="F121" s="4"/>
      <c r="G121" s="18"/>
      <c r="H121" s="18"/>
      <c r="I121" s="18"/>
      <c r="J121" s="18"/>
      <c r="K121" s="453"/>
      <c r="L121" s="453"/>
      <c r="M121" s="453"/>
      <c r="N121" s="453"/>
      <c r="O121" s="453"/>
      <c r="P121" s="453"/>
      <c r="Q121" s="453"/>
      <c r="R121" s="453"/>
      <c r="S121" s="453"/>
      <c r="T121" s="453"/>
      <c r="U121" s="453"/>
      <c r="V121" s="453"/>
      <c r="AW121" s="551" t="s">
        <v>55</v>
      </c>
      <c r="AX121" s="552"/>
      <c r="AY121" s="450"/>
      <c r="AZ121" s="359"/>
      <c r="BA121" s="4"/>
      <c r="BB121" s="18"/>
      <c r="BC121" s="18"/>
      <c r="BD121" s="18"/>
      <c r="BE121" s="18"/>
      <c r="BF121" s="453"/>
      <c r="BG121" s="453"/>
      <c r="BH121" s="453"/>
      <c r="BI121" s="453"/>
      <c r="BJ121" s="453"/>
      <c r="BK121" s="453"/>
      <c r="BL121" s="453"/>
      <c r="BM121" s="453"/>
      <c r="BN121" s="453"/>
      <c r="BO121" s="453"/>
      <c r="BP121" s="453"/>
      <c r="BQ121" s="453"/>
    </row>
    <row r="122" spans="2:69" ht="18">
      <c r="B122" s="551" t="s">
        <v>59</v>
      </c>
      <c r="C122" s="552"/>
      <c r="D122" s="450"/>
      <c r="E122" s="359"/>
      <c r="F122" s="4"/>
      <c r="G122" s="18"/>
      <c r="H122" s="18"/>
      <c r="I122" s="18"/>
      <c r="J122" s="18"/>
      <c r="K122" s="453"/>
      <c r="L122" s="453"/>
      <c r="M122" s="453"/>
      <c r="N122" s="453"/>
      <c r="O122" s="453"/>
      <c r="P122" s="453"/>
      <c r="Q122" s="453"/>
      <c r="R122" s="453"/>
      <c r="S122" s="453"/>
      <c r="T122" s="453"/>
      <c r="U122" s="453"/>
      <c r="V122" s="453"/>
      <c r="AW122" s="551" t="s">
        <v>59</v>
      </c>
      <c r="AX122" s="552"/>
      <c r="AY122" s="450"/>
      <c r="AZ122" s="359"/>
      <c r="BA122" s="4"/>
      <c r="BB122" s="18"/>
      <c r="BC122" s="18"/>
      <c r="BD122" s="18"/>
      <c r="BE122" s="18"/>
      <c r="BF122" s="453"/>
      <c r="BG122" s="453"/>
      <c r="BH122" s="453"/>
      <c r="BI122" s="453"/>
      <c r="BJ122" s="453"/>
      <c r="BK122" s="453"/>
      <c r="BL122" s="453"/>
      <c r="BM122" s="453"/>
      <c r="BN122" s="453"/>
      <c r="BO122" s="453"/>
      <c r="BP122" s="453"/>
      <c r="BQ122" s="453"/>
    </row>
    <row r="123" spans="2:69" ht="18.75" thickBot="1">
      <c r="B123" s="553"/>
      <c r="C123" s="554"/>
      <c r="D123" s="450"/>
      <c r="E123" s="359"/>
      <c r="F123" s="4"/>
      <c r="G123" s="18"/>
      <c r="H123" s="18"/>
      <c r="I123" s="18"/>
      <c r="J123" s="18"/>
      <c r="K123" s="453"/>
      <c r="L123" s="453"/>
      <c r="M123" s="453"/>
      <c r="N123" s="453"/>
      <c r="O123" s="453"/>
      <c r="P123" s="453"/>
      <c r="Q123" s="453"/>
      <c r="R123" s="453"/>
      <c r="S123" s="453"/>
      <c r="T123" s="453"/>
      <c r="U123" s="453"/>
      <c r="V123" s="453"/>
      <c r="AW123" s="553"/>
      <c r="AX123" s="554"/>
      <c r="AY123" s="450"/>
      <c r="AZ123" s="359"/>
      <c r="BA123" s="4"/>
      <c r="BB123" s="18"/>
      <c r="BC123" s="18"/>
      <c r="BD123" s="18"/>
      <c r="BE123" s="18"/>
      <c r="BF123" s="453"/>
      <c r="BG123" s="453"/>
      <c r="BH123" s="453"/>
      <c r="BI123" s="453"/>
      <c r="BJ123" s="453"/>
      <c r="BK123" s="453"/>
      <c r="BL123" s="453"/>
      <c r="BM123" s="453"/>
      <c r="BN123" s="453"/>
      <c r="BO123" s="453"/>
      <c r="BP123" s="453"/>
      <c r="BQ123" s="453"/>
    </row>
    <row r="124" spans="2:69" ht="18">
      <c r="B124" s="543"/>
      <c r="C124" s="544"/>
      <c r="D124" s="545"/>
      <c r="E124" s="546"/>
      <c r="F124" s="547"/>
      <c r="G124" s="547"/>
      <c r="H124" s="547"/>
      <c r="I124" s="547"/>
      <c r="J124" s="547"/>
      <c r="K124" s="547"/>
      <c r="L124" s="547"/>
      <c r="M124" s="547"/>
      <c r="N124" s="547"/>
      <c r="O124" s="547"/>
      <c r="P124" s="547"/>
      <c r="Q124" s="547"/>
      <c r="R124" s="547"/>
      <c r="S124" s="547"/>
      <c r="T124" s="547"/>
      <c r="U124" s="547"/>
      <c r="V124" s="547"/>
      <c r="AW124" s="543"/>
      <c r="AX124" s="544"/>
      <c r="AY124" s="545"/>
      <c r="AZ124" s="546"/>
      <c r="BA124" s="547"/>
      <c r="BB124" s="547"/>
      <c r="BC124" s="547"/>
      <c r="BD124" s="547"/>
      <c r="BE124" s="547"/>
      <c r="BF124" s="547"/>
      <c r="BG124" s="547"/>
      <c r="BH124" s="547"/>
      <c r="BI124" s="547"/>
      <c r="BJ124" s="547"/>
      <c r="BK124" s="547"/>
      <c r="BL124" s="547"/>
      <c r="BM124" s="547"/>
      <c r="BN124" s="547"/>
      <c r="BO124" s="547"/>
      <c r="BP124" s="547"/>
      <c r="BQ124" s="547"/>
    </row>
    <row r="125" spans="2:69" ht="18.75" thickBot="1">
      <c r="B125" s="548"/>
      <c r="C125" s="548"/>
      <c r="D125" s="549"/>
      <c r="E125" s="549"/>
      <c r="F125" s="549"/>
      <c r="G125" s="549"/>
      <c r="H125" s="549"/>
      <c r="I125" s="549"/>
      <c r="J125" s="549"/>
      <c r="K125" s="549"/>
      <c r="L125" s="550"/>
      <c r="M125" s="550"/>
      <c r="N125" s="550"/>
      <c r="O125" s="550"/>
      <c r="P125" s="550"/>
      <c r="Q125" s="550"/>
      <c r="R125" s="550"/>
      <c r="S125" s="550"/>
      <c r="T125" s="550"/>
      <c r="U125" s="550"/>
      <c r="V125" s="550"/>
      <c r="AW125" s="548"/>
      <c r="AX125" s="548"/>
      <c r="AY125" s="549"/>
      <c r="AZ125" s="549"/>
      <c r="BA125" s="549"/>
      <c r="BB125" s="549"/>
      <c r="BC125" s="549"/>
      <c r="BD125" s="549"/>
      <c r="BE125" s="549"/>
      <c r="BF125" s="549"/>
      <c r="BG125" s="550"/>
      <c r="BH125" s="550"/>
      <c r="BI125" s="550"/>
      <c r="BJ125" s="550"/>
      <c r="BK125" s="550"/>
      <c r="BL125" s="550"/>
      <c r="BM125" s="550"/>
      <c r="BN125" s="550"/>
      <c r="BO125" s="550"/>
      <c r="BP125" s="550"/>
      <c r="BQ125" s="550"/>
    </row>
    <row r="126" spans="2:69" ht="18">
      <c r="B126" s="522"/>
      <c r="C126" s="523"/>
      <c r="D126" s="353"/>
      <c r="E126" s="353"/>
      <c r="F126" s="353"/>
      <c r="G126" s="353"/>
      <c r="H126" s="353"/>
      <c r="I126" s="353"/>
      <c r="J126" s="353"/>
      <c r="K126" s="353"/>
      <c r="L126" s="524"/>
      <c r="M126" s="524"/>
      <c r="N126" s="524"/>
      <c r="O126" s="524"/>
      <c r="P126" s="524"/>
      <c r="Q126" s="524"/>
      <c r="R126" s="524"/>
      <c r="S126" s="524"/>
      <c r="T126" s="524"/>
      <c r="U126" s="524"/>
      <c r="V126" s="524"/>
      <c r="AW126" s="522"/>
      <c r="AX126" s="523"/>
      <c r="AY126" s="353"/>
      <c r="AZ126" s="353"/>
      <c r="BA126" s="353"/>
      <c r="BB126" s="353"/>
      <c r="BC126" s="353"/>
      <c r="BD126" s="353"/>
      <c r="BE126" s="353"/>
      <c r="BF126" s="353"/>
      <c r="BG126" s="524"/>
      <c r="BH126" s="524"/>
      <c r="BI126" s="524"/>
      <c r="BJ126" s="524"/>
      <c r="BK126" s="524"/>
      <c r="BL126" s="524"/>
      <c r="BM126" s="524"/>
      <c r="BN126" s="524"/>
      <c r="BO126" s="524"/>
      <c r="BP126" s="524"/>
      <c r="BQ126" s="524"/>
    </row>
    <row r="127" spans="2:69" ht="20.25">
      <c r="B127" s="2350">
        <v>4</v>
      </c>
      <c r="C127" s="2280" t="s">
        <v>75</v>
      </c>
      <c r="D127" s="452" t="s">
        <v>88</v>
      </c>
      <c r="E127" s="452"/>
      <c r="F127" s="452"/>
      <c r="G127" s="452"/>
      <c r="H127" s="452"/>
      <c r="I127" s="452"/>
      <c r="J127" s="452"/>
      <c r="K127" s="357"/>
      <c r="L127" s="357"/>
      <c r="M127" s="357"/>
      <c r="N127" s="357"/>
      <c r="O127" s="357"/>
      <c r="P127" s="357"/>
      <c r="Q127" s="357"/>
      <c r="R127" s="357"/>
      <c r="S127" s="357"/>
      <c r="T127" s="357"/>
      <c r="U127" s="357"/>
      <c r="V127" s="357"/>
      <c r="AW127" s="2350">
        <v>4</v>
      </c>
      <c r="AX127" s="2280" t="s">
        <v>75</v>
      </c>
      <c r="AY127" s="452" t="s">
        <v>88</v>
      </c>
      <c r="AZ127" s="452"/>
      <c r="BA127" s="452"/>
      <c r="BB127" s="452"/>
      <c r="BC127" s="452"/>
      <c r="BD127" s="452"/>
      <c r="BE127" s="452"/>
      <c r="BF127" s="357"/>
      <c r="BG127" s="357"/>
      <c r="BH127" s="357"/>
      <c r="BI127" s="357"/>
      <c r="BJ127" s="357"/>
      <c r="BK127" s="357"/>
      <c r="BL127" s="357"/>
      <c r="BM127" s="357"/>
      <c r="BN127" s="357"/>
      <c r="BO127" s="357"/>
      <c r="BP127" s="357"/>
      <c r="BQ127" s="357"/>
    </row>
    <row r="128" spans="2:69" ht="18">
      <c r="B128" s="2350"/>
      <c r="C128" s="2280"/>
      <c r="D128" s="362"/>
      <c r="E128" s="359"/>
      <c r="F128" s="358"/>
      <c r="G128" s="358"/>
      <c r="H128" s="358"/>
      <c r="I128" s="358"/>
      <c r="J128" s="357"/>
      <c r="K128" s="357"/>
      <c r="L128" s="357"/>
      <c r="M128" s="357"/>
      <c r="N128" s="357"/>
      <c r="O128" s="357"/>
      <c r="P128" s="72"/>
      <c r="Q128" s="72"/>
      <c r="R128" s="72"/>
      <c r="S128" s="72"/>
      <c r="T128" s="72"/>
      <c r="U128" s="72"/>
      <c r="V128" s="72"/>
      <c r="AW128" s="2350"/>
      <c r="AX128" s="2280"/>
      <c r="AY128" s="362"/>
      <c r="AZ128" s="359"/>
      <c r="BA128" s="358"/>
      <c r="BB128" s="358"/>
      <c r="BC128" s="358"/>
      <c r="BD128" s="358"/>
      <c r="BE128" s="357"/>
      <c r="BF128" s="357"/>
      <c r="BG128" s="357"/>
      <c r="BH128" s="357"/>
      <c r="BI128" s="357"/>
      <c r="BJ128" s="357"/>
      <c r="BK128" s="72"/>
      <c r="BL128" s="72"/>
      <c r="BM128" s="72"/>
      <c r="BN128" s="72"/>
      <c r="BO128" s="72"/>
      <c r="BP128" s="72"/>
      <c r="BQ128" s="72"/>
    </row>
    <row r="129" spans="2:69" ht="18">
      <c r="B129" s="163" t="s">
        <v>161</v>
      </c>
      <c r="C129" s="525"/>
      <c r="D129" s="451" t="s">
        <v>327</v>
      </c>
      <c r="E129" s="359"/>
      <c r="F129" s="355" t="s">
        <v>12</v>
      </c>
      <c r="G129" s="364"/>
      <c r="H129" s="364"/>
      <c r="I129" s="364"/>
      <c r="J129" s="364"/>
      <c r="K129" s="364"/>
      <c r="L129" s="364"/>
      <c r="M129" s="364"/>
      <c r="N129" s="364"/>
      <c r="O129" s="364"/>
      <c r="P129" s="355"/>
      <c r="Q129" s="72"/>
      <c r="R129" s="72"/>
      <c r="S129" s="72"/>
      <c r="T129" s="72"/>
      <c r="U129" s="72"/>
      <c r="V129" s="72"/>
      <c r="AW129" s="163" t="s">
        <v>161</v>
      </c>
      <c r="AX129" s="525"/>
      <c r="AY129" s="451" t="s">
        <v>327</v>
      </c>
      <c r="AZ129" s="359"/>
      <c r="BA129" s="355" t="s">
        <v>12</v>
      </c>
      <c r="BB129" s="364"/>
      <c r="BC129" s="364"/>
      <c r="BD129" s="364"/>
      <c r="BE129" s="364"/>
      <c r="BF129" s="364"/>
      <c r="BG129" s="364"/>
      <c r="BH129" s="364"/>
      <c r="BI129" s="364"/>
      <c r="BJ129" s="364"/>
      <c r="BK129" s="355"/>
      <c r="BL129" s="72"/>
      <c r="BM129" s="72"/>
      <c r="BN129" s="72"/>
      <c r="BO129" s="72"/>
      <c r="BP129" s="72"/>
      <c r="BQ129" s="72"/>
    </row>
    <row r="130" spans="2:69" ht="18">
      <c r="B130" s="555" t="s">
        <v>7</v>
      </c>
      <c r="C130" s="556"/>
      <c r="D130" s="450">
        <v>1.1000000000000001</v>
      </c>
      <c r="E130" s="359" t="s">
        <v>186</v>
      </c>
      <c r="F130" s="355" t="s">
        <v>272</v>
      </c>
      <c r="G130" s="364"/>
      <c r="H130" s="364"/>
      <c r="I130" s="364"/>
      <c r="J130" s="364"/>
      <c r="K130" s="364"/>
      <c r="L130" s="364"/>
      <c r="M130" s="364"/>
      <c r="N130" s="364"/>
      <c r="O130" s="364"/>
      <c r="P130" s="355"/>
      <c r="Q130" s="72"/>
      <c r="R130" s="72"/>
      <c r="S130" s="72"/>
      <c r="T130" s="72"/>
      <c r="U130" s="72"/>
      <c r="V130" s="72"/>
      <c r="AW130" s="555" t="s">
        <v>7</v>
      </c>
      <c r="AX130" s="556"/>
      <c r="AY130" s="450">
        <v>1.1000000000000001</v>
      </c>
      <c r="AZ130" s="359" t="s">
        <v>186</v>
      </c>
      <c r="BA130" s="355" t="s">
        <v>272</v>
      </c>
      <c r="BB130" s="364"/>
      <c r="BC130" s="364"/>
      <c r="BD130" s="364"/>
      <c r="BE130" s="364"/>
      <c r="BF130" s="364"/>
      <c r="BG130" s="364"/>
      <c r="BH130" s="364"/>
      <c r="BI130" s="364"/>
      <c r="BJ130" s="364"/>
      <c r="BK130" s="355"/>
      <c r="BL130" s="72"/>
      <c r="BM130" s="72"/>
      <c r="BN130" s="72"/>
      <c r="BO130" s="72"/>
      <c r="BP130" s="72"/>
      <c r="BQ130" s="72"/>
    </row>
    <row r="131" spans="2:69" ht="18">
      <c r="B131" s="555" t="s">
        <v>4</v>
      </c>
      <c r="C131" s="556"/>
      <c r="D131" s="450">
        <v>1.2</v>
      </c>
      <c r="E131" s="359" t="s">
        <v>187</v>
      </c>
      <c r="F131" s="355" t="s">
        <v>21</v>
      </c>
      <c r="G131" s="364"/>
      <c r="H131" s="364"/>
      <c r="I131" s="364"/>
      <c r="J131" s="364"/>
      <c r="K131" s="364"/>
      <c r="L131" s="364"/>
      <c r="M131" s="364"/>
      <c r="N131" s="364"/>
      <c r="O131" s="364"/>
      <c r="P131" s="355"/>
      <c r="Q131" s="72"/>
      <c r="R131" s="72"/>
      <c r="S131" s="72"/>
      <c r="T131" s="72"/>
      <c r="U131" s="72"/>
      <c r="V131" s="72"/>
      <c r="AW131" s="555" t="s">
        <v>4</v>
      </c>
      <c r="AX131" s="556"/>
      <c r="AY131" s="450">
        <v>1.2</v>
      </c>
      <c r="AZ131" s="359" t="s">
        <v>187</v>
      </c>
      <c r="BA131" s="355" t="s">
        <v>21</v>
      </c>
      <c r="BB131" s="364"/>
      <c r="BC131" s="364"/>
      <c r="BD131" s="364"/>
      <c r="BE131" s="364"/>
      <c r="BF131" s="364"/>
      <c r="BG131" s="364"/>
      <c r="BH131" s="364"/>
      <c r="BI131" s="364"/>
      <c r="BJ131" s="364"/>
      <c r="BK131" s="355"/>
      <c r="BL131" s="72"/>
      <c r="BM131" s="72"/>
      <c r="BN131" s="72"/>
      <c r="BO131" s="72"/>
      <c r="BP131" s="72"/>
      <c r="BQ131" s="72"/>
    </row>
    <row r="132" spans="2:69" ht="18">
      <c r="B132" s="555" t="s">
        <v>3</v>
      </c>
      <c r="C132" s="556"/>
      <c r="D132" s="450">
        <v>1.3</v>
      </c>
      <c r="E132" s="359" t="s">
        <v>268</v>
      </c>
      <c r="F132" s="355" t="s">
        <v>273</v>
      </c>
      <c r="G132" s="364"/>
      <c r="H132" s="364"/>
      <c r="I132" s="364"/>
      <c r="J132" s="364"/>
      <c r="K132" s="364"/>
      <c r="L132" s="364"/>
      <c r="M132" s="364"/>
      <c r="N132" s="364"/>
      <c r="O132" s="364"/>
      <c r="P132" s="355"/>
      <c r="Q132" s="72"/>
      <c r="R132" s="72"/>
      <c r="S132" s="72"/>
      <c r="T132" s="72"/>
      <c r="U132" s="72"/>
      <c r="V132" s="72"/>
      <c r="AW132" s="555" t="s">
        <v>3</v>
      </c>
      <c r="AX132" s="556"/>
      <c r="AY132" s="450">
        <v>1.3</v>
      </c>
      <c r="AZ132" s="359" t="s">
        <v>268</v>
      </c>
      <c r="BA132" s="355" t="s">
        <v>273</v>
      </c>
      <c r="BB132" s="364"/>
      <c r="BC132" s="364"/>
      <c r="BD132" s="364"/>
      <c r="BE132" s="364"/>
      <c r="BF132" s="364"/>
      <c r="BG132" s="364"/>
      <c r="BH132" s="364"/>
      <c r="BI132" s="364"/>
      <c r="BJ132" s="364"/>
      <c r="BK132" s="355"/>
      <c r="BL132" s="72"/>
      <c r="BM132" s="72"/>
      <c r="BN132" s="72"/>
      <c r="BO132" s="72"/>
      <c r="BP132" s="72"/>
      <c r="BQ132" s="72"/>
    </row>
    <row r="133" spans="2:69" ht="18">
      <c r="B133" s="555" t="s">
        <v>0</v>
      </c>
      <c r="C133" s="556"/>
      <c r="D133" s="451" t="s">
        <v>328</v>
      </c>
      <c r="E133" s="359" t="s">
        <v>290</v>
      </c>
      <c r="F133" s="355" t="s">
        <v>14</v>
      </c>
      <c r="G133" s="364"/>
      <c r="H133" s="364"/>
      <c r="I133" s="364"/>
      <c r="J133" s="364"/>
      <c r="K133" s="364"/>
      <c r="L133" s="364"/>
      <c r="M133" s="364"/>
      <c r="N133" s="364"/>
      <c r="O133" s="364"/>
      <c r="P133" s="355"/>
      <c r="Q133" s="72"/>
      <c r="R133" s="72"/>
      <c r="S133" s="72"/>
      <c r="T133" s="72"/>
      <c r="U133" s="72"/>
      <c r="V133" s="72"/>
      <c r="AW133" s="555" t="s">
        <v>0</v>
      </c>
      <c r="AX133" s="556"/>
      <c r="AY133" s="451" t="s">
        <v>328</v>
      </c>
      <c r="AZ133" s="359" t="s">
        <v>290</v>
      </c>
      <c r="BA133" s="355" t="s">
        <v>14</v>
      </c>
      <c r="BB133" s="364"/>
      <c r="BC133" s="364"/>
      <c r="BD133" s="364"/>
      <c r="BE133" s="364"/>
      <c r="BF133" s="364"/>
      <c r="BG133" s="364"/>
      <c r="BH133" s="364"/>
      <c r="BI133" s="364"/>
      <c r="BJ133" s="364"/>
      <c r="BK133" s="355"/>
      <c r="BL133" s="72"/>
      <c r="BM133" s="72"/>
      <c r="BN133" s="72"/>
      <c r="BO133" s="72"/>
      <c r="BP133" s="72"/>
      <c r="BQ133" s="72"/>
    </row>
    <row r="134" spans="2:69" ht="18">
      <c r="B134" s="555" t="s">
        <v>1</v>
      </c>
      <c r="C134" s="556"/>
      <c r="D134" s="451" t="s">
        <v>329</v>
      </c>
      <c r="E134" s="359"/>
      <c r="F134" s="355" t="s">
        <v>16</v>
      </c>
      <c r="G134" s="364"/>
      <c r="H134" s="364"/>
      <c r="I134" s="364"/>
      <c r="J134" s="364"/>
      <c r="K134" s="364"/>
      <c r="L134" s="364"/>
      <c r="M134" s="364"/>
      <c r="N134" s="364"/>
      <c r="O134" s="364"/>
      <c r="P134" s="355"/>
      <c r="Q134" s="72"/>
      <c r="R134" s="72"/>
      <c r="S134" s="72"/>
      <c r="T134" s="72"/>
      <c r="U134" s="72"/>
      <c r="V134" s="72"/>
      <c r="AW134" s="555" t="s">
        <v>1</v>
      </c>
      <c r="AX134" s="556"/>
      <c r="AY134" s="451" t="s">
        <v>329</v>
      </c>
      <c r="AZ134" s="359"/>
      <c r="BA134" s="355" t="s">
        <v>16</v>
      </c>
      <c r="BB134" s="364"/>
      <c r="BC134" s="364"/>
      <c r="BD134" s="364"/>
      <c r="BE134" s="364"/>
      <c r="BF134" s="364"/>
      <c r="BG134" s="364"/>
      <c r="BH134" s="364"/>
      <c r="BI134" s="364"/>
      <c r="BJ134" s="364"/>
      <c r="BK134" s="355"/>
      <c r="BL134" s="72"/>
      <c r="BM134" s="72"/>
      <c r="BN134" s="72"/>
      <c r="BO134" s="72"/>
      <c r="BP134" s="72"/>
      <c r="BQ134" s="72"/>
    </row>
    <row r="135" spans="2:69" ht="18">
      <c r="B135" s="555" t="s">
        <v>5</v>
      </c>
      <c r="C135" s="556"/>
      <c r="D135" s="451" t="s">
        <v>330</v>
      </c>
      <c r="E135" s="359"/>
      <c r="F135" s="355" t="s">
        <v>18</v>
      </c>
      <c r="G135" s="364"/>
      <c r="H135" s="364"/>
      <c r="I135" s="364"/>
      <c r="J135" s="364"/>
      <c r="K135" s="364"/>
      <c r="L135" s="364"/>
      <c r="M135" s="364"/>
      <c r="N135" s="364"/>
      <c r="O135" s="364"/>
      <c r="P135" s="355"/>
      <c r="Q135" s="72"/>
      <c r="R135" s="72"/>
      <c r="S135" s="72"/>
      <c r="T135" s="72"/>
      <c r="U135" s="72"/>
      <c r="V135" s="72"/>
      <c r="AW135" s="555" t="s">
        <v>5</v>
      </c>
      <c r="AX135" s="556"/>
      <c r="AY135" s="451" t="s">
        <v>330</v>
      </c>
      <c r="AZ135" s="359"/>
      <c r="BA135" s="355" t="s">
        <v>18</v>
      </c>
      <c r="BB135" s="364"/>
      <c r="BC135" s="364"/>
      <c r="BD135" s="364"/>
      <c r="BE135" s="364"/>
      <c r="BF135" s="364"/>
      <c r="BG135" s="364"/>
      <c r="BH135" s="364"/>
      <c r="BI135" s="364"/>
      <c r="BJ135" s="364"/>
      <c r="BK135" s="355"/>
      <c r="BL135" s="72"/>
      <c r="BM135" s="72"/>
      <c r="BN135" s="72"/>
      <c r="BO135" s="72"/>
      <c r="BP135" s="72"/>
      <c r="BQ135" s="72"/>
    </row>
    <row r="136" spans="2:69" ht="18">
      <c r="B136" s="555" t="s">
        <v>8</v>
      </c>
      <c r="C136" s="556"/>
      <c r="D136" s="451" t="s">
        <v>331</v>
      </c>
      <c r="E136" s="359" t="s">
        <v>291</v>
      </c>
      <c r="F136" s="355" t="s">
        <v>20</v>
      </c>
      <c r="G136" s="364"/>
      <c r="H136" s="364"/>
      <c r="I136" s="364"/>
      <c r="J136" s="364"/>
      <c r="K136" s="364"/>
      <c r="L136" s="364"/>
      <c r="M136" s="364"/>
      <c r="N136" s="364"/>
      <c r="O136" s="364"/>
      <c r="P136" s="355"/>
      <c r="Q136" s="72"/>
      <c r="R136" s="72"/>
      <c r="S136" s="72"/>
      <c r="T136" s="72"/>
      <c r="U136" s="72"/>
      <c r="V136" s="72"/>
      <c r="AW136" s="555" t="s">
        <v>8</v>
      </c>
      <c r="AX136" s="556"/>
      <c r="AY136" s="451" t="s">
        <v>331</v>
      </c>
      <c r="AZ136" s="359" t="s">
        <v>291</v>
      </c>
      <c r="BA136" s="355" t="s">
        <v>20</v>
      </c>
      <c r="BB136" s="364"/>
      <c r="BC136" s="364"/>
      <c r="BD136" s="364"/>
      <c r="BE136" s="364"/>
      <c r="BF136" s="364"/>
      <c r="BG136" s="364"/>
      <c r="BH136" s="364"/>
      <c r="BI136" s="364"/>
      <c r="BJ136" s="364"/>
      <c r="BK136" s="355"/>
      <c r="BL136" s="72"/>
      <c r="BM136" s="72"/>
      <c r="BN136" s="72"/>
      <c r="BO136" s="72"/>
      <c r="BP136" s="72"/>
      <c r="BQ136" s="72"/>
    </row>
    <row r="137" spans="2:69" ht="18.75" thickBot="1">
      <c r="B137" s="557"/>
      <c r="C137" s="558"/>
      <c r="D137" s="514"/>
      <c r="E137" s="512"/>
      <c r="F137" s="2351"/>
      <c r="G137" s="2351"/>
      <c r="H137" s="2351"/>
      <c r="I137" s="2351"/>
      <c r="J137" s="2351"/>
      <c r="K137" s="2351"/>
      <c r="L137" s="2351"/>
      <c r="M137" s="2351"/>
      <c r="N137" s="2351"/>
      <c r="O137" s="2351"/>
      <c r="P137" s="2351"/>
      <c r="Q137" s="514"/>
      <c r="R137" s="514"/>
      <c r="S137" s="514"/>
      <c r="T137" s="514"/>
      <c r="U137" s="514"/>
      <c r="V137" s="514"/>
      <c r="AW137" s="557"/>
      <c r="AX137" s="558"/>
      <c r="AY137" s="514"/>
      <c r="AZ137" s="512"/>
      <c r="BA137" s="2351"/>
      <c r="BB137" s="2351"/>
      <c r="BC137" s="2351"/>
      <c r="BD137" s="2351"/>
      <c r="BE137" s="2351"/>
      <c r="BF137" s="2351"/>
      <c r="BG137" s="2351"/>
      <c r="BH137" s="2351"/>
      <c r="BI137" s="2351"/>
      <c r="BJ137" s="2351"/>
      <c r="BK137" s="2351"/>
      <c r="BL137" s="514"/>
      <c r="BM137" s="514"/>
      <c r="BN137" s="514"/>
      <c r="BO137" s="514"/>
      <c r="BP137" s="514"/>
      <c r="BQ137" s="514"/>
    </row>
    <row r="138" spans="2:69" ht="18">
      <c r="B138" s="543"/>
      <c r="C138" s="544"/>
      <c r="D138" s="545"/>
      <c r="E138" s="546"/>
      <c r="F138" s="547"/>
      <c r="G138" s="547"/>
      <c r="H138" s="547"/>
      <c r="I138" s="547"/>
      <c r="J138" s="547"/>
      <c r="K138" s="547"/>
      <c r="L138" s="547"/>
      <c r="M138" s="547"/>
      <c r="N138" s="547"/>
      <c r="O138" s="547"/>
      <c r="P138" s="547"/>
      <c r="Q138" s="547"/>
      <c r="R138" s="547"/>
      <c r="S138" s="547"/>
      <c r="T138" s="547"/>
      <c r="U138" s="547"/>
      <c r="V138" s="547"/>
      <c r="AW138" s="543"/>
      <c r="AX138" s="544"/>
      <c r="AY138" s="545"/>
      <c r="AZ138" s="546"/>
      <c r="BA138" s="547"/>
      <c r="BB138" s="547"/>
      <c r="BC138" s="547"/>
      <c r="BD138" s="547"/>
      <c r="BE138" s="547"/>
      <c r="BF138" s="547"/>
      <c r="BG138" s="547"/>
      <c r="BH138" s="547"/>
      <c r="BI138" s="547"/>
      <c r="BJ138" s="547"/>
      <c r="BK138" s="547"/>
      <c r="BL138" s="547"/>
      <c r="BM138" s="547"/>
      <c r="BN138" s="547"/>
      <c r="BO138" s="547"/>
      <c r="BP138" s="547"/>
      <c r="BQ138" s="547"/>
    </row>
    <row r="139" spans="2:69" ht="18.75" thickBot="1">
      <c r="B139" s="548"/>
      <c r="C139" s="548"/>
      <c r="D139" s="549"/>
      <c r="E139" s="549"/>
      <c r="F139" s="549"/>
      <c r="G139" s="549"/>
      <c r="H139" s="549"/>
      <c r="I139" s="549"/>
      <c r="J139" s="549"/>
      <c r="K139" s="549"/>
      <c r="L139" s="550"/>
      <c r="M139" s="550"/>
      <c r="N139" s="550"/>
      <c r="O139" s="550"/>
      <c r="P139" s="550"/>
      <c r="Q139" s="550"/>
      <c r="R139" s="550"/>
      <c r="S139" s="550"/>
      <c r="T139" s="550"/>
      <c r="U139" s="550"/>
      <c r="V139" s="550"/>
      <c r="AW139" s="548"/>
      <c r="AX139" s="548"/>
      <c r="AY139" s="549"/>
      <c r="AZ139" s="549"/>
      <c r="BA139" s="549"/>
      <c r="BB139" s="549"/>
      <c r="BC139" s="549"/>
      <c r="BD139" s="549"/>
      <c r="BE139" s="549"/>
      <c r="BF139" s="549"/>
      <c r="BG139" s="550"/>
      <c r="BH139" s="550"/>
      <c r="BI139" s="550"/>
      <c r="BJ139" s="550"/>
      <c r="BK139" s="550"/>
      <c r="BL139" s="550"/>
      <c r="BM139" s="550"/>
      <c r="BN139" s="550"/>
      <c r="BO139" s="550"/>
      <c r="BP139" s="550"/>
      <c r="BQ139" s="550"/>
    </row>
    <row r="140" spans="2:69" ht="18">
      <c r="B140" s="526"/>
      <c r="C140" s="527"/>
      <c r="D140" s="353"/>
      <c r="E140" s="353"/>
      <c r="F140" s="353"/>
      <c r="G140" s="353"/>
      <c r="H140" s="353"/>
      <c r="I140" s="353"/>
      <c r="J140" s="353"/>
      <c r="K140" s="353"/>
      <c r="L140" s="524"/>
      <c r="M140" s="524"/>
      <c r="N140" s="524"/>
      <c r="O140" s="524"/>
      <c r="P140" s="524"/>
      <c r="Q140" s="524"/>
      <c r="R140" s="524"/>
      <c r="S140" s="524"/>
      <c r="T140" s="524"/>
      <c r="U140" s="524"/>
      <c r="V140" s="524"/>
      <c r="AW140" s="526"/>
      <c r="AX140" s="527"/>
      <c r="AY140" s="353"/>
      <c r="AZ140" s="353"/>
      <c r="BA140" s="353"/>
      <c r="BB140" s="353"/>
      <c r="BC140" s="353"/>
      <c r="BD140" s="353"/>
      <c r="BE140" s="353"/>
      <c r="BF140" s="353"/>
      <c r="BG140" s="524"/>
      <c r="BH140" s="524"/>
      <c r="BI140" s="524"/>
      <c r="BJ140" s="524"/>
      <c r="BK140" s="524"/>
      <c r="BL140" s="524"/>
      <c r="BM140" s="524"/>
      <c r="BN140" s="524"/>
      <c r="BO140" s="524"/>
      <c r="BP140" s="524"/>
      <c r="BQ140" s="524"/>
    </row>
    <row r="141" spans="2:69" ht="20.25">
      <c r="B141" s="2350">
        <v>4</v>
      </c>
      <c r="C141" s="2266" t="s">
        <v>75</v>
      </c>
      <c r="D141" s="452" t="s">
        <v>87</v>
      </c>
      <c r="E141" s="452"/>
      <c r="F141" s="452"/>
      <c r="G141" s="452"/>
      <c r="H141" s="452"/>
      <c r="I141" s="452"/>
      <c r="J141" s="452"/>
      <c r="K141" s="357"/>
      <c r="L141" s="357"/>
      <c r="M141" s="357"/>
      <c r="N141" s="357"/>
      <c r="O141" s="357"/>
      <c r="P141" s="357"/>
      <c r="Q141" s="357"/>
      <c r="R141" s="357"/>
      <c r="S141" s="357"/>
      <c r="T141" s="357"/>
      <c r="U141" s="357"/>
      <c r="V141" s="357"/>
      <c r="AW141" s="2350">
        <v>4</v>
      </c>
      <c r="AX141" s="2266" t="s">
        <v>75</v>
      </c>
      <c r="AY141" s="452" t="s">
        <v>87</v>
      </c>
      <c r="AZ141" s="452"/>
      <c r="BA141" s="452"/>
      <c r="BB141" s="452"/>
      <c r="BC141" s="452"/>
      <c r="BD141" s="452"/>
      <c r="BE141" s="452"/>
      <c r="BF141" s="357"/>
      <c r="BG141" s="357"/>
      <c r="BH141" s="357"/>
      <c r="BI141" s="357"/>
      <c r="BJ141" s="357"/>
      <c r="BK141" s="357"/>
      <c r="BL141" s="357"/>
      <c r="BM141" s="357"/>
      <c r="BN141" s="357"/>
      <c r="BO141" s="357"/>
      <c r="BP141" s="357"/>
      <c r="BQ141" s="357"/>
    </row>
    <row r="142" spans="2:69" ht="18">
      <c r="B142" s="2350"/>
      <c r="C142" s="2266"/>
      <c r="D142" s="362"/>
      <c r="E142" s="358"/>
      <c r="F142" s="358"/>
      <c r="G142" s="358"/>
      <c r="H142" s="358"/>
      <c r="I142" s="358"/>
      <c r="J142" s="357"/>
      <c r="K142" s="357"/>
      <c r="L142" s="357"/>
      <c r="M142" s="357"/>
      <c r="N142" s="357"/>
      <c r="O142" s="357"/>
      <c r="P142" s="72"/>
      <c r="Q142" s="72"/>
      <c r="R142" s="72"/>
      <c r="S142" s="72"/>
      <c r="T142" s="72"/>
      <c r="U142" s="72"/>
      <c r="V142" s="72"/>
      <c r="AW142" s="2350"/>
      <c r="AX142" s="2266"/>
      <c r="AY142" s="362"/>
      <c r="AZ142" s="358"/>
      <c r="BA142" s="358"/>
      <c r="BB142" s="358"/>
      <c r="BC142" s="358"/>
      <c r="BD142" s="358"/>
      <c r="BE142" s="357"/>
      <c r="BF142" s="357"/>
      <c r="BG142" s="357"/>
      <c r="BH142" s="357"/>
      <c r="BI142" s="357"/>
      <c r="BJ142" s="357"/>
      <c r="BK142" s="72"/>
      <c r="BL142" s="72"/>
      <c r="BM142" s="72"/>
      <c r="BN142" s="72"/>
      <c r="BO142" s="72"/>
      <c r="BP142" s="72"/>
      <c r="BQ142" s="72"/>
    </row>
    <row r="143" spans="2:69" ht="18">
      <c r="B143" s="20" t="s">
        <v>161</v>
      </c>
      <c r="C143" s="528"/>
      <c r="D143" s="451" t="s">
        <v>327</v>
      </c>
      <c r="E143" s="359"/>
      <c r="F143" s="355" t="s">
        <v>76</v>
      </c>
      <c r="G143" s="364"/>
      <c r="H143" s="364"/>
      <c r="I143" s="364"/>
      <c r="J143" s="364"/>
      <c r="K143" s="364"/>
      <c r="L143" s="364"/>
      <c r="M143" s="364"/>
      <c r="N143" s="364"/>
      <c r="O143" s="364"/>
      <c r="P143" s="72"/>
      <c r="Q143" s="72"/>
      <c r="R143" s="72"/>
      <c r="S143" s="72"/>
      <c r="T143" s="72"/>
      <c r="U143" s="72"/>
      <c r="V143" s="72"/>
      <c r="AW143" s="20" t="s">
        <v>161</v>
      </c>
      <c r="AX143" s="528"/>
      <c r="AY143" s="451" t="s">
        <v>327</v>
      </c>
      <c r="AZ143" s="359"/>
      <c r="BA143" s="355" t="s">
        <v>76</v>
      </c>
      <c r="BB143" s="364"/>
      <c r="BC143" s="364"/>
      <c r="BD143" s="364"/>
      <c r="BE143" s="364"/>
      <c r="BF143" s="364"/>
      <c r="BG143" s="364"/>
      <c r="BH143" s="364"/>
      <c r="BI143" s="364"/>
      <c r="BJ143" s="364"/>
      <c r="BK143" s="72"/>
      <c r="BL143" s="72"/>
      <c r="BM143" s="72"/>
      <c r="BN143" s="72"/>
      <c r="BO143" s="72"/>
      <c r="BP143" s="72"/>
      <c r="BQ143" s="72"/>
    </row>
    <row r="144" spans="2:69" ht="18">
      <c r="B144" s="559" t="s">
        <v>25</v>
      </c>
      <c r="C144" s="560"/>
      <c r="D144" s="450">
        <v>1.1000000000000001</v>
      </c>
      <c r="E144" s="359" t="s">
        <v>186</v>
      </c>
      <c r="F144" s="355" t="s">
        <v>77</v>
      </c>
      <c r="G144" s="364"/>
      <c r="H144" s="364"/>
      <c r="I144" s="364"/>
      <c r="J144" s="364"/>
      <c r="K144" s="364"/>
      <c r="L144" s="364"/>
      <c r="M144" s="364"/>
      <c r="N144" s="364"/>
      <c r="O144" s="364"/>
      <c r="P144" s="72"/>
      <c r="Q144" s="72"/>
      <c r="R144" s="72"/>
      <c r="S144" s="72"/>
      <c r="T144" s="72"/>
      <c r="U144" s="72"/>
      <c r="V144" s="72"/>
      <c r="AW144" s="559" t="s">
        <v>25</v>
      </c>
      <c r="AX144" s="560"/>
      <c r="AY144" s="450">
        <v>1.1000000000000001</v>
      </c>
      <c r="AZ144" s="359" t="s">
        <v>186</v>
      </c>
      <c r="BA144" s="355" t="s">
        <v>77</v>
      </c>
      <c r="BB144" s="364"/>
      <c r="BC144" s="364"/>
      <c r="BD144" s="364"/>
      <c r="BE144" s="364"/>
      <c r="BF144" s="364"/>
      <c r="BG144" s="364"/>
      <c r="BH144" s="364"/>
      <c r="BI144" s="364"/>
      <c r="BJ144" s="364"/>
      <c r="BK144" s="72"/>
      <c r="BL144" s="72"/>
      <c r="BM144" s="72"/>
      <c r="BN144" s="72"/>
      <c r="BO144" s="72"/>
      <c r="BP144" s="72"/>
      <c r="BQ144" s="72"/>
    </row>
    <row r="145" spans="2:69" ht="18">
      <c r="B145" s="559" t="s">
        <v>30</v>
      </c>
      <c r="C145" s="560"/>
      <c r="D145" s="450">
        <v>1.2</v>
      </c>
      <c r="E145" s="359" t="s">
        <v>187</v>
      </c>
      <c r="F145" s="355" t="s">
        <v>78</v>
      </c>
      <c r="G145" s="364"/>
      <c r="H145" s="364"/>
      <c r="I145" s="364"/>
      <c r="J145" s="364"/>
      <c r="K145" s="364"/>
      <c r="L145" s="364"/>
      <c r="M145" s="364"/>
      <c r="N145" s="364"/>
      <c r="O145" s="364"/>
      <c r="P145" s="72"/>
      <c r="Q145" s="72"/>
      <c r="R145" s="72"/>
      <c r="S145" s="72"/>
      <c r="T145" s="72"/>
      <c r="U145" s="72"/>
      <c r="V145" s="72"/>
      <c r="AW145" s="559" t="s">
        <v>30</v>
      </c>
      <c r="AX145" s="560"/>
      <c r="AY145" s="450">
        <v>1.2</v>
      </c>
      <c r="AZ145" s="359" t="s">
        <v>187</v>
      </c>
      <c r="BA145" s="355" t="s">
        <v>78</v>
      </c>
      <c r="BB145" s="364"/>
      <c r="BC145" s="364"/>
      <c r="BD145" s="364"/>
      <c r="BE145" s="364"/>
      <c r="BF145" s="364"/>
      <c r="BG145" s="364"/>
      <c r="BH145" s="364"/>
      <c r="BI145" s="364"/>
      <c r="BJ145" s="364"/>
      <c r="BK145" s="72"/>
      <c r="BL145" s="72"/>
      <c r="BM145" s="72"/>
      <c r="BN145" s="72"/>
      <c r="BO145" s="72"/>
      <c r="BP145" s="72"/>
      <c r="BQ145" s="72"/>
    </row>
    <row r="146" spans="2:69" ht="18">
      <c r="B146" s="559" t="s">
        <v>26</v>
      </c>
      <c r="C146" s="560"/>
      <c r="D146" s="451" t="s">
        <v>328</v>
      </c>
      <c r="E146" s="359"/>
      <c r="F146" s="355" t="s">
        <v>79</v>
      </c>
      <c r="G146" s="364"/>
      <c r="H146" s="364"/>
      <c r="I146" s="364"/>
      <c r="J146" s="364"/>
      <c r="K146" s="364"/>
      <c r="L146" s="364"/>
      <c r="M146" s="364"/>
      <c r="N146" s="364"/>
      <c r="O146" s="364"/>
      <c r="P146" s="72"/>
      <c r="Q146" s="72"/>
      <c r="R146" s="72"/>
      <c r="S146" s="72"/>
      <c r="T146" s="72"/>
      <c r="U146" s="72"/>
      <c r="V146" s="72"/>
      <c r="AW146" s="559" t="s">
        <v>26</v>
      </c>
      <c r="AX146" s="560"/>
      <c r="AY146" s="451" t="s">
        <v>328</v>
      </c>
      <c r="AZ146" s="359"/>
      <c r="BA146" s="355" t="s">
        <v>79</v>
      </c>
      <c r="BB146" s="364"/>
      <c r="BC146" s="364"/>
      <c r="BD146" s="364"/>
      <c r="BE146" s="364"/>
      <c r="BF146" s="364"/>
      <c r="BG146" s="364"/>
      <c r="BH146" s="364"/>
      <c r="BI146" s="364"/>
      <c r="BJ146" s="364"/>
      <c r="BK146" s="72"/>
      <c r="BL146" s="72"/>
      <c r="BM146" s="72"/>
      <c r="BN146" s="72"/>
      <c r="BO146" s="72"/>
      <c r="BP146" s="72"/>
      <c r="BQ146" s="72"/>
    </row>
    <row r="147" spans="2:69" ht="18">
      <c r="B147" s="559" t="s">
        <v>23</v>
      </c>
      <c r="C147" s="560"/>
      <c r="D147" s="451" t="s">
        <v>329</v>
      </c>
      <c r="E147" s="359"/>
      <c r="F147" s="355" t="s">
        <v>119</v>
      </c>
      <c r="G147" s="364"/>
      <c r="H147" s="364"/>
      <c r="I147" s="364"/>
      <c r="J147" s="364"/>
      <c r="K147" s="364"/>
      <c r="L147" s="364"/>
      <c r="M147" s="364"/>
      <c r="N147" s="364"/>
      <c r="O147" s="364"/>
      <c r="P147" s="72"/>
      <c r="Q147" s="72"/>
      <c r="R147" s="72"/>
      <c r="S147" s="72"/>
      <c r="T147" s="72"/>
      <c r="U147" s="72"/>
      <c r="V147" s="72"/>
      <c r="AW147" s="559" t="s">
        <v>23</v>
      </c>
      <c r="AX147" s="560"/>
      <c r="AY147" s="451" t="s">
        <v>329</v>
      </c>
      <c r="AZ147" s="359"/>
      <c r="BA147" s="355" t="s">
        <v>119</v>
      </c>
      <c r="BB147" s="364"/>
      <c r="BC147" s="364"/>
      <c r="BD147" s="364"/>
      <c r="BE147" s="364"/>
      <c r="BF147" s="364"/>
      <c r="BG147" s="364"/>
      <c r="BH147" s="364"/>
      <c r="BI147" s="364"/>
      <c r="BJ147" s="364"/>
      <c r="BK147" s="72"/>
      <c r="BL147" s="72"/>
      <c r="BM147" s="72"/>
      <c r="BN147" s="72"/>
      <c r="BO147" s="72"/>
      <c r="BP147" s="72"/>
      <c r="BQ147" s="72"/>
    </row>
    <row r="148" spans="2:69" ht="18">
      <c r="B148" s="559" t="s">
        <v>27</v>
      </c>
      <c r="C148" s="560"/>
      <c r="D148" s="450">
        <v>3.1</v>
      </c>
      <c r="E148" s="359"/>
      <c r="F148" s="355" t="s">
        <v>118</v>
      </c>
      <c r="G148" s="364"/>
      <c r="H148" s="364"/>
      <c r="I148" s="364"/>
      <c r="J148" s="364"/>
      <c r="K148" s="364"/>
      <c r="L148" s="364"/>
      <c r="M148" s="364"/>
      <c r="N148" s="364"/>
      <c r="O148" s="364"/>
      <c r="P148" s="72"/>
      <c r="Q148" s="72"/>
      <c r="R148" s="72"/>
      <c r="S148" s="72"/>
      <c r="T148" s="72"/>
      <c r="U148" s="72"/>
      <c r="V148" s="72"/>
      <c r="AW148" s="559" t="s">
        <v>27</v>
      </c>
      <c r="AX148" s="560"/>
      <c r="AY148" s="450">
        <v>3.1</v>
      </c>
      <c r="AZ148" s="359"/>
      <c r="BA148" s="355" t="s">
        <v>118</v>
      </c>
      <c r="BB148" s="364"/>
      <c r="BC148" s="364"/>
      <c r="BD148" s="364"/>
      <c r="BE148" s="364"/>
      <c r="BF148" s="364"/>
      <c r="BG148" s="364"/>
      <c r="BH148" s="364"/>
      <c r="BI148" s="364"/>
      <c r="BJ148" s="364"/>
      <c r="BK148" s="72"/>
      <c r="BL148" s="72"/>
      <c r="BM148" s="72"/>
      <c r="BN148" s="72"/>
      <c r="BO148" s="72"/>
      <c r="BP148" s="72"/>
      <c r="BQ148" s="72"/>
    </row>
    <row r="149" spans="2:69" ht="18">
      <c r="B149" s="559" t="s">
        <v>29</v>
      </c>
      <c r="C149" s="560"/>
      <c r="D149" s="450"/>
      <c r="E149" s="359"/>
      <c r="F149" s="355" t="s">
        <v>80</v>
      </c>
      <c r="G149" s="364"/>
      <c r="H149" s="364"/>
      <c r="I149" s="364"/>
      <c r="J149" s="364"/>
      <c r="K149" s="364"/>
      <c r="L149" s="364"/>
      <c r="M149" s="364"/>
      <c r="N149" s="364"/>
      <c r="O149" s="364"/>
      <c r="P149" s="72"/>
      <c r="Q149" s="72"/>
      <c r="R149" s="72"/>
      <c r="S149" s="72"/>
      <c r="T149" s="72"/>
      <c r="U149" s="72"/>
      <c r="V149" s="72"/>
      <c r="AW149" s="559" t="s">
        <v>29</v>
      </c>
      <c r="AX149" s="560"/>
      <c r="AY149" s="450"/>
      <c r="AZ149" s="359"/>
      <c r="BA149" s="355" t="s">
        <v>80</v>
      </c>
      <c r="BB149" s="364"/>
      <c r="BC149" s="364"/>
      <c r="BD149" s="364"/>
      <c r="BE149" s="364"/>
      <c r="BF149" s="364"/>
      <c r="BG149" s="364"/>
      <c r="BH149" s="364"/>
      <c r="BI149" s="364"/>
      <c r="BJ149" s="364"/>
      <c r="BK149" s="72"/>
      <c r="BL149" s="72"/>
      <c r="BM149" s="72"/>
      <c r="BN149" s="72"/>
      <c r="BO149" s="72"/>
      <c r="BP149" s="72"/>
      <c r="BQ149" s="72"/>
    </row>
    <row r="150" spans="2:69" ht="18">
      <c r="B150" s="559" t="s">
        <v>28</v>
      </c>
      <c r="C150" s="560"/>
      <c r="D150" s="450">
        <v>3.2</v>
      </c>
      <c r="E150" s="359"/>
      <c r="F150" s="355" t="s">
        <v>120</v>
      </c>
      <c r="G150" s="364"/>
      <c r="H150" s="364"/>
      <c r="I150" s="364"/>
      <c r="J150" s="364"/>
      <c r="K150" s="364"/>
      <c r="L150" s="364"/>
      <c r="M150" s="364"/>
      <c r="N150" s="364"/>
      <c r="O150" s="364"/>
      <c r="P150" s="72"/>
      <c r="Q150" s="72"/>
      <c r="R150" s="72"/>
      <c r="S150" s="72"/>
      <c r="T150" s="72"/>
      <c r="U150" s="72"/>
      <c r="V150" s="72"/>
      <c r="AW150" s="559" t="s">
        <v>28</v>
      </c>
      <c r="AX150" s="560"/>
      <c r="AY150" s="450">
        <v>3.2</v>
      </c>
      <c r="AZ150" s="359"/>
      <c r="BA150" s="355" t="s">
        <v>120</v>
      </c>
      <c r="BB150" s="364"/>
      <c r="BC150" s="364"/>
      <c r="BD150" s="364"/>
      <c r="BE150" s="364"/>
      <c r="BF150" s="364"/>
      <c r="BG150" s="364"/>
      <c r="BH150" s="364"/>
      <c r="BI150" s="364"/>
      <c r="BJ150" s="364"/>
      <c r="BK150" s="72"/>
      <c r="BL150" s="72"/>
      <c r="BM150" s="72"/>
      <c r="BN150" s="72"/>
      <c r="BO150" s="72"/>
      <c r="BP150" s="72"/>
      <c r="BQ150" s="72"/>
    </row>
    <row r="151" spans="2:69" ht="18">
      <c r="B151" s="559" t="s">
        <v>31</v>
      </c>
      <c r="C151" s="560"/>
      <c r="D151" s="450">
        <v>3.3</v>
      </c>
      <c r="E151" s="359" t="s">
        <v>268</v>
      </c>
      <c r="F151" s="355" t="s">
        <v>121</v>
      </c>
      <c r="G151" s="364"/>
      <c r="H151" s="364"/>
      <c r="I151" s="364"/>
      <c r="J151" s="364"/>
      <c r="K151" s="364"/>
      <c r="L151" s="364"/>
      <c r="M151" s="364"/>
      <c r="N151" s="364"/>
      <c r="O151" s="364"/>
      <c r="P151" s="72"/>
      <c r="Q151" s="72"/>
      <c r="R151" s="72"/>
      <c r="S151" s="72"/>
      <c r="T151" s="72"/>
      <c r="U151" s="72"/>
      <c r="V151" s="72"/>
      <c r="AW151" s="559" t="s">
        <v>31</v>
      </c>
      <c r="AX151" s="560"/>
      <c r="AY151" s="450">
        <v>3.3</v>
      </c>
      <c r="AZ151" s="359" t="s">
        <v>268</v>
      </c>
      <c r="BA151" s="355" t="s">
        <v>121</v>
      </c>
      <c r="BB151" s="364"/>
      <c r="BC151" s="364"/>
      <c r="BD151" s="364"/>
      <c r="BE151" s="364"/>
      <c r="BF151" s="364"/>
      <c r="BG151" s="364"/>
      <c r="BH151" s="364"/>
      <c r="BI151" s="364"/>
      <c r="BJ151" s="364"/>
      <c r="BK151" s="72"/>
      <c r="BL151" s="72"/>
      <c r="BM151" s="72"/>
      <c r="BN151" s="72"/>
      <c r="BO151" s="72"/>
      <c r="BP151" s="72"/>
      <c r="BQ151" s="72"/>
    </row>
    <row r="152" spans="2:69" ht="18.75" thickBot="1">
      <c r="B152" s="561"/>
      <c r="C152" s="562"/>
      <c r="D152" s="514"/>
      <c r="E152" s="514"/>
      <c r="F152" s="529"/>
      <c r="G152" s="529"/>
      <c r="H152" s="529"/>
      <c r="I152" s="529"/>
      <c r="J152" s="529"/>
      <c r="K152" s="514"/>
      <c r="L152" s="514"/>
      <c r="M152" s="514"/>
      <c r="N152" s="514"/>
      <c r="O152" s="514"/>
      <c r="P152" s="514"/>
      <c r="Q152" s="514"/>
      <c r="R152" s="514"/>
      <c r="S152" s="514"/>
      <c r="T152" s="514"/>
      <c r="U152" s="514"/>
      <c r="V152" s="514"/>
      <c r="AW152" s="561"/>
      <c r="AX152" s="562"/>
      <c r="AY152" s="514"/>
      <c r="AZ152" s="514"/>
      <c r="BA152" s="529"/>
      <c r="BB152" s="529"/>
      <c r="BC152" s="529"/>
      <c r="BD152" s="529"/>
      <c r="BE152" s="529"/>
      <c r="BF152" s="514"/>
      <c r="BG152" s="514"/>
      <c r="BH152" s="514"/>
      <c r="BI152" s="514"/>
      <c r="BJ152" s="514"/>
      <c r="BK152" s="514"/>
      <c r="BL152" s="514"/>
      <c r="BM152" s="514"/>
      <c r="BN152" s="514"/>
      <c r="BO152" s="514"/>
      <c r="BP152" s="514"/>
      <c r="BQ152" s="514"/>
    </row>
    <row r="153" spans="2:69" ht="18">
      <c r="B153" s="543"/>
      <c r="C153" s="544"/>
      <c r="D153" s="545"/>
      <c r="E153" s="546"/>
      <c r="F153" s="547"/>
      <c r="G153" s="547"/>
      <c r="H153" s="547"/>
      <c r="I153" s="547"/>
      <c r="J153" s="547"/>
      <c r="K153" s="547"/>
      <c r="L153" s="547"/>
      <c r="M153" s="547"/>
      <c r="N153" s="547"/>
      <c r="O153" s="547"/>
      <c r="P153" s="547"/>
      <c r="Q153" s="547"/>
      <c r="R153" s="547"/>
      <c r="S153" s="547"/>
      <c r="T153" s="547"/>
      <c r="U153" s="547"/>
      <c r="V153" s="547"/>
      <c r="AW153" s="543"/>
      <c r="AX153" s="544"/>
      <c r="AY153" s="545"/>
      <c r="AZ153" s="546"/>
      <c r="BA153" s="547"/>
      <c r="BB153" s="547"/>
      <c r="BC153" s="547"/>
      <c r="BD153" s="547"/>
      <c r="BE153" s="547"/>
      <c r="BF153" s="547"/>
      <c r="BG153" s="547"/>
      <c r="BH153" s="547"/>
      <c r="BI153" s="547"/>
      <c r="BJ153" s="547"/>
      <c r="BK153" s="547"/>
      <c r="BL153" s="547"/>
      <c r="BM153" s="547"/>
      <c r="BN153" s="547"/>
      <c r="BO153" s="547"/>
      <c r="BP153" s="547"/>
      <c r="BQ153" s="547"/>
    </row>
    <row r="154" spans="2:69" ht="18.75" thickBot="1">
      <c r="B154" s="548"/>
      <c r="C154" s="548"/>
      <c r="D154" s="549"/>
      <c r="E154" s="549"/>
      <c r="F154" s="549"/>
      <c r="G154" s="549"/>
      <c r="H154" s="549"/>
      <c r="I154" s="549"/>
      <c r="J154" s="549"/>
      <c r="K154" s="549"/>
      <c r="L154" s="550"/>
      <c r="M154" s="550"/>
      <c r="N154" s="550"/>
      <c r="O154" s="550"/>
      <c r="P154" s="550"/>
      <c r="Q154" s="550"/>
      <c r="R154" s="550"/>
      <c r="S154" s="550"/>
      <c r="T154" s="550"/>
      <c r="U154" s="550"/>
      <c r="V154" s="550"/>
      <c r="AW154" s="548"/>
      <c r="AX154" s="548"/>
      <c r="AY154" s="549"/>
      <c r="AZ154" s="549"/>
      <c r="BA154" s="549"/>
      <c r="BB154" s="549"/>
      <c r="BC154" s="549"/>
      <c r="BD154" s="549"/>
      <c r="BE154" s="549"/>
      <c r="BF154" s="549"/>
      <c r="BG154" s="550"/>
      <c r="BH154" s="550"/>
      <c r="BI154" s="550"/>
      <c r="BJ154" s="550"/>
      <c r="BK154" s="550"/>
      <c r="BL154" s="550"/>
      <c r="BM154" s="550"/>
      <c r="BN154" s="550"/>
      <c r="BO154" s="550"/>
      <c r="BP154" s="550"/>
      <c r="BQ154" s="550"/>
    </row>
    <row r="155" spans="2:69" ht="18">
      <c r="B155" s="530"/>
      <c r="C155" s="531"/>
      <c r="D155" s="353"/>
      <c r="E155" s="353"/>
      <c r="F155" s="353"/>
      <c r="G155" s="353"/>
      <c r="H155" s="353"/>
      <c r="I155" s="353"/>
      <c r="J155" s="353"/>
      <c r="K155" s="353"/>
      <c r="L155" s="524"/>
      <c r="M155" s="524"/>
      <c r="N155" s="524"/>
      <c r="O155" s="524"/>
      <c r="P155" s="524"/>
      <c r="Q155" s="524"/>
      <c r="R155" s="524"/>
      <c r="S155" s="524"/>
      <c r="T155" s="524"/>
      <c r="U155" s="524"/>
      <c r="V155" s="524"/>
      <c r="AW155" s="530"/>
      <c r="AX155" s="531"/>
      <c r="AY155" s="353"/>
      <c r="AZ155" s="353"/>
      <c r="BA155" s="353"/>
      <c r="BB155" s="353"/>
      <c r="BC155" s="353"/>
      <c r="BD155" s="353"/>
      <c r="BE155" s="353"/>
      <c r="BF155" s="353"/>
      <c r="BG155" s="524"/>
      <c r="BH155" s="524"/>
      <c r="BI155" s="524"/>
      <c r="BJ155" s="524"/>
      <c r="BK155" s="524"/>
      <c r="BL155" s="524"/>
      <c r="BM155" s="524"/>
      <c r="BN155" s="524"/>
      <c r="BO155" s="524"/>
      <c r="BP155" s="524"/>
      <c r="BQ155" s="524"/>
    </row>
    <row r="156" spans="2:69" ht="20.25">
      <c r="B156" s="2350">
        <v>6</v>
      </c>
      <c r="C156" s="2269" t="s">
        <v>75</v>
      </c>
      <c r="D156" s="452" t="s">
        <v>861</v>
      </c>
      <c r="E156" s="452"/>
      <c r="F156" s="452"/>
      <c r="G156" s="452"/>
      <c r="H156" s="452"/>
      <c r="I156" s="452"/>
      <c r="J156" s="452"/>
      <c r="K156" s="357"/>
      <c r="L156" s="357"/>
      <c r="M156" s="357"/>
      <c r="N156" s="357"/>
      <c r="O156" s="357"/>
      <c r="P156" s="357"/>
      <c r="Q156" s="357"/>
      <c r="R156" s="357"/>
      <c r="S156" s="357"/>
      <c r="T156" s="357"/>
      <c r="U156" s="357"/>
      <c r="V156" s="357"/>
      <c r="AW156" s="2350">
        <v>6</v>
      </c>
      <c r="AX156" s="2269" t="s">
        <v>75</v>
      </c>
      <c r="AY156" s="452" t="s">
        <v>861</v>
      </c>
      <c r="AZ156" s="452"/>
      <c r="BA156" s="452"/>
      <c r="BB156" s="452"/>
      <c r="BC156" s="452"/>
      <c r="BD156" s="452"/>
      <c r="BE156" s="452"/>
      <c r="BF156" s="357"/>
      <c r="BG156" s="357"/>
      <c r="BH156" s="357"/>
      <c r="BI156" s="357"/>
      <c r="BJ156" s="357"/>
      <c r="BK156" s="357"/>
      <c r="BL156" s="357"/>
      <c r="BM156" s="357"/>
      <c r="BN156" s="357"/>
      <c r="BO156" s="357"/>
      <c r="BP156" s="357"/>
      <c r="BQ156" s="357"/>
    </row>
    <row r="157" spans="2:69" ht="18">
      <c r="B157" s="2350"/>
      <c r="C157" s="2269"/>
      <c r="D157" s="362"/>
      <c r="E157" s="358"/>
      <c r="F157" s="358"/>
      <c r="G157" s="358"/>
      <c r="H157" s="358"/>
      <c r="I157" s="358"/>
      <c r="J157" s="357"/>
      <c r="K157" s="357"/>
      <c r="L157" s="357"/>
      <c r="M157" s="357"/>
      <c r="N157" s="357"/>
      <c r="O157" s="357"/>
      <c r="P157" s="72"/>
      <c r="Q157" s="72"/>
      <c r="R157" s="72"/>
      <c r="S157" s="72"/>
      <c r="T157" s="72"/>
      <c r="U157" s="72"/>
      <c r="V157" s="72"/>
      <c r="AW157" s="2350"/>
      <c r="AX157" s="2269"/>
      <c r="AY157" s="362"/>
      <c r="AZ157" s="358"/>
      <c r="BA157" s="358"/>
      <c r="BB157" s="358"/>
      <c r="BC157" s="358"/>
      <c r="BD157" s="358"/>
      <c r="BE157" s="357"/>
      <c r="BF157" s="357"/>
      <c r="BG157" s="357"/>
      <c r="BH157" s="357"/>
      <c r="BI157" s="357"/>
      <c r="BJ157" s="357"/>
      <c r="BK157" s="72"/>
      <c r="BL157" s="72"/>
      <c r="BM157" s="72"/>
      <c r="BN157" s="72"/>
      <c r="BO157" s="72"/>
      <c r="BP157" s="72"/>
      <c r="BQ157" s="72"/>
    </row>
    <row r="158" spans="2:69" ht="18">
      <c r="B158" s="193" t="s">
        <v>161</v>
      </c>
      <c r="C158" s="532"/>
      <c r="D158" s="72"/>
      <c r="E158" s="359"/>
      <c r="F158" s="355" t="s">
        <v>89</v>
      </c>
      <c r="G158" s="364"/>
      <c r="H158" s="364"/>
      <c r="I158" s="364"/>
      <c r="J158" s="364"/>
      <c r="K158" s="364"/>
      <c r="L158" s="364"/>
      <c r="M158" s="364"/>
      <c r="N158" s="364"/>
      <c r="O158" s="364"/>
      <c r="P158" s="72"/>
      <c r="Q158" s="72"/>
      <c r="R158" s="72"/>
      <c r="S158" s="72"/>
      <c r="T158" s="72"/>
      <c r="U158" s="72"/>
      <c r="V158" s="72"/>
      <c r="AW158" s="193" t="s">
        <v>161</v>
      </c>
      <c r="AX158" s="532"/>
      <c r="AY158" s="72"/>
      <c r="AZ158" s="359"/>
      <c r="BA158" s="355" t="s">
        <v>89</v>
      </c>
      <c r="BB158" s="364"/>
      <c r="BC158" s="364"/>
      <c r="BD158" s="364"/>
      <c r="BE158" s="364"/>
      <c r="BF158" s="364"/>
      <c r="BG158" s="364"/>
      <c r="BH158" s="364"/>
      <c r="BI158" s="364"/>
      <c r="BJ158" s="364"/>
      <c r="BK158" s="72"/>
      <c r="BL158" s="72"/>
      <c r="BM158" s="72"/>
      <c r="BN158" s="72"/>
      <c r="BO158" s="72"/>
      <c r="BP158" s="72"/>
      <c r="BQ158" s="72"/>
    </row>
    <row r="159" spans="2:69" ht="18">
      <c r="B159" s="563" t="s">
        <v>35</v>
      </c>
      <c r="C159" s="564"/>
      <c r="D159" s="451" t="s">
        <v>327</v>
      </c>
      <c r="E159" s="359"/>
      <c r="F159" s="355" t="s">
        <v>90</v>
      </c>
      <c r="G159" s="364"/>
      <c r="H159" s="364"/>
      <c r="I159" s="364"/>
      <c r="J159" s="364"/>
      <c r="K159" s="364"/>
      <c r="L159" s="364"/>
      <c r="M159" s="364"/>
      <c r="N159" s="364"/>
      <c r="O159" s="364"/>
      <c r="P159" s="72"/>
      <c r="Q159" s="72"/>
      <c r="R159" s="72"/>
      <c r="S159" s="72"/>
      <c r="T159" s="72"/>
      <c r="U159" s="72"/>
      <c r="V159" s="72"/>
      <c r="AW159" s="563" t="s">
        <v>35</v>
      </c>
      <c r="AX159" s="564"/>
      <c r="AY159" s="451" t="s">
        <v>327</v>
      </c>
      <c r="AZ159" s="359"/>
      <c r="BA159" s="355" t="s">
        <v>90</v>
      </c>
      <c r="BB159" s="364"/>
      <c r="BC159" s="364"/>
      <c r="BD159" s="364"/>
      <c r="BE159" s="364"/>
      <c r="BF159" s="364"/>
      <c r="BG159" s="364"/>
      <c r="BH159" s="364"/>
      <c r="BI159" s="364"/>
      <c r="BJ159" s="364"/>
      <c r="BK159" s="72"/>
      <c r="BL159" s="72"/>
      <c r="BM159" s="72"/>
      <c r="BN159" s="72"/>
      <c r="BO159" s="72"/>
      <c r="BP159" s="72"/>
      <c r="BQ159" s="72"/>
    </row>
    <row r="160" spans="2:69" ht="18">
      <c r="B160" s="563" t="s">
        <v>22</v>
      </c>
      <c r="C160" s="564"/>
      <c r="D160" s="451" t="s">
        <v>333</v>
      </c>
      <c r="E160" s="359" t="s">
        <v>186</v>
      </c>
      <c r="F160" s="355" t="s">
        <v>94</v>
      </c>
      <c r="G160" s="364"/>
      <c r="H160" s="364"/>
      <c r="I160" s="364"/>
      <c r="J160" s="364"/>
      <c r="K160" s="364"/>
      <c r="L160" s="364"/>
      <c r="M160" s="364"/>
      <c r="N160" s="364"/>
      <c r="O160" s="364"/>
      <c r="P160" s="72"/>
      <c r="Q160" s="72"/>
      <c r="R160" s="72"/>
      <c r="S160" s="72"/>
      <c r="T160" s="72"/>
      <c r="U160" s="72"/>
      <c r="V160" s="72"/>
      <c r="AW160" s="563" t="s">
        <v>22</v>
      </c>
      <c r="AX160" s="564"/>
      <c r="AY160" s="451" t="s">
        <v>333</v>
      </c>
      <c r="AZ160" s="359" t="s">
        <v>186</v>
      </c>
      <c r="BA160" s="355" t="s">
        <v>94</v>
      </c>
      <c r="BB160" s="364"/>
      <c r="BC160" s="364"/>
      <c r="BD160" s="364"/>
      <c r="BE160" s="364"/>
      <c r="BF160" s="364"/>
      <c r="BG160" s="364"/>
      <c r="BH160" s="364"/>
      <c r="BI160" s="364"/>
      <c r="BJ160" s="364"/>
      <c r="BK160" s="72"/>
      <c r="BL160" s="72"/>
      <c r="BM160" s="72"/>
      <c r="BN160" s="72"/>
      <c r="BO160" s="72"/>
      <c r="BP160" s="72"/>
      <c r="BQ160" s="72"/>
    </row>
    <row r="161" spans="2:69" ht="18">
      <c r="B161" s="563" t="s">
        <v>36</v>
      </c>
      <c r="C161" s="564"/>
      <c r="D161" s="450">
        <v>2.2000000000000002</v>
      </c>
      <c r="E161" s="359" t="s">
        <v>187</v>
      </c>
      <c r="F161" s="355" t="s">
        <v>95</v>
      </c>
      <c r="G161" s="364"/>
      <c r="H161" s="364"/>
      <c r="I161" s="364"/>
      <c r="J161" s="364"/>
      <c r="K161" s="364"/>
      <c r="L161" s="364"/>
      <c r="M161" s="364"/>
      <c r="N161" s="364"/>
      <c r="O161" s="364"/>
      <c r="P161" s="72"/>
      <c r="Q161" s="72"/>
      <c r="R161" s="72"/>
      <c r="S161" s="72"/>
      <c r="T161" s="72"/>
      <c r="U161" s="72"/>
      <c r="V161" s="72"/>
      <c r="AW161" s="563" t="s">
        <v>36</v>
      </c>
      <c r="AX161" s="564"/>
      <c r="AY161" s="450">
        <v>2.2000000000000002</v>
      </c>
      <c r="AZ161" s="359" t="s">
        <v>187</v>
      </c>
      <c r="BA161" s="355" t="s">
        <v>95</v>
      </c>
      <c r="BB161" s="364"/>
      <c r="BC161" s="364"/>
      <c r="BD161" s="364"/>
      <c r="BE161" s="364"/>
      <c r="BF161" s="364"/>
      <c r="BG161" s="364"/>
      <c r="BH161" s="364"/>
      <c r="BI161" s="364"/>
      <c r="BJ161" s="364"/>
      <c r="BK161" s="72"/>
      <c r="BL161" s="72"/>
      <c r="BM161" s="72"/>
      <c r="BN161" s="72"/>
      <c r="BO161" s="72"/>
      <c r="BP161" s="72"/>
      <c r="BQ161" s="72"/>
    </row>
    <row r="162" spans="2:69" ht="18">
      <c r="B162" s="563" t="s">
        <v>34</v>
      </c>
      <c r="C162" s="564"/>
      <c r="D162" s="451" t="s">
        <v>332</v>
      </c>
      <c r="E162" s="359" t="s">
        <v>268</v>
      </c>
      <c r="F162" s="355" t="s">
        <v>96</v>
      </c>
      <c r="G162" s="364"/>
      <c r="H162" s="364"/>
      <c r="I162" s="364"/>
      <c r="J162" s="364"/>
      <c r="K162" s="364"/>
      <c r="L162" s="364"/>
      <c r="M162" s="364"/>
      <c r="N162" s="364"/>
      <c r="O162" s="364"/>
      <c r="P162" s="72"/>
      <c r="Q162" s="72"/>
      <c r="R162" s="72"/>
      <c r="S162" s="72"/>
      <c r="T162" s="72"/>
      <c r="U162" s="72"/>
      <c r="V162" s="72"/>
      <c r="AW162" s="563" t="s">
        <v>34</v>
      </c>
      <c r="AX162" s="564"/>
      <c r="AY162" s="451" t="s">
        <v>332</v>
      </c>
      <c r="AZ162" s="359" t="s">
        <v>268</v>
      </c>
      <c r="BA162" s="355" t="s">
        <v>96</v>
      </c>
      <c r="BB162" s="364"/>
      <c r="BC162" s="364"/>
      <c r="BD162" s="364"/>
      <c r="BE162" s="364"/>
      <c r="BF162" s="364"/>
      <c r="BG162" s="364"/>
      <c r="BH162" s="364"/>
      <c r="BI162" s="364"/>
      <c r="BJ162" s="364"/>
      <c r="BK162" s="72"/>
      <c r="BL162" s="72"/>
      <c r="BM162" s="72"/>
      <c r="BN162" s="72"/>
      <c r="BO162" s="72"/>
      <c r="BP162" s="72"/>
      <c r="BQ162" s="72"/>
    </row>
    <row r="163" spans="2:69" ht="18">
      <c r="B163" s="563" t="s">
        <v>39</v>
      </c>
      <c r="C163" s="564"/>
      <c r="D163" s="450">
        <v>3.2</v>
      </c>
      <c r="E163" s="359"/>
      <c r="F163" s="355" t="s">
        <v>97</v>
      </c>
      <c r="G163" s="364"/>
      <c r="H163" s="364"/>
      <c r="I163" s="364"/>
      <c r="J163" s="364"/>
      <c r="K163" s="364"/>
      <c r="L163" s="364"/>
      <c r="M163" s="364"/>
      <c r="N163" s="364"/>
      <c r="O163" s="364"/>
      <c r="P163" s="72"/>
      <c r="Q163" s="72"/>
      <c r="R163" s="72"/>
      <c r="S163" s="72"/>
      <c r="T163" s="72"/>
      <c r="U163" s="72"/>
      <c r="V163" s="72"/>
      <c r="AW163" s="563" t="s">
        <v>39</v>
      </c>
      <c r="AX163" s="564"/>
      <c r="AY163" s="450">
        <v>3.2</v>
      </c>
      <c r="AZ163" s="359"/>
      <c r="BA163" s="355" t="s">
        <v>97</v>
      </c>
      <c r="BB163" s="364"/>
      <c r="BC163" s="364"/>
      <c r="BD163" s="364"/>
      <c r="BE163" s="364"/>
      <c r="BF163" s="364"/>
      <c r="BG163" s="364"/>
      <c r="BH163" s="364"/>
      <c r="BI163" s="364"/>
      <c r="BJ163" s="364"/>
      <c r="BK163" s="72"/>
      <c r="BL163" s="72"/>
      <c r="BM163" s="72"/>
      <c r="BN163" s="72"/>
      <c r="BO163" s="72"/>
      <c r="BP163" s="72"/>
      <c r="BQ163" s="72"/>
    </row>
    <row r="164" spans="2:69" ht="18">
      <c r="B164" s="563" t="s">
        <v>38</v>
      </c>
      <c r="C164" s="564"/>
      <c r="D164" s="450">
        <v>3.3</v>
      </c>
      <c r="E164" s="359"/>
      <c r="F164" s="355" t="s">
        <v>98</v>
      </c>
      <c r="G164" s="364"/>
      <c r="H164" s="364"/>
      <c r="I164" s="364"/>
      <c r="J164" s="364"/>
      <c r="K164" s="364"/>
      <c r="L164" s="364"/>
      <c r="M164" s="364"/>
      <c r="N164" s="364"/>
      <c r="O164" s="364"/>
      <c r="P164" s="72"/>
      <c r="Q164" s="72"/>
      <c r="R164" s="72"/>
      <c r="S164" s="72"/>
      <c r="T164" s="72"/>
      <c r="U164" s="72"/>
      <c r="V164" s="72"/>
      <c r="AW164" s="563" t="s">
        <v>38</v>
      </c>
      <c r="AX164" s="564"/>
      <c r="AY164" s="450">
        <v>3.3</v>
      </c>
      <c r="AZ164" s="359"/>
      <c r="BA164" s="355" t="s">
        <v>98</v>
      </c>
      <c r="BB164" s="364"/>
      <c r="BC164" s="364"/>
      <c r="BD164" s="364"/>
      <c r="BE164" s="364"/>
      <c r="BF164" s="364"/>
      <c r="BG164" s="364"/>
      <c r="BH164" s="364"/>
      <c r="BI164" s="364"/>
      <c r="BJ164" s="364"/>
      <c r="BK164" s="72"/>
      <c r="BL164" s="72"/>
      <c r="BM164" s="72"/>
      <c r="BN164" s="72"/>
      <c r="BO164" s="72"/>
      <c r="BP164" s="72"/>
      <c r="BQ164" s="72"/>
    </row>
    <row r="165" spans="2:69" ht="18">
      <c r="B165" s="563" t="s">
        <v>37</v>
      </c>
      <c r="C165" s="564"/>
      <c r="D165" s="450"/>
      <c r="E165" s="359"/>
      <c r="F165" s="355" t="s">
        <v>91</v>
      </c>
      <c r="G165" s="364"/>
      <c r="H165" s="364"/>
      <c r="I165" s="364"/>
      <c r="J165" s="364"/>
      <c r="K165" s="364"/>
      <c r="L165" s="364"/>
      <c r="M165" s="364"/>
      <c r="N165" s="364"/>
      <c r="O165" s="364"/>
      <c r="P165" s="72"/>
      <c r="Q165" s="72"/>
      <c r="R165" s="72"/>
      <c r="S165" s="72"/>
      <c r="T165" s="72"/>
      <c r="U165" s="72"/>
      <c r="V165" s="72"/>
      <c r="AW165" s="563" t="s">
        <v>37</v>
      </c>
      <c r="AX165" s="564"/>
      <c r="AY165" s="450"/>
      <c r="AZ165" s="359"/>
      <c r="BA165" s="355" t="s">
        <v>91</v>
      </c>
      <c r="BB165" s="364"/>
      <c r="BC165" s="364"/>
      <c r="BD165" s="364"/>
      <c r="BE165" s="364"/>
      <c r="BF165" s="364"/>
      <c r="BG165" s="364"/>
      <c r="BH165" s="364"/>
      <c r="BI165" s="364"/>
      <c r="BJ165" s="364"/>
      <c r="BK165" s="72"/>
      <c r="BL165" s="72"/>
      <c r="BM165" s="72"/>
      <c r="BN165" s="72"/>
      <c r="BO165" s="72"/>
      <c r="BP165" s="72"/>
      <c r="BQ165" s="72"/>
    </row>
    <row r="166" spans="2:69" ht="18">
      <c r="B166" s="563" t="s">
        <v>33</v>
      </c>
      <c r="C166" s="564"/>
      <c r="D166" s="450"/>
      <c r="E166" s="359"/>
      <c r="F166" s="355" t="s">
        <v>92</v>
      </c>
      <c r="G166" s="364"/>
      <c r="H166" s="364"/>
      <c r="I166" s="364"/>
      <c r="J166" s="364"/>
      <c r="K166" s="364"/>
      <c r="L166" s="364"/>
      <c r="M166" s="364"/>
      <c r="N166" s="364"/>
      <c r="O166" s="364"/>
      <c r="P166" s="72"/>
      <c r="Q166" s="72"/>
      <c r="R166" s="72"/>
      <c r="S166" s="72"/>
      <c r="T166" s="72"/>
      <c r="U166" s="72"/>
      <c r="V166" s="72"/>
      <c r="AW166" s="563" t="s">
        <v>33</v>
      </c>
      <c r="AX166" s="564"/>
      <c r="AY166" s="450"/>
      <c r="AZ166" s="359"/>
      <c r="BA166" s="355" t="s">
        <v>92</v>
      </c>
      <c r="BB166" s="364"/>
      <c r="BC166" s="364"/>
      <c r="BD166" s="364"/>
      <c r="BE166" s="364"/>
      <c r="BF166" s="364"/>
      <c r="BG166" s="364"/>
      <c r="BH166" s="364"/>
      <c r="BI166" s="364"/>
      <c r="BJ166" s="364"/>
      <c r="BK166" s="72"/>
      <c r="BL166" s="72"/>
      <c r="BM166" s="72"/>
      <c r="BN166" s="72"/>
      <c r="BO166" s="72"/>
      <c r="BP166" s="72"/>
      <c r="BQ166" s="72"/>
    </row>
    <row r="167" spans="2:69" ht="18">
      <c r="B167" s="563"/>
      <c r="C167" s="564"/>
      <c r="D167" s="450"/>
      <c r="E167" s="359"/>
      <c r="F167" s="355" t="s">
        <v>93</v>
      </c>
      <c r="G167" s="364"/>
      <c r="H167" s="364"/>
      <c r="I167" s="364"/>
      <c r="J167" s="364"/>
      <c r="K167" s="364"/>
      <c r="L167" s="364"/>
      <c r="M167" s="364"/>
      <c r="N167" s="364"/>
      <c r="O167" s="364"/>
      <c r="P167" s="72"/>
      <c r="Q167" s="72"/>
      <c r="R167" s="72"/>
      <c r="S167" s="72"/>
      <c r="T167" s="72"/>
      <c r="U167" s="72"/>
      <c r="V167" s="72"/>
      <c r="AW167" s="563"/>
      <c r="AX167" s="564"/>
      <c r="AY167" s="450"/>
      <c r="AZ167" s="359"/>
      <c r="BA167" s="355" t="s">
        <v>93</v>
      </c>
      <c r="BB167" s="364"/>
      <c r="BC167" s="364"/>
      <c r="BD167" s="364"/>
      <c r="BE167" s="364"/>
      <c r="BF167" s="364"/>
      <c r="BG167" s="364"/>
      <c r="BH167" s="364"/>
      <c r="BI167" s="364"/>
      <c r="BJ167" s="364"/>
      <c r="BK167" s="72"/>
      <c r="BL167" s="72"/>
      <c r="BM167" s="72"/>
      <c r="BN167" s="72"/>
      <c r="BO167" s="72"/>
      <c r="BP167" s="72"/>
      <c r="BQ167" s="72"/>
    </row>
    <row r="168" spans="2:69" ht="18">
      <c r="B168" s="563"/>
      <c r="C168" s="564"/>
      <c r="D168" s="450"/>
      <c r="E168" s="359"/>
      <c r="F168" s="355" t="s">
        <v>99</v>
      </c>
      <c r="G168" s="364"/>
      <c r="H168" s="364"/>
      <c r="I168" s="364"/>
      <c r="J168" s="364"/>
      <c r="K168" s="364"/>
      <c r="L168" s="364"/>
      <c r="M168" s="364"/>
      <c r="N168" s="364"/>
      <c r="O168" s="364"/>
      <c r="P168" s="364"/>
      <c r="Q168" s="72"/>
      <c r="R168" s="72"/>
      <c r="S168" s="72"/>
      <c r="T168" s="72"/>
      <c r="U168" s="72"/>
      <c r="V168" s="72"/>
      <c r="AW168" s="563"/>
      <c r="AX168" s="564"/>
      <c r="AY168" s="450"/>
      <c r="AZ168" s="359"/>
      <c r="BA168" s="355" t="s">
        <v>99</v>
      </c>
      <c r="BB168" s="364"/>
      <c r="BC168" s="364"/>
      <c r="BD168" s="364"/>
      <c r="BE168" s="364"/>
      <c r="BF168" s="364"/>
      <c r="BG168" s="364"/>
      <c r="BH168" s="364"/>
      <c r="BI168" s="364"/>
      <c r="BJ168" s="364"/>
      <c r="BK168" s="364"/>
      <c r="BL168" s="72"/>
      <c r="BM168" s="72"/>
      <c r="BN168" s="72"/>
      <c r="BO168" s="72"/>
      <c r="BP168" s="72"/>
      <c r="BQ168" s="72"/>
    </row>
    <row r="169" spans="2:69" ht="18">
      <c r="B169" s="563"/>
      <c r="C169" s="564"/>
      <c r="D169" s="450"/>
      <c r="E169" s="359"/>
      <c r="F169" s="355" t="s">
        <v>100</v>
      </c>
      <c r="G169" s="364"/>
      <c r="H169" s="364"/>
      <c r="I169" s="364"/>
      <c r="J169" s="364"/>
      <c r="K169" s="364"/>
      <c r="L169" s="364"/>
      <c r="M169" s="364"/>
      <c r="N169" s="364"/>
      <c r="O169" s="364"/>
      <c r="P169" s="72"/>
      <c r="Q169" s="72"/>
      <c r="R169" s="72"/>
      <c r="S169" s="72"/>
      <c r="T169" s="72"/>
      <c r="U169" s="72"/>
      <c r="V169" s="72"/>
      <c r="AW169" s="563"/>
      <c r="AX169" s="564"/>
      <c r="AY169" s="450"/>
      <c r="AZ169" s="359"/>
      <c r="BA169" s="355" t="s">
        <v>100</v>
      </c>
      <c r="BB169" s="364"/>
      <c r="BC169" s="364"/>
      <c r="BD169" s="364"/>
      <c r="BE169" s="364"/>
      <c r="BF169" s="364"/>
      <c r="BG169" s="364"/>
      <c r="BH169" s="364"/>
      <c r="BI169" s="364"/>
      <c r="BJ169" s="364"/>
      <c r="BK169" s="72"/>
      <c r="BL169" s="72"/>
      <c r="BM169" s="72"/>
      <c r="BN169" s="72"/>
      <c r="BO169" s="72"/>
      <c r="BP169" s="72"/>
      <c r="BQ169" s="72"/>
    </row>
    <row r="170" spans="2:69" ht="18">
      <c r="B170" s="563"/>
      <c r="C170" s="564"/>
      <c r="D170" s="450"/>
      <c r="E170" s="359"/>
      <c r="F170" s="355" t="s">
        <v>101</v>
      </c>
      <c r="G170" s="364"/>
      <c r="H170" s="364"/>
      <c r="I170" s="364"/>
      <c r="J170" s="364"/>
      <c r="K170" s="364"/>
      <c r="L170" s="364"/>
      <c r="M170" s="364"/>
      <c r="N170" s="364"/>
      <c r="O170" s="364"/>
      <c r="P170" s="72"/>
      <c r="Q170" s="72"/>
      <c r="R170" s="72"/>
      <c r="S170" s="72"/>
      <c r="T170" s="72"/>
      <c r="U170" s="72"/>
      <c r="V170" s="72"/>
      <c r="AW170" s="563"/>
      <c r="AX170" s="564"/>
      <c r="AY170" s="450"/>
      <c r="AZ170" s="359"/>
      <c r="BA170" s="355" t="s">
        <v>101</v>
      </c>
      <c r="BB170" s="364"/>
      <c r="BC170" s="364"/>
      <c r="BD170" s="364"/>
      <c r="BE170" s="364"/>
      <c r="BF170" s="364"/>
      <c r="BG170" s="364"/>
      <c r="BH170" s="364"/>
      <c r="BI170" s="364"/>
      <c r="BJ170" s="364"/>
      <c r="BK170" s="72"/>
      <c r="BL170" s="72"/>
      <c r="BM170" s="72"/>
      <c r="BN170" s="72"/>
      <c r="BO170" s="72"/>
      <c r="BP170" s="72"/>
      <c r="BQ170" s="72"/>
    </row>
    <row r="171" spans="2:69" ht="18.75" thickBot="1">
      <c r="B171" s="565"/>
      <c r="C171" s="566"/>
      <c r="D171" s="514"/>
      <c r="E171" s="514"/>
      <c r="F171" s="514"/>
      <c r="G171" s="514"/>
      <c r="H171" s="514"/>
      <c r="I171" s="514"/>
      <c r="J171" s="514"/>
      <c r="K171" s="514"/>
      <c r="L171" s="514"/>
      <c r="M171" s="514"/>
      <c r="N171" s="514"/>
      <c r="O171" s="514"/>
      <c r="P171" s="514"/>
      <c r="Q171" s="514"/>
      <c r="R171" s="514"/>
      <c r="S171" s="514"/>
      <c r="T171" s="514"/>
      <c r="U171" s="514"/>
      <c r="V171" s="514"/>
      <c r="AW171" s="565"/>
      <c r="AX171" s="566"/>
      <c r="AY171" s="514"/>
      <c r="AZ171" s="514"/>
      <c r="BA171" s="514"/>
      <c r="BB171" s="514"/>
      <c r="BC171" s="514"/>
      <c r="BD171" s="514"/>
      <c r="BE171" s="514"/>
      <c r="BF171" s="514"/>
      <c r="BG171" s="514"/>
      <c r="BH171" s="514"/>
      <c r="BI171" s="514"/>
      <c r="BJ171" s="514"/>
      <c r="BK171" s="514"/>
      <c r="BL171" s="514"/>
      <c r="BM171" s="514"/>
      <c r="BN171" s="514"/>
      <c r="BO171" s="514"/>
      <c r="BP171" s="514"/>
      <c r="BQ171" s="514"/>
    </row>
    <row r="172" spans="2:69" ht="18">
      <c r="B172" s="543"/>
      <c r="C172" s="544"/>
      <c r="D172" s="545"/>
      <c r="E172" s="546"/>
      <c r="F172" s="547"/>
      <c r="G172" s="547"/>
      <c r="H172" s="547"/>
      <c r="I172" s="547"/>
      <c r="J172" s="547"/>
      <c r="K172" s="547"/>
      <c r="L172" s="547"/>
      <c r="M172" s="547"/>
      <c r="N172" s="547"/>
      <c r="O172" s="547"/>
      <c r="P172" s="547"/>
      <c r="Q172" s="547"/>
      <c r="R172" s="547"/>
      <c r="S172" s="547"/>
      <c r="T172" s="547"/>
      <c r="U172" s="547"/>
      <c r="V172" s="547"/>
      <c r="AW172" s="543"/>
      <c r="AX172" s="544"/>
      <c r="AY172" s="545"/>
      <c r="AZ172" s="546"/>
      <c r="BA172" s="547"/>
      <c r="BB172" s="547"/>
      <c r="BC172" s="547"/>
      <c r="BD172" s="547"/>
      <c r="BE172" s="547"/>
      <c r="BF172" s="547"/>
      <c r="BG172" s="547"/>
      <c r="BH172" s="547"/>
      <c r="BI172" s="547"/>
      <c r="BJ172" s="547"/>
      <c r="BK172" s="547"/>
      <c r="BL172" s="547"/>
      <c r="BM172" s="547"/>
      <c r="BN172" s="547"/>
      <c r="BO172" s="547"/>
      <c r="BP172" s="547"/>
      <c r="BQ172" s="547"/>
    </row>
    <row r="173" spans="2:69" ht="18.75" thickBot="1">
      <c r="B173" s="548"/>
      <c r="C173" s="548"/>
      <c r="D173" s="549"/>
      <c r="E173" s="549"/>
      <c r="F173" s="549"/>
      <c r="G173" s="549"/>
      <c r="H173" s="549"/>
      <c r="I173" s="549"/>
      <c r="J173" s="549"/>
      <c r="K173" s="549"/>
      <c r="L173" s="550"/>
      <c r="M173" s="550"/>
      <c r="N173" s="550"/>
      <c r="O173" s="550"/>
      <c r="P173" s="550"/>
      <c r="Q173" s="550"/>
      <c r="R173" s="550"/>
      <c r="S173" s="550"/>
      <c r="T173" s="550"/>
      <c r="U173" s="550"/>
      <c r="V173" s="550"/>
      <c r="AW173" s="548"/>
      <c r="AX173" s="548"/>
      <c r="AY173" s="549"/>
      <c r="AZ173" s="549"/>
      <c r="BA173" s="549"/>
      <c r="BB173" s="549"/>
      <c r="BC173" s="549"/>
      <c r="BD173" s="549"/>
      <c r="BE173" s="549"/>
      <c r="BF173" s="549"/>
      <c r="BG173" s="550"/>
      <c r="BH173" s="550"/>
      <c r="BI173" s="550"/>
      <c r="BJ173" s="550"/>
      <c r="BK173" s="550"/>
      <c r="BL173" s="550"/>
      <c r="BM173" s="550"/>
      <c r="BN173" s="550"/>
      <c r="BO173" s="550"/>
      <c r="BP173" s="550"/>
      <c r="BQ173" s="550"/>
    </row>
    <row r="174" spans="2:69" ht="18">
      <c r="B174" s="533"/>
      <c r="C174" s="534"/>
      <c r="D174" s="353"/>
      <c r="E174" s="353"/>
      <c r="F174" s="353"/>
      <c r="G174" s="353"/>
      <c r="H174" s="353"/>
      <c r="I174" s="353"/>
      <c r="J174" s="353"/>
      <c r="K174" s="353"/>
      <c r="L174" s="524"/>
      <c r="M174" s="524"/>
      <c r="N174" s="524"/>
      <c r="O174" s="524"/>
      <c r="P174" s="524"/>
      <c r="Q174" s="524"/>
      <c r="R174" s="524"/>
      <c r="S174" s="524"/>
      <c r="T174" s="524"/>
      <c r="U174" s="524"/>
      <c r="V174" s="524"/>
      <c r="AW174" s="533"/>
      <c r="AX174" s="534"/>
      <c r="AY174" s="353"/>
      <c r="AZ174" s="353"/>
      <c r="BA174" s="353"/>
      <c r="BB174" s="353"/>
      <c r="BC174" s="353"/>
      <c r="BD174" s="353"/>
      <c r="BE174" s="353"/>
      <c r="BF174" s="353"/>
      <c r="BG174" s="524"/>
      <c r="BH174" s="524"/>
      <c r="BI174" s="524"/>
      <c r="BJ174" s="524"/>
      <c r="BK174" s="524"/>
      <c r="BL174" s="524"/>
      <c r="BM174" s="524"/>
      <c r="BN174" s="524"/>
      <c r="BO174" s="524"/>
      <c r="BP174" s="524"/>
      <c r="BQ174" s="524"/>
    </row>
    <row r="175" spans="2:69" ht="20.25">
      <c r="B175" s="2350">
        <v>6</v>
      </c>
      <c r="C175" s="2262" t="s">
        <v>75</v>
      </c>
      <c r="D175" s="452" t="s">
        <v>102</v>
      </c>
      <c r="E175" s="452"/>
      <c r="F175" s="452"/>
      <c r="G175" s="452"/>
      <c r="H175" s="452"/>
      <c r="I175" s="452"/>
      <c r="J175" s="452"/>
      <c r="K175" s="357"/>
      <c r="L175" s="357"/>
      <c r="M175" s="357"/>
      <c r="N175" s="357"/>
      <c r="O175" s="357"/>
      <c r="P175" s="357"/>
      <c r="Q175" s="357"/>
      <c r="R175" s="357"/>
      <c r="S175" s="357"/>
      <c r="T175" s="357"/>
      <c r="U175" s="357"/>
      <c r="V175" s="357"/>
      <c r="AW175" s="2350">
        <v>6</v>
      </c>
      <c r="AX175" s="2262" t="s">
        <v>75</v>
      </c>
      <c r="AY175" s="452" t="s">
        <v>102</v>
      </c>
      <c r="AZ175" s="452"/>
      <c r="BA175" s="452"/>
      <c r="BB175" s="452"/>
      <c r="BC175" s="452"/>
      <c r="BD175" s="452"/>
      <c r="BE175" s="452"/>
      <c r="BF175" s="357"/>
      <c r="BG175" s="357"/>
      <c r="BH175" s="357"/>
      <c r="BI175" s="357"/>
      <c r="BJ175" s="357"/>
      <c r="BK175" s="357"/>
      <c r="BL175" s="357"/>
      <c r="BM175" s="357"/>
      <c r="BN175" s="357"/>
      <c r="BO175" s="357"/>
      <c r="BP175" s="357"/>
      <c r="BQ175" s="357"/>
    </row>
    <row r="176" spans="2:69" ht="18">
      <c r="B176" s="2350"/>
      <c r="C176" s="2262"/>
      <c r="D176" s="362"/>
      <c r="E176" s="358"/>
      <c r="F176" s="358"/>
      <c r="G176" s="358"/>
      <c r="H176" s="358"/>
      <c r="I176" s="358"/>
      <c r="J176" s="357"/>
      <c r="K176" s="357"/>
      <c r="L176" s="357"/>
      <c r="M176" s="357"/>
      <c r="N176" s="357"/>
      <c r="O176" s="357"/>
      <c r="P176" s="72"/>
      <c r="Q176" s="72"/>
      <c r="R176" s="72"/>
      <c r="S176" s="72"/>
      <c r="T176" s="72"/>
      <c r="U176" s="72"/>
      <c r="V176" s="72"/>
      <c r="AW176" s="2350"/>
      <c r="AX176" s="2262"/>
      <c r="AY176" s="362"/>
      <c r="AZ176" s="358"/>
      <c r="BA176" s="358"/>
      <c r="BB176" s="358"/>
      <c r="BC176" s="358"/>
      <c r="BD176" s="358"/>
      <c r="BE176" s="357"/>
      <c r="BF176" s="357"/>
      <c r="BG176" s="357"/>
      <c r="BH176" s="357"/>
      <c r="BI176" s="357"/>
      <c r="BJ176" s="357"/>
      <c r="BK176" s="72"/>
      <c r="BL176" s="72"/>
      <c r="BM176" s="72"/>
      <c r="BN176" s="72"/>
      <c r="BO176" s="72"/>
      <c r="BP176" s="72"/>
      <c r="BQ176" s="72"/>
    </row>
    <row r="177" spans="2:69" ht="18">
      <c r="B177" s="27" t="s">
        <v>161</v>
      </c>
      <c r="C177" s="535"/>
      <c r="D177" s="451" t="s">
        <v>327</v>
      </c>
      <c r="E177" s="359"/>
      <c r="F177" s="355" t="s">
        <v>117</v>
      </c>
      <c r="G177" s="364"/>
      <c r="H177" s="364"/>
      <c r="I177" s="364"/>
      <c r="J177" s="364"/>
      <c r="K177" s="364"/>
      <c r="L177" s="364"/>
      <c r="M177" s="364"/>
      <c r="N177" s="364"/>
      <c r="O177" s="364"/>
      <c r="P177" s="72"/>
      <c r="Q177" s="72"/>
      <c r="R177" s="72"/>
      <c r="S177" s="72"/>
      <c r="T177" s="72"/>
      <c r="U177" s="72"/>
      <c r="V177" s="72"/>
      <c r="AW177" s="27" t="s">
        <v>161</v>
      </c>
      <c r="AX177" s="535"/>
      <c r="AY177" s="451" t="s">
        <v>327</v>
      </c>
      <c r="AZ177" s="359"/>
      <c r="BA177" s="355" t="s">
        <v>117</v>
      </c>
      <c r="BB177" s="364"/>
      <c r="BC177" s="364"/>
      <c r="BD177" s="364"/>
      <c r="BE177" s="364"/>
      <c r="BF177" s="364"/>
      <c r="BG177" s="364"/>
      <c r="BH177" s="364"/>
      <c r="BI177" s="364"/>
      <c r="BJ177" s="364"/>
      <c r="BK177" s="72"/>
      <c r="BL177" s="72"/>
      <c r="BM177" s="72"/>
      <c r="BN177" s="72"/>
      <c r="BO177" s="72"/>
      <c r="BP177" s="72"/>
      <c r="BQ177" s="72"/>
    </row>
    <row r="178" spans="2:69" ht="18">
      <c r="B178" s="567" t="s">
        <v>25</v>
      </c>
      <c r="C178" s="568"/>
      <c r="D178" s="450">
        <v>1.1000000000000001</v>
      </c>
      <c r="E178" s="359"/>
      <c r="F178" s="355" t="s">
        <v>108</v>
      </c>
      <c r="G178" s="364"/>
      <c r="H178" s="364"/>
      <c r="I178" s="364"/>
      <c r="J178" s="364"/>
      <c r="K178" s="364"/>
      <c r="L178" s="364"/>
      <c r="M178" s="364"/>
      <c r="N178" s="364"/>
      <c r="O178" s="364"/>
      <c r="P178" s="72"/>
      <c r="Q178" s="72"/>
      <c r="R178" s="72"/>
      <c r="S178" s="72"/>
      <c r="T178" s="72"/>
      <c r="U178" s="72"/>
      <c r="V178" s="72"/>
      <c r="AW178" s="567" t="s">
        <v>25</v>
      </c>
      <c r="AX178" s="568"/>
      <c r="AY178" s="450">
        <v>1.1000000000000001</v>
      </c>
      <c r="AZ178" s="359"/>
      <c r="BA178" s="355" t="s">
        <v>108</v>
      </c>
      <c r="BB178" s="364"/>
      <c r="BC178" s="364"/>
      <c r="BD178" s="364"/>
      <c r="BE178" s="364"/>
      <c r="BF178" s="364"/>
      <c r="BG178" s="364"/>
      <c r="BH178" s="364"/>
      <c r="BI178" s="364"/>
      <c r="BJ178" s="364"/>
      <c r="BK178" s="72"/>
      <c r="BL178" s="72"/>
      <c r="BM178" s="72"/>
      <c r="BN178" s="72"/>
      <c r="BO178" s="72"/>
      <c r="BP178" s="72"/>
      <c r="BQ178" s="72"/>
    </row>
    <row r="179" spans="2:69" ht="18">
      <c r="B179" s="567" t="s">
        <v>42</v>
      </c>
      <c r="C179" s="568"/>
      <c r="D179" s="451" t="s">
        <v>333</v>
      </c>
      <c r="E179" s="359" t="s">
        <v>186</v>
      </c>
      <c r="F179" s="355" t="s">
        <v>109</v>
      </c>
      <c r="G179" s="364"/>
      <c r="H179" s="364"/>
      <c r="I179" s="364"/>
      <c r="J179" s="364"/>
      <c r="K179" s="364"/>
      <c r="L179" s="364"/>
      <c r="M179" s="364"/>
      <c r="N179" s="364"/>
      <c r="O179" s="364"/>
      <c r="P179" s="72"/>
      <c r="Q179" s="72"/>
      <c r="R179" s="72"/>
      <c r="S179" s="72"/>
      <c r="T179" s="72"/>
      <c r="U179" s="72"/>
      <c r="V179" s="72"/>
      <c r="AW179" s="567" t="s">
        <v>42</v>
      </c>
      <c r="AX179" s="568"/>
      <c r="AY179" s="451" t="s">
        <v>333</v>
      </c>
      <c r="AZ179" s="359" t="s">
        <v>186</v>
      </c>
      <c r="BA179" s="355" t="s">
        <v>109</v>
      </c>
      <c r="BB179" s="364"/>
      <c r="BC179" s="364"/>
      <c r="BD179" s="364"/>
      <c r="BE179" s="364"/>
      <c r="BF179" s="364"/>
      <c r="BG179" s="364"/>
      <c r="BH179" s="364"/>
      <c r="BI179" s="364"/>
      <c r="BJ179" s="364"/>
      <c r="BK179" s="72"/>
      <c r="BL179" s="72"/>
      <c r="BM179" s="72"/>
      <c r="BN179" s="72"/>
      <c r="BO179" s="72"/>
      <c r="BP179" s="72"/>
      <c r="BQ179" s="72"/>
    </row>
    <row r="180" spans="2:69" ht="18">
      <c r="B180" s="567" t="s">
        <v>43</v>
      </c>
      <c r="C180" s="568"/>
      <c r="D180" s="450">
        <v>1.1000000000000001</v>
      </c>
      <c r="E180" s="359" t="s">
        <v>186</v>
      </c>
      <c r="F180" s="355" t="s">
        <v>110</v>
      </c>
      <c r="G180" s="364"/>
      <c r="H180" s="364"/>
      <c r="I180" s="364"/>
      <c r="J180" s="364"/>
      <c r="K180" s="364"/>
      <c r="L180" s="364"/>
      <c r="M180" s="364"/>
      <c r="N180" s="364"/>
      <c r="O180" s="364"/>
      <c r="P180" s="72"/>
      <c r="Q180" s="72"/>
      <c r="R180" s="72"/>
      <c r="S180" s="72"/>
      <c r="T180" s="72"/>
      <c r="U180" s="72"/>
      <c r="V180" s="72"/>
      <c r="AW180" s="567" t="s">
        <v>43</v>
      </c>
      <c r="AX180" s="568"/>
      <c r="AY180" s="450">
        <v>1.1000000000000001</v>
      </c>
      <c r="AZ180" s="359" t="s">
        <v>186</v>
      </c>
      <c r="BA180" s="355" t="s">
        <v>110</v>
      </c>
      <c r="BB180" s="364"/>
      <c r="BC180" s="364"/>
      <c r="BD180" s="364"/>
      <c r="BE180" s="364"/>
      <c r="BF180" s="364"/>
      <c r="BG180" s="364"/>
      <c r="BH180" s="364"/>
      <c r="BI180" s="364"/>
      <c r="BJ180" s="364"/>
      <c r="BK180" s="72"/>
      <c r="BL180" s="72"/>
      <c r="BM180" s="72"/>
      <c r="BN180" s="72"/>
      <c r="BO180" s="72"/>
      <c r="BP180" s="72"/>
      <c r="BQ180" s="72"/>
    </row>
    <row r="181" spans="2:69" ht="18">
      <c r="B181" s="567" t="s">
        <v>41</v>
      </c>
      <c r="C181" s="568"/>
      <c r="D181" s="451" t="s">
        <v>329</v>
      </c>
      <c r="E181" s="359" t="s">
        <v>187</v>
      </c>
      <c r="F181" s="355" t="s">
        <v>111</v>
      </c>
      <c r="G181" s="364"/>
      <c r="H181" s="364"/>
      <c r="I181" s="364"/>
      <c r="J181" s="364"/>
      <c r="K181" s="364"/>
      <c r="L181" s="364"/>
      <c r="M181" s="364"/>
      <c r="N181" s="364"/>
      <c r="O181" s="364"/>
      <c r="P181" s="72"/>
      <c r="Q181" s="72"/>
      <c r="R181" s="72"/>
      <c r="S181" s="72"/>
      <c r="T181" s="72"/>
      <c r="U181" s="72"/>
      <c r="V181" s="72"/>
      <c r="AW181" s="567" t="s">
        <v>41</v>
      </c>
      <c r="AX181" s="568"/>
      <c r="AY181" s="451" t="s">
        <v>329</v>
      </c>
      <c r="AZ181" s="359" t="s">
        <v>187</v>
      </c>
      <c r="BA181" s="355" t="s">
        <v>111</v>
      </c>
      <c r="BB181" s="364"/>
      <c r="BC181" s="364"/>
      <c r="BD181" s="364"/>
      <c r="BE181" s="364"/>
      <c r="BF181" s="364"/>
      <c r="BG181" s="364"/>
      <c r="BH181" s="364"/>
      <c r="BI181" s="364"/>
      <c r="BJ181" s="364"/>
      <c r="BK181" s="72"/>
      <c r="BL181" s="72"/>
      <c r="BM181" s="72"/>
      <c r="BN181" s="72"/>
      <c r="BO181" s="72"/>
      <c r="BP181" s="72"/>
      <c r="BQ181" s="72"/>
    </row>
    <row r="182" spans="2:69" ht="18">
      <c r="B182" s="567" t="s">
        <v>45</v>
      </c>
      <c r="C182" s="568"/>
      <c r="D182" s="451" t="s">
        <v>330</v>
      </c>
      <c r="E182" s="359"/>
      <c r="F182" s="355" t="s">
        <v>112</v>
      </c>
      <c r="G182" s="364"/>
      <c r="H182" s="364"/>
      <c r="I182" s="364"/>
      <c r="J182" s="364"/>
      <c r="K182" s="364"/>
      <c r="L182" s="364"/>
      <c r="M182" s="364"/>
      <c r="N182" s="364"/>
      <c r="O182" s="364"/>
      <c r="P182" s="72"/>
      <c r="Q182" s="72"/>
      <c r="R182" s="72"/>
      <c r="S182" s="72"/>
      <c r="T182" s="72"/>
      <c r="U182" s="72"/>
      <c r="V182" s="72"/>
      <c r="AW182" s="567" t="s">
        <v>45</v>
      </c>
      <c r="AX182" s="568"/>
      <c r="AY182" s="451" t="s">
        <v>330</v>
      </c>
      <c r="AZ182" s="359"/>
      <c r="BA182" s="355" t="s">
        <v>112</v>
      </c>
      <c r="BB182" s="364"/>
      <c r="BC182" s="364"/>
      <c r="BD182" s="364"/>
      <c r="BE182" s="364"/>
      <c r="BF182" s="364"/>
      <c r="BG182" s="364"/>
      <c r="BH182" s="364"/>
      <c r="BI182" s="364"/>
      <c r="BJ182" s="364"/>
      <c r="BK182" s="72"/>
      <c r="BL182" s="72"/>
      <c r="BM182" s="72"/>
      <c r="BN182" s="72"/>
      <c r="BO182" s="72"/>
      <c r="BP182" s="72"/>
      <c r="BQ182" s="72"/>
    </row>
    <row r="183" spans="2:69" ht="18">
      <c r="B183" s="567" t="s">
        <v>44</v>
      </c>
      <c r="C183" s="568"/>
      <c r="D183" s="450">
        <v>4.0999999999999996</v>
      </c>
      <c r="E183" s="359"/>
      <c r="F183" s="355" t="s">
        <v>113</v>
      </c>
      <c r="G183" s="364"/>
      <c r="H183" s="364"/>
      <c r="I183" s="364"/>
      <c r="J183" s="364"/>
      <c r="K183" s="364"/>
      <c r="L183" s="364"/>
      <c r="M183" s="364"/>
      <c r="N183" s="364"/>
      <c r="O183" s="364"/>
      <c r="P183" s="72"/>
      <c r="Q183" s="72"/>
      <c r="R183" s="72"/>
      <c r="S183" s="72"/>
      <c r="T183" s="72"/>
      <c r="U183" s="72"/>
      <c r="V183" s="72"/>
      <c r="AW183" s="567" t="s">
        <v>44</v>
      </c>
      <c r="AX183" s="568"/>
      <c r="AY183" s="450">
        <v>4.0999999999999996</v>
      </c>
      <c r="AZ183" s="359"/>
      <c r="BA183" s="355" t="s">
        <v>113</v>
      </c>
      <c r="BB183" s="364"/>
      <c r="BC183" s="364"/>
      <c r="BD183" s="364"/>
      <c r="BE183" s="364"/>
      <c r="BF183" s="364"/>
      <c r="BG183" s="364"/>
      <c r="BH183" s="364"/>
      <c r="BI183" s="364"/>
      <c r="BJ183" s="364"/>
      <c r="BK183" s="72"/>
      <c r="BL183" s="72"/>
      <c r="BM183" s="72"/>
      <c r="BN183" s="72"/>
      <c r="BO183" s="72"/>
      <c r="BP183" s="72"/>
      <c r="BQ183" s="72"/>
    </row>
    <row r="184" spans="2:69" ht="18">
      <c r="B184" s="567" t="s">
        <v>46</v>
      </c>
      <c r="C184" s="568"/>
      <c r="D184" s="450"/>
      <c r="E184" s="359"/>
      <c r="F184" s="355" t="s">
        <v>114</v>
      </c>
      <c r="G184" s="364"/>
      <c r="H184" s="364"/>
      <c r="I184" s="364"/>
      <c r="J184" s="364"/>
      <c r="K184" s="364"/>
      <c r="L184" s="364"/>
      <c r="M184" s="364"/>
      <c r="N184" s="364"/>
      <c r="O184" s="364"/>
      <c r="P184" s="72"/>
      <c r="Q184" s="72"/>
      <c r="R184" s="72"/>
      <c r="S184" s="72"/>
      <c r="T184" s="72"/>
      <c r="U184" s="72"/>
      <c r="V184" s="72"/>
      <c r="AW184" s="567" t="s">
        <v>46</v>
      </c>
      <c r="AX184" s="568"/>
      <c r="AY184" s="450"/>
      <c r="AZ184" s="359"/>
      <c r="BA184" s="355" t="s">
        <v>114</v>
      </c>
      <c r="BB184" s="364"/>
      <c r="BC184" s="364"/>
      <c r="BD184" s="364"/>
      <c r="BE184" s="364"/>
      <c r="BF184" s="364"/>
      <c r="BG184" s="364"/>
      <c r="BH184" s="364"/>
      <c r="BI184" s="364"/>
      <c r="BJ184" s="364"/>
      <c r="BK184" s="72"/>
      <c r="BL184" s="72"/>
      <c r="BM184" s="72"/>
      <c r="BN184" s="72"/>
      <c r="BO184" s="72"/>
      <c r="BP184" s="72"/>
      <c r="BQ184" s="72"/>
    </row>
    <row r="185" spans="2:69" ht="18">
      <c r="B185" s="567" t="s">
        <v>47</v>
      </c>
      <c r="C185" s="568"/>
      <c r="D185" s="451" t="s">
        <v>334</v>
      </c>
      <c r="E185" s="359" t="s">
        <v>268</v>
      </c>
      <c r="F185" s="355" t="s">
        <v>115</v>
      </c>
      <c r="G185" s="364"/>
      <c r="H185" s="364"/>
      <c r="I185" s="364"/>
      <c r="J185" s="364"/>
      <c r="K185" s="364"/>
      <c r="L185" s="364"/>
      <c r="M185" s="364"/>
      <c r="N185" s="364"/>
      <c r="O185" s="364"/>
      <c r="P185" s="72"/>
      <c r="Q185" s="72"/>
      <c r="R185" s="72"/>
      <c r="S185" s="72"/>
      <c r="T185" s="72"/>
      <c r="U185" s="72"/>
      <c r="V185" s="72"/>
      <c r="AW185" s="567" t="s">
        <v>47</v>
      </c>
      <c r="AX185" s="568"/>
      <c r="AY185" s="451" t="s">
        <v>334</v>
      </c>
      <c r="AZ185" s="359" t="s">
        <v>268</v>
      </c>
      <c r="BA185" s="355" t="s">
        <v>115</v>
      </c>
      <c r="BB185" s="364"/>
      <c r="BC185" s="364"/>
      <c r="BD185" s="364"/>
      <c r="BE185" s="364"/>
      <c r="BF185" s="364"/>
      <c r="BG185" s="364"/>
      <c r="BH185" s="364"/>
      <c r="BI185" s="364"/>
      <c r="BJ185" s="364"/>
      <c r="BK185" s="72"/>
      <c r="BL185" s="72"/>
      <c r="BM185" s="72"/>
      <c r="BN185" s="72"/>
      <c r="BO185" s="72"/>
      <c r="BP185" s="72"/>
      <c r="BQ185" s="72"/>
    </row>
    <row r="186" spans="2:69" ht="18">
      <c r="B186" s="567" t="s">
        <v>48</v>
      </c>
      <c r="C186" s="568"/>
      <c r="D186" s="450">
        <v>5.2</v>
      </c>
      <c r="E186" s="359" t="s">
        <v>290</v>
      </c>
      <c r="F186" s="355" t="s">
        <v>116</v>
      </c>
      <c r="G186" s="364"/>
      <c r="H186" s="364"/>
      <c r="I186" s="364"/>
      <c r="J186" s="364"/>
      <c r="K186" s="364"/>
      <c r="L186" s="364"/>
      <c r="M186" s="364"/>
      <c r="N186" s="364"/>
      <c r="O186" s="364"/>
      <c r="P186" s="72"/>
      <c r="Q186" s="72"/>
      <c r="R186" s="72"/>
      <c r="S186" s="72"/>
      <c r="T186" s="72"/>
      <c r="U186" s="72"/>
      <c r="V186" s="72"/>
      <c r="AW186" s="567" t="s">
        <v>48</v>
      </c>
      <c r="AX186" s="568"/>
      <c r="AY186" s="450">
        <v>5.2</v>
      </c>
      <c r="AZ186" s="359" t="s">
        <v>290</v>
      </c>
      <c r="BA186" s="355" t="s">
        <v>116</v>
      </c>
      <c r="BB186" s="364"/>
      <c r="BC186" s="364"/>
      <c r="BD186" s="364"/>
      <c r="BE186" s="364"/>
      <c r="BF186" s="364"/>
      <c r="BG186" s="364"/>
      <c r="BH186" s="364"/>
      <c r="BI186" s="364"/>
      <c r="BJ186" s="364"/>
      <c r="BK186" s="72"/>
      <c r="BL186" s="72"/>
      <c r="BM186" s="72"/>
      <c r="BN186" s="72"/>
      <c r="BO186" s="72"/>
      <c r="BP186" s="72"/>
      <c r="BQ186" s="72"/>
    </row>
    <row r="187" spans="2:69" ht="18">
      <c r="B187" s="567"/>
      <c r="C187" s="568"/>
      <c r="D187" s="450"/>
      <c r="E187" s="359"/>
      <c r="F187" s="355" t="s">
        <v>103</v>
      </c>
      <c r="G187" s="364"/>
      <c r="H187" s="364"/>
      <c r="I187" s="364"/>
      <c r="J187" s="364"/>
      <c r="K187" s="364"/>
      <c r="L187" s="364"/>
      <c r="M187" s="364"/>
      <c r="N187" s="364"/>
      <c r="O187" s="364"/>
      <c r="P187" s="72"/>
      <c r="Q187" s="72"/>
      <c r="R187" s="72"/>
      <c r="S187" s="72"/>
      <c r="T187" s="72"/>
      <c r="U187" s="72"/>
      <c r="V187" s="72"/>
      <c r="AW187" s="567"/>
      <c r="AX187" s="568"/>
      <c r="AY187" s="450"/>
      <c r="AZ187" s="359"/>
      <c r="BA187" s="355" t="s">
        <v>103</v>
      </c>
      <c r="BB187" s="364"/>
      <c r="BC187" s="364"/>
      <c r="BD187" s="364"/>
      <c r="BE187" s="364"/>
      <c r="BF187" s="364"/>
      <c r="BG187" s="364"/>
      <c r="BH187" s="364"/>
      <c r="BI187" s="364"/>
      <c r="BJ187" s="364"/>
      <c r="BK187" s="72"/>
      <c r="BL187" s="72"/>
      <c r="BM187" s="72"/>
      <c r="BN187" s="72"/>
      <c r="BO187" s="72"/>
      <c r="BP187" s="72"/>
      <c r="BQ187" s="72"/>
    </row>
    <row r="188" spans="2:69" ht="18">
      <c r="B188" s="567"/>
      <c r="C188" s="568"/>
      <c r="D188" s="450"/>
      <c r="E188" s="359"/>
      <c r="F188" s="355" t="s">
        <v>104</v>
      </c>
      <c r="G188" s="364"/>
      <c r="H188" s="364"/>
      <c r="I188" s="364"/>
      <c r="J188" s="364"/>
      <c r="K188" s="364"/>
      <c r="L188" s="364"/>
      <c r="M188" s="364"/>
      <c r="N188" s="364"/>
      <c r="O188" s="364"/>
      <c r="P188" s="72"/>
      <c r="Q188" s="72"/>
      <c r="R188" s="72"/>
      <c r="S188" s="72"/>
      <c r="T188" s="72"/>
      <c r="U188" s="72"/>
      <c r="V188" s="72"/>
      <c r="AW188" s="567"/>
      <c r="AX188" s="568"/>
      <c r="AY188" s="450"/>
      <c r="AZ188" s="359"/>
      <c r="BA188" s="355" t="s">
        <v>104</v>
      </c>
      <c r="BB188" s="364"/>
      <c r="BC188" s="364"/>
      <c r="BD188" s="364"/>
      <c r="BE188" s="364"/>
      <c r="BF188" s="364"/>
      <c r="BG188" s="364"/>
      <c r="BH188" s="364"/>
      <c r="BI188" s="364"/>
      <c r="BJ188" s="364"/>
      <c r="BK188" s="72"/>
      <c r="BL188" s="72"/>
      <c r="BM188" s="72"/>
      <c r="BN188" s="72"/>
      <c r="BO188" s="72"/>
      <c r="BP188" s="72"/>
      <c r="BQ188" s="72"/>
    </row>
    <row r="189" spans="2:69" ht="18">
      <c r="B189" s="567"/>
      <c r="C189" s="568"/>
      <c r="D189" s="450"/>
      <c r="E189" s="359"/>
      <c r="F189" s="355" t="s">
        <v>105</v>
      </c>
      <c r="G189" s="364"/>
      <c r="H189" s="364"/>
      <c r="I189" s="364"/>
      <c r="J189" s="364"/>
      <c r="K189" s="364"/>
      <c r="L189" s="364"/>
      <c r="M189" s="364"/>
      <c r="N189" s="364"/>
      <c r="O189" s="364"/>
      <c r="P189" s="72"/>
      <c r="Q189" s="72"/>
      <c r="R189" s="72"/>
      <c r="S189" s="72"/>
      <c r="T189" s="72"/>
      <c r="U189" s="72"/>
      <c r="V189" s="72"/>
      <c r="AW189" s="567"/>
      <c r="AX189" s="568"/>
      <c r="AY189" s="450"/>
      <c r="AZ189" s="359"/>
      <c r="BA189" s="355" t="s">
        <v>105</v>
      </c>
      <c r="BB189" s="364"/>
      <c r="BC189" s="364"/>
      <c r="BD189" s="364"/>
      <c r="BE189" s="364"/>
      <c r="BF189" s="364"/>
      <c r="BG189" s="364"/>
      <c r="BH189" s="364"/>
      <c r="BI189" s="364"/>
      <c r="BJ189" s="364"/>
      <c r="BK189" s="72"/>
      <c r="BL189" s="72"/>
      <c r="BM189" s="72"/>
      <c r="BN189" s="72"/>
      <c r="BO189" s="72"/>
      <c r="BP189" s="72"/>
      <c r="BQ189" s="72"/>
    </row>
    <row r="190" spans="2:69" ht="18">
      <c r="B190" s="567"/>
      <c r="C190" s="568"/>
      <c r="D190" s="450"/>
      <c r="E190" s="359"/>
      <c r="F190" s="355" t="s">
        <v>106</v>
      </c>
      <c r="G190" s="364"/>
      <c r="H190" s="364"/>
      <c r="I190" s="364"/>
      <c r="J190" s="364"/>
      <c r="K190" s="364"/>
      <c r="L190" s="364"/>
      <c r="M190" s="364"/>
      <c r="N190" s="364"/>
      <c r="O190" s="364"/>
      <c r="P190" s="72"/>
      <c r="Q190" s="72"/>
      <c r="R190" s="72"/>
      <c r="S190" s="72"/>
      <c r="T190" s="72"/>
      <c r="U190" s="72"/>
      <c r="V190" s="72"/>
      <c r="AW190" s="567"/>
      <c r="AX190" s="568"/>
      <c r="AY190" s="450"/>
      <c r="AZ190" s="359"/>
      <c r="BA190" s="355" t="s">
        <v>106</v>
      </c>
      <c r="BB190" s="364"/>
      <c r="BC190" s="364"/>
      <c r="BD190" s="364"/>
      <c r="BE190" s="364"/>
      <c r="BF190" s="364"/>
      <c r="BG190" s="364"/>
      <c r="BH190" s="364"/>
      <c r="BI190" s="364"/>
      <c r="BJ190" s="364"/>
      <c r="BK190" s="72"/>
      <c r="BL190" s="72"/>
      <c r="BM190" s="72"/>
      <c r="BN190" s="72"/>
      <c r="BO190" s="72"/>
      <c r="BP190" s="72"/>
      <c r="BQ190" s="72"/>
    </row>
    <row r="191" spans="2:69" ht="18">
      <c r="B191" s="567"/>
      <c r="C191" s="568"/>
      <c r="D191" s="450"/>
      <c r="E191" s="359"/>
      <c r="F191" s="355" t="s">
        <v>107</v>
      </c>
      <c r="G191" s="364"/>
      <c r="H191" s="364"/>
      <c r="I191" s="364"/>
      <c r="J191" s="364"/>
      <c r="K191" s="364"/>
      <c r="L191" s="364"/>
      <c r="M191" s="364"/>
      <c r="N191" s="364"/>
      <c r="O191" s="364"/>
      <c r="P191" s="72"/>
      <c r="Q191" s="72"/>
      <c r="R191" s="72"/>
      <c r="S191" s="72"/>
      <c r="T191" s="72"/>
      <c r="U191" s="72"/>
      <c r="V191" s="72"/>
      <c r="AW191" s="567"/>
      <c r="AX191" s="568"/>
      <c r="AY191" s="450"/>
      <c r="AZ191" s="359"/>
      <c r="BA191" s="355" t="s">
        <v>107</v>
      </c>
      <c r="BB191" s="364"/>
      <c r="BC191" s="364"/>
      <c r="BD191" s="364"/>
      <c r="BE191" s="364"/>
      <c r="BF191" s="364"/>
      <c r="BG191" s="364"/>
      <c r="BH191" s="364"/>
      <c r="BI191" s="364"/>
      <c r="BJ191" s="364"/>
      <c r="BK191" s="72"/>
      <c r="BL191" s="72"/>
      <c r="BM191" s="72"/>
      <c r="BN191" s="72"/>
      <c r="BO191" s="72"/>
      <c r="BP191" s="72"/>
      <c r="BQ191" s="72"/>
    </row>
    <row r="192" spans="2:69" ht="18.75" thickBot="1">
      <c r="B192" s="569"/>
      <c r="C192" s="570"/>
      <c r="D192" s="514"/>
      <c r="E192" s="512"/>
      <c r="F192" s="514"/>
      <c r="G192" s="514"/>
      <c r="H192" s="514"/>
      <c r="I192" s="514"/>
      <c r="J192" s="514"/>
      <c r="K192" s="514"/>
      <c r="L192" s="514"/>
      <c r="M192" s="514"/>
      <c r="N192" s="514"/>
      <c r="O192" s="514"/>
      <c r="P192" s="514"/>
      <c r="Q192" s="514"/>
      <c r="R192" s="514"/>
      <c r="S192" s="514"/>
      <c r="T192" s="514"/>
      <c r="U192" s="514"/>
      <c r="V192" s="514"/>
      <c r="AW192" s="569"/>
      <c r="AX192" s="570"/>
      <c r="AY192" s="514"/>
      <c r="AZ192" s="512"/>
      <c r="BA192" s="514"/>
      <c r="BB192" s="514"/>
      <c r="BC192" s="514"/>
      <c r="BD192" s="514"/>
      <c r="BE192" s="514"/>
      <c r="BF192" s="514"/>
      <c r="BG192" s="514"/>
      <c r="BH192" s="514"/>
      <c r="BI192" s="514"/>
      <c r="BJ192" s="514"/>
      <c r="BK192" s="514"/>
      <c r="BL192" s="514"/>
      <c r="BM192" s="514"/>
      <c r="BN192" s="514"/>
      <c r="BO192" s="514"/>
      <c r="BP192" s="514"/>
      <c r="BQ192" s="514"/>
    </row>
    <row r="193" spans="2:69" ht="18">
      <c r="B193" s="543"/>
      <c r="C193" s="544"/>
      <c r="D193" s="545"/>
      <c r="E193" s="546"/>
      <c r="F193" s="547"/>
      <c r="G193" s="547"/>
      <c r="H193" s="547"/>
      <c r="I193" s="547"/>
      <c r="J193" s="547"/>
      <c r="K193" s="547"/>
      <c r="L193" s="547"/>
      <c r="M193" s="547"/>
      <c r="N193" s="547"/>
      <c r="O193" s="547"/>
      <c r="P193" s="547"/>
      <c r="Q193" s="547"/>
      <c r="R193" s="547"/>
      <c r="S193" s="547"/>
      <c r="T193" s="547"/>
      <c r="U193" s="547"/>
      <c r="V193" s="547"/>
      <c r="AW193" s="543"/>
      <c r="AX193" s="544"/>
      <c r="AY193" s="545"/>
      <c r="AZ193" s="546"/>
      <c r="BA193" s="547"/>
      <c r="BB193" s="547"/>
      <c r="BC193" s="547"/>
      <c r="BD193" s="547"/>
      <c r="BE193" s="547"/>
      <c r="BF193" s="547"/>
      <c r="BG193" s="547"/>
      <c r="BH193" s="547"/>
      <c r="BI193" s="547"/>
      <c r="BJ193" s="547"/>
      <c r="BK193" s="547"/>
      <c r="BL193" s="547"/>
      <c r="BM193" s="547"/>
      <c r="BN193" s="547"/>
      <c r="BO193" s="547"/>
      <c r="BP193" s="547"/>
      <c r="BQ193" s="547"/>
    </row>
    <row r="194" spans="2:69" ht="18.75" thickBot="1">
      <c r="B194" s="548"/>
      <c r="C194" s="548"/>
      <c r="D194" s="549"/>
      <c r="E194" s="549"/>
      <c r="F194" s="549"/>
      <c r="G194" s="549"/>
      <c r="H194" s="549"/>
      <c r="I194" s="549"/>
      <c r="J194" s="549"/>
      <c r="K194" s="549"/>
      <c r="L194" s="550"/>
      <c r="M194" s="550"/>
      <c r="N194" s="550"/>
      <c r="O194" s="550"/>
      <c r="P194" s="550"/>
      <c r="Q194" s="550"/>
      <c r="R194" s="550"/>
      <c r="S194" s="550"/>
      <c r="T194" s="550"/>
      <c r="U194" s="550"/>
      <c r="V194" s="550"/>
      <c r="AW194" s="548"/>
      <c r="AX194" s="548"/>
      <c r="AY194" s="549"/>
      <c r="AZ194" s="549"/>
      <c r="BA194" s="549"/>
      <c r="BB194" s="549"/>
      <c r="BC194" s="549"/>
      <c r="BD194" s="549"/>
      <c r="BE194" s="549"/>
      <c r="BF194" s="549"/>
      <c r="BG194" s="550"/>
      <c r="BH194" s="550"/>
      <c r="BI194" s="550"/>
      <c r="BJ194" s="550"/>
      <c r="BK194" s="550"/>
      <c r="BL194" s="550"/>
      <c r="BM194" s="550"/>
      <c r="BN194" s="550"/>
      <c r="BO194" s="550"/>
      <c r="BP194" s="550"/>
      <c r="BQ194" s="550"/>
    </row>
    <row r="195" spans="2:69" ht="18">
      <c r="B195" s="536"/>
      <c r="C195" s="537"/>
      <c r="D195" s="353"/>
      <c r="E195" s="353"/>
      <c r="F195" s="353"/>
      <c r="G195" s="353"/>
      <c r="H195" s="353"/>
      <c r="I195" s="353"/>
      <c r="J195" s="353"/>
      <c r="K195" s="353"/>
      <c r="L195" s="524"/>
      <c r="M195" s="524"/>
      <c r="N195" s="524"/>
      <c r="O195" s="524"/>
      <c r="P195" s="524"/>
      <c r="Q195" s="524"/>
      <c r="R195" s="524"/>
      <c r="S195" s="524"/>
      <c r="T195" s="524"/>
      <c r="U195" s="524"/>
      <c r="V195" s="524"/>
      <c r="AW195" s="536"/>
      <c r="AX195" s="537"/>
      <c r="AY195" s="353"/>
      <c r="AZ195" s="353"/>
      <c r="BA195" s="353"/>
      <c r="BB195" s="353"/>
      <c r="BC195" s="353"/>
      <c r="BD195" s="353"/>
      <c r="BE195" s="353"/>
      <c r="BF195" s="353"/>
      <c r="BG195" s="524"/>
      <c r="BH195" s="524"/>
      <c r="BI195" s="524"/>
      <c r="BJ195" s="524"/>
      <c r="BK195" s="524"/>
      <c r="BL195" s="524"/>
      <c r="BM195" s="524"/>
      <c r="BN195" s="524"/>
      <c r="BO195" s="524"/>
      <c r="BP195" s="524"/>
      <c r="BQ195" s="524"/>
    </row>
    <row r="196" spans="2:69" ht="20.25">
      <c r="B196" s="2350">
        <v>6</v>
      </c>
      <c r="C196" s="2258" t="s">
        <v>75</v>
      </c>
      <c r="D196" s="452" t="s">
        <v>122</v>
      </c>
      <c r="E196" s="452"/>
      <c r="F196" s="452"/>
      <c r="G196" s="452"/>
      <c r="H196" s="452"/>
      <c r="I196" s="452"/>
      <c r="J196" s="452"/>
      <c r="K196" s="357"/>
      <c r="L196" s="357"/>
      <c r="M196" s="357"/>
      <c r="N196" s="357"/>
      <c r="O196" s="357"/>
      <c r="P196" s="357"/>
      <c r="Q196" s="357"/>
      <c r="R196" s="357"/>
      <c r="S196" s="357"/>
      <c r="T196" s="357"/>
      <c r="U196" s="357"/>
      <c r="V196" s="357"/>
      <c r="AW196" s="2350">
        <v>6</v>
      </c>
      <c r="AX196" s="2258" t="s">
        <v>75</v>
      </c>
      <c r="AY196" s="452" t="s">
        <v>122</v>
      </c>
      <c r="AZ196" s="452"/>
      <c r="BA196" s="452"/>
      <c r="BB196" s="452"/>
      <c r="BC196" s="452"/>
      <c r="BD196" s="452"/>
      <c r="BE196" s="452"/>
      <c r="BF196" s="357"/>
      <c r="BG196" s="357"/>
      <c r="BH196" s="357"/>
      <c r="BI196" s="357"/>
      <c r="BJ196" s="357"/>
      <c r="BK196" s="357"/>
      <c r="BL196" s="357"/>
      <c r="BM196" s="357"/>
      <c r="BN196" s="357"/>
      <c r="BO196" s="357"/>
      <c r="BP196" s="357"/>
      <c r="BQ196" s="357"/>
    </row>
    <row r="197" spans="2:69" ht="18">
      <c r="B197" s="2350"/>
      <c r="C197" s="2258"/>
      <c r="D197" s="362"/>
      <c r="E197" s="358"/>
      <c r="F197" s="358"/>
      <c r="G197" s="358"/>
      <c r="H197" s="358"/>
      <c r="I197" s="358"/>
      <c r="J197" s="357"/>
      <c r="K197" s="357"/>
      <c r="L197" s="357"/>
      <c r="M197" s="357"/>
      <c r="N197" s="357"/>
      <c r="O197" s="357"/>
      <c r="P197" s="72"/>
      <c r="Q197" s="72"/>
      <c r="R197" s="72"/>
      <c r="S197" s="72"/>
      <c r="T197" s="72"/>
      <c r="U197" s="72"/>
      <c r="V197" s="72"/>
      <c r="AW197" s="2350"/>
      <c r="AX197" s="2258"/>
      <c r="AY197" s="362"/>
      <c r="AZ197" s="358"/>
      <c r="BA197" s="358"/>
      <c r="BB197" s="358"/>
      <c r="BC197" s="358"/>
      <c r="BD197" s="358"/>
      <c r="BE197" s="357"/>
      <c r="BF197" s="357"/>
      <c r="BG197" s="357"/>
      <c r="BH197" s="357"/>
      <c r="BI197" s="357"/>
      <c r="BJ197" s="357"/>
      <c r="BK197" s="72"/>
      <c r="BL197" s="72"/>
      <c r="BM197" s="72"/>
      <c r="BN197" s="72"/>
      <c r="BO197" s="72"/>
      <c r="BP197" s="72"/>
      <c r="BQ197" s="72"/>
    </row>
    <row r="198" spans="2:69" ht="18">
      <c r="B198" s="31" t="s">
        <v>161</v>
      </c>
      <c r="C198" s="538"/>
      <c r="D198" s="451" t="s">
        <v>327</v>
      </c>
      <c r="E198" s="359"/>
      <c r="F198" s="355" t="s">
        <v>129</v>
      </c>
      <c r="G198" s="364"/>
      <c r="H198" s="364"/>
      <c r="I198" s="364"/>
      <c r="J198" s="364"/>
      <c r="K198" s="364"/>
      <c r="L198" s="364"/>
      <c r="M198" s="364"/>
      <c r="N198" s="364"/>
      <c r="O198" s="364"/>
      <c r="P198" s="72"/>
      <c r="Q198" s="72"/>
      <c r="R198" s="72"/>
      <c r="S198" s="72"/>
      <c r="T198" s="72"/>
      <c r="U198" s="72"/>
      <c r="V198" s="72"/>
      <c r="AW198" s="31" t="s">
        <v>161</v>
      </c>
      <c r="AX198" s="538"/>
      <c r="AY198" s="451" t="s">
        <v>327</v>
      </c>
      <c r="AZ198" s="359"/>
      <c r="BA198" s="355" t="s">
        <v>129</v>
      </c>
      <c r="BB198" s="364"/>
      <c r="BC198" s="364"/>
      <c r="BD198" s="364"/>
      <c r="BE198" s="364"/>
      <c r="BF198" s="364"/>
      <c r="BG198" s="364"/>
      <c r="BH198" s="364"/>
      <c r="BI198" s="364"/>
      <c r="BJ198" s="364"/>
      <c r="BK198" s="72"/>
      <c r="BL198" s="72"/>
      <c r="BM198" s="72"/>
      <c r="BN198" s="72"/>
      <c r="BO198" s="72"/>
      <c r="BP198" s="72"/>
      <c r="BQ198" s="72"/>
    </row>
    <row r="199" spans="2:69" ht="18">
      <c r="B199" s="571" t="s">
        <v>123</v>
      </c>
      <c r="C199" s="572"/>
      <c r="D199" s="451"/>
      <c r="E199" s="359"/>
      <c r="F199" s="355" t="s">
        <v>130</v>
      </c>
      <c r="G199" s="364"/>
      <c r="H199" s="364"/>
      <c r="I199" s="364"/>
      <c r="J199" s="364"/>
      <c r="K199" s="364"/>
      <c r="L199" s="364"/>
      <c r="M199" s="364"/>
      <c r="N199" s="364"/>
      <c r="O199" s="364"/>
      <c r="P199" s="72"/>
      <c r="Q199" s="72"/>
      <c r="R199" s="72"/>
      <c r="S199" s="72"/>
      <c r="T199" s="72"/>
      <c r="U199" s="72"/>
      <c r="V199" s="72"/>
      <c r="AW199" s="571" t="s">
        <v>123</v>
      </c>
      <c r="AX199" s="572"/>
      <c r="AY199" s="451"/>
      <c r="AZ199" s="359"/>
      <c r="BA199" s="355" t="s">
        <v>130</v>
      </c>
      <c r="BB199" s="364"/>
      <c r="BC199" s="364"/>
      <c r="BD199" s="364"/>
      <c r="BE199" s="364"/>
      <c r="BF199" s="364"/>
      <c r="BG199" s="364"/>
      <c r="BH199" s="364"/>
      <c r="BI199" s="364"/>
      <c r="BJ199" s="364"/>
      <c r="BK199" s="72"/>
      <c r="BL199" s="72"/>
      <c r="BM199" s="72"/>
      <c r="BN199" s="72"/>
      <c r="BO199" s="72"/>
      <c r="BP199" s="72"/>
      <c r="BQ199" s="72"/>
    </row>
    <row r="200" spans="2:69" ht="18">
      <c r="B200" s="573" t="s">
        <v>126</v>
      </c>
      <c r="C200" s="572"/>
      <c r="D200" s="451" t="s">
        <v>333</v>
      </c>
      <c r="E200" s="359" t="s">
        <v>186</v>
      </c>
      <c r="F200" s="355" t="s">
        <v>131</v>
      </c>
      <c r="G200" s="364"/>
      <c r="H200" s="364"/>
      <c r="I200" s="364"/>
      <c r="J200" s="364"/>
      <c r="K200" s="364"/>
      <c r="L200" s="364"/>
      <c r="M200" s="364"/>
      <c r="N200" s="364"/>
      <c r="O200" s="364"/>
      <c r="P200" s="72"/>
      <c r="Q200" s="72"/>
      <c r="R200" s="72"/>
      <c r="S200" s="72"/>
      <c r="T200" s="72"/>
      <c r="U200" s="72"/>
      <c r="V200" s="72"/>
      <c r="AW200" s="573" t="s">
        <v>126</v>
      </c>
      <c r="AX200" s="572"/>
      <c r="AY200" s="451" t="s">
        <v>333</v>
      </c>
      <c r="AZ200" s="359" t="s">
        <v>186</v>
      </c>
      <c r="BA200" s="355" t="s">
        <v>131</v>
      </c>
      <c r="BB200" s="364"/>
      <c r="BC200" s="364"/>
      <c r="BD200" s="364"/>
      <c r="BE200" s="364"/>
      <c r="BF200" s="364"/>
      <c r="BG200" s="364"/>
      <c r="BH200" s="364"/>
      <c r="BI200" s="364"/>
      <c r="BJ200" s="364"/>
      <c r="BK200" s="72"/>
      <c r="BL200" s="72"/>
      <c r="BM200" s="72"/>
      <c r="BN200" s="72"/>
      <c r="BO200" s="72"/>
      <c r="BP200" s="72"/>
      <c r="BQ200" s="72"/>
    </row>
    <row r="201" spans="2:69" ht="18">
      <c r="B201" s="573" t="s">
        <v>125</v>
      </c>
      <c r="C201" s="572"/>
      <c r="D201" s="451"/>
      <c r="E201" s="359"/>
      <c r="F201" s="355" t="s">
        <v>132</v>
      </c>
      <c r="G201" s="364"/>
      <c r="H201" s="364"/>
      <c r="I201" s="364"/>
      <c r="J201" s="364"/>
      <c r="K201" s="364"/>
      <c r="L201" s="364"/>
      <c r="M201" s="364"/>
      <c r="N201" s="364"/>
      <c r="O201" s="364"/>
      <c r="P201" s="72"/>
      <c r="Q201" s="72"/>
      <c r="R201" s="72"/>
      <c r="S201" s="72"/>
      <c r="T201" s="72"/>
      <c r="U201" s="72"/>
      <c r="V201" s="72"/>
      <c r="AW201" s="573" t="s">
        <v>125</v>
      </c>
      <c r="AX201" s="572"/>
      <c r="AY201" s="451"/>
      <c r="AZ201" s="359"/>
      <c r="BA201" s="355" t="s">
        <v>132</v>
      </c>
      <c r="BB201" s="364"/>
      <c r="BC201" s="364"/>
      <c r="BD201" s="364"/>
      <c r="BE201" s="364"/>
      <c r="BF201" s="364"/>
      <c r="BG201" s="364"/>
      <c r="BH201" s="364"/>
      <c r="BI201" s="364"/>
      <c r="BJ201" s="364"/>
      <c r="BK201" s="72"/>
      <c r="BL201" s="72"/>
      <c r="BM201" s="72"/>
      <c r="BN201" s="72"/>
      <c r="BO201" s="72"/>
      <c r="BP201" s="72"/>
      <c r="BQ201" s="72"/>
    </row>
    <row r="202" spans="2:69" ht="18">
      <c r="B202" s="573" t="s">
        <v>124</v>
      </c>
      <c r="C202" s="572"/>
      <c r="D202" s="451"/>
      <c r="E202" s="359" t="s">
        <v>187</v>
      </c>
      <c r="F202" s="355" t="s">
        <v>135</v>
      </c>
      <c r="G202" s="364"/>
      <c r="H202" s="364"/>
      <c r="I202" s="364"/>
      <c r="J202" s="364"/>
      <c r="K202" s="364"/>
      <c r="L202" s="364"/>
      <c r="M202" s="364"/>
      <c r="N202" s="364"/>
      <c r="O202" s="364"/>
      <c r="P202" s="72"/>
      <c r="Q202" s="72"/>
      <c r="R202" s="72"/>
      <c r="S202" s="72"/>
      <c r="T202" s="72"/>
      <c r="U202" s="72"/>
      <c r="V202" s="72"/>
      <c r="AW202" s="573" t="s">
        <v>124</v>
      </c>
      <c r="AX202" s="572"/>
      <c r="AY202" s="451"/>
      <c r="AZ202" s="359" t="s">
        <v>187</v>
      </c>
      <c r="BA202" s="355" t="s">
        <v>135</v>
      </c>
      <c r="BB202" s="364"/>
      <c r="BC202" s="364"/>
      <c r="BD202" s="364"/>
      <c r="BE202" s="364"/>
      <c r="BF202" s="364"/>
      <c r="BG202" s="364"/>
      <c r="BH202" s="364"/>
      <c r="BI202" s="364"/>
      <c r="BJ202" s="364"/>
      <c r="BK202" s="72"/>
      <c r="BL202" s="72"/>
      <c r="BM202" s="72"/>
      <c r="BN202" s="72"/>
      <c r="BO202" s="72"/>
      <c r="BP202" s="72"/>
      <c r="BQ202" s="72"/>
    </row>
    <row r="203" spans="2:69" ht="18">
      <c r="B203" s="573" t="s">
        <v>66</v>
      </c>
      <c r="C203" s="572"/>
      <c r="D203" s="451"/>
      <c r="E203" s="359" t="s">
        <v>187</v>
      </c>
      <c r="F203" s="355" t="s">
        <v>136</v>
      </c>
      <c r="G203" s="364"/>
      <c r="H203" s="364"/>
      <c r="I203" s="364"/>
      <c r="J203" s="364"/>
      <c r="K203" s="364"/>
      <c r="L203" s="364"/>
      <c r="M203" s="364"/>
      <c r="N203" s="364"/>
      <c r="O203" s="364"/>
      <c r="P203" s="72"/>
      <c r="Q203" s="72"/>
      <c r="R203" s="72"/>
      <c r="S203" s="72"/>
      <c r="T203" s="72"/>
      <c r="U203" s="72"/>
      <c r="V203" s="72"/>
      <c r="AW203" s="573" t="s">
        <v>66</v>
      </c>
      <c r="AX203" s="572"/>
      <c r="AY203" s="451"/>
      <c r="AZ203" s="359" t="s">
        <v>187</v>
      </c>
      <c r="BA203" s="355" t="s">
        <v>136</v>
      </c>
      <c r="BB203" s="364"/>
      <c r="BC203" s="364"/>
      <c r="BD203" s="364"/>
      <c r="BE203" s="364"/>
      <c r="BF203" s="364"/>
      <c r="BG203" s="364"/>
      <c r="BH203" s="364"/>
      <c r="BI203" s="364"/>
      <c r="BJ203" s="364"/>
      <c r="BK203" s="72"/>
      <c r="BL203" s="72"/>
      <c r="BM203" s="72"/>
      <c r="BN203" s="72"/>
      <c r="BO203" s="72"/>
      <c r="BP203" s="72"/>
      <c r="BQ203" s="72"/>
    </row>
    <row r="204" spans="2:69" ht="18">
      <c r="B204" s="573" t="s">
        <v>127</v>
      </c>
      <c r="C204" s="572"/>
      <c r="D204" s="451"/>
      <c r="E204" s="359"/>
      <c r="F204" s="355" t="s">
        <v>137</v>
      </c>
      <c r="G204" s="364"/>
      <c r="H204" s="364"/>
      <c r="I204" s="364"/>
      <c r="J204" s="364"/>
      <c r="K204" s="364"/>
      <c r="L204" s="364"/>
      <c r="M204" s="364"/>
      <c r="N204" s="364"/>
      <c r="O204" s="364"/>
      <c r="P204" s="72"/>
      <c r="Q204" s="72"/>
      <c r="R204" s="72"/>
      <c r="S204" s="72"/>
      <c r="T204" s="72"/>
      <c r="U204" s="72"/>
      <c r="V204" s="72"/>
      <c r="AW204" s="573" t="s">
        <v>127</v>
      </c>
      <c r="AX204" s="572"/>
      <c r="AY204" s="451"/>
      <c r="AZ204" s="359"/>
      <c r="BA204" s="355" t="s">
        <v>137</v>
      </c>
      <c r="BB204" s="364"/>
      <c r="BC204" s="364"/>
      <c r="BD204" s="364"/>
      <c r="BE204" s="364"/>
      <c r="BF204" s="364"/>
      <c r="BG204" s="364"/>
      <c r="BH204" s="364"/>
      <c r="BI204" s="364"/>
      <c r="BJ204" s="364"/>
      <c r="BK204" s="72"/>
      <c r="BL204" s="72"/>
      <c r="BM204" s="72"/>
      <c r="BN204" s="72"/>
      <c r="BO204" s="72"/>
      <c r="BP204" s="72"/>
      <c r="BQ204" s="72"/>
    </row>
    <row r="205" spans="2:69" ht="18">
      <c r="B205" s="573" t="s">
        <v>128</v>
      </c>
      <c r="C205" s="572"/>
      <c r="D205" s="451" t="s">
        <v>329</v>
      </c>
      <c r="E205" s="359"/>
      <c r="F205" s="355" t="s">
        <v>133</v>
      </c>
      <c r="G205" s="364"/>
      <c r="H205" s="364"/>
      <c r="I205" s="364"/>
      <c r="J205" s="364"/>
      <c r="K205" s="364"/>
      <c r="L205" s="364"/>
      <c r="M205" s="364"/>
      <c r="N205" s="364"/>
      <c r="O205" s="364"/>
      <c r="P205" s="72"/>
      <c r="Q205" s="72"/>
      <c r="R205" s="72"/>
      <c r="S205" s="72"/>
      <c r="T205" s="72"/>
      <c r="U205" s="72"/>
      <c r="V205" s="72"/>
      <c r="AW205" s="573" t="s">
        <v>128</v>
      </c>
      <c r="AX205" s="572"/>
      <c r="AY205" s="451" t="s">
        <v>329</v>
      </c>
      <c r="AZ205" s="359"/>
      <c r="BA205" s="355" t="s">
        <v>133</v>
      </c>
      <c r="BB205" s="364"/>
      <c r="BC205" s="364"/>
      <c r="BD205" s="364"/>
      <c r="BE205" s="364"/>
      <c r="BF205" s="364"/>
      <c r="BG205" s="364"/>
      <c r="BH205" s="364"/>
      <c r="BI205" s="364"/>
      <c r="BJ205" s="364"/>
      <c r="BK205" s="72"/>
      <c r="BL205" s="72"/>
      <c r="BM205" s="72"/>
      <c r="BN205" s="72"/>
      <c r="BO205" s="72"/>
      <c r="BP205" s="72"/>
      <c r="BQ205" s="72"/>
    </row>
    <row r="206" spans="2:69" ht="18">
      <c r="B206" s="573"/>
      <c r="C206" s="572"/>
      <c r="D206" s="451" t="s">
        <v>330</v>
      </c>
      <c r="E206" s="359" t="s">
        <v>268</v>
      </c>
      <c r="F206" s="355" t="s">
        <v>134</v>
      </c>
      <c r="G206" s="364"/>
      <c r="H206" s="364"/>
      <c r="I206" s="364"/>
      <c r="J206" s="364"/>
      <c r="K206" s="364"/>
      <c r="L206" s="364"/>
      <c r="M206" s="364"/>
      <c r="N206" s="364"/>
      <c r="O206" s="364"/>
      <c r="P206" s="72"/>
      <c r="Q206" s="72"/>
      <c r="R206" s="72"/>
      <c r="S206" s="72"/>
      <c r="T206" s="72"/>
      <c r="U206" s="72"/>
      <c r="V206" s="72"/>
      <c r="AW206" s="573"/>
      <c r="AX206" s="572"/>
      <c r="AY206" s="451" t="s">
        <v>330</v>
      </c>
      <c r="AZ206" s="359" t="s">
        <v>268</v>
      </c>
      <c r="BA206" s="355" t="s">
        <v>134</v>
      </c>
      <c r="BB206" s="364"/>
      <c r="BC206" s="364"/>
      <c r="BD206" s="364"/>
      <c r="BE206" s="364"/>
      <c r="BF206" s="364"/>
      <c r="BG206" s="364"/>
      <c r="BH206" s="364"/>
      <c r="BI206" s="364"/>
      <c r="BJ206" s="364"/>
      <c r="BK206" s="72"/>
      <c r="BL206" s="72"/>
      <c r="BM206" s="72"/>
      <c r="BN206" s="72"/>
      <c r="BO206" s="72"/>
      <c r="BP206" s="72"/>
      <c r="BQ206" s="72"/>
    </row>
    <row r="207" spans="2:69" ht="18">
      <c r="B207" s="573"/>
      <c r="C207" s="572"/>
      <c r="D207" s="451" t="s">
        <v>334</v>
      </c>
      <c r="E207" s="359"/>
      <c r="F207" s="355" t="s">
        <v>864</v>
      </c>
      <c r="G207" s="364"/>
      <c r="H207" s="364"/>
      <c r="I207" s="364"/>
      <c r="J207" s="364"/>
      <c r="K207" s="364"/>
      <c r="L207" s="364"/>
      <c r="M207" s="364"/>
      <c r="N207" s="364"/>
      <c r="O207" s="364"/>
      <c r="P207" s="72"/>
      <c r="Q207" s="72"/>
      <c r="R207" s="72"/>
      <c r="S207" s="72"/>
      <c r="T207" s="72"/>
      <c r="U207" s="72"/>
      <c r="V207" s="72"/>
      <c r="AW207" s="573"/>
      <c r="AX207" s="572"/>
      <c r="AY207" s="451" t="s">
        <v>334</v>
      </c>
      <c r="AZ207" s="359"/>
      <c r="BA207" s="355" t="s">
        <v>864</v>
      </c>
      <c r="BB207" s="364"/>
      <c r="BC207" s="364"/>
      <c r="BD207" s="364"/>
      <c r="BE207" s="364"/>
      <c r="BF207" s="364"/>
      <c r="BG207" s="364"/>
      <c r="BH207" s="364"/>
      <c r="BI207" s="364"/>
      <c r="BJ207" s="364"/>
      <c r="BK207" s="72"/>
      <c r="BL207" s="72"/>
      <c r="BM207" s="72"/>
      <c r="BN207" s="72"/>
      <c r="BO207" s="72"/>
      <c r="BP207" s="72"/>
      <c r="BQ207" s="72"/>
    </row>
    <row r="208" spans="2:69" ht="18">
      <c r="B208" s="573"/>
      <c r="C208" s="572"/>
      <c r="D208" s="450">
        <v>5.2</v>
      </c>
      <c r="E208" s="359"/>
      <c r="F208" s="355" t="s">
        <v>138</v>
      </c>
      <c r="G208" s="364"/>
      <c r="H208" s="364"/>
      <c r="I208" s="364"/>
      <c r="J208" s="364"/>
      <c r="K208" s="364"/>
      <c r="L208" s="364"/>
      <c r="M208" s="364"/>
      <c r="N208" s="364"/>
      <c r="O208" s="364"/>
      <c r="P208" s="72"/>
      <c r="Q208" s="72"/>
      <c r="R208" s="72"/>
      <c r="S208" s="72"/>
      <c r="T208" s="72"/>
      <c r="U208" s="72"/>
      <c r="V208" s="72"/>
      <c r="AW208" s="573"/>
      <c r="AX208" s="572"/>
      <c r="AY208" s="450">
        <v>5.2</v>
      </c>
      <c r="AZ208" s="359"/>
      <c r="BA208" s="355" t="s">
        <v>138</v>
      </c>
      <c r="BB208" s="364"/>
      <c r="BC208" s="364"/>
      <c r="BD208" s="364"/>
      <c r="BE208" s="364"/>
      <c r="BF208" s="364"/>
      <c r="BG208" s="364"/>
      <c r="BH208" s="364"/>
      <c r="BI208" s="364"/>
      <c r="BJ208" s="364"/>
      <c r="BK208" s="72"/>
      <c r="BL208" s="72"/>
      <c r="BM208" s="72"/>
      <c r="BN208" s="72"/>
      <c r="BO208" s="72"/>
      <c r="BP208" s="72"/>
      <c r="BQ208" s="72"/>
    </row>
    <row r="209" spans="2:69" ht="18">
      <c r="B209" s="573"/>
      <c r="C209" s="572"/>
      <c r="D209" s="450">
        <v>5.3</v>
      </c>
      <c r="E209" s="359" t="s">
        <v>290</v>
      </c>
      <c r="F209" s="355" t="s">
        <v>139</v>
      </c>
      <c r="G209" s="364"/>
      <c r="H209" s="364"/>
      <c r="I209" s="364"/>
      <c r="J209" s="364"/>
      <c r="K209" s="364"/>
      <c r="L209" s="364"/>
      <c r="M209" s="364"/>
      <c r="N209" s="364"/>
      <c r="O209" s="364"/>
      <c r="P209" s="72"/>
      <c r="Q209" s="72"/>
      <c r="R209" s="72"/>
      <c r="S209" s="72"/>
      <c r="T209" s="72"/>
      <c r="U209" s="72"/>
      <c r="V209" s="72"/>
      <c r="AW209" s="573"/>
      <c r="AX209" s="572"/>
      <c r="AY209" s="450">
        <v>5.3</v>
      </c>
      <c r="AZ209" s="359" t="s">
        <v>290</v>
      </c>
      <c r="BA209" s="355" t="s">
        <v>139</v>
      </c>
      <c r="BB209" s="364"/>
      <c r="BC209" s="364"/>
      <c r="BD209" s="364"/>
      <c r="BE209" s="364"/>
      <c r="BF209" s="364"/>
      <c r="BG209" s="364"/>
      <c r="BH209" s="364"/>
      <c r="BI209" s="364"/>
      <c r="BJ209" s="364"/>
      <c r="BK209" s="72"/>
      <c r="BL209" s="72"/>
      <c r="BM209" s="72"/>
      <c r="BN209" s="72"/>
      <c r="BO209" s="72"/>
      <c r="BP209" s="72"/>
      <c r="BQ209" s="72"/>
    </row>
    <row r="210" spans="2:69" ht="18">
      <c r="B210" s="573"/>
      <c r="C210" s="572"/>
      <c r="D210" s="451"/>
      <c r="E210" s="359"/>
      <c r="F210" s="72"/>
      <c r="G210" s="72"/>
      <c r="H210" s="72"/>
      <c r="I210" s="72"/>
      <c r="J210" s="72"/>
      <c r="K210" s="72"/>
      <c r="L210" s="72"/>
      <c r="M210" s="72"/>
      <c r="N210" s="72"/>
      <c r="O210" s="72"/>
      <c r="P210" s="72"/>
      <c r="Q210" s="72"/>
      <c r="R210" s="72"/>
      <c r="S210" s="72"/>
      <c r="T210" s="72"/>
      <c r="U210" s="72"/>
      <c r="V210" s="72"/>
      <c r="AW210" s="573"/>
      <c r="AX210" s="572"/>
      <c r="AY210" s="451"/>
      <c r="AZ210" s="359"/>
      <c r="BA210" s="72"/>
      <c r="BB210" s="72"/>
      <c r="BC210" s="72"/>
      <c r="BD210" s="72"/>
      <c r="BE210" s="72"/>
      <c r="BF210" s="72"/>
      <c r="BG210" s="72"/>
      <c r="BH210" s="72"/>
      <c r="BI210" s="72"/>
      <c r="BJ210" s="72"/>
      <c r="BK210" s="72"/>
      <c r="BL210" s="72"/>
      <c r="BM210" s="72"/>
      <c r="BN210" s="72"/>
      <c r="BO210" s="72"/>
      <c r="BP210" s="72"/>
      <c r="BQ210" s="72"/>
    </row>
    <row r="211" spans="2:69" ht="18.75" thickBot="1">
      <c r="B211" s="574"/>
      <c r="C211" s="575"/>
      <c r="D211" s="539"/>
      <c r="E211" s="512"/>
      <c r="F211" s="514"/>
      <c r="G211" s="514"/>
      <c r="H211" s="514"/>
      <c r="I211" s="514"/>
      <c r="J211" s="514"/>
      <c r="K211" s="514"/>
      <c r="L211" s="514"/>
      <c r="M211" s="514"/>
      <c r="N211" s="514"/>
      <c r="O211" s="514"/>
      <c r="P211" s="514"/>
      <c r="Q211" s="514"/>
      <c r="R211" s="514"/>
      <c r="S211" s="514"/>
      <c r="T211" s="514"/>
      <c r="U211" s="514"/>
      <c r="V211" s="514"/>
      <c r="AW211" s="574"/>
      <c r="AX211" s="575"/>
      <c r="AY211" s="539"/>
      <c r="AZ211" s="512"/>
      <c r="BA211" s="514"/>
      <c r="BB211" s="514"/>
      <c r="BC211" s="514"/>
      <c r="BD211" s="514"/>
      <c r="BE211" s="514"/>
      <c r="BF211" s="514"/>
      <c r="BG211" s="514"/>
      <c r="BH211" s="514"/>
      <c r="BI211" s="514"/>
      <c r="BJ211" s="514"/>
      <c r="BK211" s="514"/>
      <c r="BL211" s="514"/>
      <c r="BM211" s="514"/>
      <c r="BN211" s="514"/>
      <c r="BO211" s="514"/>
      <c r="BP211" s="514"/>
      <c r="BQ211" s="514"/>
    </row>
    <row r="212" spans="2:69" ht="18">
      <c r="B212" s="543"/>
      <c r="C212" s="544"/>
      <c r="D212" s="545"/>
      <c r="E212" s="546"/>
      <c r="F212" s="547"/>
      <c r="G212" s="547"/>
      <c r="H212" s="547"/>
      <c r="I212" s="547"/>
      <c r="J212" s="547"/>
      <c r="K212" s="547"/>
      <c r="L212" s="547"/>
      <c r="M212" s="547"/>
      <c r="N212" s="547"/>
      <c r="O212" s="547"/>
      <c r="P212" s="547"/>
      <c r="Q212" s="547"/>
      <c r="R212" s="547"/>
      <c r="S212" s="547"/>
      <c r="T212" s="547"/>
      <c r="U212" s="547"/>
      <c r="V212" s="547"/>
      <c r="AW212" s="543"/>
      <c r="AX212" s="544"/>
      <c r="AY212" s="545"/>
      <c r="AZ212" s="546"/>
      <c r="BA212" s="547"/>
      <c r="BB212" s="547"/>
      <c r="BC212" s="547"/>
      <c r="BD212" s="547"/>
      <c r="BE212" s="547"/>
      <c r="BF212" s="547"/>
      <c r="BG212" s="547"/>
      <c r="BH212" s="547"/>
      <c r="BI212" s="547"/>
      <c r="BJ212" s="547"/>
      <c r="BK212" s="547"/>
      <c r="BL212" s="547"/>
      <c r="BM212" s="547"/>
      <c r="BN212" s="547"/>
      <c r="BO212" s="547"/>
      <c r="BP212" s="547"/>
      <c r="BQ212" s="547"/>
    </row>
    <row r="213" spans="2:69" ht="18.75" thickBot="1">
      <c r="B213" s="548"/>
      <c r="C213" s="548"/>
      <c r="D213" s="549"/>
      <c r="E213" s="549"/>
      <c r="F213" s="549"/>
      <c r="G213" s="549"/>
      <c r="H213" s="549"/>
      <c r="I213" s="549"/>
      <c r="J213" s="549"/>
      <c r="K213" s="549"/>
      <c r="L213" s="550"/>
      <c r="M213" s="550"/>
      <c r="N213" s="550"/>
      <c r="O213" s="550"/>
      <c r="P213" s="550"/>
      <c r="Q213" s="550"/>
      <c r="R213" s="550"/>
      <c r="S213" s="550"/>
      <c r="T213" s="550"/>
      <c r="U213" s="550"/>
      <c r="V213" s="550"/>
      <c r="AW213" s="548"/>
      <c r="AX213" s="548"/>
      <c r="AY213" s="549"/>
      <c r="AZ213" s="549"/>
      <c r="BA213" s="549"/>
      <c r="BB213" s="549"/>
      <c r="BC213" s="549"/>
      <c r="BD213" s="549"/>
      <c r="BE213" s="549"/>
      <c r="BF213" s="549"/>
      <c r="BG213" s="550"/>
      <c r="BH213" s="550"/>
      <c r="BI213" s="550"/>
      <c r="BJ213" s="550"/>
      <c r="BK213" s="550"/>
      <c r="BL213" s="550"/>
      <c r="BM213" s="550"/>
      <c r="BN213" s="550"/>
      <c r="BO213" s="550"/>
      <c r="BP213" s="550"/>
      <c r="BQ213" s="550"/>
    </row>
    <row r="214" spans="2:69" ht="18">
      <c r="B214" s="540"/>
      <c r="C214" s="541"/>
      <c r="D214" s="353"/>
      <c r="E214" s="353"/>
      <c r="F214" s="353"/>
      <c r="G214" s="353"/>
      <c r="H214" s="353"/>
      <c r="I214" s="353"/>
      <c r="J214" s="353"/>
      <c r="K214" s="353"/>
      <c r="L214" s="524"/>
      <c r="M214" s="524"/>
      <c r="N214" s="524"/>
      <c r="O214" s="524"/>
      <c r="P214" s="524"/>
      <c r="Q214" s="524"/>
      <c r="R214" s="524"/>
      <c r="S214" s="524"/>
      <c r="T214" s="524"/>
      <c r="U214" s="524"/>
      <c r="V214" s="524"/>
      <c r="AW214" s="540"/>
      <c r="AX214" s="541"/>
      <c r="AY214" s="353"/>
      <c r="AZ214" s="353"/>
      <c r="BA214" s="353"/>
      <c r="BB214" s="353"/>
      <c r="BC214" s="353"/>
      <c r="BD214" s="353"/>
      <c r="BE214" s="353"/>
      <c r="BF214" s="353"/>
      <c r="BG214" s="524"/>
      <c r="BH214" s="524"/>
      <c r="BI214" s="524"/>
      <c r="BJ214" s="524"/>
      <c r="BK214" s="524"/>
      <c r="BL214" s="524"/>
      <c r="BM214" s="524"/>
      <c r="BN214" s="524"/>
      <c r="BO214" s="524"/>
      <c r="BP214" s="524"/>
      <c r="BQ214" s="524"/>
    </row>
    <row r="215" spans="2:69" ht="20.25">
      <c r="B215" s="2350">
        <v>6</v>
      </c>
      <c r="C215" s="2253" t="s">
        <v>75</v>
      </c>
      <c r="D215" s="452" t="s">
        <v>140</v>
      </c>
      <c r="E215" s="452"/>
      <c r="F215" s="452"/>
      <c r="G215" s="452"/>
      <c r="H215" s="452"/>
      <c r="I215" s="452"/>
      <c r="J215" s="452"/>
      <c r="K215" s="357"/>
      <c r="L215" s="357"/>
      <c r="M215" s="357"/>
      <c r="N215" s="357"/>
      <c r="O215" s="357"/>
      <c r="P215" s="357"/>
      <c r="Q215" s="357"/>
      <c r="R215" s="357"/>
      <c r="S215" s="357"/>
      <c r="T215" s="357"/>
      <c r="U215" s="357"/>
      <c r="V215" s="357"/>
      <c r="AW215" s="2350">
        <v>6</v>
      </c>
      <c r="AX215" s="2253" t="s">
        <v>75</v>
      </c>
      <c r="AY215" s="452" t="s">
        <v>140</v>
      </c>
      <c r="AZ215" s="452"/>
      <c r="BA215" s="452"/>
      <c r="BB215" s="452"/>
      <c r="BC215" s="452"/>
      <c r="BD215" s="452"/>
      <c r="BE215" s="452"/>
      <c r="BF215" s="357"/>
      <c r="BG215" s="357"/>
      <c r="BH215" s="357"/>
      <c r="BI215" s="357"/>
      <c r="BJ215" s="357"/>
      <c r="BK215" s="357"/>
      <c r="BL215" s="357"/>
      <c r="BM215" s="357"/>
      <c r="BN215" s="357"/>
      <c r="BO215" s="357"/>
      <c r="BP215" s="357"/>
      <c r="BQ215" s="357"/>
    </row>
    <row r="216" spans="2:69" ht="18">
      <c r="B216" s="2350"/>
      <c r="C216" s="2253"/>
      <c r="D216" s="362"/>
      <c r="E216" s="358"/>
      <c r="F216" s="358"/>
      <c r="G216" s="358"/>
      <c r="H216" s="358"/>
      <c r="I216" s="358"/>
      <c r="J216" s="357"/>
      <c r="K216" s="357"/>
      <c r="L216" s="357"/>
      <c r="M216" s="357"/>
      <c r="N216" s="357"/>
      <c r="O216" s="357"/>
      <c r="P216" s="72"/>
      <c r="Q216" s="72"/>
      <c r="R216" s="72"/>
      <c r="S216" s="72"/>
      <c r="T216" s="72"/>
      <c r="U216" s="72"/>
      <c r="V216" s="72"/>
      <c r="AW216" s="2350"/>
      <c r="AX216" s="2253"/>
      <c r="AY216" s="362"/>
      <c r="AZ216" s="358"/>
      <c r="BA216" s="358"/>
      <c r="BB216" s="358"/>
      <c r="BC216" s="358"/>
      <c r="BD216" s="358"/>
      <c r="BE216" s="357"/>
      <c r="BF216" s="357"/>
      <c r="BG216" s="357"/>
      <c r="BH216" s="357"/>
      <c r="BI216" s="357"/>
      <c r="BJ216" s="357"/>
      <c r="BK216" s="72"/>
      <c r="BL216" s="72"/>
      <c r="BM216" s="72"/>
      <c r="BN216" s="72"/>
      <c r="BO216" s="72"/>
      <c r="BP216" s="72"/>
      <c r="BQ216" s="72"/>
    </row>
    <row r="217" spans="2:69" ht="18">
      <c r="B217" s="266" t="s">
        <v>161</v>
      </c>
      <c r="C217" s="542"/>
      <c r="D217" s="451" t="s">
        <v>327</v>
      </c>
      <c r="E217" s="359" t="s">
        <v>186</v>
      </c>
      <c r="F217" s="355" t="s">
        <v>147</v>
      </c>
      <c r="G217" s="364"/>
      <c r="H217" s="364"/>
      <c r="I217" s="364"/>
      <c r="J217" s="364"/>
      <c r="K217" s="364"/>
      <c r="L217" s="364"/>
      <c r="M217" s="364"/>
      <c r="N217" s="364"/>
      <c r="O217" s="364"/>
      <c r="P217" s="72"/>
      <c r="Q217" s="72"/>
      <c r="R217" s="72"/>
      <c r="S217" s="72"/>
      <c r="T217" s="72"/>
      <c r="U217" s="72"/>
      <c r="V217" s="72"/>
      <c r="AW217" s="266" t="s">
        <v>161</v>
      </c>
      <c r="AX217" s="542"/>
      <c r="AY217" s="451" t="s">
        <v>327</v>
      </c>
      <c r="AZ217" s="359" t="s">
        <v>186</v>
      </c>
      <c r="BA217" s="355" t="s">
        <v>147</v>
      </c>
      <c r="BB217" s="364"/>
      <c r="BC217" s="364"/>
      <c r="BD217" s="364"/>
      <c r="BE217" s="364"/>
      <c r="BF217" s="364"/>
      <c r="BG217" s="364"/>
      <c r="BH217" s="364"/>
      <c r="BI217" s="364"/>
      <c r="BJ217" s="364"/>
      <c r="BK217" s="72"/>
      <c r="BL217" s="72"/>
      <c r="BM217" s="72"/>
      <c r="BN217" s="72"/>
      <c r="BO217" s="72"/>
      <c r="BP217" s="72"/>
      <c r="BQ217" s="72"/>
    </row>
    <row r="218" spans="2:69" ht="18">
      <c r="B218" s="576" t="s">
        <v>869</v>
      </c>
      <c r="C218" s="577"/>
      <c r="D218" s="450">
        <v>1.2</v>
      </c>
      <c r="E218" s="359" t="s">
        <v>187</v>
      </c>
      <c r="F218" s="355" t="s">
        <v>148</v>
      </c>
      <c r="G218" s="364"/>
      <c r="H218" s="364"/>
      <c r="I218" s="364"/>
      <c r="J218" s="364"/>
      <c r="K218" s="364"/>
      <c r="L218" s="364"/>
      <c r="M218" s="364"/>
      <c r="N218" s="364"/>
      <c r="O218" s="364"/>
      <c r="P218" s="72"/>
      <c r="Q218" s="72"/>
      <c r="R218" s="72"/>
      <c r="S218" s="72"/>
      <c r="T218" s="72"/>
      <c r="U218" s="72"/>
      <c r="V218" s="72"/>
      <c r="AW218" s="576" t="s">
        <v>869</v>
      </c>
      <c r="AX218" s="577"/>
      <c r="AY218" s="450">
        <v>1.2</v>
      </c>
      <c r="AZ218" s="359" t="s">
        <v>187</v>
      </c>
      <c r="BA218" s="355" t="s">
        <v>148</v>
      </c>
      <c r="BB218" s="364"/>
      <c r="BC218" s="364"/>
      <c r="BD218" s="364"/>
      <c r="BE218" s="364"/>
      <c r="BF218" s="364"/>
      <c r="BG218" s="364"/>
      <c r="BH218" s="364"/>
      <c r="BI218" s="364"/>
      <c r="BJ218" s="364"/>
      <c r="BK218" s="72"/>
      <c r="BL218" s="72"/>
      <c r="BM218" s="72"/>
      <c r="BN218" s="72"/>
      <c r="BO218" s="72"/>
      <c r="BP218" s="72"/>
      <c r="BQ218" s="72"/>
    </row>
    <row r="219" spans="2:69" ht="18">
      <c r="B219" s="576" t="s">
        <v>870</v>
      </c>
      <c r="C219" s="577"/>
      <c r="D219" s="450">
        <v>1.3</v>
      </c>
      <c r="E219" s="359" t="s">
        <v>268</v>
      </c>
      <c r="F219" s="355" t="s">
        <v>149</v>
      </c>
      <c r="G219" s="364"/>
      <c r="H219" s="364"/>
      <c r="I219" s="364"/>
      <c r="J219" s="364"/>
      <c r="K219" s="364"/>
      <c r="L219" s="364"/>
      <c r="M219" s="364"/>
      <c r="N219" s="364"/>
      <c r="O219" s="364"/>
      <c r="P219" s="72"/>
      <c r="Q219" s="72"/>
      <c r="R219" s="72"/>
      <c r="S219" s="72"/>
      <c r="T219" s="72"/>
      <c r="U219" s="72"/>
      <c r="V219" s="72"/>
      <c r="AW219" s="576" t="s">
        <v>870</v>
      </c>
      <c r="AX219" s="577"/>
      <c r="AY219" s="450">
        <v>1.3</v>
      </c>
      <c r="AZ219" s="359" t="s">
        <v>268</v>
      </c>
      <c r="BA219" s="355" t="s">
        <v>149</v>
      </c>
      <c r="BB219" s="364"/>
      <c r="BC219" s="364"/>
      <c r="BD219" s="364"/>
      <c r="BE219" s="364"/>
      <c r="BF219" s="364"/>
      <c r="BG219" s="364"/>
      <c r="BH219" s="364"/>
      <c r="BI219" s="364"/>
      <c r="BJ219" s="364"/>
      <c r="BK219" s="72"/>
      <c r="BL219" s="72"/>
      <c r="BM219" s="72"/>
      <c r="BN219" s="72"/>
      <c r="BO219" s="72"/>
      <c r="BP219" s="72"/>
      <c r="BQ219" s="72"/>
    </row>
    <row r="220" spans="2:69" ht="18">
      <c r="B220" s="576" t="s">
        <v>871</v>
      </c>
      <c r="C220" s="577"/>
      <c r="D220" s="451" t="s">
        <v>328</v>
      </c>
      <c r="E220" s="359"/>
      <c r="F220" s="355" t="s">
        <v>151</v>
      </c>
      <c r="G220" s="364"/>
      <c r="H220" s="364"/>
      <c r="I220" s="364"/>
      <c r="J220" s="364"/>
      <c r="K220" s="364"/>
      <c r="L220" s="364"/>
      <c r="M220" s="364"/>
      <c r="N220" s="364"/>
      <c r="O220" s="364"/>
      <c r="P220" s="72"/>
      <c r="Q220" s="72"/>
      <c r="R220" s="72"/>
      <c r="S220" s="72"/>
      <c r="T220" s="72"/>
      <c r="U220" s="72"/>
      <c r="V220" s="72"/>
      <c r="AW220" s="576" t="s">
        <v>871</v>
      </c>
      <c r="AX220" s="577"/>
      <c r="AY220" s="451" t="s">
        <v>328</v>
      </c>
      <c r="AZ220" s="359"/>
      <c r="BA220" s="355" t="s">
        <v>151</v>
      </c>
      <c r="BB220" s="364"/>
      <c r="BC220" s="364"/>
      <c r="BD220" s="364"/>
      <c r="BE220" s="364"/>
      <c r="BF220" s="364"/>
      <c r="BG220" s="364"/>
      <c r="BH220" s="364"/>
      <c r="BI220" s="364"/>
      <c r="BJ220" s="364"/>
      <c r="BK220" s="72"/>
      <c r="BL220" s="72"/>
      <c r="BM220" s="72"/>
      <c r="BN220" s="72"/>
      <c r="BO220" s="72"/>
      <c r="BP220" s="72"/>
      <c r="BQ220" s="72"/>
    </row>
    <row r="221" spans="2:69" ht="18">
      <c r="B221" s="576" t="s">
        <v>872</v>
      </c>
      <c r="C221" s="577"/>
      <c r="D221" s="450"/>
      <c r="E221" s="359"/>
      <c r="F221" s="355" t="s">
        <v>152</v>
      </c>
      <c r="G221" s="364"/>
      <c r="H221" s="364"/>
      <c r="I221" s="364"/>
      <c r="J221" s="364"/>
      <c r="K221" s="364"/>
      <c r="L221" s="364"/>
      <c r="M221" s="364"/>
      <c r="N221" s="364"/>
      <c r="O221" s="364"/>
      <c r="P221" s="72"/>
      <c r="Q221" s="72"/>
      <c r="R221" s="72"/>
      <c r="S221" s="72"/>
      <c r="T221" s="72"/>
      <c r="U221" s="72"/>
      <c r="V221" s="72"/>
      <c r="AW221" s="576" t="s">
        <v>872</v>
      </c>
      <c r="AX221" s="577"/>
      <c r="AY221" s="450"/>
      <c r="AZ221" s="359"/>
      <c r="BA221" s="355" t="s">
        <v>152</v>
      </c>
      <c r="BB221" s="364"/>
      <c r="BC221" s="364"/>
      <c r="BD221" s="364"/>
      <c r="BE221" s="364"/>
      <c r="BF221" s="364"/>
      <c r="BG221" s="364"/>
      <c r="BH221" s="364"/>
      <c r="BI221" s="364"/>
      <c r="BJ221" s="364"/>
      <c r="BK221" s="72"/>
      <c r="BL221" s="72"/>
      <c r="BM221" s="72"/>
      <c r="BN221" s="72"/>
      <c r="BO221" s="72"/>
      <c r="BP221" s="72"/>
      <c r="BQ221" s="72"/>
    </row>
    <row r="222" spans="2:69" ht="18">
      <c r="B222" s="576" t="s">
        <v>873</v>
      </c>
      <c r="C222" s="577"/>
      <c r="D222" s="451" t="s">
        <v>329</v>
      </c>
      <c r="E222" s="359"/>
      <c r="F222" s="355" t="s">
        <v>150</v>
      </c>
      <c r="G222" s="364"/>
      <c r="H222" s="364"/>
      <c r="I222" s="364"/>
      <c r="J222" s="364"/>
      <c r="K222" s="364"/>
      <c r="L222" s="364"/>
      <c r="M222" s="364"/>
      <c r="N222" s="364"/>
      <c r="O222" s="364"/>
      <c r="P222" s="72"/>
      <c r="Q222" s="72"/>
      <c r="R222" s="72"/>
      <c r="S222" s="72"/>
      <c r="T222" s="72"/>
      <c r="U222" s="72"/>
      <c r="V222" s="72"/>
      <c r="AW222" s="576" t="s">
        <v>873</v>
      </c>
      <c r="AX222" s="577"/>
      <c r="AY222" s="451" t="s">
        <v>329</v>
      </c>
      <c r="AZ222" s="359"/>
      <c r="BA222" s="355" t="s">
        <v>150</v>
      </c>
      <c r="BB222" s="364"/>
      <c r="BC222" s="364"/>
      <c r="BD222" s="364"/>
      <c r="BE222" s="364"/>
      <c r="BF222" s="364"/>
      <c r="BG222" s="364"/>
      <c r="BH222" s="364"/>
      <c r="BI222" s="364"/>
      <c r="BJ222" s="364"/>
      <c r="BK222" s="72"/>
      <c r="BL222" s="72"/>
      <c r="BM222" s="72"/>
      <c r="BN222" s="72"/>
      <c r="BO222" s="72"/>
      <c r="BP222" s="72"/>
      <c r="BQ222" s="72"/>
    </row>
    <row r="223" spans="2:69" ht="18">
      <c r="B223" s="576" t="s">
        <v>874</v>
      </c>
      <c r="C223" s="577"/>
      <c r="D223" s="451" t="s">
        <v>330</v>
      </c>
      <c r="E223" s="359" t="s">
        <v>290</v>
      </c>
      <c r="F223" s="355" t="s">
        <v>153</v>
      </c>
      <c r="G223" s="364"/>
      <c r="H223" s="364"/>
      <c r="I223" s="364"/>
      <c r="J223" s="364"/>
      <c r="K223" s="364"/>
      <c r="L223" s="364"/>
      <c r="M223" s="364"/>
      <c r="N223" s="364"/>
      <c r="O223" s="364"/>
      <c r="P223" s="72"/>
      <c r="Q223" s="72"/>
      <c r="R223" s="72"/>
      <c r="S223" s="72"/>
      <c r="T223" s="72"/>
      <c r="U223" s="72"/>
      <c r="V223" s="72"/>
      <c r="AW223" s="576" t="s">
        <v>874</v>
      </c>
      <c r="AX223" s="577"/>
      <c r="AY223" s="451" t="s">
        <v>330</v>
      </c>
      <c r="AZ223" s="359" t="s">
        <v>290</v>
      </c>
      <c r="BA223" s="355" t="s">
        <v>153</v>
      </c>
      <c r="BB223" s="364"/>
      <c r="BC223" s="364"/>
      <c r="BD223" s="364"/>
      <c r="BE223" s="364"/>
      <c r="BF223" s="364"/>
      <c r="BG223" s="364"/>
      <c r="BH223" s="364"/>
      <c r="BI223" s="364"/>
      <c r="BJ223" s="364"/>
      <c r="BK223" s="72"/>
      <c r="BL223" s="72"/>
      <c r="BM223" s="72"/>
      <c r="BN223" s="72"/>
      <c r="BO223" s="72"/>
      <c r="BP223" s="72"/>
      <c r="BQ223" s="72"/>
    </row>
    <row r="224" spans="2:69" ht="18">
      <c r="B224" s="576" t="s">
        <v>875</v>
      </c>
      <c r="C224" s="577"/>
      <c r="D224" s="450"/>
      <c r="E224" s="359"/>
      <c r="F224" s="355" t="s">
        <v>154</v>
      </c>
      <c r="G224" s="364"/>
      <c r="H224" s="364"/>
      <c r="I224" s="364"/>
      <c r="J224" s="364"/>
      <c r="K224" s="364"/>
      <c r="L224" s="364"/>
      <c r="M224" s="364"/>
      <c r="N224" s="364"/>
      <c r="O224" s="364"/>
      <c r="P224" s="72"/>
      <c r="Q224" s="72"/>
      <c r="R224" s="72"/>
      <c r="S224" s="72"/>
      <c r="T224" s="72"/>
      <c r="U224" s="72"/>
      <c r="V224" s="72"/>
      <c r="AW224" s="576" t="s">
        <v>875</v>
      </c>
      <c r="AX224" s="577"/>
      <c r="AY224" s="450"/>
      <c r="AZ224" s="359"/>
      <c r="BA224" s="355" t="s">
        <v>154</v>
      </c>
      <c r="BB224" s="364"/>
      <c r="BC224" s="364"/>
      <c r="BD224" s="364"/>
      <c r="BE224" s="364"/>
      <c r="BF224" s="364"/>
      <c r="BG224" s="364"/>
      <c r="BH224" s="364"/>
      <c r="BI224" s="364"/>
      <c r="BJ224" s="364"/>
      <c r="BK224" s="72"/>
      <c r="BL224" s="72"/>
      <c r="BM224" s="72"/>
      <c r="BN224" s="72"/>
      <c r="BO224" s="72"/>
      <c r="BP224" s="72"/>
      <c r="BQ224" s="72"/>
    </row>
    <row r="225" spans="2:69" ht="18">
      <c r="B225" s="576" t="s">
        <v>52</v>
      </c>
      <c r="C225" s="577"/>
      <c r="D225" s="451" t="s">
        <v>334</v>
      </c>
      <c r="E225" s="359"/>
      <c r="F225" s="355" t="s">
        <v>155</v>
      </c>
      <c r="G225" s="364"/>
      <c r="H225" s="364"/>
      <c r="I225" s="364"/>
      <c r="J225" s="364"/>
      <c r="K225" s="364"/>
      <c r="L225" s="364"/>
      <c r="M225" s="364"/>
      <c r="N225" s="364"/>
      <c r="O225" s="364"/>
      <c r="P225" s="72"/>
      <c r="Q225" s="72"/>
      <c r="R225" s="72"/>
      <c r="S225" s="72"/>
      <c r="T225" s="72"/>
      <c r="U225" s="72"/>
      <c r="V225" s="72"/>
      <c r="AW225" s="576" t="s">
        <v>52</v>
      </c>
      <c r="AX225" s="577"/>
      <c r="AY225" s="451" t="s">
        <v>334</v>
      </c>
      <c r="AZ225" s="359"/>
      <c r="BA225" s="355" t="s">
        <v>155</v>
      </c>
      <c r="BB225" s="364"/>
      <c r="BC225" s="364"/>
      <c r="BD225" s="364"/>
      <c r="BE225" s="364"/>
      <c r="BF225" s="364"/>
      <c r="BG225" s="364"/>
      <c r="BH225" s="364"/>
      <c r="BI225" s="364"/>
      <c r="BJ225" s="364"/>
      <c r="BK225" s="72"/>
      <c r="BL225" s="72"/>
      <c r="BM225" s="72"/>
      <c r="BN225" s="72"/>
      <c r="BO225" s="72"/>
      <c r="BP225" s="72"/>
      <c r="BQ225" s="72"/>
    </row>
    <row r="226" spans="2:69" ht="18">
      <c r="B226" s="576"/>
      <c r="C226" s="577"/>
      <c r="D226" s="450">
        <v>5.2</v>
      </c>
      <c r="E226" s="359" t="s">
        <v>291</v>
      </c>
      <c r="F226" s="355" t="s">
        <v>156</v>
      </c>
      <c r="G226" s="364"/>
      <c r="H226" s="364"/>
      <c r="I226" s="364"/>
      <c r="J226" s="364"/>
      <c r="K226" s="364"/>
      <c r="L226" s="364"/>
      <c r="M226" s="364"/>
      <c r="N226" s="364"/>
      <c r="O226" s="364"/>
      <c r="P226" s="72"/>
      <c r="Q226" s="72"/>
      <c r="R226" s="72"/>
      <c r="S226" s="72"/>
      <c r="T226" s="72"/>
      <c r="U226" s="72"/>
      <c r="V226" s="72"/>
      <c r="AW226" s="576"/>
      <c r="AX226" s="577"/>
      <c r="AY226" s="450">
        <v>5.2</v>
      </c>
      <c r="AZ226" s="359" t="s">
        <v>291</v>
      </c>
      <c r="BA226" s="355" t="s">
        <v>156</v>
      </c>
      <c r="BB226" s="364"/>
      <c r="BC226" s="364"/>
      <c r="BD226" s="364"/>
      <c r="BE226" s="364"/>
      <c r="BF226" s="364"/>
      <c r="BG226" s="364"/>
      <c r="BH226" s="364"/>
      <c r="BI226" s="364"/>
      <c r="BJ226" s="364"/>
      <c r="BK226" s="72"/>
      <c r="BL226" s="72"/>
      <c r="BM226" s="72"/>
      <c r="BN226" s="72"/>
      <c r="BO226" s="72"/>
      <c r="BP226" s="72"/>
      <c r="BQ226" s="72"/>
    </row>
    <row r="227" spans="2:69" ht="18.75" thickBot="1">
      <c r="B227" s="578"/>
      <c r="C227" s="579"/>
      <c r="D227" s="514"/>
      <c r="E227" s="512"/>
      <c r="F227" s="514"/>
      <c r="G227" s="514"/>
      <c r="H227" s="514"/>
      <c r="I227" s="514"/>
      <c r="J227" s="514"/>
      <c r="K227" s="514"/>
      <c r="L227" s="514"/>
      <c r="M227" s="514"/>
      <c r="N227" s="514"/>
      <c r="O227" s="514"/>
      <c r="P227" s="514"/>
      <c r="Q227" s="514"/>
      <c r="R227" s="514"/>
      <c r="S227" s="514"/>
      <c r="T227" s="514"/>
      <c r="U227" s="514"/>
      <c r="V227" s="514"/>
      <c r="AW227" s="578"/>
      <c r="AX227" s="579"/>
      <c r="AY227" s="514"/>
      <c r="AZ227" s="512"/>
      <c r="BA227" s="514"/>
      <c r="BB227" s="514"/>
      <c r="BC227" s="514"/>
      <c r="BD227" s="514"/>
      <c r="BE227" s="514"/>
      <c r="BF227" s="514"/>
      <c r="BG227" s="514"/>
      <c r="BH227" s="514"/>
      <c r="BI227" s="514"/>
      <c r="BJ227" s="514"/>
      <c r="BK227" s="514"/>
      <c r="BL227" s="514"/>
      <c r="BM227" s="514"/>
      <c r="BN227" s="514"/>
      <c r="BO227" s="514"/>
      <c r="BP227" s="514"/>
      <c r="BQ227" s="514"/>
    </row>
    <row r="228" spans="2:69" ht="18">
      <c r="D228" s="453"/>
      <c r="E228" s="359"/>
      <c r="F228" s="453"/>
      <c r="G228" s="453"/>
      <c r="H228" s="453"/>
      <c r="I228" s="453"/>
      <c r="J228" s="453"/>
      <c r="K228" s="453"/>
      <c r="L228" s="453"/>
      <c r="M228" s="453"/>
      <c r="N228" s="453"/>
      <c r="O228" s="453"/>
      <c r="P228" s="453"/>
      <c r="Q228" s="453"/>
      <c r="R228" s="453"/>
      <c r="S228" s="453"/>
      <c r="T228" s="453"/>
      <c r="U228" s="453"/>
      <c r="V228" s="453"/>
      <c r="AY228" s="453"/>
      <c r="AZ228" s="359"/>
      <c r="BA228" s="453"/>
      <c r="BB228" s="453"/>
      <c r="BC228" s="453"/>
      <c r="BD228" s="453"/>
      <c r="BE228" s="453"/>
      <c r="BF228" s="453"/>
      <c r="BG228" s="453"/>
      <c r="BH228" s="453"/>
      <c r="BI228" s="453"/>
      <c r="BJ228" s="453"/>
      <c r="BK228" s="453"/>
      <c r="BL228" s="453"/>
      <c r="BM228" s="453"/>
      <c r="BN228" s="453"/>
      <c r="BO228" s="453"/>
      <c r="BP228" s="453"/>
      <c r="BQ228" s="453"/>
    </row>
    <row r="229" spans="2:69">
      <c r="D229" s="453"/>
      <c r="E229" s="453"/>
      <c r="F229" s="453"/>
      <c r="G229" s="453"/>
      <c r="H229" s="453"/>
      <c r="I229" s="453"/>
      <c r="J229" s="453"/>
      <c r="K229" s="453"/>
      <c r="L229" s="453"/>
      <c r="M229" s="453"/>
      <c r="N229" s="453"/>
      <c r="O229" s="453"/>
      <c r="P229" s="453"/>
      <c r="Q229" s="453"/>
      <c r="R229" s="453"/>
      <c r="S229" s="453"/>
      <c r="T229" s="453"/>
      <c r="U229" s="453"/>
      <c r="V229" s="453"/>
      <c r="AY229" s="453"/>
      <c r="AZ229" s="453"/>
      <c r="BA229" s="453"/>
      <c r="BB229" s="453"/>
      <c r="BC229" s="453"/>
      <c r="BD229" s="453"/>
      <c r="BE229" s="453"/>
      <c r="BF229" s="453"/>
      <c r="BG229" s="453"/>
      <c r="BH229" s="453"/>
      <c r="BI229" s="453"/>
      <c r="BJ229" s="453"/>
      <c r="BK229" s="453"/>
      <c r="BL229" s="453"/>
      <c r="BM229" s="453"/>
      <c r="BN229" s="453"/>
      <c r="BO229" s="453"/>
      <c r="BP229" s="453"/>
      <c r="BQ229" s="453"/>
    </row>
  </sheetData>
  <mergeCells count="225">
    <mergeCell ref="B2:AV4"/>
    <mergeCell ref="AW2:CQ4"/>
    <mergeCell ref="B5:U9"/>
    <mergeCell ref="V5:AV9"/>
    <mergeCell ref="AW5:CQ9"/>
    <mergeCell ref="B10:C14"/>
    <mergeCell ref="D10:F10"/>
    <mergeCell ref="G10:M10"/>
    <mergeCell ref="S10:U10"/>
    <mergeCell ref="V10:AB10"/>
    <mergeCell ref="AE10:AG10"/>
    <mergeCell ref="AH10:AN10"/>
    <mergeCell ref="AW10:AX14"/>
    <mergeCell ref="AY10:BA10"/>
    <mergeCell ref="BB10:BH10"/>
    <mergeCell ref="BI10:BM14"/>
    <mergeCell ref="AY11:BA11"/>
    <mergeCell ref="BB11:BH11"/>
    <mergeCell ref="AY12:BA12"/>
    <mergeCell ref="BB12:BH12"/>
    <mergeCell ref="BN10:BP10"/>
    <mergeCell ref="BQ10:BW10"/>
    <mergeCell ref="BX10:CA14"/>
    <mergeCell ref="CB10:CC10"/>
    <mergeCell ref="BQ12:BW12"/>
    <mergeCell ref="CB12:CC12"/>
    <mergeCell ref="CD10:CJ10"/>
    <mergeCell ref="CK10:CQ14"/>
    <mergeCell ref="BN11:BP11"/>
    <mergeCell ref="BQ11:BW11"/>
    <mergeCell ref="CB11:CC11"/>
    <mergeCell ref="CD11:CJ11"/>
    <mergeCell ref="V12:AB12"/>
    <mergeCell ref="AE12:AG12"/>
    <mergeCell ref="AH12:AN12"/>
    <mergeCell ref="CD12:CJ12"/>
    <mergeCell ref="BQ13:BW13"/>
    <mergeCell ref="CB13:CC13"/>
    <mergeCell ref="CD13:CJ13"/>
    <mergeCell ref="AY14:BA14"/>
    <mergeCell ref="BB14:BH14"/>
    <mergeCell ref="BN14:BP14"/>
    <mergeCell ref="BQ14:BW14"/>
    <mergeCell ref="CB14:CC14"/>
    <mergeCell ref="CD14:CJ14"/>
    <mergeCell ref="AY13:BA13"/>
    <mergeCell ref="BB13:BH13"/>
    <mergeCell ref="BN13:BP13"/>
    <mergeCell ref="D11:F11"/>
    <mergeCell ref="G11:M11"/>
    <mergeCell ref="S11:U11"/>
    <mergeCell ref="V11:AB11"/>
    <mergeCell ref="AE11:AG11"/>
    <mergeCell ref="AH11:AN11"/>
    <mergeCell ref="BN12:BP12"/>
    <mergeCell ref="D14:F14"/>
    <mergeCell ref="G14:M14"/>
    <mergeCell ref="S14:U14"/>
    <mergeCell ref="V14:AB14"/>
    <mergeCell ref="AE14:AG14"/>
    <mergeCell ref="AH14:AN14"/>
    <mergeCell ref="Q10:R14"/>
    <mergeCell ref="D12:F12"/>
    <mergeCell ref="G12:M12"/>
    <mergeCell ref="S12:U12"/>
    <mergeCell ref="D13:F13"/>
    <mergeCell ref="G13:M13"/>
    <mergeCell ref="S13:U13"/>
    <mergeCell ref="V13:AB13"/>
    <mergeCell ref="AE13:AG13"/>
    <mergeCell ref="AH13:AN13"/>
    <mergeCell ref="B15:C18"/>
    <mergeCell ref="D15:F15"/>
    <mergeCell ref="G15:I15"/>
    <mergeCell ref="J15:L15"/>
    <mergeCell ref="M15:O15"/>
    <mergeCell ref="P15:R15"/>
    <mergeCell ref="S15:U15"/>
    <mergeCell ref="V15:X15"/>
    <mergeCell ref="Y15:AA15"/>
    <mergeCell ref="AB15:AD15"/>
    <mergeCell ref="AE15:AG15"/>
    <mergeCell ref="AH15:AJ15"/>
    <mergeCell ref="AK15:AM15"/>
    <mergeCell ref="AN15:AP15"/>
    <mergeCell ref="AQ15:AS15"/>
    <mergeCell ref="AT15:AV15"/>
    <mergeCell ref="AY15:BA15"/>
    <mergeCell ref="AT16:AV17"/>
    <mergeCell ref="AY16:BA17"/>
    <mergeCell ref="AW15:AX18"/>
    <mergeCell ref="BB15:BD15"/>
    <mergeCell ref="BE15:BG15"/>
    <mergeCell ref="BH15:BJ15"/>
    <mergeCell ref="BK15:BM15"/>
    <mergeCell ref="BN15:BP15"/>
    <mergeCell ref="BQ15:BS15"/>
    <mergeCell ref="BT15:BV15"/>
    <mergeCell ref="BW15:BY15"/>
    <mergeCell ref="BZ15:CB15"/>
    <mergeCell ref="CC15:CE15"/>
    <mergeCell ref="CF15:CH15"/>
    <mergeCell ref="CI15:CK15"/>
    <mergeCell ref="CL15:CN15"/>
    <mergeCell ref="CO15:CQ15"/>
    <mergeCell ref="D16:F17"/>
    <mergeCell ref="G16:I17"/>
    <mergeCell ref="J16:L17"/>
    <mergeCell ref="M16:O17"/>
    <mergeCell ref="P16:R17"/>
    <mergeCell ref="S16:U17"/>
    <mergeCell ref="V16:X17"/>
    <mergeCell ref="Y16:AA17"/>
    <mergeCell ref="AB16:AD17"/>
    <mergeCell ref="AE16:AG17"/>
    <mergeCell ref="AH16:AJ17"/>
    <mergeCell ref="AK16:AM17"/>
    <mergeCell ref="AN16:AP17"/>
    <mergeCell ref="AQ16:AS17"/>
    <mergeCell ref="BB16:BD17"/>
    <mergeCell ref="BE16:BG17"/>
    <mergeCell ref="BH16:BJ17"/>
    <mergeCell ref="BK16:BM17"/>
    <mergeCell ref="BN16:BP17"/>
    <mergeCell ref="BQ16:BS17"/>
    <mergeCell ref="BT16:BV17"/>
    <mergeCell ref="BW16:BY17"/>
    <mergeCell ref="BZ16:CB17"/>
    <mergeCell ref="CC16:CE17"/>
    <mergeCell ref="CF16:CH17"/>
    <mergeCell ref="CI16:CK17"/>
    <mergeCell ref="CL16:CN17"/>
    <mergeCell ref="CO16:CQ17"/>
    <mergeCell ref="B19:C19"/>
    <mergeCell ref="D19:F19"/>
    <mergeCell ref="G19:I19"/>
    <mergeCell ref="J19:L19"/>
    <mergeCell ref="M19:O19"/>
    <mergeCell ref="P19:R19"/>
    <mergeCell ref="S19:U19"/>
    <mergeCell ref="V19:X19"/>
    <mergeCell ref="BB19:BD19"/>
    <mergeCell ref="AQ19:AS19"/>
    <mergeCell ref="AT19:AV19"/>
    <mergeCell ref="AW19:AX19"/>
    <mergeCell ref="AY19:BA19"/>
    <mergeCell ref="AN80:AP80"/>
    <mergeCell ref="AQ80:AS80"/>
    <mergeCell ref="AT80:AV80"/>
    <mergeCell ref="V80:X80"/>
    <mergeCell ref="Y80:AA80"/>
    <mergeCell ref="BE19:BG19"/>
    <mergeCell ref="Y19:AA19"/>
    <mergeCell ref="AB19:AD19"/>
    <mergeCell ref="AE19:AG19"/>
    <mergeCell ref="AH19:AJ19"/>
    <mergeCell ref="AK19:AM19"/>
    <mergeCell ref="AN19:AP19"/>
    <mergeCell ref="CI80:CK80"/>
    <mergeCell ref="CL80:CN80"/>
    <mergeCell ref="CL19:CN19"/>
    <mergeCell ref="CO19:CQ19"/>
    <mergeCell ref="BH19:BJ19"/>
    <mergeCell ref="BK19:BM19"/>
    <mergeCell ref="BN19:BP19"/>
    <mergeCell ref="BQ19:BS19"/>
    <mergeCell ref="BT19:BV19"/>
    <mergeCell ref="BW19:BY19"/>
    <mergeCell ref="CF19:CH19"/>
    <mergeCell ref="CI19:CK19"/>
    <mergeCell ref="CO80:CQ80"/>
    <mergeCell ref="BZ80:CB80"/>
    <mergeCell ref="CC80:CE80"/>
    <mergeCell ref="CF80:CH80"/>
    <mergeCell ref="BZ19:CB19"/>
    <mergeCell ref="CC19:CE19"/>
    <mergeCell ref="BW80:BY80"/>
    <mergeCell ref="AX84:AX85"/>
    <mergeCell ref="AW141:AW142"/>
    <mergeCell ref="AX141:AX142"/>
    <mergeCell ref="F91:O92"/>
    <mergeCell ref="F101:O102"/>
    <mergeCell ref="F137:P137"/>
    <mergeCell ref="D80:F80"/>
    <mergeCell ref="G80:I80"/>
    <mergeCell ref="BA91:BJ92"/>
    <mergeCell ref="BA101:BJ102"/>
    <mergeCell ref="BA137:BK137"/>
    <mergeCell ref="AW127:AW128"/>
    <mergeCell ref="AX127:AX128"/>
    <mergeCell ref="AW111:AW112"/>
    <mergeCell ref="AX111:AX112"/>
    <mergeCell ref="AW84:AW85"/>
    <mergeCell ref="AB80:AD80"/>
    <mergeCell ref="AE80:AG80"/>
    <mergeCell ref="AH80:AJ80"/>
    <mergeCell ref="AK80:AM80"/>
    <mergeCell ref="J80:L80"/>
    <mergeCell ref="M80:O80"/>
    <mergeCell ref="P80:R80"/>
    <mergeCell ref="S80:U80"/>
    <mergeCell ref="AW156:AW157"/>
    <mergeCell ref="AX156:AX157"/>
    <mergeCell ref="AW175:AW176"/>
    <mergeCell ref="AX175:AX176"/>
    <mergeCell ref="AW196:AW197"/>
    <mergeCell ref="AX196:AX197"/>
    <mergeCell ref="AW215:AW216"/>
    <mergeCell ref="AX215:AX216"/>
    <mergeCell ref="B84:B85"/>
    <mergeCell ref="C84:C85"/>
    <mergeCell ref="B111:B112"/>
    <mergeCell ref="C111:C112"/>
    <mergeCell ref="B127:B128"/>
    <mergeCell ref="C127:C128"/>
    <mergeCell ref="B141:B142"/>
    <mergeCell ref="C141:C142"/>
    <mergeCell ref="B215:B216"/>
    <mergeCell ref="C215:C216"/>
    <mergeCell ref="B156:B157"/>
    <mergeCell ref="C156:C157"/>
    <mergeCell ref="B175:B176"/>
    <mergeCell ref="C175:C176"/>
    <mergeCell ref="B196:B197"/>
    <mergeCell ref="C196:C19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N884"/>
  <sheetViews>
    <sheetView zoomScaleNormal="100" workbookViewId="0">
      <selection activeCell="M23" sqref="M23"/>
    </sheetView>
  </sheetViews>
  <sheetFormatPr baseColWidth="10" defaultRowHeight="15"/>
  <cols>
    <col min="1" max="1" width="3" style="67" customWidth="1"/>
    <col min="2" max="2" width="35.42578125" style="67" customWidth="1"/>
    <col min="3" max="3" width="12.5703125" style="67" customWidth="1"/>
    <col min="4" max="4" width="11.7109375" style="67" customWidth="1"/>
    <col min="5" max="5" width="10" style="67" customWidth="1"/>
    <col min="6" max="6" width="10.5703125" style="67" customWidth="1"/>
    <col min="7" max="7" width="11.7109375" style="67" customWidth="1"/>
    <col min="8" max="8" width="7.7109375" style="67" customWidth="1"/>
    <col min="9" max="9" width="10.5703125" style="67" customWidth="1"/>
    <col min="10" max="10" width="11.7109375" style="67" customWidth="1"/>
    <col min="11" max="11" width="7.7109375" style="67" customWidth="1"/>
    <col min="12" max="12" width="10.5703125" style="67" customWidth="1"/>
    <col min="13" max="13" width="11.7109375" style="67" customWidth="1"/>
    <col min="14" max="14" width="7.7109375" style="67" customWidth="1"/>
    <col min="15" max="15" width="10.5703125" style="67" customWidth="1"/>
    <col min="16" max="16" width="11.7109375" style="67" customWidth="1"/>
    <col min="17" max="17" width="7.7109375" style="67" customWidth="1"/>
    <col min="18" max="18" width="10.5703125" style="67" customWidth="1"/>
    <col min="19" max="19" width="11.7109375" style="67" customWidth="1"/>
    <col min="20" max="20" width="7.7109375" style="67" customWidth="1"/>
    <col min="21" max="21" width="10.5703125" style="67" customWidth="1"/>
    <col min="22" max="22" width="11.7109375" style="67" customWidth="1"/>
    <col min="23" max="23" width="7.7109375" style="67" customWidth="1"/>
    <col min="24" max="24" width="10.5703125" style="67" customWidth="1"/>
    <col min="25" max="25" width="11.7109375" style="67" customWidth="1"/>
    <col min="26" max="26" width="7.7109375" style="67" customWidth="1"/>
    <col min="27" max="27" width="10.5703125" style="67" customWidth="1"/>
    <col min="28" max="28" width="11.7109375" style="67" customWidth="1"/>
    <col min="29" max="29" width="7.7109375" style="67" customWidth="1"/>
    <col min="30" max="30" width="10.5703125" style="67" customWidth="1"/>
    <col min="31" max="31" width="11.7109375" style="67" customWidth="1"/>
    <col min="32" max="32" width="7.7109375" style="67" customWidth="1"/>
    <col min="33" max="33" width="10.5703125" style="67" customWidth="1"/>
    <col min="34" max="34" width="11.7109375" style="67" customWidth="1"/>
    <col min="35" max="35" width="7.7109375" style="67" customWidth="1"/>
    <col min="36" max="36" width="10.5703125" style="67" customWidth="1"/>
    <col min="37" max="37" width="11.7109375" style="67" customWidth="1"/>
    <col min="38" max="38" width="7.7109375" style="67" customWidth="1"/>
    <col min="39" max="39" width="10.5703125" style="67" customWidth="1"/>
    <col min="40" max="40" width="11.7109375" style="67" customWidth="1"/>
    <col min="41" max="41" width="7.7109375" style="67" customWidth="1"/>
    <col min="42" max="42" width="10.5703125" style="67" customWidth="1"/>
    <col min="43" max="43" width="11.7109375" style="67" customWidth="1"/>
    <col min="44" max="44" width="7.7109375" style="67" customWidth="1"/>
    <col min="45" max="45" width="10.5703125" style="67" customWidth="1"/>
    <col min="46" max="46" width="11.7109375" style="67" customWidth="1"/>
    <col min="47" max="47" width="7.7109375" style="67" customWidth="1"/>
    <col min="48" max="48" width="10.5703125" style="67" customWidth="1"/>
    <col min="49" max="52" width="11.42578125" style="67"/>
    <col min="53" max="53" width="30" style="67" customWidth="1"/>
    <col min="54" max="207" width="11.42578125" style="67"/>
    <col min="208" max="208" width="2.7109375" style="67" customWidth="1"/>
    <col min="209" max="209" width="35.42578125" style="67" customWidth="1"/>
    <col min="210" max="210" width="11.42578125" style="67"/>
    <col min="211" max="211" width="11.7109375" style="67" customWidth="1"/>
    <col min="212" max="213" width="7.7109375" style="67" customWidth="1"/>
    <col min="214" max="214" width="11.7109375" style="67" customWidth="1"/>
    <col min="215" max="216" width="7.7109375" style="67" customWidth="1"/>
    <col min="217" max="217" width="11.7109375" style="67" customWidth="1"/>
    <col min="218" max="219" width="7.7109375" style="67" customWidth="1"/>
    <col min="220" max="220" width="11.7109375" style="67" customWidth="1"/>
    <col min="221" max="222" width="7.7109375" style="67" customWidth="1"/>
    <col min="223" max="223" width="11.7109375" style="67" customWidth="1"/>
    <col min="224" max="225" width="7.7109375" style="67" customWidth="1"/>
    <col min="226" max="226" width="11.7109375" style="67" customWidth="1"/>
    <col min="227" max="228" width="7.7109375" style="67" customWidth="1"/>
    <col min="229" max="229" width="11.7109375" style="67" customWidth="1"/>
    <col min="230" max="231" width="7.7109375" style="67" customWidth="1"/>
    <col min="232" max="232" width="11.7109375" style="67" customWidth="1"/>
    <col min="233" max="234" width="7.7109375" style="67" customWidth="1"/>
    <col min="235" max="235" width="11.7109375" style="67" customWidth="1"/>
    <col min="236" max="237" width="7.7109375" style="67" customWidth="1"/>
    <col min="238" max="238" width="11.7109375" style="67" customWidth="1"/>
    <col min="239" max="240" width="7.7109375" style="67" customWidth="1"/>
    <col min="241" max="241" width="11.7109375" style="67" customWidth="1"/>
    <col min="242" max="243" width="7.7109375" style="67" customWidth="1"/>
    <col min="244" max="244" width="11.7109375" style="67" customWidth="1"/>
    <col min="245" max="246" width="7.7109375" style="67" customWidth="1"/>
    <col min="247" max="247" width="11.7109375" style="67" customWidth="1"/>
    <col min="248" max="249" width="7.7109375" style="67" customWidth="1"/>
    <col min="250" max="250" width="11.7109375" style="67" customWidth="1"/>
    <col min="251" max="252" width="7.7109375" style="67" customWidth="1"/>
    <col min="253" max="253" width="11.7109375" style="67" customWidth="1"/>
    <col min="254" max="255" width="7.7109375" style="67" customWidth="1"/>
    <col min="256" max="256" width="35.42578125" style="67" customWidth="1"/>
    <col min="257" max="16384" width="11.42578125" style="67"/>
  </cols>
  <sheetData>
    <row r="1" spans="1:66" ht="15.75" thickBot="1">
      <c r="A1" s="431">
        <v>2</v>
      </c>
      <c r="B1" s="431">
        <v>11</v>
      </c>
      <c r="C1" s="431">
        <v>11</v>
      </c>
      <c r="D1" s="431">
        <v>11</v>
      </c>
      <c r="E1" s="431"/>
      <c r="F1" s="431"/>
      <c r="G1" s="431">
        <v>11</v>
      </c>
      <c r="H1" s="431"/>
      <c r="I1" s="431"/>
      <c r="J1" s="431">
        <v>11</v>
      </c>
      <c r="K1" s="431"/>
      <c r="L1" s="431"/>
      <c r="M1" s="431">
        <v>11</v>
      </c>
      <c r="N1" s="431"/>
      <c r="O1" s="431"/>
      <c r="P1" s="431">
        <v>11</v>
      </c>
      <c r="Q1" s="431"/>
      <c r="R1" s="431"/>
      <c r="S1" s="431">
        <v>11</v>
      </c>
      <c r="T1" s="431"/>
      <c r="U1" s="431"/>
      <c r="V1" s="1035">
        <v>11</v>
      </c>
      <c r="W1" s="1035"/>
      <c r="X1" s="1035"/>
      <c r="Y1" s="1035">
        <v>11</v>
      </c>
      <c r="Z1" s="1035"/>
      <c r="AA1" s="1035"/>
      <c r="AB1" s="1035">
        <v>11</v>
      </c>
      <c r="AC1" s="1035"/>
      <c r="AD1" s="1035"/>
      <c r="AE1" s="1035">
        <v>11</v>
      </c>
      <c r="AF1" s="1035"/>
      <c r="AG1" s="1035"/>
      <c r="AH1" s="1035">
        <v>11</v>
      </c>
      <c r="AI1" s="1035"/>
      <c r="AJ1" s="1035"/>
      <c r="AK1" s="1035">
        <v>11</v>
      </c>
      <c r="AL1" s="1035"/>
      <c r="AM1" s="1035"/>
      <c r="AN1" s="1035">
        <v>11</v>
      </c>
      <c r="AO1" s="1035"/>
      <c r="AP1" s="1035"/>
      <c r="AQ1" s="1035">
        <v>11</v>
      </c>
      <c r="AR1" s="1035"/>
      <c r="AS1" s="1035"/>
      <c r="AT1" s="1035">
        <v>35</v>
      </c>
      <c r="AU1" s="1035"/>
      <c r="AV1" s="1035"/>
      <c r="AW1" s="1035"/>
      <c r="BH1" s="612"/>
      <c r="BN1" s="612"/>
    </row>
    <row r="2" spans="1:66" ht="15.75" customHeight="1" thickTop="1">
      <c r="A2" s="433"/>
      <c r="B2" s="2494" t="s">
        <v>906</v>
      </c>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Y2" s="1380"/>
      <c r="AZ2" s="1381"/>
      <c r="BA2" s="1381"/>
      <c r="BB2" s="1381"/>
      <c r="BC2" s="1381"/>
      <c r="BD2" s="1381"/>
      <c r="BE2" s="1381"/>
      <c r="BF2" s="1381"/>
      <c r="BG2" s="1382"/>
      <c r="BH2" s="612"/>
      <c r="BI2" s="2475" t="s">
        <v>1495</v>
      </c>
      <c r="BJ2" s="2475"/>
      <c r="BK2" s="2475"/>
      <c r="BL2" s="2475"/>
      <c r="BM2" s="2475"/>
      <c r="BN2" s="612"/>
    </row>
    <row r="3" spans="1:66" ht="15" customHeight="1">
      <c r="A3" s="433"/>
      <c r="B3" s="2496"/>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497"/>
      <c r="AO3" s="2497"/>
      <c r="AP3" s="2497"/>
      <c r="AQ3" s="2497"/>
      <c r="AR3" s="2497"/>
      <c r="AS3" s="2497"/>
      <c r="AT3" s="2497"/>
      <c r="AU3" s="2497"/>
      <c r="AV3" s="2497"/>
      <c r="AW3" s="2497"/>
      <c r="AY3" s="1383"/>
      <c r="AZ3" s="1387" t="s">
        <v>1508</v>
      </c>
      <c r="BA3" s="632"/>
      <c r="BB3" s="632"/>
      <c r="BC3" s="632"/>
      <c r="BD3" s="632"/>
      <c r="BE3" s="632"/>
      <c r="BF3" s="632"/>
      <c r="BG3" s="1384"/>
      <c r="BH3" s="612"/>
      <c r="BI3" s="2475"/>
      <c r="BJ3" s="2475"/>
      <c r="BK3" s="2475"/>
      <c r="BL3" s="2475"/>
      <c r="BM3" s="2475"/>
      <c r="BN3" s="612"/>
    </row>
    <row r="4" spans="1:66" ht="15" customHeight="1">
      <c r="A4" s="433"/>
      <c r="B4" s="2496"/>
      <c r="C4" s="2497"/>
      <c r="D4" s="2497"/>
      <c r="E4" s="2497"/>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D4" s="2497"/>
      <c r="AE4" s="2497"/>
      <c r="AF4" s="2497"/>
      <c r="AG4" s="2497"/>
      <c r="AH4" s="2497"/>
      <c r="AI4" s="2497"/>
      <c r="AJ4" s="2497"/>
      <c r="AK4" s="2497"/>
      <c r="AL4" s="2497"/>
      <c r="AM4" s="2497"/>
      <c r="AN4" s="2497"/>
      <c r="AO4" s="2497"/>
      <c r="AP4" s="2497"/>
      <c r="AQ4" s="2497"/>
      <c r="AR4" s="2497"/>
      <c r="AS4" s="2497"/>
      <c r="AT4" s="2497"/>
      <c r="AU4" s="2497"/>
      <c r="AV4" s="2497"/>
      <c r="AW4" s="2497"/>
      <c r="AY4" s="1383"/>
      <c r="AZ4" s="1377" t="s">
        <v>1510</v>
      </c>
      <c r="BA4" s="632"/>
      <c r="BB4" s="632"/>
      <c r="BC4" s="632"/>
      <c r="BD4" s="632"/>
      <c r="BE4" s="632"/>
      <c r="BF4" s="632"/>
      <c r="BG4" s="1384"/>
      <c r="BH4" s="612"/>
      <c r="BI4" s="2475"/>
      <c r="BJ4" s="2475"/>
      <c r="BK4" s="2475"/>
      <c r="BL4" s="2475"/>
      <c r="BM4" s="2475"/>
      <c r="BN4" s="612"/>
    </row>
    <row r="5" spans="1:66" ht="15" customHeight="1">
      <c r="A5" s="433"/>
      <c r="B5" s="2442" t="s">
        <v>313</v>
      </c>
      <c r="C5" s="2442"/>
      <c r="D5" s="2442"/>
      <c r="E5" s="2442"/>
      <c r="F5" s="2442"/>
      <c r="G5" s="2442"/>
      <c r="H5" s="2442"/>
      <c r="I5" s="2442"/>
      <c r="J5" s="2442"/>
      <c r="K5" s="2442"/>
      <c r="L5" s="2442"/>
      <c r="M5" s="2442"/>
      <c r="N5" s="2442"/>
      <c r="O5" s="2442"/>
      <c r="P5" s="2442"/>
      <c r="Q5" s="2442"/>
      <c r="R5" s="2442"/>
      <c r="S5" s="2442"/>
      <c r="T5" s="2442"/>
      <c r="U5" s="2442"/>
      <c r="V5" s="2498" t="str">
        <f>B5</f>
        <v>BEIGNETS D'ACACIA</v>
      </c>
      <c r="W5" s="2498"/>
      <c r="X5" s="2498"/>
      <c r="Y5" s="2498"/>
      <c r="Z5" s="2498"/>
      <c r="AA5" s="2498"/>
      <c r="AB5" s="2498"/>
      <c r="AC5" s="2498"/>
      <c r="AD5" s="2498"/>
      <c r="AE5" s="2498"/>
      <c r="AF5" s="2498"/>
      <c r="AG5" s="2498"/>
      <c r="AH5" s="2498"/>
      <c r="AI5" s="2498"/>
      <c r="AJ5" s="2498"/>
      <c r="AK5" s="2498"/>
      <c r="AL5" s="2498"/>
      <c r="AM5" s="2498"/>
      <c r="AN5" s="2498"/>
      <c r="AO5" s="2498"/>
      <c r="AP5" s="2498"/>
      <c r="AQ5" s="2498"/>
      <c r="AR5" s="2498"/>
      <c r="AS5" s="2498"/>
      <c r="AT5" s="2498"/>
      <c r="AU5" s="2498"/>
      <c r="AV5" s="2498"/>
      <c r="AW5" s="2498"/>
      <c r="AY5" s="1383"/>
      <c r="AZ5" s="1377" t="s">
        <v>1509</v>
      </c>
      <c r="BA5" s="632"/>
      <c r="BB5" s="632"/>
      <c r="BC5" s="632"/>
      <c r="BD5" s="632"/>
      <c r="BE5" s="632"/>
      <c r="BF5" s="632"/>
      <c r="BG5" s="1384"/>
      <c r="BH5" s="612"/>
      <c r="BI5" s="2475"/>
      <c r="BJ5" s="2475"/>
      <c r="BK5" s="2475"/>
      <c r="BL5" s="2475"/>
      <c r="BM5" s="2475"/>
      <c r="BN5" s="612"/>
    </row>
    <row r="6" spans="1:66" ht="18" customHeight="1">
      <c r="A6" s="433"/>
      <c r="B6" s="2442"/>
      <c r="C6" s="2442"/>
      <c r="D6" s="2442"/>
      <c r="E6" s="2442"/>
      <c r="F6" s="2442"/>
      <c r="G6" s="2442"/>
      <c r="H6" s="2442"/>
      <c r="I6" s="2442"/>
      <c r="J6" s="2442"/>
      <c r="K6" s="2442"/>
      <c r="L6" s="2442"/>
      <c r="M6" s="2442"/>
      <c r="N6" s="2442"/>
      <c r="O6" s="2442"/>
      <c r="P6" s="2442"/>
      <c r="Q6" s="2442"/>
      <c r="R6" s="2442"/>
      <c r="S6" s="2442"/>
      <c r="T6" s="2442"/>
      <c r="U6" s="2442"/>
      <c r="V6" s="2498"/>
      <c r="W6" s="2498"/>
      <c r="X6" s="2498"/>
      <c r="Y6" s="2498"/>
      <c r="Z6" s="2498"/>
      <c r="AA6" s="2498"/>
      <c r="AB6" s="2498"/>
      <c r="AC6" s="2498"/>
      <c r="AD6" s="2498"/>
      <c r="AE6" s="2498"/>
      <c r="AF6" s="2498"/>
      <c r="AG6" s="2498"/>
      <c r="AH6" s="2498"/>
      <c r="AI6" s="2498"/>
      <c r="AJ6" s="2498"/>
      <c r="AK6" s="2498"/>
      <c r="AL6" s="2498"/>
      <c r="AM6" s="2498"/>
      <c r="AN6" s="2498"/>
      <c r="AO6" s="2498"/>
      <c r="AP6" s="2498"/>
      <c r="AQ6" s="2498"/>
      <c r="AR6" s="2498"/>
      <c r="AS6" s="2498"/>
      <c r="AT6" s="2498"/>
      <c r="AU6" s="2498"/>
      <c r="AV6" s="2498"/>
      <c r="AW6" s="2498"/>
      <c r="AY6" s="1383"/>
      <c r="AZ6" s="1377" t="s">
        <v>1511</v>
      </c>
      <c r="BA6" s="632"/>
      <c r="BB6" s="632"/>
      <c r="BC6" s="632"/>
      <c r="BD6" s="632"/>
      <c r="BE6" s="632"/>
      <c r="BF6" s="632"/>
      <c r="BG6" s="1384"/>
      <c r="BH6" s="612"/>
      <c r="BI6" s="2475"/>
      <c r="BJ6" s="2475"/>
      <c r="BK6" s="2475"/>
      <c r="BL6" s="2475"/>
      <c r="BM6" s="2475"/>
      <c r="BN6" s="612"/>
    </row>
    <row r="7" spans="1:66" ht="18.75" customHeight="1" thickBot="1">
      <c r="A7" s="433"/>
      <c r="B7" s="2442"/>
      <c r="C7" s="2442"/>
      <c r="D7" s="2442"/>
      <c r="E7" s="2442"/>
      <c r="F7" s="2442"/>
      <c r="G7" s="2442"/>
      <c r="H7" s="2442"/>
      <c r="I7" s="2442"/>
      <c r="J7" s="2442"/>
      <c r="K7" s="2442"/>
      <c r="L7" s="2442"/>
      <c r="M7" s="2442"/>
      <c r="N7" s="2442"/>
      <c r="O7" s="2442"/>
      <c r="P7" s="2442"/>
      <c r="Q7" s="2442"/>
      <c r="R7" s="2442"/>
      <c r="S7" s="2442"/>
      <c r="T7" s="2442"/>
      <c r="U7" s="2442"/>
      <c r="V7" s="2498"/>
      <c r="W7" s="2498"/>
      <c r="X7" s="2498"/>
      <c r="Y7" s="2498"/>
      <c r="Z7" s="2498"/>
      <c r="AA7" s="2498"/>
      <c r="AB7" s="2498"/>
      <c r="AC7" s="2498"/>
      <c r="AD7" s="2498"/>
      <c r="AE7" s="2498"/>
      <c r="AF7" s="2498"/>
      <c r="AG7" s="2498"/>
      <c r="AH7" s="2498"/>
      <c r="AI7" s="2498"/>
      <c r="AJ7" s="2498"/>
      <c r="AK7" s="2498"/>
      <c r="AL7" s="2498"/>
      <c r="AM7" s="2498"/>
      <c r="AN7" s="2498"/>
      <c r="AO7" s="2498"/>
      <c r="AP7" s="2498"/>
      <c r="AQ7" s="2498"/>
      <c r="AR7" s="2498"/>
      <c r="AS7" s="2498"/>
      <c r="AT7" s="2498"/>
      <c r="AU7" s="2498"/>
      <c r="AV7" s="2498"/>
      <c r="AW7" s="2498"/>
      <c r="AY7" s="1385"/>
      <c r="AZ7" s="1386"/>
      <c r="BA7" s="1386"/>
      <c r="BB7" s="1386"/>
      <c r="BC7" s="1386"/>
      <c r="BD7" s="1386"/>
      <c r="BE7" s="1386"/>
      <c r="BF7" s="1386"/>
      <c r="BG7" s="1415"/>
      <c r="BH7" s="612"/>
      <c r="BI7" s="2475"/>
      <c r="BJ7" s="2475"/>
      <c r="BK7" s="2475"/>
      <c r="BL7" s="2475"/>
      <c r="BM7" s="2475"/>
      <c r="BN7" s="612"/>
    </row>
    <row r="8" spans="1:66" ht="15.75" customHeight="1" thickTop="1">
      <c r="A8" s="433"/>
      <c r="B8" s="2442"/>
      <c r="C8" s="2442"/>
      <c r="D8" s="2442"/>
      <c r="E8" s="2442"/>
      <c r="F8" s="2442"/>
      <c r="G8" s="2442"/>
      <c r="H8" s="2442"/>
      <c r="I8" s="2442"/>
      <c r="J8" s="2442"/>
      <c r="K8" s="2442"/>
      <c r="L8" s="2442"/>
      <c r="M8" s="2442"/>
      <c r="N8" s="2442"/>
      <c r="O8" s="2442"/>
      <c r="P8" s="2442"/>
      <c r="Q8" s="2442"/>
      <c r="R8" s="2442"/>
      <c r="S8" s="2442"/>
      <c r="T8" s="2442"/>
      <c r="U8" s="2442"/>
      <c r="V8" s="2498"/>
      <c r="W8" s="2498"/>
      <c r="X8" s="2498"/>
      <c r="Y8" s="2498"/>
      <c r="Z8" s="2498"/>
      <c r="AA8" s="2498"/>
      <c r="AB8" s="2498"/>
      <c r="AC8" s="2498"/>
      <c r="AD8" s="2498"/>
      <c r="AE8" s="2498"/>
      <c r="AF8" s="2498"/>
      <c r="AG8" s="2498"/>
      <c r="AH8" s="2498"/>
      <c r="AI8" s="2498"/>
      <c r="AJ8" s="2498"/>
      <c r="AK8" s="2498"/>
      <c r="AL8" s="2498"/>
      <c r="AM8" s="2498"/>
      <c r="AN8" s="2498"/>
      <c r="AO8" s="2498"/>
      <c r="AP8" s="2498"/>
      <c r="AQ8" s="2498"/>
      <c r="AR8" s="2498"/>
      <c r="AS8" s="2498"/>
      <c r="AT8" s="2498"/>
      <c r="AU8" s="2498"/>
      <c r="AV8" s="2498"/>
      <c r="AW8" s="2498"/>
      <c r="AY8" s="612"/>
      <c r="AZ8" s="612"/>
      <c r="BA8" s="612"/>
      <c r="BB8" s="612"/>
      <c r="BC8" s="612"/>
      <c r="BD8" s="612"/>
      <c r="BE8" s="612"/>
      <c r="BF8" s="612"/>
      <c r="BG8" s="612"/>
      <c r="BH8" s="612"/>
      <c r="BI8" s="612"/>
      <c r="BJ8" s="612"/>
      <c r="BK8" s="612"/>
      <c r="BL8" s="612"/>
      <c r="BM8" s="612"/>
      <c r="BN8" s="612"/>
    </row>
    <row r="9" spans="1:66" ht="15" customHeight="1">
      <c r="A9" s="433"/>
      <c r="B9" s="2443"/>
      <c r="C9" s="2443"/>
      <c r="D9" s="2443"/>
      <c r="E9" s="2443"/>
      <c r="F9" s="2443"/>
      <c r="G9" s="2443"/>
      <c r="H9" s="2443"/>
      <c r="I9" s="2443"/>
      <c r="J9" s="2443"/>
      <c r="K9" s="2443"/>
      <c r="L9" s="2443"/>
      <c r="M9" s="2443"/>
      <c r="N9" s="2443"/>
      <c r="O9" s="2443"/>
      <c r="P9" s="2443"/>
      <c r="Q9" s="2443"/>
      <c r="R9" s="2443"/>
      <c r="S9" s="2443"/>
      <c r="T9" s="2443"/>
      <c r="U9" s="2443"/>
      <c r="V9" s="2499"/>
      <c r="W9" s="2499"/>
      <c r="X9" s="2499"/>
      <c r="Y9" s="2499"/>
      <c r="Z9" s="2499"/>
      <c r="AA9" s="2499"/>
      <c r="AB9" s="2499"/>
      <c r="AC9" s="2499"/>
      <c r="AD9" s="2499"/>
      <c r="AE9" s="2499"/>
      <c r="AF9" s="2499"/>
      <c r="AG9" s="2499"/>
      <c r="AH9" s="2499"/>
      <c r="AI9" s="2499"/>
      <c r="AJ9" s="2499"/>
      <c r="AK9" s="2499"/>
      <c r="AL9" s="2499"/>
      <c r="AM9" s="2499"/>
      <c r="AN9" s="2499"/>
      <c r="AO9" s="2499"/>
      <c r="AP9" s="2499"/>
      <c r="AQ9" s="2499"/>
      <c r="AR9" s="2499"/>
      <c r="AS9" s="2499"/>
      <c r="AT9" s="2499"/>
      <c r="AU9" s="2499"/>
      <c r="AV9" s="2499"/>
      <c r="AW9" s="2499"/>
      <c r="AY9" s="612"/>
      <c r="AZ9" s="612"/>
      <c r="BA9" s="612"/>
      <c r="BB9" s="612"/>
      <c r="BC9" s="612"/>
      <c r="BD9" s="612"/>
      <c r="BE9" s="612"/>
      <c r="BF9" s="612"/>
      <c r="BG9" s="612"/>
      <c r="BH9" s="612"/>
      <c r="BI9" s="612"/>
      <c r="BJ9" s="612"/>
      <c r="BK9" s="612"/>
      <c r="BL9" s="612"/>
      <c r="BM9" s="612"/>
      <c r="BN9" s="612"/>
    </row>
    <row r="10" spans="1:66" ht="15.75" customHeight="1">
      <c r="A10" s="433"/>
      <c r="B10" s="2500" t="s">
        <v>907</v>
      </c>
      <c r="C10" s="2500"/>
      <c r="D10" s="2500"/>
      <c r="E10" s="1416" t="s">
        <v>908</v>
      </c>
      <c r="F10" s="1420">
        <f>G21+1</f>
        <v>378</v>
      </c>
      <c r="G10" s="1038">
        <v>1</v>
      </c>
      <c r="H10" s="1039" t="str">
        <f>G378</f>
        <v>Alain DUCASSE</v>
      </c>
      <c r="I10" s="1039"/>
      <c r="J10" s="1039"/>
      <c r="K10" s="1039"/>
      <c r="L10" s="1039"/>
      <c r="M10" s="1039"/>
      <c r="N10" s="1039"/>
      <c r="O10" s="1039"/>
      <c r="P10" s="1040"/>
      <c r="Q10" s="1040"/>
      <c r="R10" s="1040"/>
      <c r="S10" s="1416"/>
      <c r="T10" s="1416" t="s">
        <v>908</v>
      </c>
      <c r="U10" s="1420">
        <f>V21+1</f>
        <v>548</v>
      </c>
      <c r="V10" s="1041">
        <v>6</v>
      </c>
      <c r="W10" s="1039" t="str">
        <f>G548</f>
        <v>Supertoinette</v>
      </c>
      <c r="X10" s="1039"/>
      <c r="Y10" s="1039"/>
      <c r="Z10" s="1039"/>
      <c r="AA10" s="1039"/>
      <c r="AB10" s="1039"/>
      <c r="AC10" s="1039"/>
      <c r="AD10" s="1039"/>
      <c r="AE10" s="1417"/>
      <c r="AF10" s="1416" t="s">
        <v>908</v>
      </c>
      <c r="AG10" s="1420">
        <f>AK21+1</f>
        <v>718</v>
      </c>
      <c r="AH10" s="1042">
        <v>11</v>
      </c>
      <c r="AI10" s="1030" t="str">
        <f>G718</f>
        <v>Saisissez le nom du plat et de l'Auteur</v>
      </c>
      <c r="AJ10" s="1030"/>
      <c r="AK10" s="1030"/>
      <c r="AL10" s="1030"/>
      <c r="AM10" s="1030"/>
      <c r="AN10" s="1030"/>
      <c r="AO10" s="1030"/>
      <c r="AP10" s="1030"/>
      <c r="AQ10" s="1030"/>
      <c r="AR10" s="1040"/>
      <c r="AS10" s="1040"/>
      <c r="AT10" s="1040"/>
      <c r="AU10" s="434"/>
      <c r="AV10" s="434"/>
      <c r="AW10" s="434"/>
      <c r="AY10" s="1372">
        <f>ROW()</f>
        <v>10</v>
      </c>
      <c r="AZ10" s="1371" t="s">
        <v>1498</v>
      </c>
      <c r="BA10" s="2477" t="s">
        <v>1496</v>
      </c>
      <c r="BB10" s="2477"/>
      <c r="BC10" s="2478"/>
      <c r="BD10" s="612"/>
      <c r="BE10" s="612" t="s">
        <v>1506</v>
      </c>
      <c r="BF10" s="612"/>
      <c r="BG10" s="612"/>
      <c r="BH10" s="612"/>
      <c r="BI10" s="612"/>
      <c r="BJ10" s="612"/>
      <c r="BK10" s="612"/>
      <c r="BL10" s="612"/>
      <c r="BM10" s="612"/>
      <c r="BN10" s="612"/>
    </row>
    <row r="11" spans="1:66" ht="15.75" customHeight="1">
      <c r="A11" s="433"/>
      <c r="B11" s="2500"/>
      <c r="C11" s="2500"/>
      <c r="D11" s="2500"/>
      <c r="E11" s="1416" t="s">
        <v>908</v>
      </c>
      <c r="F11" s="1420">
        <f>J21+1</f>
        <v>412</v>
      </c>
      <c r="G11" s="1043">
        <v>2</v>
      </c>
      <c r="H11" s="1030" t="str">
        <f>G412</f>
        <v>Cuisine Actuelle</v>
      </c>
      <c r="I11" s="1030"/>
      <c r="J11" s="1030"/>
      <c r="K11" s="1030"/>
      <c r="L11" s="1030"/>
      <c r="M11" s="1030"/>
      <c r="N11" s="1030"/>
      <c r="O11" s="1030"/>
      <c r="P11" s="1040"/>
      <c r="Q11" s="1040"/>
      <c r="R11" s="1040"/>
      <c r="S11" s="1416"/>
      <c r="T11" s="1416" t="s">
        <v>908</v>
      </c>
      <c r="U11" s="1420">
        <f>Y21+1</f>
        <v>582</v>
      </c>
      <c r="V11" s="1044">
        <v>7</v>
      </c>
      <c r="W11" s="1030" t="str">
        <f>G582</f>
        <v>Au Féminin.com</v>
      </c>
      <c r="X11" s="1030"/>
      <c r="Y11" s="1030"/>
      <c r="Z11" s="1030"/>
      <c r="AA11" s="1030"/>
      <c r="AB11" s="1030"/>
      <c r="AC11" s="1030"/>
      <c r="AD11" s="1030"/>
      <c r="AE11" s="1417"/>
      <c r="AF11" s="1416" t="s">
        <v>908</v>
      </c>
      <c r="AG11" s="1420">
        <f>AN21+1</f>
        <v>752</v>
      </c>
      <c r="AH11" s="1032">
        <v>12</v>
      </c>
      <c r="AI11" s="1030" t="str">
        <f>G752</f>
        <v>Saisissez le nom du plat et de l'Auteur</v>
      </c>
      <c r="AJ11" s="1030"/>
      <c r="AK11" s="1030"/>
      <c r="AL11" s="1030"/>
      <c r="AM11" s="1030"/>
      <c r="AN11" s="1030"/>
      <c r="AO11" s="1030"/>
      <c r="AP11" s="1030"/>
      <c r="AQ11" s="1030"/>
      <c r="AR11" s="1040"/>
      <c r="AS11" s="1040"/>
      <c r="AT11" s="1040"/>
      <c r="AU11" s="434"/>
      <c r="AV11" s="434"/>
      <c r="AW11" s="434"/>
      <c r="AY11" s="1372">
        <f>ROW()</f>
        <v>11</v>
      </c>
      <c r="AZ11" s="1371" t="s">
        <v>1498</v>
      </c>
      <c r="BA11" s="2479"/>
      <c r="BB11" s="2479"/>
      <c r="BC11" s="2480"/>
      <c r="BD11" s="612"/>
      <c r="BE11" s="1373">
        <v>10</v>
      </c>
      <c r="BF11" s="1036" t="s">
        <v>908</v>
      </c>
      <c r="BG11" s="1037">
        <v>378</v>
      </c>
      <c r="BH11" s="1038">
        <v>1</v>
      </c>
      <c r="BI11" s="1039" t="s">
        <v>237</v>
      </c>
      <c r="BJ11" s="1039"/>
      <c r="BK11" s="2481" t="s">
        <v>1505</v>
      </c>
      <c r="BL11" s="2481"/>
      <c r="BM11" s="2481"/>
      <c r="BN11" s="612"/>
    </row>
    <row r="12" spans="1:66" ht="15.75" customHeight="1">
      <c r="A12" s="433"/>
      <c r="B12" s="2500"/>
      <c r="C12" s="2500"/>
      <c r="D12" s="2500"/>
      <c r="E12" s="1416" t="s">
        <v>908</v>
      </c>
      <c r="F12" s="1420">
        <f>M21+1</f>
        <v>446</v>
      </c>
      <c r="G12" s="1033">
        <v>3</v>
      </c>
      <c r="H12" s="1030" t="str">
        <f>G446</f>
        <v>750 Grammes</v>
      </c>
      <c r="I12" s="1030"/>
      <c r="J12" s="1030"/>
      <c r="K12" s="1030"/>
      <c r="L12" s="1395"/>
      <c r="M12" s="1030"/>
      <c r="N12" s="1030"/>
      <c r="O12" s="1030"/>
      <c r="P12" s="1040"/>
      <c r="Q12" s="1040"/>
      <c r="R12" s="1040"/>
      <c r="S12" s="1416"/>
      <c r="T12" s="1416" t="s">
        <v>908</v>
      </c>
      <c r="U12" s="1420">
        <f>AB21+1</f>
        <v>616</v>
      </c>
      <c r="V12" s="1045">
        <v>8</v>
      </c>
      <c r="W12" s="1030" t="str">
        <f>G616</f>
        <v>Délice de Celeste</v>
      </c>
      <c r="X12" s="1030"/>
      <c r="Y12" s="1030"/>
      <c r="Z12" s="1030"/>
      <c r="AA12" s="1030"/>
      <c r="AB12" s="1030"/>
      <c r="AC12" s="1030"/>
      <c r="AD12" s="1030"/>
      <c r="AE12" s="1417"/>
      <c r="AF12" s="1416" t="s">
        <v>908</v>
      </c>
      <c r="AG12" s="1420">
        <f>AQ21+1</f>
        <v>786</v>
      </c>
      <c r="AH12" s="1046">
        <v>13</v>
      </c>
      <c r="AI12" s="1030" t="str">
        <f>G786</f>
        <v>Saisissez le nom du plat et de l'Auteur</v>
      </c>
      <c r="AJ12" s="1030"/>
      <c r="AK12" s="1030"/>
      <c r="AL12" s="1030"/>
      <c r="AM12" s="1030"/>
      <c r="AN12" s="1030"/>
      <c r="AO12" s="1030"/>
      <c r="AP12" s="1030"/>
      <c r="AQ12" s="1030"/>
      <c r="AR12" s="1040"/>
      <c r="AS12" s="1040"/>
      <c r="AT12" s="1040"/>
      <c r="AU12" s="434"/>
      <c r="AV12" s="434"/>
      <c r="AW12" s="434"/>
      <c r="AY12" s="1372">
        <f>ROW()</f>
        <v>12</v>
      </c>
      <c r="AZ12" s="1371" t="s">
        <v>1498</v>
      </c>
      <c r="BA12" s="2479"/>
      <c r="BB12" s="2479"/>
      <c r="BC12" s="2480"/>
      <c r="BD12" s="612"/>
      <c r="BE12" s="612"/>
      <c r="BF12" s="612"/>
      <c r="BG12" s="612"/>
      <c r="BH12" s="612"/>
      <c r="BI12" s="612"/>
      <c r="BJ12" s="612"/>
      <c r="BK12" s="2481"/>
      <c r="BL12" s="2481"/>
      <c r="BM12" s="2481"/>
      <c r="BN12" s="612"/>
    </row>
    <row r="13" spans="1:66" ht="15.75" customHeight="1">
      <c r="A13" s="433"/>
      <c r="B13" s="2500"/>
      <c r="C13" s="2500"/>
      <c r="D13" s="2500"/>
      <c r="E13" s="1416" t="s">
        <v>908</v>
      </c>
      <c r="F13" s="1420">
        <f>P21+1</f>
        <v>480</v>
      </c>
      <c r="G13" s="1047">
        <v>4</v>
      </c>
      <c r="H13" s="1030" t="str">
        <f>G480</f>
        <v>Journal des Femmes</v>
      </c>
      <c r="I13" s="1030"/>
      <c r="J13" s="1030"/>
      <c r="K13" s="1030"/>
      <c r="L13" s="1030"/>
      <c r="M13" s="1030"/>
      <c r="N13" s="1030"/>
      <c r="O13" s="1030"/>
      <c r="P13" s="1040"/>
      <c r="Q13" s="1040"/>
      <c r="R13" s="1040"/>
      <c r="S13" s="1416"/>
      <c r="T13" s="1416" t="s">
        <v>908</v>
      </c>
      <c r="U13" s="1420">
        <f>AE21+1</f>
        <v>650</v>
      </c>
      <c r="V13" s="1048">
        <v>9</v>
      </c>
      <c r="W13" s="1030" t="str">
        <f>G650</f>
        <v>Saisissez le nom du plat et de l'Auteur</v>
      </c>
      <c r="X13" s="1030"/>
      <c r="Y13" s="1030"/>
      <c r="Z13" s="1030"/>
      <c r="AA13" s="1030"/>
      <c r="AB13" s="1030"/>
      <c r="AC13" s="1030"/>
      <c r="AD13" s="1030"/>
      <c r="AE13" s="1418"/>
      <c r="AF13" s="1419" t="s">
        <v>908</v>
      </c>
      <c r="AG13" s="1421">
        <f>AT21+1</f>
        <v>752</v>
      </c>
      <c r="AH13" s="1049">
        <v>14</v>
      </c>
      <c r="AI13" s="1030" t="str">
        <f>G820</f>
        <v>Saisissez le nom du plat et de l'Auteur</v>
      </c>
      <c r="AJ13" s="1030"/>
      <c r="AK13" s="1030"/>
      <c r="AL13" s="1030"/>
      <c r="AM13" s="1030"/>
      <c r="AN13" s="1030"/>
      <c r="AO13" s="1030"/>
      <c r="AP13" s="1030"/>
      <c r="AQ13" s="1030"/>
      <c r="AR13" s="1040"/>
      <c r="AS13" s="1040"/>
      <c r="AT13" s="1040"/>
      <c r="AU13" s="434"/>
      <c r="AV13" s="434"/>
      <c r="AW13" s="434"/>
      <c r="AY13" s="1372">
        <f>ROW()</f>
        <v>13</v>
      </c>
      <c r="AZ13" s="1371" t="s">
        <v>1498</v>
      </c>
      <c r="BA13" s="2479"/>
      <c r="BB13" s="2479"/>
      <c r="BC13" s="2480"/>
      <c r="BD13" s="612"/>
      <c r="BE13" s="612"/>
      <c r="BF13" s="612"/>
      <c r="BG13" s="612"/>
      <c r="BH13" s="612"/>
      <c r="BI13" s="612"/>
      <c r="BJ13" s="612"/>
      <c r="BK13" s="2481"/>
      <c r="BL13" s="2481"/>
      <c r="BM13" s="2481"/>
      <c r="BN13" s="612"/>
    </row>
    <row r="14" spans="1:66" ht="15.75" customHeight="1">
      <c r="A14" s="433"/>
      <c r="B14" s="2500"/>
      <c r="C14" s="2500"/>
      <c r="D14" s="2500"/>
      <c r="E14" s="1416" t="s">
        <v>908</v>
      </c>
      <c r="F14" s="1420">
        <f>S21+1</f>
        <v>514</v>
      </c>
      <c r="G14" s="1034">
        <v>5</v>
      </c>
      <c r="H14" s="1030" t="str">
        <f>G514</f>
        <v>France 3 Carnets de Julie</v>
      </c>
      <c r="I14" s="1030"/>
      <c r="J14" s="1030"/>
      <c r="K14" s="1030"/>
      <c r="L14" s="1030"/>
      <c r="M14" s="1030"/>
      <c r="N14" s="1030"/>
      <c r="O14" s="1030"/>
      <c r="P14" s="1040"/>
      <c r="Q14" s="1040"/>
      <c r="R14" s="1040"/>
      <c r="S14" s="1416"/>
      <c r="T14" s="1416" t="s">
        <v>908</v>
      </c>
      <c r="U14" s="1420">
        <f>AH21+1</f>
        <v>684</v>
      </c>
      <c r="V14" s="1031">
        <v>10</v>
      </c>
      <c r="W14" s="1030" t="str">
        <f>G684</f>
        <v>Saisissez le nom du plat et de l'Auteur</v>
      </c>
      <c r="X14" s="1030"/>
      <c r="Y14" s="1030"/>
      <c r="Z14" s="1030"/>
      <c r="AA14" s="1030"/>
      <c r="AB14" s="1030"/>
      <c r="AC14" s="1030"/>
      <c r="AD14" s="1030"/>
      <c r="AE14" s="1418"/>
      <c r="AF14" s="1419" t="s">
        <v>908</v>
      </c>
      <c r="AG14" s="1421">
        <f>AW21+1</f>
        <v>854</v>
      </c>
      <c r="AH14" s="1050">
        <v>15</v>
      </c>
      <c r="AI14" s="1030" t="str">
        <f>G854</f>
        <v>Saisissez le nom du plat et de l'Auteur</v>
      </c>
      <c r="AJ14" s="1030"/>
      <c r="AK14" s="1030"/>
      <c r="AL14" s="1030"/>
      <c r="AM14" s="1030"/>
      <c r="AN14" s="1030"/>
      <c r="AO14" s="1030"/>
      <c r="AP14" s="1030"/>
      <c r="AQ14" s="1030"/>
      <c r="AR14" s="1040"/>
      <c r="AS14" s="1040"/>
      <c r="AT14" s="1040"/>
      <c r="AU14" s="434"/>
      <c r="AV14" s="434"/>
      <c r="AW14" s="434"/>
      <c r="AY14" s="1372">
        <f>ROW()</f>
        <v>14</v>
      </c>
      <c r="AZ14" s="1371" t="s">
        <v>1498</v>
      </c>
      <c r="BA14" s="2479"/>
      <c r="BB14" s="2479"/>
      <c r="BC14" s="2480"/>
      <c r="BD14" s="612"/>
      <c r="BE14" s="612"/>
      <c r="BF14" s="612"/>
      <c r="BG14" s="612"/>
      <c r="BH14" s="612"/>
      <c r="BI14" s="612"/>
      <c r="BJ14" s="612"/>
      <c r="BK14" s="612"/>
      <c r="BL14" s="612"/>
      <c r="BM14" s="612"/>
      <c r="BN14" s="612"/>
    </row>
    <row r="15" spans="1:66" ht="15.75" customHeight="1">
      <c r="A15" s="433"/>
      <c r="B15" s="2500"/>
      <c r="C15" s="2500"/>
      <c r="D15" s="2500"/>
      <c r="E15" s="1030"/>
      <c r="F15" s="1030"/>
      <c r="G15" s="1030"/>
      <c r="H15" s="1030"/>
      <c r="I15" s="1030"/>
      <c r="J15" s="1030"/>
      <c r="K15" s="1030"/>
      <c r="L15" s="1030"/>
      <c r="M15" s="1030"/>
      <c r="N15" s="1030"/>
      <c r="O15" s="1030"/>
      <c r="P15" s="1030"/>
      <c r="Q15" s="1030"/>
      <c r="R15" s="1030"/>
      <c r="S15" s="1030"/>
      <c r="T15" s="1030"/>
      <c r="U15" s="1030"/>
      <c r="V15" s="1030"/>
      <c r="W15" s="1030"/>
      <c r="X15" s="1030"/>
      <c r="Y15" s="1030"/>
      <c r="Z15" s="1030"/>
      <c r="AA15" s="1030"/>
      <c r="AB15" s="1030"/>
      <c r="AC15" s="1030"/>
      <c r="AD15" s="434"/>
      <c r="AE15" s="434"/>
      <c r="AF15" s="434"/>
      <c r="AG15" s="434"/>
      <c r="AH15" s="434"/>
      <c r="AI15" s="1030"/>
      <c r="AJ15" s="1030"/>
      <c r="AK15" s="1030"/>
      <c r="AL15" s="1030"/>
      <c r="AM15" s="1030"/>
      <c r="AN15" s="1030"/>
      <c r="AO15" s="1030"/>
      <c r="AP15" s="445"/>
      <c r="AQ15" s="445"/>
      <c r="AR15" s="434"/>
      <c r="AS15" s="434"/>
      <c r="AT15" s="434"/>
      <c r="AU15" s="434"/>
      <c r="AV15" s="434"/>
      <c r="AW15" s="434"/>
      <c r="AY15" s="1372">
        <f>ROW()</f>
        <v>15</v>
      </c>
      <c r="AZ15" s="1371" t="s">
        <v>1498</v>
      </c>
      <c r="BA15" s="2479"/>
      <c r="BB15" s="2479"/>
      <c r="BC15" s="2480"/>
      <c r="BD15" s="612"/>
      <c r="BE15" s="612" t="s">
        <v>1506</v>
      </c>
      <c r="BF15" s="612"/>
      <c r="BG15" s="612"/>
      <c r="BH15" s="612"/>
      <c r="BI15" s="612"/>
      <c r="BJ15" s="612"/>
      <c r="BK15" s="612"/>
      <c r="BL15" s="612"/>
      <c r="BM15" s="612"/>
      <c r="BN15" s="612"/>
    </row>
    <row r="16" spans="1:66" ht="15.75" customHeight="1">
      <c r="A16" s="433"/>
      <c r="B16" s="2500"/>
      <c r="C16" s="2500"/>
      <c r="D16" s="2500"/>
      <c r="E16" s="2452">
        <v>1</v>
      </c>
      <c r="F16" s="2452"/>
      <c r="G16" s="2452"/>
      <c r="H16" s="2501">
        <v>2</v>
      </c>
      <c r="I16" s="2501"/>
      <c r="J16" s="2501"/>
      <c r="K16" s="2502">
        <v>3</v>
      </c>
      <c r="L16" s="2502"/>
      <c r="M16" s="2502"/>
      <c r="N16" s="2503">
        <v>4</v>
      </c>
      <c r="O16" s="2503"/>
      <c r="P16" s="2503"/>
      <c r="Q16" s="2422">
        <v>5</v>
      </c>
      <c r="R16" s="2422"/>
      <c r="S16" s="2422"/>
      <c r="T16" s="2504">
        <v>6</v>
      </c>
      <c r="U16" s="2504"/>
      <c r="V16" s="2504"/>
      <c r="W16" s="2509">
        <v>7</v>
      </c>
      <c r="X16" s="2509"/>
      <c r="Y16" s="2509"/>
      <c r="Z16" s="2510">
        <v>8</v>
      </c>
      <c r="AA16" s="2510"/>
      <c r="AB16" s="2510"/>
      <c r="AC16" s="2507">
        <v>9</v>
      </c>
      <c r="AD16" s="2507"/>
      <c r="AE16" s="2507"/>
      <c r="AF16" s="2410">
        <v>10</v>
      </c>
      <c r="AG16" s="2410"/>
      <c r="AH16" s="2410"/>
      <c r="AI16" s="2508">
        <v>11</v>
      </c>
      <c r="AJ16" s="2508"/>
      <c r="AK16" s="2508"/>
      <c r="AL16" s="2412">
        <v>12</v>
      </c>
      <c r="AM16" s="2412"/>
      <c r="AN16" s="2412"/>
      <c r="AO16" s="2505">
        <v>13</v>
      </c>
      <c r="AP16" s="2505"/>
      <c r="AQ16" s="2505"/>
      <c r="AR16" s="2506">
        <v>14</v>
      </c>
      <c r="AS16" s="2506"/>
      <c r="AT16" s="2506"/>
      <c r="AU16" s="2462">
        <v>15</v>
      </c>
      <c r="AV16" s="2462"/>
      <c r="AW16" s="2462"/>
      <c r="AY16" s="1372">
        <f>ROW()</f>
        <v>16</v>
      </c>
      <c r="AZ16" s="1371" t="s">
        <v>1498</v>
      </c>
      <c r="BA16" s="2479"/>
      <c r="BB16" s="2479"/>
      <c r="BC16" s="2480"/>
      <c r="BD16" s="612"/>
      <c r="BE16" s="1373">
        <f>ROW()</f>
        <v>16</v>
      </c>
      <c r="BF16" s="2452">
        <v>1</v>
      </c>
      <c r="BG16" s="2452"/>
      <c r="BH16" s="2452"/>
      <c r="BI16" s="612" t="s">
        <v>1504</v>
      </c>
      <c r="BJ16" s="612"/>
      <c r="BK16" s="612"/>
      <c r="BL16" s="612"/>
      <c r="BM16" s="612"/>
      <c r="BN16" s="612"/>
    </row>
    <row r="17" spans="1:66" ht="27" customHeight="1">
      <c r="A17" s="433"/>
      <c r="B17" s="2512" t="s">
        <v>909</v>
      </c>
      <c r="C17" s="2512"/>
      <c r="D17" s="2513"/>
      <c r="E17" s="2514" t="str">
        <f>H10</f>
        <v>Alain DUCASSE</v>
      </c>
      <c r="F17" s="2515"/>
      <c r="G17" s="2516"/>
      <c r="H17" s="2514" t="str">
        <f>H11</f>
        <v>Cuisine Actuelle</v>
      </c>
      <c r="I17" s="2515"/>
      <c r="J17" s="2516"/>
      <c r="K17" s="2514" t="str">
        <f>H12</f>
        <v>750 Grammes</v>
      </c>
      <c r="L17" s="2515"/>
      <c r="M17" s="2516"/>
      <c r="N17" s="2514" t="str">
        <f>H13</f>
        <v>Journal des Femmes</v>
      </c>
      <c r="O17" s="2515"/>
      <c r="P17" s="2516"/>
      <c r="Q17" s="2514" t="str">
        <f>H14</f>
        <v>France 3 Carnets de Julie</v>
      </c>
      <c r="R17" s="2515"/>
      <c r="S17" s="2516"/>
      <c r="T17" s="2514" t="str">
        <f>W10</f>
        <v>Supertoinette</v>
      </c>
      <c r="U17" s="2515"/>
      <c r="V17" s="2516"/>
      <c r="W17" s="2514" t="str">
        <f>W11</f>
        <v>Au Féminin.com</v>
      </c>
      <c r="X17" s="2515"/>
      <c r="Y17" s="2516"/>
      <c r="Z17" s="2514" t="str">
        <f>W12</f>
        <v>Délice de Celeste</v>
      </c>
      <c r="AA17" s="2515"/>
      <c r="AB17" s="2516"/>
      <c r="AC17" s="2514" t="str">
        <f>W13</f>
        <v>Saisissez le nom du plat et de l'Auteur</v>
      </c>
      <c r="AD17" s="2515"/>
      <c r="AE17" s="2516"/>
      <c r="AF17" s="2514" t="str">
        <f>W14</f>
        <v>Saisissez le nom du plat et de l'Auteur</v>
      </c>
      <c r="AG17" s="2515"/>
      <c r="AH17" s="2516"/>
      <c r="AI17" s="2514" t="str">
        <f>AI10</f>
        <v>Saisissez le nom du plat et de l'Auteur</v>
      </c>
      <c r="AJ17" s="2515"/>
      <c r="AK17" s="2516"/>
      <c r="AL17" s="2514" t="str">
        <f>AI11</f>
        <v>Saisissez le nom du plat et de l'Auteur</v>
      </c>
      <c r="AM17" s="2515"/>
      <c r="AN17" s="2516"/>
      <c r="AO17" s="2514" t="str">
        <f>AI12</f>
        <v>Saisissez le nom du plat et de l'Auteur</v>
      </c>
      <c r="AP17" s="2515"/>
      <c r="AQ17" s="2516"/>
      <c r="AR17" s="2514" t="str">
        <f>AI13</f>
        <v>Saisissez le nom du plat et de l'Auteur</v>
      </c>
      <c r="AS17" s="2515"/>
      <c r="AT17" s="2516"/>
      <c r="AU17" s="2514" t="str">
        <f>AI14</f>
        <v>Saisissez le nom du plat et de l'Auteur</v>
      </c>
      <c r="AV17" s="2515"/>
      <c r="AW17" s="2516"/>
      <c r="AY17" s="1372">
        <f>ROW()</f>
        <v>17</v>
      </c>
      <c r="AZ17" s="1371" t="s">
        <v>1498</v>
      </c>
      <c r="BA17" s="2479"/>
      <c r="BB17" s="2479"/>
      <c r="BC17" s="2480"/>
      <c r="BD17" s="612"/>
      <c r="BE17" s="612"/>
      <c r="BF17" s="612"/>
      <c r="BG17" s="612"/>
      <c r="BH17" s="612"/>
      <c r="BI17" s="612"/>
      <c r="BJ17" s="612"/>
      <c r="BK17" s="612"/>
      <c r="BL17" s="612"/>
      <c r="BM17" s="612"/>
      <c r="BN17" s="612"/>
    </row>
    <row r="18" spans="1:66" ht="29.25" customHeight="1">
      <c r="A18" s="433"/>
      <c r="B18" s="2512"/>
      <c r="C18" s="2512"/>
      <c r="D18" s="2513"/>
      <c r="E18" s="1051">
        <f>D378</f>
        <v>4</v>
      </c>
      <c r="F18" s="2517" t="str">
        <f>C378</f>
        <v>couverts</v>
      </c>
      <c r="G18" s="2518"/>
      <c r="H18" s="1051">
        <f>D412</f>
        <v>4</v>
      </c>
      <c r="I18" s="2517" t="str">
        <f>C412</f>
        <v>couverts</v>
      </c>
      <c r="J18" s="2518"/>
      <c r="K18" s="1051">
        <f>D446</f>
        <v>4</v>
      </c>
      <c r="L18" s="2517" t="str">
        <f>C446</f>
        <v>couverts</v>
      </c>
      <c r="M18" s="2518"/>
      <c r="N18" s="1051">
        <f>D480</f>
        <v>4</v>
      </c>
      <c r="O18" s="2517" t="str">
        <f>C480</f>
        <v>couverts</v>
      </c>
      <c r="P18" s="2518"/>
      <c r="Q18" s="1051">
        <f>D514</f>
        <v>6</v>
      </c>
      <c r="R18" s="2517" t="str">
        <f>C514</f>
        <v>couverts</v>
      </c>
      <c r="S18" s="2518"/>
      <c r="T18" s="1051">
        <f>D548</f>
        <v>4</v>
      </c>
      <c r="U18" s="2517" t="str">
        <f>C548</f>
        <v>couverts</v>
      </c>
      <c r="V18" s="2518"/>
      <c r="W18" s="1051">
        <f>D582</f>
        <v>6</v>
      </c>
      <c r="X18" s="2517" t="str">
        <f>C582</f>
        <v>couverts</v>
      </c>
      <c r="Y18" s="2518"/>
      <c r="Z18" s="1051">
        <f>D616</f>
        <v>6</v>
      </c>
      <c r="AA18" s="2517" t="str">
        <f>C616</f>
        <v>couverts</v>
      </c>
      <c r="AB18" s="2518"/>
      <c r="AC18" s="1051">
        <f>D650</f>
        <v>1</v>
      </c>
      <c r="AD18" s="2517" t="str">
        <f>C650</f>
        <v>couverts</v>
      </c>
      <c r="AE18" s="2518"/>
      <c r="AF18" s="1051">
        <f>D684</f>
        <v>1</v>
      </c>
      <c r="AG18" s="2517" t="str">
        <f>C684</f>
        <v>couverts</v>
      </c>
      <c r="AH18" s="2518"/>
      <c r="AI18" s="1051">
        <f>D718</f>
        <v>1</v>
      </c>
      <c r="AJ18" s="2517" t="str">
        <f>C718</f>
        <v>couverts</v>
      </c>
      <c r="AK18" s="2518"/>
      <c r="AL18" s="1051">
        <f>D752</f>
        <v>1</v>
      </c>
      <c r="AM18" s="2517" t="str">
        <f>C752</f>
        <v>couverts</v>
      </c>
      <c r="AN18" s="2518"/>
      <c r="AO18" s="1051">
        <f>D786</f>
        <v>1</v>
      </c>
      <c r="AP18" s="2517" t="str">
        <f>C786</f>
        <v>couverts</v>
      </c>
      <c r="AQ18" s="2518"/>
      <c r="AR18" s="1051">
        <f>D820</f>
        <v>1</v>
      </c>
      <c r="AS18" s="2517" t="str">
        <f>C820</f>
        <v>couverts</v>
      </c>
      <c r="AT18" s="2518"/>
      <c r="AU18" s="1051">
        <f>D854</f>
        <v>1</v>
      </c>
      <c r="AV18" s="2517" t="str">
        <f>C854</f>
        <v>couverts</v>
      </c>
      <c r="AW18" s="2518"/>
      <c r="AY18" s="1372">
        <f>ROW()</f>
        <v>18</v>
      </c>
      <c r="AZ18" s="1371" t="s">
        <v>1498</v>
      </c>
      <c r="BA18" s="2479"/>
      <c r="BB18" s="2479"/>
      <c r="BC18" s="2480"/>
      <c r="BD18" s="612"/>
      <c r="BE18" s="612"/>
      <c r="BF18" s="612"/>
      <c r="BG18" s="612"/>
      <c r="BH18" s="612"/>
      <c r="BI18" s="612"/>
      <c r="BJ18" s="612"/>
      <c r="BK18" s="612"/>
      <c r="BL18" s="612"/>
      <c r="BM18" s="612"/>
      <c r="BN18" s="612"/>
    </row>
    <row r="19" spans="1:66" ht="15.75" customHeight="1">
      <c r="A19" s="433"/>
      <c r="B19" s="2408" t="s">
        <v>307</v>
      </c>
      <c r="C19" s="2408"/>
      <c r="D19" s="2519"/>
      <c r="E19" s="2398">
        <v>10</v>
      </c>
      <c r="F19" s="2399"/>
      <c r="G19" s="2511"/>
      <c r="H19" s="2398">
        <v>10</v>
      </c>
      <c r="I19" s="2399"/>
      <c r="J19" s="2511"/>
      <c r="K19" s="2398">
        <v>10</v>
      </c>
      <c r="L19" s="2399"/>
      <c r="M19" s="2511"/>
      <c r="N19" s="2398">
        <v>10</v>
      </c>
      <c r="O19" s="2399"/>
      <c r="P19" s="2511"/>
      <c r="Q19" s="2398">
        <v>10</v>
      </c>
      <c r="R19" s="2399"/>
      <c r="S19" s="2511"/>
      <c r="T19" s="2398">
        <v>10</v>
      </c>
      <c r="U19" s="2399"/>
      <c r="V19" s="2511"/>
      <c r="W19" s="2398">
        <v>10</v>
      </c>
      <c r="X19" s="2399"/>
      <c r="Y19" s="2511"/>
      <c r="Z19" s="2398">
        <v>10</v>
      </c>
      <c r="AA19" s="2399"/>
      <c r="AB19" s="2511"/>
      <c r="AC19" s="2398">
        <v>10</v>
      </c>
      <c r="AD19" s="2399"/>
      <c r="AE19" s="2511"/>
      <c r="AF19" s="2398">
        <v>10</v>
      </c>
      <c r="AG19" s="2399"/>
      <c r="AH19" s="2511"/>
      <c r="AI19" s="2398">
        <v>10</v>
      </c>
      <c r="AJ19" s="2399"/>
      <c r="AK19" s="2511"/>
      <c r="AL19" s="2398">
        <v>10</v>
      </c>
      <c r="AM19" s="2399"/>
      <c r="AN19" s="2511"/>
      <c r="AO19" s="2398">
        <v>10</v>
      </c>
      <c r="AP19" s="2399"/>
      <c r="AQ19" s="2511"/>
      <c r="AR19" s="2398">
        <v>10</v>
      </c>
      <c r="AS19" s="2399"/>
      <c r="AT19" s="2511"/>
      <c r="AU19" s="2398">
        <v>10</v>
      </c>
      <c r="AV19" s="2399"/>
      <c r="AW19" s="2511"/>
      <c r="AY19" s="2482" t="s">
        <v>1498</v>
      </c>
      <c r="AZ19" s="2482" t="s">
        <v>1498</v>
      </c>
      <c r="BA19" s="2484" t="s">
        <v>1497</v>
      </c>
      <c r="BB19" s="2484"/>
      <c r="BC19" s="2485"/>
      <c r="BD19" s="612"/>
      <c r="BE19" s="612"/>
      <c r="BF19" s="612"/>
      <c r="BG19" s="612"/>
      <c r="BH19" s="612"/>
      <c r="BI19" s="612"/>
      <c r="BJ19" s="612"/>
      <c r="BK19" s="612"/>
      <c r="BL19" s="612"/>
      <c r="BM19" s="612"/>
      <c r="BN19" s="612"/>
    </row>
    <row r="20" spans="1:66" ht="29.25" customHeight="1">
      <c r="A20" s="433"/>
      <c r="B20" s="2408"/>
      <c r="C20" s="2408"/>
      <c r="D20" s="2519"/>
      <c r="E20" s="2398"/>
      <c r="F20" s="2399"/>
      <c r="G20" s="2511"/>
      <c r="H20" s="2398"/>
      <c r="I20" s="2399"/>
      <c r="J20" s="2511"/>
      <c r="K20" s="2398"/>
      <c r="L20" s="2399"/>
      <c r="M20" s="2511"/>
      <c r="N20" s="2398"/>
      <c r="O20" s="2399"/>
      <c r="P20" s="2511"/>
      <c r="Q20" s="2398"/>
      <c r="R20" s="2399"/>
      <c r="S20" s="2511"/>
      <c r="T20" s="2398"/>
      <c r="U20" s="2399"/>
      <c r="V20" s="2511"/>
      <c r="W20" s="2398"/>
      <c r="X20" s="2399"/>
      <c r="Y20" s="2511"/>
      <c r="Z20" s="2398"/>
      <c r="AA20" s="2399"/>
      <c r="AB20" s="2511"/>
      <c r="AC20" s="2398"/>
      <c r="AD20" s="2399"/>
      <c r="AE20" s="2511"/>
      <c r="AF20" s="2398"/>
      <c r="AG20" s="2399"/>
      <c r="AH20" s="2511"/>
      <c r="AI20" s="2398"/>
      <c r="AJ20" s="2399"/>
      <c r="AK20" s="2511"/>
      <c r="AL20" s="2398"/>
      <c r="AM20" s="2399"/>
      <c r="AN20" s="2511"/>
      <c r="AO20" s="2398"/>
      <c r="AP20" s="2399"/>
      <c r="AQ20" s="2511"/>
      <c r="AR20" s="2398"/>
      <c r="AS20" s="2399"/>
      <c r="AT20" s="2511"/>
      <c r="AU20" s="2398"/>
      <c r="AV20" s="2399"/>
      <c r="AW20" s="2511"/>
      <c r="AY20" s="2483"/>
      <c r="AZ20" s="2483"/>
      <c r="BA20" s="2486"/>
      <c r="BB20" s="2486"/>
      <c r="BC20" s="2487"/>
      <c r="BD20" s="612"/>
      <c r="BE20" s="612" t="s">
        <v>1506</v>
      </c>
      <c r="BF20" s="612"/>
      <c r="BG20" s="612"/>
      <c r="BH20" s="612"/>
      <c r="BI20" s="612"/>
      <c r="BJ20" s="612"/>
      <c r="BK20" s="612"/>
      <c r="BL20" s="612"/>
      <c r="BM20" s="612"/>
      <c r="BN20" s="612"/>
    </row>
    <row r="21" spans="1:66" ht="16.5" customHeight="1">
      <c r="A21" s="433"/>
      <c r="B21" s="2520" t="s">
        <v>910</v>
      </c>
      <c r="C21" s="2522" t="s">
        <v>171</v>
      </c>
      <c r="D21" s="2524" t="s">
        <v>911</v>
      </c>
      <c r="E21" s="1052"/>
      <c r="F21" s="1053" t="s">
        <v>912</v>
      </c>
      <c r="G21" s="1054">
        <f>A377</f>
        <v>377</v>
      </c>
      <c r="H21" s="1052"/>
      <c r="I21" s="1053" t="s">
        <v>912</v>
      </c>
      <c r="J21" s="1054">
        <f>A411</f>
        <v>411</v>
      </c>
      <c r="K21" s="1052"/>
      <c r="L21" s="1053" t="s">
        <v>912</v>
      </c>
      <c r="M21" s="1054">
        <f>A445</f>
        <v>445</v>
      </c>
      <c r="N21" s="1052"/>
      <c r="O21" s="1053" t="s">
        <v>912</v>
      </c>
      <c r="P21" s="1054">
        <f>A479</f>
        <v>479</v>
      </c>
      <c r="Q21" s="1052"/>
      <c r="R21" s="1053" t="s">
        <v>912</v>
      </c>
      <c r="S21" s="1054">
        <f>A513</f>
        <v>513</v>
      </c>
      <c r="T21" s="1052"/>
      <c r="U21" s="1053" t="s">
        <v>912</v>
      </c>
      <c r="V21" s="1054">
        <f>A547</f>
        <v>547</v>
      </c>
      <c r="W21" s="1052"/>
      <c r="X21" s="1053" t="s">
        <v>912</v>
      </c>
      <c r="Y21" s="1054">
        <f>A581</f>
        <v>581</v>
      </c>
      <c r="Z21" s="1052"/>
      <c r="AA21" s="1053" t="s">
        <v>912</v>
      </c>
      <c r="AB21" s="1054">
        <f>A615</f>
        <v>615</v>
      </c>
      <c r="AC21" s="1052"/>
      <c r="AD21" s="1053" t="s">
        <v>912</v>
      </c>
      <c r="AE21" s="1054">
        <f>A649</f>
        <v>649</v>
      </c>
      <c r="AF21" s="1052"/>
      <c r="AG21" s="1053" t="s">
        <v>912</v>
      </c>
      <c r="AH21" s="1054">
        <f>A683</f>
        <v>683</v>
      </c>
      <c r="AI21" s="1052"/>
      <c r="AJ21" s="1053" t="s">
        <v>912</v>
      </c>
      <c r="AK21" s="1054">
        <f>A717</f>
        <v>717</v>
      </c>
      <c r="AL21" s="1052"/>
      <c r="AM21" s="1053" t="s">
        <v>912</v>
      </c>
      <c r="AN21" s="1054">
        <f>A751</f>
        <v>751</v>
      </c>
      <c r="AO21" s="1052"/>
      <c r="AP21" s="1053" t="s">
        <v>912</v>
      </c>
      <c r="AQ21" s="1054">
        <f>A785</f>
        <v>785</v>
      </c>
      <c r="AR21" s="1052"/>
      <c r="AS21" s="1053" t="s">
        <v>912</v>
      </c>
      <c r="AT21" s="1054">
        <f>A751</f>
        <v>751</v>
      </c>
      <c r="AU21" s="1052"/>
      <c r="AV21" s="1053" t="s">
        <v>912</v>
      </c>
      <c r="AW21" s="1054">
        <f>A853</f>
        <v>853</v>
      </c>
      <c r="AY21" s="1372">
        <f>ROW()</f>
        <v>21</v>
      </c>
      <c r="AZ21" s="1371" t="s">
        <v>1498</v>
      </c>
      <c r="BA21" s="2488" t="s">
        <v>1496</v>
      </c>
      <c r="BB21" s="2488"/>
      <c r="BC21" s="2489"/>
      <c r="BD21" s="612"/>
      <c r="BE21" s="1373">
        <f>ROW()</f>
        <v>21</v>
      </c>
      <c r="BF21" s="1052"/>
      <c r="BG21" s="1053" t="s">
        <v>912</v>
      </c>
      <c r="BH21" s="1054">
        <v>377</v>
      </c>
      <c r="BI21" s="612"/>
      <c r="BJ21" s="612"/>
      <c r="BK21" s="612"/>
      <c r="BL21" s="612"/>
      <c r="BM21" s="612"/>
      <c r="BN21" s="612"/>
    </row>
    <row r="22" spans="1:66" ht="16.5" customHeight="1">
      <c r="A22" s="433"/>
      <c r="B22" s="2521"/>
      <c r="C22" s="2523"/>
      <c r="D22" s="2525"/>
      <c r="E22" s="1055">
        <f>E18</f>
        <v>4</v>
      </c>
      <c r="F22" s="1056"/>
      <c r="G22" s="1057">
        <f>E19</f>
        <v>10</v>
      </c>
      <c r="H22" s="1055">
        <f>H18</f>
        <v>4</v>
      </c>
      <c r="I22" s="1056"/>
      <c r="J22" s="1057">
        <f>H19</f>
        <v>10</v>
      </c>
      <c r="K22" s="1055">
        <f>K18</f>
        <v>4</v>
      </c>
      <c r="L22" s="1056"/>
      <c r="M22" s="1057">
        <f>K19</f>
        <v>10</v>
      </c>
      <c r="N22" s="1055">
        <f>N18</f>
        <v>4</v>
      </c>
      <c r="O22" s="1056"/>
      <c r="P22" s="1057">
        <f>N19</f>
        <v>10</v>
      </c>
      <c r="Q22" s="1055">
        <f>Q18</f>
        <v>6</v>
      </c>
      <c r="R22" s="1056"/>
      <c r="S22" s="1057">
        <f>Q19</f>
        <v>10</v>
      </c>
      <c r="T22" s="1055">
        <f>T18</f>
        <v>4</v>
      </c>
      <c r="U22" s="1056"/>
      <c r="V22" s="1057">
        <f>T19</f>
        <v>10</v>
      </c>
      <c r="W22" s="1055">
        <f>W18</f>
        <v>6</v>
      </c>
      <c r="X22" s="1056"/>
      <c r="Y22" s="1057">
        <f>W19</f>
        <v>10</v>
      </c>
      <c r="Z22" s="1055">
        <f>Z18</f>
        <v>6</v>
      </c>
      <c r="AA22" s="1056"/>
      <c r="AB22" s="1057">
        <f>Z19</f>
        <v>10</v>
      </c>
      <c r="AC22" s="1055">
        <f>AC18</f>
        <v>1</v>
      </c>
      <c r="AD22" s="1056"/>
      <c r="AE22" s="1057">
        <f>AC19</f>
        <v>10</v>
      </c>
      <c r="AF22" s="1055">
        <f>AF18</f>
        <v>1</v>
      </c>
      <c r="AG22" s="1056"/>
      <c r="AH22" s="1057">
        <f>AF19</f>
        <v>10</v>
      </c>
      <c r="AI22" s="1055">
        <f>AI18</f>
        <v>1</v>
      </c>
      <c r="AJ22" s="1056"/>
      <c r="AK22" s="1057">
        <f>AI19</f>
        <v>10</v>
      </c>
      <c r="AL22" s="1055">
        <f>AL18</f>
        <v>1</v>
      </c>
      <c r="AM22" s="1056"/>
      <c r="AN22" s="1057">
        <f>AL19</f>
        <v>10</v>
      </c>
      <c r="AO22" s="1055">
        <f>AO18</f>
        <v>1</v>
      </c>
      <c r="AP22" s="1056"/>
      <c r="AQ22" s="1057">
        <f>AO19</f>
        <v>10</v>
      </c>
      <c r="AR22" s="1055">
        <f>AR18</f>
        <v>1</v>
      </c>
      <c r="AS22" s="1056"/>
      <c r="AT22" s="1057">
        <f>AR19</f>
        <v>10</v>
      </c>
      <c r="AU22" s="1055">
        <f>AU18</f>
        <v>1</v>
      </c>
      <c r="AV22" s="1056"/>
      <c r="AW22" s="1057">
        <f>AU19</f>
        <v>10</v>
      </c>
      <c r="AY22" s="1372">
        <f>ROW()</f>
        <v>22</v>
      </c>
      <c r="AZ22" s="1371" t="s">
        <v>1498</v>
      </c>
      <c r="BA22" s="2490"/>
      <c r="BB22" s="2490"/>
      <c r="BC22" s="2491"/>
      <c r="BD22" s="612"/>
      <c r="BF22" s="2492" t="s">
        <v>1507</v>
      </c>
      <c r="BG22" s="2493"/>
      <c r="BH22" s="1054">
        <v>853</v>
      </c>
      <c r="BI22" s="612"/>
      <c r="BJ22" s="612"/>
      <c r="BK22" s="612"/>
      <c r="BL22" s="612"/>
      <c r="BM22" s="612"/>
      <c r="BN22" s="612"/>
    </row>
    <row r="23" spans="1:66" ht="18.75">
      <c r="A23" s="1058"/>
      <c r="B23" s="1059" t="s">
        <v>913</v>
      </c>
      <c r="C23" s="1060"/>
      <c r="D23" s="1061"/>
      <c r="E23" s="1062" t="str">
        <f>IF(A23=E16,D23,"")</f>
        <v/>
      </c>
      <c r="F23" s="1063" t="str">
        <f>IF(A23=E16,C23,"")</f>
        <v/>
      </c>
      <c r="G23" s="1064" t="str">
        <f>IF(ISTEXT(E23),E23,(E23/E22)*G22)</f>
        <v/>
      </c>
      <c r="H23" s="1062" t="str">
        <f>IF(A23=H16,D23,"")</f>
        <v/>
      </c>
      <c r="I23" s="1065" t="str">
        <f>IF(A23=H16,C23,"")</f>
        <v/>
      </c>
      <c r="J23" s="1066" t="str">
        <f>IF(ISTEXT(H23),H23,(H23/H22)*J22)</f>
        <v/>
      </c>
      <c r="K23" s="1062" t="str">
        <f>IF(A23=K16,D23,"")</f>
        <v/>
      </c>
      <c r="L23" s="1067" t="str">
        <f>IF(A23=K16,C23,"")</f>
        <v/>
      </c>
      <c r="M23" s="1068" t="str">
        <f>IF(ISTEXT(K23),K23,(K23/K22)*M22)</f>
        <v/>
      </c>
      <c r="N23" s="1062" t="str">
        <f>IF(A23=N16,D23,"")</f>
        <v/>
      </c>
      <c r="O23" s="1069" t="str">
        <f>IF(A23=N16,C23,"")</f>
        <v/>
      </c>
      <c r="P23" s="1070" t="str">
        <f>IF(ISTEXT(N23),N23,(N23/N22)*P22)</f>
        <v/>
      </c>
      <c r="Q23" s="1062" t="str">
        <f>IF(A23=Q16,D23,"")</f>
        <v/>
      </c>
      <c r="R23" s="1071" t="str">
        <f>IF(A23=Q16,C23,"")</f>
        <v/>
      </c>
      <c r="S23" s="1072" t="str">
        <f>IF(ISTEXT(Q23),Q23,(Q23/Q22)*S22)</f>
        <v/>
      </c>
      <c r="T23" s="1062" t="str">
        <f>IF(A23=T16,D23,"")</f>
        <v/>
      </c>
      <c r="U23" s="1073" t="str">
        <f>IF(A23=T16,C23,"")</f>
        <v/>
      </c>
      <c r="V23" s="1074" t="str">
        <f>IF(ISTEXT(T23),T23,(T23/T22)*V22)</f>
        <v/>
      </c>
      <c r="W23" s="1062" t="str">
        <f>IF(A23=W16,D23,"")</f>
        <v/>
      </c>
      <c r="X23" s="1075" t="str">
        <f>IF(A23=W16,C23,"")</f>
        <v/>
      </c>
      <c r="Y23" s="1076" t="str">
        <f>IF(ISTEXT(W23),W23,(W23/W22)*Y22)</f>
        <v/>
      </c>
      <c r="Z23" s="1062" t="str">
        <f>IF(A23=Z16,D23,"")</f>
        <v/>
      </c>
      <c r="AA23" s="1077" t="str">
        <f>IF(A23=Z16,C23,"")</f>
        <v/>
      </c>
      <c r="AB23" s="1078" t="str">
        <f>IF(ISTEXT(Z23),Z23,(Z23/Z22)*AB22)</f>
        <v/>
      </c>
      <c r="AC23" s="1062" t="str">
        <f>IF(A23=AC16,D23,"")</f>
        <v/>
      </c>
      <c r="AD23" s="1079" t="str">
        <f>IF(A23=AC16,C23,"")</f>
        <v/>
      </c>
      <c r="AE23" s="1080" t="str">
        <f>IF(ISTEXT(AC23),AC23,(AC23/AC22)*AE22)</f>
        <v/>
      </c>
      <c r="AF23" s="1062" t="str">
        <f>IF(A23=AF16,D23,"")</f>
        <v/>
      </c>
      <c r="AG23" s="1081" t="str">
        <f>IF(A23=AF16,C23,"")</f>
        <v/>
      </c>
      <c r="AH23" s="1082" t="str">
        <f>IF(ISTEXT(AF23),AF23,(AF23/AF22)*AH22)</f>
        <v/>
      </c>
      <c r="AI23" s="1062" t="str">
        <f>IF(A23=AI16,D23,"")</f>
        <v/>
      </c>
      <c r="AJ23" s="1083" t="str">
        <f>IF(A23=AI16,C23,"")</f>
        <v/>
      </c>
      <c r="AK23" s="1084" t="str">
        <f>IF(ISTEXT(AI23),AI23,(AI23/AI22)*AK22)</f>
        <v/>
      </c>
      <c r="AL23" s="1062" t="str">
        <f>IF(A23=AL16,D23,"")</f>
        <v/>
      </c>
      <c r="AM23" s="1085" t="str">
        <f>IF(A23=AL16,C23,"")</f>
        <v/>
      </c>
      <c r="AN23" s="1086" t="str">
        <f>IF(ISTEXT(AL23),AL23,(AL23/AL22)*AN22)</f>
        <v/>
      </c>
      <c r="AO23" s="1062" t="str">
        <f>IF(A23=AO16,D23,"")</f>
        <v/>
      </c>
      <c r="AP23" s="1087" t="str">
        <f>IF(A23=AO16,C23,"")</f>
        <v/>
      </c>
      <c r="AQ23" s="1088" t="str">
        <f>IF(ISTEXT(AO23),AO23,(AO23/AO22)*AQ22)</f>
        <v/>
      </c>
      <c r="AR23" s="1062" t="str">
        <f>IF(A23=AR16,D23,"")</f>
        <v/>
      </c>
      <c r="AS23" s="1089" t="str">
        <f>IF(A23=AR16,C23,"")</f>
        <v/>
      </c>
      <c r="AT23" s="1090" t="str">
        <f>IF(ISTEXT(AR23),AR23,(AR23/AR22)*AT22)</f>
        <v/>
      </c>
      <c r="AU23" s="1062" t="str">
        <f>IF(A23=AU16,D23,"")</f>
        <v/>
      </c>
      <c r="AV23" s="1091" t="str">
        <f>IF(A23=AU16,C23,"")</f>
        <v/>
      </c>
      <c r="AW23" s="1092" t="str">
        <f>IF(ISTEXT(AU23),AU23,(AU23/AU22)*AW22)</f>
        <v/>
      </c>
      <c r="AY23" s="612"/>
      <c r="AZ23" s="612"/>
      <c r="BA23" s="612"/>
      <c r="BB23" s="612"/>
      <c r="BC23" s="612"/>
      <c r="BD23" s="612"/>
      <c r="BE23" s="612"/>
      <c r="BF23" s="612"/>
      <c r="BG23" s="612"/>
      <c r="BH23" s="612"/>
      <c r="BI23" s="612"/>
      <c r="BJ23" s="612"/>
      <c r="BK23" s="612"/>
      <c r="BL23" s="612"/>
      <c r="BM23" s="612"/>
      <c r="BN23" s="612"/>
    </row>
    <row r="24" spans="1:66" ht="18.75">
      <c r="A24" s="1058"/>
      <c r="B24" s="1093" t="s">
        <v>914</v>
      </c>
      <c r="C24" s="1094"/>
      <c r="D24" s="1095"/>
      <c r="E24" s="1062" t="str">
        <f>IF(A24=E16,D24,"")</f>
        <v/>
      </c>
      <c r="F24" s="1063" t="str">
        <f>IF(A24=E16,C24,"")</f>
        <v/>
      </c>
      <c r="G24" s="1064" t="str">
        <f>IF(ISTEXT(E24),E24,(E24/E22)*G22)</f>
        <v/>
      </c>
      <c r="H24" s="1062" t="str">
        <f>IF(A24=H16,D24,"")</f>
        <v/>
      </c>
      <c r="I24" s="1065" t="str">
        <f>IF(A24=H16,C24,"")</f>
        <v/>
      </c>
      <c r="J24" s="1066" t="str">
        <f>IF(ISTEXT(H24),H24,(H24/H22)*J22)</f>
        <v/>
      </c>
      <c r="K24" s="1062" t="str">
        <f>IF(A24=K16,D24,"")</f>
        <v/>
      </c>
      <c r="L24" s="1067" t="str">
        <f>IF(A24=K16,C24,"")</f>
        <v/>
      </c>
      <c r="M24" s="1068" t="str">
        <f>IF(ISTEXT(K24),K24,(K24/K22)*M22)</f>
        <v/>
      </c>
      <c r="N24" s="1062" t="str">
        <f>IF(A24=N16,D24,"")</f>
        <v/>
      </c>
      <c r="O24" s="1069" t="str">
        <f>IF(A24=N16,C24,"")</f>
        <v/>
      </c>
      <c r="P24" s="1070" t="str">
        <f>IF(ISTEXT(N24),N24,(N24/N22)*P22)</f>
        <v/>
      </c>
      <c r="Q24" s="1062" t="str">
        <f>IF(A24=Q16,D24,"")</f>
        <v/>
      </c>
      <c r="R24" s="1071" t="str">
        <f>IF(A24=Q16,C24,"")</f>
        <v/>
      </c>
      <c r="S24" s="1072" t="str">
        <f>IF(ISTEXT(Q24),Q24,(Q24/Q22)*S22)</f>
        <v/>
      </c>
      <c r="T24" s="1062" t="str">
        <f>IF(A24=T16,D24,"")</f>
        <v/>
      </c>
      <c r="U24" s="1073" t="str">
        <f>IF(A24=T16,C24,"")</f>
        <v/>
      </c>
      <c r="V24" s="1074" t="str">
        <f>IF(ISTEXT(T24),T24,(T24/T22)*V22)</f>
        <v/>
      </c>
      <c r="W24" s="1062" t="str">
        <f>IF(A24=W16,D24,"")</f>
        <v/>
      </c>
      <c r="X24" s="1075" t="str">
        <f>IF(A24=W16,C24,"")</f>
        <v/>
      </c>
      <c r="Y24" s="1076" t="str">
        <f>IF(ISTEXT(W24),W24,(W24/W22)*Y22)</f>
        <v/>
      </c>
      <c r="Z24" s="1062" t="str">
        <f>IF(A24=Z16,D24,"")</f>
        <v/>
      </c>
      <c r="AA24" s="1077" t="str">
        <f>IF(A24=Z16,C24,"")</f>
        <v/>
      </c>
      <c r="AB24" s="1078" t="str">
        <f>IF(ISTEXT(Z24),Z24,(Z24/Z22)*AB22)</f>
        <v/>
      </c>
      <c r="AC24" s="1062" t="str">
        <f>IF(A24=AC16,D24,"")</f>
        <v/>
      </c>
      <c r="AD24" s="1079" t="str">
        <f>IF(A24=AC16,C24,"")</f>
        <v/>
      </c>
      <c r="AE24" s="1080" t="str">
        <f>IF(ISTEXT(AC24),AC24,(AC24/AC22)*AE22)</f>
        <v/>
      </c>
      <c r="AF24" s="1062" t="str">
        <f>IF(A24=AF16,D24,"")</f>
        <v/>
      </c>
      <c r="AG24" s="1081" t="str">
        <f>IF(A24=AF16,C24,"")</f>
        <v/>
      </c>
      <c r="AH24" s="1082" t="str">
        <f>IF(ISTEXT(AF24),AF24,(AF24/AF22)*AH22)</f>
        <v/>
      </c>
      <c r="AI24" s="1062" t="str">
        <f>IF(A24=AI16,D24,"")</f>
        <v/>
      </c>
      <c r="AJ24" s="1083" t="str">
        <f>IF(A24=AI16,C24,"")</f>
        <v/>
      </c>
      <c r="AK24" s="1084" t="str">
        <f>IF(ISTEXT(AI24),AI24,(AI24/AI22)*AK22)</f>
        <v/>
      </c>
      <c r="AL24" s="1062" t="str">
        <f>IF(A24=AL16,D24,"")</f>
        <v/>
      </c>
      <c r="AM24" s="1085" t="str">
        <f>IF(A24=AL16,C24,"")</f>
        <v/>
      </c>
      <c r="AN24" s="1086" t="str">
        <f>IF(ISTEXT(AL24),AL24,(AL24/AL22)*AN22)</f>
        <v/>
      </c>
      <c r="AO24" s="1062" t="str">
        <f>IF(A24=AO16,D24,"")</f>
        <v/>
      </c>
      <c r="AP24" s="1087" t="str">
        <f>IF(A24=AO16,C24,"")</f>
        <v/>
      </c>
      <c r="AQ24" s="1088" t="str">
        <f>IF(ISTEXT(AO24),AO24,(AO24/AO22)*AQ22)</f>
        <v/>
      </c>
      <c r="AR24" s="1062" t="str">
        <f>IF(A24=AR16,D24,"")</f>
        <v/>
      </c>
      <c r="AS24" s="1089" t="str">
        <f>IF(A24=AR16,C24,"")</f>
        <v/>
      </c>
      <c r="AT24" s="1090" t="str">
        <f>IF(ISTEXT(AR24),AR24,(AR24/AR22)*AT22)</f>
        <v/>
      </c>
      <c r="AU24" s="1062" t="str">
        <f>IF(A24=AU16,D24,"")</f>
        <v/>
      </c>
      <c r="AV24" s="1091" t="str">
        <f>IF(A24=AU16,C24,"")</f>
        <v/>
      </c>
      <c r="AW24" s="1092" t="str">
        <f>IF(ISTEXT(AU24),AU24,(AU24/AU22)*AW22)</f>
        <v/>
      </c>
      <c r="AY24" s="612"/>
      <c r="AZ24" s="1368" t="s">
        <v>913</v>
      </c>
      <c r="BA24" s="1368"/>
      <c r="BD24" s="612"/>
      <c r="BE24" s="612"/>
      <c r="BF24" s="612"/>
      <c r="BG24" s="612"/>
      <c r="BH24" s="612"/>
      <c r="BI24" s="612"/>
      <c r="BJ24" s="612"/>
      <c r="BK24" s="612"/>
      <c r="BL24" s="612"/>
      <c r="BM24" s="612"/>
      <c r="BN24" s="612"/>
    </row>
    <row r="25" spans="1:66" ht="18.75">
      <c r="A25" s="1058"/>
      <c r="B25" s="1352"/>
      <c r="C25" s="1409"/>
      <c r="D25" s="1410"/>
      <c r="E25" s="1062" t="str">
        <f>IF(A25=E16,D25,"")</f>
        <v/>
      </c>
      <c r="F25" s="1063" t="str">
        <f>IF(A25=E16,C25,"")</f>
        <v/>
      </c>
      <c r="G25" s="1064" t="str">
        <f>IF(ISTEXT(E25),E25,(E25/E22)*G22)</f>
        <v/>
      </c>
      <c r="H25" s="1062" t="str">
        <f>IF(A25=H16,D25,"")</f>
        <v/>
      </c>
      <c r="I25" s="1065" t="str">
        <f>IF(A25=H16,C25,"")</f>
        <v/>
      </c>
      <c r="J25" s="1066" t="str">
        <f>IF(ISTEXT(H25),H25,(H25/H22)*J22)</f>
        <v/>
      </c>
      <c r="K25" s="1062" t="str">
        <f>IF(A25=K16,D25,"")</f>
        <v/>
      </c>
      <c r="L25" s="1067" t="str">
        <f>IF(A25=K16,C25,"")</f>
        <v/>
      </c>
      <c r="M25" s="1068" t="str">
        <f>IF(ISTEXT(K25),K25,(K25/K22)*M22)</f>
        <v/>
      </c>
      <c r="N25" s="1062" t="str">
        <f>IF(A25=N16,D25,"")</f>
        <v/>
      </c>
      <c r="O25" s="1069" t="str">
        <f>IF(A25=N16,C25,"")</f>
        <v/>
      </c>
      <c r="P25" s="1070" t="str">
        <f>IF(ISTEXT(N25),N25,(N25/N22)*P22)</f>
        <v/>
      </c>
      <c r="Q25" s="1062" t="str">
        <f>IF(A25=Q16,D25,"")</f>
        <v/>
      </c>
      <c r="R25" s="1071" t="str">
        <f>IF(A25=Q16,C25,"")</f>
        <v/>
      </c>
      <c r="S25" s="1072" t="str">
        <f>IF(ISTEXT(Q25),Q25,(Q25/Q22)*S22)</f>
        <v/>
      </c>
      <c r="T25" s="1062" t="str">
        <f>IF(A25=T16,D25,"")</f>
        <v/>
      </c>
      <c r="U25" s="1073" t="str">
        <f>IF(A25=T16,C25,"")</f>
        <v/>
      </c>
      <c r="V25" s="1074" t="str">
        <f>IF(ISTEXT(T25),T25,(T25/T22)*V22)</f>
        <v/>
      </c>
      <c r="W25" s="1062" t="str">
        <f>IF(A25=W16,D25,"")</f>
        <v/>
      </c>
      <c r="X25" s="1075" t="str">
        <f>IF(A25=W16,C25,"")</f>
        <v/>
      </c>
      <c r="Y25" s="1076" t="str">
        <f>IF(ISTEXT(W25),W25,(W25/W22)*Y22)</f>
        <v/>
      </c>
      <c r="Z25" s="1062" t="str">
        <f>IF(A25=Z16,D25,"")</f>
        <v/>
      </c>
      <c r="AA25" s="1077" t="str">
        <f>IF(A25=Z16,C25,"")</f>
        <v/>
      </c>
      <c r="AB25" s="1078" t="str">
        <f>IF(ISTEXT(Z25),Z25,(Z25/Z22)*AB22)</f>
        <v/>
      </c>
      <c r="AC25" s="1062" t="str">
        <f>IF(A25=AC16,D25,"")</f>
        <v/>
      </c>
      <c r="AD25" s="1079" t="str">
        <f>IF(A25=AC16,C25,"")</f>
        <v/>
      </c>
      <c r="AE25" s="1080" t="str">
        <f>IF(ISTEXT(AC25),AC25,(AC25/AC22)*AE22)</f>
        <v/>
      </c>
      <c r="AF25" s="1062" t="str">
        <f>IF(A25=AF16,D25,"")</f>
        <v/>
      </c>
      <c r="AG25" s="1081" t="str">
        <f>IF(A25=AF16,C25,"")</f>
        <v/>
      </c>
      <c r="AH25" s="1082" t="str">
        <f>IF(ISTEXT(AF25),AF25,(AF25/AF22)*AH22)</f>
        <v/>
      </c>
      <c r="AI25" s="1062" t="str">
        <f>IF(A25=AI16,D25,"")</f>
        <v/>
      </c>
      <c r="AJ25" s="1083" t="str">
        <f>IF(A25=AI16,C25,"")</f>
        <v/>
      </c>
      <c r="AK25" s="1084" t="str">
        <f>IF(ISTEXT(AI25),AI25,(AI25/AI22)*AK22)</f>
        <v/>
      </c>
      <c r="AL25" s="1062" t="str">
        <f>IF(A25=AL16,D25,"")</f>
        <v/>
      </c>
      <c r="AM25" s="1085" t="str">
        <f>IF(A25=AL16,C25,"")</f>
        <v/>
      </c>
      <c r="AN25" s="1086" t="str">
        <f>IF(ISTEXT(AL25),AL25,(AL25/AL22)*AN22)</f>
        <v/>
      </c>
      <c r="AO25" s="1062" t="str">
        <f>IF(A25=AO16,D25,"")</f>
        <v/>
      </c>
      <c r="AP25" s="1087" t="str">
        <f>IF(A25=AO16,C25,"")</f>
        <v/>
      </c>
      <c r="AQ25" s="1088" t="str">
        <f>IF(ISTEXT(AO25),AO25,(AO25/AO22)*AQ22)</f>
        <v/>
      </c>
      <c r="AR25" s="1062" t="str">
        <f>IF(A25=AR16,D25,"")</f>
        <v/>
      </c>
      <c r="AS25" s="1089" t="str">
        <f>IF(A25=AR16,C25,"")</f>
        <v/>
      </c>
      <c r="AT25" s="1090" t="str">
        <f>IF(ISTEXT(AR25),AR25,(AR25/AR22)*AT22)</f>
        <v/>
      </c>
      <c r="AU25" s="1062" t="str">
        <f>IF(A25=AU16,D25,"")</f>
        <v/>
      </c>
      <c r="AV25" s="1091" t="str">
        <f>IF(A25=AU16,C25,"")</f>
        <v/>
      </c>
      <c r="AW25" s="1092" t="str">
        <f>IF(ISTEXT(AU25),AU25,(AU25/AU22)*AW22)</f>
        <v/>
      </c>
      <c r="AY25" s="612"/>
      <c r="AZ25" s="1376" t="s">
        <v>186</v>
      </c>
      <c r="BA25" s="1369" t="s">
        <v>187</v>
      </c>
      <c r="BB25" s="1369" t="s">
        <v>268</v>
      </c>
      <c r="BC25" s="1369" t="s">
        <v>290</v>
      </c>
      <c r="BD25" s="612"/>
      <c r="BE25" s="612"/>
      <c r="BF25" s="612"/>
      <c r="BG25" s="612"/>
      <c r="BH25" s="612"/>
      <c r="BI25" s="612"/>
      <c r="BJ25" s="612"/>
      <c r="BK25" s="612"/>
      <c r="BL25" s="612"/>
      <c r="BM25" s="612"/>
      <c r="BN25" s="612"/>
    </row>
    <row r="26" spans="1:66" ht="18.75">
      <c r="A26" s="1058">
        <v>1</v>
      </c>
      <c r="B26" s="1102" t="s">
        <v>280</v>
      </c>
      <c r="C26" s="1103" t="s">
        <v>9</v>
      </c>
      <c r="D26" s="1104">
        <v>0.01</v>
      </c>
      <c r="E26" s="1062">
        <f>IF(A26=E16,D26,"")</f>
        <v>0.01</v>
      </c>
      <c r="F26" s="1063" t="str">
        <f>IF(A26=E16,C26,"")</f>
        <v>Kg</v>
      </c>
      <c r="G26" s="1064">
        <f>IF(ISTEXT(E26),E26,(E26/E22)*G22)</f>
        <v>2.5000000000000001E-2</v>
      </c>
      <c r="H26" s="1062" t="str">
        <f>IF(A26=H16,D26,"")</f>
        <v/>
      </c>
      <c r="I26" s="1065" t="str">
        <f>IF(A26=H16,C26,"")</f>
        <v/>
      </c>
      <c r="J26" s="1066" t="str">
        <f>IF(ISTEXT(H26),H26,(H26/H22)*J22)</f>
        <v/>
      </c>
      <c r="K26" s="1062" t="str">
        <f>IF(A26=K16,D26,"")</f>
        <v/>
      </c>
      <c r="L26" s="1067" t="str">
        <f>IF(A26=K16,C26,"")</f>
        <v/>
      </c>
      <c r="M26" s="1068" t="str">
        <f>IF(ISTEXT(K26),K26,(K26/K22)*M22)</f>
        <v/>
      </c>
      <c r="N26" s="1062" t="str">
        <f>IF(A26=N16,D26,"")</f>
        <v/>
      </c>
      <c r="O26" s="1069" t="str">
        <f>IF(A26=N16,C26,"")</f>
        <v/>
      </c>
      <c r="P26" s="1070" t="str">
        <f>IF(ISTEXT(N26),N26,(N26/N22)*P22)</f>
        <v/>
      </c>
      <c r="Q26" s="1062" t="str">
        <f>IF(A26=Q16,D26,"")</f>
        <v/>
      </c>
      <c r="R26" s="1071" t="str">
        <f>IF(A26=Q16,C26,"")</f>
        <v/>
      </c>
      <c r="S26" s="1072" t="str">
        <f>IF(ISTEXT(Q26),Q26,(Q26/Q22)*S22)</f>
        <v/>
      </c>
      <c r="T26" s="1062" t="str">
        <f>IF(A26=T16,D26,"")</f>
        <v/>
      </c>
      <c r="U26" s="1073" t="str">
        <f>IF(A26=T16,C26,"")</f>
        <v/>
      </c>
      <c r="V26" s="1074" t="str">
        <f>IF(ISTEXT(T26),T26,(T26/T22)*V22)</f>
        <v/>
      </c>
      <c r="W26" s="1062" t="str">
        <f>IF(A26=W16,D26,"")</f>
        <v/>
      </c>
      <c r="X26" s="1075" t="str">
        <f>IF(A26=W16,C26,"")</f>
        <v/>
      </c>
      <c r="Y26" s="1076" t="str">
        <f>IF(ISTEXT(W26),W26,(W26/W22)*Y22)</f>
        <v/>
      </c>
      <c r="Z26" s="1062" t="str">
        <f>IF(A26=Z16,D26,"")</f>
        <v/>
      </c>
      <c r="AA26" s="1077" t="str">
        <f>IF(A26=Z16,C26,"")</f>
        <v/>
      </c>
      <c r="AB26" s="1078" t="str">
        <f>IF(ISTEXT(Z26),Z26,(Z26/Z22)*AB22)</f>
        <v/>
      </c>
      <c r="AC26" s="1062" t="str">
        <f>IF(A26=AC16,D26,"")</f>
        <v/>
      </c>
      <c r="AD26" s="1079" t="str">
        <f>IF(A26=AC16,C26,"")</f>
        <v/>
      </c>
      <c r="AE26" s="1080" t="str">
        <f>IF(ISTEXT(AC26),AC26,(AC26/AC22)*AE22)</f>
        <v/>
      </c>
      <c r="AF26" s="1062" t="str">
        <f>IF(A26=AF16,D26,"")</f>
        <v/>
      </c>
      <c r="AG26" s="1081" t="str">
        <f>IF(A26=AF16,C26,"")</f>
        <v/>
      </c>
      <c r="AH26" s="1082" t="str">
        <f>IF(ISTEXT(AF26),AF26,(AF26/AF22)*AH22)</f>
        <v/>
      </c>
      <c r="AI26" s="1062" t="str">
        <f>IF(A26=AI16,D26,"")</f>
        <v/>
      </c>
      <c r="AJ26" s="1083" t="str">
        <f>IF(A26=AI16,C26,"")</f>
        <v/>
      </c>
      <c r="AK26" s="1084" t="str">
        <f>IF(ISTEXT(AI26),AI26,(AI26/AI22)*AK22)</f>
        <v/>
      </c>
      <c r="AL26" s="1062" t="str">
        <f>IF(A26=AL16,D26,"")</f>
        <v/>
      </c>
      <c r="AM26" s="1085" t="str">
        <f>IF(A26=AL16,C26,"")</f>
        <v/>
      </c>
      <c r="AN26" s="1086" t="str">
        <f>IF(ISTEXT(AL26),AL26,(AL26/AL22)*AN22)</f>
        <v/>
      </c>
      <c r="AO26" s="1062" t="str">
        <f>IF(A26=AO16,D26,"")</f>
        <v/>
      </c>
      <c r="AP26" s="1087" t="str">
        <f>IF(A26=AO16,C26,"")</f>
        <v/>
      </c>
      <c r="AQ26" s="1088" t="str">
        <f>IF(ISTEXT(AO26),AO26,(AO26/AO22)*AQ22)</f>
        <v/>
      </c>
      <c r="AR26" s="1062" t="str">
        <f>IF(A26=AR16,D26,"")</f>
        <v/>
      </c>
      <c r="AS26" s="1089" t="str">
        <f>IF(A26=AR16,C26,"")</f>
        <v/>
      </c>
      <c r="AT26" s="1090" t="str">
        <f>IF(ISTEXT(AR26),AR26,(AR26/AR22)*AT22)</f>
        <v/>
      </c>
      <c r="AU26" s="1062" t="str">
        <f>IF(A26=AU16,D26,"")</f>
        <v/>
      </c>
      <c r="AV26" s="1091" t="str">
        <f>IF(A26=AU16,C26,"")</f>
        <v/>
      </c>
      <c r="AW26" s="1092" t="str">
        <f>IF(ISTEXT(AU26),AU26,(AU26/AU22)*AW22)</f>
        <v/>
      </c>
      <c r="AY26" s="612"/>
      <c r="AZ26" s="1370" t="s">
        <v>179</v>
      </c>
      <c r="BA26" s="1370" t="s">
        <v>179</v>
      </c>
      <c r="BB26" s="1370" t="s">
        <v>179</v>
      </c>
      <c r="BC26" s="1370" t="s">
        <v>179</v>
      </c>
      <c r="BD26" s="612"/>
      <c r="BE26" s="612"/>
      <c r="BF26" s="612"/>
      <c r="BG26" s="612"/>
      <c r="BH26" s="612"/>
      <c r="BI26" s="612"/>
      <c r="BJ26" s="612"/>
      <c r="BK26" s="612"/>
      <c r="BL26" s="612"/>
      <c r="BM26" s="612"/>
      <c r="BN26" s="612"/>
    </row>
    <row r="27" spans="1:66" ht="18.75">
      <c r="A27" s="1058">
        <v>1</v>
      </c>
      <c r="B27" s="1102" t="s">
        <v>281</v>
      </c>
      <c r="C27" s="1103" t="s">
        <v>9</v>
      </c>
      <c r="D27" s="1104">
        <v>0.01</v>
      </c>
      <c r="E27" s="1062">
        <f>IF(A27=E16,D27,"")</f>
        <v>0.01</v>
      </c>
      <c r="F27" s="1063" t="str">
        <f>IF(A27=E16,C27,"")</f>
        <v>Kg</v>
      </c>
      <c r="G27" s="1064">
        <f>IF(ISTEXT(E27),E27,(E27/E22)*G22)</f>
        <v>2.5000000000000001E-2</v>
      </c>
      <c r="H27" s="1062" t="str">
        <f>IF(A27=H16,D27,"")</f>
        <v/>
      </c>
      <c r="I27" s="1065" t="str">
        <f>IF(A27=H16,C27,"")</f>
        <v/>
      </c>
      <c r="J27" s="1066" t="str">
        <f>IF(ISTEXT(H27),H27,(H27/H22)*J22)</f>
        <v/>
      </c>
      <c r="K27" s="1062" t="str">
        <f>IF(A27=K16,D27,"")</f>
        <v/>
      </c>
      <c r="L27" s="1067" t="str">
        <f>IF(A27=K16,C27,"")</f>
        <v/>
      </c>
      <c r="M27" s="1068" t="str">
        <f>IF(ISTEXT(K27),K27,(K27/K22)*M22)</f>
        <v/>
      </c>
      <c r="N27" s="1062" t="str">
        <f>IF(A27=N16,D27,"")</f>
        <v/>
      </c>
      <c r="O27" s="1069" t="str">
        <f>IF(A27=N16,C27,"")</f>
        <v/>
      </c>
      <c r="P27" s="1070" t="str">
        <f>IF(ISTEXT(N27),N27,(N27/N22)*P22)</f>
        <v/>
      </c>
      <c r="Q27" s="1062" t="str">
        <f>IF(A27=Q16,D27,"")</f>
        <v/>
      </c>
      <c r="R27" s="1071" t="str">
        <f>IF(A27=Q16,C27,"")</f>
        <v/>
      </c>
      <c r="S27" s="1072" t="str">
        <f>IF(ISTEXT(Q27),Q27,(Q27/Q22)*S22)</f>
        <v/>
      </c>
      <c r="T27" s="1062" t="str">
        <f>IF(A27=T16,D27,"")</f>
        <v/>
      </c>
      <c r="U27" s="1073" t="str">
        <f>IF(A27=T16,C27,"")</f>
        <v/>
      </c>
      <c r="V27" s="1074" t="str">
        <f>IF(ISTEXT(T27),T27,(T27/T22)*V22)</f>
        <v/>
      </c>
      <c r="W27" s="1062" t="str">
        <f>IF(A27=W16,D27,"")</f>
        <v/>
      </c>
      <c r="X27" s="1075" t="str">
        <f>IF(A27=W16,C27,"")</f>
        <v/>
      </c>
      <c r="Y27" s="1076" t="str">
        <f>IF(ISTEXT(W27),W27,(W27/W22)*Y22)</f>
        <v/>
      </c>
      <c r="Z27" s="1062" t="str">
        <f>IF(A27=Z16,D27,"")</f>
        <v/>
      </c>
      <c r="AA27" s="1077" t="str">
        <f>IF(A27=Z16,C27,"")</f>
        <v/>
      </c>
      <c r="AB27" s="1078" t="str">
        <f>IF(ISTEXT(Z27),Z27,(Z27/Z22)*AB22)</f>
        <v/>
      </c>
      <c r="AC27" s="1062" t="str">
        <f>IF(A27=AC16,D27,"")</f>
        <v/>
      </c>
      <c r="AD27" s="1079" t="str">
        <f>IF(A27=AC16,C27,"")</f>
        <v/>
      </c>
      <c r="AE27" s="1080" t="str">
        <f>IF(ISTEXT(AC27),AC27,(AC27/AC22)*AE22)</f>
        <v/>
      </c>
      <c r="AF27" s="1062" t="str">
        <f>IF(A27=AF16,D27,"")</f>
        <v/>
      </c>
      <c r="AG27" s="1081" t="str">
        <f>IF(A27=AF16,C27,"")</f>
        <v/>
      </c>
      <c r="AH27" s="1082" t="str">
        <f>IF(ISTEXT(AF27),AF27,(AF27/AF22)*AH22)</f>
        <v/>
      </c>
      <c r="AI27" s="1062" t="str">
        <f>IF(A27=AI16,D27,"")</f>
        <v/>
      </c>
      <c r="AJ27" s="1083" t="str">
        <f>IF(A27=AI16,C27,"")</f>
        <v/>
      </c>
      <c r="AK27" s="1084" t="str">
        <f>IF(ISTEXT(AI27),AI27,(AI27/AI22)*AK22)</f>
        <v/>
      </c>
      <c r="AL27" s="1062" t="str">
        <f>IF(A27=AL16,D27,"")</f>
        <v/>
      </c>
      <c r="AM27" s="1085" t="str">
        <f>IF(A27=AL16,C27,"")</f>
        <v/>
      </c>
      <c r="AN27" s="1086" t="str">
        <f>IF(ISTEXT(AL27),AL27,(AL27/AL22)*AN22)</f>
        <v/>
      </c>
      <c r="AO27" s="1062" t="str">
        <f>IF(A27=AO16,D27,"")</f>
        <v/>
      </c>
      <c r="AP27" s="1087" t="str">
        <f>IF(A27=AO16,C27,"")</f>
        <v/>
      </c>
      <c r="AQ27" s="1088" t="str">
        <f>IF(ISTEXT(AO27),AO27,(AO27/AO22)*AQ22)</f>
        <v/>
      </c>
      <c r="AR27" s="1062" t="str">
        <f>IF(A27=AR16,D27,"")</f>
        <v/>
      </c>
      <c r="AS27" s="1089" t="str">
        <f>IF(A27=AR16,C27,"")</f>
        <v/>
      </c>
      <c r="AT27" s="1090" t="str">
        <f>IF(ISTEXT(AR27),AR27,(AR27/AR22)*AT22)</f>
        <v/>
      </c>
      <c r="AU27" s="1062" t="str">
        <f>IF(A27=AU16,D27,"")</f>
        <v/>
      </c>
      <c r="AV27" s="1091" t="str">
        <f>IF(A27=AU16,C27,"")</f>
        <v/>
      </c>
      <c r="AW27" s="1092" t="str">
        <f>IF(ISTEXT(AU27),AU27,(AU27/AU22)*AW22)</f>
        <v/>
      </c>
      <c r="AY27" s="612"/>
      <c r="AZ27" s="1058">
        <v>2</v>
      </c>
      <c r="BA27" s="1096" t="s">
        <v>56</v>
      </c>
      <c r="BB27" s="1097" t="s">
        <v>9</v>
      </c>
      <c r="BC27" s="1098">
        <v>0.125</v>
      </c>
      <c r="BD27" s="1374" t="s">
        <v>1535</v>
      </c>
      <c r="BE27" s="1375"/>
      <c r="BF27" s="1375"/>
      <c r="BG27" s="1375"/>
      <c r="BH27" s="1375"/>
      <c r="BI27" s="1375"/>
      <c r="BJ27" s="612"/>
      <c r="BK27" s="612"/>
      <c r="BL27" s="612"/>
      <c r="BM27" s="612"/>
      <c r="BN27" s="612"/>
    </row>
    <row r="28" spans="1:66" ht="18.75">
      <c r="A28" s="1058">
        <v>1</v>
      </c>
      <c r="B28" s="1102" t="s">
        <v>282</v>
      </c>
      <c r="C28" s="1103" t="s">
        <v>9</v>
      </c>
      <c r="D28" s="1104">
        <v>0.1</v>
      </c>
      <c r="E28" s="1062">
        <f>IF(A28=E16,D28,"")</f>
        <v>0.1</v>
      </c>
      <c r="F28" s="1063" t="str">
        <f>IF(A28=E16,C28,"")</f>
        <v>Kg</v>
      </c>
      <c r="G28" s="1064">
        <f>IF(ISTEXT(E28),E28,(E28/E22)*G22)</f>
        <v>0.25</v>
      </c>
      <c r="H28" s="1062" t="str">
        <f>IF(A28=H16,D28,"")</f>
        <v/>
      </c>
      <c r="I28" s="1065" t="str">
        <f>IF(A28=H16,C28,"")</f>
        <v/>
      </c>
      <c r="J28" s="1066" t="str">
        <f>IF(ISTEXT(H28),H28,(H28/H22)*J22)</f>
        <v/>
      </c>
      <c r="K28" s="1062" t="str">
        <f>IF(A28=K16,D28,"")</f>
        <v/>
      </c>
      <c r="L28" s="1067" t="str">
        <f>IF(A28=K16,C28,"")</f>
        <v/>
      </c>
      <c r="M28" s="1068" t="str">
        <f>IF(ISTEXT(K28),K28,(K28/K22)*M22)</f>
        <v/>
      </c>
      <c r="N28" s="1062" t="str">
        <f>IF(A28=N16,D28,"")</f>
        <v/>
      </c>
      <c r="O28" s="1069" t="str">
        <f>IF(A28=N16,C28,"")</f>
        <v/>
      </c>
      <c r="P28" s="1070" t="str">
        <f>IF(ISTEXT(N28),N28,(N28/N22)*P22)</f>
        <v/>
      </c>
      <c r="Q28" s="1062" t="str">
        <f>IF(A28=Q16,D28,"")</f>
        <v/>
      </c>
      <c r="R28" s="1071" t="str">
        <f>IF(A28=Q16,C28,"")</f>
        <v/>
      </c>
      <c r="S28" s="1072" t="str">
        <f>IF(ISTEXT(Q28),Q28,(Q28/Q22)*S22)</f>
        <v/>
      </c>
      <c r="T28" s="1062" t="str">
        <f>IF(A28=T16,D28,"")</f>
        <v/>
      </c>
      <c r="U28" s="1073" t="str">
        <f>IF(A28=T16,C28,"")</f>
        <v/>
      </c>
      <c r="V28" s="1074" t="str">
        <f>IF(ISTEXT(T28),T28,(T28/T22)*V22)</f>
        <v/>
      </c>
      <c r="W28" s="1062" t="str">
        <f>IF(A28=W16,D28,"")</f>
        <v/>
      </c>
      <c r="X28" s="1075" t="str">
        <f>IF(A28=W16,C28,"")</f>
        <v/>
      </c>
      <c r="Y28" s="1076" t="str">
        <f>IF(ISTEXT(W28),W28,(W28/W22)*Y22)</f>
        <v/>
      </c>
      <c r="Z28" s="1062" t="str">
        <f>IF(A28=Z16,D28,"")</f>
        <v/>
      </c>
      <c r="AA28" s="1077" t="str">
        <f>IF(A28=Z16,C28,"")</f>
        <v/>
      </c>
      <c r="AB28" s="1078" t="str">
        <f>IF(ISTEXT(Z28),Z28,(Z28/Z22)*AB22)</f>
        <v/>
      </c>
      <c r="AC28" s="1062" t="str">
        <f>IF(A28=AC16,D28,"")</f>
        <v/>
      </c>
      <c r="AD28" s="1079" t="str">
        <f>IF(A28=AC16,C28,"")</f>
        <v/>
      </c>
      <c r="AE28" s="1080" t="str">
        <f>IF(ISTEXT(AC28),AC28,(AC28/AC22)*AE22)</f>
        <v/>
      </c>
      <c r="AF28" s="1062" t="str">
        <f>IF(A28=AF16,D28,"")</f>
        <v/>
      </c>
      <c r="AG28" s="1081" t="str">
        <f>IF(A28=AF16,C28,"")</f>
        <v/>
      </c>
      <c r="AH28" s="1082" t="str">
        <f>IF(ISTEXT(AF28),AF28,(AF28/AF22)*AH22)</f>
        <v/>
      </c>
      <c r="AI28" s="1062" t="str">
        <f>IF(A28=AI16,D28,"")</f>
        <v/>
      </c>
      <c r="AJ28" s="1083" t="str">
        <f>IF(A28=AI16,C28,"")</f>
        <v/>
      </c>
      <c r="AK28" s="1084" t="str">
        <f>IF(ISTEXT(AI28),AI28,(AI28/AI22)*AK22)</f>
        <v/>
      </c>
      <c r="AL28" s="1062" t="str">
        <f>IF(A28=AL16,D28,"")</f>
        <v/>
      </c>
      <c r="AM28" s="1085" t="str">
        <f>IF(A28=AL16,C28,"")</f>
        <v/>
      </c>
      <c r="AN28" s="1086" t="str">
        <f>IF(ISTEXT(AL28),AL28,(AL28/AL22)*AN22)</f>
        <v/>
      </c>
      <c r="AO28" s="1062" t="str">
        <f>IF(A28=AO16,D28,"")</f>
        <v/>
      </c>
      <c r="AP28" s="1087" t="str">
        <f>IF(A28=AO16,C28,"")</f>
        <v/>
      </c>
      <c r="AQ28" s="1088" t="str">
        <f>IF(ISTEXT(AO28),AO28,(AO28/AO22)*AQ22)</f>
        <v/>
      </c>
      <c r="AR28" s="1062" t="str">
        <f>IF(A28=AR16,D28,"")</f>
        <v/>
      </c>
      <c r="AS28" s="1089" t="str">
        <f>IF(A28=AR16,C28,"")</f>
        <v/>
      </c>
      <c r="AT28" s="1090" t="str">
        <f>IF(ISTEXT(AR28),AR28,(AR28/AR22)*AT22)</f>
        <v/>
      </c>
      <c r="AU28" s="1062" t="str">
        <f>IF(A28=AU16,D28,"")</f>
        <v/>
      </c>
      <c r="AV28" s="1091" t="str">
        <f>IF(A28=AU16,C28,"")</f>
        <v/>
      </c>
      <c r="AW28" s="1092" t="str">
        <f>IF(ISTEXT(AU28),AU28,(AU28/AU22)*AW22)</f>
        <v/>
      </c>
      <c r="AY28" s="612"/>
      <c r="AZ28" s="612"/>
      <c r="BA28" s="612"/>
      <c r="BB28" s="612"/>
      <c r="BC28" s="612"/>
      <c r="BD28" s="612"/>
      <c r="BE28" s="612"/>
      <c r="BF28" s="612"/>
      <c r="BG28" s="612"/>
      <c r="BH28" s="612"/>
      <c r="BI28" s="612"/>
      <c r="BJ28" s="612"/>
      <c r="BK28" s="612"/>
      <c r="BL28" s="612"/>
      <c r="BM28" s="612"/>
      <c r="BN28" s="612"/>
    </row>
    <row r="29" spans="1:66" ht="22.5">
      <c r="A29" s="1058">
        <v>1</v>
      </c>
      <c r="B29" s="1102" t="s">
        <v>283</v>
      </c>
      <c r="C29" s="1103" t="s">
        <v>242</v>
      </c>
      <c r="D29" s="1104">
        <v>2</v>
      </c>
      <c r="E29" s="1062">
        <f>IF(A29=E16,D29,"")</f>
        <v>2</v>
      </c>
      <c r="F29" s="1063" t="str">
        <f>IF(A29=E16,C29,"")</f>
        <v>jaunes</v>
      </c>
      <c r="G29" s="1064">
        <f>IF(ISTEXT(E29),E29,(E29/E22)*G22)</f>
        <v>5</v>
      </c>
      <c r="H29" s="1062" t="str">
        <f>IF(A29=H16,D29,"")</f>
        <v/>
      </c>
      <c r="I29" s="1065" t="str">
        <f>IF(A29=H16,C29,"")</f>
        <v/>
      </c>
      <c r="J29" s="1066" t="str">
        <f>IF(ISTEXT(H29),H29,(H29/H22)*J22)</f>
        <v/>
      </c>
      <c r="K29" s="1062" t="str">
        <f>IF(A29=K16,D29,"")</f>
        <v/>
      </c>
      <c r="L29" s="1067" t="str">
        <f>IF(A29=K16,C29,"")</f>
        <v/>
      </c>
      <c r="M29" s="1068" t="str">
        <f>IF(ISTEXT(K29),K29,(K29/K22)*M22)</f>
        <v/>
      </c>
      <c r="N29" s="1062" t="str">
        <f>IF(A29=N16,D29,"")</f>
        <v/>
      </c>
      <c r="O29" s="1069" t="str">
        <f>IF(A29=N16,C29,"")</f>
        <v/>
      </c>
      <c r="P29" s="1070" t="str">
        <f>IF(ISTEXT(N29),N29,(N29/N22)*P22)</f>
        <v/>
      </c>
      <c r="Q29" s="1062" t="str">
        <f>IF(A29=Q16,D29,"")</f>
        <v/>
      </c>
      <c r="R29" s="1071" t="str">
        <f>IF(A29=Q16,C29,"")</f>
        <v/>
      </c>
      <c r="S29" s="1072" t="str">
        <f>IF(ISTEXT(Q29),Q29,(Q29/Q22)*S22)</f>
        <v/>
      </c>
      <c r="T29" s="1062" t="str">
        <f>IF(A29=T16,D29,"")</f>
        <v/>
      </c>
      <c r="U29" s="1073" t="str">
        <f>IF(A29=T16,C29,"")</f>
        <v/>
      </c>
      <c r="V29" s="1074" t="str">
        <f>IF(ISTEXT(T29),T29,(T29/T22)*V22)</f>
        <v/>
      </c>
      <c r="W29" s="1062" t="str">
        <f>IF(A29=W16,D29,"")</f>
        <v/>
      </c>
      <c r="X29" s="1075" t="str">
        <f>IF(A29=W16,C29,"")</f>
        <v/>
      </c>
      <c r="Y29" s="1076" t="str">
        <f>IF(ISTEXT(W29),W29,(W29/W22)*Y22)</f>
        <v/>
      </c>
      <c r="Z29" s="1062" t="str">
        <f>IF(A29=Z16,D29,"")</f>
        <v/>
      </c>
      <c r="AA29" s="1077" t="str">
        <f>IF(A29=Z16,C29,"")</f>
        <v/>
      </c>
      <c r="AB29" s="1078" t="str">
        <f>IF(ISTEXT(Z29),Z29,(Z29/Z22)*AB22)</f>
        <v/>
      </c>
      <c r="AC29" s="1062" t="str">
        <f>IF(A29=AC16,D29,"")</f>
        <v/>
      </c>
      <c r="AD29" s="1079" t="str">
        <f>IF(A29=AC16,C29,"")</f>
        <v/>
      </c>
      <c r="AE29" s="1080" t="str">
        <f>IF(ISTEXT(AC29),AC29,(AC29/AC22)*AE22)</f>
        <v/>
      </c>
      <c r="AF29" s="1062" t="str">
        <f>IF(A29=AF16,D29,"")</f>
        <v/>
      </c>
      <c r="AG29" s="1081" t="str">
        <f>IF(A29=AF16,C29,"")</f>
        <v/>
      </c>
      <c r="AH29" s="1082" t="str">
        <f>IF(ISTEXT(AF29),AF29,(AF29/AF22)*AH22)</f>
        <v/>
      </c>
      <c r="AI29" s="1062" t="str">
        <f>IF(A29=AI16,D29,"")</f>
        <v/>
      </c>
      <c r="AJ29" s="1083" t="str">
        <f>IF(A29=AI16,C29,"")</f>
        <v/>
      </c>
      <c r="AK29" s="1084" t="str">
        <f>IF(ISTEXT(AI29),AI29,(AI29/AI22)*AK22)</f>
        <v/>
      </c>
      <c r="AL29" s="1062" t="str">
        <f>IF(A29=AL16,D29,"")</f>
        <v/>
      </c>
      <c r="AM29" s="1085" t="str">
        <f>IF(A29=AL16,C29,"")</f>
        <v/>
      </c>
      <c r="AN29" s="1086" t="str">
        <f>IF(ISTEXT(AL29),AL29,(AL29/AL22)*AN22)</f>
        <v/>
      </c>
      <c r="AO29" s="1062" t="str">
        <f>IF(A29=AO16,D29,"")</f>
        <v/>
      </c>
      <c r="AP29" s="1087" t="str">
        <f>IF(A29=AO16,C29,"")</f>
        <v/>
      </c>
      <c r="AQ29" s="1088" t="str">
        <f>IF(ISTEXT(AO29),AO29,(AO29/AO22)*AQ22)</f>
        <v/>
      </c>
      <c r="AR29" s="1062" t="str">
        <f>IF(A29=AR16,D29,"")</f>
        <v/>
      </c>
      <c r="AS29" s="1089" t="str">
        <f>IF(A29=AR16,C29,"")</f>
        <v/>
      </c>
      <c r="AT29" s="1090" t="str">
        <f>IF(ISTEXT(AR29),AR29,(AR29/AR22)*AT22)</f>
        <v/>
      </c>
      <c r="AU29" s="1062" t="str">
        <f>IF(A29=AU16,D29,"")</f>
        <v/>
      </c>
      <c r="AV29" s="1091" t="str">
        <f>IF(A29=AU16,C29,"")</f>
        <v/>
      </c>
      <c r="AW29" s="1092" t="str">
        <f>IF(ISTEXT(AU29),AU29,(AU29/AU22)*AW22)</f>
        <v/>
      </c>
      <c r="AY29" s="612"/>
      <c r="AZ29" s="1367" t="s">
        <v>1498</v>
      </c>
      <c r="BA29" s="1093" t="s">
        <v>1499</v>
      </c>
      <c r="BB29" s="1093"/>
      <c r="BC29" s="1093"/>
      <c r="BD29" s="1093"/>
      <c r="BE29" s="1093"/>
      <c r="BF29" s="612"/>
      <c r="BG29" s="612"/>
      <c r="BH29" s="612"/>
      <c r="BI29" s="612"/>
      <c r="BJ29" s="612"/>
      <c r="BK29" s="612"/>
      <c r="BL29" s="612"/>
      <c r="BM29" s="612"/>
      <c r="BN29" s="612"/>
    </row>
    <row r="30" spans="1:66" ht="18.75">
      <c r="A30" s="1058">
        <v>1</v>
      </c>
      <c r="B30" s="1102" t="s">
        <v>284</v>
      </c>
      <c r="C30" s="1103" t="s">
        <v>9</v>
      </c>
      <c r="D30" s="1104">
        <v>6.0000000000000001E-3</v>
      </c>
      <c r="E30" s="1062">
        <f>IF(A30=E16,D30,"")</f>
        <v>6.0000000000000001E-3</v>
      </c>
      <c r="F30" s="1063" t="str">
        <f>IF(A30=E16,C30,"")</f>
        <v>Kg</v>
      </c>
      <c r="G30" s="1064">
        <f>IF(ISTEXT(E30),E30,(E30/E22)*G22)</f>
        <v>1.4999999999999999E-2</v>
      </c>
      <c r="H30" s="1062" t="str">
        <f>IF(A30=H16,D30,"")</f>
        <v/>
      </c>
      <c r="I30" s="1065" t="str">
        <f>IF(A30=H16,C30,"")</f>
        <v/>
      </c>
      <c r="J30" s="1066" t="str">
        <f>IF(ISTEXT(H30),H30,(H30/H22)*J22)</f>
        <v/>
      </c>
      <c r="K30" s="1062" t="str">
        <f>IF(A30=K16,D30,"")</f>
        <v/>
      </c>
      <c r="L30" s="1067" t="str">
        <f>IF(A30=K16,C30,"")</f>
        <v/>
      </c>
      <c r="M30" s="1068" t="str">
        <f>IF(ISTEXT(K30),K30,(K30/K22)*M22)</f>
        <v/>
      </c>
      <c r="N30" s="1062" t="str">
        <f>IF(A30=N16,D30,"")</f>
        <v/>
      </c>
      <c r="O30" s="1069" t="str">
        <f>IF(A30=N16,C30,"")</f>
        <v/>
      </c>
      <c r="P30" s="1070" t="str">
        <f>IF(ISTEXT(N30),N30,(N30/N22)*P22)</f>
        <v/>
      </c>
      <c r="Q30" s="1062" t="str">
        <f>IF(A30=Q16,D30,"")</f>
        <v/>
      </c>
      <c r="R30" s="1071" t="str">
        <f>IF(A30=Q16,C30,"")</f>
        <v/>
      </c>
      <c r="S30" s="1072" t="str">
        <f>IF(ISTEXT(Q30),Q30,(Q30/Q22)*S22)</f>
        <v/>
      </c>
      <c r="T30" s="1062" t="str">
        <f>IF(A30=T16,D30,"")</f>
        <v/>
      </c>
      <c r="U30" s="1073" t="str">
        <f>IF(A30=T16,C30,"")</f>
        <v/>
      </c>
      <c r="V30" s="1074" t="str">
        <f>IF(ISTEXT(T30),T30,(T30/T22)*V22)</f>
        <v/>
      </c>
      <c r="W30" s="1062" t="str">
        <f>IF(A30=W16,D30,"")</f>
        <v/>
      </c>
      <c r="X30" s="1075" t="str">
        <f>IF(A30=W16,C30,"")</f>
        <v/>
      </c>
      <c r="Y30" s="1076" t="str">
        <f>IF(ISTEXT(W30),W30,(W30/W22)*Y22)</f>
        <v/>
      </c>
      <c r="Z30" s="1062" t="str">
        <f>IF(A30=Z16,D30,"")</f>
        <v/>
      </c>
      <c r="AA30" s="1077" t="str">
        <f>IF(A30=Z16,C30,"")</f>
        <v/>
      </c>
      <c r="AB30" s="1078" t="str">
        <f>IF(ISTEXT(Z30),Z30,(Z30/Z22)*AB22)</f>
        <v/>
      </c>
      <c r="AC30" s="1062" t="str">
        <f>IF(A30=AC16,D30,"")</f>
        <v/>
      </c>
      <c r="AD30" s="1079" t="str">
        <f>IF(A30=AC16,C30,"")</f>
        <v/>
      </c>
      <c r="AE30" s="1080" t="str">
        <f>IF(ISTEXT(AC30),AC30,(AC30/AC22)*AE22)</f>
        <v/>
      </c>
      <c r="AF30" s="1062" t="str">
        <f>IF(A30=AF16,D30,"")</f>
        <v/>
      </c>
      <c r="AG30" s="1081" t="str">
        <f>IF(A30=AF16,C30,"")</f>
        <v/>
      </c>
      <c r="AH30" s="1082" t="str">
        <f>IF(ISTEXT(AF30),AF30,(AF30/AF22)*AH22)</f>
        <v/>
      </c>
      <c r="AI30" s="1062" t="str">
        <f>IF(A30=AI16,D30,"")</f>
        <v/>
      </c>
      <c r="AJ30" s="1083" t="str">
        <f>IF(A30=AI16,C30,"")</f>
        <v/>
      </c>
      <c r="AK30" s="1084" t="str">
        <f>IF(ISTEXT(AI30),AI30,(AI30/AI22)*AK22)</f>
        <v/>
      </c>
      <c r="AL30" s="1062" t="str">
        <f>IF(A30=AL16,D30,"")</f>
        <v/>
      </c>
      <c r="AM30" s="1085" t="str">
        <f>IF(A30=AL16,C30,"")</f>
        <v/>
      </c>
      <c r="AN30" s="1086" t="str">
        <f>IF(ISTEXT(AL30),AL30,(AL30/AL22)*AN22)</f>
        <v/>
      </c>
      <c r="AO30" s="1062" t="str">
        <f>IF(A30=AO16,D30,"")</f>
        <v/>
      </c>
      <c r="AP30" s="1087" t="str">
        <f>IF(A30=AO16,C30,"")</f>
        <v/>
      </c>
      <c r="AQ30" s="1088" t="str">
        <f>IF(ISTEXT(AO30),AO30,(AO30/AO22)*AQ22)</f>
        <v/>
      </c>
      <c r="AR30" s="1062" t="str">
        <f>IF(A30=AR16,D30,"")</f>
        <v/>
      </c>
      <c r="AS30" s="1089" t="str">
        <f>IF(A30=AR16,C30,"")</f>
        <v/>
      </c>
      <c r="AT30" s="1090" t="str">
        <f>IF(ISTEXT(AR30),AR30,(AR30/AR22)*AT22)</f>
        <v/>
      </c>
      <c r="AU30" s="1062" t="str">
        <f>IF(A30=AU16,D30,"")</f>
        <v/>
      </c>
      <c r="AV30" s="1091" t="str">
        <f>IF(A30=AU16,C30,"")</f>
        <v/>
      </c>
      <c r="AW30" s="1092" t="str">
        <f>IF(ISTEXT(AU30),AU30,(AU30/AU22)*AW22)</f>
        <v/>
      </c>
      <c r="AY30" s="612"/>
      <c r="AZ30" s="612"/>
      <c r="BA30" s="612"/>
      <c r="BB30" s="612"/>
      <c r="BC30" s="612"/>
      <c r="BD30" s="612"/>
      <c r="BE30" s="612"/>
      <c r="BF30" s="612"/>
      <c r="BG30" s="612"/>
      <c r="BH30" s="612"/>
      <c r="BI30" s="612"/>
      <c r="BJ30" s="612"/>
      <c r="BK30" s="612"/>
      <c r="BL30" s="612"/>
      <c r="BM30" s="612"/>
      <c r="BN30" s="612"/>
    </row>
    <row r="31" spans="1:66" ht="18.75">
      <c r="A31" s="1058">
        <v>1</v>
      </c>
      <c r="B31" s="1102" t="s">
        <v>285</v>
      </c>
      <c r="C31" s="1103" t="s">
        <v>9</v>
      </c>
      <c r="D31" s="1104">
        <v>0.1</v>
      </c>
      <c r="E31" s="1062">
        <f>IF(A31=E16,D31,"")</f>
        <v>0.1</v>
      </c>
      <c r="F31" s="1063" t="str">
        <f>IF(A31=E16,C31,"")</f>
        <v>Kg</v>
      </c>
      <c r="G31" s="1064">
        <f>IF(ISTEXT(E31),E31,(E31/E22)*G22)</f>
        <v>0.25</v>
      </c>
      <c r="H31" s="1062" t="str">
        <f>IF(A31=H16,D31,"")</f>
        <v/>
      </c>
      <c r="I31" s="1065" t="str">
        <f>IF(A31=H16,C31,"")</f>
        <v/>
      </c>
      <c r="J31" s="1066" t="str">
        <f>IF(ISTEXT(H31),H31,(H31/H22)*J22)</f>
        <v/>
      </c>
      <c r="K31" s="1062" t="str">
        <f>IF(A31=K16,D31,"")</f>
        <v/>
      </c>
      <c r="L31" s="1067" t="str">
        <f>IF(A31=K16,C31,"")</f>
        <v/>
      </c>
      <c r="M31" s="1068" t="str">
        <f>IF(ISTEXT(K31),K31,(K31/K22)*M22)</f>
        <v/>
      </c>
      <c r="N31" s="1062" t="str">
        <f>IF(A31=N16,D31,"")</f>
        <v/>
      </c>
      <c r="O31" s="1069" t="str">
        <f>IF(A31=N16,C31,"")</f>
        <v/>
      </c>
      <c r="P31" s="1070" t="str">
        <f>IF(ISTEXT(N31),N31,(N31/N22)*P22)</f>
        <v/>
      </c>
      <c r="Q31" s="1062" t="str">
        <f>IF(A31=Q16,D31,"")</f>
        <v/>
      </c>
      <c r="R31" s="1071" t="str">
        <f>IF(A31=Q16,C31,"")</f>
        <v/>
      </c>
      <c r="S31" s="1072" t="str">
        <f>IF(ISTEXT(Q31),Q31,(Q31/Q22)*S22)</f>
        <v/>
      </c>
      <c r="T31" s="1062" t="str">
        <f>IF(A31=T16,D31,"")</f>
        <v/>
      </c>
      <c r="U31" s="1073" t="str">
        <f>IF(A31=T16,C31,"")</f>
        <v/>
      </c>
      <c r="V31" s="1074" t="str">
        <f>IF(ISTEXT(T31),T31,(T31/T22)*V22)</f>
        <v/>
      </c>
      <c r="W31" s="1062" t="str">
        <f>IF(A31=W16,D31,"")</f>
        <v/>
      </c>
      <c r="X31" s="1075" t="str">
        <f>IF(A31=W16,C31,"")</f>
        <v/>
      </c>
      <c r="Y31" s="1076" t="str">
        <f>IF(ISTEXT(W31),W31,(W31/W22)*Y22)</f>
        <v/>
      </c>
      <c r="Z31" s="1062" t="str">
        <f>IF(A31=Z16,D31,"")</f>
        <v/>
      </c>
      <c r="AA31" s="1077" t="str">
        <f>IF(A31=Z16,C31,"")</f>
        <v/>
      </c>
      <c r="AB31" s="1078" t="str">
        <f>IF(ISTEXT(Z31),Z31,(Z31/Z22)*AB22)</f>
        <v/>
      </c>
      <c r="AC31" s="1062" t="str">
        <f>IF(A31=AC16,D31,"")</f>
        <v/>
      </c>
      <c r="AD31" s="1079" t="str">
        <f>IF(A31=AC16,C31,"")</f>
        <v/>
      </c>
      <c r="AE31" s="1080" t="str">
        <f>IF(ISTEXT(AC31),AC31,(AC31/AC22)*AE22)</f>
        <v/>
      </c>
      <c r="AF31" s="1062" t="str">
        <f>IF(A31=AF16,D31,"")</f>
        <v/>
      </c>
      <c r="AG31" s="1081" t="str">
        <f>IF(A31=AF16,C31,"")</f>
        <v/>
      </c>
      <c r="AH31" s="1082" t="str">
        <f>IF(ISTEXT(AF31),AF31,(AF31/AF22)*AH22)</f>
        <v/>
      </c>
      <c r="AI31" s="1062" t="str">
        <f>IF(A31=AI16,D31,"")</f>
        <v/>
      </c>
      <c r="AJ31" s="1083" t="str">
        <f>IF(A31=AI16,C31,"")</f>
        <v/>
      </c>
      <c r="AK31" s="1084" t="str">
        <f>IF(ISTEXT(AI31),AI31,(AI31/AI22)*AK22)</f>
        <v/>
      </c>
      <c r="AL31" s="1062" t="str">
        <f>IF(A31=AL16,D31,"")</f>
        <v/>
      </c>
      <c r="AM31" s="1085" t="str">
        <f>IF(A31=AL16,C31,"")</f>
        <v/>
      </c>
      <c r="AN31" s="1086" t="str">
        <f>IF(ISTEXT(AL31),AL31,(AL31/AL22)*AN22)</f>
        <v/>
      </c>
      <c r="AO31" s="1062" t="str">
        <f>IF(A31=AO16,D31,"")</f>
        <v/>
      </c>
      <c r="AP31" s="1087" t="str">
        <f>IF(A31=AO16,C31,"")</f>
        <v/>
      </c>
      <c r="AQ31" s="1088" t="str">
        <f>IF(ISTEXT(AO31),AO31,(AO31/AO22)*AQ22)</f>
        <v/>
      </c>
      <c r="AR31" s="1062" t="str">
        <f>IF(A31=AR16,D31,"")</f>
        <v/>
      </c>
      <c r="AS31" s="1089" t="str">
        <f>IF(A31=AR16,C31,"")</f>
        <v/>
      </c>
      <c r="AT31" s="1090" t="str">
        <f>IF(ISTEXT(AR31),AR31,(AR31/AR22)*AT22)</f>
        <v/>
      </c>
      <c r="AU31" s="1062" t="str">
        <f>IF(A31=AU16,D31,"")</f>
        <v/>
      </c>
      <c r="AV31" s="1091" t="str">
        <f>IF(A31=AU16,C31,"")</f>
        <v/>
      </c>
      <c r="AW31" s="1092" t="str">
        <f>IF(ISTEXT(AU31),AU31,(AU31/AU22)*AW22)</f>
        <v/>
      </c>
      <c r="AY31" s="612"/>
      <c r="AZ31" s="1412" t="s">
        <v>186</v>
      </c>
      <c r="BA31" s="1411" t="s">
        <v>187</v>
      </c>
      <c r="BB31" s="1413" t="s">
        <v>268</v>
      </c>
      <c r="BC31" s="1414" t="s">
        <v>290</v>
      </c>
      <c r="BD31" s="612"/>
      <c r="BE31" s="612"/>
      <c r="BF31" s="612"/>
      <c r="BG31" s="612"/>
      <c r="BH31" s="612"/>
      <c r="BI31" s="612"/>
      <c r="BJ31" s="612"/>
      <c r="BK31" s="612"/>
      <c r="BL31" s="612"/>
      <c r="BM31" s="612"/>
      <c r="BN31" s="612"/>
    </row>
    <row r="32" spans="1:66" ht="18.75">
      <c r="A32" s="1058">
        <v>1</v>
      </c>
      <c r="B32" s="1102" t="s">
        <v>286</v>
      </c>
      <c r="C32" s="1103" t="s">
        <v>246</v>
      </c>
      <c r="D32" s="1104">
        <v>3</v>
      </c>
      <c r="E32" s="1062">
        <f>IF(A32=E16,D32,"")</f>
        <v>3</v>
      </c>
      <c r="F32" s="1063" t="str">
        <f>IF(A32=E16,C32,"")</f>
        <v>pistils</v>
      </c>
      <c r="G32" s="1064">
        <f>IF(ISTEXT(E32),E32,(E32/E22)*G22)</f>
        <v>7.5</v>
      </c>
      <c r="H32" s="1062" t="str">
        <f>IF(A32=H16,D32,"")</f>
        <v/>
      </c>
      <c r="I32" s="1065" t="str">
        <f>IF(A32=H16,C32,"")</f>
        <v/>
      </c>
      <c r="J32" s="1066" t="str">
        <f>IF(ISTEXT(H32),H32,(H32/H22)*J22)</f>
        <v/>
      </c>
      <c r="K32" s="1062" t="str">
        <f>IF(A32=K16,D32,"")</f>
        <v/>
      </c>
      <c r="L32" s="1067" t="str">
        <f>IF(A32=K16,C32,"")</f>
        <v/>
      </c>
      <c r="M32" s="1068" t="str">
        <f>IF(ISTEXT(K32),K32,(K32/K22)*M22)</f>
        <v/>
      </c>
      <c r="N32" s="1062" t="str">
        <f>IF(A32=N16,D32,"")</f>
        <v/>
      </c>
      <c r="O32" s="1069" t="str">
        <f>IF(A32=N16,C32,"")</f>
        <v/>
      </c>
      <c r="P32" s="1070" t="str">
        <f>IF(ISTEXT(N32),N32,(N32/N22)*P22)</f>
        <v/>
      </c>
      <c r="Q32" s="1062" t="str">
        <f>IF(A32=Q16,D32,"")</f>
        <v/>
      </c>
      <c r="R32" s="1071" t="str">
        <f>IF(A32=Q16,C32,"")</f>
        <v/>
      </c>
      <c r="S32" s="1072" t="str">
        <f>IF(ISTEXT(Q32),Q32,(Q32/Q22)*S22)</f>
        <v/>
      </c>
      <c r="T32" s="1062" t="str">
        <f>IF(A32=T16,D32,"")</f>
        <v/>
      </c>
      <c r="U32" s="1073" t="str">
        <f>IF(A32=T16,C32,"")</f>
        <v/>
      </c>
      <c r="V32" s="1074" t="str">
        <f>IF(ISTEXT(T32),T32,(T32/T22)*V22)</f>
        <v/>
      </c>
      <c r="W32" s="1062" t="str">
        <f>IF(A32=W16,D32,"")</f>
        <v/>
      </c>
      <c r="X32" s="1075" t="str">
        <f>IF(A32=W16,C32,"")</f>
        <v/>
      </c>
      <c r="Y32" s="1076" t="str">
        <f>IF(ISTEXT(W32),W32,(W32/W22)*Y22)</f>
        <v/>
      </c>
      <c r="Z32" s="1062" t="str">
        <f>IF(A32=Z16,D32,"")</f>
        <v/>
      </c>
      <c r="AA32" s="1077" t="str">
        <f>IF(A32=Z16,C32,"")</f>
        <v/>
      </c>
      <c r="AB32" s="1078" t="str">
        <f>IF(ISTEXT(Z32),Z32,(Z32/Z22)*AB22)</f>
        <v/>
      </c>
      <c r="AC32" s="1062" t="str">
        <f>IF(A32=AC16,D32,"")</f>
        <v/>
      </c>
      <c r="AD32" s="1079" t="str">
        <f>IF(A32=AC16,C32,"")</f>
        <v/>
      </c>
      <c r="AE32" s="1080" t="str">
        <f>IF(ISTEXT(AC32),AC32,(AC32/AC22)*AE22)</f>
        <v/>
      </c>
      <c r="AF32" s="1062" t="str">
        <f>IF(A32=AF16,D32,"")</f>
        <v/>
      </c>
      <c r="AG32" s="1081" t="str">
        <f>IF(A32=AF16,C32,"")</f>
        <v/>
      </c>
      <c r="AH32" s="1082" t="str">
        <f>IF(ISTEXT(AF32),AF32,(AF32/AF22)*AH22)</f>
        <v/>
      </c>
      <c r="AI32" s="1062" t="str">
        <f>IF(A32=AI16,D32,"")</f>
        <v/>
      </c>
      <c r="AJ32" s="1083" t="str">
        <f>IF(A32=AI16,C32,"")</f>
        <v/>
      </c>
      <c r="AK32" s="1084" t="str">
        <f>IF(ISTEXT(AI32),AI32,(AI32/AI22)*AK22)</f>
        <v/>
      </c>
      <c r="AL32" s="1062" t="str">
        <f>IF(A32=AL16,D32,"")</f>
        <v/>
      </c>
      <c r="AM32" s="1085" t="str">
        <f>IF(A32=AL16,C32,"")</f>
        <v/>
      </c>
      <c r="AN32" s="1086" t="str">
        <f>IF(ISTEXT(AL32),AL32,(AL32/AL22)*AN22)</f>
        <v/>
      </c>
      <c r="AO32" s="1062" t="str">
        <f>IF(A32=AO16,D32,"")</f>
        <v/>
      </c>
      <c r="AP32" s="1087" t="str">
        <f>IF(A32=AO16,C32,"")</f>
        <v/>
      </c>
      <c r="AQ32" s="1088" t="str">
        <f>IF(ISTEXT(AO32),AO32,(AO32/AO22)*AQ22)</f>
        <v/>
      </c>
      <c r="AR32" s="1062" t="str">
        <f>IF(A32=AR16,D32,"")</f>
        <v/>
      </c>
      <c r="AS32" s="1089" t="str">
        <f>IF(A32=AR16,C32,"")</f>
        <v/>
      </c>
      <c r="AT32" s="1090" t="str">
        <f>IF(ISTEXT(AR32),AR32,(AR32/AR22)*AT22)</f>
        <v/>
      </c>
      <c r="AU32" s="1062" t="str">
        <f>IF(A32=AU16,D32,"")</f>
        <v/>
      </c>
      <c r="AV32" s="1091" t="str">
        <f>IF(A32=AU16,C32,"")</f>
        <v/>
      </c>
      <c r="AW32" s="1092" t="str">
        <f>IF(ISTEXT(AU32),AU32,(AU32/AU22)*AW22)</f>
        <v/>
      </c>
      <c r="AY32" s="612"/>
      <c r="AZ32" s="1058"/>
      <c r="BA32" s="1352" t="s">
        <v>1520</v>
      </c>
      <c r="BB32" s="1409"/>
      <c r="BC32" s="1410"/>
      <c r="BD32" s="612"/>
      <c r="BE32" s="612"/>
      <c r="BF32" s="612"/>
      <c r="BG32" s="612"/>
      <c r="BH32" s="612"/>
      <c r="BI32" s="612"/>
      <c r="BJ32" s="612"/>
      <c r="BK32" s="612"/>
      <c r="BL32" s="612"/>
      <c r="BM32" s="612"/>
      <c r="BN32" s="612"/>
    </row>
    <row r="33" spans="1:66" ht="18.75">
      <c r="A33" s="1058">
        <v>1</v>
      </c>
      <c r="B33" s="1102" t="s">
        <v>22</v>
      </c>
      <c r="C33" s="1103" t="s">
        <v>73</v>
      </c>
      <c r="D33" s="1104">
        <v>1</v>
      </c>
      <c r="E33" s="1062">
        <f>IF(A33=E16,D33,"")</f>
        <v>1</v>
      </c>
      <c r="F33" s="1063" t="str">
        <f>IF(A33=E16,C33,"")</f>
        <v>pincées</v>
      </c>
      <c r="G33" s="1064">
        <f>IF(ISTEXT(E33),E33,(E33/E22)*G22)</f>
        <v>2.5</v>
      </c>
      <c r="H33" s="1062" t="str">
        <f>IF(A33=H16,D33,"")</f>
        <v/>
      </c>
      <c r="I33" s="1065" t="str">
        <f>IF(A33=H16,C33,"")</f>
        <v/>
      </c>
      <c r="J33" s="1066" t="str">
        <f>IF(ISTEXT(H33),H33,(H33/H22)*J22)</f>
        <v/>
      </c>
      <c r="K33" s="1062" t="str">
        <f>IF(A33=K16,D33,"")</f>
        <v/>
      </c>
      <c r="L33" s="1067" t="str">
        <f>IF(A33=K16,C33,"")</f>
        <v/>
      </c>
      <c r="M33" s="1068" t="str">
        <f>IF(ISTEXT(K33),K33,(K33/K22)*M22)</f>
        <v/>
      </c>
      <c r="N33" s="1062" t="str">
        <f>IF(A33=N16,D33,"")</f>
        <v/>
      </c>
      <c r="O33" s="1069" t="str">
        <f>IF(A33=N16,C33,"")</f>
        <v/>
      </c>
      <c r="P33" s="1070" t="str">
        <f>IF(ISTEXT(N33),N33,(N33/N22)*P22)</f>
        <v/>
      </c>
      <c r="Q33" s="1062" t="str">
        <f>IF(A33=Q16,D33,"")</f>
        <v/>
      </c>
      <c r="R33" s="1071" t="str">
        <f>IF(A33=Q16,C33,"")</f>
        <v/>
      </c>
      <c r="S33" s="1072" t="str">
        <f>IF(ISTEXT(Q33),Q33,(Q33/Q22)*S22)</f>
        <v/>
      </c>
      <c r="T33" s="1062" t="str">
        <f>IF(A33=T16,D33,"")</f>
        <v/>
      </c>
      <c r="U33" s="1073" t="str">
        <f>IF(A33=T16,C33,"")</f>
        <v/>
      </c>
      <c r="V33" s="1074" t="str">
        <f>IF(ISTEXT(T33),T33,(T33/T22)*V22)</f>
        <v/>
      </c>
      <c r="W33" s="1062" t="str">
        <f>IF(A33=W16,D33,"")</f>
        <v/>
      </c>
      <c r="X33" s="1075" t="str">
        <f>IF(A33=W16,C33,"")</f>
        <v/>
      </c>
      <c r="Y33" s="1076" t="str">
        <f>IF(ISTEXT(W33),W33,(W33/W22)*Y22)</f>
        <v/>
      </c>
      <c r="Z33" s="1062" t="str">
        <f>IF(A33=Z16,D33,"")</f>
        <v/>
      </c>
      <c r="AA33" s="1077" t="str">
        <f>IF(A33=Z16,C33,"")</f>
        <v/>
      </c>
      <c r="AB33" s="1078" t="str">
        <f>IF(ISTEXT(Z33),Z33,(Z33/Z22)*AB22)</f>
        <v/>
      </c>
      <c r="AC33" s="1062" t="str">
        <f>IF(A33=AC16,D33,"")</f>
        <v/>
      </c>
      <c r="AD33" s="1079" t="str">
        <f>IF(A33=AC16,C33,"")</f>
        <v/>
      </c>
      <c r="AE33" s="1080" t="str">
        <f>IF(ISTEXT(AC33),AC33,(AC33/AC22)*AE22)</f>
        <v/>
      </c>
      <c r="AF33" s="1062" t="str">
        <f>IF(A33=AF16,D33,"")</f>
        <v/>
      </c>
      <c r="AG33" s="1081" t="str">
        <f>IF(A33=AF16,C33,"")</f>
        <v/>
      </c>
      <c r="AH33" s="1082" t="str">
        <f>IF(ISTEXT(AF33),AF33,(AF33/AF22)*AH22)</f>
        <v/>
      </c>
      <c r="AI33" s="1062" t="str">
        <f>IF(A33=AI16,D33,"")</f>
        <v/>
      </c>
      <c r="AJ33" s="1083" t="str">
        <f>IF(A33=AI16,C33,"")</f>
        <v/>
      </c>
      <c r="AK33" s="1084" t="str">
        <f>IF(ISTEXT(AI33),AI33,(AI33/AI22)*AK22)</f>
        <v/>
      </c>
      <c r="AL33" s="1062" t="str">
        <f>IF(A33=AL16,D33,"")</f>
        <v/>
      </c>
      <c r="AM33" s="1085" t="str">
        <f>IF(A33=AL16,C33,"")</f>
        <v/>
      </c>
      <c r="AN33" s="1086" t="str">
        <f>IF(ISTEXT(AL33),AL33,(AL33/AL22)*AN22)</f>
        <v/>
      </c>
      <c r="AO33" s="1062" t="str">
        <f>IF(A33=AO16,D33,"")</f>
        <v/>
      </c>
      <c r="AP33" s="1087" t="str">
        <f>IF(A33=AO16,C33,"")</f>
        <v/>
      </c>
      <c r="AQ33" s="1088" t="str">
        <f>IF(ISTEXT(AO33),AO33,(AO33/AO22)*AQ22)</f>
        <v/>
      </c>
      <c r="AR33" s="1062" t="str">
        <f>IF(A33=AR16,D33,"")</f>
        <v/>
      </c>
      <c r="AS33" s="1089" t="str">
        <f>IF(A33=AR16,C33,"")</f>
        <v/>
      </c>
      <c r="AT33" s="1090" t="str">
        <f>IF(ISTEXT(AR33),AR33,(AR33/AR22)*AT22)</f>
        <v/>
      </c>
      <c r="AU33" s="1062" t="str">
        <f>IF(A33=AU16,D33,"")</f>
        <v/>
      </c>
      <c r="AV33" s="1091" t="str">
        <f>IF(A33=AU16,C33,"")</f>
        <v/>
      </c>
      <c r="AW33" s="1092" t="str">
        <f>IF(ISTEXT(AU33),AU33,(AU33/AU22)*AW22)</f>
        <v/>
      </c>
      <c r="AY33" s="612"/>
      <c r="AZ33" s="1058"/>
      <c r="BA33" s="1352" t="s">
        <v>1521</v>
      </c>
      <c r="BB33" s="1409"/>
      <c r="BC33" s="1410"/>
      <c r="BD33" s="612"/>
      <c r="BE33" s="612"/>
      <c r="BF33" s="612"/>
      <c r="BG33" s="612"/>
      <c r="BH33" s="612"/>
      <c r="BI33" s="612"/>
      <c r="BJ33" s="612"/>
      <c r="BK33" s="612"/>
      <c r="BL33" s="612"/>
      <c r="BM33" s="612"/>
      <c r="BN33" s="612"/>
    </row>
    <row r="34" spans="1:66" ht="18.75">
      <c r="A34" s="1058">
        <v>1</v>
      </c>
      <c r="B34" s="1105" t="s">
        <v>287</v>
      </c>
      <c r="C34" s="1103" t="s">
        <v>9</v>
      </c>
      <c r="D34" s="1104">
        <v>0.02</v>
      </c>
      <c r="E34" s="1062">
        <f>IF(A34=E16,D34,"")</f>
        <v>0.02</v>
      </c>
      <c r="F34" s="1063" t="str">
        <f>IF(A34=E16,C34,"")</f>
        <v>Kg</v>
      </c>
      <c r="G34" s="1064">
        <f>IF(ISTEXT(E34),E34,(E34/E22)*G22)</f>
        <v>0.05</v>
      </c>
      <c r="H34" s="1062" t="str">
        <f>IF(A34=H16,D34,"")</f>
        <v/>
      </c>
      <c r="I34" s="1065" t="str">
        <f>IF(A34=H16,C34,"")</f>
        <v/>
      </c>
      <c r="J34" s="1066" t="str">
        <f>IF(ISTEXT(H34),H34,(H34/H22)*J22)</f>
        <v/>
      </c>
      <c r="K34" s="1062" t="str">
        <f>IF(A34=K16,D34,"")</f>
        <v/>
      </c>
      <c r="L34" s="1067" t="str">
        <f>IF(A34=K16,C34,"")</f>
        <v/>
      </c>
      <c r="M34" s="1068" t="str">
        <f>IF(ISTEXT(K34),K34,(K34/K22)*M22)</f>
        <v/>
      </c>
      <c r="N34" s="1062" t="str">
        <f>IF(A34=N16,D34,"")</f>
        <v/>
      </c>
      <c r="O34" s="1069" t="str">
        <f>IF(A34=N16,C34,"")</f>
        <v/>
      </c>
      <c r="P34" s="1070" t="str">
        <f>IF(ISTEXT(N34),N34,(N34/N22)*P22)</f>
        <v/>
      </c>
      <c r="Q34" s="1062" t="str">
        <f>IF(A34=Q16,D34,"")</f>
        <v/>
      </c>
      <c r="R34" s="1071" t="str">
        <f>IF(A34=Q16,C34,"")</f>
        <v/>
      </c>
      <c r="S34" s="1072" t="str">
        <f>IF(ISTEXT(Q34),Q34,(Q34/Q22)*S22)</f>
        <v/>
      </c>
      <c r="T34" s="1062" t="str">
        <f>IF(A34=T16,D34,"")</f>
        <v/>
      </c>
      <c r="U34" s="1073" t="str">
        <f>IF(A34=T16,C34,"")</f>
        <v/>
      </c>
      <c r="V34" s="1074" t="str">
        <f>IF(ISTEXT(T34),T34,(T34/T22)*V22)</f>
        <v/>
      </c>
      <c r="W34" s="1062" t="str">
        <f>IF(A34=W16,D34,"")</f>
        <v/>
      </c>
      <c r="X34" s="1075" t="str">
        <f>IF(A34=W16,C34,"")</f>
        <v/>
      </c>
      <c r="Y34" s="1076" t="str">
        <f>IF(ISTEXT(W34),W34,(W34/W22)*Y22)</f>
        <v/>
      </c>
      <c r="Z34" s="1062" t="str">
        <f>IF(A34=Z16,D34,"")</f>
        <v/>
      </c>
      <c r="AA34" s="1077" t="str">
        <f>IF(A34=Z16,C34,"")</f>
        <v/>
      </c>
      <c r="AB34" s="1078" t="str">
        <f>IF(ISTEXT(Z34),Z34,(Z34/Z22)*AB22)</f>
        <v/>
      </c>
      <c r="AC34" s="1062" t="str">
        <f>IF(A34=AC16,D34,"")</f>
        <v/>
      </c>
      <c r="AD34" s="1079" t="str">
        <f>IF(A34=AC16,C34,"")</f>
        <v/>
      </c>
      <c r="AE34" s="1080" t="str">
        <f>IF(ISTEXT(AC34),AC34,(AC34/AC22)*AE22)</f>
        <v/>
      </c>
      <c r="AF34" s="1062" t="str">
        <f>IF(A34=AF16,D34,"")</f>
        <v/>
      </c>
      <c r="AG34" s="1081" t="str">
        <f>IF(A34=AF16,C34,"")</f>
        <v/>
      </c>
      <c r="AH34" s="1082" t="str">
        <f>IF(ISTEXT(AF34),AF34,(AF34/AF22)*AH22)</f>
        <v/>
      </c>
      <c r="AI34" s="1062" t="str">
        <f>IF(A34=AI16,D34,"")</f>
        <v/>
      </c>
      <c r="AJ34" s="1083" t="str">
        <f>IF(A34=AI16,C34,"")</f>
        <v/>
      </c>
      <c r="AK34" s="1084" t="str">
        <f>IF(ISTEXT(AI34),AI34,(AI34/AI22)*AK22)</f>
        <v/>
      </c>
      <c r="AL34" s="1062" t="str">
        <f>IF(A34=AL16,D34,"")</f>
        <v/>
      </c>
      <c r="AM34" s="1085" t="str">
        <f>IF(A34=AL16,C34,"")</f>
        <v/>
      </c>
      <c r="AN34" s="1086" t="str">
        <f>IF(ISTEXT(AL34),AL34,(AL34/AL22)*AN22)</f>
        <v/>
      </c>
      <c r="AO34" s="1062" t="str">
        <f>IF(A34=AO16,D34,"")</f>
        <v/>
      </c>
      <c r="AP34" s="1087" t="str">
        <f>IF(A34=AO16,C34,"")</f>
        <v/>
      </c>
      <c r="AQ34" s="1088" t="str">
        <f>IF(ISTEXT(AO34),AO34,(AO34/AO22)*AQ22)</f>
        <v/>
      </c>
      <c r="AR34" s="1062" t="str">
        <f>IF(A34=AR16,D34,"")</f>
        <v/>
      </c>
      <c r="AS34" s="1089" t="str">
        <f>IF(A34=AR16,C34,"")</f>
        <v/>
      </c>
      <c r="AT34" s="1090" t="str">
        <f>IF(ISTEXT(AR34),AR34,(AR34/AR22)*AT22)</f>
        <v/>
      </c>
      <c r="AU34" s="1062" t="str">
        <f>IF(A34=AU16,D34,"")</f>
        <v/>
      </c>
      <c r="AV34" s="1091" t="str">
        <f>IF(A34=AU16,C34,"")</f>
        <v/>
      </c>
      <c r="AW34" s="1092" t="str">
        <f>IF(ISTEXT(AU34),AU34,(AU34/AU22)*AW22)</f>
        <v/>
      </c>
      <c r="AY34" s="612"/>
      <c r="AZ34" s="1058"/>
      <c r="BA34" s="1352" t="s">
        <v>1523</v>
      </c>
      <c r="BB34" s="1409"/>
      <c r="BC34" s="1410"/>
      <c r="BD34" s="612"/>
      <c r="BE34" s="612"/>
      <c r="BF34" s="612"/>
      <c r="BG34" s="612"/>
      <c r="BH34" s="612"/>
      <c r="BI34" s="612"/>
      <c r="BJ34" s="612"/>
      <c r="BK34" s="612"/>
      <c r="BL34" s="612"/>
      <c r="BM34" s="612"/>
      <c r="BN34" s="612"/>
    </row>
    <row r="35" spans="1:66" ht="18.75" customHeight="1">
      <c r="A35" s="1058">
        <v>1</v>
      </c>
      <c r="B35" s="1105" t="s">
        <v>288</v>
      </c>
      <c r="C35" s="1103" t="s">
        <v>72</v>
      </c>
      <c r="D35" s="1104">
        <v>12</v>
      </c>
      <c r="E35" s="1062">
        <f>IF(A35=E16,D35,"")</f>
        <v>12</v>
      </c>
      <c r="F35" s="1063" t="str">
        <f>IF(A35=E16,C35,"")</f>
        <v>grappes</v>
      </c>
      <c r="G35" s="1064">
        <f>IF(ISTEXT(E35),E35,(E35/E22)*G22)</f>
        <v>30</v>
      </c>
      <c r="H35" s="1062" t="str">
        <f>IF(A35=H16,D35,"")</f>
        <v/>
      </c>
      <c r="I35" s="1065" t="str">
        <f>IF(A35=H16,C35,"")</f>
        <v/>
      </c>
      <c r="J35" s="1066" t="str">
        <f>IF(ISTEXT(H35),H35,(H35/H22)*J22)</f>
        <v/>
      </c>
      <c r="K35" s="1062" t="str">
        <f>IF(A35=K16,D35,"")</f>
        <v/>
      </c>
      <c r="L35" s="1067" t="str">
        <f>IF(A35=K16,C35,"")</f>
        <v/>
      </c>
      <c r="M35" s="1068" t="str">
        <f>IF(ISTEXT(K35),K35,(K35/K22)*M22)</f>
        <v/>
      </c>
      <c r="N35" s="1062" t="str">
        <f>IF(A35=N16,D35,"")</f>
        <v/>
      </c>
      <c r="O35" s="1069" t="str">
        <f>IF(A35=N16,C35,"")</f>
        <v/>
      </c>
      <c r="P35" s="1070" t="str">
        <f>IF(ISTEXT(N35),N35,(N35/N22)*P22)</f>
        <v/>
      </c>
      <c r="Q35" s="1062" t="str">
        <f>IF(A35=Q16,D35,"")</f>
        <v/>
      </c>
      <c r="R35" s="1071" t="str">
        <f>IF(A35=Q16,C35,"")</f>
        <v/>
      </c>
      <c r="S35" s="1072" t="str">
        <f>IF(ISTEXT(Q35),Q35,(Q35/Q22)*S22)</f>
        <v/>
      </c>
      <c r="T35" s="1062" t="str">
        <f>IF(A35=T16,D35,"")</f>
        <v/>
      </c>
      <c r="U35" s="1073" t="str">
        <f>IF(A35=T16,C35,"")</f>
        <v/>
      </c>
      <c r="V35" s="1074" t="str">
        <f>IF(ISTEXT(T35),T35,(T35/T22)*V22)</f>
        <v/>
      </c>
      <c r="W35" s="1062" t="str">
        <f>IF(A35=W16,D35,"")</f>
        <v/>
      </c>
      <c r="X35" s="1075" t="str">
        <f>IF(A35=W16,C35,"")</f>
        <v/>
      </c>
      <c r="Y35" s="1076" t="str">
        <f>IF(ISTEXT(W35),W35,(W35/W22)*Y22)</f>
        <v/>
      </c>
      <c r="Z35" s="1062" t="str">
        <f>IF(A35=Z16,D35,"")</f>
        <v/>
      </c>
      <c r="AA35" s="1077" t="str">
        <f>IF(A35=Z16,C35,"")</f>
        <v/>
      </c>
      <c r="AB35" s="1078" t="str">
        <f>IF(ISTEXT(Z35),Z35,(Z35/Z22)*AB22)</f>
        <v/>
      </c>
      <c r="AC35" s="1062" t="str">
        <f>IF(A35=AC16,D35,"")</f>
        <v/>
      </c>
      <c r="AD35" s="1079" t="str">
        <f>IF(A35=AC16,C35,"")</f>
        <v/>
      </c>
      <c r="AE35" s="1080" t="str">
        <f>IF(ISTEXT(AC35),AC35,(AC35/AC22)*AE22)</f>
        <v/>
      </c>
      <c r="AF35" s="1062" t="str">
        <f>IF(A35=AF16,D35,"")</f>
        <v/>
      </c>
      <c r="AG35" s="1081" t="str">
        <f>IF(A35=AF16,C35,"")</f>
        <v/>
      </c>
      <c r="AH35" s="1082" t="str">
        <f>IF(ISTEXT(AF35),AF35,(AF35/AF22)*AH22)</f>
        <v/>
      </c>
      <c r="AI35" s="1062" t="str">
        <f>IF(A35=AI16,D35,"")</f>
        <v/>
      </c>
      <c r="AJ35" s="1083" t="str">
        <f>IF(A35=AI16,C35,"")</f>
        <v/>
      </c>
      <c r="AK35" s="1084" t="str">
        <f>IF(ISTEXT(AI35),AI35,(AI35/AI22)*AK22)</f>
        <v/>
      </c>
      <c r="AL35" s="1062" t="str">
        <f>IF(A35=AL16,D35,"")</f>
        <v/>
      </c>
      <c r="AM35" s="1085" t="str">
        <f>IF(A35=AL16,C35,"")</f>
        <v/>
      </c>
      <c r="AN35" s="1086" t="str">
        <f>IF(ISTEXT(AL35),AL35,(AL35/AL22)*AN22)</f>
        <v/>
      </c>
      <c r="AO35" s="1062" t="str">
        <f>IF(A35=AO16,D35,"")</f>
        <v/>
      </c>
      <c r="AP35" s="1087" t="str">
        <f>IF(A35=AO16,C35,"")</f>
        <v/>
      </c>
      <c r="AQ35" s="1088" t="str">
        <f>IF(ISTEXT(AO35),AO35,(AO35/AO22)*AQ22)</f>
        <v/>
      </c>
      <c r="AR35" s="1062" t="str">
        <f>IF(A35=AR16,D35,"")</f>
        <v/>
      </c>
      <c r="AS35" s="1089" t="str">
        <f>IF(A35=AR16,C35,"")</f>
        <v/>
      </c>
      <c r="AT35" s="1090" t="str">
        <f>IF(ISTEXT(AR35),AR35,(AR35/AR22)*AT22)</f>
        <v/>
      </c>
      <c r="AU35" s="1062" t="str">
        <f>IF(A35=AU16,D35,"")</f>
        <v/>
      </c>
      <c r="AV35" s="1091" t="str">
        <f>IF(A35=AU16,C35,"")</f>
        <v/>
      </c>
      <c r="AW35" s="1092" t="str">
        <f>IF(ISTEXT(AU35),AU35,(AU35/AU22)*AW22)</f>
        <v/>
      </c>
      <c r="AY35" s="612"/>
      <c r="AZ35" s="1058"/>
      <c r="BA35" s="1352" t="s">
        <v>1522</v>
      </c>
      <c r="BB35" s="1409"/>
      <c r="BC35" s="1410"/>
      <c r="BD35" s="612"/>
      <c r="BE35" s="612"/>
      <c r="BF35" s="612"/>
      <c r="BG35" s="612"/>
      <c r="BH35" s="612"/>
      <c r="BI35" s="612"/>
      <c r="BJ35" s="612"/>
      <c r="BK35" s="612"/>
      <c r="BL35" s="612"/>
      <c r="BM35" s="612"/>
      <c r="BN35" s="612"/>
    </row>
    <row r="36" spans="1:66" ht="18.75">
      <c r="A36" s="1058">
        <v>1</v>
      </c>
      <c r="B36" s="1105" t="s">
        <v>289</v>
      </c>
      <c r="C36" s="1103" t="s">
        <v>294</v>
      </c>
      <c r="D36" s="1104" t="s">
        <v>71</v>
      </c>
      <c r="E36" s="1062" t="str">
        <f>IF(A36=E16,D36,"")</f>
        <v>pm</v>
      </c>
      <c r="F36" s="1063" t="str">
        <f>IF(A36=E16,C36,"")</f>
        <v>L</v>
      </c>
      <c r="G36" s="1064" t="str">
        <f>IF(ISTEXT(E36),E36,(E36/E22)*G22)</f>
        <v>pm</v>
      </c>
      <c r="H36" s="1062" t="str">
        <f>IF(A36=H16,D36,"")</f>
        <v/>
      </c>
      <c r="I36" s="1065" t="str">
        <f>IF(A36=H16,C36,"")</f>
        <v/>
      </c>
      <c r="J36" s="1066" t="str">
        <f>IF(ISTEXT(H36),H36,(H36/H22)*J22)</f>
        <v/>
      </c>
      <c r="K36" s="1062" t="str">
        <f>IF(A36=K16,D36,"")</f>
        <v/>
      </c>
      <c r="L36" s="1067" t="str">
        <f>IF(A36=K16,C36,"")</f>
        <v/>
      </c>
      <c r="M36" s="1068" t="str">
        <f>IF(ISTEXT(K36),K36,(K36/K22)*M22)</f>
        <v/>
      </c>
      <c r="N36" s="1062" t="str">
        <f>IF(A36=N16,D36,"")</f>
        <v/>
      </c>
      <c r="O36" s="1069" t="str">
        <f>IF(A36=N16,C36,"")</f>
        <v/>
      </c>
      <c r="P36" s="1070" t="str">
        <f>IF(ISTEXT(N36),N36,(N36/N22)*P22)</f>
        <v/>
      </c>
      <c r="Q36" s="1062" t="str">
        <f>IF(A36=Q16,D36,"")</f>
        <v/>
      </c>
      <c r="R36" s="1071" t="str">
        <f>IF(A36=Q16,C36,"")</f>
        <v/>
      </c>
      <c r="S36" s="1072" t="str">
        <f>IF(ISTEXT(Q36),Q36,(Q36/Q22)*S22)</f>
        <v/>
      </c>
      <c r="T36" s="1062" t="str">
        <f>IF(A36=T16,D36,"")</f>
        <v/>
      </c>
      <c r="U36" s="1073" t="str">
        <f>IF(A36=T16,C36,"")</f>
        <v/>
      </c>
      <c r="V36" s="1074" t="str">
        <f>IF(ISTEXT(T36),T36,(T36/T22)*V22)</f>
        <v/>
      </c>
      <c r="W36" s="1062" t="str">
        <f>IF(A36=W16,D36,"")</f>
        <v/>
      </c>
      <c r="X36" s="1075" t="str">
        <f>IF(A36=W16,C36,"")</f>
        <v/>
      </c>
      <c r="Y36" s="1076" t="str">
        <f>IF(ISTEXT(W36),W36,(W36/W22)*Y22)</f>
        <v/>
      </c>
      <c r="Z36" s="1062" t="str">
        <f>IF(A36=Z16,D36,"")</f>
        <v/>
      </c>
      <c r="AA36" s="1077" t="str">
        <f>IF(A36=Z16,C36,"")</f>
        <v/>
      </c>
      <c r="AB36" s="1078" t="str">
        <f>IF(ISTEXT(Z36),Z36,(Z36/Z22)*AB22)</f>
        <v/>
      </c>
      <c r="AC36" s="1062" t="str">
        <f>IF(A36=AC16,D36,"")</f>
        <v/>
      </c>
      <c r="AD36" s="1079" t="str">
        <f>IF(A36=AC16,C36,"")</f>
        <v/>
      </c>
      <c r="AE36" s="1080" t="str">
        <f>IF(ISTEXT(AC36),AC36,(AC36/AC22)*AE22)</f>
        <v/>
      </c>
      <c r="AF36" s="1062" t="str">
        <f>IF(A36=AF16,D36,"")</f>
        <v/>
      </c>
      <c r="AG36" s="1081" t="str">
        <f>IF(A36=AF16,C36,"")</f>
        <v/>
      </c>
      <c r="AH36" s="1082" t="str">
        <f>IF(ISTEXT(AF36),AF36,(AF36/AF22)*AH22)</f>
        <v/>
      </c>
      <c r="AI36" s="1062" t="str">
        <f>IF(A36=AI16,D36,"")</f>
        <v/>
      </c>
      <c r="AJ36" s="1083" t="str">
        <f>IF(A36=AI16,C36,"")</f>
        <v/>
      </c>
      <c r="AK36" s="1084" t="str">
        <f>IF(ISTEXT(AI36),AI36,(AI36/AI22)*AK22)</f>
        <v/>
      </c>
      <c r="AL36" s="1062" t="str">
        <f>IF(A36=AL16,D36,"")</f>
        <v/>
      </c>
      <c r="AM36" s="1085" t="str">
        <f>IF(A36=AL16,C36,"")</f>
        <v/>
      </c>
      <c r="AN36" s="1086" t="str">
        <f>IF(ISTEXT(AL36),AL36,(AL36/AL22)*AN22)</f>
        <v/>
      </c>
      <c r="AO36" s="1062" t="str">
        <f>IF(A36=AO16,D36,"")</f>
        <v/>
      </c>
      <c r="AP36" s="1087" t="str">
        <f>IF(A36=AO16,C36,"")</f>
        <v/>
      </c>
      <c r="AQ36" s="1088" t="str">
        <f>IF(ISTEXT(AO36),AO36,(AO36/AO22)*AQ22)</f>
        <v/>
      </c>
      <c r="AR36" s="1062" t="str">
        <f>IF(A36=AR16,D36,"")</f>
        <v/>
      </c>
      <c r="AS36" s="1089" t="str">
        <f>IF(A36=AR16,C36,"")</f>
        <v/>
      </c>
      <c r="AT36" s="1090" t="str">
        <f>IF(ISTEXT(AR36),AR36,(AR36/AR22)*AT22)</f>
        <v/>
      </c>
      <c r="AU36" s="1062" t="str">
        <f>IF(A36=AU16,D36,"")</f>
        <v/>
      </c>
      <c r="AV36" s="1091" t="str">
        <f>IF(A36=AU16,C36,"")</f>
        <v/>
      </c>
      <c r="AW36" s="1092" t="str">
        <f>IF(ISTEXT(AU36),AU36,(AU36/AU22)*AW22)</f>
        <v/>
      </c>
      <c r="AY36" s="612"/>
      <c r="AZ36" s="1058"/>
      <c r="BA36" s="1352"/>
      <c r="BB36" s="1409"/>
      <c r="BC36" s="1410"/>
      <c r="BD36" s="612"/>
      <c r="BE36" s="612"/>
      <c r="BF36" s="612"/>
      <c r="BG36" s="612"/>
      <c r="BH36" s="612"/>
      <c r="BI36" s="612"/>
      <c r="BJ36" s="612"/>
      <c r="BK36" s="612"/>
      <c r="BL36" s="612"/>
      <c r="BM36" s="612"/>
      <c r="BN36" s="612"/>
    </row>
    <row r="37" spans="1:66" ht="18.75">
      <c r="A37" s="1058">
        <v>1</v>
      </c>
      <c r="B37" s="1105" t="s">
        <v>253</v>
      </c>
      <c r="C37" s="1103"/>
      <c r="D37" s="1104" t="s">
        <v>71</v>
      </c>
      <c r="E37" s="1062" t="str">
        <f>IF(A37=E16,D37,"")</f>
        <v>pm</v>
      </c>
      <c r="F37" s="1063">
        <f>IF(A37=E16,C37,"")</f>
        <v>0</v>
      </c>
      <c r="G37" s="1064" t="str">
        <f>IF(ISTEXT(E37),E37,(E37/E22)*G22)</f>
        <v>pm</v>
      </c>
      <c r="H37" s="1062" t="str">
        <f>IF(A37=H16,D37,"")</f>
        <v/>
      </c>
      <c r="I37" s="1065" t="str">
        <f>IF(A37=H16,C37,"")</f>
        <v/>
      </c>
      <c r="J37" s="1066" t="str">
        <f>IF(ISTEXT(H37),H37,(H37/H22)*J22)</f>
        <v/>
      </c>
      <c r="K37" s="1062" t="str">
        <f>IF(A37=K16,D37,"")</f>
        <v/>
      </c>
      <c r="L37" s="1067" t="str">
        <f>IF(A37=K16,C37,"")</f>
        <v/>
      </c>
      <c r="M37" s="1068" t="str">
        <f>IF(ISTEXT(K37),K37,(K37/K22)*M22)</f>
        <v/>
      </c>
      <c r="N37" s="1062" t="str">
        <f>IF(A37=N16,D37,"")</f>
        <v/>
      </c>
      <c r="O37" s="1069" t="str">
        <f>IF(A37=N16,C37,"")</f>
        <v/>
      </c>
      <c r="P37" s="1070" t="str">
        <f>IF(ISTEXT(N37),N37,(N37/N22)*P22)</f>
        <v/>
      </c>
      <c r="Q37" s="1062" t="str">
        <f>IF(A37=Q16,D37,"")</f>
        <v/>
      </c>
      <c r="R37" s="1071" t="str">
        <f>IF(A37=Q16,C37,"")</f>
        <v/>
      </c>
      <c r="S37" s="1072" t="str">
        <f>IF(ISTEXT(Q37),Q37,(Q37/Q22)*S22)</f>
        <v/>
      </c>
      <c r="T37" s="1062" t="str">
        <f>IF(A37=T16,D37,"")</f>
        <v/>
      </c>
      <c r="U37" s="1073" t="str">
        <f>IF(A37=T16,C37,"")</f>
        <v/>
      </c>
      <c r="V37" s="1074" t="str">
        <f>IF(ISTEXT(T37),T37,(T37/T22)*V22)</f>
        <v/>
      </c>
      <c r="W37" s="1062" t="str">
        <f>IF(A37=W16,D37,"")</f>
        <v/>
      </c>
      <c r="X37" s="1075" t="str">
        <f>IF(A37=W16,C37,"")</f>
        <v/>
      </c>
      <c r="Y37" s="1076" t="str">
        <f>IF(ISTEXT(W37),W37,(W37/W22)*Y22)</f>
        <v/>
      </c>
      <c r="Z37" s="1062" t="str">
        <f>IF(A37=Z16,D37,"")</f>
        <v/>
      </c>
      <c r="AA37" s="1077" t="str">
        <f>IF(A37=Z16,C37,"")</f>
        <v/>
      </c>
      <c r="AB37" s="1078" t="str">
        <f>IF(ISTEXT(Z37),Z37,(Z37/Z22)*AB22)</f>
        <v/>
      </c>
      <c r="AC37" s="1062" t="str">
        <f>IF(A37=AC16,D37,"")</f>
        <v/>
      </c>
      <c r="AD37" s="1079" t="str">
        <f>IF(A37=AC16,C37,"")</f>
        <v/>
      </c>
      <c r="AE37" s="1080" t="str">
        <f>IF(ISTEXT(AC37),AC37,(AC37/AC22)*AE22)</f>
        <v/>
      </c>
      <c r="AF37" s="1062" t="str">
        <f>IF(A37=AF16,D37,"")</f>
        <v/>
      </c>
      <c r="AG37" s="1081" t="str">
        <f>IF(A37=AF16,C37,"")</f>
        <v/>
      </c>
      <c r="AH37" s="1082" t="str">
        <f>IF(ISTEXT(AF37),AF37,(AF37/AF22)*AH22)</f>
        <v/>
      </c>
      <c r="AI37" s="1062" t="str">
        <f>IF(A37=AI16,D37,"")</f>
        <v/>
      </c>
      <c r="AJ37" s="1083" t="str">
        <f>IF(A37=AI16,C37,"")</f>
        <v/>
      </c>
      <c r="AK37" s="1084" t="str">
        <f>IF(ISTEXT(AI37),AI37,(AI37/AI22)*AK22)</f>
        <v/>
      </c>
      <c r="AL37" s="1062" t="str">
        <f>IF(A37=AL16,D37,"")</f>
        <v/>
      </c>
      <c r="AM37" s="1085" t="str">
        <f>IF(A37=AL16,C37,"")</f>
        <v/>
      </c>
      <c r="AN37" s="1086" t="str">
        <f>IF(ISTEXT(AL37),AL37,(AL37/AL22)*AN22)</f>
        <v/>
      </c>
      <c r="AO37" s="1062" t="str">
        <f>IF(A37=AO16,D37,"")</f>
        <v/>
      </c>
      <c r="AP37" s="1087" t="str">
        <f>IF(A37=AO16,C37,"")</f>
        <v/>
      </c>
      <c r="AQ37" s="1088" t="str">
        <f>IF(ISTEXT(AO37),AO37,(AO37/AO22)*AQ22)</f>
        <v/>
      </c>
      <c r="AR37" s="1062" t="str">
        <f>IF(A37=AR16,D37,"")</f>
        <v/>
      </c>
      <c r="AS37" s="1089" t="str">
        <f>IF(A37=AR16,C37,"")</f>
        <v/>
      </c>
      <c r="AT37" s="1090" t="str">
        <f>IF(ISTEXT(AR37),AR37,(AR37/AR22)*AT22)</f>
        <v/>
      </c>
      <c r="AU37" s="1062" t="str">
        <f>IF(A37=AU16,D37,"")</f>
        <v/>
      </c>
      <c r="AV37" s="1091" t="str">
        <f>IF(A37=AU16,C37,"")</f>
        <v/>
      </c>
      <c r="AW37" s="1092" t="str">
        <f>IF(ISTEXT(AU37),AU37,(AU37/AU22)*AW22)</f>
        <v/>
      </c>
      <c r="AY37" s="612"/>
      <c r="AZ37" s="1058"/>
      <c r="BA37" s="1352" t="s">
        <v>1528</v>
      </c>
      <c r="BB37" s="1409"/>
      <c r="BC37" s="1410"/>
      <c r="BD37" s="612"/>
      <c r="BE37" s="612"/>
      <c r="BF37" s="612"/>
      <c r="BG37" s="612"/>
      <c r="BH37" s="612"/>
      <c r="BI37" s="612"/>
      <c r="BJ37" s="612"/>
      <c r="BK37" s="612"/>
      <c r="BL37" s="612"/>
      <c r="BM37" s="612"/>
      <c r="BN37" s="612"/>
    </row>
    <row r="38" spans="1:66" ht="18.75">
      <c r="A38" s="1058"/>
      <c r="B38" s="1352"/>
      <c r="C38" s="1409"/>
      <c r="D38" s="1410"/>
      <c r="E38" s="1062" t="str">
        <f>IF(A38=E16,D38,"")</f>
        <v/>
      </c>
      <c r="F38" s="1063" t="str">
        <f>IF(A38=E16,C38,"")</f>
        <v/>
      </c>
      <c r="G38" s="1064" t="str">
        <f>IF(ISTEXT(E38),E38,(E38/E22)*G22)</f>
        <v/>
      </c>
      <c r="H38" s="1062" t="str">
        <f>IF(A38=H16,D38,"")</f>
        <v/>
      </c>
      <c r="I38" s="1065" t="str">
        <f>IF(A38=H16,C38,"")</f>
        <v/>
      </c>
      <c r="J38" s="1066" t="str">
        <f>IF(ISTEXT(H38),H38,(H38/H22)*J22)</f>
        <v/>
      </c>
      <c r="K38" s="1062" t="str">
        <f>IF(A38=K16,D38,"")</f>
        <v/>
      </c>
      <c r="L38" s="1067" t="str">
        <f>IF(A38=K16,C38,"")</f>
        <v/>
      </c>
      <c r="M38" s="1068" t="str">
        <f>IF(ISTEXT(K38),K38,(K38/K22)*M22)</f>
        <v/>
      </c>
      <c r="N38" s="1062" t="str">
        <f>IF(A38=N16,D38,"")</f>
        <v/>
      </c>
      <c r="O38" s="1069" t="str">
        <f>IF(A38=N16,C38,"")</f>
        <v/>
      </c>
      <c r="P38" s="1070" t="str">
        <f>IF(ISTEXT(N38),N38,(N38/N22)*P22)</f>
        <v/>
      </c>
      <c r="Q38" s="1062" t="str">
        <f>IF(A38=Q16,D38,"")</f>
        <v/>
      </c>
      <c r="R38" s="1071" t="str">
        <f>IF(A38=Q16,C38,"")</f>
        <v/>
      </c>
      <c r="S38" s="1072" t="str">
        <f>IF(ISTEXT(Q38),Q38,(Q38/Q22)*S22)</f>
        <v/>
      </c>
      <c r="T38" s="1062" t="str">
        <f>IF(A38=T16,D38,"")</f>
        <v/>
      </c>
      <c r="U38" s="1073" t="str">
        <f>IF(A38=T16,C38,"")</f>
        <v/>
      </c>
      <c r="V38" s="1074" t="str">
        <f>IF(ISTEXT(T38),T38,(T38/T22)*V22)</f>
        <v/>
      </c>
      <c r="W38" s="1062" t="str">
        <f>IF(A38=W16,D38,"")</f>
        <v/>
      </c>
      <c r="X38" s="1075" t="str">
        <f>IF(A38=W16,C38,"")</f>
        <v/>
      </c>
      <c r="Y38" s="1076" t="str">
        <f>IF(ISTEXT(W38),W38,(W38/W22)*Y22)</f>
        <v/>
      </c>
      <c r="Z38" s="1062" t="str">
        <f>IF(A38=Z16,D38,"")</f>
        <v/>
      </c>
      <c r="AA38" s="1077" t="str">
        <f>IF(A38=Z16,C38,"")</f>
        <v/>
      </c>
      <c r="AB38" s="1078" t="str">
        <f>IF(ISTEXT(Z38),Z38,(Z38/Z22)*AB22)</f>
        <v/>
      </c>
      <c r="AC38" s="1062" t="str">
        <f>IF(A38=AC16,D38,"")</f>
        <v/>
      </c>
      <c r="AD38" s="1079" t="str">
        <f>IF(A38=AC16,C38,"")</f>
        <v/>
      </c>
      <c r="AE38" s="1080" t="str">
        <f>IF(ISTEXT(AC38),AC38,(AC38/AC22)*AE22)</f>
        <v/>
      </c>
      <c r="AF38" s="1062" t="str">
        <f>IF(A38=AF16,D38,"")</f>
        <v/>
      </c>
      <c r="AG38" s="1081" t="str">
        <f>IF(A38=AF16,C38,"")</f>
        <v/>
      </c>
      <c r="AH38" s="1082" t="str">
        <f>IF(ISTEXT(AF38),AF38,(AF38/AF22)*AH22)</f>
        <v/>
      </c>
      <c r="AI38" s="1062" t="str">
        <f>IF(A38=AI16,D38,"")</f>
        <v/>
      </c>
      <c r="AJ38" s="1083" t="str">
        <f>IF(A38=AI16,C38,"")</f>
        <v/>
      </c>
      <c r="AK38" s="1084" t="str">
        <f>IF(ISTEXT(AI38),AI38,(AI38/AI22)*AK22)</f>
        <v/>
      </c>
      <c r="AL38" s="1062" t="str">
        <f>IF(A38=AL16,D38,"")</f>
        <v/>
      </c>
      <c r="AM38" s="1085" t="str">
        <f>IF(A38=AL16,C38,"")</f>
        <v/>
      </c>
      <c r="AN38" s="1086" t="str">
        <f>IF(ISTEXT(AL38),AL38,(AL38/AL22)*AN22)</f>
        <v/>
      </c>
      <c r="AO38" s="1062" t="str">
        <f>IF(A38=AO16,D38,"")</f>
        <v/>
      </c>
      <c r="AP38" s="1087" t="str">
        <f>IF(A38=AO16,C38,"")</f>
        <v/>
      </c>
      <c r="AQ38" s="1088" t="str">
        <f>IF(ISTEXT(AO38),AO38,(AO38/AO22)*AQ22)</f>
        <v/>
      </c>
      <c r="AR38" s="1062" t="str">
        <f>IF(A38=AR16,D38,"")</f>
        <v/>
      </c>
      <c r="AS38" s="1089" t="str">
        <f>IF(A38=AR16,C38,"")</f>
        <v/>
      </c>
      <c r="AT38" s="1090" t="str">
        <f>IF(ISTEXT(AR38),AR38,(AR38/AR22)*AT22)</f>
        <v/>
      </c>
      <c r="AU38" s="1062" t="str">
        <f>IF(A38=AU16,D38,"")</f>
        <v/>
      </c>
      <c r="AV38" s="1091" t="str">
        <f>IF(A38=AU16,C38,"")</f>
        <v/>
      </c>
      <c r="AW38" s="1092" t="str">
        <f>IF(ISTEXT(AU38),AU38,(AU38/AU22)*AW22)</f>
        <v/>
      </c>
      <c r="AY38" s="612"/>
      <c r="AZ38" s="1058"/>
      <c r="BA38" s="1352" t="s">
        <v>1524</v>
      </c>
      <c r="BB38" s="1409"/>
      <c r="BC38" s="1410"/>
      <c r="BD38" s="612"/>
      <c r="BE38" s="612"/>
      <c r="BF38" s="612"/>
      <c r="BG38" s="612"/>
      <c r="BH38" s="612"/>
      <c r="BI38" s="612"/>
      <c r="BJ38" s="612"/>
      <c r="BK38" s="612"/>
      <c r="BL38" s="612"/>
      <c r="BM38" s="612"/>
      <c r="BN38" s="612"/>
    </row>
    <row r="39" spans="1:66" ht="18.75">
      <c r="A39" s="1058">
        <v>2</v>
      </c>
      <c r="B39" s="1096" t="s">
        <v>56</v>
      </c>
      <c r="C39" s="1097" t="s">
        <v>9</v>
      </c>
      <c r="D39" s="1098">
        <v>0.125</v>
      </c>
      <c r="E39" s="1062" t="str">
        <f>IF(A39=E16,D39,"")</f>
        <v/>
      </c>
      <c r="F39" s="1063" t="str">
        <f>IF(A39=E16,C39,"")</f>
        <v/>
      </c>
      <c r="G39" s="1064" t="str">
        <f>IF(ISTEXT(E39),E39,(E39/E22)*G22)</f>
        <v/>
      </c>
      <c r="H39" s="1062">
        <f>IF(A39=H16,D39,"")</f>
        <v>0.125</v>
      </c>
      <c r="I39" s="1065" t="str">
        <f>IF(A39=H16,C39,"")</f>
        <v>Kg</v>
      </c>
      <c r="J39" s="1066">
        <f>IF(ISTEXT(H39),H39,(H39/H22)*J22)</f>
        <v>0.3125</v>
      </c>
      <c r="K39" s="1062" t="str">
        <f>IF(A39=K16,D39,"")</f>
        <v/>
      </c>
      <c r="L39" s="1067" t="str">
        <f>IF(A39=K16,C39,"")</f>
        <v/>
      </c>
      <c r="M39" s="1068" t="str">
        <f>IF(ISTEXT(K39),K39,(K39/K22)*M22)</f>
        <v/>
      </c>
      <c r="N39" s="1062" t="str">
        <f>IF(A39=N16,D39,"")</f>
        <v/>
      </c>
      <c r="O39" s="1069" t="str">
        <f>IF(A39=N16,C39,"")</f>
        <v/>
      </c>
      <c r="P39" s="1070" t="str">
        <f>IF(ISTEXT(N39),N39,(N39/N22)*P22)</f>
        <v/>
      </c>
      <c r="Q39" s="1062" t="str">
        <f>IF(A39=Q16,D39,"")</f>
        <v/>
      </c>
      <c r="R39" s="1071" t="str">
        <f>IF(A39=Q16,C39,"")</f>
        <v/>
      </c>
      <c r="S39" s="1072" t="str">
        <f>IF(ISTEXT(Q39),Q39,(Q39/Q22)*S22)</f>
        <v/>
      </c>
      <c r="T39" s="1062" t="str">
        <f>IF(A39=T16,D39,"")</f>
        <v/>
      </c>
      <c r="U39" s="1073" t="str">
        <f>IF(A39=T16,C39,"")</f>
        <v/>
      </c>
      <c r="V39" s="1074" t="str">
        <f>IF(ISTEXT(T39),T39,(T39/T22)*V22)</f>
        <v/>
      </c>
      <c r="W39" s="1062" t="str">
        <f>IF(A39=W16,D39,"")</f>
        <v/>
      </c>
      <c r="X39" s="1075" t="str">
        <f>IF(A39=W16,C39,"")</f>
        <v/>
      </c>
      <c r="Y39" s="1076" t="str">
        <f>IF(ISTEXT(W39),W39,(W39/W22)*Y22)</f>
        <v/>
      </c>
      <c r="Z39" s="1062" t="str">
        <f>IF(A39=Z16,D39,"")</f>
        <v/>
      </c>
      <c r="AA39" s="1077" t="str">
        <f>IF(A39=Z16,C39,"")</f>
        <v/>
      </c>
      <c r="AB39" s="1078" t="str">
        <f>IF(ISTEXT(Z39),Z39,(Z39/Z22)*AB22)</f>
        <v/>
      </c>
      <c r="AC39" s="1062" t="str">
        <f>IF(A39=AC16,D39,"")</f>
        <v/>
      </c>
      <c r="AD39" s="1079" t="str">
        <f>IF(A39=AC16,C39,"")</f>
        <v/>
      </c>
      <c r="AE39" s="1080" t="str">
        <f>IF(ISTEXT(AC39),AC39,(AC39/AC22)*AE22)</f>
        <v/>
      </c>
      <c r="AF39" s="1062" t="str">
        <f>IF(A39=AF16,D39,"")</f>
        <v/>
      </c>
      <c r="AG39" s="1081" t="str">
        <f>IF(A39=AF16,C39,"")</f>
        <v/>
      </c>
      <c r="AH39" s="1082" t="str">
        <f>IF(ISTEXT(AF39),AF39,(AF39/AF22)*AH22)</f>
        <v/>
      </c>
      <c r="AI39" s="1062" t="str">
        <f>IF(A39=AI16,D39,"")</f>
        <v/>
      </c>
      <c r="AJ39" s="1083" t="str">
        <f>IF(A39=AI16,C39,"")</f>
        <v/>
      </c>
      <c r="AK39" s="1084" t="str">
        <f>IF(ISTEXT(AI39),AI39,(AI39/AI22)*AK22)</f>
        <v/>
      </c>
      <c r="AL39" s="1062" t="str">
        <f>IF(A39=AL16,D39,"")</f>
        <v/>
      </c>
      <c r="AM39" s="1085" t="str">
        <f>IF(A39=AL16,C39,"")</f>
        <v/>
      </c>
      <c r="AN39" s="1086" t="str">
        <f>IF(ISTEXT(AL39),AL39,(AL39/AL22)*AN22)</f>
        <v/>
      </c>
      <c r="AO39" s="1062" t="str">
        <f>IF(A39=AO16,D39,"")</f>
        <v/>
      </c>
      <c r="AP39" s="1087" t="str">
        <f>IF(A39=AO16,C39,"")</f>
        <v/>
      </c>
      <c r="AQ39" s="1088" t="str">
        <f>IF(ISTEXT(AO39),AO39,(AO39/AO22)*AQ22)</f>
        <v/>
      </c>
      <c r="AR39" s="1062" t="str">
        <f>IF(A39=AR16,D39,"")</f>
        <v/>
      </c>
      <c r="AS39" s="1089" t="str">
        <f>IF(A39=AR16,C39,"")</f>
        <v/>
      </c>
      <c r="AT39" s="1090" t="str">
        <f>IF(ISTEXT(AR39),AR39,(AR39/AR22)*AT22)</f>
        <v/>
      </c>
      <c r="AU39" s="1062" t="str">
        <f>IF(A39=AU16,D39,"")</f>
        <v/>
      </c>
      <c r="AV39" s="1091" t="str">
        <f>IF(A39=AU16,C39,"")</f>
        <v/>
      </c>
      <c r="AW39" s="1092" t="str">
        <f>IF(ISTEXT(AU39),AU39,(AU39/AU22)*AW22)</f>
        <v/>
      </c>
      <c r="AY39" s="612"/>
      <c r="AZ39" s="1058"/>
      <c r="BA39" s="1352"/>
      <c r="BB39" s="1409"/>
      <c r="BC39" s="1410"/>
      <c r="BD39" s="612"/>
      <c r="BE39" s="612"/>
      <c r="BF39" s="612"/>
      <c r="BG39" s="612"/>
      <c r="BH39" s="612"/>
      <c r="BI39" s="612"/>
      <c r="BJ39" s="612"/>
      <c r="BK39" s="612"/>
      <c r="BL39" s="612"/>
      <c r="BM39" s="612"/>
      <c r="BN39" s="612"/>
    </row>
    <row r="40" spans="1:66" ht="18.75">
      <c r="A40" s="1058">
        <v>2</v>
      </c>
      <c r="B40" s="1096" t="s">
        <v>60</v>
      </c>
      <c r="C40" s="1097" t="s">
        <v>73</v>
      </c>
      <c r="D40" s="1098">
        <v>2</v>
      </c>
      <c r="E40" s="1062" t="str">
        <f>IF(A40=E16,D40,"")</f>
        <v/>
      </c>
      <c r="F40" s="1063" t="str">
        <f>IF(A40=E16,C40,"")</f>
        <v/>
      </c>
      <c r="G40" s="1064" t="str">
        <f>IF(ISTEXT(E40),E40,(E40/E22)*G22)</f>
        <v/>
      </c>
      <c r="H40" s="1062">
        <f>IF(A40=H16,D40,"")</f>
        <v>2</v>
      </c>
      <c r="I40" s="1065" t="str">
        <f>IF(A40=H16,C40,"")</f>
        <v>pincées</v>
      </c>
      <c r="J40" s="1066">
        <f>IF(ISTEXT(H40),H40,(H40/H22)*J22)</f>
        <v>5</v>
      </c>
      <c r="K40" s="1062" t="str">
        <f>IF(A40=K16,D40,"")</f>
        <v/>
      </c>
      <c r="L40" s="1067" t="str">
        <f>IF(A40=K16,C40,"")</f>
        <v/>
      </c>
      <c r="M40" s="1068" t="str">
        <f>IF(ISTEXT(K40),K40,(K40/K22)*M22)</f>
        <v/>
      </c>
      <c r="N40" s="1062" t="str">
        <f>IF(A40=N16,D40,"")</f>
        <v/>
      </c>
      <c r="O40" s="1069" t="str">
        <f>IF(A40=N16,C40,"")</f>
        <v/>
      </c>
      <c r="P40" s="1070" t="str">
        <f>IF(ISTEXT(N40),N40,(N40/N22)*P22)</f>
        <v/>
      </c>
      <c r="Q40" s="1062" t="str">
        <f>IF(A40=Q16,D40,"")</f>
        <v/>
      </c>
      <c r="R40" s="1071" t="str">
        <f>IF(A40=Q16,C40,"")</f>
        <v/>
      </c>
      <c r="S40" s="1072" t="str">
        <f>IF(ISTEXT(Q40),Q40,(Q40/Q22)*S22)</f>
        <v/>
      </c>
      <c r="T40" s="1062" t="str">
        <f>IF(A40=T16,D40,"")</f>
        <v/>
      </c>
      <c r="U40" s="1073" t="str">
        <f>IF(A40=T16,C40,"")</f>
        <v/>
      </c>
      <c r="V40" s="1074" t="str">
        <f>IF(ISTEXT(T40),T40,(T40/T22)*V22)</f>
        <v/>
      </c>
      <c r="W40" s="1062" t="str">
        <f>IF(A40=W16,D40,"")</f>
        <v/>
      </c>
      <c r="X40" s="1075" t="str">
        <f>IF(A40=W16,C40,"")</f>
        <v/>
      </c>
      <c r="Y40" s="1076" t="str">
        <f>IF(ISTEXT(W40),W40,(W40/W22)*Y22)</f>
        <v/>
      </c>
      <c r="Z40" s="1062" t="str">
        <f>IF(A40=Z16,D40,"")</f>
        <v/>
      </c>
      <c r="AA40" s="1077" t="str">
        <f>IF(A40=Z16,C40,"")</f>
        <v/>
      </c>
      <c r="AB40" s="1078" t="str">
        <f>IF(ISTEXT(Z40),Z40,(Z40/Z22)*AB22)</f>
        <v/>
      </c>
      <c r="AC40" s="1062" t="str">
        <f>IF(A40=AC16,D40,"")</f>
        <v/>
      </c>
      <c r="AD40" s="1079" t="str">
        <f>IF(A40=AC16,C40,"")</f>
        <v/>
      </c>
      <c r="AE40" s="1080" t="str">
        <f>IF(ISTEXT(AC40),AC40,(AC40/AC22)*AE22)</f>
        <v/>
      </c>
      <c r="AF40" s="1062" t="str">
        <f>IF(A40=AF16,D40,"")</f>
        <v/>
      </c>
      <c r="AG40" s="1081" t="str">
        <f>IF(A40=AF16,C40,"")</f>
        <v/>
      </c>
      <c r="AH40" s="1082" t="str">
        <f>IF(ISTEXT(AF40),AF40,(AF40/AF22)*AH22)</f>
        <v/>
      </c>
      <c r="AI40" s="1062" t="str">
        <f>IF(A40=AI16,D40,"")</f>
        <v/>
      </c>
      <c r="AJ40" s="1083" t="str">
        <f>IF(A40=AI16,C40,"")</f>
        <v/>
      </c>
      <c r="AK40" s="1084" t="str">
        <f>IF(ISTEXT(AI40),AI40,(AI40/AI22)*AK22)</f>
        <v/>
      </c>
      <c r="AL40" s="1062" t="str">
        <f>IF(A40=AL16,D40,"")</f>
        <v/>
      </c>
      <c r="AM40" s="1085" t="str">
        <f>IF(A40=AL16,C40,"")</f>
        <v/>
      </c>
      <c r="AN40" s="1086" t="str">
        <f>IF(ISTEXT(AL40),AL40,(AL40/AL22)*AN22)</f>
        <v/>
      </c>
      <c r="AO40" s="1062" t="str">
        <f>IF(A40=AO16,D40,"")</f>
        <v/>
      </c>
      <c r="AP40" s="1087" t="str">
        <f>IF(A40=AO16,C40,"")</f>
        <v/>
      </c>
      <c r="AQ40" s="1088" t="str">
        <f>IF(ISTEXT(AO40),AO40,(AO40/AO22)*AQ22)</f>
        <v/>
      </c>
      <c r="AR40" s="1062" t="str">
        <f>IF(A40=AR16,D40,"")</f>
        <v/>
      </c>
      <c r="AS40" s="1089" t="str">
        <f>IF(A40=AR16,C40,"")</f>
        <v/>
      </c>
      <c r="AT40" s="1090" t="str">
        <f>IF(ISTEXT(AR40),AR40,(AR40/AR22)*AT22)</f>
        <v/>
      </c>
      <c r="AU40" s="1062" t="str">
        <f>IF(A40=AU16,D40,"")</f>
        <v/>
      </c>
      <c r="AV40" s="1091" t="str">
        <f>IF(A40=AU16,C40,"")</f>
        <v/>
      </c>
      <c r="AW40" s="1092" t="str">
        <f>IF(ISTEXT(AU40),AU40,(AU40/AU22)*AW22)</f>
        <v/>
      </c>
      <c r="AY40" s="612"/>
      <c r="AZ40" s="1058"/>
      <c r="BA40" s="1352" t="s">
        <v>1525</v>
      </c>
      <c r="BB40" s="1409"/>
      <c r="BC40" s="1410"/>
      <c r="BD40" s="612"/>
      <c r="BE40" s="612"/>
      <c r="BF40" s="612"/>
      <c r="BG40" s="612"/>
      <c r="BH40" s="612"/>
      <c r="BI40" s="612"/>
      <c r="BJ40" s="612"/>
      <c r="BK40" s="612"/>
      <c r="BL40" s="612"/>
      <c r="BM40" s="612"/>
      <c r="BN40" s="612"/>
    </row>
    <row r="41" spans="1:66" ht="18.75">
      <c r="A41" s="1058">
        <v>2</v>
      </c>
      <c r="B41" s="1096" t="s">
        <v>67</v>
      </c>
      <c r="C41" s="1097" t="s">
        <v>62</v>
      </c>
      <c r="D41" s="1098">
        <v>1</v>
      </c>
      <c r="E41" s="1062" t="str">
        <f>IF(A41=E16,D41,"")</f>
        <v/>
      </c>
      <c r="F41" s="1063" t="str">
        <f>IF(A41=E16,C41,"")</f>
        <v/>
      </c>
      <c r="G41" s="1064" t="str">
        <f>IF(ISTEXT(E41),E41,(E41/E22)*G22)</f>
        <v/>
      </c>
      <c r="H41" s="1062">
        <f>IF(A41=H16,D41,"")</f>
        <v>1</v>
      </c>
      <c r="I41" s="1065" t="str">
        <f>IF(A41=H16,C41,"")</f>
        <v>œufs</v>
      </c>
      <c r="J41" s="1066">
        <f>IF(ISTEXT(H41),H41,(H41/H22)*J22)</f>
        <v>2.5</v>
      </c>
      <c r="K41" s="1062" t="str">
        <f>IF(A41=K16,D41,"")</f>
        <v/>
      </c>
      <c r="L41" s="1067" t="str">
        <f>IF(A41=K16,C41,"")</f>
        <v/>
      </c>
      <c r="M41" s="1068" t="str">
        <f>IF(ISTEXT(K41),K41,(K41/K22)*M22)</f>
        <v/>
      </c>
      <c r="N41" s="1062" t="str">
        <f>IF(A41=N16,D41,"")</f>
        <v/>
      </c>
      <c r="O41" s="1069" t="str">
        <f>IF(A41=N16,C41,"")</f>
        <v/>
      </c>
      <c r="P41" s="1070" t="str">
        <f>IF(ISTEXT(N41),N41,(N41/N22)*P22)</f>
        <v/>
      </c>
      <c r="Q41" s="1062" t="str">
        <f>IF(A41=Q16,D41,"")</f>
        <v/>
      </c>
      <c r="R41" s="1071" t="str">
        <f>IF(A41=Q16,C41,"")</f>
        <v/>
      </c>
      <c r="S41" s="1072" t="str">
        <f>IF(ISTEXT(Q41),Q41,(Q41/Q22)*S22)</f>
        <v/>
      </c>
      <c r="T41" s="1062" t="str">
        <f>IF(A41=T16,D41,"")</f>
        <v/>
      </c>
      <c r="U41" s="1073" t="str">
        <f>IF(A41=T16,C41,"")</f>
        <v/>
      </c>
      <c r="V41" s="1074" t="str">
        <f>IF(ISTEXT(T41),T41,(T41/T22)*V22)</f>
        <v/>
      </c>
      <c r="W41" s="1062" t="str">
        <f>IF(A41=W16,D41,"")</f>
        <v/>
      </c>
      <c r="X41" s="1075" t="str">
        <f>IF(A41=W16,C41,"")</f>
        <v/>
      </c>
      <c r="Y41" s="1076" t="str">
        <f>IF(ISTEXT(W41),W41,(W41/W22)*Y22)</f>
        <v/>
      </c>
      <c r="Z41" s="1062" t="str">
        <f>IF(A41=Z16,D41,"")</f>
        <v/>
      </c>
      <c r="AA41" s="1077" t="str">
        <f>IF(A41=Z16,C41,"")</f>
        <v/>
      </c>
      <c r="AB41" s="1078" t="str">
        <f>IF(ISTEXT(Z41),Z41,(Z41/Z22)*AB22)</f>
        <v/>
      </c>
      <c r="AC41" s="1062" t="str">
        <f>IF(A41=AC16,D41,"")</f>
        <v/>
      </c>
      <c r="AD41" s="1079" t="str">
        <f>IF(A41=AC16,C41,"")</f>
        <v/>
      </c>
      <c r="AE41" s="1080" t="str">
        <f>IF(ISTEXT(AC41),AC41,(AC41/AC22)*AE22)</f>
        <v/>
      </c>
      <c r="AF41" s="1062" t="str">
        <f>IF(A41=AF16,D41,"")</f>
        <v/>
      </c>
      <c r="AG41" s="1081" t="str">
        <f>IF(A41=AF16,C41,"")</f>
        <v/>
      </c>
      <c r="AH41" s="1082" t="str">
        <f>IF(ISTEXT(AF41),AF41,(AF41/AF22)*AH22)</f>
        <v/>
      </c>
      <c r="AI41" s="1062" t="str">
        <f>IF(A41=AI16,D41,"")</f>
        <v/>
      </c>
      <c r="AJ41" s="1083" t="str">
        <f>IF(A41=AI16,C41,"")</f>
        <v/>
      </c>
      <c r="AK41" s="1084" t="str">
        <f>IF(ISTEXT(AI41),AI41,(AI41/AI22)*AK22)</f>
        <v/>
      </c>
      <c r="AL41" s="1062" t="str">
        <f>IF(A41=AL16,D41,"")</f>
        <v/>
      </c>
      <c r="AM41" s="1085" t="str">
        <f>IF(A41=AL16,C41,"")</f>
        <v/>
      </c>
      <c r="AN41" s="1086" t="str">
        <f>IF(ISTEXT(AL41),AL41,(AL41/AL22)*AN22)</f>
        <v/>
      </c>
      <c r="AO41" s="1062" t="str">
        <f>IF(A41=AO16,D41,"")</f>
        <v/>
      </c>
      <c r="AP41" s="1087" t="str">
        <f>IF(A41=AO16,C41,"")</f>
        <v/>
      </c>
      <c r="AQ41" s="1088" t="str">
        <f>IF(ISTEXT(AO41),AO41,(AO41/AO22)*AQ22)</f>
        <v/>
      </c>
      <c r="AR41" s="1062" t="str">
        <f>IF(A41=AR16,D41,"")</f>
        <v/>
      </c>
      <c r="AS41" s="1089" t="str">
        <f>IF(A41=AR16,C41,"")</f>
        <v/>
      </c>
      <c r="AT41" s="1090" t="str">
        <f>IF(ISTEXT(AR41),AR41,(AR41/AR22)*AT22)</f>
        <v/>
      </c>
      <c r="AU41" s="1062" t="str">
        <f>IF(A41=AU16,D41,"")</f>
        <v/>
      </c>
      <c r="AV41" s="1091" t="str">
        <f>IF(A41=AU16,C41,"")</f>
        <v/>
      </c>
      <c r="AW41" s="1092" t="str">
        <f>IF(ISTEXT(AU41),AU41,(AU41/AU22)*AW22)</f>
        <v/>
      </c>
      <c r="AY41" s="612"/>
      <c r="AZ41" s="1058"/>
      <c r="BA41" s="1352" t="s">
        <v>1526</v>
      </c>
      <c r="BB41" s="1409"/>
      <c r="BC41" s="1410"/>
      <c r="BD41" s="612"/>
      <c r="BE41" s="612"/>
      <c r="BF41" s="612"/>
      <c r="BG41" s="612"/>
      <c r="BH41" s="612"/>
      <c r="BI41" s="612"/>
      <c r="BJ41" s="612"/>
      <c r="BK41" s="612"/>
      <c r="BL41" s="612"/>
      <c r="BM41" s="612"/>
      <c r="BN41" s="612"/>
    </row>
    <row r="42" spans="1:66" ht="18.75">
      <c r="A42" s="1058">
        <v>2</v>
      </c>
      <c r="B42" s="1096" t="s">
        <v>61</v>
      </c>
      <c r="C42" s="1097" t="s">
        <v>71</v>
      </c>
      <c r="D42" s="1098" t="s">
        <v>71</v>
      </c>
      <c r="E42" s="1062" t="str">
        <f>IF(A42=E16,D42,"")</f>
        <v/>
      </c>
      <c r="F42" s="1063" t="str">
        <f>IF(A42=E16,C42,"")</f>
        <v/>
      </c>
      <c r="G42" s="1064" t="str">
        <f>IF(ISTEXT(E42),E42,(E42/E22)*G22)</f>
        <v/>
      </c>
      <c r="H42" s="1062" t="str">
        <f>IF(A42=H16,D42,"")</f>
        <v>pm</v>
      </c>
      <c r="I42" s="1065" t="str">
        <f>IF(A42=H16,C42,"")</f>
        <v>pm</v>
      </c>
      <c r="J42" s="1066" t="str">
        <f>IF(ISTEXT(H42),H42,(H42/H22)*J22)</f>
        <v>pm</v>
      </c>
      <c r="K42" s="1062" t="str">
        <f>IF(A42=K16,D42,"")</f>
        <v/>
      </c>
      <c r="L42" s="1067" t="str">
        <f>IF(A42=K16,C42,"")</f>
        <v/>
      </c>
      <c r="M42" s="1068" t="str">
        <f>IF(ISTEXT(K42),K42,(K42/K22)*M22)</f>
        <v/>
      </c>
      <c r="N42" s="1062" t="str">
        <f>IF(A42=N16,D42,"")</f>
        <v/>
      </c>
      <c r="O42" s="1069" t="str">
        <f>IF(A42=N16,C42,"")</f>
        <v/>
      </c>
      <c r="P42" s="1070" t="str">
        <f>IF(ISTEXT(N42),N42,(N42/N22)*P22)</f>
        <v/>
      </c>
      <c r="Q42" s="1062" t="str">
        <f>IF(A42=Q16,D42,"")</f>
        <v/>
      </c>
      <c r="R42" s="1071" t="str">
        <f>IF(A42=Q16,C42,"")</f>
        <v/>
      </c>
      <c r="S42" s="1072" t="str">
        <f>IF(ISTEXT(Q42),Q42,(Q42/Q22)*S22)</f>
        <v/>
      </c>
      <c r="T42" s="1062" t="str">
        <f>IF(A42=T16,D42,"")</f>
        <v/>
      </c>
      <c r="U42" s="1073" t="str">
        <f>IF(A42=T16,C42,"")</f>
        <v/>
      </c>
      <c r="V42" s="1074" t="str">
        <f>IF(ISTEXT(T42),T42,(T42/T22)*V22)</f>
        <v/>
      </c>
      <c r="W42" s="1062" t="str">
        <f>IF(A42=W16,D42,"")</f>
        <v/>
      </c>
      <c r="X42" s="1075" t="str">
        <f>IF(A42=W16,C42,"")</f>
        <v/>
      </c>
      <c r="Y42" s="1076" t="str">
        <f>IF(ISTEXT(W42),W42,(W42/W22)*Y22)</f>
        <v/>
      </c>
      <c r="Z42" s="1062" t="str">
        <f>IF(A42=Z16,D42,"")</f>
        <v/>
      </c>
      <c r="AA42" s="1077" t="str">
        <f>IF(A42=Z16,C42,"")</f>
        <v/>
      </c>
      <c r="AB42" s="1078" t="str">
        <f>IF(ISTEXT(Z42),Z42,(Z42/Z22)*AB22)</f>
        <v/>
      </c>
      <c r="AC42" s="1062" t="str">
        <f>IF(A42=AC16,D42,"")</f>
        <v/>
      </c>
      <c r="AD42" s="1079" t="str">
        <f>IF(A42=AC16,C42,"")</f>
        <v/>
      </c>
      <c r="AE42" s="1080" t="str">
        <f>IF(ISTEXT(AC42),AC42,(AC42/AC22)*AE22)</f>
        <v/>
      </c>
      <c r="AF42" s="1062" t="str">
        <f>IF(A42=AF16,D42,"")</f>
        <v/>
      </c>
      <c r="AG42" s="1081" t="str">
        <f>IF(A42=AF16,C42,"")</f>
        <v/>
      </c>
      <c r="AH42" s="1082" t="str">
        <f>IF(ISTEXT(AF42),AF42,(AF42/AF22)*AH22)</f>
        <v/>
      </c>
      <c r="AI42" s="1062" t="str">
        <f>IF(A42=AI16,D42,"")</f>
        <v/>
      </c>
      <c r="AJ42" s="1083" t="str">
        <f>IF(A42=AI16,C42,"")</f>
        <v/>
      </c>
      <c r="AK42" s="1084" t="str">
        <f>IF(ISTEXT(AI42),AI42,(AI42/AI22)*AK22)</f>
        <v/>
      </c>
      <c r="AL42" s="1062" t="str">
        <f>IF(A42=AL16,D42,"")</f>
        <v/>
      </c>
      <c r="AM42" s="1085" t="str">
        <f>IF(A42=AL16,C42,"")</f>
        <v/>
      </c>
      <c r="AN42" s="1086" t="str">
        <f>IF(ISTEXT(AL42),AL42,(AL42/AL22)*AN22)</f>
        <v/>
      </c>
      <c r="AO42" s="1062" t="str">
        <f>IF(A42=AO16,D42,"")</f>
        <v/>
      </c>
      <c r="AP42" s="1087" t="str">
        <f>IF(A42=AO16,C42,"")</f>
        <v/>
      </c>
      <c r="AQ42" s="1088" t="str">
        <f>IF(ISTEXT(AO42),AO42,(AO42/AO22)*AQ22)</f>
        <v/>
      </c>
      <c r="AR42" s="1062" t="str">
        <f>IF(A42=AR16,D42,"")</f>
        <v/>
      </c>
      <c r="AS42" s="1089" t="str">
        <f>IF(A42=AR16,C42,"")</f>
        <v/>
      </c>
      <c r="AT42" s="1090" t="str">
        <f>IF(ISTEXT(AR42),AR42,(AR42/AR22)*AT22)</f>
        <v/>
      </c>
      <c r="AU42" s="1062" t="str">
        <f>IF(A42=AU16,D42,"")</f>
        <v/>
      </c>
      <c r="AV42" s="1091" t="str">
        <f>IF(A42=AU16,C42,"")</f>
        <v/>
      </c>
      <c r="AW42" s="1092" t="str">
        <f>IF(ISTEXT(AU42),AU42,(AU42/AU22)*AW22)</f>
        <v/>
      </c>
      <c r="AY42" s="612"/>
      <c r="AZ42" s="612"/>
      <c r="BA42" s="612"/>
      <c r="BB42" s="612"/>
      <c r="BC42" s="612"/>
      <c r="BD42" s="612"/>
      <c r="BE42" s="612"/>
      <c r="BF42" s="612"/>
      <c r="BG42" s="612"/>
      <c r="BH42" s="612"/>
      <c r="BI42" s="612"/>
      <c r="BJ42" s="612"/>
      <c r="BK42" s="612"/>
      <c r="BL42" s="612"/>
      <c r="BM42" s="612"/>
      <c r="BN42" s="612"/>
    </row>
    <row r="43" spans="1:66" ht="18.75">
      <c r="A43" s="1058">
        <v>2</v>
      </c>
      <c r="B43" s="1096" t="s">
        <v>58</v>
      </c>
      <c r="C43" s="1097" t="s">
        <v>9</v>
      </c>
      <c r="D43" s="1098">
        <v>0.08</v>
      </c>
      <c r="E43" s="1062" t="str">
        <f>IF(A43=E16,D43,"")</f>
        <v/>
      </c>
      <c r="F43" s="1063" t="str">
        <f>IF(A43=E16,C43,"")</f>
        <v/>
      </c>
      <c r="G43" s="1064" t="str">
        <f>IF(ISTEXT(E43),E43,(E43/E22)*G22)</f>
        <v/>
      </c>
      <c r="H43" s="1062">
        <f>IF(A43=H16,D43,"")</f>
        <v>0.08</v>
      </c>
      <c r="I43" s="1065" t="str">
        <f>IF(A43=H16,C43,"")</f>
        <v>Kg</v>
      </c>
      <c r="J43" s="1066">
        <f>IF(ISTEXT(H43),H43,(H43/H22)*J22)</f>
        <v>0.2</v>
      </c>
      <c r="K43" s="1062" t="str">
        <f>IF(A43=K16,D43,"")</f>
        <v/>
      </c>
      <c r="L43" s="1067" t="str">
        <f>IF(A43=K16,C43,"")</f>
        <v/>
      </c>
      <c r="M43" s="1068" t="str">
        <f>IF(ISTEXT(K43),K43,(K43/K22)*M22)</f>
        <v/>
      </c>
      <c r="N43" s="1062" t="str">
        <f>IF(A43=N16,D43,"")</f>
        <v/>
      </c>
      <c r="O43" s="1069" t="str">
        <f>IF(A43=N16,C43,"")</f>
        <v/>
      </c>
      <c r="P43" s="1070" t="str">
        <f>IF(ISTEXT(N43),N43,(N43/N22)*P22)</f>
        <v/>
      </c>
      <c r="Q43" s="1062" t="str">
        <f>IF(A43=Q16,D43,"")</f>
        <v/>
      </c>
      <c r="R43" s="1071" t="str">
        <f>IF(A43=Q16,C43,"")</f>
        <v/>
      </c>
      <c r="S43" s="1072" t="str">
        <f>IF(ISTEXT(Q43),Q43,(Q43/Q22)*S22)</f>
        <v/>
      </c>
      <c r="T43" s="1062" t="str">
        <f>IF(A43=T16,D43,"")</f>
        <v/>
      </c>
      <c r="U43" s="1073" t="str">
        <f>IF(A43=T16,C43,"")</f>
        <v/>
      </c>
      <c r="V43" s="1074" t="str">
        <f>IF(ISTEXT(T43),T43,(T43/T22)*V22)</f>
        <v/>
      </c>
      <c r="W43" s="1062" t="str">
        <f>IF(A43=W16,D43,"")</f>
        <v/>
      </c>
      <c r="X43" s="1075" t="str">
        <f>IF(A43=W16,C43,"")</f>
        <v/>
      </c>
      <c r="Y43" s="1076" t="str">
        <f>IF(ISTEXT(W43),W43,(W43/W22)*Y22)</f>
        <v/>
      </c>
      <c r="Z43" s="1062" t="str">
        <f>IF(A43=Z16,D43,"")</f>
        <v/>
      </c>
      <c r="AA43" s="1077" t="str">
        <f>IF(A43=Z16,C43,"")</f>
        <v/>
      </c>
      <c r="AB43" s="1078" t="str">
        <f>IF(ISTEXT(Z43),Z43,(Z43/Z22)*AB22)</f>
        <v/>
      </c>
      <c r="AC43" s="1062" t="str">
        <f>IF(A43=AC16,D43,"")</f>
        <v/>
      </c>
      <c r="AD43" s="1079" t="str">
        <f>IF(A43=AC16,C43,"")</f>
        <v/>
      </c>
      <c r="AE43" s="1080" t="str">
        <f>IF(ISTEXT(AC43),AC43,(AC43/AC22)*AE22)</f>
        <v/>
      </c>
      <c r="AF43" s="1062" t="str">
        <f>IF(A43=AF16,D43,"")</f>
        <v/>
      </c>
      <c r="AG43" s="1081" t="str">
        <f>IF(A43=AF16,C43,"")</f>
        <v/>
      </c>
      <c r="AH43" s="1082" t="str">
        <f>IF(ISTEXT(AF43),AF43,(AF43/AF22)*AH22)</f>
        <v/>
      </c>
      <c r="AI43" s="1062" t="str">
        <f>IF(A43=AI16,D43,"")</f>
        <v/>
      </c>
      <c r="AJ43" s="1083" t="str">
        <f>IF(A43=AI16,C43,"")</f>
        <v/>
      </c>
      <c r="AK43" s="1084" t="str">
        <f>IF(ISTEXT(AI43),AI43,(AI43/AI22)*AK22)</f>
        <v/>
      </c>
      <c r="AL43" s="1062" t="str">
        <f>IF(A43=AL16,D43,"")</f>
        <v/>
      </c>
      <c r="AM43" s="1085" t="str">
        <f>IF(A43=AL16,C43,"")</f>
        <v/>
      </c>
      <c r="AN43" s="1086" t="str">
        <f>IF(ISTEXT(AL43),AL43,(AL43/AL22)*AN22)</f>
        <v/>
      </c>
      <c r="AO43" s="1062" t="str">
        <f>IF(A43=AO16,D43,"")</f>
        <v/>
      </c>
      <c r="AP43" s="1087" t="str">
        <f>IF(A43=AO16,C43,"")</f>
        <v/>
      </c>
      <c r="AQ43" s="1088" t="str">
        <f>IF(ISTEXT(AO43),AO43,(AO43/AO22)*AQ22)</f>
        <v/>
      </c>
      <c r="AR43" s="1062" t="str">
        <f>IF(A43=AR16,D43,"")</f>
        <v/>
      </c>
      <c r="AS43" s="1089" t="str">
        <f>IF(A43=AR16,C43,"")</f>
        <v/>
      </c>
      <c r="AT43" s="1090" t="str">
        <f>IF(ISTEXT(AR43),AR43,(AR43/AR22)*AT22)</f>
        <v/>
      </c>
      <c r="AU43" s="1062" t="str">
        <f>IF(A43=AU16,D43,"")</f>
        <v/>
      </c>
      <c r="AV43" s="1091" t="str">
        <f>IF(A43=AU16,C43,"")</f>
        <v/>
      </c>
      <c r="AW43" s="1092" t="str">
        <f>IF(ISTEXT(AU43),AU43,(AU43/AU22)*AW22)</f>
        <v/>
      </c>
      <c r="AY43" s="612"/>
      <c r="AZ43" s="612"/>
      <c r="BA43" s="612"/>
      <c r="BB43" s="612"/>
      <c r="BC43" s="612"/>
      <c r="BD43" s="612"/>
      <c r="BE43" s="612"/>
      <c r="BF43" s="612"/>
      <c r="BG43" s="612"/>
      <c r="BH43" s="612"/>
      <c r="BI43" s="612"/>
      <c r="BJ43" s="612"/>
      <c r="BK43" s="612"/>
      <c r="BL43" s="612"/>
      <c r="BM43" s="612"/>
      <c r="BN43" s="612"/>
    </row>
    <row r="44" spans="1:66" ht="18.75">
      <c r="A44" s="1058">
        <v>2</v>
      </c>
      <c r="B44" s="1096" t="s">
        <v>57</v>
      </c>
      <c r="C44" s="1097" t="s">
        <v>86</v>
      </c>
      <c r="D44" s="1098">
        <v>1</v>
      </c>
      <c r="E44" s="1062" t="str">
        <f>IF(A44=E16,D44,"")</f>
        <v/>
      </c>
      <c r="F44" s="1063" t="str">
        <f>IF(A44=E16,C44,"")</f>
        <v/>
      </c>
      <c r="G44" s="1064" t="str">
        <f>IF(ISTEXT(E44),E44,(E44/E22)*G22)</f>
        <v/>
      </c>
      <c r="H44" s="1062">
        <f>IF(A44=H16,D44,"")</f>
        <v>1</v>
      </c>
      <c r="I44" s="1065" t="str">
        <f>IF(A44=H16,C44,"")</f>
        <v>C à S</v>
      </c>
      <c r="J44" s="1066">
        <f>IF(ISTEXT(H44),H44,(H44/H22)*J22)</f>
        <v>2.5</v>
      </c>
      <c r="K44" s="1062" t="str">
        <f>IF(A44=K16,D44,"")</f>
        <v/>
      </c>
      <c r="L44" s="1067" t="str">
        <f>IF(A44=K16,C44,"")</f>
        <v/>
      </c>
      <c r="M44" s="1068" t="str">
        <f>IF(ISTEXT(K44),K44,(K44/K22)*M22)</f>
        <v/>
      </c>
      <c r="N44" s="1062" t="str">
        <f>IF(A44=N16,D44,"")</f>
        <v/>
      </c>
      <c r="O44" s="1069" t="str">
        <f>IF(A44=N16,C44,"")</f>
        <v/>
      </c>
      <c r="P44" s="1070" t="str">
        <f>IF(ISTEXT(N44),N44,(N44/N22)*P22)</f>
        <v/>
      </c>
      <c r="Q44" s="1062" t="str">
        <f>IF(A44=Q16,D44,"")</f>
        <v/>
      </c>
      <c r="R44" s="1071" t="str">
        <f>IF(A44=Q16,C44,"")</f>
        <v/>
      </c>
      <c r="S44" s="1072" t="str">
        <f>IF(ISTEXT(Q44),Q44,(Q44/Q22)*S22)</f>
        <v/>
      </c>
      <c r="T44" s="1062" t="str">
        <f>IF(A44=T16,D44,"")</f>
        <v/>
      </c>
      <c r="U44" s="1073" t="str">
        <f>IF(A44=T16,C44,"")</f>
        <v/>
      </c>
      <c r="V44" s="1074" t="str">
        <f>IF(ISTEXT(T44),T44,(T44/T22)*V22)</f>
        <v/>
      </c>
      <c r="W44" s="1062" t="str">
        <f>IF(A44=W16,D44,"")</f>
        <v/>
      </c>
      <c r="X44" s="1075" t="str">
        <f>IF(A44=W16,C44,"")</f>
        <v/>
      </c>
      <c r="Y44" s="1076" t="str">
        <f>IF(ISTEXT(W44),W44,(W44/W22)*Y22)</f>
        <v/>
      </c>
      <c r="Z44" s="1062" t="str">
        <f>IF(A44=Z16,D44,"")</f>
        <v/>
      </c>
      <c r="AA44" s="1077" t="str">
        <f>IF(A44=Z16,C44,"")</f>
        <v/>
      </c>
      <c r="AB44" s="1078" t="str">
        <f>IF(ISTEXT(Z44),Z44,(Z44/Z22)*AB22)</f>
        <v/>
      </c>
      <c r="AC44" s="1062" t="str">
        <f>IF(A44=AC16,D44,"")</f>
        <v/>
      </c>
      <c r="AD44" s="1079" t="str">
        <f>IF(A44=AC16,C44,"")</f>
        <v/>
      </c>
      <c r="AE44" s="1080" t="str">
        <f>IF(ISTEXT(AC44),AC44,(AC44/AC22)*AE22)</f>
        <v/>
      </c>
      <c r="AF44" s="1062" t="str">
        <f>IF(A44=AF16,D44,"")</f>
        <v/>
      </c>
      <c r="AG44" s="1081" t="str">
        <f>IF(A44=AF16,C44,"")</f>
        <v/>
      </c>
      <c r="AH44" s="1082" t="str">
        <f>IF(ISTEXT(AF44),AF44,(AF44/AF22)*AH22)</f>
        <v/>
      </c>
      <c r="AI44" s="1062" t="str">
        <f>IF(A44=AI16,D44,"")</f>
        <v/>
      </c>
      <c r="AJ44" s="1083" t="str">
        <f>IF(A44=AI16,C44,"")</f>
        <v/>
      </c>
      <c r="AK44" s="1084" t="str">
        <f>IF(ISTEXT(AI44),AI44,(AI44/AI22)*AK22)</f>
        <v/>
      </c>
      <c r="AL44" s="1062" t="str">
        <f>IF(A44=AL16,D44,"")</f>
        <v/>
      </c>
      <c r="AM44" s="1085" t="str">
        <f>IF(A44=AL16,C44,"")</f>
        <v/>
      </c>
      <c r="AN44" s="1086" t="str">
        <f>IF(ISTEXT(AL44),AL44,(AL44/AL22)*AN22)</f>
        <v/>
      </c>
      <c r="AO44" s="1062" t="str">
        <f>IF(A44=AO16,D44,"")</f>
        <v/>
      </c>
      <c r="AP44" s="1087" t="str">
        <f>IF(A44=AO16,C44,"")</f>
        <v/>
      </c>
      <c r="AQ44" s="1088" t="str">
        <f>IF(ISTEXT(AO44),AO44,(AO44/AO22)*AQ22)</f>
        <v/>
      </c>
      <c r="AR44" s="1062" t="str">
        <f>IF(A44=AR16,D44,"")</f>
        <v/>
      </c>
      <c r="AS44" s="1089" t="str">
        <f>IF(A44=AR16,C44,"")</f>
        <v/>
      </c>
      <c r="AT44" s="1090" t="str">
        <f>IF(ISTEXT(AR44),AR44,(AR44/AR22)*AT22)</f>
        <v/>
      </c>
      <c r="AU44" s="1062" t="str">
        <f>IF(A44=AU16,D44,"")</f>
        <v/>
      </c>
      <c r="AV44" s="1091" t="str">
        <f>IF(A44=AU16,C44,"")</f>
        <v/>
      </c>
      <c r="AW44" s="1092" t="str">
        <f>IF(ISTEXT(AU44),AU44,(AU44/AU22)*AW22)</f>
        <v/>
      </c>
      <c r="AY44" s="612"/>
      <c r="AZ44" s="1058"/>
      <c r="BA44" s="1352" t="s">
        <v>1527</v>
      </c>
      <c r="BB44" s="1409"/>
      <c r="BC44" s="1410"/>
      <c r="BD44" s="612"/>
      <c r="BE44" s="612"/>
      <c r="BF44" s="612"/>
      <c r="BG44" s="612"/>
      <c r="BH44" s="612"/>
      <c r="BI44" s="612"/>
      <c r="BJ44" s="612"/>
      <c r="BK44" s="612"/>
      <c r="BL44" s="612"/>
      <c r="BM44" s="612"/>
      <c r="BN44" s="612"/>
    </row>
    <row r="45" spans="1:66" ht="18.75">
      <c r="A45" s="1058">
        <v>2</v>
      </c>
      <c r="B45" s="1096" t="s">
        <v>169</v>
      </c>
      <c r="C45" s="1097" t="s">
        <v>338</v>
      </c>
      <c r="D45" s="1098">
        <v>1</v>
      </c>
      <c r="E45" s="1062" t="str">
        <f>IF(A45=E16,D45,"")</f>
        <v/>
      </c>
      <c r="F45" s="1063" t="str">
        <f>IF(A45=E16,C45,"")</f>
        <v/>
      </c>
      <c r="G45" s="1064" t="str">
        <f>IF(ISTEXT(E45),E45,(E45/E22)*G22)</f>
        <v/>
      </c>
      <c r="H45" s="1062">
        <f>IF(A45=H16,D45,"")</f>
        <v>1</v>
      </c>
      <c r="I45" s="1065" t="str">
        <f>IF(A45=H16,C45,"")</f>
        <v>blancs</v>
      </c>
      <c r="J45" s="1066">
        <f>IF(ISTEXT(H45),H45,(H45/H22)*J22)</f>
        <v>2.5</v>
      </c>
      <c r="K45" s="1062" t="str">
        <f>IF(A45=K16,D45,"")</f>
        <v/>
      </c>
      <c r="L45" s="1067" t="str">
        <f>IF(A45=K16,C45,"")</f>
        <v/>
      </c>
      <c r="M45" s="1068" t="str">
        <f>IF(ISTEXT(K45),K45,(K45/K22)*M22)</f>
        <v/>
      </c>
      <c r="N45" s="1062" t="str">
        <f>IF(A45=N16,D45,"")</f>
        <v/>
      </c>
      <c r="O45" s="1069" t="str">
        <f>IF(A45=N16,C45,"")</f>
        <v/>
      </c>
      <c r="P45" s="1070" t="str">
        <f>IF(ISTEXT(N45),N45,(N45/N22)*P22)</f>
        <v/>
      </c>
      <c r="Q45" s="1062" t="str">
        <f>IF(A45=Q16,D45,"")</f>
        <v/>
      </c>
      <c r="R45" s="1071" t="str">
        <f>IF(A45=Q16,C45,"")</f>
        <v/>
      </c>
      <c r="S45" s="1072" t="str">
        <f>IF(ISTEXT(Q45),Q45,(Q45/Q22)*S22)</f>
        <v/>
      </c>
      <c r="T45" s="1062" t="str">
        <f>IF(A45=T16,D45,"")</f>
        <v/>
      </c>
      <c r="U45" s="1073" t="str">
        <f>IF(A45=T16,C45,"")</f>
        <v/>
      </c>
      <c r="V45" s="1074" t="str">
        <f>IF(ISTEXT(T45),T45,(T45/T22)*V22)</f>
        <v/>
      </c>
      <c r="W45" s="1062" t="str">
        <f>IF(A45=W16,D45,"")</f>
        <v/>
      </c>
      <c r="X45" s="1075" t="str">
        <f>IF(A45=W16,C45,"")</f>
        <v/>
      </c>
      <c r="Y45" s="1076" t="str">
        <f>IF(ISTEXT(W45),W45,(W45/W22)*Y22)</f>
        <v/>
      </c>
      <c r="Z45" s="1062" t="str">
        <f>IF(A45=Z16,D45,"")</f>
        <v/>
      </c>
      <c r="AA45" s="1077" t="str">
        <f>IF(A45=Z16,C45,"")</f>
        <v/>
      </c>
      <c r="AB45" s="1078" t="str">
        <f>IF(ISTEXT(Z45),Z45,(Z45/Z22)*AB22)</f>
        <v/>
      </c>
      <c r="AC45" s="1062" t="str">
        <f>IF(A45=AC16,D45,"")</f>
        <v/>
      </c>
      <c r="AD45" s="1079" t="str">
        <f>IF(A45=AC16,C45,"")</f>
        <v/>
      </c>
      <c r="AE45" s="1080" t="str">
        <f>IF(ISTEXT(AC45),AC45,(AC45/AC22)*AE22)</f>
        <v/>
      </c>
      <c r="AF45" s="1062" t="str">
        <f>IF(A45=AF16,D45,"")</f>
        <v/>
      </c>
      <c r="AG45" s="1081" t="str">
        <f>IF(A45=AF16,C45,"")</f>
        <v/>
      </c>
      <c r="AH45" s="1082" t="str">
        <f>IF(ISTEXT(AF45),AF45,(AF45/AF22)*AH22)</f>
        <v/>
      </c>
      <c r="AI45" s="1062" t="str">
        <f>IF(A45=AI16,D45,"")</f>
        <v/>
      </c>
      <c r="AJ45" s="1083" t="str">
        <f>IF(A45=AI16,C45,"")</f>
        <v/>
      </c>
      <c r="AK45" s="1084" t="str">
        <f>IF(ISTEXT(AI45),AI45,(AI45/AI22)*AK22)</f>
        <v/>
      </c>
      <c r="AL45" s="1062" t="str">
        <f>IF(A45=AL16,D45,"")</f>
        <v/>
      </c>
      <c r="AM45" s="1085" t="str">
        <f>IF(A45=AL16,C45,"")</f>
        <v/>
      </c>
      <c r="AN45" s="1086" t="str">
        <f>IF(ISTEXT(AL45),AL45,(AL45/AL22)*AN22)</f>
        <v/>
      </c>
      <c r="AO45" s="1062" t="str">
        <f>IF(A45=AO16,D45,"")</f>
        <v/>
      </c>
      <c r="AP45" s="1087" t="str">
        <f>IF(A45=AO16,C45,"")</f>
        <v/>
      </c>
      <c r="AQ45" s="1088" t="str">
        <f>IF(ISTEXT(AO45),AO45,(AO45/AO22)*AQ22)</f>
        <v/>
      </c>
      <c r="AR45" s="1062" t="str">
        <f>IF(A45=AR16,D45,"")</f>
        <v/>
      </c>
      <c r="AS45" s="1089" t="str">
        <f>IF(A45=AR16,C45,"")</f>
        <v/>
      </c>
      <c r="AT45" s="1090" t="str">
        <f>IF(ISTEXT(AR45),AR45,(AR45/AR22)*AT22)</f>
        <v/>
      </c>
      <c r="AU45" s="1062" t="str">
        <f>IF(A45=AU16,D45,"")</f>
        <v/>
      </c>
      <c r="AV45" s="1091" t="str">
        <f>IF(A45=AU16,C45,"")</f>
        <v/>
      </c>
      <c r="AW45" s="1092" t="str">
        <f>IF(ISTEXT(AU45),AU45,(AU45/AU22)*AW22)</f>
        <v/>
      </c>
      <c r="AY45" s="612"/>
      <c r="AZ45" s="1058"/>
      <c r="BA45" s="1352"/>
      <c r="BB45" s="1409"/>
      <c r="BC45" s="1410"/>
      <c r="BD45" s="612"/>
      <c r="BE45" s="612"/>
      <c r="BF45" s="612"/>
      <c r="BG45" s="612"/>
      <c r="BH45" s="612"/>
      <c r="BI45" s="612"/>
      <c r="BJ45" s="612"/>
      <c r="BK45" s="612"/>
      <c r="BL45" s="612"/>
      <c r="BM45" s="612"/>
      <c r="BN45" s="612"/>
    </row>
    <row r="46" spans="1:66" ht="18.75">
      <c r="A46" s="1058">
        <v>2</v>
      </c>
      <c r="B46" s="1096" t="s">
        <v>55</v>
      </c>
      <c r="C46" s="1097" t="s">
        <v>72</v>
      </c>
      <c r="D46" s="1098">
        <v>4</v>
      </c>
      <c r="E46" s="1062" t="str">
        <f>IF(A46=E16,D46,"")</f>
        <v/>
      </c>
      <c r="F46" s="1063" t="str">
        <f>IF(A46=E16,C46,"")</f>
        <v/>
      </c>
      <c r="G46" s="1064" t="str">
        <f>IF(ISTEXT(E46),E46,(E46/E22)*G22)</f>
        <v/>
      </c>
      <c r="H46" s="1062">
        <f>IF(A46=H16,D46,"")</f>
        <v>4</v>
      </c>
      <c r="I46" s="1065" t="str">
        <f>IF(A46=H16,C46,"")</f>
        <v>grappes</v>
      </c>
      <c r="J46" s="1066">
        <f>IF(ISTEXT(H46),H46,(H46/H22)*J22)</f>
        <v>10</v>
      </c>
      <c r="K46" s="1062" t="str">
        <f>IF(A46=K16,D46,"")</f>
        <v/>
      </c>
      <c r="L46" s="1067" t="str">
        <f>IF(A46=K16,C46,"")</f>
        <v/>
      </c>
      <c r="M46" s="1068" t="str">
        <f>IF(ISTEXT(K46),K46,(K46/K22)*M22)</f>
        <v/>
      </c>
      <c r="N46" s="1062" t="str">
        <f>IF(A46=N16,D46,"")</f>
        <v/>
      </c>
      <c r="O46" s="1069" t="str">
        <f>IF(A46=N16,C46,"")</f>
        <v/>
      </c>
      <c r="P46" s="1070" t="str">
        <f>IF(ISTEXT(N46),N46,(N46/N22)*P22)</f>
        <v/>
      </c>
      <c r="Q46" s="1062" t="str">
        <f>IF(A46=Q16,D46,"")</f>
        <v/>
      </c>
      <c r="R46" s="1071" t="str">
        <f>IF(A46=Q16,C46,"")</f>
        <v/>
      </c>
      <c r="S46" s="1072" t="str">
        <f>IF(ISTEXT(Q46),Q46,(Q46/Q22)*S22)</f>
        <v/>
      </c>
      <c r="T46" s="1062" t="str">
        <f>IF(A46=T16,D46,"")</f>
        <v/>
      </c>
      <c r="U46" s="1073" t="str">
        <f>IF(A46=T16,C46,"")</f>
        <v/>
      </c>
      <c r="V46" s="1074" t="str">
        <f>IF(ISTEXT(T46),T46,(T46/T22)*V22)</f>
        <v/>
      </c>
      <c r="W46" s="1062" t="str">
        <f>IF(A46=W16,D46,"")</f>
        <v/>
      </c>
      <c r="X46" s="1075" t="str">
        <f>IF(A46=W16,C46,"")</f>
        <v/>
      </c>
      <c r="Y46" s="1076" t="str">
        <f>IF(ISTEXT(W46),W46,(W46/W22)*Y22)</f>
        <v/>
      </c>
      <c r="Z46" s="1062" t="str">
        <f>IF(A46=Z16,D46,"")</f>
        <v/>
      </c>
      <c r="AA46" s="1077" t="str">
        <f>IF(A46=Z16,C46,"")</f>
        <v/>
      </c>
      <c r="AB46" s="1078" t="str">
        <f>IF(ISTEXT(Z46),Z46,(Z46/Z22)*AB22)</f>
        <v/>
      </c>
      <c r="AC46" s="1062" t="str">
        <f>IF(A46=AC16,D46,"")</f>
        <v/>
      </c>
      <c r="AD46" s="1079" t="str">
        <f>IF(A46=AC16,C46,"")</f>
        <v/>
      </c>
      <c r="AE46" s="1080" t="str">
        <f>IF(ISTEXT(AC46),AC46,(AC46/AC22)*AE22)</f>
        <v/>
      </c>
      <c r="AF46" s="1062" t="str">
        <f>IF(A46=AF16,D46,"")</f>
        <v/>
      </c>
      <c r="AG46" s="1081" t="str">
        <f>IF(A46=AF16,C46,"")</f>
        <v/>
      </c>
      <c r="AH46" s="1082" t="str">
        <f>IF(ISTEXT(AF46),AF46,(AF46/AF22)*AH22)</f>
        <v/>
      </c>
      <c r="AI46" s="1062" t="str">
        <f>IF(A46=AI16,D46,"")</f>
        <v/>
      </c>
      <c r="AJ46" s="1083" t="str">
        <f>IF(A46=AI16,C46,"")</f>
        <v/>
      </c>
      <c r="AK46" s="1084" t="str">
        <f>IF(ISTEXT(AI46),AI46,(AI46/AI22)*AK22)</f>
        <v/>
      </c>
      <c r="AL46" s="1062" t="str">
        <f>IF(A46=AL16,D46,"")</f>
        <v/>
      </c>
      <c r="AM46" s="1085" t="str">
        <f>IF(A46=AL16,C46,"")</f>
        <v/>
      </c>
      <c r="AN46" s="1086" t="str">
        <f>IF(ISTEXT(AL46),AL46,(AL46/AL22)*AN22)</f>
        <v/>
      </c>
      <c r="AO46" s="1062" t="str">
        <f>IF(A46=AO16,D46,"")</f>
        <v/>
      </c>
      <c r="AP46" s="1087" t="str">
        <f>IF(A46=AO16,C46,"")</f>
        <v/>
      </c>
      <c r="AQ46" s="1088" t="str">
        <f>IF(ISTEXT(AO46),AO46,(AO46/AO22)*AQ22)</f>
        <v/>
      </c>
      <c r="AR46" s="1062" t="str">
        <f>IF(A46=AR16,D46,"")</f>
        <v/>
      </c>
      <c r="AS46" s="1089" t="str">
        <f>IF(A46=AR16,C46,"")</f>
        <v/>
      </c>
      <c r="AT46" s="1090" t="str">
        <f>IF(ISTEXT(AR46),AR46,(AR46/AR22)*AT22)</f>
        <v/>
      </c>
      <c r="AU46" s="1062" t="str">
        <f>IF(A46=AU16,D46,"")</f>
        <v/>
      </c>
      <c r="AV46" s="1091" t="str">
        <f>IF(A46=AU16,C46,"")</f>
        <v/>
      </c>
      <c r="AW46" s="1092" t="str">
        <f>IF(ISTEXT(AU46),AU46,(AU46/AU22)*AW22)</f>
        <v/>
      </c>
      <c r="AY46" s="612"/>
      <c r="AZ46" s="1058"/>
      <c r="BA46" s="1352" t="s">
        <v>1530</v>
      </c>
      <c r="BB46" s="1409"/>
      <c r="BC46" s="1410"/>
      <c r="BD46" s="612"/>
      <c r="BE46" s="612"/>
      <c r="BF46" s="612"/>
      <c r="BG46" s="612"/>
      <c r="BH46" s="612"/>
      <c r="BI46" s="612"/>
      <c r="BJ46" s="612"/>
      <c r="BK46" s="612"/>
      <c r="BL46" s="612"/>
      <c r="BM46" s="612"/>
      <c r="BN46" s="612"/>
    </row>
    <row r="47" spans="1:66" ht="18.75">
      <c r="A47" s="1058">
        <v>2</v>
      </c>
      <c r="B47" s="1096" t="s">
        <v>59</v>
      </c>
      <c r="C47" s="1097"/>
      <c r="D47" s="1098"/>
      <c r="E47" s="1062" t="str">
        <f>IF(A47=E16,D47,"")</f>
        <v/>
      </c>
      <c r="F47" s="1063" t="str">
        <f>IF(A47=E16,C47,"")</f>
        <v/>
      </c>
      <c r="G47" s="1064" t="str">
        <f>IF(ISTEXT(E47),E47,(E47/E22)*G22)</f>
        <v/>
      </c>
      <c r="H47" s="1062">
        <f>IF(A47=H16,D47,"")</f>
        <v>0</v>
      </c>
      <c r="I47" s="1065">
        <f>IF(A47=H16,C47,"")</f>
        <v>0</v>
      </c>
      <c r="J47" s="1066">
        <f>IF(ISTEXT(H47),H47,(H47/H22)*J22)</f>
        <v>0</v>
      </c>
      <c r="K47" s="1062" t="str">
        <f>IF(A47=K16,D47,"")</f>
        <v/>
      </c>
      <c r="L47" s="1067" t="str">
        <f>IF(A47=K16,C47,"")</f>
        <v/>
      </c>
      <c r="M47" s="1068" t="str">
        <f>IF(ISTEXT(K47),K47,(K47/K22)*M22)</f>
        <v/>
      </c>
      <c r="N47" s="1062" t="str">
        <f>IF(A47=N16,D47,"")</f>
        <v/>
      </c>
      <c r="O47" s="1069" t="str">
        <f>IF(A47=N16,C47,"")</f>
        <v/>
      </c>
      <c r="P47" s="1070" t="str">
        <f>IF(ISTEXT(N47),N47,(N47/N22)*P22)</f>
        <v/>
      </c>
      <c r="Q47" s="1062" t="str">
        <f>IF(A47=Q16,D47,"")</f>
        <v/>
      </c>
      <c r="R47" s="1071" t="str">
        <f>IF(A47=Q16,C47,"")</f>
        <v/>
      </c>
      <c r="S47" s="1072" t="str">
        <f>IF(ISTEXT(Q47),Q47,(Q47/Q22)*S22)</f>
        <v/>
      </c>
      <c r="T47" s="1062" t="str">
        <f>IF(A47=T16,D47,"")</f>
        <v/>
      </c>
      <c r="U47" s="1073" t="str">
        <f>IF(A47=T16,C47,"")</f>
        <v/>
      </c>
      <c r="V47" s="1074" t="str">
        <f>IF(ISTEXT(T47),T47,(T47/T22)*V22)</f>
        <v/>
      </c>
      <c r="W47" s="1062" t="str">
        <f>IF(A47=W16,D47,"")</f>
        <v/>
      </c>
      <c r="X47" s="1075" t="str">
        <f>IF(A47=W16,C47,"")</f>
        <v/>
      </c>
      <c r="Y47" s="1076" t="str">
        <f>IF(ISTEXT(W47),W47,(W47/W22)*Y22)</f>
        <v/>
      </c>
      <c r="Z47" s="1062" t="str">
        <f>IF(A47=Z16,D47,"")</f>
        <v/>
      </c>
      <c r="AA47" s="1077" t="str">
        <f>IF(A47=Z16,C47,"")</f>
        <v/>
      </c>
      <c r="AB47" s="1078" t="str">
        <f>IF(ISTEXT(Z47),Z47,(Z47/Z22)*AB22)</f>
        <v/>
      </c>
      <c r="AC47" s="1062" t="str">
        <f>IF(A47=AC16,D47,"")</f>
        <v/>
      </c>
      <c r="AD47" s="1079" t="str">
        <f>IF(A47=AC16,C47,"")</f>
        <v/>
      </c>
      <c r="AE47" s="1080" t="str">
        <f>IF(ISTEXT(AC47),AC47,(AC47/AC22)*AE22)</f>
        <v/>
      </c>
      <c r="AF47" s="1062" t="str">
        <f>IF(A47=AF16,D47,"")</f>
        <v/>
      </c>
      <c r="AG47" s="1081" t="str">
        <f>IF(A47=AF16,C47,"")</f>
        <v/>
      </c>
      <c r="AH47" s="1082" t="str">
        <f>IF(ISTEXT(AF47),AF47,(AF47/AF22)*AH22)</f>
        <v/>
      </c>
      <c r="AI47" s="1062" t="str">
        <f>IF(A47=AI16,D47,"")</f>
        <v/>
      </c>
      <c r="AJ47" s="1083" t="str">
        <f>IF(A47=AI16,C47,"")</f>
        <v/>
      </c>
      <c r="AK47" s="1084" t="str">
        <f>IF(ISTEXT(AI47),AI47,(AI47/AI22)*AK22)</f>
        <v/>
      </c>
      <c r="AL47" s="1062" t="str">
        <f>IF(A47=AL16,D47,"")</f>
        <v/>
      </c>
      <c r="AM47" s="1085" t="str">
        <f>IF(A47=AL16,C47,"")</f>
        <v/>
      </c>
      <c r="AN47" s="1086" t="str">
        <f>IF(ISTEXT(AL47),AL47,(AL47/AL22)*AN22)</f>
        <v/>
      </c>
      <c r="AO47" s="1062" t="str">
        <f>IF(A47=AO16,D47,"")</f>
        <v/>
      </c>
      <c r="AP47" s="1087" t="str">
        <f>IF(A47=AO16,C47,"")</f>
        <v/>
      </c>
      <c r="AQ47" s="1088" t="str">
        <f>IF(ISTEXT(AO47),AO47,(AO47/AO22)*AQ22)</f>
        <v/>
      </c>
      <c r="AR47" s="1062" t="str">
        <f>IF(A47=AR16,D47,"")</f>
        <v/>
      </c>
      <c r="AS47" s="1089" t="str">
        <f>IF(A47=AR16,C47,"")</f>
        <v/>
      </c>
      <c r="AT47" s="1090" t="str">
        <f>IF(ISTEXT(AR47),AR47,(AR47/AR22)*AT22)</f>
        <v/>
      </c>
      <c r="AU47" s="1062" t="str">
        <f>IF(A47=AU16,D47,"")</f>
        <v/>
      </c>
      <c r="AV47" s="1091" t="str">
        <f>IF(A47=AU16,C47,"")</f>
        <v/>
      </c>
      <c r="AW47" s="1092" t="str">
        <f>IF(ISTEXT(AU47),AU47,(AU47/AU22)*AW22)</f>
        <v/>
      </c>
      <c r="AY47" s="612"/>
      <c r="AZ47" s="1058"/>
      <c r="BA47" s="1352" t="s">
        <v>1518</v>
      </c>
      <c r="BB47" s="1409"/>
      <c r="BC47" s="1410"/>
      <c r="BD47" s="612"/>
      <c r="BE47" s="1379"/>
      <c r="BF47" s="1379"/>
      <c r="BG47" s="1379"/>
      <c r="BH47" s="612"/>
      <c r="BI47" s="612"/>
      <c r="BJ47" s="612"/>
      <c r="BK47" s="612"/>
      <c r="BL47" s="612"/>
      <c r="BM47" s="612"/>
      <c r="BN47" s="612"/>
    </row>
    <row r="48" spans="1:66" ht="18.75">
      <c r="A48" s="1058"/>
      <c r="B48" s="1352"/>
      <c r="C48" s="1409"/>
      <c r="D48" s="1410"/>
      <c r="E48" s="1062" t="str">
        <f>IF(A48=E16,D48,"")</f>
        <v/>
      </c>
      <c r="F48" s="1063" t="str">
        <f>IF(A48=E16,C48,"")</f>
        <v/>
      </c>
      <c r="G48" s="1064" t="str">
        <f>IF(ISTEXT(E48),E48,(E48/E22)*G22)</f>
        <v/>
      </c>
      <c r="H48" s="1062" t="str">
        <f>IF(A48=H16,D48,"")</f>
        <v/>
      </c>
      <c r="I48" s="1065" t="str">
        <f>IF(A48=H16,C48,"")</f>
        <v/>
      </c>
      <c r="J48" s="1066" t="str">
        <f>IF(ISTEXT(H48),H48,(H48/H22)*J22)</f>
        <v/>
      </c>
      <c r="K48" s="1062" t="str">
        <f>IF(A48=K16,D48,"")</f>
        <v/>
      </c>
      <c r="L48" s="1067" t="str">
        <f>IF(A48=K16,C48,"")</f>
        <v/>
      </c>
      <c r="M48" s="1068" t="str">
        <f>IF(ISTEXT(K48),K48,(K48/K22)*M22)</f>
        <v/>
      </c>
      <c r="N48" s="1062" t="str">
        <f>IF(A48=N16,D48,"")</f>
        <v/>
      </c>
      <c r="O48" s="1069" t="str">
        <f>IF(A48=N16,C48,"")</f>
        <v/>
      </c>
      <c r="P48" s="1070" t="str">
        <f>IF(ISTEXT(N48),N48,(N48/N22)*P22)</f>
        <v/>
      </c>
      <c r="Q48" s="1062" t="str">
        <f>IF(A48=Q16,D48,"")</f>
        <v/>
      </c>
      <c r="R48" s="1071" t="str">
        <f>IF(A48=Q16,C48,"")</f>
        <v/>
      </c>
      <c r="S48" s="1072" t="str">
        <f>IF(ISTEXT(Q48),Q48,(Q48/Q22)*S22)</f>
        <v/>
      </c>
      <c r="T48" s="1062" t="str">
        <f>IF(A48=T16,D48,"")</f>
        <v/>
      </c>
      <c r="U48" s="1073" t="str">
        <f>IF(A48=T16,C48,"")</f>
        <v/>
      </c>
      <c r="V48" s="1074" t="str">
        <f>IF(ISTEXT(T48),T48,(T48/T22)*V22)</f>
        <v/>
      </c>
      <c r="W48" s="1062" t="str">
        <f>IF(A48=W16,D48,"")</f>
        <v/>
      </c>
      <c r="X48" s="1075" t="str">
        <f>IF(A48=W16,C48,"")</f>
        <v/>
      </c>
      <c r="Y48" s="1076" t="str">
        <f>IF(ISTEXT(W48),W48,(W48/W22)*Y22)</f>
        <v/>
      </c>
      <c r="Z48" s="1062" t="str">
        <f>IF(A48=Z16,D48,"")</f>
        <v/>
      </c>
      <c r="AA48" s="1077" t="str">
        <f>IF(A48=Z16,C48,"")</f>
        <v/>
      </c>
      <c r="AB48" s="1078" t="str">
        <f>IF(ISTEXT(Z48),Z48,(Z48/Z22)*AB22)</f>
        <v/>
      </c>
      <c r="AC48" s="1062" t="str">
        <f>IF(A48=AC16,D48,"")</f>
        <v/>
      </c>
      <c r="AD48" s="1079" t="str">
        <f>IF(A48=AC16,C48,"")</f>
        <v/>
      </c>
      <c r="AE48" s="1080" t="str">
        <f>IF(ISTEXT(AC48),AC48,(AC48/AC22)*AE22)</f>
        <v/>
      </c>
      <c r="AF48" s="1062" t="str">
        <f>IF(A48=AF16,D48,"")</f>
        <v/>
      </c>
      <c r="AG48" s="1081" t="str">
        <f>IF(A48=AF16,C48,"")</f>
        <v/>
      </c>
      <c r="AH48" s="1082" t="str">
        <f>IF(ISTEXT(AF48),AF48,(AF48/AF22)*AH22)</f>
        <v/>
      </c>
      <c r="AI48" s="1062" t="str">
        <f>IF(A48=AI16,D48,"")</f>
        <v/>
      </c>
      <c r="AJ48" s="1083" t="str">
        <f>IF(A48=AI16,C48,"")</f>
        <v/>
      </c>
      <c r="AK48" s="1084" t="str">
        <f>IF(ISTEXT(AI48),AI48,(AI48/AI22)*AK22)</f>
        <v/>
      </c>
      <c r="AL48" s="1062" t="str">
        <f>IF(A48=AL16,D48,"")</f>
        <v/>
      </c>
      <c r="AM48" s="1085" t="str">
        <f>IF(A48=AL16,C48,"")</f>
        <v/>
      </c>
      <c r="AN48" s="1086" t="str">
        <f>IF(ISTEXT(AL48),AL48,(AL48/AL22)*AN22)</f>
        <v/>
      </c>
      <c r="AO48" s="1062" t="str">
        <f>IF(A48=AO16,D48,"")</f>
        <v/>
      </c>
      <c r="AP48" s="1087" t="str">
        <f>IF(A48=AO16,C48,"")</f>
        <v/>
      </c>
      <c r="AQ48" s="1088" t="str">
        <f>IF(ISTEXT(AO48),AO48,(AO48/AO22)*AQ22)</f>
        <v/>
      </c>
      <c r="AR48" s="1062" t="str">
        <f>IF(A48=AR16,D48,"")</f>
        <v/>
      </c>
      <c r="AS48" s="1089" t="str">
        <f>IF(A48=AR16,C48,"")</f>
        <v/>
      </c>
      <c r="AT48" s="1090" t="str">
        <f>IF(ISTEXT(AR48),AR48,(AR48/AR22)*AT22)</f>
        <v/>
      </c>
      <c r="AU48" s="1062" t="str">
        <f>IF(A48=AU16,D48,"")</f>
        <v/>
      </c>
      <c r="AV48" s="1091" t="str">
        <f>IF(A48=AU16,C48,"")</f>
        <v/>
      </c>
      <c r="AW48" s="1092" t="str">
        <f>IF(ISTEXT(AU48),AU48,(AU48/AU22)*AW22)</f>
        <v/>
      </c>
      <c r="AY48" s="612"/>
      <c r="AZ48" s="1058"/>
      <c r="BA48" s="1352" t="s">
        <v>1529</v>
      </c>
      <c r="BB48" s="1409"/>
      <c r="BC48" s="1410"/>
      <c r="BD48" s="612"/>
      <c r="BE48" s="612"/>
      <c r="BF48" s="612"/>
      <c r="BG48" s="612"/>
      <c r="BH48" s="612"/>
      <c r="BI48" s="612"/>
      <c r="BJ48" s="612"/>
      <c r="BK48" s="612"/>
      <c r="BL48" s="612"/>
      <c r="BM48" s="612"/>
      <c r="BN48" s="612"/>
    </row>
    <row r="49" spans="1:66" ht="18.75">
      <c r="A49" s="1058">
        <v>3</v>
      </c>
      <c r="B49" s="1176" t="s">
        <v>7</v>
      </c>
      <c r="C49" s="1174" t="s">
        <v>9</v>
      </c>
      <c r="D49" s="1177">
        <v>0.05</v>
      </c>
      <c r="E49" s="1062" t="str">
        <f>IF(A49=E16,D49,"")</f>
        <v/>
      </c>
      <c r="F49" s="1063" t="str">
        <f>IF(A49=E16,C49,"")</f>
        <v/>
      </c>
      <c r="G49" s="1064" t="str">
        <f>IF(ISTEXT(E49),E49,(E49/E22)*G22)</f>
        <v/>
      </c>
      <c r="H49" s="1062" t="str">
        <f>IF(A49=H16,D49,"")</f>
        <v/>
      </c>
      <c r="I49" s="1065" t="str">
        <f>IF(A49=H16,C49,"")</f>
        <v/>
      </c>
      <c r="J49" s="1066" t="str">
        <f>IF(ISTEXT(H49),H49,(H49/H22)*J22)</f>
        <v/>
      </c>
      <c r="K49" s="1062">
        <f>IF(A49=K16,D49,"")</f>
        <v>0.05</v>
      </c>
      <c r="L49" s="1067" t="str">
        <f>IF(A49=K16,C49,"")</f>
        <v>Kg</v>
      </c>
      <c r="M49" s="1068">
        <f>IF(ISTEXT(K49),K49,(K49/K22)*M22)</f>
        <v>0.125</v>
      </c>
      <c r="N49" s="1062" t="str">
        <f>IF(A49=N16,D49,"")</f>
        <v/>
      </c>
      <c r="O49" s="1069" t="str">
        <f>IF(A49=N16,C49,"")</f>
        <v/>
      </c>
      <c r="P49" s="1070" t="str">
        <f>IF(ISTEXT(N49),N49,(N49/N22)*P22)</f>
        <v/>
      </c>
      <c r="Q49" s="1062" t="str">
        <f>IF(A49=Q16,D49,"")</f>
        <v/>
      </c>
      <c r="R49" s="1071" t="str">
        <f>IF(A49=Q16,C49,"")</f>
        <v/>
      </c>
      <c r="S49" s="1072" t="str">
        <f>IF(ISTEXT(Q49),Q49,(Q49/Q22)*S22)</f>
        <v/>
      </c>
      <c r="T49" s="1062" t="str">
        <f>IF(A49=T16,D49,"")</f>
        <v/>
      </c>
      <c r="U49" s="1073" t="str">
        <f>IF(A49=T16,C49,"")</f>
        <v/>
      </c>
      <c r="V49" s="1074" t="str">
        <f>IF(ISTEXT(T49),T49,(T49/T22)*V22)</f>
        <v/>
      </c>
      <c r="W49" s="1062" t="str">
        <f>IF(A49=W16,D49,"")</f>
        <v/>
      </c>
      <c r="X49" s="1075" t="str">
        <f>IF(A49=W16,C49,"")</f>
        <v/>
      </c>
      <c r="Y49" s="1076" t="str">
        <f>IF(ISTEXT(W49),W49,(W49/W22)*Y22)</f>
        <v/>
      </c>
      <c r="Z49" s="1062" t="str">
        <f>IF(A49=Z16,D49,"")</f>
        <v/>
      </c>
      <c r="AA49" s="1077" t="str">
        <f>IF(A49=Z16,C49,"")</f>
        <v/>
      </c>
      <c r="AB49" s="1078" t="str">
        <f>IF(ISTEXT(Z49),Z49,(Z49/Z22)*AB22)</f>
        <v/>
      </c>
      <c r="AC49" s="1062" t="str">
        <f>IF(A49=AC16,D49,"")</f>
        <v/>
      </c>
      <c r="AD49" s="1079" t="str">
        <f>IF(A49=AC16,C49,"")</f>
        <v/>
      </c>
      <c r="AE49" s="1080" t="str">
        <f>IF(ISTEXT(AC49),AC49,(AC49/AC22)*AE22)</f>
        <v/>
      </c>
      <c r="AF49" s="1062" t="str">
        <f>IF(A49=AF16,D49,"")</f>
        <v/>
      </c>
      <c r="AG49" s="1081" t="str">
        <f>IF(A49=AF16,C49,"")</f>
        <v/>
      </c>
      <c r="AH49" s="1082" t="str">
        <f>IF(ISTEXT(AF49),AF49,(AF49/AF22)*AH22)</f>
        <v/>
      </c>
      <c r="AI49" s="1062" t="str">
        <f>IF(A49=AI16,D49,"")</f>
        <v/>
      </c>
      <c r="AJ49" s="1083" t="str">
        <f>IF(A49=AI16,C49,"")</f>
        <v/>
      </c>
      <c r="AK49" s="1084" t="str">
        <f>IF(ISTEXT(AI49),AI49,(AI49/AI22)*AK22)</f>
        <v/>
      </c>
      <c r="AL49" s="1062" t="str">
        <f>IF(A49=AL16,D49,"")</f>
        <v/>
      </c>
      <c r="AM49" s="1085" t="str">
        <f>IF(A49=AL16,C49,"")</f>
        <v/>
      </c>
      <c r="AN49" s="1086" t="str">
        <f>IF(ISTEXT(AL49),AL49,(AL49/AL22)*AN22)</f>
        <v/>
      </c>
      <c r="AO49" s="1062" t="str">
        <f>IF(A49=AO16,D49,"")</f>
        <v/>
      </c>
      <c r="AP49" s="1087" t="str">
        <f>IF(A49=AO16,C49,"")</f>
        <v/>
      </c>
      <c r="AQ49" s="1088" t="str">
        <f>IF(ISTEXT(AO49),AO49,(AO49/AO22)*AQ22)</f>
        <v/>
      </c>
      <c r="AR49" s="1062" t="str">
        <f>IF(A49=AR16,D49,"")</f>
        <v/>
      </c>
      <c r="AS49" s="1089" t="str">
        <f>IF(A49=AR16,C49,"")</f>
        <v/>
      </c>
      <c r="AT49" s="1090" t="str">
        <f>IF(ISTEXT(AR49),AR49,(AR49/AR22)*AT22)</f>
        <v/>
      </c>
      <c r="AU49" s="1062" t="str">
        <f>IF(A49=AU16,D49,"")</f>
        <v/>
      </c>
      <c r="AV49" s="1091" t="str">
        <f>IF(A49=AU16,C49,"")</f>
        <v/>
      </c>
      <c r="AW49" s="1092" t="str">
        <f>IF(ISTEXT(AU49),AU49,(AU49/AU22)*AW22)</f>
        <v/>
      </c>
      <c r="AY49" s="612"/>
      <c r="AZ49" s="1058"/>
      <c r="BA49" s="1352" t="s">
        <v>1519</v>
      </c>
      <c r="BB49" s="1409"/>
      <c r="BC49" s="1410"/>
      <c r="BD49" s="612"/>
      <c r="BE49" s="612"/>
      <c r="BF49" s="612"/>
      <c r="BG49" s="612"/>
      <c r="BH49" s="612"/>
      <c r="BI49" s="612"/>
      <c r="BJ49" s="612"/>
      <c r="BK49" s="612"/>
      <c r="BL49" s="612"/>
      <c r="BM49" s="612"/>
      <c r="BN49" s="612"/>
    </row>
    <row r="50" spans="1:66" ht="18.75">
      <c r="A50" s="1058">
        <v>3</v>
      </c>
      <c r="B50" s="1176" t="s">
        <v>4</v>
      </c>
      <c r="C50" s="1174" t="s">
        <v>9</v>
      </c>
      <c r="D50" s="1177">
        <v>0.05</v>
      </c>
      <c r="E50" s="1062" t="str">
        <f>IF(A50=E16,D50,"")</f>
        <v/>
      </c>
      <c r="F50" s="1063" t="str">
        <f>IF(A50=E16,C50,"")</f>
        <v/>
      </c>
      <c r="G50" s="1064" t="str">
        <f>IF(ISTEXT(E50),E50,(E50/E22)*G22)</f>
        <v/>
      </c>
      <c r="H50" s="1062" t="str">
        <f>IF(A50=H16,D50,"")</f>
        <v/>
      </c>
      <c r="I50" s="1065" t="str">
        <f>IF(A50=H16,C50,"")</f>
        <v/>
      </c>
      <c r="J50" s="1066" t="str">
        <f>IF(ISTEXT(H50),H50,(H50/H22)*J22)</f>
        <v/>
      </c>
      <c r="K50" s="1062">
        <f>IF(A50=K16,D50,"")</f>
        <v>0.05</v>
      </c>
      <c r="L50" s="1067" t="str">
        <f>IF(A50=K16,C50,"")</f>
        <v>Kg</v>
      </c>
      <c r="M50" s="1068">
        <f>IF(ISTEXT(K50),K50,(K50/K22)*M22)</f>
        <v>0.125</v>
      </c>
      <c r="N50" s="1062" t="str">
        <f>IF(A50=N16,D50,"")</f>
        <v/>
      </c>
      <c r="O50" s="1069" t="str">
        <f>IF(A50=N16,C50,"")</f>
        <v/>
      </c>
      <c r="P50" s="1070" t="str">
        <f>IF(ISTEXT(N50),N50,(N50/N22)*P22)</f>
        <v/>
      </c>
      <c r="Q50" s="1062" t="str">
        <f>IF(A50=Q16,D50,"")</f>
        <v/>
      </c>
      <c r="R50" s="1071" t="str">
        <f>IF(A50=Q16,C50,"")</f>
        <v/>
      </c>
      <c r="S50" s="1072" t="str">
        <f>IF(ISTEXT(Q50),Q50,(Q50/Q22)*S22)</f>
        <v/>
      </c>
      <c r="T50" s="1062" t="str">
        <f>IF(A50=T16,D50,"")</f>
        <v/>
      </c>
      <c r="U50" s="1073" t="str">
        <f>IF(A50=T16,C50,"")</f>
        <v/>
      </c>
      <c r="V50" s="1074" t="str">
        <f>IF(ISTEXT(T50),T50,(T50/T22)*V22)</f>
        <v/>
      </c>
      <c r="W50" s="1062" t="str">
        <f>IF(A50=W16,D50,"")</f>
        <v/>
      </c>
      <c r="X50" s="1075" t="str">
        <f>IF(A50=W16,C50,"")</f>
        <v/>
      </c>
      <c r="Y50" s="1076" t="str">
        <f>IF(ISTEXT(W50),W50,(W50/W22)*Y22)</f>
        <v/>
      </c>
      <c r="Z50" s="1062" t="str">
        <f>IF(A50=Z16,D50,"")</f>
        <v/>
      </c>
      <c r="AA50" s="1077" t="str">
        <f>IF(A50=Z16,C50,"")</f>
        <v/>
      </c>
      <c r="AB50" s="1078" t="str">
        <f>IF(ISTEXT(Z50),Z50,(Z50/Z22)*AB22)</f>
        <v/>
      </c>
      <c r="AC50" s="1062" t="str">
        <f>IF(A50=AC16,D50,"")</f>
        <v/>
      </c>
      <c r="AD50" s="1079" t="str">
        <f>IF(A50=AC16,C50,"")</f>
        <v/>
      </c>
      <c r="AE50" s="1080" t="str">
        <f>IF(ISTEXT(AC50),AC50,(AC50/AC22)*AE22)</f>
        <v/>
      </c>
      <c r="AF50" s="1062" t="str">
        <f>IF(A50=AF16,D50,"")</f>
        <v/>
      </c>
      <c r="AG50" s="1081" t="str">
        <f>IF(A50=AF16,C50,"")</f>
        <v/>
      </c>
      <c r="AH50" s="1082" t="str">
        <f>IF(ISTEXT(AF50),AF50,(AF50/AF22)*AH22)</f>
        <v/>
      </c>
      <c r="AI50" s="1062" t="str">
        <f>IF(A50=AI16,D50,"")</f>
        <v/>
      </c>
      <c r="AJ50" s="1083" t="str">
        <f>IF(A50=AI16,C50,"")</f>
        <v/>
      </c>
      <c r="AK50" s="1084" t="str">
        <f>IF(ISTEXT(AI50),AI50,(AI50/AI22)*AK22)</f>
        <v/>
      </c>
      <c r="AL50" s="1062" t="str">
        <f>IF(A50=AL16,D50,"")</f>
        <v/>
      </c>
      <c r="AM50" s="1085" t="str">
        <f>IF(A50=AL16,C50,"")</f>
        <v/>
      </c>
      <c r="AN50" s="1086" t="str">
        <f>IF(ISTEXT(AL50),AL50,(AL50/AL22)*AN22)</f>
        <v/>
      </c>
      <c r="AO50" s="1062" t="str">
        <f>IF(A50=AO16,D50,"")</f>
        <v/>
      </c>
      <c r="AP50" s="1087" t="str">
        <f>IF(A50=AO16,C50,"")</f>
        <v/>
      </c>
      <c r="AQ50" s="1088" t="str">
        <f>IF(ISTEXT(AO50),AO50,(AO50/AO22)*AQ22)</f>
        <v/>
      </c>
      <c r="AR50" s="1062" t="str">
        <f>IF(A50=AR16,D50,"")</f>
        <v/>
      </c>
      <c r="AS50" s="1089" t="str">
        <f>IF(A50=AR16,C50,"")</f>
        <v/>
      </c>
      <c r="AT50" s="1090" t="str">
        <f>IF(ISTEXT(AR50),AR50,(AR50/AR22)*AT22)</f>
        <v/>
      </c>
      <c r="AU50" s="1062" t="str">
        <f>IF(A50=AU16,D50,"")</f>
        <v/>
      </c>
      <c r="AV50" s="1091" t="str">
        <f>IF(A50=AU16,C50,"")</f>
        <v/>
      </c>
      <c r="AW50" s="1092" t="str">
        <f>IF(ISTEXT(AU50),AU50,(AU50/AU22)*AW22)</f>
        <v/>
      </c>
      <c r="AY50" s="612"/>
      <c r="AZ50" s="1058"/>
      <c r="BA50" s="1352"/>
      <c r="BB50" s="1409"/>
      <c r="BC50" s="1410"/>
      <c r="BD50" s="612"/>
      <c r="BE50" s="612"/>
      <c r="BF50" s="612"/>
      <c r="BG50" s="612"/>
      <c r="BH50" s="612"/>
      <c r="BI50" s="612"/>
      <c r="BJ50" s="612"/>
      <c r="BK50" s="612"/>
      <c r="BL50" s="612"/>
      <c r="BM50" s="612"/>
      <c r="BN50" s="612"/>
    </row>
    <row r="51" spans="1:66" ht="18.75">
      <c r="A51" s="1058">
        <v>3</v>
      </c>
      <c r="B51" s="1176" t="s">
        <v>3</v>
      </c>
      <c r="C51" s="1174" t="s">
        <v>9</v>
      </c>
      <c r="D51" s="1177">
        <v>2E-3</v>
      </c>
      <c r="E51" s="1062" t="str">
        <f>IF(A51=E16,D51,"")</f>
        <v/>
      </c>
      <c r="F51" s="1063" t="str">
        <f>IF(A51=E16,C51,"")</f>
        <v/>
      </c>
      <c r="G51" s="1064" t="str">
        <f>IF(ISTEXT(E51),E51,(E51/E22)*G22)</f>
        <v/>
      </c>
      <c r="H51" s="1062" t="str">
        <f>IF(A51=H16,D51,"")</f>
        <v/>
      </c>
      <c r="I51" s="1065" t="str">
        <f>IF(A51=H16,C51,"")</f>
        <v/>
      </c>
      <c r="J51" s="1066" t="str">
        <f>IF(ISTEXT(H51),H51,(H51/H22)*J22)</f>
        <v/>
      </c>
      <c r="K51" s="1062">
        <f>IF(A51=K16,D51,"")</f>
        <v>2E-3</v>
      </c>
      <c r="L51" s="1067" t="str">
        <f>IF(A51=K16,C51,"")</f>
        <v>Kg</v>
      </c>
      <c r="M51" s="1068">
        <f>IF(ISTEXT(K51),K51,(K51/K22)*M22)</f>
        <v>5.0000000000000001E-3</v>
      </c>
      <c r="N51" s="1062" t="str">
        <f>IF(A51=N16,D51,"")</f>
        <v/>
      </c>
      <c r="O51" s="1069" t="str">
        <f>IF(A51=N16,C51,"")</f>
        <v/>
      </c>
      <c r="P51" s="1070" t="str">
        <f>IF(ISTEXT(N51),N51,(N51/N22)*P22)</f>
        <v/>
      </c>
      <c r="Q51" s="1062" t="str">
        <f>IF(A51=Q16,D51,"")</f>
        <v/>
      </c>
      <c r="R51" s="1071" t="str">
        <f>IF(A51=Q16,C51,"")</f>
        <v/>
      </c>
      <c r="S51" s="1072" t="str">
        <f>IF(ISTEXT(Q51),Q51,(Q51/Q22)*S22)</f>
        <v/>
      </c>
      <c r="T51" s="1062" t="str">
        <f>IF(A51=T16,D51,"")</f>
        <v/>
      </c>
      <c r="U51" s="1073" t="str">
        <f>IF(A51=T16,C51,"")</f>
        <v/>
      </c>
      <c r="V51" s="1074" t="str">
        <f>IF(ISTEXT(T51),T51,(T51/T22)*V22)</f>
        <v/>
      </c>
      <c r="W51" s="1062" t="str">
        <f>IF(A51=W16,D51,"")</f>
        <v/>
      </c>
      <c r="X51" s="1075" t="str">
        <f>IF(A51=W16,C51,"")</f>
        <v/>
      </c>
      <c r="Y51" s="1076" t="str">
        <f>IF(ISTEXT(W51),W51,(W51/W22)*Y22)</f>
        <v/>
      </c>
      <c r="Z51" s="1062" t="str">
        <f>IF(A51=Z16,D51,"")</f>
        <v/>
      </c>
      <c r="AA51" s="1077" t="str">
        <f>IF(A51=Z16,C51,"")</f>
        <v/>
      </c>
      <c r="AB51" s="1078" t="str">
        <f>IF(ISTEXT(Z51),Z51,(Z51/Z22)*AB22)</f>
        <v/>
      </c>
      <c r="AC51" s="1062" t="str">
        <f>IF(A51=AC16,D51,"")</f>
        <v/>
      </c>
      <c r="AD51" s="1079" t="str">
        <f>IF(A51=AC16,C51,"")</f>
        <v/>
      </c>
      <c r="AE51" s="1080" t="str">
        <f>IF(ISTEXT(AC51),AC51,(AC51/AC22)*AE22)</f>
        <v/>
      </c>
      <c r="AF51" s="1062" t="str">
        <f>IF(A51=AF16,D51,"")</f>
        <v/>
      </c>
      <c r="AG51" s="1081" t="str">
        <f>IF(A51=AF16,C51,"")</f>
        <v/>
      </c>
      <c r="AH51" s="1082" t="str">
        <f>IF(ISTEXT(AF51),AF51,(AF51/AF22)*AH22)</f>
        <v/>
      </c>
      <c r="AI51" s="1062" t="str">
        <f>IF(A51=AI16,D51,"")</f>
        <v/>
      </c>
      <c r="AJ51" s="1083" t="str">
        <f>IF(A51=AI16,C51,"")</f>
        <v/>
      </c>
      <c r="AK51" s="1084" t="str">
        <f>IF(ISTEXT(AI51),AI51,(AI51/AI22)*AK22)</f>
        <v/>
      </c>
      <c r="AL51" s="1062" t="str">
        <f>IF(A51=AL16,D51,"")</f>
        <v/>
      </c>
      <c r="AM51" s="1085" t="str">
        <f>IF(A51=AL16,C51,"")</f>
        <v/>
      </c>
      <c r="AN51" s="1086" t="str">
        <f>IF(ISTEXT(AL51),AL51,(AL51/AL22)*AN22)</f>
        <v/>
      </c>
      <c r="AO51" s="1062" t="str">
        <f>IF(A51=AO16,D51,"")</f>
        <v/>
      </c>
      <c r="AP51" s="1087" t="str">
        <f>IF(A51=AO16,C51,"")</f>
        <v/>
      </c>
      <c r="AQ51" s="1088" t="str">
        <f>IF(ISTEXT(AO51),AO51,(AO51/AO22)*AQ22)</f>
        <v/>
      </c>
      <c r="AR51" s="1062" t="str">
        <f>IF(A51=AR16,D51,"")</f>
        <v/>
      </c>
      <c r="AS51" s="1089" t="str">
        <f>IF(A51=AR16,C51,"")</f>
        <v/>
      </c>
      <c r="AT51" s="1090" t="str">
        <f>IF(ISTEXT(AR51),AR51,(AR51/AR22)*AT22)</f>
        <v/>
      </c>
      <c r="AU51" s="1062" t="str">
        <f>IF(A51=AU16,D51,"")</f>
        <v/>
      </c>
      <c r="AV51" s="1091" t="str">
        <f>IF(A51=AU16,C51,"")</f>
        <v/>
      </c>
      <c r="AW51" s="1092" t="str">
        <f>IF(ISTEXT(AU51),AU51,(AU51/AU22)*AW22)</f>
        <v/>
      </c>
      <c r="AY51" s="612"/>
      <c r="AZ51" s="1058"/>
      <c r="BA51" s="1352" t="s">
        <v>1531</v>
      </c>
      <c r="BB51" s="1409"/>
      <c r="BC51" s="1410"/>
      <c r="BD51" s="612"/>
      <c r="BE51" s="612"/>
      <c r="BF51" s="612"/>
      <c r="BG51" s="612"/>
      <c r="BH51" s="612"/>
      <c r="BI51" s="612"/>
      <c r="BJ51" s="612"/>
      <c r="BK51" s="612"/>
      <c r="BL51" s="612"/>
      <c r="BM51" s="612"/>
      <c r="BN51" s="612"/>
    </row>
    <row r="52" spans="1:66" ht="18.75">
      <c r="A52" s="1058">
        <v>3</v>
      </c>
      <c r="B52" s="1176" t="s">
        <v>0</v>
      </c>
      <c r="C52" s="1174" t="s">
        <v>9</v>
      </c>
      <c r="D52" s="1177">
        <v>0.12</v>
      </c>
      <c r="E52" s="1062" t="str">
        <f>IF(A52=E16,D52,"")</f>
        <v/>
      </c>
      <c r="F52" s="1063" t="str">
        <f>IF(A52=E16,C52,"")</f>
        <v/>
      </c>
      <c r="G52" s="1064" t="str">
        <f>IF(ISTEXT(E52),E52,(E52/E22)*G22)</f>
        <v/>
      </c>
      <c r="H52" s="1062" t="str">
        <f>IF(A52=H16,D52,"")</f>
        <v/>
      </c>
      <c r="I52" s="1065" t="str">
        <f>IF(A52=H16,C52,"")</f>
        <v/>
      </c>
      <c r="J52" s="1066" t="str">
        <f>IF(ISTEXT(H52),H52,(H52/H22)*J22)</f>
        <v/>
      </c>
      <c r="K52" s="1062">
        <f>IF(A52=K16,D52,"")</f>
        <v>0.12</v>
      </c>
      <c r="L52" s="1067" t="str">
        <f>IF(A52=K16,C52,"")</f>
        <v>Kg</v>
      </c>
      <c r="M52" s="1068">
        <f>IF(ISTEXT(K52),K52,(K52/K22)*M22)</f>
        <v>0.3</v>
      </c>
      <c r="N52" s="1062" t="str">
        <f>IF(A52=N16,D52,"")</f>
        <v/>
      </c>
      <c r="O52" s="1069" t="str">
        <f>IF(A52=N16,C52,"")</f>
        <v/>
      </c>
      <c r="P52" s="1070" t="str">
        <f>IF(ISTEXT(N52),N52,(N52/N22)*P22)</f>
        <v/>
      </c>
      <c r="Q52" s="1062" t="str">
        <f>IF(A52=Q16,D52,"")</f>
        <v/>
      </c>
      <c r="R52" s="1071" t="str">
        <f>IF(A52=Q16,C52,"")</f>
        <v/>
      </c>
      <c r="S52" s="1072" t="str">
        <f>IF(ISTEXT(Q52),Q52,(Q52/Q22)*S22)</f>
        <v/>
      </c>
      <c r="T52" s="1062" t="str">
        <f>IF(A52=T16,D52,"")</f>
        <v/>
      </c>
      <c r="U52" s="1073" t="str">
        <f>IF(A52=T16,C52,"")</f>
        <v/>
      </c>
      <c r="V52" s="1074" t="str">
        <f>IF(ISTEXT(T52),T52,(T52/T22)*V22)</f>
        <v/>
      </c>
      <c r="W52" s="1062" t="str">
        <f>IF(A52=W16,D52,"")</f>
        <v/>
      </c>
      <c r="X52" s="1075" t="str">
        <f>IF(A52=W16,C52,"")</f>
        <v/>
      </c>
      <c r="Y52" s="1076" t="str">
        <f>IF(ISTEXT(W52),W52,(W52/W22)*Y22)</f>
        <v/>
      </c>
      <c r="Z52" s="1062" t="str">
        <f>IF(A52=Z16,D52,"")</f>
        <v/>
      </c>
      <c r="AA52" s="1077" t="str">
        <f>IF(A52=Z16,C52,"")</f>
        <v/>
      </c>
      <c r="AB52" s="1078" t="str">
        <f>IF(ISTEXT(Z52),Z52,(Z52/Z22)*AB22)</f>
        <v/>
      </c>
      <c r="AC52" s="1062" t="str">
        <f>IF(A52=AC16,D52,"")</f>
        <v/>
      </c>
      <c r="AD52" s="1079" t="str">
        <f>IF(A52=AC16,C52,"")</f>
        <v/>
      </c>
      <c r="AE52" s="1080" t="str">
        <f>IF(ISTEXT(AC52),AC52,(AC52/AC22)*AE22)</f>
        <v/>
      </c>
      <c r="AF52" s="1062" t="str">
        <f>IF(A52=AF16,D52,"")</f>
        <v/>
      </c>
      <c r="AG52" s="1081" t="str">
        <f>IF(A52=AF16,C52,"")</f>
        <v/>
      </c>
      <c r="AH52" s="1082" t="str">
        <f>IF(ISTEXT(AF52),AF52,(AF52/AF22)*AH22)</f>
        <v/>
      </c>
      <c r="AI52" s="1062" t="str">
        <f>IF(A52=AI16,D52,"")</f>
        <v/>
      </c>
      <c r="AJ52" s="1083" t="str">
        <f>IF(A52=AI16,C52,"")</f>
        <v/>
      </c>
      <c r="AK52" s="1084" t="str">
        <f>IF(ISTEXT(AI52),AI52,(AI52/AI22)*AK22)</f>
        <v/>
      </c>
      <c r="AL52" s="1062" t="str">
        <f>IF(A52=AL16,D52,"")</f>
        <v/>
      </c>
      <c r="AM52" s="1085" t="str">
        <f>IF(A52=AL16,C52,"")</f>
        <v/>
      </c>
      <c r="AN52" s="1086" t="str">
        <f>IF(ISTEXT(AL52),AL52,(AL52/AL22)*AN22)</f>
        <v/>
      </c>
      <c r="AO52" s="1062" t="str">
        <f>IF(A52=AO16,D52,"")</f>
        <v/>
      </c>
      <c r="AP52" s="1087" t="str">
        <f>IF(A52=AO16,C52,"")</f>
        <v/>
      </c>
      <c r="AQ52" s="1088" t="str">
        <f>IF(ISTEXT(AO52),AO52,(AO52/AO22)*AQ22)</f>
        <v/>
      </c>
      <c r="AR52" s="1062" t="str">
        <f>IF(A52=AR16,D52,"")</f>
        <v/>
      </c>
      <c r="AS52" s="1089" t="str">
        <f>IF(A52=AR16,C52,"")</f>
        <v/>
      </c>
      <c r="AT52" s="1090" t="str">
        <f>IF(ISTEXT(AR52),AR52,(AR52/AR22)*AT22)</f>
        <v/>
      </c>
      <c r="AU52" s="1062" t="str">
        <f>IF(A52=AU16,D52,"")</f>
        <v/>
      </c>
      <c r="AV52" s="1091" t="str">
        <f>IF(A52=AU16,C52,"")</f>
        <v/>
      </c>
      <c r="AW52" s="1092" t="str">
        <f>IF(ISTEXT(AU52),AU52,(AU52/AU22)*AW22)</f>
        <v/>
      </c>
      <c r="AY52" s="612"/>
      <c r="AZ52" s="1058"/>
      <c r="BA52" s="1352" t="s">
        <v>1534</v>
      </c>
      <c r="BB52" s="1409"/>
      <c r="BC52" s="1410"/>
      <c r="BD52" s="612"/>
      <c r="BE52" s="612"/>
      <c r="BF52" s="612"/>
      <c r="BG52" s="612"/>
      <c r="BH52" s="612"/>
      <c r="BI52" s="612"/>
      <c r="BJ52" s="612"/>
      <c r="BK52" s="612"/>
      <c r="BL52" s="612"/>
      <c r="BM52" s="612"/>
      <c r="BN52" s="612"/>
    </row>
    <row r="53" spans="1:66" ht="18.75">
      <c r="A53" s="1058">
        <v>3</v>
      </c>
      <c r="B53" s="1176" t="s">
        <v>1</v>
      </c>
      <c r="C53" s="1174" t="s">
        <v>84</v>
      </c>
      <c r="D53" s="1177">
        <v>1</v>
      </c>
      <c r="E53" s="1062" t="str">
        <f>IF(A53=E16,D53,"")</f>
        <v/>
      </c>
      <c r="F53" s="1063" t="str">
        <f>IF(A53=E16,C53,"")</f>
        <v/>
      </c>
      <c r="G53" s="1064" t="str">
        <f>IF(ISTEXT(E53),E53,(E53/E22)*G22)</f>
        <v/>
      </c>
      <c r="H53" s="1062" t="str">
        <f>IF(A53=H16,D53,"")</f>
        <v/>
      </c>
      <c r="I53" s="1065" t="str">
        <f>IF(A53=H16,C53,"")</f>
        <v/>
      </c>
      <c r="J53" s="1066" t="str">
        <f>IF(ISTEXT(H53),H53,(H53/H22)*J22)</f>
        <v/>
      </c>
      <c r="K53" s="1062">
        <f>IF(A53=K16,D53,"")</f>
        <v>1</v>
      </c>
      <c r="L53" s="1067" t="str">
        <f>IF(A53=K16,C53,"")</f>
        <v>C à C</v>
      </c>
      <c r="M53" s="1068">
        <f>IF(ISTEXT(K53),K53,(K53/K22)*M22)</f>
        <v>2.5</v>
      </c>
      <c r="N53" s="1062" t="str">
        <f>IF(A53=N16,D53,"")</f>
        <v/>
      </c>
      <c r="O53" s="1069" t="str">
        <f>IF(A53=N16,C53,"")</f>
        <v/>
      </c>
      <c r="P53" s="1070" t="str">
        <f>IF(ISTEXT(N53),N53,(N53/N22)*P22)</f>
        <v/>
      </c>
      <c r="Q53" s="1062" t="str">
        <f>IF(A53=Q16,D53,"")</f>
        <v/>
      </c>
      <c r="R53" s="1071" t="str">
        <f>IF(A53=Q16,C53,"")</f>
        <v/>
      </c>
      <c r="S53" s="1072" t="str">
        <f>IF(ISTEXT(Q53),Q53,(Q53/Q22)*S22)</f>
        <v/>
      </c>
      <c r="T53" s="1062" t="str">
        <f>IF(A53=T16,D53,"")</f>
        <v/>
      </c>
      <c r="U53" s="1073" t="str">
        <f>IF(A53=T16,C53,"")</f>
        <v/>
      </c>
      <c r="V53" s="1074" t="str">
        <f>IF(ISTEXT(T53),T53,(T53/T22)*V22)</f>
        <v/>
      </c>
      <c r="W53" s="1062" t="str">
        <f>IF(A53=W16,D53,"")</f>
        <v/>
      </c>
      <c r="X53" s="1075" t="str">
        <f>IF(A53=W16,C53,"")</f>
        <v/>
      </c>
      <c r="Y53" s="1076" t="str">
        <f>IF(ISTEXT(W53),W53,(W53/W22)*Y22)</f>
        <v/>
      </c>
      <c r="Z53" s="1062" t="str">
        <f>IF(A53=Z16,D53,"")</f>
        <v/>
      </c>
      <c r="AA53" s="1077" t="str">
        <f>IF(A53=Z16,C53,"")</f>
        <v/>
      </c>
      <c r="AB53" s="1078" t="str">
        <f>IF(ISTEXT(Z53),Z53,(Z53/Z22)*AB22)</f>
        <v/>
      </c>
      <c r="AC53" s="1062" t="str">
        <f>IF(A53=AC16,D53,"")</f>
        <v/>
      </c>
      <c r="AD53" s="1079" t="str">
        <f>IF(A53=AC16,C53,"")</f>
        <v/>
      </c>
      <c r="AE53" s="1080" t="str">
        <f>IF(ISTEXT(AC53),AC53,(AC53/AC22)*AE22)</f>
        <v/>
      </c>
      <c r="AF53" s="1062" t="str">
        <f>IF(A53=AF16,D53,"")</f>
        <v/>
      </c>
      <c r="AG53" s="1081" t="str">
        <f>IF(A53=AF16,C53,"")</f>
        <v/>
      </c>
      <c r="AH53" s="1082" t="str">
        <f>IF(ISTEXT(AF53),AF53,(AF53/AF22)*AH22)</f>
        <v/>
      </c>
      <c r="AI53" s="1062" t="str">
        <f>IF(A53=AI16,D53,"")</f>
        <v/>
      </c>
      <c r="AJ53" s="1083" t="str">
        <f>IF(A53=AI16,C53,"")</f>
        <v/>
      </c>
      <c r="AK53" s="1084" t="str">
        <f>IF(ISTEXT(AI53),AI53,(AI53/AI22)*AK22)</f>
        <v/>
      </c>
      <c r="AL53" s="1062" t="str">
        <f>IF(A53=AL16,D53,"")</f>
        <v/>
      </c>
      <c r="AM53" s="1085" t="str">
        <f>IF(A53=AL16,C53,"")</f>
        <v/>
      </c>
      <c r="AN53" s="1086" t="str">
        <f>IF(ISTEXT(AL53),AL53,(AL53/AL22)*AN22)</f>
        <v/>
      </c>
      <c r="AO53" s="1062" t="str">
        <f>IF(A53=AO16,D53,"")</f>
        <v/>
      </c>
      <c r="AP53" s="1087" t="str">
        <f>IF(A53=AO16,C53,"")</f>
        <v/>
      </c>
      <c r="AQ53" s="1088" t="str">
        <f>IF(ISTEXT(AO53),AO53,(AO53/AO22)*AQ22)</f>
        <v/>
      </c>
      <c r="AR53" s="1062" t="str">
        <f>IF(A53=AR16,D53,"")</f>
        <v/>
      </c>
      <c r="AS53" s="1089" t="str">
        <f>IF(A53=AR16,C53,"")</f>
        <v/>
      </c>
      <c r="AT53" s="1090" t="str">
        <f>IF(ISTEXT(AR53),AR53,(AR53/AR22)*AT22)</f>
        <v/>
      </c>
      <c r="AU53" s="1062" t="str">
        <f>IF(A53=AU16,D53,"")</f>
        <v/>
      </c>
      <c r="AV53" s="1091" t="str">
        <f>IF(A53=AU16,C53,"")</f>
        <v/>
      </c>
      <c r="AW53" s="1092" t="str">
        <f>IF(ISTEXT(AU53),AU53,(AU53/AU22)*AW22)</f>
        <v/>
      </c>
      <c r="AY53" s="612"/>
      <c r="AZ53" s="1058"/>
      <c r="BA53" s="1352" t="s">
        <v>1529</v>
      </c>
      <c r="BB53" s="1409"/>
      <c r="BC53" s="1410"/>
      <c r="BD53" s="612"/>
      <c r="BE53" s="612"/>
      <c r="BF53" s="612"/>
      <c r="BG53" s="612"/>
      <c r="BH53" s="612"/>
      <c r="BI53" s="612"/>
      <c r="BJ53" s="612"/>
      <c r="BK53" s="612"/>
      <c r="BL53" s="612"/>
      <c r="BM53" s="612"/>
      <c r="BN53" s="612"/>
    </row>
    <row r="54" spans="1:66" ht="18.75">
      <c r="A54" s="1058">
        <v>3</v>
      </c>
      <c r="B54" s="1176" t="s">
        <v>5</v>
      </c>
      <c r="C54" s="1174" t="s">
        <v>71</v>
      </c>
      <c r="D54" s="1177" t="s">
        <v>71</v>
      </c>
      <c r="E54" s="1062" t="str">
        <f>IF(A54=E16,D54,"")</f>
        <v/>
      </c>
      <c r="F54" s="1063" t="str">
        <f>IF(A54=E16,C54,"")</f>
        <v/>
      </c>
      <c r="G54" s="1064" t="str">
        <f>IF(ISTEXT(E54),E54,(E54/E22)*G22)</f>
        <v/>
      </c>
      <c r="H54" s="1062" t="str">
        <f>IF(A54=H16,D54,"")</f>
        <v/>
      </c>
      <c r="I54" s="1065" t="str">
        <f>IF(A54=H16,C54,"")</f>
        <v/>
      </c>
      <c r="J54" s="1066" t="str">
        <f>IF(ISTEXT(H54),H54,(H54/H22)*J22)</f>
        <v/>
      </c>
      <c r="K54" s="1062" t="str">
        <f>IF(A54=K16,D54,"")</f>
        <v>pm</v>
      </c>
      <c r="L54" s="1067" t="str">
        <f>IF(A54=K16,C54,"")</f>
        <v>pm</v>
      </c>
      <c r="M54" s="1068" t="str">
        <f>IF(ISTEXT(K54),K54,(K54/K22)*M22)</f>
        <v>pm</v>
      </c>
      <c r="N54" s="1062" t="str">
        <f>IF(A54=N16,D54,"")</f>
        <v/>
      </c>
      <c r="O54" s="1069" t="str">
        <f>IF(A54=N16,C54,"")</f>
        <v/>
      </c>
      <c r="P54" s="1070" t="str">
        <f>IF(ISTEXT(N54),N54,(N54/N22)*P22)</f>
        <v/>
      </c>
      <c r="Q54" s="1062" t="str">
        <f>IF(A54=Q16,D54,"")</f>
        <v/>
      </c>
      <c r="R54" s="1071" t="str">
        <f>IF(A54=Q16,C54,"")</f>
        <v/>
      </c>
      <c r="S54" s="1072" t="str">
        <f>IF(ISTEXT(Q54),Q54,(Q54/Q22)*S22)</f>
        <v/>
      </c>
      <c r="T54" s="1062" t="str">
        <f>IF(A54=T16,D54,"")</f>
        <v/>
      </c>
      <c r="U54" s="1073" t="str">
        <f>IF(A54=T16,C54,"")</f>
        <v/>
      </c>
      <c r="V54" s="1074" t="str">
        <f>IF(ISTEXT(T54),T54,(T54/T22)*V22)</f>
        <v/>
      </c>
      <c r="W54" s="1062" t="str">
        <f>IF(A54=W16,D54,"")</f>
        <v/>
      </c>
      <c r="X54" s="1075" t="str">
        <f>IF(A54=W16,C54,"")</f>
        <v/>
      </c>
      <c r="Y54" s="1076" t="str">
        <f>IF(ISTEXT(W54),W54,(W54/W22)*Y22)</f>
        <v/>
      </c>
      <c r="Z54" s="1062" t="str">
        <f>IF(A54=Z16,D54,"")</f>
        <v/>
      </c>
      <c r="AA54" s="1077" t="str">
        <f>IF(A54=Z16,C54,"")</f>
        <v/>
      </c>
      <c r="AB54" s="1078" t="str">
        <f>IF(ISTEXT(Z54),Z54,(Z54/Z22)*AB22)</f>
        <v/>
      </c>
      <c r="AC54" s="1062" t="str">
        <f>IF(A54=AC16,D54,"")</f>
        <v/>
      </c>
      <c r="AD54" s="1079" t="str">
        <f>IF(A54=AC16,C54,"")</f>
        <v/>
      </c>
      <c r="AE54" s="1080" t="str">
        <f>IF(ISTEXT(AC54),AC54,(AC54/AC22)*AE22)</f>
        <v/>
      </c>
      <c r="AF54" s="1062" t="str">
        <f>IF(A54=AF16,D54,"")</f>
        <v/>
      </c>
      <c r="AG54" s="1081" t="str">
        <f>IF(A54=AF16,C54,"")</f>
        <v/>
      </c>
      <c r="AH54" s="1082" t="str">
        <f>IF(ISTEXT(AF54),AF54,(AF54/AF22)*AH22)</f>
        <v/>
      </c>
      <c r="AI54" s="1062" t="str">
        <f>IF(A54=AI16,D54,"")</f>
        <v/>
      </c>
      <c r="AJ54" s="1083" t="str">
        <f>IF(A54=AI16,C54,"")</f>
        <v/>
      </c>
      <c r="AK54" s="1084" t="str">
        <f>IF(ISTEXT(AI54),AI54,(AI54/AI22)*AK22)</f>
        <v/>
      </c>
      <c r="AL54" s="1062" t="str">
        <f>IF(A54=AL16,D54,"")</f>
        <v/>
      </c>
      <c r="AM54" s="1085" t="str">
        <f>IF(A54=AL16,C54,"")</f>
        <v/>
      </c>
      <c r="AN54" s="1086" t="str">
        <f>IF(ISTEXT(AL54),AL54,(AL54/AL22)*AN22)</f>
        <v/>
      </c>
      <c r="AO54" s="1062" t="str">
        <f>IF(A54=AO16,D54,"")</f>
        <v/>
      </c>
      <c r="AP54" s="1087" t="str">
        <f>IF(A54=AO16,C54,"")</f>
        <v/>
      </c>
      <c r="AQ54" s="1088" t="str">
        <f>IF(ISTEXT(AO54),AO54,(AO54/AO22)*AQ22)</f>
        <v/>
      </c>
      <c r="AR54" s="1062" t="str">
        <f>IF(A54=AR16,D54,"")</f>
        <v/>
      </c>
      <c r="AS54" s="1089" t="str">
        <f>IF(A54=AR16,C54,"")</f>
        <v/>
      </c>
      <c r="AT54" s="1090" t="str">
        <f>IF(ISTEXT(AR54),AR54,(AR54/AR22)*AT22)</f>
        <v/>
      </c>
      <c r="AU54" s="1062" t="str">
        <f>IF(A54=AU16,D54,"")</f>
        <v/>
      </c>
      <c r="AV54" s="1091" t="str">
        <f>IF(A54=AU16,C54,"")</f>
        <v/>
      </c>
      <c r="AW54" s="1092" t="str">
        <f>IF(ISTEXT(AU54),AU54,(AU54/AU22)*AW22)</f>
        <v/>
      </c>
      <c r="AY54" s="612"/>
      <c r="AZ54" s="1058"/>
      <c r="BA54" s="1352" t="s">
        <v>1532</v>
      </c>
      <c r="BB54" s="1409"/>
      <c r="BC54" s="1410"/>
      <c r="BD54" s="612"/>
      <c r="BE54" s="612"/>
      <c r="BF54" s="612"/>
      <c r="BG54" s="612"/>
      <c r="BH54" s="612"/>
      <c r="BI54" s="612"/>
      <c r="BJ54" s="612"/>
      <c r="BK54" s="612"/>
      <c r="BL54" s="612"/>
      <c r="BM54" s="612"/>
      <c r="BN54" s="612"/>
    </row>
    <row r="55" spans="1:66" ht="18.75">
      <c r="A55" s="1058">
        <v>3</v>
      </c>
      <c r="B55" s="1176" t="s">
        <v>8</v>
      </c>
      <c r="C55" s="1174" t="s">
        <v>71</v>
      </c>
      <c r="D55" s="1177" t="s">
        <v>71</v>
      </c>
      <c r="E55" s="1062" t="str">
        <f>IF(A55=E16,D55,"")</f>
        <v/>
      </c>
      <c r="F55" s="1063" t="str">
        <f>IF(A55=E16,C55,"")</f>
        <v/>
      </c>
      <c r="G55" s="1064" t="str">
        <f>IF(ISTEXT(E55),E55,(E55/E22)*G22)</f>
        <v/>
      </c>
      <c r="H55" s="1062" t="str">
        <f>IF(A55=H16,D55,"")</f>
        <v/>
      </c>
      <c r="I55" s="1065" t="str">
        <f>IF(A55=H16,C55,"")</f>
        <v/>
      </c>
      <c r="J55" s="1066" t="str">
        <f>IF(ISTEXT(H55),H55,(H55/H22)*J22)</f>
        <v/>
      </c>
      <c r="K55" s="1062" t="str">
        <f>IF(A55=K16,D55,"")</f>
        <v>pm</v>
      </c>
      <c r="L55" s="1067" t="str">
        <f>IF(A55=K16,C55,"")</f>
        <v>pm</v>
      </c>
      <c r="M55" s="1068" t="str">
        <f>IF(ISTEXT(K55),K55,(K55/K22)*M22)</f>
        <v>pm</v>
      </c>
      <c r="N55" s="1062" t="str">
        <f>IF(A55=N16,D55,"")</f>
        <v/>
      </c>
      <c r="O55" s="1069" t="str">
        <f>IF(A55=N16,C55,"")</f>
        <v/>
      </c>
      <c r="P55" s="1070" t="str">
        <f>IF(ISTEXT(N55),N55,(N55/N22)*P22)</f>
        <v/>
      </c>
      <c r="Q55" s="1062" t="str">
        <f>IF(A55=Q16,D55,"")</f>
        <v/>
      </c>
      <c r="R55" s="1071" t="str">
        <f>IF(A55=Q16,C55,"")</f>
        <v/>
      </c>
      <c r="S55" s="1072" t="str">
        <f>IF(ISTEXT(Q55),Q55,(Q55/Q22)*S22)</f>
        <v/>
      </c>
      <c r="T55" s="1062" t="str">
        <f>IF(A55=T16,D55,"")</f>
        <v/>
      </c>
      <c r="U55" s="1073" t="str">
        <f>IF(A55=T16,C55,"")</f>
        <v/>
      </c>
      <c r="V55" s="1074" t="str">
        <f>IF(ISTEXT(T55),T55,(T55/T22)*V22)</f>
        <v/>
      </c>
      <c r="W55" s="1062" t="str">
        <f>IF(A55=W16,D55,"")</f>
        <v/>
      </c>
      <c r="X55" s="1075" t="str">
        <f>IF(A55=W16,C55,"")</f>
        <v/>
      </c>
      <c r="Y55" s="1076" t="str">
        <f>IF(ISTEXT(W55),W55,(W55/W22)*Y22)</f>
        <v/>
      </c>
      <c r="Z55" s="1062" t="str">
        <f>IF(A55=Z16,D55,"")</f>
        <v/>
      </c>
      <c r="AA55" s="1077" t="str">
        <f>IF(A55=Z16,C55,"")</f>
        <v/>
      </c>
      <c r="AB55" s="1078" t="str">
        <f>IF(ISTEXT(Z55),Z55,(Z55/Z22)*AB22)</f>
        <v/>
      </c>
      <c r="AC55" s="1062" t="str">
        <f>IF(A55=AC16,D55,"")</f>
        <v/>
      </c>
      <c r="AD55" s="1079" t="str">
        <f>IF(A55=AC16,C55,"")</f>
        <v/>
      </c>
      <c r="AE55" s="1080" t="str">
        <f>IF(ISTEXT(AC55),AC55,(AC55/AC22)*AE22)</f>
        <v/>
      </c>
      <c r="AF55" s="1062" t="str">
        <f>IF(A55=AF16,D55,"")</f>
        <v/>
      </c>
      <c r="AG55" s="1081" t="str">
        <f>IF(A55=AF16,C55,"")</f>
        <v/>
      </c>
      <c r="AH55" s="1082" t="str">
        <f>IF(ISTEXT(AF55),AF55,(AF55/AF22)*AH22)</f>
        <v/>
      </c>
      <c r="AI55" s="1062" t="str">
        <f>IF(A55=AI16,D55,"")</f>
        <v/>
      </c>
      <c r="AJ55" s="1083" t="str">
        <f>IF(A55=AI16,C55,"")</f>
        <v/>
      </c>
      <c r="AK55" s="1084" t="str">
        <f>IF(ISTEXT(AI55),AI55,(AI55/AI22)*AK22)</f>
        <v/>
      </c>
      <c r="AL55" s="1062" t="str">
        <f>IF(A55=AL16,D55,"")</f>
        <v/>
      </c>
      <c r="AM55" s="1085" t="str">
        <f>IF(A55=AL16,C55,"")</f>
        <v/>
      </c>
      <c r="AN55" s="1086" t="str">
        <f>IF(ISTEXT(AL55),AL55,(AL55/AL22)*AN22)</f>
        <v/>
      </c>
      <c r="AO55" s="1062" t="str">
        <f>IF(A55=AO16,D55,"")</f>
        <v/>
      </c>
      <c r="AP55" s="1087" t="str">
        <f>IF(A55=AO16,C55,"")</f>
        <v/>
      </c>
      <c r="AQ55" s="1088" t="str">
        <f>IF(ISTEXT(AO55),AO55,(AO55/AO22)*AQ22)</f>
        <v/>
      </c>
      <c r="AR55" s="1062" t="str">
        <f>IF(A55=AR16,D55,"")</f>
        <v/>
      </c>
      <c r="AS55" s="1089" t="str">
        <f>IF(A55=AR16,C55,"")</f>
        <v/>
      </c>
      <c r="AT55" s="1090" t="str">
        <f>IF(ISTEXT(AR55),AR55,(AR55/AR22)*AT22)</f>
        <v/>
      </c>
      <c r="AU55" s="1062" t="str">
        <f>IF(A55=AU16,D55,"")</f>
        <v/>
      </c>
      <c r="AV55" s="1091" t="str">
        <f>IF(A55=AU16,C55,"")</f>
        <v/>
      </c>
      <c r="AW55" s="1092" t="str">
        <f>IF(ISTEXT(AU55),AU55,(AU55/AU22)*AW22)</f>
        <v/>
      </c>
      <c r="AY55" s="612"/>
      <c r="AZ55" s="1058"/>
      <c r="BA55" s="1352" t="s">
        <v>1533</v>
      </c>
      <c r="BB55" s="1409"/>
      <c r="BC55" s="1410"/>
      <c r="BD55" s="612"/>
      <c r="BE55" s="612"/>
      <c r="BF55" s="612"/>
      <c r="BG55" s="612"/>
      <c r="BH55" s="612"/>
      <c r="BI55" s="612"/>
      <c r="BJ55" s="612"/>
      <c r="BK55" s="612"/>
      <c r="BL55" s="612"/>
      <c r="BM55" s="612"/>
      <c r="BN55" s="612"/>
    </row>
    <row r="56" spans="1:66" ht="18.75">
      <c r="A56" s="1058"/>
      <c r="B56" s="1352"/>
      <c r="C56" s="1409"/>
      <c r="D56" s="1410"/>
      <c r="E56" s="1062" t="str">
        <f>IF(A56=E16,D56,"")</f>
        <v/>
      </c>
      <c r="F56" s="1063" t="str">
        <f>IF(A56=E16,C56,"")</f>
        <v/>
      </c>
      <c r="G56" s="1064" t="str">
        <f>IF(ISTEXT(E56),E56,(E56/E22)*G22)</f>
        <v/>
      </c>
      <c r="H56" s="1062" t="str">
        <f>IF(A56=H16,D56,"")</f>
        <v/>
      </c>
      <c r="I56" s="1065" t="str">
        <f>IF(A56=H16,C56,"")</f>
        <v/>
      </c>
      <c r="J56" s="1066" t="str">
        <f>IF(ISTEXT(H56),H56,(H56/H22)*J22)</f>
        <v/>
      </c>
      <c r="K56" s="1062" t="str">
        <f>IF(A56=K16,D56,"")</f>
        <v/>
      </c>
      <c r="L56" s="1067" t="str">
        <f>IF(A56=K16,C56,"")</f>
        <v/>
      </c>
      <c r="M56" s="1068" t="str">
        <f>IF(ISTEXT(K56),K56,(K56/K22)*M22)</f>
        <v/>
      </c>
      <c r="N56" s="1062" t="str">
        <f>IF(A56=N16,D56,"")</f>
        <v/>
      </c>
      <c r="O56" s="1069" t="str">
        <f>IF(A56=N16,C56,"")</f>
        <v/>
      </c>
      <c r="P56" s="1070" t="str">
        <f>IF(ISTEXT(N56),N56,(N56/N22)*P22)</f>
        <v/>
      </c>
      <c r="Q56" s="1062" t="str">
        <f>IF(A56=Q16,D56,"")</f>
        <v/>
      </c>
      <c r="R56" s="1071" t="str">
        <f>IF(A56=Q16,C56,"")</f>
        <v/>
      </c>
      <c r="S56" s="1072" t="str">
        <f>IF(ISTEXT(Q56),Q56,(Q56/Q22)*S22)</f>
        <v/>
      </c>
      <c r="T56" s="1062" t="str">
        <f>IF(A56=T16,D56,"")</f>
        <v/>
      </c>
      <c r="U56" s="1073" t="str">
        <f>IF(A56=T16,C56,"")</f>
        <v/>
      </c>
      <c r="V56" s="1074" t="str">
        <f>IF(ISTEXT(T56),T56,(T56/T22)*V22)</f>
        <v/>
      </c>
      <c r="W56" s="1062" t="str">
        <f>IF(A56=W16,D56,"")</f>
        <v/>
      </c>
      <c r="X56" s="1075" t="str">
        <f>IF(A56=W16,C56,"")</f>
        <v/>
      </c>
      <c r="Y56" s="1076" t="str">
        <f>IF(ISTEXT(W56),W56,(W56/W22)*Y22)</f>
        <v/>
      </c>
      <c r="Z56" s="1062" t="str">
        <f>IF(A56=Z16,D56,"")</f>
        <v/>
      </c>
      <c r="AA56" s="1077" t="str">
        <f>IF(A56=Z16,C56,"")</f>
        <v/>
      </c>
      <c r="AB56" s="1078" t="str">
        <f>IF(ISTEXT(Z56),Z56,(Z56/Z22)*AB22)</f>
        <v/>
      </c>
      <c r="AC56" s="1062" t="str">
        <f>IF(A56=AC16,D56,"")</f>
        <v/>
      </c>
      <c r="AD56" s="1079" t="str">
        <f>IF(A56=AC16,C56,"")</f>
        <v/>
      </c>
      <c r="AE56" s="1080" t="str">
        <f>IF(ISTEXT(AC56),AC56,(AC56/AC22)*AE22)</f>
        <v/>
      </c>
      <c r="AF56" s="1062" t="str">
        <f>IF(A56=AF16,D56,"")</f>
        <v/>
      </c>
      <c r="AG56" s="1081" t="str">
        <f>IF(A56=AF16,C56,"")</f>
        <v/>
      </c>
      <c r="AH56" s="1082" t="str">
        <f>IF(ISTEXT(AF56),AF56,(AF56/AF22)*AH22)</f>
        <v/>
      </c>
      <c r="AI56" s="1062" t="str">
        <f>IF(A56=AI16,D56,"")</f>
        <v/>
      </c>
      <c r="AJ56" s="1083" t="str">
        <f>IF(A56=AI16,C56,"")</f>
        <v/>
      </c>
      <c r="AK56" s="1084" t="str">
        <f>IF(ISTEXT(AI56),AI56,(AI56/AI22)*AK22)</f>
        <v/>
      </c>
      <c r="AL56" s="1062" t="str">
        <f>IF(A56=AL16,D56,"")</f>
        <v/>
      </c>
      <c r="AM56" s="1085" t="str">
        <f>IF(A56=AL16,C56,"")</f>
        <v/>
      </c>
      <c r="AN56" s="1086" t="str">
        <f>IF(ISTEXT(AL56),AL56,(AL56/AL22)*AN22)</f>
        <v/>
      </c>
      <c r="AO56" s="1062" t="str">
        <f>IF(A56=AO16,D56,"")</f>
        <v/>
      </c>
      <c r="AP56" s="1087" t="str">
        <f>IF(A56=AO16,C56,"")</f>
        <v/>
      </c>
      <c r="AQ56" s="1088" t="str">
        <f>IF(ISTEXT(AO56),AO56,(AO56/AO22)*AQ22)</f>
        <v/>
      </c>
      <c r="AR56" s="1062" t="str">
        <f>IF(A56=AR16,D56,"")</f>
        <v/>
      </c>
      <c r="AS56" s="1089" t="str">
        <f>IF(A56=AR16,C56,"")</f>
        <v/>
      </c>
      <c r="AT56" s="1090" t="str">
        <f>IF(ISTEXT(AR56),AR56,(AR56/AR22)*AT22)</f>
        <v/>
      </c>
      <c r="AU56" s="1062" t="str">
        <f>IF(A56=AU16,D56,"")</f>
        <v/>
      </c>
      <c r="AV56" s="1091" t="str">
        <f>IF(A56=AU16,C56,"")</f>
        <v/>
      </c>
      <c r="AW56" s="1092" t="str">
        <f>IF(ISTEXT(AU56),AU56,(AU56/AU22)*AW22)</f>
        <v/>
      </c>
      <c r="AY56" s="612"/>
      <c r="AZ56" s="1058"/>
      <c r="BA56" s="1352" t="s">
        <v>1527</v>
      </c>
      <c r="BB56" s="1409"/>
      <c r="BC56" s="1410"/>
      <c r="BD56" s="612"/>
      <c r="BE56" s="612"/>
      <c r="BF56" s="612"/>
      <c r="BG56" s="612"/>
      <c r="BH56" s="612"/>
      <c r="BI56" s="612"/>
      <c r="BJ56" s="612"/>
      <c r="BK56" s="612"/>
      <c r="BL56" s="612"/>
      <c r="BM56" s="612"/>
      <c r="BN56" s="612"/>
    </row>
    <row r="57" spans="1:66" ht="18.75">
      <c r="A57" s="1058">
        <v>4</v>
      </c>
      <c r="B57" s="1099" t="s">
        <v>25</v>
      </c>
      <c r="C57" s="1100" t="s">
        <v>9</v>
      </c>
      <c r="D57" s="1101">
        <v>0.25</v>
      </c>
      <c r="E57" s="1062" t="str">
        <f>IF(A57=E16,D57,"")</f>
        <v/>
      </c>
      <c r="F57" s="1063" t="str">
        <f>IF(A57=E16,C57,"")</f>
        <v/>
      </c>
      <c r="G57" s="1064" t="str">
        <f>IF(ISTEXT(E57),E57,(E57/E22)*G22)</f>
        <v/>
      </c>
      <c r="H57" s="1062" t="str">
        <f>IF(A57=H16,D57,"")</f>
        <v/>
      </c>
      <c r="I57" s="1065" t="str">
        <f>IF(A57=H16,C57,"")</f>
        <v/>
      </c>
      <c r="J57" s="1066" t="str">
        <f>IF(ISTEXT(H57),H57,(H57/H22)*J22)</f>
        <v/>
      </c>
      <c r="K57" s="1062" t="str">
        <f>IF(A57=K16,D57,"")</f>
        <v/>
      </c>
      <c r="L57" s="1067" t="str">
        <f>IF(A57=K16,C57,"")</f>
        <v/>
      </c>
      <c r="M57" s="1068" t="str">
        <f>IF(ISTEXT(K57),K57,(K57/K22)*M22)</f>
        <v/>
      </c>
      <c r="N57" s="1062">
        <f>IF(A57=N16,D57,"")</f>
        <v>0.25</v>
      </c>
      <c r="O57" s="1069" t="str">
        <f>IF(A57=N16,C57,"")</f>
        <v>Kg</v>
      </c>
      <c r="P57" s="1070">
        <f>IF(ISTEXT(N57),N57,(N57/N22)*P22)</f>
        <v>0.625</v>
      </c>
      <c r="Q57" s="1062" t="str">
        <f>IF(A57=Q16,D57,"")</f>
        <v/>
      </c>
      <c r="R57" s="1071" t="str">
        <f>IF(A57=Q16,C57,"")</f>
        <v/>
      </c>
      <c r="S57" s="1072" t="str">
        <f>IF(ISTEXT(Q57),Q57,(Q57/Q22)*S22)</f>
        <v/>
      </c>
      <c r="T57" s="1062" t="str">
        <f>IF(A57=T16,D57,"")</f>
        <v/>
      </c>
      <c r="U57" s="1073" t="str">
        <f>IF(A57=T16,C57,"")</f>
        <v/>
      </c>
      <c r="V57" s="1074" t="str">
        <f>IF(ISTEXT(T57),T57,(T57/T22)*V22)</f>
        <v/>
      </c>
      <c r="W57" s="1062" t="str">
        <f>IF(A57=W16,D57,"")</f>
        <v/>
      </c>
      <c r="X57" s="1075" t="str">
        <f>IF(A57=W16,C57,"")</f>
        <v/>
      </c>
      <c r="Y57" s="1076" t="str">
        <f>IF(ISTEXT(W57),W57,(W57/W22)*Y22)</f>
        <v/>
      </c>
      <c r="Z57" s="1062" t="str">
        <f>IF(A57=Z16,D57,"")</f>
        <v/>
      </c>
      <c r="AA57" s="1077" t="str">
        <f>IF(A57=Z16,C57,"")</f>
        <v/>
      </c>
      <c r="AB57" s="1078" t="str">
        <f>IF(ISTEXT(Z57),Z57,(Z57/Z22)*AB22)</f>
        <v/>
      </c>
      <c r="AC57" s="1062" t="str">
        <f>IF(A57=AC16,D57,"")</f>
        <v/>
      </c>
      <c r="AD57" s="1079" t="str">
        <f>IF(A57=AC16,C57,"")</f>
        <v/>
      </c>
      <c r="AE57" s="1080" t="str">
        <f>IF(ISTEXT(AC57),AC57,(AC57/AC22)*AE22)</f>
        <v/>
      </c>
      <c r="AF57" s="1062" t="str">
        <f>IF(A57=AF16,D57,"")</f>
        <v/>
      </c>
      <c r="AG57" s="1081" t="str">
        <f>IF(A57=AF16,C57,"")</f>
        <v/>
      </c>
      <c r="AH57" s="1082" t="str">
        <f>IF(ISTEXT(AF57),AF57,(AF57/AF22)*AH22)</f>
        <v/>
      </c>
      <c r="AI57" s="1062" t="str">
        <f>IF(A57=AI16,D57,"")</f>
        <v/>
      </c>
      <c r="AJ57" s="1083" t="str">
        <f>IF(A57=AI16,C57,"")</f>
        <v/>
      </c>
      <c r="AK57" s="1084" t="str">
        <f>IF(ISTEXT(AI57),AI57,(AI57/AI22)*AK22)</f>
        <v/>
      </c>
      <c r="AL57" s="1062" t="str">
        <f>IF(A57=AL16,D57,"")</f>
        <v/>
      </c>
      <c r="AM57" s="1085" t="str">
        <f>IF(A57=AL16,C57,"")</f>
        <v/>
      </c>
      <c r="AN57" s="1086" t="str">
        <f>IF(ISTEXT(AL57),AL57,(AL57/AL22)*AN22)</f>
        <v/>
      </c>
      <c r="AO57" s="1062" t="str">
        <f>IF(A57=AO16,D57,"")</f>
        <v/>
      </c>
      <c r="AP57" s="1087" t="str">
        <f>IF(A57=AO16,C57,"")</f>
        <v/>
      </c>
      <c r="AQ57" s="1088" t="str">
        <f>IF(ISTEXT(AO57),AO57,(AO57/AO22)*AQ22)</f>
        <v/>
      </c>
      <c r="AR57" s="1062" t="str">
        <f>IF(A57=AR16,D57,"")</f>
        <v/>
      </c>
      <c r="AS57" s="1089" t="str">
        <f>IF(A57=AR16,C57,"")</f>
        <v/>
      </c>
      <c r="AT57" s="1090" t="str">
        <f>IF(ISTEXT(AR57),AR57,(AR57/AR22)*AT22)</f>
        <v/>
      </c>
      <c r="AU57" s="1062" t="str">
        <f>IF(A57=AU16,D57,"")</f>
        <v/>
      </c>
      <c r="AV57" s="1091" t="str">
        <f>IF(A57=AU16,C57,"")</f>
        <v/>
      </c>
      <c r="AW57" s="1092" t="str">
        <f>IF(ISTEXT(AU57),AU57,(AU57/AU22)*AW22)</f>
        <v/>
      </c>
      <c r="AY57" s="612"/>
      <c r="BD57" s="612"/>
      <c r="BE57" s="612"/>
      <c r="BF57" s="612"/>
      <c r="BG57" s="612"/>
      <c r="BH57" s="612"/>
      <c r="BI57" s="612"/>
      <c r="BJ57" s="612"/>
      <c r="BK57" s="612"/>
      <c r="BL57" s="612"/>
      <c r="BM57" s="612"/>
      <c r="BN57" s="612"/>
    </row>
    <row r="58" spans="1:66" ht="18.75">
      <c r="A58" s="1058">
        <v>4</v>
      </c>
      <c r="B58" s="1099" t="s">
        <v>30</v>
      </c>
      <c r="C58" s="1100" t="s">
        <v>915</v>
      </c>
      <c r="D58" s="1101">
        <v>1</v>
      </c>
      <c r="E58" s="1062" t="str">
        <f>IF(A58=E16,D58,"")</f>
        <v/>
      </c>
      <c r="F58" s="1063" t="str">
        <f>IF(A58=E16,C58,"")</f>
        <v/>
      </c>
      <c r="G58" s="1064" t="str">
        <f>IF(ISTEXT(E58),E58,(E58/E22)*G22)</f>
        <v/>
      </c>
      <c r="H58" s="1062" t="str">
        <f>IF(A58=H16,D58,"")</f>
        <v/>
      </c>
      <c r="I58" s="1065" t="str">
        <f>IF(A58=H16,C58,"")</f>
        <v/>
      </c>
      <c r="J58" s="1066" t="str">
        <f>IF(ISTEXT(H58),H58,(H58/H22)*J22)</f>
        <v/>
      </c>
      <c r="K58" s="1062" t="str">
        <f>IF(A58=K16,D58,"")</f>
        <v/>
      </c>
      <c r="L58" s="1067" t="str">
        <f>IF(A58=K16,C58,"")</f>
        <v/>
      </c>
      <c r="M58" s="1068" t="str">
        <f>IF(ISTEXT(K58),K58,(K58/K22)*M22)</f>
        <v/>
      </c>
      <c r="N58" s="1062">
        <f>IF(A58=N16,D58,"")</f>
        <v>1</v>
      </c>
      <c r="O58" s="1069" t="str">
        <f>IF(A58=N16,C58,"")</f>
        <v>pincée(s)</v>
      </c>
      <c r="P58" s="1070">
        <f>IF(ISTEXT(N58),N58,(N58/N22)*P22)</f>
        <v>2.5</v>
      </c>
      <c r="Q58" s="1062" t="str">
        <f>IF(A58=Q16,D58,"")</f>
        <v/>
      </c>
      <c r="R58" s="1071" t="str">
        <f>IF(A58=Q16,C58,"")</f>
        <v/>
      </c>
      <c r="S58" s="1072" t="str">
        <f>IF(ISTEXT(Q58),Q58,(Q58/Q22)*S22)</f>
        <v/>
      </c>
      <c r="T58" s="1062" t="str">
        <f>IF(A58=T16,D58,"")</f>
        <v/>
      </c>
      <c r="U58" s="1073" t="str">
        <f>IF(A58=T16,C58,"")</f>
        <v/>
      </c>
      <c r="V58" s="1074" t="str">
        <f>IF(ISTEXT(T58),T58,(T58/T22)*V22)</f>
        <v/>
      </c>
      <c r="W58" s="1062" t="str">
        <f>IF(A58=W16,D58,"")</f>
        <v/>
      </c>
      <c r="X58" s="1075" t="str">
        <f>IF(A58=W16,C58,"")</f>
        <v/>
      </c>
      <c r="Y58" s="1076" t="str">
        <f>IF(ISTEXT(W58),W58,(W58/W22)*Y22)</f>
        <v/>
      </c>
      <c r="Z58" s="1062" t="str">
        <f>IF(A58=Z16,D58,"")</f>
        <v/>
      </c>
      <c r="AA58" s="1077" t="str">
        <f>IF(A58=Z16,C58,"")</f>
        <v/>
      </c>
      <c r="AB58" s="1078" t="str">
        <f>IF(ISTEXT(Z58),Z58,(Z58/Z22)*AB22)</f>
        <v/>
      </c>
      <c r="AC58" s="1062" t="str">
        <f>IF(A58=AC16,D58,"")</f>
        <v/>
      </c>
      <c r="AD58" s="1079" t="str">
        <f>IF(A58=AC16,C58,"")</f>
        <v/>
      </c>
      <c r="AE58" s="1080" t="str">
        <f>IF(ISTEXT(AC58),AC58,(AC58/AC22)*AE22)</f>
        <v/>
      </c>
      <c r="AF58" s="1062" t="str">
        <f>IF(A58=AF16,D58,"")</f>
        <v/>
      </c>
      <c r="AG58" s="1081" t="str">
        <f>IF(A58=AF16,C58,"")</f>
        <v/>
      </c>
      <c r="AH58" s="1082" t="str">
        <f>IF(ISTEXT(AF58),AF58,(AF58/AF22)*AH22)</f>
        <v/>
      </c>
      <c r="AI58" s="1062" t="str">
        <f>IF(A58=AI16,D58,"")</f>
        <v/>
      </c>
      <c r="AJ58" s="1083" t="str">
        <f>IF(A58=AI16,C58,"")</f>
        <v/>
      </c>
      <c r="AK58" s="1084" t="str">
        <f>IF(ISTEXT(AI58),AI58,(AI58/AI22)*AK22)</f>
        <v/>
      </c>
      <c r="AL58" s="1062" t="str">
        <f>IF(A58=AL16,D58,"")</f>
        <v/>
      </c>
      <c r="AM58" s="1085" t="str">
        <f>IF(A58=AL16,C58,"")</f>
        <v/>
      </c>
      <c r="AN58" s="1086" t="str">
        <f>IF(ISTEXT(AL58),AL58,(AL58/AL22)*AN22)</f>
        <v/>
      </c>
      <c r="AO58" s="1062" t="str">
        <f>IF(A58=AO16,D58,"")</f>
        <v/>
      </c>
      <c r="AP58" s="1087" t="str">
        <f>IF(A58=AO16,C58,"")</f>
        <v/>
      </c>
      <c r="AQ58" s="1088" t="str">
        <f>IF(ISTEXT(AO58),AO58,(AO58/AO22)*AQ22)</f>
        <v/>
      </c>
      <c r="AR58" s="1062" t="str">
        <f>IF(A58=AR16,D58,"")</f>
        <v/>
      </c>
      <c r="AS58" s="1089" t="str">
        <f>IF(A58=AR16,C58,"")</f>
        <v/>
      </c>
      <c r="AT58" s="1090" t="str">
        <f>IF(ISTEXT(AR58),AR58,(AR58/AR22)*AT22)</f>
        <v/>
      </c>
      <c r="AU58" s="1062" t="str">
        <f>IF(A58=AU16,D58,"")</f>
        <v/>
      </c>
      <c r="AV58" s="1091" t="str">
        <f>IF(A58=AU16,C58,"")</f>
        <v/>
      </c>
      <c r="AW58" s="1092" t="str">
        <f>IF(ISTEXT(AU58),AU58,(AU58/AU22)*AW22)</f>
        <v/>
      </c>
      <c r="AY58" s="612"/>
      <c r="AZ58" s="1377" t="s">
        <v>1500</v>
      </c>
      <c r="BA58" s="612"/>
      <c r="BB58" s="612"/>
      <c r="BC58" s="612"/>
      <c r="BD58" s="612"/>
      <c r="BE58" s="612"/>
      <c r="BF58" s="612"/>
      <c r="BG58" s="612"/>
      <c r="BH58" s="612"/>
      <c r="BI58" s="612"/>
      <c r="BJ58" s="612"/>
      <c r="BK58" s="612"/>
      <c r="BL58" s="612"/>
      <c r="BM58" s="612"/>
      <c r="BN58" s="612"/>
    </row>
    <row r="59" spans="1:66" ht="18.75">
      <c r="A59" s="1058">
        <v>4</v>
      </c>
      <c r="B59" s="1099" t="s">
        <v>26</v>
      </c>
      <c r="C59" s="1100" t="s">
        <v>62</v>
      </c>
      <c r="D59" s="1101">
        <v>3</v>
      </c>
      <c r="E59" s="1062" t="str">
        <f>IF(A59=E16,D59,"")</f>
        <v/>
      </c>
      <c r="F59" s="1063" t="str">
        <f>IF(A59=E16,C59,"")</f>
        <v/>
      </c>
      <c r="G59" s="1064" t="str">
        <f>IF(ISTEXT(E59),E59,(E59/E22)*G22)</f>
        <v/>
      </c>
      <c r="H59" s="1062" t="str">
        <f>IF(A59=H16,D59,"")</f>
        <v/>
      </c>
      <c r="I59" s="1065" t="str">
        <f>IF(A59=H16,C59,"")</f>
        <v/>
      </c>
      <c r="J59" s="1066" t="str">
        <f>IF(ISTEXT(H59),H59,(H59/H22)*J22)</f>
        <v/>
      </c>
      <c r="K59" s="1062" t="str">
        <f>IF(A59=K16,D59,"")</f>
        <v/>
      </c>
      <c r="L59" s="1067" t="str">
        <f>IF(A59=K16,C59,"")</f>
        <v/>
      </c>
      <c r="M59" s="1068" t="str">
        <f>IF(ISTEXT(K59),K59,(K59/K22)*M22)</f>
        <v/>
      </c>
      <c r="N59" s="1062">
        <f>IF(A59=N16,D59,"")</f>
        <v>3</v>
      </c>
      <c r="O59" s="1069" t="str">
        <f>IF(A59=N16,C59,"")</f>
        <v>œufs</v>
      </c>
      <c r="P59" s="1070">
        <f>IF(ISTEXT(N59),N59,(N59/N22)*P22)</f>
        <v>7.5</v>
      </c>
      <c r="Q59" s="1062" t="str">
        <f>IF(A59=Q16,D59,"")</f>
        <v/>
      </c>
      <c r="R59" s="1071" t="str">
        <f>IF(A59=Q16,C59,"")</f>
        <v/>
      </c>
      <c r="S59" s="1072" t="str">
        <f>IF(ISTEXT(Q59),Q59,(Q59/Q22)*S22)</f>
        <v/>
      </c>
      <c r="T59" s="1062" t="str">
        <f>IF(A59=T16,D59,"")</f>
        <v/>
      </c>
      <c r="U59" s="1073" t="str">
        <f>IF(A59=T16,C59,"")</f>
        <v/>
      </c>
      <c r="V59" s="1074" t="str">
        <f>IF(ISTEXT(T59),T59,(T59/T22)*V22)</f>
        <v/>
      </c>
      <c r="W59" s="1062" t="str">
        <f>IF(A59=W16,D59,"")</f>
        <v/>
      </c>
      <c r="X59" s="1075" t="str">
        <f>IF(A59=W16,C59,"")</f>
        <v/>
      </c>
      <c r="Y59" s="1076" t="str">
        <f>IF(ISTEXT(W59),W59,(W59/W22)*Y22)</f>
        <v/>
      </c>
      <c r="Z59" s="1062" t="str">
        <f>IF(A59=Z16,D59,"")</f>
        <v/>
      </c>
      <c r="AA59" s="1077" t="str">
        <f>IF(A59=Z16,C59,"")</f>
        <v/>
      </c>
      <c r="AB59" s="1078" t="str">
        <f>IF(ISTEXT(Z59),Z59,(Z59/Z22)*AB22)</f>
        <v/>
      </c>
      <c r="AC59" s="1062" t="str">
        <f>IF(A59=AC16,D59,"")</f>
        <v/>
      </c>
      <c r="AD59" s="1079" t="str">
        <f>IF(A59=AC16,C59,"")</f>
        <v/>
      </c>
      <c r="AE59" s="1080" t="str">
        <f>IF(ISTEXT(AC59),AC59,(AC59/AC22)*AE22)</f>
        <v/>
      </c>
      <c r="AF59" s="1062" t="str">
        <f>IF(A59=AF16,D59,"")</f>
        <v/>
      </c>
      <c r="AG59" s="1081" t="str">
        <f>IF(A59=AF16,C59,"")</f>
        <v/>
      </c>
      <c r="AH59" s="1082" t="str">
        <f>IF(ISTEXT(AF59),AF59,(AF59/AF22)*AH22)</f>
        <v/>
      </c>
      <c r="AI59" s="1062" t="str">
        <f>IF(A59=AI16,D59,"")</f>
        <v/>
      </c>
      <c r="AJ59" s="1083" t="str">
        <f>IF(A59=AI16,C59,"")</f>
        <v/>
      </c>
      <c r="AK59" s="1084" t="str">
        <f>IF(ISTEXT(AI59),AI59,(AI59/AI22)*AK22)</f>
        <v/>
      </c>
      <c r="AL59" s="1062" t="str">
        <f>IF(A59=AL16,D59,"")</f>
        <v/>
      </c>
      <c r="AM59" s="1085" t="str">
        <f>IF(A59=AL16,C59,"")</f>
        <v/>
      </c>
      <c r="AN59" s="1086" t="str">
        <f>IF(ISTEXT(AL59),AL59,(AL59/AL22)*AN22)</f>
        <v/>
      </c>
      <c r="AO59" s="1062" t="str">
        <f>IF(A59=AO16,D59,"")</f>
        <v/>
      </c>
      <c r="AP59" s="1087" t="str">
        <f>IF(A59=AO16,C59,"")</f>
        <v/>
      </c>
      <c r="AQ59" s="1088" t="str">
        <f>IF(ISTEXT(AO59),AO59,(AO59/AO22)*AQ22)</f>
        <v/>
      </c>
      <c r="AR59" s="1062" t="str">
        <f>IF(A59=AR16,D59,"")</f>
        <v/>
      </c>
      <c r="AS59" s="1089" t="str">
        <f>IF(A59=AR16,C59,"")</f>
        <v/>
      </c>
      <c r="AT59" s="1090" t="str">
        <f>IF(ISTEXT(AR59),AR59,(AR59/AR22)*AT22)</f>
        <v/>
      </c>
      <c r="AU59" s="1062" t="str">
        <f>IF(A59=AU16,D59,"")</f>
        <v/>
      </c>
      <c r="AV59" s="1091" t="str">
        <f>IF(A59=AU16,C59,"")</f>
        <v/>
      </c>
      <c r="AW59" s="1092" t="str">
        <f>IF(ISTEXT(AU59),AU59,(AU59/AU22)*AW22)</f>
        <v/>
      </c>
      <c r="AY59" s="612"/>
      <c r="AZ59" s="1377" t="s">
        <v>1536</v>
      </c>
      <c r="BA59" s="612"/>
      <c r="BB59" s="612"/>
      <c r="BC59" s="612"/>
      <c r="BD59" s="612"/>
      <c r="BE59" s="612"/>
      <c r="BF59" s="612"/>
      <c r="BG59" s="612"/>
      <c r="BH59" s="612"/>
      <c r="BI59" s="612"/>
      <c r="BJ59" s="612"/>
      <c r="BK59" s="612"/>
      <c r="BL59" s="612"/>
      <c r="BM59" s="612"/>
      <c r="BN59" s="612"/>
    </row>
    <row r="60" spans="1:66" ht="18.75">
      <c r="A60" s="1058">
        <v>4</v>
      </c>
      <c r="B60" s="1099" t="s">
        <v>23</v>
      </c>
      <c r="C60" s="1100" t="s">
        <v>294</v>
      </c>
      <c r="D60" s="1101">
        <v>0.03</v>
      </c>
      <c r="E60" s="1062" t="str">
        <f>IF(A60=E16,D60,"")</f>
        <v/>
      </c>
      <c r="F60" s="1063" t="str">
        <f>IF(A60=E16,C60,"")</f>
        <v/>
      </c>
      <c r="G60" s="1064" t="str">
        <f>IF(ISTEXT(E60),E60,(E60/E22)*G22)</f>
        <v/>
      </c>
      <c r="H60" s="1062" t="str">
        <f>IF(A60=H16,D60,"")</f>
        <v/>
      </c>
      <c r="I60" s="1065" t="str">
        <f>IF(A60=H16,C60,"")</f>
        <v/>
      </c>
      <c r="J60" s="1066" t="str">
        <f>IF(ISTEXT(H60),H60,(H60/H22)*J22)</f>
        <v/>
      </c>
      <c r="K60" s="1062" t="str">
        <f>IF(A60=K16,D60,"")</f>
        <v/>
      </c>
      <c r="L60" s="1067" t="str">
        <f>IF(A60=K16,C60,"")</f>
        <v/>
      </c>
      <c r="M60" s="1068" t="str">
        <f>IF(ISTEXT(K60),K60,(K60/K22)*M22)</f>
        <v/>
      </c>
      <c r="N60" s="1062">
        <f>IF(A60=N16,D60,"")</f>
        <v>0.03</v>
      </c>
      <c r="O60" s="1069" t="str">
        <f>IF(A60=N16,C60,"")</f>
        <v>L</v>
      </c>
      <c r="P60" s="1070">
        <f>IF(ISTEXT(N60),N60,(N60/N22)*P22)</f>
        <v>7.4999999999999997E-2</v>
      </c>
      <c r="Q60" s="1062" t="str">
        <f>IF(A60=Q16,D60,"")</f>
        <v/>
      </c>
      <c r="R60" s="1071" t="str">
        <f>IF(A60=Q16,C60,"")</f>
        <v/>
      </c>
      <c r="S60" s="1072" t="str">
        <f>IF(ISTEXT(Q60),Q60,(Q60/Q22)*S22)</f>
        <v/>
      </c>
      <c r="T60" s="1062" t="str">
        <f>IF(A60=T16,D60,"")</f>
        <v/>
      </c>
      <c r="U60" s="1073" t="str">
        <f>IF(A60=T16,C60,"")</f>
        <v/>
      </c>
      <c r="V60" s="1074" t="str">
        <f>IF(ISTEXT(T60),T60,(T60/T22)*V22)</f>
        <v/>
      </c>
      <c r="W60" s="1062" t="str">
        <f>IF(A60=W16,D60,"")</f>
        <v/>
      </c>
      <c r="X60" s="1075" t="str">
        <f>IF(A60=W16,C60,"")</f>
        <v/>
      </c>
      <c r="Y60" s="1076" t="str">
        <f>IF(ISTEXT(W60),W60,(W60/W22)*Y22)</f>
        <v/>
      </c>
      <c r="Z60" s="1062" t="str">
        <f>IF(A60=Z16,D60,"")</f>
        <v/>
      </c>
      <c r="AA60" s="1077" t="str">
        <f>IF(A60=Z16,C60,"")</f>
        <v/>
      </c>
      <c r="AB60" s="1078" t="str">
        <f>IF(ISTEXT(Z60),Z60,(Z60/Z22)*AB22)</f>
        <v/>
      </c>
      <c r="AC60" s="1062" t="str">
        <f>IF(A60=AC16,D60,"")</f>
        <v/>
      </c>
      <c r="AD60" s="1079" t="str">
        <f>IF(A60=AC16,C60,"")</f>
        <v/>
      </c>
      <c r="AE60" s="1080" t="str">
        <f>IF(ISTEXT(AC60),AC60,(AC60/AC22)*AE22)</f>
        <v/>
      </c>
      <c r="AF60" s="1062" t="str">
        <f>IF(A60=AF16,D60,"")</f>
        <v/>
      </c>
      <c r="AG60" s="1081" t="str">
        <f>IF(A60=AF16,C60,"")</f>
        <v/>
      </c>
      <c r="AH60" s="1082" t="str">
        <f>IF(ISTEXT(AF60),AF60,(AF60/AF22)*AH22)</f>
        <v/>
      </c>
      <c r="AI60" s="1062" t="str">
        <f>IF(A60=AI16,D60,"")</f>
        <v/>
      </c>
      <c r="AJ60" s="1083" t="str">
        <f>IF(A60=AI16,C60,"")</f>
        <v/>
      </c>
      <c r="AK60" s="1084" t="str">
        <f>IF(ISTEXT(AI60),AI60,(AI60/AI22)*AK22)</f>
        <v/>
      </c>
      <c r="AL60" s="1062" t="str">
        <f>IF(A60=AL16,D60,"")</f>
        <v/>
      </c>
      <c r="AM60" s="1085" t="str">
        <f>IF(A60=AL16,C60,"")</f>
        <v/>
      </c>
      <c r="AN60" s="1086" t="str">
        <f>IF(ISTEXT(AL60),AL60,(AL60/AL22)*AN22)</f>
        <v/>
      </c>
      <c r="AO60" s="1062" t="str">
        <f>IF(A60=AO16,D60,"")</f>
        <v/>
      </c>
      <c r="AP60" s="1087" t="str">
        <f>IF(A60=AO16,C60,"")</f>
        <v/>
      </c>
      <c r="AQ60" s="1088" t="str">
        <f>IF(ISTEXT(AO60),AO60,(AO60/AO22)*AQ22)</f>
        <v/>
      </c>
      <c r="AR60" s="1062" t="str">
        <f>IF(A60=AR16,D60,"")</f>
        <v/>
      </c>
      <c r="AS60" s="1089" t="str">
        <f>IF(A60=AR16,C60,"")</f>
        <v/>
      </c>
      <c r="AT60" s="1090" t="str">
        <f>IF(ISTEXT(AR60),AR60,(AR60/AR22)*AT22)</f>
        <v/>
      </c>
      <c r="AU60" s="1062" t="str">
        <f>IF(A60=AU16,D60,"")</f>
        <v/>
      </c>
      <c r="AV60" s="1091" t="str">
        <f>IF(A60=AU16,C60,"")</f>
        <v/>
      </c>
      <c r="AW60" s="1092" t="str">
        <f>IF(ISTEXT(AU60),AU60,(AU60/AU22)*AW22)</f>
        <v/>
      </c>
      <c r="AY60" s="612"/>
      <c r="AZ60" s="1377" t="s">
        <v>1517</v>
      </c>
      <c r="BA60" s="612"/>
      <c r="BB60" s="612"/>
      <c r="BC60" s="612"/>
      <c r="BD60" s="612"/>
      <c r="BE60" s="612"/>
      <c r="BF60" s="612"/>
      <c r="BG60" s="612"/>
      <c r="BH60" s="612"/>
      <c r="BI60" s="612"/>
      <c r="BJ60" s="612"/>
      <c r="BK60" s="612"/>
      <c r="BL60" s="612"/>
      <c r="BM60" s="612"/>
      <c r="BN60" s="612"/>
    </row>
    <row r="61" spans="1:66" ht="18.75">
      <c r="A61" s="1058">
        <v>4</v>
      </c>
      <c r="B61" s="1099" t="s">
        <v>27</v>
      </c>
      <c r="C61" s="1100" t="s">
        <v>294</v>
      </c>
      <c r="D61" s="1101">
        <v>0.02</v>
      </c>
      <c r="E61" s="1062" t="str">
        <f>IF(A61=E16,D61,"")</f>
        <v/>
      </c>
      <c r="F61" s="1063" t="str">
        <f>IF(A61=E16,C61,"")</f>
        <v/>
      </c>
      <c r="G61" s="1064" t="str">
        <f>IF(ISTEXT(E61),E61,(E61/E22)*G22)</f>
        <v/>
      </c>
      <c r="H61" s="1062" t="str">
        <f>IF(A61=H16,D61,"")</f>
        <v/>
      </c>
      <c r="I61" s="1065" t="str">
        <f>IF(A61=H16,C61,"")</f>
        <v/>
      </c>
      <c r="J61" s="1066" t="str">
        <f>IF(ISTEXT(H61),H61,(H61/H22)*J22)</f>
        <v/>
      </c>
      <c r="K61" s="1062" t="str">
        <f>IF(A61=K16,D61,"")</f>
        <v/>
      </c>
      <c r="L61" s="1067" t="str">
        <f>IF(A61=K16,C61,"")</f>
        <v/>
      </c>
      <c r="M61" s="1068" t="str">
        <f>IF(ISTEXT(K61),K61,(K61/K22)*M22)</f>
        <v/>
      </c>
      <c r="N61" s="1062">
        <f>IF(A61=N16,D61,"")</f>
        <v>0.02</v>
      </c>
      <c r="O61" s="1069" t="str">
        <f>IF(A61=N16,C61,"")</f>
        <v>L</v>
      </c>
      <c r="P61" s="1070">
        <f>IF(ISTEXT(N61),N61,(N61/N22)*P22)</f>
        <v>0.05</v>
      </c>
      <c r="Q61" s="1062" t="str">
        <f>IF(A61=Q16,D61,"")</f>
        <v/>
      </c>
      <c r="R61" s="1071" t="str">
        <f>IF(A61=Q16,C61,"")</f>
        <v/>
      </c>
      <c r="S61" s="1072" t="str">
        <f>IF(ISTEXT(Q61),Q61,(Q61/Q22)*S22)</f>
        <v/>
      </c>
      <c r="T61" s="1062" t="str">
        <f>IF(A61=T16,D61,"")</f>
        <v/>
      </c>
      <c r="U61" s="1073" t="str">
        <f>IF(A61=T16,C61,"")</f>
        <v/>
      </c>
      <c r="V61" s="1074" t="str">
        <f>IF(ISTEXT(T61),T61,(T61/T22)*V22)</f>
        <v/>
      </c>
      <c r="W61" s="1062" t="str">
        <f>IF(A61=W16,D61,"")</f>
        <v/>
      </c>
      <c r="X61" s="1075" t="str">
        <f>IF(A61=W16,C61,"")</f>
        <v/>
      </c>
      <c r="Y61" s="1076" t="str">
        <f>IF(ISTEXT(W61),W61,(W61/W22)*Y22)</f>
        <v/>
      </c>
      <c r="Z61" s="1062" t="str">
        <f>IF(A61=Z16,D61,"")</f>
        <v/>
      </c>
      <c r="AA61" s="1077" t="str">
        <f>IF(A61=Z16,C61,"")</f>
        <v/>
      </c>
      <c r="AB61" s="1078" t="str">
        <f>IF(ISTEXT(Z61),Z61,(Z61/Z22)*AB22)</f>
        <v/>
      </c>
      <c r="AC61" s="1062" t="str">
        <f>IF(A61=AC16,D61,"")</f>
        <v/>
      </c>
      <c r="AD61" s="1079" t="str">
        <f>IF(A61=AC16,C61,"")</f>
        <v/>
      </c>
      <c r="AE61" s="1080" t="str">
        <f>IF(ISTEXT(AC61),AC61,(AC61/AC22)*AE22)</f>
        <v/>
      </c>
      <c r="AF61" s="1062" t="str">
        <f>IF(A61=AF16,D61,"")</f>
        <v/>
      </c>
      <c r="AG61" s="1081" t="str">
        <f>IF(A61=AF16,C61,"")</f>
        <v/>
      </c>
      <c r="AH61" s="1082" t="str">
        <f>IF(ISTEXT(AF61),AF61,(AF61/AF22)*AH22)</f>
        <v/>
      </c>
      <c r="AI61" s="1062" t="str">
        <f>IF(A61=AI16,D61,"")</f>
        <v/>
      </c>
      <c r="AJ61" s="1083" t="str">
        <f>IF(A61=AI16,C61,"")</f>
        <v/>
      </c>
      <c r="AK61" s="1084" t="str">
        <f>IF(ISTEXT(AI61),AI61,(AI61/AI22)*AK22)</f>
        <v/>
      </c>
      <c r="AL61" s="1062" t="str">
        <f>IF(A61=AL16,D61,"")</f>
        <v/>
      </c>
      <c r="AM61" s="1085" t="str">
        <f>IF(A61=AL16,C61,"")</f>
        <v/>
      </c>
      <c r="AN61" s="1086" t="str">
        <f>IF(ISTEXT(AL61),AL61,(AL61/AL22)*AN22)</f>
        <v/>
      </c>
      <c r="AO61" s="1062" t="str">
        <f>IF(A61=AO16,D61,"")</f>
        <v/>
      </c>
      <c r="AP61" s="1087" t="str">
        <f>IF(A61=AO16,C61,"")</f>
        <v/>
      </c>
      <c r="AQ61" s="1088" t="str">
        <f>IF(ISTEXT(AO61),AO61,(AO61/AO22)*AQ22)</f>
        <v/>
      </c>
      <c r="AR61" s="1062" t="str">
        <f>IF(A61=AR16,D61,"")</f>
        <v/>
      </c>
      <c r="AS61" s="1089" t="str">
        <f>IF(A61=AR16,C61,"")</f>
        <v/>
      </c>
      <c r="AT61" s="1090" t="str">
        <f>IF(ISTEXT(AR61),AR61,(AR61/AR22)*AT22)</f>
        <v/>
      </c>
      <c r="AU61" s="1062" t="str">
        <f>IF(A61=AU16,D61,"")</f>
        <v/>
      </c>
      <c r="AV61" s="1091" t="str">
        <f>IF(A61=AU16,C61,"")</f>
        <v/>
      </c>
      <c r="AW61" s="1092" t="str">
        <f>IF(ISTEXT(AU61),AU61,(AU61/AU22)*AW22)</f>
        <v/>
      </c>
      <c r="AY61" s="612"/>
      <c r="AZ61" s="1377"/>
      <c r="BA61" s="612"/>
      <c r="BB61" s="612"/>
      <c r="BC61" s="612"/>
      <c r="BD61" s="612"/>
      <c r="BE61" s="612"/>
      <c r="BF61" s="612"/>
      <c r="BG61" s="612"/>
      <c r="BH61" s="612"/>
      <c r="BI61" s="612"/>
      <c r="BJ61" s="612"/>
      <c r="BK61" s="612"/>
      <c r="BL61" s="612"/>
      <c r="BM61" s="612"/>
      <c r="BN61" s="612"/>
    </row>
    <row r="62" spans="1:66" ht="18.75">
      <c r="A62" s="1058">
        <v>4</v>
      </c>
      <c r="B62" s="1099" t="s">
        <v>29</v>
      </c>
      <c r="C62" s="1100" t="s">
        <v>71</v>
      </c>
      <c r="D62" s="1101" t="s">
        <v>71</v>
      </c>
      <c r="E62" s="1062" t="str">
        <f>IF(A62=E16,D62,"")</f>
        <v/>
      </c>
      <c r="F62" s="1063" t="str">
        <f>IF(A62=E16,C62,"")</f>
        <v/>
      </c>
      <c r="G62" s="1064" t="str">
        <f>IF(ISTEXT(E62),E62,(E62/E22)*G22)</f>
        <v/>
      </c>
      <c r="H62" s="1062" t="str">
        <f>IF(A62=H16,D62,"")</f>
        <v/>
      </c>
      <c r="I62" s="1065" t="str">
        <f>IF(A62=H16,C62,"")</f>
        <v/>
      </c>
      <c r="J62" s="1066" t="str">
        <f>IF(ISTEXT(H62),H62,(H62/H22)*J22)</f>
        <v/>
      </c>
      <c r="K62" s="1062" t="str">
        <f>IF(A62=K16,D62,"")</f>
        <v/>
      </c>
      <c r="L62" s="1067" t="str">
        <f>IF(A62=K16,C62,"")</f>
        <v/>
      </c>
      <c r="M62" s="1068" t="str">
        <f>IF(ISTEXT(K62),K62,(K62/K22)*M22)</f>
        <v/>
      </c>
      <c r="N62" s="1062" t="str">
        <f>IF(A62=N16,D62,"")</f>
        <v>pm</v>
      </c>
      <c r="O62" s="1069" t="str">
        <f>IF(A62=N16,C62,"")</f>
        <v>pm</v>
      </c>
      <c r="P62" s="1070" t="str">
        <f>IF(ISTEXT(N62),N62,(N62/N22)*P22)</f>
        <v>pm</v>
      </c>
      <c r="Q62" s="1062" t="str">
        <f>IF(A62=Q16,D62,"")</f>
        <v/>
      </c>
      <c r="R62" s="1071" t="str">
        <f>IF(A62=Q16,C62,"")</f>
        <v/>
      </c>
      <c r="S62" s="1072" t="str">
        <f>IF(ISTEXT(Q62),Q62,(Q62/Q22)*S22)</f>
        <v/>
      </c>
      <c r="T62" s="1062" t="str">
        <f>IF(A62=T16,D62,"")</f>
        <v/>
      </c>
      <c r="U62" s="1073" t="str">
        <f>IF(A62=T16,C62,"")</f>
        <v/>
      </c>
      <c r="V62" s="1074" t="str">
        <f>IF(ISTEXT(T62),T62,(T62/T22)*V22)</f>
        <v/>
      </c>
      <c r="W62" s="1062" t="str">
        <f>IF(A62=W16,D62,"")</f>
        <v/>
      </c>
      <c r="X62" s="1075" t="str">
        <f>IF(A62=W16,C62,"")</f>
        <v/>
      </c>
      <c r="Y62" s="1076" t="str">
        <f>IF(ISTEXT(W62),W62,(W62/W22)*Y22)</f>
        <v/>
      </c>
      <c r="Z62" s="1062" t="str">
        <f>IF(A62=Z16,D62,"")</f>
        <v/>
      </c>
      <c r="AA62" s="1077" t="str">
        <f>IF(A62=Z16,C62,"")</f>
        <v/>
      </c>
      <c r="AB62" s="1078" t="str">
        <f>IF(ISTEXT(Z62),Z62,(Z62/Z22)*AB22)</f>
        <v/>
      </c>
      <c r="AC62" s="1062" t="str">
        <f>IF(A62=AC16,D62,"")</f>
        <v/>
      </c>
      <c r="AD62" s="1079" t="str">
        <f>IF(A62=AC16,C62,"")</f>
        <v/>
      </c>
      <c r="AE62" s="1080" t="str">
        <f>IF(ISTEXT(AC62),AC62,(AC62/AC22)*AE22)</f>
        <v/>
      </c>
      <c r="AF62" s="1062" t="str">
        <f>IF(A62=AF16,D62,"")</f>
        <v/>
      </c>
      <c r="AG62" s="1081" t="str">
        <f>IF(A62=AF16,C62,"")</f>
        <v/>
      </c>
      <c r="AH62" s="1082" t="str">
        <f>IF(ISTEXT(AF62),AF62,(AF62/AF22)*AH22)</f>
        <v/>
      </c>
      <c r="AI62" s="1062" t="str">
        <f>IF(A62=AI16,D62,"")</f>
        <v/>
      </c>
      <c r="AJ62" s="1083" t="str">
        <f>IF(A62=AI16,C62,"")</f>
        <v/>
      </c>
      <c r="AK62" s="1084" t="str">
        <f>IF(ISTEXT(AI62),AI62,(AI62/AI22)*AK22)</f>
        <v/>
      </c>
      <c r="AL62" s="1062" t="str">
        <f>IF(A62=AL16,D62,"")</f>
        <v/>
      </c>
      <c r="AM62" s="1085" t="str">
        <f>IF(A62=AL16,C62,"")</f>
        <v/>
      </c>
      <c r="AN62" s="1086" t="str">
        <f>IF(ISTEXT(AL62),AL62,(AL62/AL22)*AN22)</f>
        <v/>
      </c>
      <c r="AO62" s="1062" t="str">
        <f>IF(A62=AO16,D62,"")</f>
        <v/>
      </c>
      <c r="AP62" s="1087" t="str">
        <f>IF(A62=AO16,C62,"")</f>
        <v/>
      </c>
      <c r="AQ62" s="1088" t="str">
        <f>IF(ISTEXT(AO62),AO62,(AO62/AO22)*AQ22)</f>
        <v/>
      </c>
      <c r="AR62" s="1062" t="str">
        <f>IF(A62=AR16,D62,"")</f>
        <v/>
      </c>
      <c r="AS62" s="1089" t="str">
        <f>IF(A62=AR16,C62,"")</f>
        <v/>
      </c>
      <c r="AT62" s="1090" t="str">
        <f>IF(ISTEXT(AR62),AR62,(AR62/AR22)*AT22)</f>
        <v/>
      </c>
      <c r="AU62" s="1062" t="str">
        <f>IF(A62=AU16,D62,"")</f>
        <v/>
      </c>
      <c r="AV62" s="1091" t="str">
        <f>IF(A62=AU16,C62,"")</f>
        <v/>
      </c>
      <c r="AW62" s="1092" t="str">
        <f>IF(ISTEXT(AU62),AU62,(AU62/AU22)*AW22)</f>
        <v/>
      </c>
      <c r="AY62" s="612"/>
      <c r="AZ62" s="2476" t="s">
        <v>1501</v>
      </c>
      <c r="BA62" s="2476"/>
      <c r="BB62" s="2476"/>
      <c r="BC62" s="2476"/>
      <c r="BD62" s="2476"/>
      <c r="BE62" s="2476"/>
      <c r="BF62" s="612"/>
      <c r="BG62" s="612"/>
      <c r="BH62" s="612"/>
      <c r="BI62" s="612"/>
      <c r="BJ62" s="612"/>
      <c r="BK62" s="612"/>
      <c r="BL62" s="612"/>
      <c r="BM62" s="612"/>
      <c r="BN62" s="612"/>
    </row>
    <row r="63" spans="1:66" ht="18.75">
      <c r="A63" s="1058">
        <v>4</v>
      </c>
      <c r="B63" s="1099" t="s">
        <v>28</v>
      </c>
      <c r="C63" s="1100" t="s">
        <v>84</v>
      </c>
      <c r="D63" s="1101">
        <v>1</v>
      </c>
      <c r="E63" s="1062" t="str">
        <f>IF(A63=E16,D63,"")</f>
        <v/>
      </c>
      <c r="F63" s="1063" t="str">
        <f>IF(A63=E16,C63,"")</f>
        <v/>
      </c>
      <c r="G63" s="1064" t="str">
        <f>IF(ISTEXT(E63),E63,(E63/E22)*G22)</f>
        <v/>
      </c>
      <c r="H63" s="1062" t="str">
        <f>IF(A63=H16,D63,"")</f>
        <v/>
      </c>
      <c r="I63" s="1065" t="str">
        <f>IF(A63=H16,C63,"")</f>
        <v/>
      </c>
      <c r="J63" s="1066" t="str">
        <f>IF(ISTEXT(H63),H63,(H63/H22)*J22)</f>
        <v/>
      </c>
      <c r="K63" s="1062" t="str">
        <f>IF(A63=K16,D63,"")</f>
        <v/>
      </c>
      <c r="L63" s="1067" t="str">
        <f>IF(A63=K16,C63,"")</f>
        <v/>
      </c>
      <c r="M63" s="1068" t="str">
        <f>IF(ISTEXT(K63),K63,(K63/K22)*M22)</f>
        <v/>
      </c>
      <c r="N63" s="1062">
        <f>IF(A63=N16,D63,"")</f>
        <v>1</v>
      </c>
      <c r="O63" s="1069" t="str">
        <f>IF(A63=N16,C63,"")</f>
        <v>C à C</v>
      </c>
      <c r="P63" s="1070">
        <f>IF(ISTEXT(N63),N63,(N63/N22)*P22)</f>
        <v>2.5</v>
      </c>
      <c r="Q63" s="1062" t="str">
        <f>IF(A63=Q16,D63,"")</f>
        <v/>
      </c>
      <c r="R63" s="1071" t="str">
        <f>IF(A63=Q16,C63,"")</f>
        <v/>
      </c>
      <c r="S63" s="1072" t="str">
        <f>IF(ISTEXT(Q63),Q63,(Q63/Q22)*S22)</f>
        <v/>
      </c>
      <c r="T63" s="1062" t="str">
        <f>IF(A63=T16,D63,"")</f>
        <v/>
      </c>
      <c r="U63" s="1073" t="str">
        <f>IF(A63=T16,C63,"")</f>
        <v/>
      </c>
      <c r="V63" s="1074" t="str">
        <f>IF(ISTEXT(T63),T63,(T63/T22)*V22)</f>
        <v/>
      </c>
      <c r="W63" s="1062" t="str">
        <f>IF(A63=W16,D63,"")</f>
        <v/>
      </c>
      <c r="X63" s="1075" t="str">
        <f>IF(A63=W16,C63,"")</f>
        <v/>
      </c>
      <c r="Y63" s="1076" t="str">
        <f>IF(ISTEXT(W63),W63,(W63/W22)*Y22)</f>
        <v/>
      </c>
      <c r="Z63" s="1062" t="str">
        <f>IF(A63=Z16,D63,"")</f>
        <v/>
      </c>
      <c r="AA63" s="1077" t="str">
        <f>IF(A63=Z16,C63,"")</f>
        <v/>
      </c>
      <c r="AB63" s="1078" t="str">
        <f>IF(ISTEXT(Z63),Z63,(Z63/Z22)*AB22)</f>
        <v/>
      </c>
      <c r="AC63" s="1062" t="str">
        <f>IF(A63=AC16,D63,"")</f>
        <v/>
      </c>
      <c r="AD63" s="1079" t="str">
        <f>IF(A63=AC16,C63,"")</f>
        <v/>
      </c>
      <c r="AE63" s="1080" t="str">
        <f>IF(ISTEXT(AC63),AC63,(AC63/AC22)*AE22)</f>
        <v/>
      </c>
      <c r="AF63" s="1062" t="str">
        <f>IF(A63=AF16,D63,"")</f>
        <v/>
      </c>
      <c r="AG63" s="1081" t="str">
        <f>IF(A63=AF16,C63,"")</f>
        <v/>
      </c>
      <c r="AH63" s="1082" t="str">
        <f>IF(ISTEXT(AF63),AF63,(AF63/AF22)*AH22)</f>
        <v/>
      </c>
      <c r="AI63" s="1062" t="str">
        <f>IF(A63=AI16,D63,"")</f>
        <v/>
      </c>
      <c r="AJ63" s="1083" t="str">
        <f>IF(A63=AI16,C63,"")</f>
        <v/>
      </c>
      <c r="AK63" s="1084" t="str">
        <f>IF(ISTEXT(AI63),AI63,(AI63/AI22)*AK22)</f>
        <v/>
      </c>
      <c r="AL63" s="1062" t="str">
        <f>IF(A63=AL16,D63,"")</f>
        <v/>
      </c>
      <c r="AM63" s="1085" t="str">
        <f>IF(A63=AL16,C63,"")</f>
        <v/>
      </c>
      <c r="AN63" s="1086" t="str">
        <f>IF(ISTEXT(AL63),AL63,(AL63/AL22)*AN22)</f>
        <v/>
      </c>
      <c r="AO63" s="1062" t="str">
        <f>IF(A63=AO16,D63,"")</f>
        <v/>
      </c>
      <c r="AP63" s="1087" t="str">
        <f>IF(A63=AO16,C63,"")</f>
        <v/>
      </c>
      <c r="AQ63" s="1088" t="str">
        <f>IF(ISTEXT(AO63),AO63,(AO63/AO22)*AQ22)</f>
        <v/>
      </c>
      <c r="AR63" s="1062" t="str">
        <f>IF(A63=AR16,D63,"")</f>
        <v/>
      </c>
      <c r="AS63" s="1089" t="str">
        <f>IF(A63=AR16,C63,"")</f>
        <v/>
      </c>
      <c r="AT63" s="1090" t="str">
        <f>IF(ISTEXT(AR63),AR63,(AR63/AR22)*AT22)</f>
        <v/>
      </c>
      <c r="AU63" s="1062" t="str">
        <f>IF(A63=AU16,D63,"")</f>
        <v/>
      </c>
      <c r="AV63" s="1091" t="str">
        <f>IF(A63=AU16,C63,"")</f>
        <v/>
      </c>
      <c r="AW63" s="1092" t="str">
        <f>IF(ISTEXT(AU63),AU63,(AU63/AU22)*AW22)</f>
        <v/>
      </c>
      <c r="AY63" s="612"/>
      <c r="AZ63" s="2476"/>
      <c r="BA63" s="2476"/>
      <c r="BB63" s="2476"/>
      <c r="BC63" s="2476"/>
      <c r="BD63" s="2476"/>
      <c r="BE63" s="2476"/>
      <c r="BF63" s="612"/>
      <c r="BG63" s="612"/>
      <c r="BH63" s="612"/>
      <c r="BI63" s="612"/>
      <c r="BJ63" s="612"/>
      <c r="BK63" s="612"/>
      <c r="BL63" s="612"/>
      <c r="BM63" s="612"/>
      <c r="BN63" s="612"/>
    </row>
    <row r="64" spans="1:66" ht="18.75">
      <c r="A64" s="1058">
        <v>4</v>
      </c>
      <c r="B64" s="1099" t="s">
        <v>31</v>
      </c>
      <c r="C64" s="1100" t="s">
        <v>71</v>
      </c>
      <c r="D64" s="1101" t="s">
        <v>71</v>
      </c>
      <c r="E64" s="1062" t="str">
        <f>IF(A64=E16,D64,"")</f>
        <v/>
      </c>
      <c r="F64" s="1063" t="str">
        <f>IF(A64=E16,C64,"")</f>
        <v/>
      </c>
      <c r="G64" s="1064" t="str">
        <f>IF(ISTEXT(E64),E64,(E64/E22)*G22)</f>
        <v/>
      </c>
      <c r="H64" s="1062" t="str">
        <f>IF(A64=H16,D64,"")</f>
        <v/>
      </c>
      <c r="I64" s="1065" t="str">
        <f>IF(A64=H16,C64,"")</f>
        <v/>
      </c>
      <c r="J64" s="1066" t="str">
        <f>IF(ISTEXT(H64),H64,(H64/H22)*J22)</f>
        <v/>
      </c>
      <c r="K64" s="1062" t="str">
        <f>IF(A64=K16,D64,"")</f>
        <v/>
      </c>
      <c r="L64" s="1067" t="str">
        <f>IF(A64=K16,C64,"")</f>
        <v/>
      </c>
      <c r="M64" s="1068" t="str">
        <f>IF(ISTEXT(K64),K64,(K64/K22)*M22)</f>
        <v/>
      </c>
      <c r="N64" s="1062" t="str">
        <f>IF(A64=N16,D64,"")</f>
        <v>pm</v>
      </c>
      <c r="O64" s="1069" t="str">
        <f>IF(A64=N16,C64,"")</f>
        <v>pm</v>
      </c>
      <c r="P64" s="1070" t="str">
        <f>IF(ISTEXT(N64),N64,(N64/N22)*P22)</f>
        <v>pm</v>
      </c>
      <c r="Q64" s="1062" t="str">
        <f>IF(A64=Q16,D64,"")</f>
        <v/>
      </c>
      <c r="R64" s="1071" t="str">
        <f>IF(A64=Q16,C64,"")</f>
        <v/>
      </c>
      <c r="S64" s="1072" t="str">
        <f>IF(ISTEXT(Q64),Q64,(Q64/Q22)*S22)</f>
        <v/>
      </c>
      <c r="T64" s="1062" t="str">
        <f>IF(A64=T16,D64,"")</f>
        <v/>
      </c>
      <c r="U64" s="1073" t="str">
        <f>IF(A64=T16,C64,"")</f>
        <v/>
      </c>
      <c r="V64" s="1074" t="str">
        <f>IF(ISTEXT(T64),T64,(T64/T22)*V22)</f>
        <v/>
      </c>
      <c r="W64" s="1062" t="str">
        <f>IF(A64=W16,D64,"")</f>
        <v/>
      </c>
      <c r="X64" s="1075" t="str">
        <f>IF(A64=W16,C64,"")</f>
        <v/>
      </c>
      <c r="Y64" s="1076" t="str">
        <f>IF(ISTEXT(W64),W64,(W64/W22)*Y22)</f>
        <v/>
      </c>
      <c r="Z64" s="1062" t="str">
        <f>IF(A64=Z16,D64,"")</f>
        <v/>
      </c>
      <c r="AA64" s="1077" t="str">
        <f>IF(A64=Z16,C64,"")</f>
        <v/>
      </c>
      <c r="AB64" s="1078" t="str">
        <f>IF(ISTEXT(Z64),Z64,(Z64/Z22)*AB22)</f>
        <v/>
      </c>
      <c r="AC64" s="1062" t="str">
        <f>IF(A64=AC16,D64,"")</f>
        <v/>
      </c>
      <c r="AD64" s="1079" t="str">
        <f>IF(A64=AC16,C64,"")</f>
        <v/>
      </c>
      <c r="AE64" s="1080" t="str">
        <f>IF(ISTEXT(AC64),AC64,(AC64/AC22)*AE22)</f>
        <v/>
      </c>
      <c r="AF64" s="1062" t="str">
        <f>IF(A64=AF16,D64,"")</f>
        <v/>
      </c>
      <c r="AG64" s="1081" t="str">
        <f>IF(A64=AF16,C64,"")</f>
        <v/>
      </c>
      <c r="AH64" s="1082" t="str">
        <f>IF(ISTEXT(AF64),AF64,(AF64/AF22)*AH22)</f>
        <v/>
      </c>
      <c r="AI64" s="1062" t="str">
        <f>IF(A64=AI16,D64,"")</f>
        <v/>
      </c>
      <c r="AJ64" s="1083" t="str">
        <f>IF(A64=AI16,C64,"")</f>
        <v/>
      </c>
      <c r="AK64" s="1084" t="str">
        <f>IF(ISTEXT(AI64),AI64,(AI64/AI22)*AK22)</f>
        <v/>
      </c>
      <c r="AL64" s="1062" t="str">
        <f>IF(A64=AL16,D64,"")</f>
        <v/>
      </c>
      <c r="AM64" s="1085" t="str">
        <f>IF(A64=AL16,C64,"")</f>
        <v/>
      </c>
      <c r="AN64" s="1086" t="str">
        <f>IF(ISTEXT(AL64),AL64,(AL64/AL22)*AN22)</f>
        <v/>
      </c>
      <c r="AO64" s="1062" t="str">
        <f>IF(A64=AO16,D64,"")</f>
        <v/>
      </c>
      <c r="AP64" s="1087" t="str">
        <f>IF(A64=AO16,C64,"")</f>
        <v/>
      </c>
      <c r="AQ64" s="1088" t="str">
        <f>IF(ISTEXT(AO64),AO64,(AO64/AO22)*AQ22)</f>
        <v/>
      </c>
      <c r="AR64" s="1062" t="str">
        <f>IF(A64=AR16,D64,"")</f>
        <v/>
      </c>
      <c r="AS64" s="1089" t="str">
        <f>IF(A64=AR16,C64,"")</f>
        <v/>
      </c>
      <c r="AT64" s="1090" t="str">
        <f>IF(ISTEXT(AR64),AR64,(AR64/AR22)*AT22)</f>
        <v/>
      </c>
      <c r="AU64" s="1062" t="str">
        <f>IF(A64=AU16,D64,"")</f>
        <v/>
      </c>
      <c r="AV64" s="1091" t="str">
        <f>IF(A64=AU16,C64,"")</f>
        <v/>
      </c>
      <c r="AW64" s="1092" t="str">
        <f>IF(ISTEXT(AU64),AU64,(AU64/AU22)*AW22)</f>
        <v/>
      </c>
      <c r="AY64" s="612"/>
      <c r="AZ64" s="612"/>
      <c r="BA64" s="612"/>
      <c r="BB64" s="612"/>
      <c r="BC64" s="612"/>
      <c r="BD64" s="612"/>
      <c r="BE64" s="612"/>
      <c r="BF64" s="612"/>
      <c r="BG64" s="612"/>
      <c r="BH64" s="612"/>
      <c r="BI64" s="612"/>
      <c r="BJ64" s="612"/>
      <c r="BK64" s="612"/>
      <c r="BL64" s="612"/>
      <c r="BM64" s="612"/>
      <c r="BN64" s="612"/>
    </row>
    <row r="65" spans="1:66" ht="18.75">
      <c r="A65" s="1058"/>
      <c r="B65" s="1352"/>
      <c r="C65" s="1409"/>
      <c r="D65" s="1410"/>
      <c r="E65" s="1062" t="str">
        <f>IF(A65=E16,D65,"")</f>
        <v/>
      </c>
      <c r="F65" s="1063" t="str">
        <f>IF(A65=E16,C65,"")</f>
        <v/>
      </c>
      <c r="G65" s="1064" t="str">
        <f>IF(ISTEXT(E65),E65,(E65/E22)*G22)</f>
        <v/>
      </c>
      <c r="H65" s="1062" t="str">
        <f>IF(A65=H16,D65,"")</f>
        <v/>
      </c>
      <c r="I65" s="1065" t="str">
        <f>IF(A65=H16,C65,"")</f>
        <v/>
      </c>
      <c r="J65" s="1066" t="str">
        <f>IF(ISTEXT(H65),H65,(H65/H22)*J22)</f>
        <v/>
      </c>
      <c r="K65" s="1062" t="str">
        <f>IF(A65=K16,D65,"")</f>
        <v/>
      </c>
      <c r="L65" s="1067" t="str">
        <f>IF(A65=K16,C65,"")</f>
        <v/>
      </c>
      <c r="M65" s="1068" t="str">
        <f>IF(ISTEXT(K65),K65,(K65/K22)*M22)</f>
        <v/>
      </c>
      <c r="N65" s="1062" t="str">
        <f>IF(A65=N16,D65,"")</f>
        <v/>
      </c>
      <c r="O65" s="1069" t="str">
        <f>IF(A65=N16,C65,"")</f>
        <v/>
      </c>
      <c r="P65" s="1070" t="str">
        <f>IF(ISTEXT(N65),N65,(N65/N22)*P22)</f>
        <v/>
      </c>
      <c r="Q65" s="1062" t="str">
        <f>IF(A65=Q16,D65,"")</f>
        <v/>
      </c>
      <c r="R65" s="1071" t="str">
        <f>IF(A65=Q16,C65,"")</f>
        <v/>
      </c>
      <c r="S65" s="1072" t="str">
        <f>IF(ISTEXT(Q65),Q65,(Q65/Q22)*S22)</f>
        <v/>
      </c>
      <c r="T65" s="1062" t="str">
        <f>IF(A65=T16,D65,"")</f>
        <v/>
      </c>
      <c r="U65" s="1073" t="str">
        <f>IF(A65=T16,C65,"")</f>
        <v/>
      </c>
      <c r="V65" s="1074" t="str">
        <f>IF(ISTEXT(T65),T65,(T65/T22)*V22)</f>
        <v/>
      </c>
      <c r="W65" s="1062" t="str">
        <f>IF(A65=W16,D65,"")</f>
        <v/>
      </c>
      <c r="X65" s="1075" t="str">
        <f>IF(A65=W16,C65,"")</f>
        <v/>
      </c>
      <c r="Y65" s="1076" t="str">
        <f>IF(ISTEXT(W65),W65,(W65/W22)*Y22)</f>
        <v/>
      </c>
      <c r="Z65" s="1062" t="str">
        <f>IF(A65=Z16,D65,"")</f>
        <v/>
      </c>
      <c r="AA65" s="1077" t="str">
        <f>IF(A65=Z16,C65,"")</f>
        <v/>
      </c>
      <c r="AB65" s="1078" t="str">
        <f>IF(ISTEXT(Z65),Z65,(Z65/Z22)*AB22)</f>
        <v/>
      </c>
      <c r="AC65" s="1062" t="str">
        <f>IF(A65=AC16,D65,"")</f>
        <v/>
      </c>
      <c r="AD65" s="1079" t="str">
        <f>IF(A65=AC16,C65,"")</f>
        <v/>
      </c>
      <c r="AE65" s="1080" t="str">
        <f>IF(ISTEXT(AC65),AC65,(AC65/AC22)*AE22)</f>
        <v/>
      </c>
      <c r="AF65" s="1062" t="str">
        <f>IF(A65=AF16,D65,"")</f>
        <v/>
      </c>
      <c r="AG65" s="1081" t="str">
        <f>IF(A65=AF16,C65,"")</f>
        <v/>
      </c>
      <c r="AH65" s="1082" t="str">
        <f>IF(ISTEXT(AF65),AF65,(AF65/AF22)*AH22)</f>
        <v/>
      </c>
      <c r="AI65" s="1062" t="str">
        <f>IF(A65=AI16,D65,"")</f>
        <v/>
      </c>
      <c r="AJ65" s="1083" t="str">
        <f>IF(A65=AI16,C65,"")</f>
        <v/>
      </c>
      <c r="AK65" s="1084" t="str">
        <f>IF(ISTEXT(AI65),AI65,(AI65/AI22)*AK22)</f>
        <v/>
      </c>
      <c r="AL65" s="1062" t="str">
        <f>IF(A65=AL16,D65,"")</f>
        <v/>
      </c>
      <c r="AM65" s="1085" t="str">
        <f>IF(A65=AL16,C65,"")</f>
        <v/>
      </c>
      <c r="AN65" s="1086" t="str">
        <f>IF(ISTEXT(AL65),AL65,(AL65/AL22)*AN22)</f>
        <v/>
      </c>
      <c r="AO65" s="1062" t="str">
        <f>IF(A65=AO16,D65,"")</f>
        <v/>
      </c>
      <c r="AP65" s="1087" t="str">
        <f>IF(A65=AO16,C65,"")</f>
        <v/>
      </c>
      <c r="AQ65" s="1088" t="str">
        <f>IF(ISTEXT(AO65),AO65,(AO65/AO22)*AQ22)</f>
        <v/>
      </c>
      <c r="AR65" s="1062" t="str">
        <f>IF(A65=AR16,D65,"")</f>
        <v/>
      </c>
      <c r="AS65" s="1089" t="str">
        <f>IF(A65=AR16,C65,"")</f>
        <v/>
      </c>
      <c r="AT65" s="1090" t="str">
        <f>IF(ISTEXT(AR65),AR65,(AR65/AR22)*AT22)</f>
        <v/>
      </c>
      <c r="AU65" s="1062" t="str">
        <f>IF(A65=AU16,D65,"")</f>
        <v/>
      </c>
      <c r="AV65" s="1091" t="str">
        <f>IF(A65=AU16,C65,"")</f>
        <v/>
      </c>
      <c r="AW65" s="1092" t="str">
        <f>IF(ISTEXT(AU65),AU65,(AU65/AU22)*AW22)</f>
        <v/>
      </c>
      <c r="AY65" s="612"/>
      <c r="AZ65" s="1378" t="s">
        <v>1502</v>
      </c>
      <c r="BA65" s="612"/>
      <c r="BB65" s="612"/>
      <c r="BC65" s="612"/>
      <c r="BD65" s="612"/>
      <c r="BE65" s="612"/>
      <c r="BF65" s="612"/>
      <c r="BG65" s="612"/>
      <c r="BH65" s="612"/>
      <c r="BI65" s="612"/>
      <c r="BJ65" s="612"/>
      <c r="BK65" s="612"/>
      <c r="BL65" s="612"/>
      <c r="BM65" s="612"/>
      <c r="BN65" s="612"/>
    </row>
    <row r="66" spans="1:66" ht="18.75">
      <c r="A66" s="1058">
        <v>5</v>
      </c>
      <c r="B66" s="1193" t="s">
        <v>35</v>
      </c>
      <c r="C66" s="1194" t="s">
        <v>9</v>
      </c>
      <c r="D66" s="1195">
        <v>0.125</v>
      </c>
      <c r="E66" s="1062" t="str">
        <f>IF(A66=E16,D66,"")</f>
        <v/>
      </c>
      <c r="F66" s="1063" t="str">
        <f>IF(A66=E16,C66,"")</f>
        <v/>
      </c>
      <c r="G66" s="1064" t="str">
        <f>IF(ISTEXT(E66),E66,(E66/E22)*G22)</f>
        <v/>
      </c>
      <c r="H66" s="1062" t="str">
        <f>IF(A66=H16,D66,"")</f>
        <v/>
      </c>
      <c r="I66" s="1065" t="str">
        <f>IF(A66=H16,C66,"")</f>
        <v/>
      </c>
      <c r="J66" s="1066" t="str">
        <f>IF(ISTEXT(H66),H66,(H66/H22)*J22)</f>
        <v/>
      </c>
      <c r="K66" s="1062" t="str">
        <f>IF(A66=K16,D66,"")</f>
        <v/>
      </c>
      <c r="L66" s="1067" t="str">
        <f>IF(A66=K16,C66,"")</f>
        <v/>
      </c>
      <c r="M66" s="1068" t="str">
        <f>IF(ISTEXT(K66),K66,(K66/K22)*M22)</f>
        <v/>
      </c>
      <c r="N66" s="1062" t="str">
        <f>IF(A66=N16,D66,"")</f>
        <v/>
      </c>
      <c r="O66" s="1069" t="str">
        <f>IF(A66=N16,C66,"")</f>
        <v/>
      </c>
      <c r="P66" s="1070" t="str">
        <f>IF(ISTEXT(N66),N66,(N66/N22)*P22)</f>
        <v/>
      </c>
      <c r="Q66" s="1062">
        <f>IF(A66=Q16,D66,"")</f>
        <v>0.125</v>
      </c>
      <c r="R66" s="1071" t="str">
        <f>IF(A66=Q16,C66,"")</f>
        <v>Kg</v>
      </c>
      <c r="S66" s="1072">
        <f>IF(ISTEXT(Q66),Q66,(Q66/Q22)*S22)</f>
        <v>0.20833333333333331</v>
      </c>
      <c r="T66" s="1062" t="str">
        <f>IF(A66=T16,D66,"")</f>
        <v/>
      </c>
      <c r="U66" s="1073" t="str">
        <f>IF(A66=T16,C66,"")</f>
        <v/>
      </c>
      <c r="V66" s="1074" t="str">
        <f>IF(ISTEXT(T66),T66,(T66/T22)*V22)</f>
        <v/>
      </c>
      <c r="W66" s="1062" t="str">
        <f>IF(A66=W16,D66,"")</f>
        <v/>
      </c>
      <c r="X66" s="1075" t="str">
        <f>IF(A66=W16,C66,"")</f>
        <v/>
      </c>
      <c r="Y66" s="1076" t="str">
        <f>IF(ISTEXT(W66),W66,(W66/W22)*Y22)</f>
        <v/>
      </c>
      <c r="Z66" s="1062" t="str">
        <f>IF(A66=Z16,D66,"")</f>
        <v/>
      </c>
      <c r="AA66" s="1077" t="str">
        <f>IF(A66=Z16,C66,"")</f>
        <v/>
      </c>
      <c r="AB66" s="1078" t="str">
        <f>IF(ISTEXT(Z66),Z66,(Z66/Z22)*AB22)</f>
        <v/>
      </c>
      <c r="AC66" s="1062" t="str">
        <f>IF(A66=AC16,D66,"")</f>
        <v/>
      </c>
      <c r="AD66" s="1079" t="str">
        <f>IF(A66=AC16,C66,"")</f>
        <v/>
      </c>
      <c r="AE66" s="1080" t="str">
        <f>IF(ISTEXT(AC66),AC66,(AC66/AC22)*AE22)</f>
        <v/>
      </c>
      <c r="AF66" s="1062" t="str">
        <f>IF(A66=AF16,D66,"")</f>
        <v/>
      </c>
      <c r="AG66" s="1081" t="str">
        <f>IF(A66=AF16,C66,"")</f>
        <v/>
      </c>
      <c r="AH66" s="1082" t="str">
        <f>IF(ISTEXT(AF66),AF66,(AF66/AF22)*AH22)</f>
        <v/>
      </c>
      <c r="AI66" s="1062" t="str">
        <f>IF(A66=AI16,D66,"")</f>
        <v/>
      </c>
      <c r="AJ66" s="1083" t="str">
        <f>IF(A66=AI16,C66,"")</f>
        <v/>
      </c>
      <c r="AK66" s="1084" t="str">
        <f>IF(ISTEXT(AI66),AI66,(AI66/AI22)*AK22)</f>
        <v/>
      </c>
      <c r="AL66" s="1062" t="str">
        <f>IF(A66=AL16,D66,"")</f>
        <v/>
      </c>
      <c r="AM66" s="1085" t="str">
        <f>IF(A66=AL16,C66,"")</f>
        <v/>
      </c>
      <c r="AN66" s="1086" t="str">
        <f>IF(ISTEXT(AL66),AL66,(AL66/AL22)*AN22)</f>
        <v/>
      </c>
      <c r="AO66" s="1062" t="str">
        <f>IF(A66=AO16,D66,"")</f>
        <v/>
      </c>
      <c r="AP66" s="1087" t="str">
        <f>IF(A66=AO16,C66,"")</f>
        <v/>
      </c>
      <c r="AQ66" s="1088" t="str">
        <f>IF(ISTEXT(AO66),AO66,(AO66/AO22)*AQ22)</f>
        <v/>
      </c>
      <c r="AR66" s="1062" t="str">
        <f>IF(A66=AR16,D66,"")</f>
        <v/>
      </c>
      <c r="AS66" s="1089" t="str">
        <f>IF(A66=AR16,C66,"")</f>
        <v/>
      </c>
      <c r="AT66" s="1090" t="str">
        <f>IF(ISTEXT(AR66),AR66,(AR66/AR22)*AT22)</f>
        <v/>
      </c>
      <c r="AU66" s="1062" t="str">
        <f>IF(A66=AU16,D66,"")</f>
        <v/>
      </c>
      <c r="AV66" s="1091" t="str">
        <f>IF(A66=AU16,C66,"")</f>
        <v/>
      </c>
      <c r="AW66" s="1092" t="str">
        <f>IF(ISTEXT(AU66),AU66,(AU66/AU22)*AW22)</f>
        <v/>
      </c>
      <c r="AY66" s="612"/>
      <c r="AZ66" s="1377" t="s">
        <v>1503</v>
      </c>
      <c r="BA66" s="612"/>
      <c r="BB66" s="612"/>
      <c r="BC66" s="612"/>
      <c r="BD66" s="612"/>
      <c r="BE66" s="612"/>
      <c r="BF66" s="612"/>
      <c r="BG66" s="612"/>
      <c r="BH66" s="612"/>
      <c r="BI66" s="612"/>
      <c r="BJ66" s="612"/>
      <c r="BK66" s="612"/>
      <c r="BL66" s="612"/>
      <c r="BM66" s="612"/>
      <c r="BN66" s="612"/>
    </row>
    <row r="67" spans="1:66" ht="18.75">
      <c r="A67" s="1058">
        <v>5</v>
      </c>
      <c r="B67" s="1193" t="s">
        <v>22</v>
      </c>
      <c r="C67" s="1194" t="s">
        <v>915</v>
      </c>
      <c r="D67" s="1195">
        <v>1</v>
      </c>
      <c r="E67" s="1062" t="str">
        <f>IF(A67=E16,D67,"")</f>
        <v/>
      </c>
      <c r="F67" s="1063" t="str">
        <f>IF(A67=E16,C67,"")</f>
        <v/>
      </c>
      <c r="G67" s="1064" t="str">
        <f>IF(ISTEXT(E67),E67,(E67/E22)*G22)</f>
        <v/>
      </c>
      <c r="H67" s="1062" t="str">
        <f>IF(A67=H16,D67,"")</f>
        <v/>
      </c>
      <c r="I67" s="1065" t="str">
        <f>IF(A67=H16,C67,"")</f>
        <v/>
      </c>
      <c r="J67" s="1066" t="str">
        <f>IF(ISTEXT(H67),H67,(H67/H22)*J22)</f>
        <v/>
      </c>
      <c r="K67" s="1062" t="str">
        <f>IF(A67=K16,D67,"")</f>
        <v/>
      </c>
      <c r="L67" s="1067" t="str">
        <f>IF(A67=K16,C67,"")</f>
        <v/>
      </c>
      <c r="M67" s="1068" t="str">
        <f>IF(ISTEXT(K67),K67,(K67/K22)*M22)</f>
        <v/>
      </c>
      <c r="N67" s="1062" t="str">
        <f>IF(A67=N16,D67,"")</f>
        <v/>
      </c>
      <c r="O67" s="1069" t="str">
        <f>IF(A67=N16,C67,"")</f>
        <v/>
      </c>
      <c r="P67" s="1070" t="str">
        <f>IF(ISTEXT(N67),N67,(N67/N22)*P22)</f>
        <v/>
      </c>
      <c r="Q67" s="1062">
        <f>IF(A67=Q16,D67,"")</f>
        <v>1</v>
      </c>
      <c r="R67" s="1071" t="str">
        <f>IF(A67=Q16,C67,"")</f>
        <v>pincée(s)</v>
      </c>
      <c r="S67" s="1072">
        <f>IF(ISTEXT(Q67),Q67,(Q67/Q22)*S22)</f>
        <v>1.6666666666666665</v>
      </c>
      <c r="T67" s="1062" t="str">
        <f>IF(A67=T16,D67,"")</f>
        <v/>
      </c>
      <c r="U67" s="1073" t="str">
        <f>IF(A67=T16,C67,"")</f>
        <v/>
      </c>
      <c r="V67" s="1074" t="str">
        <f>IF(ISTEXT(T67),T67,(T67/T22)*V22)</f>
        <v/>
      </c>
      <c r="W67" s="1062" t="str">
        <f>IF(A67=W16,D67,"")</f>
        <v/>
      </c>
      <c r="X67" s="1075" t="str">
        <f>IF(A67=W16,C67,"")</f>
        <v/>
      </c>
      <c r="Y67" s="1076" t="str">
        <f>IF(ISTEXT(W67),W67,(W67/W22)*Y22)</f>
        <v/>
      </c>
      <c r="Z67" s="1062" t="str">
        <f>IF(A67=Z16,D67,"")</f>
        <v/>
      </c>
      <c r="AA67" s="1077" t="str">
        <f>IF(A67=Z16,C67,"")</f>
        <v/>
      </c>
      <c r="AB67" s="1078" t="str">
        <f>IF(ISTEXT(Z67),Z67,(Z67/Z22)*AB22)</f>
        <v/>
      </c>
      <c r="AC67" s="1062" t="str">
        <f>IF(A67=AC16,D67,"")</f>
        <v/>
      </c>
      <c r="AD67" s="1079" t="str">
        <f>IF(A67=AC16,C67,"")</f>
        <v/>
      </c>
      <c r="AE67" s="1080" t="str">
        <f>IF(ISTEXT(AC67),AC67,(AC67/AC22)*AE22)</f>
        <v/>
      </c>
      <c r="AF67" s="1062" t="str">
        <f>IF(A67=AF16,D67,"")</f>
        <v/>
      </c>
      <c r="AG67" s="1081" t="str">
        <f>IF(A67=AF16,C67,"")</f>
        <v/>
      </c>
      <c r="AH67" s="1082" t="str">
        <f>IF(ISTEXT(AF67),AF67,(AF67/AF22)*AH22)</f>
        <v/>
      </c>
      <c r="AI67" s="1062" t="str">
        <f>IF(A67=AI16,D67,"")</f>
        <v/>
      </c>
      <c r="AJ67" s="1083" t="str">
        <f>IF(A67=AI16,C67,"")</f>
        <v/>
      </c>
      <c r="AK67" s="1084" t="str">
        <f>IF(ISTEXT(AI67),AI67,(AI67/AI22)*AK22)</f>
        <v/>
      </c>
      <c r="AL67" s="1062" t="str">
        <f>IF(A67=AL16,D67,"")</f>
        <v/>
      </c>
      <c r="AM67" s="1085" t="str">
        <f>IF(A67=AL16,C67,"")</f>
        <v/>
      </c>
      <c r="AN67" s="1086" t="str">
        <f>IF(ISTEXT(AL67),AL67,(AL67/AL22)*AN22)</f>
        <v/>
      </c>
      <c r="AO67" s="1062" t="str">
        <f>IF(A67=AO16,D67,"")</f>
        <v/>
      </c>
      <c r="AP67" s="1087" t="str">
        <f>IF(A67=AO16,C67,"")</f>
        <v/>
      </c>
      <c r="AQ67" s="1088" t="str">
        <f>IF(ISTEXT(AO67),AO67,(AO67/AO22)*AQ22)</f>
        <v/>
      </c>
      <c r="AR67" s="1062" t="str">
        <f>IF(A67=AR16,D67,"")</f>
        <v/>
      </c>
      <c r="AS67" s="1089" t="str">
        <f>IF(A67=AR16,C67,"")</f>
        <v/>
      </c>
      <c r="AT67" s="1090" t="str">
        <f>IF(ISTEXT(AR67),AR67,(AR67/AR22)*AT22)</f>
        <v/>
      </c>
      <c r="AU67" s="1062" t="str">
        <f>IF(A67=AU16,D67,"")</f>
        <v/>
      </c>
      <c r="AV67" s="1091" t="str">
        <f>IF(A67=AU16,C67,"")</f>
        <v/>
      </c>
      <c r="AW67" s="1092" t="str">
        <f>IF(ISTEXT(AU67),AU67,(AU67/AU22)*AW22)</f>
        <v/>
      </c>
      <c r="AY67" s="612"/>
      <c r="AZ67" s="612"/>
      <c r="BA67" s="612"/>
      <c r="BB67" s="612"/>
      <c r="BC67" s="612"/>
      <c r="BD67" s="612"/>
      <c r="BE67" s="612"/>
      <c r="BF67" s="612"/>
      <c r="BG67" s="612"/>
      <c r="BH67" s="612"/>
      <c r="BI67" s="612"/>
      <c r="BJ67" s="612"/>
      <c r="BK67" s="612"/>
      <c r="BL67" s="612"/>
      <c r="BM67" s="612"/>
      <c r="BN67" s="612"/>
    </row>
    <row r="68" spans="1:66" ht="18.75">
      <c r="A68" s="1058">
        <v>5</v>
      </c>
      <c r="B68" s="1193" t="s">
        <v>36</v>
      </c>
      <c r="C68" s="1194" t="s">
        <v>915</v>
      </c>
      <c r="D68" s="1195">
        <v>1</v>
      </c>
      <c r="E68" s="1062" t="str">
        <f>IF(A68=E16,D68,"")</f>
        <v/>
      </c>
      <c r="F68" s="1063" t="str">
        <f>IF(A68=E16,C68,"")</f>
        <v/>
      </c>
      <c r="G68" s="1064" t="str">
        <f>IF(ISTEXT(E68),E68,(E68/E22)*G22)</f>
        <v/>
      </c>
      <c r="H68" s="1062" t="str">
        <f>IF(A68=H16,D68,"")</f>
        <v/>
      </c>
      <c r="I68" s="1065" t="str">
        <f>IF(A68=H16,C68,"")</f>
        <v/>
      </c>
      <c r="J68" s="1066" t="str">
        <f>IF(ISTEXT(H68),H68,(H68/H22)*J22)</f>
        <v/>
      </c>
      <c r="K68" s="1062" t="str">
        <f>IF(A68=K16,D68,"")</f>
        <v/>
      </c>
      <c r="L68" s="1067" t="str">
        <f>IF(A68=K16,C68,"")</f>
        <v/>
      </c>
      <c r="M68" s="1068" t="str">
        <f>IF(ISTEXT(K68),K68,(K68/K22)*M22)</f>
        <v/>
      </c>
      <c r="N68" s="1062" t="str">
        <f>IF(A68=N16,D68,"")</f>
        <v/>
      </c>
      <c r="O68" s="1069" t="str">
        <f>IF(A68=N16,C68,"")</f>
        <v/>
      </c>
      <c r="P68" s="1070" t="str">
        <f>IF(ISTEXT(N68),N68,(N68/N22)*P22)</f>
        <v/>
      </c>
      <c r="Q68" s="1062">
        <f>IF(A68=Q16,D68,"")</f>
        <v>1</v>
      </c>
      <c r="R68" s="1071" t="str">
        <f>IF(A68=Q16,C68,"")</f>
        <v>pincée(s)</v>
      </c>
      <c r="S68" s="1072">
        <f>IF(ISTEXT(Q68),Q68,(Q68/Q22)*S22)</f>
        <v>1.6666666666666665</v>
      </c>
      <c r="T68" s="1062" t="str">
        <f>IF(A68=T16,D68,"")</f>
        <v/>
      </c>
      <c r="U68" s="1073" t="str">
        <f>IF(A68=T16,C68,"")</f>
        <v/>
      </c>
      <c r="V68" s="1074" t="str">
        <f>IF(ISTEXT(T68),T68,(T68/T22)*V22)</f>
        <v/>
      </c>
      <c r="W68" s="1062" t="str">
        <f>IF(A68=W16,D68,"")</f>
        <v/>
      </c>
      <c r="X68" s="1075" t="str">
        <f>IF(A68=W16,C68,"")</f>
        <v/>
      </c>
      <c r="Y68" s="1076" t="str">
        <f>IF(ISTEXT(W68),W68,(W68/W22)*Y22)</f>
        <v/>
      </c>
      <c r="Z68" s="1062" t="str">
        <f>IF(A68=Z16,D68,"")</f>
        <v/>
      </c>
      <c r="AA68" s="1077" t="str">
        <f>IF(A68=Z16,C68,"")</f>
        <v/>
      </c>
      <c r="AB68" s="1078" t="str">
        <f>IF(ISTEXT(Z68),Z68,(Z68/Z22)*AB22)</f>
        <v/>
      </c>
      <c r="AC68" s="1062" t="str">
        <f>IF(A68=AC16,D68,"")</f>
        <v/>
      </c>
      <c r="AD68" s="1079" t="str">
        <f>IF(A68=AC16,C68,"")</f>
        <v/>
      </c>
      <c r="AE68" s="1080" t="str">
        <f>IF(ISTEXT(AC68),AC68,(AC68/AC22)*AE22)</f>
        <v/>
      </c>
      <c r="AF68" s="1062" t="str">
        <f>IF(A68=AF16,D68,"")</f>
        <v/>
      </c>
      <c r="AG68" s="1081" t="str">
        <f>IF(A68=AF16,C68,"")</f>
        <v/>
      </c>
      <c r="AH68" s="1082" t="str">
        <f>IF(ISTEXT(AF68),AF68,(AF68/AF22)*AH22)</f>
        <v/>
      </c>
      <c r="AI68" s="1062" t="str">
        <f>IF(A68=AI16,D68,"")</f>
        <v/>
      </c>
      <c r="AJ68" s="1083" t="str">
        <f>IF(A68=AI16,C68,"")</f>
        <v/>
      </c>
      <c r="AK68" s="1084" t="str">
        <f>IF(ISTEXT(AI68),AI68,(AI68/AI22)*AK22)</f>
        <v/>
      </c>
      <c r="AL68" s="1062" t="str">
        <f>IF(A68=AL16,D68,"")</f>
        <v/>
      </c>
      <c r="AM68" s="1085" t="str">
        <f>IF(A68=AL16,C68,"")</f>
        <v/>
      </c>
      <c r="AN68" s="1086" t="str">
        <f>IF(ISTEXT(AL68),AL68,(AL68/AL22)*AN22)</f>
        <v/>
      </c>
      <c r="AO68" s="1062" t="str">
        <f>IF(A68=AO16,D68,"")</f>
        <v/>
      </c>
      <c r="AP68" s="1087" t="str">
        <f>IF(A68=AO16,C68,"")</f>
        <v/>
      </c>
      <c r="AQ68" s="1088" t="str">
        <f>IF(ISTEXT(AO68),AO68,(AO68/AO22)*AQ22)</f>
        <v/>
      </c>
      <c r="AR68" s="1062" t="str">
        <f>IF(A68=AR16,D68,"")</f>
        <v/>
      </c>
      <c r="AS68" s="1089" t="str">
        <f>IF(A68=AR16,C68,"")</f>
        <v/>
      </c>
      <c r="AT68" s="1090" t="str">
        <f>IF(ISTEXT(AR68),AR68,(AR68/AR22)*AT22)</f>
        <v/>
      </c>
      <c r="AU68" s="1062" t="str">
        <f>IF(A68=AU16,D68,"")</f>
        <v/>
      </c>
      <c r="AV68" s="1091" t="str">
        <f>IF(A68=AU16,C68,"")</f>
        <v/>
      </c>
      <c r="AW68" s="1092" t="str">
        <f>IF(ISTEXT(AU68),AU68,(AU68/AU22)*AW22)</f>
        <v/>
      </c>
      <c r="AY68" s="612"/>
    </row>
    <row r="69" spans="1:66" ht="18.75">
      <c r="A69" s="1058">
        <v>5</v>
      </c>
      <c r="B69" s="1193" t="s">
        <v>34</v>
      </c>
      <c r="C69" s="1194" t="s">
        <v>932</v>
      </c>
      <c r="D69" s="1195">
        <v>1</v>
      </c>
      <c r="E69" s="1062" t="str">
        <f>IF(A69=E16,D69,"")</f>
        <v/>
      </c>
      <c r="F69" s="1063" t="str">
        <f>IF(A69=E16,C69,"")</f>
        <v/>
      </c>
      <c r="G69" s="1064" t="str">
        <f>IF(ISTEXT(E69),E69,(E69/E22)*G22)</f>
        <v/>
      </c>
      <c r="H69" s="1062" t="str">
        <f>IF(A69=H16,D69,"")</f>
        <v/>
      </c>
      <c r="I69" s="1065" t="str">
        <f>IF(A69=H16,C69,"")</f>
        <v/>
      </c>
      <c r="J69" s="1066" t="str">
        <f>IF(ISTEXT(H69),H69,(H69/H22)*J22)</f>
        <v/>
      </c>
      <c r="K69" s="1062" t="str">
        <f>IF(A69=K16,D69,"")</f>
        <v/>
      </c>
      <c r="L69" s="1067" t="str">
        <f>IF(A69=K16,C69,"")</f>
        <v/>
      </c>
      <c r="M69" s="1068" t="str">
        <f>IF(ISTEXT(K69),K69,(K69/K22)*M22)</f>
        <v/>
      </c>
      <c r="N69" s="1062" t="str">
        <f>IF(A69=N16,D69,"")</f>
        <v/>
      </c>
      <c r="O69" s="1069" t="str">
        <f>IF(A69=N16,C69,"")</f>
        <v/>
      </c>
      <c r="P69" s="1070" t="str">
        <f>IF(ISTEXT(N69),N69,(N69/N22)*P22)</f>
        <v/>
      </c>
      <c r="Q69" s="1062">
        <f>IF(A69=Q16,D69,"")</f>
        <v>1</v>
      </c>
      <c r="R69" s="1071" t="str">
        <f>IF(A69=Q16,C69,"")</f>
        <v>œuf(s)</v>
      </c>
      <c r="S69" s="1072">
        <f>IF(ISTEXT(Q69),Q69,(Q69/Q22)*S22)</f>
        <v>1.6666666666666665</v>
      </c>
      <c r="T69" s="1062" t="str">
        <f>IF(A69=T16,D69,"")</f>
        <v/>
      </c>
      <c r="U69" s="1073" t="str">
        <f>IF(A69=T16,C69,"")</f>
        <v/>
      </c>
      <c r="V69" s="1074" t="str">
        <f>IF(ISTEXT(T69),T69,(T69/T22)*V22)</f>
        <v/>
      </c>
      <c r="W69" s="1062" t="str">
        <f>IF(A69=W16,D69,"")</f>
        <v/>
      </c>
      <c r="X69" s="1075" t="str">
        <f>IF(A69=W16,C69,"")</f>
        <v/>
      </c>
      <c r="Y69" s="1076" t="str">
        <f>IF(ISTEXT(W69),W69,(W69/W22)*Y22)</f>
        <v/>
      </c>
      <c r="Z69" s="1062" t="str">
        <f>IF(A69=Z16,D69,"")</f>
        <v/>
      </c>
      <c r="AA69" s="1077" t="str">
        <f>IF(A69=Z16,C69,"")</f>
        <v/>
      </c>
      <c r="AB69" s="1078" t="str">
        <f>IF(ISTEXT(Z69),Z69,(Z69/Z22)*AB22)</f>
        <v/>
      </c>
      <c r="AC69" s="1062" t="str">
        <f>IF(A69=AC16,D69,"")</f>
        <v/>
      </c>
      <c r="AD69" s="1079" t="str">
        <f>IF(A69=AC16,C69,"")</f>
        <v/>
      </c>
      <c r="AE69" s="1080" t="str">
        <f>IF(ISTEXT(AC69),AC69,(AC69/AC22)*AE22)</f>
        <v/>
      </c>
      <c r="AF69" s="1062" t="str">
        <f>IF(A69=AF16,D69,"")</f>
        <v/>
      </c>
      <c r="AG69" s="1081" t="str">
        <f>IF(A69=AF16,C69,"")</f>
        <v/>
      </c>
      <c r="AH69" s="1082" t="str">
        <f>IF(ISTEXT(AF69),AF69,(AF69/AF22)*AH22)</f>
        <v/>
      </c>
      <c r="AI69" s="1062" t="str">
        <f>IF(A69=AI16,D69,"")</f>
        <v/>
      </c>
      <c r="AJ69" s="1083" t="str">
        <f>IF(A69=AI16,C69,"")</f>
        <v/>
      </c>
      <c r="AK69" s="1084" t="str">
        <f>IF(ISTEXT(AI69),AI69,(AI69/AI22)*AK22)</f>
        <v/>
      </c>
      <c r="AL69" s="1062" t="str">
        <f>IF(A69=AL16,D69,"")</f>
        <v/>
      </c>
      <c r="AM69" s="1085" t="str">
        <f>IF(A69=AL16,C69,"")</f>
        <v/>
      </c>
      <c r="AN69" s="1086" t="str">
        <f>IF(ISTEXT(AL69),AL69,(AL69/AL22)*AN22)</f>
        <v/>
      </c>
      <c r="AO69" s="1062" t="str">
        <f>IF(A69=AO16,D69,"")</f>
        <v/>
      </c>
      <c r="AP69" s="1087" t="str">
        <f>IF(A69=AO16,C69,"")</f>
        <v/>
      </c>
      <c r="AQ69" s="1088" t="str">
        <f>IF(ISTEXT(AO69),AO69,(AO69/AO22)*AQ22)</f>
        <v/>
      </c>
      <c r="AR69" s="1062" t="str">
        <f>IF(A69=AR16,D69,"")</f>
        <v/>
      </c>
      <c r="AS69" s="1089" t="str">
        <f>IF(A69=AR16,C69,"")</f>
        <v/>
      </c>
      <c r="AT69" s="1090" t="str">
        <f>IF(ISTEXT(AR69),AR69,(AR69/AR22)*AT22)</f>
        <v/>
      </c>
      <c r="AU69" s="1062" t="str">
        <f>IF(A69=AU16,D69,"")</f>
        <v/>
      </c>
      <c r="AV69" s="1091" t="str">
        <f>IF(A69=AU16,C69,"")</f>
        <v/>
      </c>
      <c r="AW69" s="1092" t="str">
        <f>IF(ISTEXT(AU69),AU69,(AU69/AU22)*AW22)</f>
        <v/>
      </c>
    </row>
    <row r="70" spans="1:66" ht="18.75">
      <c r="A70" s="1058">
        <v>5</v>
      </c>
      <c r="B70" s="1193" t="s">
        <v>933</v>
      </c>
      <c r="C70" s="1194" t="s">
        <v>86</v>
      </c>
      <c r="D70" s="1195">
        <v>2</v>
      </c>
      <c r="E70" s="1062" t="str">
        <f>IF(A70=E16,D70,"")</f>
        <v/>
      </c>
      <c r="F70" s="1063" t="str">
        <f>IF(A70=E16,C70,"")</f>
        <v/>
      </c>
      <c r="G70" s="1064" t="str">
        <f>IF(ISTEXT(E70),E70,(E70/E22)*G22)</f>
        <v/>
      </c>
      <c r="H70" s="1062" t="str">
        <f>IF(A70=H16,D70,"")</f>
        <v/>
      </c>
      <c r="I70" s="1065" t="str">
        <f>IF(A70=H16,C70,"")</f>
        <v/>
      </c>
      <c r="J70" s="1066" t="str">
        <f>IF(ISTEXT(H70),H70,(H70/H22)*J22)</f>
        <v/>
      </c>
      <c r="K70" s="1062" t="str">
        <f>IF(A70=K16,D70,"")</f>
        <v/>
      </c>
      <c r="L70" s="1067" t="str">
        <f>IF(A70=K16,C70,"")</f>
        <v/>
      </c>
      <c r="M70" s="1068" t="str">
        <f>IF(ISTEXT(K70),K70,(K70/K22)*M22)</f>
        <v/>
      </c>
      <c r="N70" s="1062" t="str">
        <f>IF(A70=N16,D70,"")</f>
        <v/>
      </c>
      <c r="O70" s="1069" t="str">
        <f>IF(A70=N16,C70,"")</f>
        <v/>
      </c>
      <c r="P70" s="1070" t="str">
        <f>IF(ISTEXT(N70),N70,(N70/N22)*P22)</f>
        <v/>
      </c>
      <c r="Q70" s="1062">
        <f>IF(A70=Q16,D70,"")</f>
        <v>2</v>
      </c>
      <c r="R70" s="1071" t="str">
        <f>IF(A70=Q16,C70,"")</f>
        <v>C à S</v>
      </c>
      <c r="S70" s="1072">
        <f>IF(ISTEXT(Q70),Q70,(Q70/Q22)*S22)</f>
        <v>3.333333333333333</v>
      </c>
      <c r="T70" s="1062" t="str">
        <f>IF(A70=T16,D70,"")</f>
        <v/>
      </c>
      <c r="U70" s="1073" t="str">
        <f>IF(A70=T16,C70,"")</f>
        <v/>
      </c>
      <c r="V70" s="1074" t="str">
        <f>IF(ISTEXT(T70),T70,(T70/T22)*V22)</f>
        <v/>
      </c>
      <c r="W70" s="1062" t="str">
        <f>IF(A70=W16,D70,"")</f>
        <v/>
      </c>
      <c r="X70" s="1075" t="str">
        <f>IF(A70=W16,C70,"")</f>
        <v/>
      </c>
      <c r="Y70" s="1076" t="str">
        <f>IF(ISTEXT(W70),W70,(W70/W22)*Y22)</f>
        <v/>
      </c>
      <c r="Z70" s="1062" t="str">
        <f>IF(A70=Z16,D70,"")</f>
        <v/>
      </c>
      <c r="AA70" s="1077" t="str">
        <f>IF(A70=Z16,C70,"")</f>
        <v/>
      </c>
      <c r="AB70" s="1078" t="str">
        <f>IF(ISTEXT(Z70),Z70,(Z70/Z22)*AB22)</f>
        <v/>
      </c>
      <c r="AC70" s="1062" t="str">
        <f>IF(A70=AC16,D70,"")</f>
        <v/>
      </c>
      <c r="AD70" s="1079" t="str">
        <f>IF(A70=AC16,C70,"")</f>
        <v/>
      </c>
      <c r="AE70" s="1080" t="str">
        <f>IF(ISTEXT(AC70),AC70,(AC70/AC22)*AE22)</f>
        <v/>
      </c>
      <c r="AF70" s="1062" t="str">
        <f>IF(A70=AF16,D70,"")</f>
        <v/>
      </c>
      <c r="AG70" s="1081" t="str">
        <f>IF(A70=AF16,C70,"")</f>
        <v/>
      </c>
      <c r="AH70" s="1082" t="str">
        <f>IF(ISTEXT(AF70),AF70,(AF70/AF22)*AH22)</f>
        <v/>
      </c>
      <c r="AI70" s="1062" t="str">
        <f>IF(A70=AI16,D70,"")</f>
        <v/>
      </c>
      <c r="AJ70" s="1083" t="str">
        <f>IF(A70=AI16,C70,"")</f>
        <v/>
      </c>
      <c r="AK70" s="1084" t="str">
        <f>IF(ISTEXT(AI70),AI70,(AI70/AI22)*AK22)</f>
        <v/>
      </c>
      <c r="AL70" s="1062" t="str">
        <f>IF(A70=AL16,D70,"")</f>
        <v/>
      </c>
      <c r="AM70" s="1085" t="str">
        <f>IF(A70=AL16,C70,"")</f>
        <v/>
      </c>
      <c r="AN70" s="1086" t="str">
        <f>IF(ISTEXT(AL70),AL70,(AL70/AL22)*AN22)</f>
        <v/>
      </c>
      <c r="AO70" s="1062" t="str">
        <f>IF(A70=AO16,D70,"")</f>
        <v/>
      </c>
      <c r="AP70" s="1087" t="str">
        <f>IF(A70=AO16,C70,"")</f>
        <v/>
      </c>
      <c r="AQ70" s="1088" t="str">
        <f>IF(ISTEXT(AO70),AO70,(AO70/AO22)*AQ22)</f>
        <v/>
      </c>
      <c r="AR70" s="1062" t="str">
        <f>IF(A70=AR16,D70,"")</f>
        <v/>
      </c>
      <c r="AS70" s="1089" t="str">
        <f>IF(A70=AR16,C70,"")</f>
        <v/>
      </c>
      <c r="AT70" s="1090" t="str">
        <f>IF(ISTEXT(AR70),AR70,(AR70/AR22)*AT22)</f>
        <v/>
      </c>
      <c r="AU70" s="1062" t="str">
        <f>IF(A70=AU16,D70,"")</f>
        <v/>
      </c>
      <c r="AV70" s="1091" t="str">
        <f>IF(A70=AU16,C70,"")</f>
        <v/>
      </c>
      <c r="AW70" s="1092" t="str">
        <f>IF(ISTEXT(AU70),AU70,(AU70/AU22)*AW22)</f>
        <v/>
      </c>
    </row>
    <row r="71" spans="1:66" ht="18.75">
      <c r="A71" s="1058">
        <v>5</v>
      </c>
      <c r="B71" s="1193" t="s">
        <v>935</v>
      </c>
      <c r="C71" s="1194"/>
      <c r="D71" s="1195"/>
      <c r="E71" s="1062" t="str">
        <f>IF(A71=E16,D71,"")</f>
        <v/>
      </c>
      <c r="F71" s="1063" t="str">
        <f>IF(A71=E16,C71,"")</f>
        <v/>
      </c>
      <c r="G71" s="1064" t="str">
        <f>IF(ISTEXT(E71),E71,(E71/E22)*G22)</f>
        <v/>
      </c>
      <c r="H71" s="1062" t="str">
        <f>IF(A71=H16,D71,"")</f>
        <v/>
      </c>
      <c r="I71" s="1065" t="str">
        <f>IF(A71=H16,C71,"")</f>
        <v/>
      </c>
      <c r="J71" s="1066" t="str">
        <f>IF(ISTEXT(H71),H71,(H71/H22)*J22)</f>
        <v/>
      </c>
      <c r="K71" s="1062" t="str">
        <f>IF(A71=K16,D71,"")</f>
        <v/>
      </c>
      <c r="L71" s="1067" t="str">
        <f>IF(A71=K16,C71,"")</f>
        <v/>
      </c>
      <c r="M71" s="1068" t="str">
        <f>IF(ISTEXT(K71),K71,(K71/K22)*M22)</f>
        <v/>
      </c>
      <c r="N71" s="1062" t="str">
        <f>IF(A71=N16,D71,"")</f>
        <v/>
      </c>
      <c r="O71" s="1069" t="str">
        <f>IF(A71=N16,C71,"")</f>
        <v/>
      </c>
      <c r="P71" s="1070" t="str">
        <f>IF(ISTEXT(N71),N71,(N71/N22)*P22)</f>
        <v/>
      </c>
      <c r="Q71" s="1062">
        <f>IF(A71=Q16,D71,"")</f>
        <v>0</v>
      </c>
      <c r="R71" s="1071">
        <f>IF(A71=Q16,C71,"")</f>
        <v>0</v>
      </c>
      <c r="S71" s="1072">
        <f>IF(ISTEXT(Q71),Q71,(Q71/Q22)*S22)</f>
        <v>0</v>
      </c>
      <c r="T71" s="1062" t="str">
        <f>IF(A71=T16,D71,"")</f>
        <v/>
      </c>
      <c r="U71" s="1073" t="str">
        <f>IF(A71=T16,C71,"")</f>
        <v/>
      </c>
      <c r="V71" s="1074" t="str">
        <f>IF(ISTEXT(T71),T71,(T71/T22)*V22)</f>
        <v/>
      </c>
      <c r="W71" s="1062" t="str">
        <f>IF(A71=W16,D71,"")</f>
        <v/>
      </c>
      <c r="X71" s="1075" t="str">
        <f>IF(A71=W16,C71,"")</f>
        <v/>
      </c>
      <c r="Y71" s="1076" t="str">
        <f>IF(ISTEXT(W71),W71,(W71/W22)*Y22)</f>
        <v/>
      </c>
      <c r="Z71" s="1062" t="str">
        <f>IF(A71=Z16,D71,"")</f>
        <v/>
      </c>
      <c r="AA71" s="1077" t="str">
        <f>IF(A71=Z16,C71,"")</f>
        <v/>
      </c>
      <c r="AB71" s="1078" t="str">
        <f>IF(ISTEXT(Z71),Z71,(Z71/Z22)*AB22)</f>
        <v/>
      </c>
      <c r="AC71" s="1062" t="str">
        <f>IF(A71=AC16,D71,"")</f>
        <v/>
      </c>
      <c r="AD71" s="1079" t="str">
        <f>IF(A71=AC16,C71,"")</f>
        <v/>
      </c>
      <c r="AE71" s="1080" t="str">
        <f>IF(ISTEXT(AC71),AC71,(AC71/AC22)*AE22)</f>
        <v/>
      </c>
      <c r="AF71" s="1062" t="str">
        <f>IF(A71=AF16,D71,"")</f>
        <v/>
      </c>
      <c r="AG71" s="1081" t="str">
        <f>IF(A71=AF16,C71,"")</f>
        <v/>
      </c>
      <c r="AH71" s="1082" t="str">
        <f>IF(ISTEXT(AF71),AF71,(AF71/AF22)*AH22)</f>
        <v/>
      </c>
      <c r="AI71" s="1062" t="str">
        <f>IF(A71=AI16,D71,"")</f>
        <v/>
      </c>
      <c r="AJ71" s="1083" t="str">
        <f>IF(A71=AI16,C71,"")</f>
        <v/>
      </c>
      <c r="AK71" s="1084" t="str">
        <f>IF(ISTEXT(AI71),AI71,(AI71/AI22)*AK22)</f>
        <v/>
      </c>
      <c r="AL71" s="1062" t="str">
        <f>IF(A71=AL16,D71,"")</f>
        <v/>
      </c>
      <c r="AM71" s="1085" t="str">
        <f>IF(A71=AL16,C71,"")</f>
        <v/>
      </c>
      <c r="AN71" s="1086" t="str">
        <f>IF(ISTEXT(AL71),AL71,(AL71/AL22)*AN22)</f>
        <v/>
      </c>
      <c r="AO71" s="1062" t="str">
        <f>IF(A71=AO16,D71,"")</f>
        <v/>
      </c>
      <c r="AP71" s="1087" t="str">
        <f>IF(A71=AO16,C71,"")</f>
        <v/>
      </c>
      <c r="AQ71" s="1088" t="str">
        <f>IF(ISTEXT(AO71),AO71,(AO71/AO22)*AQ22)</f>
        <v/>
      </c>
      <c r="AR71" s="1062" t="str">
        <f>IF(A71=AR16,D71,"")</f>
        <v/>
      </c>
      <c r="AS71" s="1089" t="str">
        <f>IF(A71=AR16,C71,"")</f>
        <v/>
      </c>
      <c r="AT71" s="1090" t="str">
        <f>IF(ISTEXT(AR71),AR71,(AR71/AR22)*AT22)</f>
        <v/>
      </c>
      <c r="AU71" s="1062" t="str">
        <f>IF(A71=AU16,D71,"")</f>
        <v/>
      </c>
      <c r="AV71" s="1091" t="str">
        <f>IF(A71=AU16,C71,"")</f>
        <v/>
      </c>
      <c r="AW71" s="1092" t="str">
        <f>IF(ISTEXT(AU71),AU71,(AU71/AU22)*AW22)</f>
        <v/>
      </c>
    </row>
    <row r="72" spans="1:66" ht="18.75">
      <c r="A72" s="1058">
        <v>5</v>
      </c>
      <c r="B72" s="1193" t="s">
        <v>38</v>
      </c>
      <c r="C72" s="1194" t="s">
        <v>294</v>
      </c>
      <c r="D72" s="1195">
        <v>0.03</v>
      </c>
      <c r="E72" s="1062" t="str">
        <f>IF(A72=E16,D72,"")</f>
        <v/>
      </c>
      <c r="F72" s="1063" t="str">
        <f>IF(A72=E16,C72,"")</f>
        <v/>
      </c>
      <c r="G72" s="1064" t="str">
        <f>IF(ISTEXT(E72),E72,(E72/E22)*G22)</f>
        <v/>
      </c>
      <c r="H72" s="1062" t="str">
        <f>IF(A72=H16,D72,"")</f>
        <v/>
      </c>
      <c r="I72" s="1065" t="str">
        <f>IF(A72=H16,C72,"")</f>
        <v/>
      </c>
      <c r="J72" s="1066" t="str">
        <f>IF(ISTEXT(H72),H72,(H72/H22)*J22)</f>
        <v/>
      </c>
      <c r="K72" s="1062" t="str">
        <f>IF(A72=K16,D72,"")</f>
        <v/>
      </c>
      <c r="L72" s="1067" t="str">
        <f>IF(A72=K16,C72,"")</f>
        <v/>
      </c>
      <c r="M72" s="1068" t="str">
        <f>IF(ISTEXT(K72),K72,(K72/K22)*M22)</f>
        <v/>
      </c>
      <c r="N72" s="1062" t="str">
        <f>IF(A72=N16,D72,"")</f>
        <v/>
      </c>
      <c r="O72" s="1069" t="str">
        <f>IF(A72=N16,C72,"")</f>
        <v/>
      </c>
      <c r="P72" s="1070" t="str">
        <f>IF(ISTEXT(N72),N72,(N72/N22)*P22)</f>
        <v/>
      </c>
      <c r="Q72" s="1062">
        <f>IF(A72=Q16,D72,"")</f>
        <v>0.03</v>
      </c>
      <c r="R72" s="1071" t="str">
        <f>IF(A72=Q16,C72,"")</f>
        <v>L</v>
      </c>
      <c r="S72" s="1072">
        <f>IF(ISTEXT(Q72),Q72,(Q72/Q22)*S22)</f>
        <v>0.05</v>
      </c>
      <c r="T72" s="1062" t="str">
        <f>IF(A72=T16,D72,"")</f>
        <v/>
      </c>
      <c r="U72" s="1073" t="str">
        <f>IF(A72=T16,C72,"")</f>
        <v/>
      </c>
      <c r="V72" s="1074" t="str">
        <f>IF(ISTEXT(T72),T72,(T72/T22)*V22)</f>
        <v/>
      </c>
      <c r="W72" s="1062" t="str">
        <f>IF(A72=W16,D72,"")</f>
        <v/>
      </c>
      <c r="X72" s="1075" t="str">
        <f>IF(A72=W16,C72,"")</f>
        <v/>
      </c>
      <c r="Y72" s="1076" t="str">
        <f>IF(ISTEXT(W72),W72,(W72/W22)*Y22)</f>
        <v/>
      </c>
      <c r="Z72" s="1062" t="str">
        <f>IF(A72=Z16,D72,"")</f>
        <v/>
      </c>
      <c r="AA72" s="1077" t="str">
        <f>IF(A72=Z16,C72,"")</f>
        <v/>
      </c>
      <c r="AB72" s="1078" t="str">
        <f>IF(ISTEXT(Z72),Z72,(Z72/Z22)*AB22)</f>
        <v/>
      </c>
      <c r="AC72" s="1062" t="str">
        <f>IF(A72=AC16,D72,"")</f>
        <v/>
      </c>
      <c r="AD72" s="1079" t="str">
        <f>IF(A72=AC16,C72,"")</f>
        <v/>
      </c>
      <c r="AE72" s="1080" t="str">
        <f>IF(ISTEXT(AC72),AC72,(AC72/AC22)*AE22)</f>
        <v/>
      </c>
      <c r="AF72" s="1062" t="str">
        <f>IF(A72=AF16,D72,"")</f>
        <v/>
      </c>
      <c r="AG72" s="1081" t="str">
        <f>IF(A72=AF16,C72,"")</f>
        <v/>
      </c>
      <c r="AH72" s="1082" t="str">
        <f>IF(ISTEXT(AF72),AF72,(AF72/AF22)*AH22)</f>
        <v/>
      </c>
      <c r="AI72" s="1062" t="str">
        <f>IF(A72=AI16,D72,"")</f>
        <v/>
      </c>
      <c r="AJ72" s="1083" t="str">
        <f>IF(A72=AI16,C72,"")</f>
        <v/>
      </c>
      <c r="AK72" s="1084" t="str">
        <f>IF(ISTEXT(AI72),AI72,(AI72/AI22)*AK22)</f>
        <v/>
      </c>
      <c r="AL72" s="1062" t="str">
        <f>IF(A72=AL16,D72,"")</f>
        <v/>
      </c>
      <c r="AM72" s="1085" t="str">
        <f>IF(A72=AL16,C72,"")</f>
        <v/>
      </c>
      <c r="AN72" s="1086" t="str">
        <f>IF(ISTEXT(AL72),AL72,(AL72/AL22)*AN22)</f>
        <v/>
      </c>
      <c r="AO72" s="1062" t="str">
        <f>IF(A72=AO16,D72,"")</f>
        <v/>
      </c>
      <c r="AP72" s="1087" t="str">
        <f>IF(A72=AO16,C72,"")</f>
        <v/>
      </c>
      <c r="AQ72" s="1088" t="str">
        <f>IF(ISTEXT(AO72),AO72,(AO72/AO22)*AQ22)</f>
        <v/>
      </c>
      <c r="AR72" s="1062" t="str">
        <f>IF(A72=AR16,D72,"")</f>
        <v/>
      </c>
      <c r="AS72" s="1089" t="str">
        <f>IF(A72=AR16,C72,"")</f>
        <v/>
      </c>
      <c r="AT72" s="1090" t="str">
        <f>IF(ISTEXT(AR72),AR72,(AR72/AR22)*AT22)</f>
        <v/>
      </c>
      <c r="AU72" s="1062" t="str">
        <f>IF(A72=AU16,D72,"")</f>
        <v/>
      </c>
      <c r="AV72" s="1091" t="str">
        <f>IF(A72=AU16,C72,"")</f>
        <v/>
      </c>
      <c r="AW72" s="1092" t="str">
        <f>IF(ISTEXT(AU72),AU72,(AU72/AU22)*AW22)</f>
        <v/>
      </c>
    </row>
    <row r="73" spans="1:66" ht="18.75">
      <c r="A73" s="1058">
        <v>5</v>
      </c>
      <c r="B73" s="1193" t="s">
        <v>37</v>
      </c>
      <c r="C73" s="1194" t="s">
        <v>86</v>
      </c>
      <c r="D73" s="1195">
        <v>1</v>
      </c>
      <c r="E73" s="1062" t="str">
        <f>IF(A73=E16,D73,"")</f>
        <v/>
      </c>
      <c r="F73" s="1063" t="str">
        <f>IF(A73=E16,C73,"")</f>
        <v/>
      </c>
      <c r="G73" s="1064" t="str">
        <f>IF(ISTEXT(E73),E73,(E73/E22)*G22)</f>
        <v/>
      </c>
      <c r="H73" s="1062" t="str">
        <f>IF(A73=H16,D73,"")</f>
        <v/>
      </c>
      <c r="I73" s="1065" t="str">
        <f>IF(A73=H16,C73,"")</f>
        <v/>
      </c>
      <c r="J73" s="1066" t="str">
        <f>IF(ISTEXT(H73),H73,(H73/H22)*J22)</f>
        <v/>
      </c>
      <c r="K73" s="1062" t="str">
        <f>IF(A73=K16,D73,"")</f>
        <v/>
      </c>
      <c r="L73" s="1067" t="str">
        <f>IF(A73=K16,C73,"")</f>
        <v/>
      </c>
      <c r="M73" s="1068" t="str">
        <f>IF(ISTEXT(K73),K73,(K73/K22)*M22)</f>
        <v/>
      </c>
      <c r="N73" s="1062" t="str">
        <f>IF(A73=N16,D73,"")</f>
        <v/>
      </c>
      <c r="O73" s="1069" t="str">
        <f>IF(A73=N16,C73,"")</f>
        <v/>
      </c>
      <c r="P73" s="1070" t="str">
        <f>IF(ISTEXT(N73),N73,(N73/N22)*P22)</f>
        <v/>
      </c>
      <c r="Q73" s="1062">
        <f>IF(A73=Q16,D73,"")</f>
        <v>1</v>
      </c>
      <c r="R73" s="1071" t="str">
        <f>IF(A73=Q16,C73,"")</f>
        <v>C à S</v>
      </c>
      <c r="S73" s="1072">
        <f>IF(ISTEXT(Q73),Q73,(Q73/Q22)*S22)</f>
        <v>1.6666666666666665</v>
      </c>
      <c r="T73" s="1062" t="str">
        <f>IF(A73=T16,D73,"")</f>
        <v/>
      </c>
      <c r="U73" s="1073" t="str">
        <f>IF(A73=T16,C73,"")</f>
        <v/>
      </c>
      <c r="V73" s="1074" t="str">
        <f>IF(ISTEXT(T73),T73,(T73/T22)*V22)</f>
        <v/>
      </c>
      <c r="W73" s="1062" t="str">
        <f>IF(A73=W16,D73,"")</f>
        <v/>
      </c>
      <c r="X73" s="1075" t="str">
        <f>IF(A73=W16,C73,"")</f>
        <v/>
      </c>
      <c r="Y73" s="1076" t="str">
        <f>IF(ISTEXT(W73),W73,(W73/W22)*Y22)</f>
        <v/>
      </c>
      <c r="Z73" s="1062" t="str">
        <f>IF(A73=Z16,D73,"")</f>
        <v/>
      </c>
      <c r="AA73" s="1077" t="str">
        <f>IF(A73=Z16,C73,"")</f>
        <v/>
      </c>
      <c r="AB73" s="1078" t="str">
        <f>IF(ISTEXT(Z73),Z73,(Z73/Z22)*AB22)</f>
        <v/>
      </c>
      <c r="AC73" s="1062" t="str">
        <f>IF(A73=AC16,D73,"")</f>
        <v/>
      </c>
      <c r="AD73" s="1079" t="str">
        <f>IF(A73=AC16,C73,"")</f>
        <v/>
      </c>
      <c r="AE73" s="1080" t="str">
        <f>IF(ISTEXT(AC73),AC73,(AC73/AC22)*AE22)</f>
        <v/>
      </c>
      <c r="AF73" s="1062" t="str">
        <f>IF(A73=AF16,D73,"")</f>
        <v/>
      </c>
      <c r="AG73" s="1081" t="str">
        <f>IF(A73=AF16,C73,"")</f>
        <v/>
      </c>
      <c r="AH73" s="1082" t="str">
        <f>IF(ISTEXT(AF73),AF73,(AF73/AF22)*AH22)</f>
        <v/>
      </c>
      <c r="AI73" s="1062" t="str">
        <f>IF(A73=AI16,D73,"")</f>
        <v/>
      </c>
      <c r="AJ73" s="1083" t="str">
        <f>IF(A73=AI16,C73,"")</f>
        <v/>
      </c>
      <c r="AK73" s="1084" t="str">
        <f>IF(ISTEXT(AI73),AI73,(AI73/AI22)*AK22)</f>
        <v/>
      </c>
      <c r="AL73" s="1062" t="str">
        <f>IF(A73=AL16,D73,"")</f>
        <v/>
      </c>
      <c r="AM73" s="1085" t="str">
        <f>IF(A73=AL16,C73,"")</f>
        <v/>
      </c>
      <c r="AN73" s="1086" t="str">
        <f>IF(ISTEXT(AL73),AL73,(AL73/AL22)*AN22)</f>
        <v/>
      </c>
      <c r="AO73" s="1062" t="str">
        <f>IF(A73=AO16,D73,"")</f>
        <v/>
      </c>
      <c r="AP73" s="1087" t="str">
        <f>IF(A73=AO16,C73,"")</f>
        <v/>
      </c>
      <c r="AQ73" s="1088" t="str">
        <f>IF(ISTEXT(AO73),AO73,(AO73/AO22)*AQ22)</f>
        <v/>
      </c>
      <c r="AR73" s="1062" t="str">
        <f>IF(A73=AR16,D73,"")</f>
        <v/>
      </c>
      <c r="AS73" s="1089" t="str">
        <f>IF(A73=AR16,C73,"")</f>
        <v/>
      </c>
      <c r="AT73" s="1090" t="str">
        <f>IF(ISTEXT(AR73),AR73,(AR73/AR22)*AT22)</f>
        <v/>
      </c>
      <c r="AU73" s="1062" t="str">
        <f>IF(A73=AU16,D73,"")</f>
        <v/>
      </c>
      <c r="AV73" s="1091" t="str">
        <f>IF(A73=AU16,C73,"")</f>
        <v/>
      </c>
      <c r="AW73" s="1092" t="str">
        <f>IF(ISTEXT(AU73),AU73,(AU73/AU22)*AW22)</f>
        <v/>
      </c>
    </row>
    <row r="74" spans="1:66" ht="18.75">
      <c r="A74" s="1058">
        <v>5</v>
      </c>
      <c r="B74" s="1193" t="s">
        <v>33</v>
      </c>
      <c r="C74" s="1194" t="s">
        <v>9</v>
      </c>
      <c r="D74" s="1195">
        <v>0.1</v>
      </c>
      <c r="E74" s="1062" t="str">
        <f>IF(A74=E16,D74,"")</f>
        <v/>
      </c>
      <c r="F74" s="1063" t="str">
        <f>IF(A74=E16,C74,"")</f>
        <v/>
      </c>
      <c r="G74" s="1064" t="str">
        <f>IF(ISTEXT(E74),E74,(E74/E22)*G22)</f>
        <v/>
      </c>
      <c r="H74" s="1062" t="str">
        <f>IF(A74=H16,D74,"")</f>
        <v/>
      </c>
      <c r="I74" s="1065" t="str">
        <f>IF(A74=H16,C74,"")</f>
        <v/>
      </c>
      <c r="J74" s="1066" t="str">
        <f>IF(ISTEXT(H74),H74,(H74/H22)*J22)</f>
        <v/>
      </c>
      <c r="K74" s="1062" t="str">
        <f>IF(A74=K16,D74,"")</f>
        <v/>
      </c>
      <c r="L74" s="1067" t="str">
        <f>IF(A74=K16,C74,"")</f>
        <v/>
      </c>
      <c r="M74" s="1068" t="str">
        <f>IF(ISTEXT(K74),K74,(K74/K22)*M22)</f>
        <v/>
      </c>
      <c r="N74" s="1062" t="str">
        <f>IF(A74=N16,D74,"")</f>
        <v/>
      </c>
      <c r="O74" s="1069" t="str">
        <f>IF(A74=N16,C74,"")</f>
        <v/>
      </c>
      <c r="P74" s="1070" t="str">
        <f>IF(ISTEXT(N74),N74,(N74/N22)*P22)</f>
        <v/>
      </c>
      <c r="Q74" s="1062">
        <f>IF(A74=Q16,D74,"")</f>
        <v>0.1</v>
      </c>
      <c r="R74" s="1071" t="str">
        <f>IF(A74=Q16,C74,"")</f>
        <v>Kg</v>
      </c>
      <c r="S74" s="1072">
        <f>IF(ISTEXT(Q74),Q74,(Q74/Q22)*S22)</f>
        <v>0.16666666666666666</v>
      </c>
      <c r="T74" s="1062" t="str">
        <f>IF(A74=T16,D74,"")</f>
        <v/>
      </c>
      <c r="U74" s="1073" t="str">
        <f>IF(A74=T16,C74,"")</f>
        <v/>
      </c>
      <c r="V74" s="1074" t="str">
        <f>IF(ISTEXT(T74),T74,(T74/T22)*V22)</f>
        <v/>
      </c>
      <c r="W74" s="1062" t="str">
        <f>IF(A74=W16,D74,"")</f>
        <v/>
      </c>
      <c r="X74" s="1075" t="str">
        <f>IF(A74=W16,C74,"")</f>
        <v/>
      </c>
      <c r="Y74" s="1076" t="str">
        <f>IF(ISTEXT(W74),W74,(W74/W22)*Y22)</f>
        <v/>
      </c>
      <c r="Z74" s="1062" t="str">
        <f>IF(A74=Z16,D74,"")</f>
        <v/>
      </c>
      <c r="AA74" s="1077" t="str">
        <f>IF(A74=Z16,C74,"")</f>
        <v/>
      </c>
      <c r="AB74" s="1078" t="str">
        <f>IF(ISTEXT(Z74),Z74,(Z74/Z22)*AB22)</f>
        <v/>
      </c>
      <c r="AC74" s="1062" t="str">
        <f>IF(A74=AC16,D74,"")</f>
        <v/>
      </c>
      <c r="AD74" s="1079" t="str">
        <f>IF(A74=AC16,C74,"")</f>
        <v/>
      </c>
      <c r="AE74" s="1080" t="str">
        <f>IF(ISTEXT(AC74),AC74,(AC74/AC22)*AE22)</f>
        <v/>
      </c>
      <c r="AF74" s="1062" t="str">
        <f>IF(A74=AF16,D74,"")</f>
        <v/>
      </c>
      <c r="AG74" s="1081" t="str">
        <f>IF(A74=AF16,C74,"")</f>
        <v/>
      </c>
      <c r="AH74" s="1082" t="str">
        <f>IF(ISTEXT(AF74),AF74,(AF74/AF22)*AH22)</f>
        <v/>
      </c>
      <c r="AI74" s="1062" t="str">
        <f>IF(A74=AI16,D74,"")</f>
        <v/>
      </c>
      <c r="AJ74" s="1083" t="str">
        <f>IF(A74=AI16,C74,"")</f>
        <v/>
      </c>
      <c r="AK74" s="1084" t="str">
        <f>IF(ISTEXT(AI74),AI74,(AI74/AI22)*AK22)</f>
        <v/>
      </c>
      <c r="AL74" s="1062" t="str">
        <f>IF(A74=AL16,D74,"")</f>
        <v/>
      </c>
      <c r="AM74" s="1085" t="str">
        <f>IF(A74=AL16,C74,"")</f>
        <v/>
      </c>
      <c r="AN74" s="1086" t="str">
        <f>IF(ISTEXT(AL74),AL74,(AL74/AL22)*AN22)</f>
        <v/>
      </c>
      <c r="AO74" s="1062" t="str">
        <f>IF(A74=AO16,D74,"")</f>
        <v/>
      </c>
      <c r="AP74" s="1087" t="str">
        <f>IF(A74=AO16,C74,"")</f>
        <v/>
      </c>
      <c r="AQ74" s="1088" t="str">
        <f>IF(ISTEXT(AO74),AO74,(AO74/AO22)*AQ22)</f>
        <v/>
      </c>
      <c r="AR74" s="1062" t="str">
        <f>IF(A74=AR16,D74,"")</f>
        <v/>
      </c>
      <c r="AS74" s="1089" t="str">
        <f>IF(A74=AR16,C74,"")</f>
        <v/>
      </c>
      <c r="AT74" s="1090" t="str">
        <f>IF(ISTEXT(AR74),AR74,(AR74/AR22)*AT22)</f>
        <v/>
      </c>
      <c r="AU74" s="1062" t="str">
        <f>IF(A74=AU16,D74,"")</f>
        <v/>
      </c>
      <c r="AV74" s="1091" t="str">
        <f>IF(A74=AU16,C74,"")</f>
        <v/>
      </c>
      <c r="AW74" s="1092" t="str">
        <f>IF(ISTEXT(AU74),AU74,(AU74/AU22)*AW22)</f>
        <v/>
      </c>
    </row>
    <row r="75" spans="1:66" ht="18.75">
      <c r="A75" s="1058"/>
      <c r="B75" s="1352"/>
      <c r="C75" s="1409"/>
      <c r="D75" s="1410"/>
      <c r="E75" s="1062" t="str">
        <f>IF(A75=E16,D75,"")</f>
        <v/>
      </c>
      <c r="F75" s="1063" t="str">
        <f>IF(A75=E16,C75,"")</f>
        <v/>
      </c>
      <c r="G75" s="1064" t="str">
        <f>IF(ISTEXT(E75),E75,(E75/E22)*G22)</f>
        <v/>
      </c>
      <c r="H75" s="1062" t="str">
        <f>IF(A75=H16,D75,"")</f>
        <v/>
      </c>
      <c r="I75" s="1065" t="str">
        <f>IF(A75=H16,C75,"")</f>
        <v/>
      </c>
      <c r="J75" s="1066" t="str">
        <f>IF(ISTEXT(H75),H75,(H75/H22)*J22)</f>
        <v/>
      </c>
      <c r="K75" s="1062" t="str">
        <f>IF(A75=K16,D75,"")</f>
        <v/>
      </c>
      <c r="L75" s="1067" t="str">
        <f>IF(A75=K16,C75,"")</f>
        <v/>
      </c>
      <c r="M75" s="1068" t="str">
        <f>IF(ISTEXT(K75),K75,(K75/K22)*M22)</f>
        <v/>
      </c>
      <c r="N75" s="1062" t="str">
        <f>IF(A75=N16,D75,"")</f>
        <v/>
      </c>
      <c r="O75" s="1069" t="str">
        <f>IF(A75=N16,C75,"")</f>
        <v/>
      </c>
      <c r="P75" s="1070" t="str">
        <f>IF(ISTEXT(N75),N75,(N75/N22)*P22)</f>
        <v/>
      </c>
      <c r="Q75" s="1062" t="str">
        <f>IF(A75=Q16,D75,"")</f>
        <v/>
      </c>
      <c r="R75" s="1071" t="str">
        <f>IF(A75=Q16,C75,"")</f>
        <v/>
      </c>
      <c r="S75" s="1072" t="str">
        <f>IF(ISTEXT(Q75),Q75,(Q75/Q22)*S22)</f>
        <v/>
      </c>
      <c r="T75" s="1062" t="str">
        <f>IF(A75=T16,D75,"")</f>
        <v/>
      </c>
      <c r="U75" s="1073" t="str">
        <f>IF(A75=T16,C75,"")</f>
        <v/>
      </c>
      <c r="V75" s="1074" t="str">
        <f>IF(ISTEXT(T75),T75,(T75/T22)*V22)</f>
        <v/>
      </c>
      <c r="W75" s="1062" t="str">
        <f>IF(A75=W16,D75,"")</f>
        <v/>
      </c>
      <c r="X75" s="1075" t="str">
        <f>IF(A75=W16,C75,"")</f>
        <v/>
      </c>
      <c r="Y75" s="1076" t="str">
        <f>IF(ISTEXT(W75),W75,(W75/W22)*Y22)</f>
        <v/>
      </c>
      <c r="Z75" s="1062" t="str">
        <f>IF(A75=Z16,D75,"")</f>
        <v/>
      </c>
      <c r="AA75" s="1077" t="str">
        <f>IF(A75=Z16,C75,"")</f>
        <v/>
      </c>
      <c r="AB75" s="1078" t="str">
        <f>IF(ISTEXT(Z75),Z75,(Z75/Z22)*AB22)</f>
        <v/>
      </c>
      <c r="AC75" s="1062" t="str">
        <f>IF(A75=AC16,D75,"")</f>
        <v/>
      </c>
      <c r="AD75" s="1079" t="str">
        <f>IF(A75=AC16,C75,"")</f>
        <v/>
      </c>
      <c r="AE75" s="1080" t="str">
        <f>IF(ISTEXT(AC75),AC75,(AC75/AC22)*AE22)</f>
        <v/>
      </c>
      <c r="AF75" s="1062" t="str">
        <f>IF(A75=AF16,D75,"")</f>
        <v/>
      </c>
      <c r="AG75" s="1081" t="str">
        <f>IF(A75=AF16,C75,"")</f>
        <v/>
      </c>
      <c r="AH75" s="1082" t="str">
        <f>IF(ISTEXT(AF75),AF75,(AF75/AF22)*AH22)</f>
        <v/>
      </c>
      <c r="AI75" s="1062" t="str">
        <f>IF(A75=AI16,D75,"")</f>
        <v/>
      </c>
      <c r="AJ75" s="1083" t="str">
        <f>IF(A75=AI16,C75,"")</f>
        <v/>
      </c>
      <c r="AK75" s="1084" t="str">
        <f>IF(ISTEXT(AI75),AI75,(AI75/AI22)*AK22)</f>
        <v/>
      </c>
      <c r="AL75" s="1062" t="str">
        <f>IF(A75=AL16,D75,"")</f>
        <v/>
      </c>
      <c r="AM75" s="1085" t="str">
        <f>IF(A75=AL16,C75,"")</f>
        <v/>
      </c>
      <c r="AN75" s="1086" t="str">
        <f>IF(ISTEXT(AL75),AL75,(AL75/AL22)*AN22)</f>
        <v/>
      </c>
      <c r="AO75" s="1062" t="str">
        <f>IF(A75=AO16,D75,"")</f>
        <v/>
      </c>
      <c r="AP75" s="1087" t="str">
        <f>IF(A75=AO16,C75,"")</f>
        <v/>
      </c>
      <c r="AQ75" s="1088" t="str">
        <f>IF(ISTEXT(AO75),AO75,(AO75/AO22)*AQ22)</f>
        <v/>
      </c>
      <c r="AR75" s="1062" t="str">
        <f>IF(A75=AR16,D75,"")</f>
        <v/>
      </c>
      <c r="AS75" s="1089" t="str">
        <f>IF(A75=AR16,C75,"")</f>
        <v/>
      </c>
      <c r="AT75" s="1090" t="str">
        <f>IF(ISTEXT(AR75),AR75,(AR75/AR22)*AT22)</f>
        <v/>
      </c>
      <c r="AU75" s="1062" t="str">
        <f>IF(A75=AU16,D75,"")</f>
        <v/>
      </c>
      <c r="AV75" s="1091" t="str">
        <f>IF(A75=AU16,C75,"")</f>
        <v/>
      </c>
      <c r="AW75" s="1092" t="str">
        <f>IF(ISTEXT(AU75),AU75,(AU75/AU22)*AW22)</f>
        <v/>
      </c>
    </row>
    <row r="76" spans="1:66" ht="18.75">
      <c r="A76" s="1058">
        <v>6</v>
      </c>
      <c r="B76" s="1203" t="s">
        <v>25</v>
      </c>
      <c r="C76" s="1204" t="s">
        <v>9</v>
      </c>
      <c r="D76" s="1205">
        <v>0.25</v>
      </c>
      <c r="E76" s="1062" t="str">
        <f>IF(A76=E16,D76,"")</f>
        <v/>
      </c>
      <c r="F76" s="1063" t="str">
        <f>IF(A76=E16,C76,"")</f>
        <v/>
      </c>
      <c r="G76" s="1064" t="str">
        <f>IF(ISTEXT(E76),E76,(E76/E22)*G22)</f>
        <v/>
      </c>
      <c r="H76" s="1062" t="str">
        <f>IF(A76=H16,D76,"")</f>
        <v/>
      </c>
      <c r="I76" s="1065" t="str">
        <f>IF(A76=H16,C76,"")</f>
        <v/>
      </c>
      <c r="J76" s="1066" t="str">
        <f>IF(ISTEXT(H76),H76,(H76/H22)*J22)</f>
        <v/>
      </c>
      <c r="K76" s="1062" t="str">
        <f>IF(A76=K16,D76,"")</f>
        <v/>
      </c>
      <c r="L76" s="1067" t="str">
        <f>IF(A76=K16,C76,"")</f>
        <v/>
      </c>
      <c r="M76" s="1068" t="str">
        <f>IF(ISTEXT(K76),K76,(K76/K22)*M22)</f>
        <v/>
      </c>
      <c r="N76" s="1062" t="str">
        <f>IF(A76=N16,D76,"")</f>
        <v/>
      </c>
      <c r="O76" s="1069" t="str">
        <f>IF(A76=N16,C76,"")</f>
        <v/>
      </c>
      <c r="P76" s="1070" t="str">
        <f>IF(ISTEXT(N76),N76,(N76/N22)*P22)</f>
        <v/>
      </c>
      <c r="Q76" s="1062" t="str">
        <f>IF(A76=Q16,D76,"")</f>
        <v/>
      </c>
      <c r="R76" s="1071" t="str">
        <f>IF(A76=Q16,C76,"")</f>
        <v/>
      </c>
      <c r="S76" s="1072" t="str">
        <f>IF(ISTEXT(Q76),Q76,(Q76/Q22)*S22)</f>
        <v/>
      </c>
      <c r="T76" s="1062">
        <f>IF(A76=T16,D76,"")</f>
        <v>0.25</v>
      </c>
      <c r="U76" s="1073" t="str">
        <f>IF(A76=T16,C76,"")</f>
        <v>Kg</v>
      </c>
      <c r="V76" s="1074">
        <f>IF(ISTEXT(T76),T76,(T76/T22)*V22)</f>
        <v>0.625</v>
      </c>
      <c r="W76" s="1062" t="str">
        <f>IF(A76=W16,D76,"")</f>
        <v/>
      </c>
      <c r="X76" s="1075" t="str">
        <f>IF(A76=W16,C76,"")</f>
        <v/>
      </c>
      <c r="Y76" s="1076" t="str">
        <f>IF(ISTEXT(W76),W76,(W76/W22)*Y22)</f>
        <v/>
      </c>
      <c r="Z76" s="1062" t="str">
        <f>IF(A76=Z16,D76,"")</f>
        <v/>
      </c>
      <c r="AA76" s="1077" t="str">
        <f>IF(A76=Z16,C76,"")</f>
        <v/>
      </c>
      <c r="AB76" s="1078" t="str">
        <f>IF(ISTEXT(Z76),Z76,(Z76/Z22)*AB22)</f>
        <v/>
      </c>
      <c r="AC76" s="1062" t="str">
        <f>IF(A76=AC16,D76,"")</f>
        <v/>
      </c>
      <c r="AD76" s="1079" t="str">
        <f>IF(A76=AC16,C76,"")</f>
        <v/>
      </c>
      <c r="AE76" s="1080" t="str">
        <f>IF(ISTEXT(AC76),AC76,(AC76/AC22)*AE22)</f>
        <v/>
      </c>
      <c r="AF76" s="1062" t="str">
        <f>IF(A76=AF16,D76,"")</f>
        <v/>
      </c>
      <c r="AG76" s="1081" t="str">
        <f>IF(A76=AF16,C76,"")</f>
        <v/>
      </c>
      <c r="AH76" s="1082" t="str">
        <f>IF(ISTEXT(AF76),AF76,(AF76/AF22)*AH22)</f>
        <v/>
      </c>
      <c r="AI76" s="1062" t="str">
        <f>IF(A76=AI16,D76,"")</f>
        <v/>
      </c>
      <c r="AJ76" s="1083" t="str">
        <f>IF(A76=AI16,C76,"")</f>
        <v/>
      </c>
      <c r="AK76" s="1084" t="str">
        <f>IF(ISTEXT(AI76),AI76,(AI76/AI22)*AK22)</f>
        <v/>
      </c>
      <c r="AL76" s="1062" t="str">
        <f>IF(A76=AL16,D76,"")</f>
        <v/>
      </c>
      <c r="AM76" s="1085" t="str">
        <f>IF(A76=AL16,C76,"")</f>
        <v/>
      </c>
      <c r="AN76" s="1086" t="str">
        <f>IF(ISTEXT(AL76),AL76,(AL76/AL22)*AN22)</f>
        <v/>
      </c>
      <c r="AO76" s="1062" t="str">
        <f>IF(A76=AO16,D76,"")</f>
        <v/>
      </c>
      <c r="AP76" s="1087" t="str">
        <f>IF(A76=AO16,C76,"")</f>
        <v/>
      </c>
      <c r="AQ76" s="1088" t="str">
        <f>IF(ISTEXT(AO76),AO76,(AO76/AO22)*AQ22)</f>
        <v/>
      </c>
      <c r="AR76" s="1062" t="str">
        <f>IF(A76=AR16,D76,"")</f>
        <v/>
      </c>
      <c r="AS76" s="1089" t="str">
        <f>IF(A76=AR16,C76,"")</f>
        <v/>
      </c>
      <c r="AT76" s="1090" t="str">
        <f>IF(ISTEXT(AR76),AR76,(AR76/AR22)*AT22)</f>
        <v/>
      </c>
      <c r="AU76" s="1062" t="str">
        <f>IF(A76=AU16,D76,"")</f>
        <v/>
      </c>
      <c r="AV76" s="1091" t="str">
        <f>IF(A76=AU16,C76,"")</f>
        <v/>
      </c>
      <c r="AW76" s="1092" t="str">
        <f>IF(ISTEXT(AU76),AU76,(AU76/AU22)*AW22)</f>
        <v/>
      </c>
    </row>
    <row r="77" spans="1:66" ht="18.75">
      <c r="A77" s="1058">
        <v>6</v>
      </c>
      <c r="B77" s="1203" t="s">
        <v>42</v>
      </c>
      <c r="C77" s="1204" t="s">
        <v>9</v>
      </c>
      <c r="D77" s="1205">
        <v>1.2E-4</v>
      </c>
      <c r="E77" s="1062" t="str">
        <f>IF(A77=E16,D77,"")</f>
        <v/>
      </c>
      <c r="F77" s="1063" t="str">
        <f>IF(A77=E16,C77,"")</f>
        <v/>
      </c>
      <c r="G77" s="1064" t="str">
        <f>IF(ISTEXT(E77),E77,(E77/E22)*G22)</f>
        <v/>
      </c>
      <c r="H77" s="1062" t="str">
        <f>IF(A77=H16,D77,"")</f>
        <v/>
      </c>
      <c r="I77" s="1065" t="str">
        <f>IF(A77=H16,C77,"")</f>
        <v/>
      </c>
      <c r="J77" s="1066" t="str">
        <f>IF(ISTEXT(H77),H77,(H77/H22)*J22)</f>
        <v/>
      </c>
      <c r="K77" s="1062" t="str">
        <f>IF(A77=K16,D77,"")</f>
        <v/>
      </c>
      <c r="L77" s="1067" t="str">
        <f>IF(A77=K16,C77,"")</f>
        <v/>
      </c>
      <c r="M77" s="1068" t="str">
        <f>IF(ISTEXT(K77),K77,(K77/K22)*M22)</f>
        <v/>
      </c>
      <c r="N77" s="1062" t="str">
        <f>IF(A77=N16,D77,"")</f>
        <v/>
      </c>
      <c r="O77" s="1069" t="str">
        <f>IF(A77=N16,C77,"")</f>
        <v/>
      </c>
      <c r="P77" s="1070" t="str">
        <f>IF(ISTEXT(N77),N77,(N77/N22)*P22)</f>
        <v/>
      </c>
      <c r="Q77" s="1062" t="str">
        <f>IF(A77=Q16,D77,"")</f>
        <v/>
      </c>
      <c r="R77" s="1071" t="str">
        <f>IF(A77=Q16,C77,"")</f>
        <v/>
      </c>
      <c r="S77" s="1072" t="str">
        <f>IF(ISTEXT(Q77),Q77,(Q77/Q22)*S22)</f>
        <v/>
      </c>
      <c r="T77" s="1062">
        <f>IF(A77=T16,D77,"")</f>
        <v>1.2E-4</v>
      </c>
      <c r="U77" s="1073" t="str">
        <f>IF(A77=T16,C77,"")</f>
        <v>Kg</v>
      </c>
      <c r="V77" s="1074">
        <f>IF(ISTEXT(T77),T77,(T77/T22)*V22)</f>
        <v>3.0000000000000003E-4</v>
      </c>
      <c r="W77" s="1062" t="str">
        <f>IF(A77=W16,D77,"")</f>
        <v/>
      </c>
      <c r="X77" s="1075" t="str">
        <f>IF(A77=W16,C77,"")</f>
        <v/>
      </c>
      <c r="Y77" s="1076" t="str">
        <f>IF(ISTEXT(W77),W77,(W77/W22)*Y22)</f>
        <v/>
      </c>
      <c r="Z77" s="1062" t="str">
        <f>IF(A77=Z16,D77,"")</f>
        <v/>
      </c>
      <c r="AA77" s="1077" t="str">
        <f>IF(A77=Z16,C77,"")</f>
        <v/>
      </c>
      <c r="AB77" s="1078" t="str">
        <f>IF(ISTEXT(Z77),Z77,(Z77/Z22)*AB22)</f>
        <v/>
      </c>
      <c r="AC77" s="1062" t="str">
        <f>IF(A77=AC16,D77,"")</f>
        <v/>
      </c>
      <c r="AD77" s="1079" t="str">
        <f>IF(A77=AC16,C77,"")</f>
        <v/>
      </c>
      <c r="AE77" s="1080" t="str">
        <f>IF(ISTEXT(AC77),AC77,(AC77/AC22)*AE22)</f>
        <v/>
      </c>
      <c r="AF77" s="1062" t="str">
        <f>IF(A77=AF16,D77,"")</f>
        <v/>
      </c>
      <c r="AG77" s="1081" t="str">
        <f>IF(A77=AF16,C77,"")</f>
        <v/>
      </c>
      <c r="AH77" s="1082" t="str">
        <f>IF(ISTEXT(AF77),AF77,(AF77/AF22)*AH22)</f>
        <v/>
      </c>
      <c r="AI77" s="1062" t="str">
        <f>IF(A77=AI16,D77,"")</f>
        <v/>
      </c>
      <c r="AJ77" s="1083" t="str">
        <f>IF(A77=AI16,C77,"")</f>
        <v/>
      </c>
      <c r="AK77" s="1084" t="str">
        <f>IF(ISTEXT(AI77),AI77,(AI77/AI22)*AK22)</f>
        <v/>
      </c>
      <c r="AL77" s="1062" t="str">
        <f>IF(A77=AL16,D77,"")</f>
        <v/>
      </c>
      <c r="AM77" s="1085" t="str">
        <f>IF(A77=AL16,C77,"")</f>
        <v/>
      </c>
      <c r="AN77" s="1086" t="str">
        <f>IF(ISTEXT(AL77),AL77,(AL77/AL22)*AN22)</f>
        <v/>
      </c>
      <c r="AO77" s="1062" t="str">
        <f>IF(A77=AO16,D77,"")</f>
        <v/>
      </c>
      <c r="AP77" s="1087" t="str">
        <f>IF(A77=AO16,C77,"")</f>
        <v/>
      </c>
      <c r="AQ77" s="1088" t="str">
        <f>IF(ISTEXT(AO77),AO77,(AO77/AO22)*AQ22)</f>
        <v/>
      </c>
      <c r="AR77" s="1062" t="str">
        <f>IF(A77=AR16,D77,"")</f>
        <v/>
      </c>
      <c r="AS77" s="1089" t="str">
        <f>IF(A77=AR16,C77,"")</f>
        <v/>
      </c>
      <c r="AT77" s="1090" t="str">
        <f>IF(ISTEXT(AR77),AR77,(AR77/AR22)*AT22)</f>
        <v/>
      </c>
      <c r="AU77" s="1062" t="str">
        <f>IF(A77=AU16,D77,"")</f>
        <v/>
      </c>
      <c r="AV77" s="1091" t="str">
        <f>IF(A77=AU16,C77,"")</f>
        <v/>
      </c>
      <c r="AW77" s="1092" t="str">
        <f>IF(ISTEXT(AU77),AU77,(AU77/AU22)*AW22)</f>
        <v/>
      </c>
    </row>
    <row r="78" spans="1:66" ht="18.75">
      <c r="A78" s="1058">
        <v>6</v>
      </c>
      <c r="B78" s="1203" t="s">
        <v>43</v>
      </c>
      <c r="C78" s="1204" t="s">
        <v>9</v>
      </c>
      <c r="D78" s="1205">
        <v>6.0000000000000001E-3</v>
      </c>
      <c r="E78" s="1062" t="str">
        <f>IF(A78=E16,D78,"")</f>
        <v/>
      </c>
      <c r="F78" s="1063" t="str">
        <f>IF(A78=E16,C78,"")</f>
        <v/>
      </c>
      <c r="G78" s="1064" t="str">
        <f>IF(ISTEXT(E78),E78,(E78/E22)*G22)</f>
        <v/>
      </c>
      <c r="H78" s="1062" t="str">
        <f>IF(A78=H16,D78,"")</f>
        <v/>
      </c>
      <c r="I78" s="1065" t="str">
        <f>IF(A78=H16,C78,"")</f>
        <v/>
      </c>
      <c r="J78" s="1066" t="str">
        <f>IF(ISTEXT(H78),H78,(H78/H22)*J22)</f>
        <v/>
      </c>
      <c r="K78" s="1062" t="str">
        <f>IF(A78=K16,D78,"")</f>
        <v/>
      </c>
      <c r="L78" s="1067" t="str">
        <f>IF(A78=K16,C78,"")</f>
        <v/>
      </c>
      <c r="M78" s="1068" t="str">
        <f>IF(ISTEXT(K78),K78,(K78/K22)*M22)</f>
        <v/>
      </c>
      <c r="N78" s="1062" t="str">
        <f>IF(A78=N16,D78,"")</f>
        <v/>
      </c>
      <c r="O78" s="1069" t="str">
        <f>IF(A78=N16,C78,"")</f>
        <v/>
      </c>
      <c r="P78" s="1070" t="str">
        <f>IF(ISTEXT(N78),N78,(N78/N22)*P22)</f>
        <v/>
      </c>
      <c r="Q78" s="1062" t="str">
        <f>IF(A78=Q16,D78,"")</f>
        <v/>
      </c>
      <c r="R78" s="1071" t="str">
        <f>IF(A78=Q16,C78,"")</f>
        <v/>
      </c>
      <c r="S78" s="1072" t="str">
        <f>IF(ISTEXT(Q78),Q78,(Q78/Q22)*S22)</f>
        <v/>
      </c>
      <c r="T78" s="1062">
        <f>IF(A78=T16,D78,"")</f>
        <v>6.0000000000000001E-3</v>
      </c>
      <c r="U78" s="1073" t="str">
        <f>IF(A78=T16,C78,"")</f>
        <v>Kg</v>
      </c>
      <c r="V78" s="1074">
        <f>IF(ISTEXT(T78),T78,(T78/T22)*V22)</f>
        <v>1.4999999999999999E-2</v>
      </c>
      <c r="W78" s="1062" t="str">
        <f>IF(A78=W16,D78,"")</f>
        <v/>
      </c>
      <c r="X78" s="1075" t="str">
        <f>IF(A78=W16,C78,"")</f>
        <v/>
      </c>
      <c r="Y78" s="1076" t="str">
        <f>IF(ISTEXT(W78),W78,(W78/W22)*Y22)</f>
        <v/>
      </c>
      <c r="Z78" s="1062" t="str">
        <f>IF(A78=Z16,D78,"")</f>
        <v/>
      </c>
      <c r="AA78" s="1077" t="str">
        <f>IF(A78=Z16,C78,"")</f>
        <v/>
      </c>
      <c r="AB78" s="1078" t="str">
        <f>IF(ISTEXT(Z78),Z78,(Z78/Z22)*AB22)</f>
        <v/>
      </c>
      <c r="AC78" s="1062" t="str">
        <f>IF(A78=AC16,D78,"")</f>
        <v/>
      </c>
      <c r="AD78" s="1079" t="str">
        <f>IF(A78=AC16,C78,"")</f>
        <v/>
      </c>
      <c r="AE78" s="1080" t="str">
        <f>IF(ISTEXT(AC78),AC78,(AC78/AC22)*AE22)</f>
        <v/>
      </c>
      <c r="AF78" s="1062" t="str">
        <f>IF(A78=AF16,D78,"")</f>
        <v/>
      </c>
      <c r="AG78" s="1081" t="str">
        <f>IF(A78=AF16,C78,"")</f>
        <v/>
      </c>
      <c r="AH78" s="1082" t="str">
        <f>IF(ISTEXT(AF78),AF78,(AF78/AF22)*AH22)</f>
        <v/>
      </c>
      <c r="AI78" s="1062" t="str">
        <f>IF(A78=AI16,D78,"")</f>
        <v/>
      </c>
      <c r="AJ78" s="1083" t="str">
        <f>IF(A78=AI16,C78,"")</f>
        <v/>
      </c>
      <c r="AK78" s="1084" t="str">
        <f>IF(ISTEXT(AI78),AI78,(AI78/AI22)*AK22)</f>
        <v/>
      </c>
      <c r="AL78" s="1062" t="str">
        <f>IF(A78=AL16,D78,"")</f>
        <v/>
      </c>
      <c r="AM78" s="1085" t="str">
        <f>IF(A78=AL16,C78,"")</f>
        <v/>
      </c>
      <c r="AN78" s="1086" t="str">
        <f>IF(ISTEXT(AL78),AL78,(AL78/AL22)*AN22)</f>
        <v/>
      </c>
      <c r="AO78" s="1062" t="str">
        <f>IF(A78=AO16,D78,"")</f>
        <v/>
      </c>
      <c r="AP78" s="1087" t="str">
        <f>IF(A78=AO16,C78,"")</f>
        <v/>
      </c>
      <c r="AQ78" s="1088" t="str">
        <f>IF(ISTEXT(AO78),AO78,(AO78/AO22)*AQ22)</f>
        <v/>
      </c>
      <c r="AR78" s="1062" t="str">
        <f>IF(A78=AR16,D78,"")</f>
        <v/>
      </c>
      <c r="AS78" s="1089" t="str">
        <f>IF(A78=AR16,C78,"")</f>
        <v/>
      </c>
      <c r="AT78" s="1090" t="str">
        <f>IF(ISTEXT(AR78),AR78,(AR78/AR22)*AT22)</f>
        <v/>
      </c>
      <c r="AU78" s="1062" t="str">
        <f>IF(A78=AU16,D78,"")</f>
        <v/>
      </c>
      <c r="AV78" s="1091" t="str">
        <f>IF(A78=AU16,C78,"")</f>
        <v/>
      </c>
      <c r="AW78" s="1092" t="str">
        <f>IF(ISTEXT(AU78),AU78,(AU78/AU22)*AW22)</f>
        <v/>
      </c>
    </row>
    <row r="79" spans="1:66" ht="18.75">
      <c r="A79" s="1058">
        <v>6</v>
      </c>
      <c r="B79" s="1203" t="s">
        <v>41</v>
      </c>
      <c r="C79" s="1204" t="s">
        <v>62</v>
      </c>
      <c r="D79" s="1205">
        <v>7.4999999999999997E-2</v>
      </c>
      <c r="E79" s="1062" t="str">
        <f>IF(A79=E16,D79,"")</f>
        <v/>
      </c>
      <c r="F79" s="1063" t="str">
        <f>IF(A79=E16,C79,"")</f>
        <v/>
      </c>
      <c r="G79" s="1064" t="str">
        <f>IF(ISTEXT(E79),E79,(E79/E22)*G22)</f>
        <v/>
      </c>
      <c r="H79" s="1062" t="str">
        <f>IF(A79=H16,D79,"")</f>
        <v/>
      </c>
      <c r="I79" s="1065" t="str">
        <f>IF(A79=H16,C79,"")</f>
        <v/>
      </c>
      <c r="J79" s="1066" t="str">
        <f>IF(ISTEXT(H79),H79,(H79/H22)*J22)</f>
        <v/>
      </c>
      <c r="K79" s="1062" t="str">
        <f>IF(A79=K16,D79,"")</f>
        <v/>
      </c>
      <c r="L79" s="1067" t="str">
        <f>IF(A79=K16,C79,"")</f>
        <v/>
      </c>
      <c r="M79" s="1068" t="str">
        <f>IF(ISTEXT(K79),K79,(K79/K22)*M22)</f>
        <v/>
      </c>
      <c r="N79" s="1062" t="str">
        <f>IF(A79=N16,D79,"")</f>
        <v/>
      </c>
      <c r="O79" s="1069" t="str">
        <f>IF(A79=N16,C79,"")</f>
        <v/>
      </c>
      <c r="P79" s="1070" t="str">
        <f>IF(ISTEXT(N79),N79,(N79/N22)*P22)</f>
        <v/>
      </c>
      <c r="Q79" s="1062" t="str">
        <f>IF(A79=Q16,D79,"")</f>
        <v/>
      </c>
      <c r="R79" s="1071" t="str">
        <f>IF(A79=Q16,C79,"")</f>
        <v/>
      </c>
      <c r="S79" s="1072" t="str">
        <f>IF(ISTEXT(Q79),Q79,(Q79/Q22)*S22)</f>
        <v/>
      </c>
      <c r="T79" s="1062">
        <f>IF(A79=T16,D79,"")</f>
        <v>7.4999999999999997E-2</v>
      </c>
      <c r="U79" s="1073" t="str">
        <f>IF(A79=T16,C79,"")</f>
        <v>œufs</v>
      </c>
      <c r="V79" s="1074">
        <f>IF(ISTEXT(T79),T79,(T79/T22)*V22)</f>
        <v>0.1875</v>
      </c>
      <c r="W79" s="1062" t="str">
        <f>IF(A79=W16,D79,"")</f>
        <v/>
      </c>
      <c r="X79" s="1075" t="str">
        <f>IF(A79=W16,C79,"")</f>
        <v/>
      </c>
      <c r="Y79" s="1076" t="str">
        <f>IF(ISTEXT(W79),W79,(W79/W22)*Y22)</f>
        <v/>
      </c>
      <c r="Z79" s="1062" t="str">
        <f>IF(A79=Z16,D79,"")</f>
        <v/>
      </c>
      <c r="AA79" s="1077" t="str">
        <f>IF(A79=Z16,C79,"")</f>
        <v/>
      </c>
      <c r="AB79" s="1078" t="str">
        <f>IF(ISTEXT(Z79),Z79,(Z79/Z22)*AB22)</f>
        <v/>
      </c>
      <c r="AC79" s="1062" t="str">
        <f>IF(A79=AC16,D79,"")</f>
        <v/>
      </c>
      <c r="AD79" s="1079" t="str">
        <f>IF(A79=AC16,C79,"")</f>
        <v/>
      </c>
      <c r="AE79" s="1080" t="str">
        <f>IF(ISTEXT(AC79),AC79,(AC79/AC22)*AE22)</f>
        <v/>
      </c>
      <c r="AF79" s="1062" t="str">
        <f>IF(A79=AF16,D79,"")</f>
        <v/>
      </c>
      <c r="AG79" s="1081" t="str">
        <f>IF(A79=AF16,C79,"")</f>
        <v/>
      </c>
      <c r="AH79" s="1082" t="str">
        <f>IF(ISTEXT(AF79),AF79,(AF79/AF22)*AH22)</f>
        <v/>
      </c>
      <c r="AI79" s="1062" t="str">
        <f>IF(A79=AI16,D79,"")</f>
        <v/>
      </c>
      <c r="AJ79" s="1083" t="str">
        <f>IF(A79=AI16,C79,"")</f>
        <v/>
      </c>
      <c r="AK79" s="1084" t="str">
        <f>IF(ISTEXT(AI79),AI79,(AI79/AI22)*AK22)</f>
        <v/>
      </c>
      <c r="AL79" s="1062" t="str">
        <f>IF(A79=AL16,D79,"")</f>
        <v/>
      </c>
      <c r="AM79" s="1085" t="str">
        <f>IF(A79=AL16,C79,"")</f>
        <v/>
      </c>
      <c r="AN79" s="1086" t="str">
        <f>IF(ISTEXT(AL79),AL79,(AL79/AL22)*AN22)</f>
        <v/>
      </c>
      <c r="AO79" s="1062" t="str">
        <f>IF(A79=AO16,D79,"")</f>
        <v/>
      </c>
      <c r="AP79" s="1087" t="str">
        <f>IF(A79=AO16,C79,"")</f>
        <v/>
      </c>
      <c r="AQ79" s="1088" t="str">
        <f>IF(ISTEXT(AO79),AO79,(AO79/AO22)*AQ22)</f>
        <v/>
      </c>
      <c r="AR79" s="1062" t="str">
        <f>IF(A79=AR16,D79,"")</f>
        <v/>
      </c>
      <c r="AS79" s="1089" t="str">
        <f>IF(A79=AR16,C79,"")</f>
        <v/>
      </c>
      <c r="AT79" s="1090" t="str">
        <f>IF(ISTEXT(AR79),AR79,(AR79/AR22)*AT22)</f>
        <v/>
      </c>
      <c r="AU79" s="1062" t="str">
        <f>IF(A79=AU16,D79,"")</f>
        <v/>
      </c>
      <c r="AV79" s="1091" t="str">
        <f>IF(A79=AU16,C79,"")</f>
        <v/>
      </c>
      <c r="AW79" s="1092" t="str">
        <f>IF(ISTEXT(AU79),AU79,(AU79/AU22)*AW22)</f>
        <v/>
      </c>
    </row>
    <row r="80" spans="1:66" ht="18.75">
      <c r="A80" s="1058">
        <v>6</v>
      </c>
      <c r="B80" s="1203" t="s">
        <v>45</v>
      </c>
      <c r="C80" s="1204" t="s">
        <v>9</v>
      </c>
      <c r="D80" s="1205">
        <v>0.25</v>
      </c>
      <c r="E80" s="1062" t="str">
        <f>IF(A80=E16,D80,"")</f>
        <v/>
      </c>
      <c r="F80" s="1063" t="str">
        <f>IF(A80=E16,C80,"")</f>
        <v/>
      </c>
      <c r="G80" s="1064" t="str">
        <f>IF(ISTEXT(E80),E80,(E80/E22)*G22)</f>
        <v/>
      </c>
      <c r="H80" s="1062" t="str">
        <f>IF(A80=H16,D80,"")</f>
        <v/>
      </c>
      <c r="I80" s="1065" t="str">
        <f>IF(A80=H16,C80,"")</f>
        <v/>
      </c>
      <c r="J80" s="1066" t="str">
        <f>IF(ISTEXT(H80),H80,(H80/H22)*J22)</f>
        <v/>
      </c>
      <c r="K80" s="1062" t="str">
        <f>IF(A80=K16,D80,"")</f>
        <v/>
      </c>
      <c r="L80" s="1067" t="str">
        <f>IF(A80=K16,C80,"")</f>
        <v/>
      </c>
      <c r="M80" s="1068" t="str">
        <f>IF(ISTEXT(K80),K80,(K80/K22)*M22)</f>
        <v/>
      </c>
      <c r="N80" s="1062" t="str">
        <f>IF(A80=N16,D80,"")</f>
        <v/>
      </c>
      <c r="O80" s="1069" t="str">
        <f>IF(A80=N16,C80,"")</f>
        <v/>
      </c>
      <c r="P80" s="1070" t="str">
        <f>IF(ISTEXT(N80),N80,(N80/N22)*P22)</f>
        <v/>
      </c>
      <c r="Q80" s="1062" t="str">
        <f>IF(A80=Q16,D80,"")</f>
        <v/>
      </c>
      <c r="R80" s="1071" t="str">
        <f>IF(A80=Q16,C80,"")</f>
        <v/>
      </c>
      <c r="S80" s="1072" t="str">
        <f>IF(ISTEXT(Q80),Q80,(Q80/Q22)*S22)</f>
        <v/>
      </c>
      <c r="T80" s="1062">
        <f>IF(A80=T16,D80,"")</f>
        <v>0.25</v>
      </c>
      <c r="U80" s="1073" t="str">
        <f>IF(A80=T16,C80,"")</f>
        <v>Kg</v>
      </c>
      <c r="V80" s="1074">
        <f>IF(ISTEXT(T80),T80,(T80/T22)*V22)</f>
        <v>0.625</v>
      </c>
      <c r="W80" s="1062" t="str">
        <f>IF(A80=W16,D80,"")</f>
        <v/>
      </c>
      <c r="X80" s="1075" t="str">
        <f>IF(A80=W16,C80,"")</f>
        <v/>
      </c>
      <c r="Y80" s="1076" t="str">
        <f>IF(ISTEXT(W80),W80,(W80/W22)*Y22)</f>
        <v/>
      </c>
      <c r="Z80" s="1062" t="str">
        <f>IF(A80=Z16,D80,"")</f>
        <v/>
      </c>
      <c r="AA80" s="1077" t="str">
        <f>IF(A80=Z16,C80,"")</f>
        <v/>
      </c>
      <c r="AB80" s="1078" t="str">
        <f>IF(ISTEXT(Z80),Z80,(Z80/Z22)*AB22)</f>
        <v/>
      </c>
      <c r="AC80" s="1062" t="str">
        <f>IF(A80=AC16,D80,"")</f>
        <v/>
      </c>
      <c r="AD80" s="1079" t="str">
        <f>IF(A80=AC16,C80,"")</f>
        <v/>
      </c>
      <c r="AE80" s="1080" t="str">
        <f>IF(ISTEXT(AC80),AC80,(AC80/AC22)*AE22)</f>
        <v/>
      </c>
      <c r="AF80" s="1062" t="str">
        <f>IF(A80=AF16,D80,"")</f>
        <v/>
      </c>
      <c r="AG80" s="1081" t="str">
        <f>IF(A80=AF16,C80,"")</f>
        <v/>
      </c>
      <c r="AH80" s="1082" t="str">
        <f>IF(ISTEXT(AF80),AF80,(AF80/AF22)*AH22)</f>
        <v/>
      </c>
      <c r="AI80" s="1062" t="str">
        <f>IF(A80=AI16,D80,"")</f>
        <v/>
      </c>
      <c r="AJ80" s="1083" t="str">
        <f>IF(A80=AI16,C80,"")</f>
        <v/>
      </c>
      <c r="AK80" s="1084" t="str">
        <f>IF(ISTEXT(AI80),AI80,(AI80/AI22)*AK22)</f>
        <v/>
      </c>
      <c r="AL80" s="1062" t="str">
        <f>IF(A80=AL16,D80,"")</f>
        <v/>
      </c>
      <c r="AM80" s="1085" t="str">
        <f>IF(A80=AL16,C80,"")</f>
        <v/>
      </c>
      <c r="AN80" s="1086" t="str">
        <f>IF(ISTEXT(AL80),AL80,(AL80/AL22)*AN22)</f>
        <v/>
      </c>
      <c r="AO80" s="1062" t="str">
        <f>IF(A80=AO16,D80,"")</f>
        <v/>
      </c>
      <c r="AP80" s="1087" t="str">
        <f>IF(A80=AO16,C80,"")</f>
        <v/>
      </c>
      <c r="AQ80" s="1088" t="str">
        <f>IF(ISTEXT(AO80),AO80,(AO80/AO22)*AQ22)</f>
        <v/>
      </c>
      <c r="AR80" s="1062" t="str">
        <f>IF(A80=AR16,D80,"")</f>
        <v/>
      </c>
      <c r="AS80" s="1089" t="str">
        <f>IF(A80=AR16,C80,"")</f>
        <v/>
      </c>
      <c r="AT80" s="1090" t="str">
        <f>IF(ISTEXT(AR80),AR80,(AR80/AR22)*AT22)</f>
        <v/>
      </c>
      <c r="AU80" s="1062" t="str">
        <f>IF(A80=AU16,D80,"")</f>
        <v/>
      </c>
      <c r="AV80" s="1091" t="str">
        <f>IF(A80=AU16,C80,"")</f>
        <v/>
      </c>
      <c r="AW80" s="1092" t="str">
        <f>IF(ISTEXT(AU80),AU80,(AU80/AU22)*AW22)</f>
        <v/>
      </c>
    </row>
    <row r="81" spans="1:49" ht="18.75">
      <c r="A81" s="1058">
        <v>6</v>
      </c>
      <c r="B81" s="1203" t="s">
        <v>44</v>
      </c>
      <c r="C81" s="1204" t="s">
        <v>9</v>
      </c>
      <c r="D81" s="1205">
        <v>1.4999999999999999E-2</v>
      </c>
      <c r="E81" s="1062" t="str">
        <f>IF(A81=E16,D81,"")</f>
        <v/>
      </c>
      <c r="F81" s="1063" t="str">
        <f>IF(A81=E16,C81,"")</f>
        <v/>
      </c>
      <c r="G81" s="1064" t="str">
        <f>IF(ISTEXT(E81),E81,(E81/E22)*G22)</f>
        <v/>
      </c>
      <c r="H81" s="1062" t="str">
        <f>IF(A81=H16,D81,"")</f>
        <v/>
      </c>
      <c r="I81" s="1065" t="str">
        <f>IF(A81=H16,C81,"")</f>
        <v/>
      </c>
      <c r="J81" s="1066" t="str">
        <f>IF(ISTEXT(H81),H81,(H81/H22)*J22)</f>
        <v/>
      </c>
      <c r="K81" s="1062" t="str">
        <f>IF(A81=K16,D81,"")</f>
        <v/>
      </c>
      <c r="L81" s="1067" t="str">
        <f>IF(A81=K16,C81,"")</f>
        <v/>
      </c>
      <c r="M81" s="1068" t="str">
        <f>IF(ISTEXT(K81),K81,(K81/K22)*M22)</f>
        <v/>
      </c>
      <c r="N81" s="1062" t="str">
        <f>IF(A81=N16,D81,"")</f>
        <v/>
      </c>
      <c r="O81" s="1069" t="str">
        <f>IF(A81=N16,C81,"")</f>
        <v/>
      </c>
      <c r="P81" s="1070" t="str">
        <f>IF(ISTEXT(N81),N81,(N81/N22)*P22)</f>
        <v/>
      </c>
      <c r="Q81" s="1062" t="str">
        <f>IF(A81=Q16,D81,"")</f>
        <v/>
      </c>
      <c r="R81" s="1071" t="str">
        <f>IF(A81=Q16,C81,"")</f>
        <v/>
      </c>
      <c r="S81" s="1072" t="str">
        <f>IF(ISTEXT(Q81),Q81,(Q81/Q22)*S22)</f>
        <v/>
      </c>
      <c r="T81" s="1062">
        <f>IF(A81=T16,D81,"")</f>
        <v>1.4999999999999999E-2</v>
      </c>
      <c r="U81" s="1073" t="str">
        <f>IF(A81=T16,C81,"")</f>
        <v>Kg</v>
      </c>
      <c r="V81" s="1074">
        <f>IF(ISTEXT(T81),T81,(T81/T22)*V22)</f>
        <v>3.7499999999999999E-2</v>
      </c>
      <c r="W81" s="1062" t="str">
        <f>IF(A81=W16,D81,"")</f>
        <v/>
      </c>
      <c r="X81" s="1075" t="str">
        <f>IF(A81=W16,C81,"")</f>
        <v/>
      </c>
      <c r="Y81" s="1076" t="str">
        <f>IF(ISTEXT(W81),W81,(W81/W22)*Y22)</f>
        <v/>
      </c>
      <c r="Z81" s="1062" t="str">
        <f>IF(A81=Z16,D81,"")</f>
        <v/>
      </c>
      <c r="AA81" s="1077" t="str">
        <f>IF(A81=Z16,C81,"")</f>
        <v/>
      </c>
      <c r="AB81" s="1078" t="str">
        <f>IF(ISTEXT(Z81),Z81,(Z81/Z22)*AB22)</f>
        <v/>
      </c>
      <c r="AC81" s="1062" t="str">
        <f>IF(A81=AC16,D81,"")</f>
        <v/>
      </c>
      <c r="AD81" s="1079" t="str">
        <f>IF(A81=AC16,C81,"")</f>
        <v/>
      </c>
      <c r="AE81" s="1080" t="str">
        <f>IF(ISTEXT(AC81),AC81,(AC81/AC22)*AE22)</f>
        <v/>
      </c>
      <c r="AF81" s="1062" t="str">
        <f>IF(A81=AF16,D81,"")</f>
        <v/>
      </c>
      <c r="AG81" s="1081" t="str">
        <f>IF(A81=AF16,C81,"")</f>
        <v/>
      </c>
      <c r="AH81" s="1082" t="str">
        <f>IF(ISTEXT(AF81),AF81,(AF81/AF22)*AH22)</f>
        <v/>
      </c>
      <c r="AI81" s="1062" t="str">
        <f>IF(A81=AI16,D81,"")</f>
        <v/>
      </c>
      <c r="AJ81" s="1083" t="str">
        <f>IF(A81=AI16,C81,"")</f>
        <v/>
      </c>
      <c r="AK81" s="1084" t="str">
        <f>IF(ISTEXT(AI81),AI81,(AI81/AI22)*AK22)</f>
        <v/>
      </c>
      <c r="AL81" s="1062" t="str">
        <f>IF(A81=AL16,D81,"")</f>
        <v/>
      </c>
      <c r="AM81" s="1085" t="str">
        <f>IF(A81=AL16,C81,"")</f>
        <v/>
      </c>
      <c r="AN81" s="1086" t="str">
        <f>IF(ISTEXT(AL81),AL81,(AL81/AL22)*AN22)</f>
        <v/>
      </c>
      <c r="AO81" s="1062" t="str">
        <f>IF(A81=AO16,D81,"")</f>
        <v/>
      </c>
      <c r="AP81" s="1087" t="str">
        <f>IF(A81=AO16,C81,"")</f>
        <v/>
      </c>
      <c r="AQ81" s="1088" t="str">
        <f>IF(ISTEXT(AO81),AO81,(AO81/AO22)*AQ22)</f>
        <v/>
      </c>
      <c r="AR81" s="1062" t="str">
        <f>IF(A81=AR16,D81,"")</f>
        <v/>
      </c>
      <c r="AS81" s="1089" t="str">
        <f>IF(A81=AR16,C81,"")</f>
        <v/>
      </c>
      <c r="AT81" s="1090" t="str">
        <f>IF(ISTEXT(AR81),AR81,(AR81/AR22)*AT22)</f>
        <v/>
      </c>
      <c r="AU81" s="1062" t="str">
        <f>IF(A81=AU16,D81,"")</f>
        <v/>
      </c>
      <c r="AV81" s="1091" t="str">
        <f>IF(A81=AU16,C81,"")</f>
        <v/>
      </c>
      <c r="AW81" s="1092" t="str">
        <f>IF(ISTEXT(AU81),AU81,(AU81/AU22)*AW22)</f>
        <v/>
      </c>
    </row>
    <row r="82" spans="1:49" ht="18.75">
      <c r="A82" s="1058">
        <v>6</v>
      </c>
      <c r="B82" s="1203" t="s">
        <v>46</v>
      </c>
      <c r="C82" s="1204" t="s">
        <v>9</v>
      </c>
      <c r="D82" s="1205">
        <v>0.02</v>
      </c>
      <c r="E82" s="1062" t="str">
        <f>IF(A82=E16,D82,"")</f>
        <v/>
      </c>
      <c r="F82" s="1063" t="str">
        <f>IF(A82=E16,C82,"")</f>
        <v/>
      </c>
      <c r="G82" s="1064" t="str">
        <f>IF(ISTEXT(E82),E82,(E82/E22)*G22)</f>
        <v/>
      </c>
      <c r="H82" s="1062" t="str">
        <f>IF(A82=H16,D82,"")</f>
        <v/>
      </c>
      <c r="I82" s="1065" t="str">
        <f>IF(A82=H16,C82,"")</f>
        <v/>
      </c>
      <c r="J82" s="1066" t="str">
        <f>IF(ISTEXT(H82),H82,(H82/H22)*J22)</f>
        <v/>
      </c>
      <c r="K82" s="1062" t="str">
        <f>IF(A82=K16,D82,"")</f>
        <v/>
      </c>
      <c r="L82" s="1067" t="str">
        <f>IF(A82=K16,C82,"")</f>
        <v/>
      </c>
      <c r="M82" s="1068" t="str">
        <f>IF(ISTEXT(K82),K82,(K82/K22)*M22)</f>
        <v/>
      </c>
      <c r="N82" s="1062" t="str">
        <f>IF(A82=N16,D82,"")</f>
        <v/>
      </c>
      <c r="O82" s="1069" t="str">
        <f>IF(A82=N16,C82,"")</f>
        <v/>
      </c>
      <c r="P82" s="1070" t="str">
        <f>IF(ISTEXT(N82),N82,(N82/N22)*P22)</f>
        <v/>
      </c>
      <c r="Q82" s="1062" t="str">
        <f>IF(A82=Q16,D82,"")</f>
        <v/>
      </c>
      <c r="R82" s="1071" t="str">
        <f>IF(A82=Q16,C82,"")</f>
        <v/>
      </c>
      <c r="S82" s="1072" t="str">
        <f>IF(ISTEXT(Q82),Q82,(Q82/Q22)*S22)</f>
        <v/>
      </c>
      <c r="T82" s="1062">
        <f>IF(A82=T16,D82,"")</f>
        <v>0.02</v>
      </c>
      <c r="U82" s="1073" t="str">
        <f>IF(A82=T16,C82,"")</f>
        <v>Kg</v>
      </c>
      <c r="V82" s="1074">
        <f>IF(ISTEXT(T82),T82,(T82/T22)*V22)</f>
        <v>0.05</v>
      </c>
      <c r="W82" s="1062" t="str">
        <f>IF(A82=W16,D82,"")</f>
        <v/>
      </c>
      <c r="X82" s="1075" t="str">
        <f>IF(A82=W16,C82,"")</f>
        <v/>
      </c>
      <c r="Y82" s="1076" t="str">
        <f>IF(ISTEXT(W82),W82,(W82/W22)*Y22)</f>
        <v/>
      </c>
      <c r="Z82" s="1062" t="str">
        <f>IF(A82=Z16,D82,"")</f>
        <v/>
      </c>
      <c r="AA82" s="1077" t="str">
        <f>IF(A82=Z16,C82,"")</f>
        <v/>
      </c>
      <c r="AB82" s="1078" t="str">
        <f>IF(ISTEXT(Z82),Z82,(Z82/Z22)*AB22)</f>
        <v/>
      </c>
      <c r="AC82" s="1062" t="str">
        <f>IF(A82=AC16,D82,"")</f>
        <v/>
      </c>
      <c r="AD82" s="1079" t="str">
        <f>IF(A82=AC16,C82,"")</f>
        <v/>
      </c>
      <c r="AE82" s="1080" t="str">
        <f>IF(ISTEXT(AC82),AC82,(AC82/AC22)*AE22)</f>
        <v/>
      </c>
      <c r="AF82" s="1062" t="str">
        <f>IF(A82=AF16,D82,"")</f>
        <v/>
      </c>
      <c r="AG82" s="1081" t="str">
        <f>IF(A82=AF16,C82,"")</f>
        <v/>
      </c>
      <c r="AH82" s="1082" t="str">
        <f>IF(ISTEXT(AF82),AF82,(AF82/AF22)*AH22)</f>
        <v/>
      </c>
      <c r="AI82" s="1062" t="str">
        <f>IF(A82=AI16,D82,"")</f>
        <v/>
      </c>
      <c r="AJ82" s="1083" t="str">
        <f>IF(A82=AI16,C82,"")</f>
        <v/>
      </c>
      <c r="AK82" s="1084" t="str">
        <f>IF(ISTEXT(AI82),AI82,(AI82/AI22)*AK22)</f>
        <v/>
      </c>
      <c r="AL82" s="1062" t="str">
        <f>IF(A82=AL16,D82,"")</f>
        <v/>
      </c>
      <c r="AM82" s="1085" t="str">
        <f>IF(A82=AL16,C82,"")</f>
        <v/>
      </c>
      <c r="AN82" s="1086" t="str">
        <f>IF(ISTEXT(AL82),AL82,(AL82/AL22)*AN22)</f>
        <v/>
      </c>
      <c r="AO82" s="1062" t="str">
        <f>IF(A82=AO16,D82,"")</f>
        <v/>
      </c>
      <c r="AP82" s="1087" t="str">
        <f>IF(A82=AO16,C82,"")</f>
        <v/>
      </c>
      <c r="AQ82" s="1088" t="str">
        <f>IF(ISTEXT(AO82),AO82,(AO82/AO22)*AQ22)</f>
        <v/>
      </c>
      <c r="AR82" s="1062" t="str">
        <f>IF(A82=AR16,D82,"")</f>
        <v/>
      </c>
      <c r="AS82" s="1089" t="str">
        <f>IF(A82=AR16,C82,"")</f>
        <v/>
      </c>
      <c r="AT82" s="1090" t="str">
        <f>IF(ISTEXT(AR82),AR82,(AR82/AR22)*AT22)</f>
        <v/>
      </c>
      <c r="AU82" s="1062" t="str">
        <f>IF(A82=AU16,D82,"")</f>
        <v/>
      </c>
      <c r="AV82" s="1091" t="str">
        <f>IF(A82=AU16,C82,"")</f>
        <v/>
      </c>
      <c r="AW82" s="1092" t="str">
        <f>IF(ISTEXT(AU82),AU82,(AU82/AU22)*AW22)</f>
        <v/>
      </c>
    </row>
    <row r="83" spans="1:49" ht="18.75">
      <c r="A83" s="1058">
        <v>6</v>
      </c>
      <c r="B83" s="1203" t="s">
        <v>47</v>
      </c>
      <c r="C83" s="1204" t="s">
        <v>9</v>
      </c>
      <c r="D83" s="1205">
        <v>0.12</v>
      </c>
      <c r="E83" s="1062" t="str">
        <f>IF(A83=E16,D83,"")</f>
        <v/>
      </c>
      <c r="F83" s="1063" t="str">
        <f>IF(A83=E16,C83,"")</f>
        <v/>
      </c>
      <c r="G83" s="1064" t="str">
        <f>IF(ISTEXT(E83),E83,(E83/E22)*G22)</f>
        <v/>
      </c>
      <c r="H83" s="1062" t="str">
        <f>IF(A83=H16,D83,"")</f>
        <v/>
      </c>
      <c r="I83" s="1065" t="str">
        <f>IF(A83=H16,C83,"")</f>
        <v/>
      </c>
      <c r="J83" s="1066" t="str">
        <f>IF(ISTEXT(H83),H83,(H83/H22)*J22)</f>
        <v/>
      </c>
      <c r="K83" s="1062" t="str">
        <f>IF(A83=K16,D83,"")</f>
        <v/>
      </c>
      <c r="L83" s="1067" t="str">
        <f>IF(A83=K16,C83,"")</f>
        <v/>
      </c>
      <c r="M83" s="1068" t="str">
        <f>IF(ISTEXT(K83),K83,(K83/K22)*M22)</f>
        <v/>
      </c>
      <c r="N83" s="1062" t="str">
        <f>IF(A83=N16,D83,"")</f>
        <v/>
      </c>
      <c r="O83" s="1069" t="str">
        <f>IF(A83=N16,C83,"")</f>
        <v/>
      </c>
      <c r="P83" s="1070" t="str">
        <f>IF(ISTEXT(N83),N83,(N83/N22)*P22)</f>
        <v/>
      </c>
      <c r="Q83" s="1062" t="str">
        <f>IF(A83=Q16,D83,"")</f>
        <v/>
      </c>
      <c r="R83" s="1071" t="str">
        <f>IF(A83=Q16,C83,"")</f>
        <v/>
      </c>
      <c r="S83" s="1072" t="str">
        <f>IF(ISTEXT(Q83),Q83,(Q83/Q22)*S22)</f>
        <v/>
      </c>
      <c r="T83" s="1062">
        <f>IF(A83=T16,D83,"")</f>
        <v>0.12</v>
      </c>
      <c r="U83" s="1073" t="str">
        <f>IF(A83=T16,C83,"")</f>
        <v>Kg</v>
      </c>
      <c r="V83" s="1074">
        <f>IF(ISTEXT(T83),T83,(T83/T22)*V22)</f>
        <v>0.3</v>
      </c>
      <c r="W83" s="1062" t="str">
        <f>IF(A83=W16,D83,"")</f>
        <v/>
      </c>
      <c r="X83" s="1075" t="str">
        <f>IF(A83=W16,C83,"")</f>
        <v/>
      </c>
      <c r="Y83" s="1076" t="str">
        <f>IF(ISTEXT(W83),W83,(W83/W22)*Y22)</f>
        <v/>
      </c>
      <c r="Z83" s="1062" t="str">
        <f>IF(A83=Z16,D83,"")</f>
        <v/>
      </c>
      <c r="AA83" s="1077" t="str">
        <f>IF(A83=Z16,C83,"")</f>
        <v/>
      </c>
      <c r="AB83" s="1078" t="str">
        <f>IF(ISTEXT(Z83),Z83,(Z83/Z22)*AB22)</f>
        <v/>
      </c>
      <c r="AC83" s="1062" t="str">
        <f>IF(A83=AC16,D83,"")</f>
        <v/>
      </c>
      <c r="AD83" s="1079" t="str">
        <f>IF(A83=AC16,C83,"")</f>
        <v/>
      </c>
      <c r="AE83" s="1080" t="str">
        <f>IF(ISTEXT(AC83),AC83,(AC83/AC22)*AE22)</f>
        <v/>
      </c>
      <c r="AF83" s="1062" t="str">
        <f>IF(A83=AF16,D83,"")</f>
        <v/>
      </c>
      <c r="AG83" s="1081" t="str">
        <f>IF(A83=AF16,C83,"")</f>
        <v/>
      </c>
      <c r="AH83" s="1082" t="str">
        <f>IF(ISTEXT(AF83),AF83,(AF83/AF22)*AH22)</f>
        <v/>
      </c>
      <c r="AI83" s="1062" t="str">
        <f>IF(A83=AI16,D83,"")</f>
        <v/>
      </c>
      <c r="AJ83" s="1083" t="str">
        <f>IF(A83=AI16,C83,"")</f>
        <v/>
      </c>
      <c r="AK83" s="1084" t="str">
        <f>IF(ISTEXT(AI83),AI83,(AI83/AI22)*AK22)</f>
        <v/>
      </c>
      <c r="AL83" s="1062" t="str">
        <f>IF(A83=AL16,D83,"")</f>
        <v/>
      </c>
      <c r="AM83" s="1085" t="str">
        <f>IF(A83=AL16,C83,"")</f>
        <v/>
      </c>
      <c r="AN83" s="1086" t="str">
        <f>IF(ISTEXT(AL83),AL83,(AL83/AL22)*AN22)</f>
        <v/>
      </c>
      <c r="AO83" s="1062" t="str">
        <f>IF(A83=AO16,D83,"")</f>
        <v/>
      </c>
      <c r="AP83" s="1087" t="str">
        <f>IF(A83=AO16,C83,"")</f>
        <v/>
      </c>
      <c r="AQ83" s="1088" t="str">
        <f>IF(ISTEXT(AO83),AO83,(AO83/AO22)*AQ22)</f>
        <v/>
      </c>
      <c r="AR83" s="1062" t="str">
        <f>IF(A83=AR16,D83,"")</f>
        <v/>
      </c>
      <c r="AS83" s="1089" t="str">
        <f>IF(A83=AR16,C83,"")</f>
        <v/>
      </c>
      <c r="AT83" s="1090" t="str">
        <f>IF(ISTEXT(AR83),AR83,(AR83/AR22)*AT22)</f>
        <v/>
      </c>
      <c r="AU83" s="1062" t="str">
        <f>IF(A83=AU16,D83,"")</f>
        <v/>
      </c>
      <c r="AV83" s="1091" t="str">
        <f>IF(A83=AU16,C83,"")</f>
        <v/>
      </c>
      <c r="AW83" s="1092" t="str">
        <f>IF(ISTEXT(AU83),AU83,(AU83/AU22)*AW22)</f>
        <v/>
      </c>
    </row>
    <row r="84" spans="1:49" ht="18.75">
      <c r="A84" s="1058">
        <v>6</v>
      </c>
      <c r="B84" s="1203" t="s">
        <v>48</v>
      </c>
      <c r="C84" s="1204" t="s">
        <v>9</v>
      </c>
      <c r="D84" s="1205">
        <v>0.02</v>
      </c>
      <c r="E84" s="1062" t="str">
        <f>IF(A84=E16,D84,"")</f>
        <v/>
      </c>
      <c r="F84" s="1063" t="str">
        <f>IF(A84=E16,C84,"")</f>
        <v/>
      </c>
      <c r="G84" s="1064" t="str">
        <f>IF(ISTEXT(E84),E84,(E84/E22)*G22)</f>
        <v/>
      </c>
      <c r="H84" s="1062" t="str">
        <f>IF(A84=H16,D84,"")</f>
        <v/>
      </c>
      <c r="I84" s="1065" t="str">
        <f>IF(A84=H16,C84,"")</f>
        <v/>
      </c>
      <c r="J84" s="1066" t="str">
        <f>IF(ISTEXT(H84),H84,(H84/H22)*J22)</f>
        <v/>
      </c>
      <c r="K84" s="1062" t="str">
        <f>IF(A84=K16,D84,"")</f>
        <v/>
      </c>
      <c r="L84" s="1067" t="str">
        <f>IF(A84=K16,C84,"")</f>
        <v/>
      </c>
      <c r="M84" s="1068" t="str">
        <f>IF(ISTEXT(K84),K84,(K84/K22)*M22)</f>
        <v/>
      </c>
      <c r="N84" s="1062" t="str">
        <f>IF(A84=N16,D84,"")</f>
        <v/>
      </c>
      <c r="O84" s="1069" t="str">
        <f>IF(A84=N16,C84,"")</f>
        <v/>
      </c>
      <c r="P84" s="1070" t="str">
        <f>IF(ISTEXT(N84),N84,(N84/N22)*P22)</f>
        <v/>
      </c>
      <c r="Q84" s="1062" t="str">
        <f>IF(A84=Q16,D84,"")</f>
        <v/>
      </c>
      <c r="R84" s="1071" t="str">
        <f>IF(A84=Q16,C84,"")</f>
        <v/>
      </c>
      <c r="S84" s="1072" t="str">
        <f>IF(ISTEXT(Q84),Q84,(Q84/Q22)*S22)</f>
        <v/>
      </c>
      <c r="T84" s="1062">
        <f>IF(A84=T16,D84,"")</f>
        <v>0.02</v>
      </c>
      <c r="U84" s="1073" t="str">
        <f>IF(A84=T16,C84,"")</f>
        <v>Kg</v>
      </c>
      <c r="V84" s="1074">
        <f>IF(ISTEXT(T84),T84,(T84/T22)*V22)</f>
        <v>0.05</v>
      </c>
      <c r="W84" s="1062" t="str">
        <f>IF(A84=W16,D84,"")</f>
        <v/>
      </c>
      <c r="X84" s="1075" t="str">
        <f>IF(A84=W16,C84,"")</f>
        <v/>
      </c>
      <c r="Y84" s="1076" t="str">
        <f>IF(ISTEXT(W84),W84,(W84/W22)*Y22)</f>
        <v/>
      </c>
      <c r="Z84" s="1062" t="str">
        <f>IF(A84=Z16,D84,"")</f>
        <v/>
      </c>
      <c r="AA84" s="1077" t="str">
        <f>IF(A84=Z16,C84,"")</f>
        <v/>
      </c>
      <c r="AB84" s="1078" t="str">
        <f>IF(ISTEXT(Z84),Z84,(Z84/Z22)*AB22)</f>
        <v/>
      </c>
      <c r="AC84" s="1062" t="str">
        <f>IF(A84=AC16,D84,"")</f>
        <v/>
      </c>
      <c r="AD84" s="1079" t="str">
        <f>IF(A84=AC16,C84,"")</f>
        <v/>
      </c>
      <c r="AE84" s="1080" t="str">
        <f>IF(ISTEXT(AC84),AC84,(AC84/AC22)*AE22)</f>
        <v/>
      </c>
      <c r="AF84" s="1062" t="str">
        <f>IF(A84=AF16,D84,"")</f>
        <v/>
      </c>
      <c r="AG84" s="1081" t="str">
        <f>IF(A84=AF16,C84,"")</f>
        <v/>
      </c>
      <c r="AH84" s="1082" t="str">
        <f>IF(ISTEXT(AF84),AF84,(AF84/AF22)*AH22)</f>
        <v/>
      </c>
      <c r="AI84" s="1062" t="str">
        <f>IF(A84=AI16,D84,"")</f>
        <v/>
      </c>
      <c r="AJ84" s="1083" t="str">
        <f>IF(A84=AI16,C84,"")</f>
        <v/>
      </c>
      <c r="AK84" s="1084" t="str">
        <f>IF(ISTEXT(AI84),AI84,(AI84/AI22)*AK22)</f>
        <v/>
      </c>
      <c r="AL84" s="1062" t="str">
        <f>IF(A84=AL16,D84,"")</f>
        <v/>
      </c>
      <c r="AM84" s="1085" t="str">
        <f>IF(A84=AL16,C84,"")</f>
        <v/>
      </c>
      <c r="AN84" s="1086" t="str">
        <f>IF(ISTEXT(AL84),AL84,(AL84/AL22)*AN22)</f>
        <v/>
      </c>
      <c r="AO84" s="1062" t="str">
        <f>IF(A84=AO16,D84,"")</f>
        <v/>
      </c>
      <c r="AP84" s="1087" t="str">
        <f>IF(A84=AO16,C84,"")</f>
        <v/>
      </c>
      <c r="AQ84" s="1088" t="str">
        <f>IF(ISTEXT(AO84),AO84,(AO84/AO22)*AQ22)</f>
        <v/>
      </c>
      <c r="AR84" s="1062" t="str">
        <f>IF(A84=AR16,D84,"")</f>
        <v/>
      </c>
      <c r="AS84" s="1089" t="str">
        <f>IF(A84=AR16,C84,"")</f>
        <v/>
      </c>
      <c r="AT84" s="1090" t="str">
        <f>IF(ISTEXT(AR84),AR84,(AR84/AR22)*AT22)</f>
        <v/>
      </c>
      <c r="AU84" s="1062" t="str">
        <f>IF(A84=AU16,D84,"")</f>
        <v/>
      </c>
      <c r="AV84" s="1091" t="str">
        <f>IF(A84=AU16,C84,"")</f>
        <v/>
      </c>
      <c r="AW84" s="1092" t="str">
        <f>IF(ISTEXT(AU84),AU84,(AU84/AU22)*AW22)</f>
        <v/>
      </c>
    </row>
    <row r="85" spans="1:49" ht="18.75">
      <c r="A85" s="1058"/>
      <c r="B85" s="1352"/>
      <c r="C85" s="1409"/>
      <c r="D85" s="1410"/>
      <c r="E85" s="1062" t="str">
        <f>IF(A85=E16,D85,"")</f>
        <v/>
      </c>
      <c r="F85" s="1063" t="str">
        <f>IF(A85=E16,C85,"")</f>
        <v/>
      </c>
      <c r="G85" s="1064" t="str">
        <f>IF(ISTEXT(E85),E85,(E85/E22)*G22)</f>
        <v/>
      </c>
      <c r="H85" s="1062" t="str">
        <f>IF(A85=H16,D85,"")</f>
        <v/>
      </c>
      <c r="I85" s="1065" t="str">
        <f>IF(A85=H16,C85,"")</f>
        <v/>
      </c>
      <c r="J85" s="1066" t="str">
        <f>IF(ISTEXT(H85),H85,(H85/H22)*J22)</f>
        <v/>
      </c>
      <c r="K85" s="1062" t="str">
        <f>IF(A85=K16,D85,"")</f>
        <v/>
      </c>
      <c r="L85" s="1067" t="str">
        <f>IF(A85=K16,C85,"")</f>
        <v/>
      </c>
      <c r="M85" s="1068" t="str">
        <f>IF(ISTEXT(K85),K85,(K85/K22)*M22)</f>
        <v/>
      </c>
      <c r="N85" s="1062" t="str">
        <f>IF(A85=N16,D85,"")</f>
        <v/>
      </c>
      <c r="O85" s="1069" t="str">
        <f>IF(A85=N16,C85,"")</f>
        <v/>
      </c>
      <c r="P85" s="1070" t="str">
        <f>IF(ISTEXT(N85),N85,(N85/N22)*P22)</f>
        <v/>
      </c>
      <c r="Q85" s="1062" t="str">
        <f>IF(A85=Q16,D85,"")</f>
        <v/>
      </c>
      <c r="R85" s="1071" t="str">
        <f>IF(A85=Q16,C85,"")</f>
        <v/>
      </c>
      <c r="S85" s="1072" t="str">
        <f>IF(ISTEXT(Q85),Q85,(Q85/Q22)*S22)</f>
        <v/>
      </c>
      <c r="T85" s="1062" t="str">
        <f>IF(A85=T16,D85,"")</f>
        <v/>
      </c>
      <c r="U85" s="1073" t="str">
        <f>IF(A85=T16,C85,"")</f>
        <v/>
      </c>
      <c r="V85" s="1074" t="str">
        <f>IF(ISTEXT(T85),T85,(T85/T22)*V22)</f>
        <v/>
      </c>
      <c r="W85" s="1062" t="str">
        <f>IF(A85=W16,D85,"")</f>
        <v/>
      </c>
      <c r="X85" s="1075" t="str">
        <f>IF(A85=W16,C85,"")</f>
        <v/>
      </c>
      <c r="Y85" s="1076" t="str">
        <f>IF(ISTEXT(W85),W85,(W85/W22)*Y22)</f>
        <v/>
      </c>
      <c r="Z85" s="1062" t="str">
        <f>IF(A85=Z16,D85,"")</f>
        <v/>
      </c>
      <c r="AA85" s="1077" t="str">
        <f>IF(A85=Z16,C85,"")</f>
        <v/>
      </c>
      <c r="AB85" s="1078" t="str">
        <f>IF(ISTEXT(Z85),Z85,(Z85/Z22)*AB22)</f>
        <v/>
      </c>
      <c r="AC85" s="1062" t="str">
        <f>IF(A85=AC16,D85,"")</f>
        <v/>
      </c>
      <c r="AD85" s="1079" t="str">
        <f>IF(A85=AC16,C85,"")</f>
        <v/>
      </c>
      <c r="AE85" s="1080" t="str">
        <f>IF(ISTEXT(AC85),AC85,(AC85/AC22)*AE22)</f>
        <v/>
      </c>
      <c r="AF85" s="1062" t="str">
        <f>IF(A85=AF16,D85,"")</f>
        <v/>
      </c>
      <c r="AG85" s="1081" t="str">
        <f>IF(A85=AF16,C85,"")</f>
        <v/>
      </c>
      <c r="AH85" s="1082" t="str">
        <f>IF(ISTEXT(AF85),AF85,(AF85/AF22)*AH22)</f>
        <v/>
      </c>
      <c r="AI85" s="1062" t="str">
        <f>IF(A85=AI16,D85,"")</f>
        <v/>
      </c>
      <c r="AJ85" s="1083" t="str">
        <f>IF(A85=AI16,C85,"")</f>
        <v/>
      </c>
      <c r="AK85" s="1084" t="str">
        <f>IF(ISTEXT(AI85),AI85,(AI85/AI22)*AK22)</f>
        <v/>
      </c>
      <c r="AL85" s="1062" t="str">
        <f>IF(A85=AL16,D85,"")</f>
        <v/>
      </c>
      <c r="AM85" s="1085" t="str">
        <f>IF(A85=AL16,C85,"")</f>
        <v/>
      </c>
      <c r="AN85" s="1086" t="str">
        <f>IF(ISTEXT(AL85),AL85,(AL85/AL22)*AN22)</f>
        <v/>
      </c>
      <c r="AO85" s="1062" t="str">
        <f>IF(A85=AO16,D85,"")</f>
        <v/>
      </c>
      <c r="AP85" s="1087" t="str">
        <f>IF(A85=AO16,C85,"")</f>
        <v/>
      </c>
      <c r="AQ85" s="1088" t="str">
        <f>IF(ISTEXT(AO85),AO85,(AO85/AO22)*AQ22)</f>
        <v/>
      </c>
      <c r="AR85" s="1062" t="str">
        <f>IF(A85=AR16,D85,"")</f>
        <v/>
      </c>
      <c r="AS85" s="1089" t="str">
        <f>IF(A85=AR16,C85,"")</f>
        <v/>
      </c>
      <c r="AT85" s="1090" t="str">
        <f>IF(ISTEXT(AR85),AR85,(AR85/AR22)*AT22)</f>
        <v/>
      </c>
      <c r="AU85" s="1062" t="str">
        <f>IF(A85=AU16,D85,"")</f>
        <v/>
      </c>
      <c r="AV85" s="1091" t="str">
        <f>IF(A85=AU16,C85,"")</f>
        <v/>
      </c>
      <c r="AW85" s="1092" t="str">
        <f>IF(ISTEXT(AU85),AU85,(AU85/AU22)*AW22)</f>
        <v/>
      </c>
    </row>
    <row r="86" spans="1:49" ht="18.75">
      <c r="A86" s="1058">
        <v>7</v>
      </c>
      <c r="B86" s="1214" t="s">
        <v>123</v>
      </c>
      <c r="C86" s="1215" t="s">
        <v>9</v>
      </c>
      <c r="D86" s="1216">
        <v>0.15</v>
      </c>
      <c r="E86" s="1062" t="str">
        <f>IF(A86=E16,D86,"")</f>
        <v/>
      </c>
      <c r="F86" s="1063" t="str">
        <f>IF(A86=E16,C86,"")</f>
        <v/>
      </c>
      <c r="G86" s="1064" t="str">
        <f>IF(ISTEXT(E86),E86,(E86/E22)*G22)</f>
        <v/>
      </c>
      <c r="H86" s="1062" t="str">
        <f>IF(A86=H16,D86,"")</f>
        <v/>
      </c>
      <c r="I86" s="1065" t="str">
        <f>IF(A86=H16,C86,"")</f>
        <v/>
      </c>
      <c r="J86" s="1066" t="str">
        <f>IF(ISTEXT(H86),H86,(H86/H22)*J22)</f>
        <v/>
      </c>
      <c r="K86" s="1062" t="str">
        <f>IF(A86=K16,D86,"")</f>
        <v/>
      </c>
      <c r="L86" s="1067" t="str">
        <f>IF(A86=K16,C86,"")</f>
        <v/>
      </c>
      <c r="M86" s="1068" t="str">
        <f>IF(ISTEXT(K86),K86,(K86/K22)*M22)</f>
        <v/>
      </c>
      <c r="N86" s="1062" t="str">
        <f>IF(A86=N16,D86,"")</f>
        <v/>
      </c>
      <c r="O86" s="1069" t="str">
        <f>IF(A86=N16,C86,"")</f>
        <v/>
      </c>
      <c r="P86" s="1070" t="str">
        <f>IF(ISTEXT(N86),N86,(N86/N22)*P22)</f>
        <v/>
      </c>
      <c r="Q86" s="1062" t="str">
        <f>IF(A86=Q16,D86,"")</f>
        <v/>
      </c>
      <c r="R86" s="1071" t="str">
        <f>IF(A86=Q16,C86,"")</f>
        <v/>
      </c>
      <c r="S86" s="1072" t="str">
        <f>IF(ISTEXT(Q86),Q86,(Q86/Q22)*S22)</f>
        <v/>
      </c>
      <c r="T86" s="1062" t="str">
        <f>IF(A86=T16,D86,"")</f>
        <v/>
      </c>
      <c r="U86" s="1073" t="str">
        <f>IF(A86=T16,C86,"")</f>
        <v/>
      </c>
      <c r="V86" s="1074" t="str">
        <f>IF(ISTEXT(T86),T86,(T86/T22)*V22)</f>
        <v/>
      </c>
      <c r="W86" s="1062">
        <f>IF(A86=W16,D86,"")</f>
        <v>0.15</v>
      </c>
      <c r="X86" s="1075" t="str">
        <f>IF(A86=W16,C86,"")</f>
        <v>Kg</v>
      </c>
      <c r="Y86" s="1076">
        <f>IF(ISTEXT(W86),W86,(W86/W22)*Y22)</f>
        <v>0.24999999999999997</v>
      </c>
      <c r="Z86" s="1062" t="str">
        <f>IF(A86=Z16,D86,"")</f>
        <v/>
      </c>
      <c r="AA86" s="1077" t="str">
        <f>IF(A86=Z16,C86,"")</f>
        <v/>
      </c>
      <c r="AB86" s="1078" t="str">
        <f>IF(ISTEXT(Z86),Z86,(Z86/Z22)*AB22)</f>
        <v/>
      </c>
      <c r="AC86" s="1062" t="str">
        <f>IF(A86=AC16,D86,"")</f>
        <v/>
      </c>
      <c r="AD86" s="1079" t="str">
        <f>IF(A86=AC16,C86,"")</f>
        <v/>
      </c>
      <c r="AE86" s="1080" t="str">
        <f>IF(ISTEXT(AC86),AC86,(AC86/AC22)*AE22)</f>
        <v/>
      </c>
      <c r="AF86" s="1062" t="str">
        <f>IF(A86=AF16,D86,"")</f>
        <v/>
      </c>
      <c r="AG86" s="1081" t="str">
        <f>IF(A86=AF16,C86,"")</f>
        <v/>
      </c>
      <c r="AH86" s="1082" t="str">
        <f>IF(ISTEXT(AF86),AF86,(AF86/AF22)*AH22)</f>
        <v/>
      </c>
      <c r="AI86" s="1062" t="str">
        <f>IF(A86=AI16,D86,"")</f>
        <v/>
      </c>
      <c r="AJ86" s="1083" t="str">
        <f>IF(A86=AI16,C86,"")</f>
        <v/>
      </c>
      <c r="AK86" s="1084" t="str">
        <f>IF(ISTEXT(AI86),AI86,(AI86/AI22)*AK22)</f>
        <v/>
      </c>
      <c r="AL86" s="1062" t="str">
        <f>IF(A86=AL16,D86,"")</f>
        <v/>
      </c>
      <c r="AM86" s="1085" t="str">
        <f>IF(A86=AL16,C86,"")</f>
        <v/>
      </c>
      <c r="AN86" s="1086" t="str">
        <f>IF(ISTEXT(AL86),AL86,(AL86/AL22)*AN22)</f>
        <v/>
      </c>
      <c r="AO86" s="1062" t="str">
        <f>IF(A86=AO16,D86,"")</f>
        <v/>
      </c>
      <c r="AP86" s="1087" t="str">
        <f>IF(A86=AO16,C86,"")</f>
        <v/>
      </c>
      <c r="AQ86" s="1088" t="str">
        <f>IF(ISTEXT(AO86),AO86,(AO86/AO22)*AQ22)</f>
        <v/>
      </c>
      <c r="AR86" s="1062" t="str">
        <f>IF(A86=AR16,D86,"")</f>
        <v/>
      </c>
      <c r="AS86" s="1089" t="str">
        <f>IF(A86=AR16,C86,"")</f>
        <v/>
      </c>
      <c r="AT86" s="1090" t="str">
        <f>IF(ISTEXT(AR86),AR86,(AR86/AR22)*AT22)</f>
        <v/>
      </c>
      <c r="AU86" s="1062" t="str">
        <f>IF(A86=AU16,D86,"")</f>
        <v/>
      </c>
      <c r="AV86" s="1091" t="str">
        <f>IF(A86=AU16,C86,"")</f>
        <v/>
      </c>
      <c r="AW86" s="1092" t="str">
        <f>IF(ISTEXT(AU86),AU86,(AU86/AU22)*AW22)</f>
        <v/>
      </c>
    </row>
    <row r="87" spans="1:49" ht="18.75">
      <c r="A87" s="1058">
        <v>7</v>
      </c>
      <c r="B87" s="1214" t="s">
        <v>126</v>
      </c>
      <c r="C87" s="1215" t="s">
        <v>62</v>
      </c>
      <c r="D87" s="1216">
        <v>2</v>
      </c>
      <c r="E87" s="1062" t="str">
        <f>IF(A87=E16,D87,"")</f>
        <v/>
      </c>
      <c r="F87" s="1063" t="str">
        <f>IF(A87=E16,C87,"")</f>
        <v/>
      </c>
      <c r="G87" s="1064" t="str">
        <f>IF(ISTEXT(E87),E87,(E87/E22)*G22)</f>
        <v/>
      </c>
      <c r="H87" s="1062" t="str">
        <f>IF(A87=H16,D87,"")</f>
        <v/>
      </c>
      <c r="I87" s="1065" t="str">
        <f>IF(A87=H16,C87,"")</f>
        <v/>
      </c>
      <c r="J87" s="1066" t="str">
        <f>IF(ISTEXT(H87),H87,(H87/H22)*J22)</f>
        <v/>
      </c>
      <c r="K87" s="1062" t="str">
        <f>IF(A87=K16,D87,"")</f>
        <v/>
      </c>
      <c r="L87" s="1067" t="str">
        <f>IF(A87=K16,C87,"")</f>
        <v/>
      </c>
      <c r="M87" s="1068" t="str">
        <f>IF(ISTEXT(K87),K87,(K87/K22)*M22)</f>
        <v/>
      </c>
      <c r="N87" s="1062" t="str">
        <f>IF(A87=N16,D87,"")</f>
        <v/>
      </c>
      <c r="O87" s="1069" t="str">
        <f>IF(A87=N16,C87,"")</f>
        <v/>
      </c>
      <c r="P87" s="1070" t="str">
        <f>IF(ISTEXT(N87),N87,(N87/N22)*P22)</f>
        <v/>
      </c>
      <c r="Q87" s="1062" t="str">
        <f>IF(A87=Q16,D87,"")</f>
        <v/>
      </c>
      <c r="R87" s="1071" t="str">
        <f>IF(A87=Q16,C87,"")</f>
        <v/>
      </c>
      <c r="S87" s="1072" t="str">
        <f>IF(ISTEXT(Q87),Q87,(Q87/Q22)*S22)</f>
        <v/>
      </c>
      <c r="T87" s="1062" t="str">
        <f>IF(A87=T16,D87,"")</f>
        <v/>
      </c>
      <c r="U87" s="1073" t="str">
        <f>IF(A87=T16,C87,"")</f>
        <v/>
      </c>
      <c r="V87" s="1074" t="str">
        <f>IF(ISTEXT(T87),T87,(T87/T22)*V22)</f>
        <v/>
      </c>
      <c r="W87" s="1062">
        <f>IF(A87=W16,D87,"")</f>
        <v>2</v>
      </c>
      <c r="X87" s="1075" t="str">
        <f>IF(A87=W16,C87,"")</f>
        <v>œufs</v>
      </c>
      <c r="Y87" s="1076">
        <f>IF(ISTEXT(W87),W87,(W87/W22)*Y22)</f>
        <v>3.333333333333333</v>
      </c>
      <c r="Z87" s="1062" t="str">
        <f>IF(A87=Z16,D87,"")</f>
        <v/>
      </c>
      <c r="AA87" s="1077" t="str">
        <f>IF(A87=Z16,C87,"")</f>
        <v/>
      </c>
      <c r="AB87" s="1078" t="str">
        <f>IF(ISTEXT(Z87),Z87,(Z87/Z22)*AB22)</f>
        <v/>
      </c>
      <c r="AC87" s="1062" t="str">
        <f>IF(A87=AC16,D87,"")</f>
        <v/>
      </c>
      <c r="AD87" s="1079" t="str">
        <f>IF(A87=AC16,C87,"")</f>
        <v/>
      </c>
      <c r="AE87" s="1080" t="str">
        <f>IF(ISTEXT(AC87),AC87,(AC87/AC22)*AE22)</f>
        <v/>
      </c>
      <c r="AF87" s="1062" t="str">
        <f>IF(A87=AF16,D87,"")</f>
        <v/>
      </c>
      <c r="AG87" s="1081" t="str">
        <f>IF(A87=AF16,C87,"")</f>
        <v/>
      </c>
      <c r="AH87" s="1082" t="str">
        <f>IF(ISTEXT(AF87),AF87,(AF87/AF22)*AH22)</f>
        <v/>
      </c>
      <c r="AI87" s="1062" t="str">
        <f>IF(A87=AI16,D87,"")</f>
        <v/>
      </c>
      <c r="AJ87" s="1083" t="str">
        <f>IF(A87=AI16,C87,"")</f>
        <v/>
      </c>
      <c r="AK87" s="1084" t="str">
        <f>IF(ISTEXT(AI87),AI87,(AI87/AI22)*AK22)</f>
        <v/>
      </c>
      <c r="AL87" s="1062" t="str">
        <f>IF(A87=AL16,D87,"")</f>
        <v/>
      </c>
      <c r="AM87" s="1085" t="str">
        <f>IF(A87=AL16,C87,"")</f>
        <v/>
      </c>
      <c r="AN87" s="1086" t="str">
        <f>IF(ISTEXT(AL87),AL87,(AL87/AL22)*AN22)</f>
        <v/>
      </c>
      <c r="AO87" s="1062" t="str">
        <f>IF(A87=AO16,D87,"")</f>
        <v/>
      </c>
      <c r="AP87" s="1087" t="str">
        <f>IF(A87=AO16,C87,"")</f>
        <v/>
      </c>
      <c r="AQ87" s="1088" t="str">
        <f>IF(ISTEXT(AO87),AO87,(AO87/AO22)*AQ22)</f>
        <v/>
      </c>
      <c r="AR87" s="1062" t="str">
        <f>IF(A87=AR16,D87,"")</f>
        <v/>
      </c>
      <c r="AS87" s="1089" t="str">
        <f>IF(A87=AR16,C87,"")</f>
        <v/>
      </c>
      <c r="AT87" s="1090" t="str">
        <f>IF(ISTEXT(AR87),AR87,(AR87/AR22)*AT22)</f>
        <v/>
      </c>
      <c r="AU87" s="1062" t="str">
        <f>IF(A87=AU16,D87,"")</f>
        <v/>
      </c>
      <c r="AV87" s="1091" t="str">
        <f>IF(A87=AU16,C87,"")</f>
        <v/>
      </c>
      <c r="AW87" s="1092" t="str">
        <f>IF(ISTEXT(AU87),AU87,(AU87/AU22)*AW22)</f>
        <v/>
      </c>
    </row>
    <row r="88" spans="1:49" ht="18.75">
      <c r="A88" s="1058">
        <v>7</v>
      </c>
      <c r="B88" s="1214" t="s">
        <v>125</v>
      </c>
      <c r="C88" s="1215" t="s">
        <v>294</v>
      </c>
      <c r="D88" s="1216">
        <v>1</v>
      </c>
      <c r="E88" s="1062" t="str">
        <f>IF(A88=E16,D88,"")</f>
        <v/>
      </c>
      <c r="F88" s="1063" t="str">
        <f>IF(A88=E16,C88,"")</f>
        <v/>
      </c>
      <c r="G88" s="1064" t="str">
        <f>IF(ISTEXT(E88),E88,(E88/E22)*G22)</f>
        <v/>
      </c>
      <c r="H88" s="1062" t="str">
        <f>IF(A88=H16,D88,"")</f>
        <v/>
      </c>
      <c r="I88" s="1065" t="str">
        <f>IF(A88=H16,C88,"")</f>
        <v/>
      </c>
      <c r="J88" s="1066" t="str">
        <f>IF(ISTEXT(H88),H88,(H88/H22)*J22)</f>
        <v/>
      </c>
      <c r="K88" s="1062" t="str">
        <f>IF(A88=K16,D88,"")</f>
        <v/>
      </c>
      <c r="L88" s="1067" t="str">
        <f>IF(A88=K16,C88,"")</f>
        <v/>
      </c>
      <c r="M88" s="1068" t="str">
        <f>IF(ISTEXT(K88),K88,(K88/K22)*M22)</f>
        <v/>
      </c>
      <c r="N88" s="1062" t="str">
        <f>IF(A88=N16,D88,"")</f>
        <v/>
      </c>
      <c r="O88" s="1069" t="str">
        <f>IF(A88=N16,C88,"")</f>
        <v/>
      </c>
      <c r="P88" s="1070" t="str">
        <f>IF(ISTEXT(N88),N88,(N88/N22)*P22)</f>
        <v/>
      </c>
      <c r="Q88" s="1062" t="str">
        <f>IF(A88=Q16,D88,"")</f>
        <v/>
      </c>
      <c r="R88" s="1071" t="str">
        <f>IF(A88=Q16,C88,"")</f>
        <v/>
      </c>
      <c r="S88" s="1072" t="str">
        <f>IF(ISTEXT(Q88),Q88,(Q88/Q22)*S22)</f>
        <v/>
      </c>
      <c r="T88" s="1062" t="str">
        <f>IF(A88=T16,D88,"")</f>
        <v/>
      </c>
      <c r="U88" s="1073" t="str">
        <f>IF(A88=T16,C88,"")</f>
        <v/>
      </c>
      <c r="V88" s="1074" t="str">
        <f>IF(ISTEXT(T88),T88,(T88/T22)*V22)</f>
        <v/>
      </c>
      <c r="W88" s="1062">
        <f>IF(A88=W16,D88,"")</f>
        <v>1</v>
      </c>
      <c r="X88" s="1075" t="str">
        <f>IF(A88=W16,C88,"")</f>
        <v>L</v>
      </c>
      <c r="Y88" s="1076">
        <f>IF(ISTEXT(W88),W88,(W88/W22)*Y22)</f>
        <v>1.6666666666666665</v>
      </c>
      <c r="Z88" s="1062" t="str">
        <f>IF(A88=Z16,D88,"")</f>
        <v/>
      </c>
      <c r="AA88" s="1077" t="str">
        <f>IF(A88=Z16,C88,"")</f>
        <v/>
      </c>
      <c r="AB88" s="1078" t="str">
        <f>IF(ISTEXT(Z88),Z88,(Z88/Z22)*AB22)</f>
        <v/>
      </c>
      <c r="AC88" s="1062" t="str">
        <f>IF(A88=AC16,D88,"")</f>
        <v/>
      </c>
      <c r="AD88" s="1079" t="str">
        <f>IF(A88=AC16,C88,"")</f>
        <v/>
      </c>
      <c r="AE88" s="1080" t="str">
        <f>IF(ISTEXT(AC88),AC88,(AC88/AC22)*AE22)</f>
        <v/>
      </c>
      <c r="AF88" s="1062" t="str">
        <f>IF(A88=AF16,D88,"")</f>
        <v/>
      </c>
      <c r="AG88" s="1081" t="str">
        <f>IF(A88=AF16,C88,"")</f>
        <v/>
      </c>
      <c r="AH88" s="1082" t="str">
        <f>IF(ISTEXT(AF88),AF88,(AF88/AF22)*AH22)</f>
        <v/>
      </c>
      <c r="AI88" s="1062" t="str">
        <f>IF(A88=AI16,D88,"")</f>
        <v/>
      </c>
      <c r="AJ88" s="1083" t="str">
        <f>IF(A88=AI16,C88,"")</f>
        <v/>
      </c>
      <c r="AK88" s="1084" t="str">
        <f>IF(ISTEXT(AI88),AI88,(AI88/AI22)*AK22)</f>
        <v/>
      </c>
      <c r="AL88" s="1062" t="str">
        <f>IF(A88=AL16,D88,"")</f>
        <v/>
      </c>
      <c r="AM88" s="1085" t="str">
        <f>IF(A88=AL16,C88,"")</f>
        <v/>
      </c>
      <c r="AN88" s="1086" t="str">
        <f>IF(ISTEXT(AL88),AL88,(AL88/AL22)*AN22)</f>
        <v/>
      </c>
      <c r="AO88" s="1062" t="str">
        <f>IF(A88=AO16,D88,"")</f>
        <v/>
      </c>
      <c r="AP88" s="1087" t="str">
        <f>IF(A88=AO16,C88,"")</f>
        <v/>
      </c>
      <c r="AQ88" s="1088" t="str">
        <f>IF(ISTEXT(AO88),AO88,(AO88/AO22)*AQ22)</f>
        <v/>
      </c>
      <c r="AR88" s="1062" t="str">
        <f>IF(A88=AR16,D88,"")</f>
        <v/>
      </c>
      <c r="AS88" s="1089" t="str">
        <f>IF(A88=AR16,C88,"")</f>
        <v/>
      </c>
      <c r="AT88" s="1090" t="str">
        <f>IF(ISTEXT(AR88),AR88,(AR88/AR22)*AT22)</f>
        <v/>
      </c>
      <c r="AU88" s="1062" t="str">
        <f>IF(A88=AU16,D88,"")</f>
        <v/>
      </c>
      <c r="AV88" s="1091" t="str">
        <f>IF(A88=AU16,C88,"")</f>
        <v/>
      </c>
      <c r="AW88" s="1092" t="str">
        <f>IF(ISTEXT(AU88),AU88,(AU88/AU22)*AW22)</f>
        <v/>
      </c>
    </row>
    <row r="89" spans="1:49" ht="18.75">
      <c r="A89" s="1058">
        <v>7</v>
      </c>
      <c r="B89" s="1214" t="s">
        <v>124</v>
      </c>
      <c r="C89" s="1215" t="s">
        <v>9</v>
      </c>
      <c r="D89" s="1216">
        <v>0.1</v>
      </c>
      <c r="E89" s="1062" t="str">
        <f>IF(A89=E16,D89,"")</f>
        <v/>
      </c>
      <c r="F89" s="1063" t="str">
        <f>IF(A89=E16,C89,"")</f>
        <v/>
      </c>
      <c r="G89" s="1064" t="str">
        <f>IF(ISTEXT(E89),E89,(E89/E22)*G22)</f>
        <v/>
      </c>
      <c r="H89" s="1062" t="str">
        <f>IF(A89=H16,D89,"")</f>
        <v/>
      </c>
      <c r="I89" s="1065" t="str">
        <f>IF(A89=H16,C89,"")</f>
        <v/>
      </c>
      <c r="J89" s="1066" t="str">
        <f>IF(ISTEXT(H89),H89,(H89/H22)*J22)</f>
        <v/>
      </c>
      <c r="K89" s="1062" t="str">
        <f>IF(A89=K16,D89,"")</f>
        <v/>
      </c>
      <c r="L89" s="1067" t="str">
        <f>IF(A89=K16,C89,"")</f>
        <v/>
      </c>
      <c r="M89" s="1068" t="str">
        <f>IF(ISTEXT(K89),K89,(K89/K22)*M22)</f>
        <v/>
      </c>
      <c r="N89" s="1062" t="str">
        <f>IF(A89=N16,D89,"")</f>
        <v/>
      </c>
      <c r="O89" s="1069" t="str">
        <f>IF(A89=N16,C89,"")</f>
        <v/>
      </c>
      <c r="P89" s="1070" t="str">
        <f>IF(ISTEXT(N89),N89,(N89/N22)*P22)</f>
        <v/>
      </c>
      <c r="Q89" s="1062" t="str">
        <f>IF(A89=Q16,D89,"")</f>
        <v/>
      </c>
      <c r="R89" s="1071" t="str">
        <f>IF(A89=Q16,C89,"")</f>
        <v/>
      </c>
      <c r="S89" s="1072" t="str">
        <f>IF(ISTEXT(Q89),Q89,(Q89/Q22)*S22)</f>
        <v/>
      </c>
      <c r="T89" s="1062" t="str">
        <f>IF(A89=T16,D89,"")</f>
        <v/>
      </c>
      <c r="U89" s="1073" t="str">
        <f>IF(A89=T16,C89,"")</f>
        <v/>
      </c>
      <c r="V89" s="1074" t="str">
        <f>IF(ISTEXT(T89),T89,(T89/T22)*V22)</f>
        <v/>
      </c>
      <c r="W89" s="1062">
        <f>IF(A89=W16,D89,"")</f>
        <v>0.1</v>
      </c>
      <c r="X89" s="1075" t="str">
        <f>IF(A89=W16,C89,"")</f>
        <v>Kg</v>
      </c>
      <c r="Y89" s="1076">
        <f>IF(ISTEXT(W89),W89,(W89/W22)*Y22)</f>
        <v>0.16666666666666666</v>
      </c>
      <c r="Z89" s="1062" t="str">
        <f>IF(A89=Z16,D89,"")</f>
        <v/>
      </c>
      <c r="AA89" s="1077" t="str">
        <f>IF(A89=Z16,C89,"")</f>
        <v/>
      </c>
      <c r="AB89" s="1078" t="str">
        <f>IF(ISTEXT(Z89),Z89,(Z89/Z22)*AB22)</f>
        <v/>
      </c>
      <c r="AC89" s="1062" t="str">
        <f>IF(A89=AC16,D89,"")</f>
        <v/>
      </c>
      <c r="AD89" s="1079" t="str">
        <f>IF(A89=AC16,C89,"")</f>
        <v/>
      </c>
      <c r="AE89" s="1080" t="str">
        <f>IF(ISTEXT(AC89),AC89,(AC89/AC22)*AE22)</f>
        <v/>
      </c>
      <c r="AF89" s="1062" t="str">
        <f>IF(A89=AF16,D89,"")</f>
        <v/>
      </c>
      <c r="AG89" s="1081" t="str">
        <f>IF(A89=AF16,C89,"")</f>
        <v/>
      </c>
      <c r="AH89" s="1082" t="str">
        <f>IF(ISTEXT(AF89),AF89,(AF89/AF22)*AH22)</f>
        <v/>
      </c>
      <c r="AI89" s="1062" t="str">
        <f>IF(A89=AI16,D89,"")</f>
        <v/>
      </c>
      <c r="AJ89" s="1083" t="str">
        <f>IF(A89=AI16,C89,"")</f>
        <v/>
      </c>
      <c r="AK89" s="1084" t="str">
        <f>IF(ISTEXT(AI89),AI89,(AI89/AI22)*AK22)</f>
        <v/>
      </c>
      <c r="AL89" s="1062" t="str">
        <f>IF(A89=AL16,D89,"")</f>
        <v/>
      </c>
      <c r="AM89" s="1085" t="str">
        <f>IF(A89=AL16,C89,"")</f>
        <v/>
      </c>
      <c r="AN89" s="1086" t="str">
        <f>IF(ISTEXT(AL89),AL89,(AL89/AL22)*AN22)</f>
        <v/>
      </c>
      <c r="AO89" s="1062" t="str">
        <f>IF(A89=AO16,D89,"")</f>
        <v/>
      </c>
      <c r="AP89" s="1087" t="str">
        <f>IF(A89=AO16,C89,"")</f>
        <v/>
      </c>
      <c r="AQ89" s="1088" t="str">
        <f>IF(ISTEXT(AO89),AO89,(AO89/AO22)*AQ22)</f>
        <v/>
      </c>
      <c r="AR89" s="1062" t="str">
        <f>IF(A89=AR16,D89,"")</f>
        <v/>
      </c>
      <c r="AS89" s="1089" t="str">
        <f>IF(A89=AR16,C89,"")</f>
        <v/>
      </c>
      <c r="AT89" s="1090" t="str">
        <f>IF(ISTEXT(AR89),AR89,(AR89/AR22)*AT22)</f>
        <v/>
      </c>
      <c r="AU89" s="1062" t="str">
        <f>IF(A89=AU16,D89,"")</f>
        <v/>
      </c>
      <c r="AV89" s="1091" t="str">
        <f>IF(A89=AU16,C89,"")</f>
        <v/>
      </c>
      <c r="AW89" s="1092" t="str">
        <f>IF(ISTEXT(AU89),AU89,(AU89/AU22)*AW22)</f>
        <v/>
      </c>
    </row>
    <row r="90" spans="1:49" ht="18.75">
      <c r="A90" s="1058">
        <v>7</v>
      </c>
      <c r="B90" s="1214" t="s">
        <v>66</v>
      </c>
      <c r="C90" s="1215" t="s">
        <v>86</v>
      </c>
      <c r="D90" s="1216">
        <v>2</v>
      </c>
      <c r="E90" s="1062" t="str">
        <f>IF(A90=E16,D90,"")</f>
        <v/>
      </c>
      <c r="F90" s="1063" t="str">
        <f>IF(A90=E16,C90,"")</f>
        <v/>
      </c>
      <c r="G90" s="1064" t="str">
        <f>IF(ISTEXT(E90),E90,(E90/E22)*G22)</f>
        <v/>
      </c>
      <c r="H90" s="1062" t="str">
        <f>IF(A90=H16,D90,"")</f>
        <v/>
      </c>
      <c r="I90" s="1065" t="str">
        <f>IF(A90=H16,C90,"")</f>
        <v/>
      </c>
      <c r="J90" s="1066" t="str">
        <f>IF(ISTEXT(H90),H90,(H90/H22)*J22)</f>
        <v/>
      </c>
      <c r="K90" s="1062" t="str">
        <f>IF(A90=K16,D90,"")</f>
        <v/>
      </c>
      <c r="L90" s="1067" t="str">
        <f>IF(A90=K16,C90,"")</f>
        <v/>
      </c>
      <c r="M90" s="1068" t="str">
        <f>IF(ISTEXT(K90),K90,(K90/K22)*M22)</f>
        <v/>
      </c>
      <c r="N90" s="1062" t="str">
        <f>IF(A90=N16,D90,"")</f>
        <v/>
      </c>
      <c r="O90" s="1069" t="str">
        <f>IF(A90=N16,C90,"")</f>
        <v/>
      </c>
      <c r="P90" s="1070" t="str">
        <f>IF(ISTEXT(N90),N90,(N90/N22)*P22)</f>
        <v/>
      </c>
      <c r="Q90" s="1062" t="str">
        <f>IF(A90=Q16,D90,"")</f>
        <v/>
      </c>
      <c r="R90" s="1071" t="str">
        <f>IF(A90=Q16,C90,"")</f>
        <v/>
      </c>
      <c r="S90" s="1072" t="str">
        <f>IF(ISTEXT(Q90),Q90,(Q90/Q22)*S22)</f>
        <v/>
      </c>
      <c r="T90" s="1062" t="str">
        <f>IF(A90=T16,D90,"")</f>
        <v/>
      </c>
      <c r="U90" s="1073" t="str">
        <f>IF(A90=T16,C90,"")</f>
        <v/>
      </c>
      <c r="V90" s="1074" t="str">
        <f>IF(ISTEXT(T90),T90,(T90/T22)*V22)</f>
        <v/>
      </c>
      <c r="W90" s="1062">
        <f>IF(A90=W16,D90,"")</f>
        <v>2</v>
      </c>
      <c r="X90" s="1075" t="str">
        <f>IF(A90=W16,C90,"")</f>
        <v>C à S</v>
      </c>
      <c r="Y90" s="1076">
        <f>IF(ISTEXT(W90),W90,(W90/W22)*Y22)</f>
        <v>3.333333333333333</v>
      </c>
      <c r="Z90" s="1062" t="str">
        <f>IF(A90=Z16,D90,"")</f>
        <v/>
      </c>
      <c r="AA90" s="1077" t="str">
        <f>IF(A90=Z16,C90,"")</f>
        <v/>
      </c>
      <c r="AB90" s="1078" t="str">
        <f>IF(ISTEXT(Z90),Z90,(Z90/Z22)*AB22)</f>
        <v/>
      </c>
      <c r="AC90" s="1062" t="str">
        <f>IF(A90=AC16,D90,"")</f>
        <v/>
      </c>
      <c r="AD90" s="1079" t="str">
        <f>IF(A90=AC16,C90,"")</f>
        <v/>
      </c>
      <c r="AE90" s="1080" t="str">
        <f>IF(ISTEXT(AC90),AC90,(AC90/AC22)*AE22)</f>
        <v/>
      </c>
      <c r="AF90" s="1062" t="str">
        <f>IF(A90=AF16,D90,"")</f>
        <v/>
      </c>
      <c r="AG90" s="1081" t="str">
        <f>IF(A90=AF16,C90,"")</f>
        <v/>
      </c>
      <c r="AH90" s="1082" t="str">
        <f>IF(ISTEXT(AF90),AF90,(AF90/AF22)*AH22)</f>
        <v/>
      </c>
      <c r="AI90" s="1062" t="str">
        <f>IF(A90=AI16,D90,"")</f>
        <v/>
      </c>
      <c r="AJ90" s="1083" t="str">
        <f>IF(A90=AI16,C90,"")</f>
        <v/>
      </c>
      <c r="AK90" s="1084" t="str">
        <f>IF(ISTEXT(AI90),AI90,(AI90/AI22)*AK22)</f>
        <v/>
      </c>
      <c r="AL90" s="1062" t="str">
        <f>IF(A90=AL16,D90,"")</f>
        <v/>
      </c>
      <c r="AM90" s="1085" t="str">
        <f>IF(A90=AL16,C90,"")</f>
        <v/>
      </c>
      <c r="AN90" s="1086" t="str">
        <f>IF(ISTEXT(AL90),AL90,(AL90/AL22)*AN22)</f>
        <v/>
      </c>
      <c r="AO90" s="1062" t="str">
        <f>IF(A90=AO16,D90,"")</f>
        <v/>
      </c>
      <c r="AP90" s="1087" t="str">
        <f>IF(A90=AO16,C90,"")</f>
        <v/>
      </c>
      <c r="AQ90" s="1088" t="str">
        <f>IF(ISTEXT(AO90),AO90,(AO90/AO22)*AQ22)</f>
        <v/>
      </c>
      <c r="AR90" s="1062" t="str">
        <f>IF(A90=AR16,D90,"")</f>
        <v/>
      </c>
      <c r="AS90" s="1089" t="str">
        <f>IF(A90=AR16,C90,"")</f>
        <v/>
      </c>
      <c r="AT90" s="1090" t="str">
        <f>IF(ISTEXT(AR90),AR90,(AR90/AR22)*AT22)</f>
        <v/>
      </c>
      <c r="AU90" s="1062" t="str">
        <f>IF(A90=AU16,D90,"")</f>
        <v/>
      </c>
      <c r="AV90" s="1091" t="str">
        <f>IF(A90=AU16,C90,"")</f>
        <v/>
      </c>
      <c r="AW90" s="1092" t="str">
        <f>IF(ISTEXT(AU90),AU90,(AU90/AU22)*AW22)</f>
        <v/>
      </c>
    </row>
    <row r="91" spans="1:49" ht="18.75">
      <c r="A91" s="1058">
        <v>7</v>
      </c>
      <c r="B91" s="1214" t="s">
        <v>127</v>
      </c>
      <c r="C91" s="1215" t="s">
        <v>86</v>
      </c>
      <c r="D91" s="1216">
        <v>3</v>
      </c>
      <c r="E91" s="1062" t="str">
        <f>IF(A91=E16,D91,"")</f>
        <v/>
      </c>
      <c r="F91" s="1063" t="str">
        <f>IF(A91=E16,C91,"")</f>
        <v/>
      </c>
      <c r="G91" s="1064" t="str">
        <f>IF(ISTEXT(E91),E91,(E91/E22)*G22)</f>
        <v/>
      </c>
      <c r="H91" s="1062" t="str">
        <f>IF(A91=H16,D91,"")</f>
        <v/>
      </c>
      <c r="I91" s="1065" t="str">
        <f>IF(A91=H16,C91,"")</f>
        <v/>
      </c>
      <c r="J91" s="1066" t="str">
        <f>IF(ISTEXT(H91),H91,(H91/H22)*J22)</f>
        <v/>
      </c>
      <c r="K91" s="1062" t="str">
        <f>IF(A91=K16,D91,"")</f>
        <v/>
      </c>
      <c r="L91" s="1067" t="str">
        <f>IF(A91=K16,C91,"")</f>
        <v/>
      </c>
      <c r="M91" s="1068" t="str">
        <f>IF(ISTEXT(K91),K91,(K91/K22)*M22)</f>
        <v/>
      </c>
      <c r="N91" s="1062" t="str">
        <f>IF(A91=N16,D91,"")</f>
        <v/>
      </c>
      <c r="O91" s="1069" t="str">
        <f>IF(A91=N16,C91,"")</f>
        <v/>
      </c>
      <c r="P91" s="1070" t="str">
        <f>IF(ISTEXT(N91),N91,(N91/N22)*P22)</f>
        <v/>
      </c>
      <c r="Q91" s="1062" t="str">
        <f>IF(A91=Q16,D91,"")</f>
        <v/>
      </c>
      <c r="R91" s="1071" t="str">
        <f>IF(A91=Q16,C91,"")</f>
        <v/>
      </c>
      <c r="S91" s="1072" t="str">
        <f>IF(ISTEXT(Q91),Q91,(Q91/Q22)*S22)</f>
        <v/>
      </c>
      <c r="T91" s="1062" t="str">
        <f>IF(A91=T16,D91,"")</f>
        <v/>
      </c>
      <c r="U91" s="1073" t="str">
        <f>IF(A91=T16,C91,"")</f>
        <v/>
      </c>
      <c r="V91" s="1074" t="str">
        <f>IF(ISTEXT(T91),T91,(T91/T22)*V22)</f>
        <v/>
      </c>
      <c r="W91" s="1062">
        <f>IF(A91=W16,D91,"")</f>
        <v>3</v>
      </c>
      <c r="X91" s="1075" t="str">
        <f>IF(A91=W16,C91,"")</f>
        <v>C à S</v>
      </c>
      <c r="Y91" s="1076">
        <f>IF(ISTEXT(W91),W91,(W91/W22)*Y22)</f>
        <v>5</v>
      </c>
      <c r="Z91" s="1062" t="str">
        <f>IF(A91=Z16,D91,"")</f>
        <v/>
      </c>
      <c r="AA91" s="1077" t="str">
        <f>IF(A91=Z16,C91,"")</f>
        <v/>
      </c>
      <c r="AB91" s="1078" t="str">
        <f>IF(ISTEXT(Z91),Z91,(Z91/Z22)*AB22)</f>
        <v/>
      </c>
      <c r="AC91" s="1062" t="str">
        <f>IF(A91=AC16,D91,"")</f>
        <v/>
      </c>
      <c r="AD91" s="1079" t="str">
        <f>IF(A91=AC16,C91,"")</f>
        <v/>
      </c>
      <c r="AE91" s="1080" t="str">
        <f>IF(ISTEXT(AC91),AC91,(AC91/AC22)*AE22)</f>
        <v/>
      </c>
      <c r="AF91" s="1062" t="str">
        <f>IF(A91=AF16,D91,"")</f>
        <v/>
      </c>
      <c r="AG91" s="1081" t="str">
        <f>IF(A91=AF16,C91,"")</f>
        <v/>
      </c>
      <c r="AH91" s="1082" t="str">
        <f>IF(ISTEXT(AF91),AF91,(AF91/AF22)*AH22)</f>
        <v/>
      </c>
      <c r="AI91" s="1062" t="str">
        <f>IF(A91=AI16,D91,"")</f>
        <v/>
      </c>
      <c r="AJ91" s="1083" t="str">
        <f>IF(A91=AI16,C91,"")</f>
        <v/>
      </c>
      <c r="AK91" s="1084" t="str">
        <f>IF(ISTEXT(AI91),AI91,(AI91/AI22)*AK22)</f>
        <v/>
      </c>
      <c r="AL91" s="1062" t="str">
        <f>IF(A91=AL16,D91,"")</f>
        <v/>
      </c>
      <c r="AM91" s="1085" t="str">
        <f>IF(A91=AL16,C91,"")</f>
        <v/>
      </c>
      <c r="AN91" s="1086" t="str">
        <f>IF(ISTEXT(AL91),AL91,(AL91/AL22)*AN22)</f>
        <v/>
      </c>
      <c r="AO91" s="1062" t="str">
        <f>IF(A91=AO16,D91,"")</f>
        <v/>
      </c>
      <c r="AP91" s="1087" t="str">
        <f>IF(A91=AO16,C91,"")</f>
        <v/>
      </c>
      <c r="AQ91" s="1088" t="str">
        <f>IF(ISTEXT(AO91),AO91,(AO91/AO22)*AQ22)</f>
        <v/>
      </c>
      <c r="AR91" s="1062" t="str">
        <f>IF(A91=AR16,D91,"")</f>
        <v/>
      </c>
      <c r="AS91" s="1089" t="str">
        <f>IF(A91=AR16,C91,"")</f>
        <v/>
      </c>
      <c r="AT91" s="1090" t="str">
        <f>IF(ISTEXT(AR91),AR91,(AR91/AR22)*AT22)</f>
        <v/>
      </c>
      <c r="AU91" s="1062" t="str">
        <f>IF(A91=AU16,D91,"")</f>
        <v/>
      </c>
      <c r="AV91" s="1091" t="str">
        <f>IF(A91=AU16,C91,"")</f>
        <v/>
      </c>
      <c r="AW91" s="1092" t="str">
        <f>IF(ISTEXT(AU91),AU91,(AU91/AU22)*AW22)</f>
        <v/>
      </c>
    </row>
    <row r="92" spans="1:49" ht="18.75">
      <c r="A92" s="1058">
        <v>7</v>
      </c>
      <c r="B92" s="1214" t="s">
        <v>128</v>
      </c>
      <c r="C92" s="1215"/>
      <c r="D92" s="1216" t="s">
        <v>71</v>
      </c>
      <c r="E92" s="1062" t="str">
        <f>IF(A92=E16,D92,"")</f>
        <v/>
      </c>
      <c r="F92" s="1063" t="str">
        <f>IF(A92=E16,C92,"")</f>
        <v/>
      </c>
      <c r="G92" s="1064" t="str">
        <f>IF(ISTEXT(E92),E92,(E92/E22)*G22)</f>
        <v/>
      </c>
      <c r="H92" s="1062" t="str">
        <f>IF(A92=H16,D92,"")</f>
        <v/>
      </c>
      <c r="I92" s="1065" t="str">
        <f>IF(A92=H16,C92,"")</f>
        <v/>
      </c>
      <c r="J92" s="1066" t="str">
        <f>IF(ISTEXT(H92),H92,(H92/H22)*J22)</f>
        <v/>
      </c>
      <c r="K92" s="1062" t="str">
        <f>IF(A92=K16,D92,"")</f>
        <v/>
      </c>
      <c r="L92" s="1067" t="str">
        <f>IF(A92=K16,C92,"")</f>
        <v/>
      </c>
      <c r="M92" s="1068" t="str">
        <f>IF(ISTEXT(K92),K92,(K92/K22)*M22)</f>
        <v/>
      </c>
      <c r="N92" s="1062" t="str">
        <f>IF(A92=N16,D92,"")</f>
        <v/>
      </c>
      <c r="O92" s="1069" t="str">
        <f>IF(A92=N16,C92,"")</f>
        <v/>
      </c>
      <c r="P92" s="1070" t="str">
        <f>IF(ISTEXT(N92),N92,(N92/N22)*P22)</f>
        <v/>
      </c>
      <c r="Q92" s="1062" t="str">
        <f>IF(A92=Q16,D92,"")</f>
        <v/>
      </c>
      <c r="R92" s="1071" t="str">
        <f>IF(A92=Q16,C92,"")</f>
        <v/>
      </c>
      <c r="S92" s="1072" t="str">
        <f>IF(ISTEXT(Q92),Q92,(Q92/Q22)*S22)</f>
        <v/>
      </c>
      <c r="T92" s="1062" t="str">
        <f>IF(A92=T16,D92,"")</f>
        <v/>
      </c>
      <c r="U92" s="1073" t="str">
        <f>IF(A92=T16,C92,"")</f>
        <v/>
      </c>
      <c r="V92" s="1074" t="str">
        <f>IF(ISTEXT(T92),T92,(T92/T22)*V22)</f>
        <v/>
      </c>
      <c r="W92" s="1062" t="str">
        <f>IF(A92=W16,D92,"")</f>
        <v>pm</v>
      </c>
      <c r="X92" s="1075">
        <f>IF(A92=W16,C92,"")</f>
        <v>0</v>
      </c>
      <c r="Y92" s="1076" t="str">
        <f>IF(ISTEXT(W92),W92,(W92/W22)*Y22)</f>
        <v>pm</v>
      </c>
      <c r="Z92" s="1062" t="str">
        <f>IF(A92=Z16,D92,"")</f>
        <v/>
      </c>
      <c r="AA92" s="1077" t="str">
        <f>IF(A92=Z16,C92,"")</f>
        <v/>
      </c>
      <c r="AB92" s="1078" t="str">
        <f>IF(ISTEXT(Z92),Z92,(Z92/Z22)*AB22)</f>
        <v/>
      </c>
      <c r="AC92" s="1062" t="str">
        <f>IF(A92=AC16,D92,"")</f>
        <v/>
      </c>
      <c r="AD92" s="1079" t="str">
        <f>IF(A92=AC16,C92,"")</f>
        <v/>
      </c>
      <c r="AE92" s="1080" t="str">
        <f>IF(ISTEXT(AC92),AC92,(AC92/AC22)*AE22)</f>
        <v/>
      </c>
      <c r="AF92" s="1062" t="str">
        <f>IF(A92=AF16,D92,"")</f>
        <v/>
      </c>
      <c r="AG92" s="1081" t="str">
        <f>IF(A92=AF16,C92,"")</f>
        <v/>
      </c>
      <c r="AH92" s="1082" t="str">
        <f>IF(ISTEXT(AF92),AF92,(AF92/AF22)*AH22)</f>
        <v/>
      </c>
      <c r="AI92" s="1062" t="str">
        <f>IF(A92=AI16,D92,"")</f>
        <v/>
      </c>
      <c r="AJ92" s="1083" t="str">
        <f>IF(A92=AI16,C92,"")</f>
        <v/>
      </c>
      <c r="AK92" s="1084" t="str">
        <f>IF(ISTEXT(AI92),AI92,(AI92/AI22)*AK22)</f>
        <v/>
      </c>
      <c r="AL92" s="1062" t="str">
        <f>IF(A92=AL16,D92,"")</f>
        <v/>
      </c>
      <c r="AM92" s="1085" t="str">
        <f>IF(A92=AL16,C92,"")</f>
        <v/>
      </c>
      <c r="AN92" s="1086" t="str">
        <f>IF(ISTEXT(AL92),AL92,(AL92/AL22)*AN22)</f>
        <v/>
      </c>
      <c r="AO92" s="1062" t="str">
        <f>IF(A92=AO16,D92,"")</f>
        <v/>
      </c>
      <c r="AP92" s="1087" t="str">
        <f>IF(A92=AO16,C92,"")</f>
        <v/>
      </c>
      <c r="AQ92" s="1088" t="str">
        <f>IF(ISTEXT(AO92),AO92,(AO92/AO22)*AQ22)</f>
        <v/>
      </c>
      <c r="AR92" s="1062" t="str">
        <f>IF(A92=AR16,D92,"")</f>
        <v/>
      </c>
      <c r="AS92" s="1089" t="str">
        <f>IF(A92=AR16,C92,"")</f>
        <v/>
      </c>
      <c r="AT92" s="1090" t="str">
        <f>IF(ISTEXT(AR92),AR92,(AR92/AR22)*AT22)</f>
        <v/>
      </c>
      <c r="AU92" s="1062" t="str">
        <f>IF(A92=AU16,D92,"")</f>
        <v/>
      </c>
      <c r="AV92" s="1091" t="str">
        <f>IF(A92=AU16,C92,"")</f>
        <v/>
      </c>
      <c r="AW92" s="1092" t="str">
        <f>IF(ISTEXT(AU92),AU92,(AU92/AU22)*AW22)</f>
        <v/>
      </c>
    </row>
    <row r="93" spans="1:49" ht="18.75">
      <c r="A93" s="1058"/>
      <c r="B93" s="1352"/>
      <c r="C93" s="1409"/>
      <c r="D93" s="1410"/>
      <c r="E93" s="1062" t="str">
        <f>IF(A93=E16,D93,"")</f>
        <v/>
      </c>
      <c r="F93" s="1063" t="str">
        <f>IF(A93=E16,C93,"")</f>
        <v/>
      </c>
      <c r="G93" s="1064" t="str">
        <f>IF(ISTEXT(E93),E93,(E93/E22)*G22)</f>
        <v/>
      </c>
      <c r="H93" s="1062" t="str">
        <f>IF(A93=H16,D93,"")</f>
        <v/>
      </c>
      <c r="I93" s="1065" t="str">
        <f>IF(A93=H16,C93,"")</f>
        <v/>
      </c>
      <c r="J93" s="1066" t="str">
        <f>IF(ISTEXT(H93),H93,(H93/H22)*J22)</f>
        <v/>
      </c>
      <c r="K93" s="1062" t="str">
        <f>IF(A93=K16,D93,"")</f>
        <v/>
      </c>
      <c r="L93" s="1067" t="str">
        <f>IF(A93=K16,C93,"")</f>
        <v/>
      </c>
      <c r="M93" s="1068" t="str">
        <f>IF(ISTEXT(K93),K93,(K93/K22)*M22)</f>
        <v/>
      </c>
      <c r="N93" s="1062" t="str">
        <f>IF(A93=N16,D93,"")</f>
        <v/>
      </c>
      <c r="O93" s="1069" t="str">
        <f>IF(A93=N16,C93,"")</f>
        <v/>
      </c>
      <c r="P93" s="1070" t="str">
        <f>IF(ISTEXT(N93),N93,(N93/N22)*P22)</f>
        <v/>
      </c>
      <c r="Q93" s="1062" t="str">
        <f>IF(A93=Q16,D93,"")</f>
        <v/>
      </c>
      <c r="R93" s="1071" t="str">
        <f>IF(A93=Q16,C93,"")</f>
        <v/>
      </c>
      <c r="S93" s="1072" t="str">
        <f>IF(ISTEXT(Q93),Q93,(Q93/Q22)*S22)</f>
        <v/>
      </c>
      <c r="T93" s="1062" t="str">
        <f>IF(A93=T16,D93,"")</f>
        <v/>
      </c>
      <c r="U93" s="1073" t="str">
        <f>IF(A93=T16,C93,"")</f>
        <v/>
      </c>
      <c r="V93" s="1074" t="str">
        <f>IF(ISTEXT(T93),T93,(T93/T22)*V22)</f>
        <v/>
      </c>
      <c r="W93" s="1062" t="str">
        <f>IF(A93=W16,D93,"")</f>
        <v/>
      </c>
      <c r="X93" s="1075" t="str">
        <f>IF(A93=W16,C93,"")</f>
        <v/>
      </c>
      <c r="Y93" s="1076" t="str">
        <f>IF(ISTEXT(W93),W93,(W93/W22)*Y22)</f>
        <v/>
      </c>
      <c r="Z93" s="1062" t="str">
        <f>IF(A93=Z16,D93,"")</f>
        <v/>
      </c>
      <c r="AA93" s="1077" t="str">
        <f>IF(A93=Z16,C93,"")</f>
        <v/>
      </c>
      <c r="AB93" s="1078" t="str">
        <f>IF(ISTEXT(Z93),Z93,(Z93/Z22)*AB22)</f>
        <v/>
      </c>
      <c r="AC93" s="1062" t="str">
        <f>IF(A93=AC16,D93,"")</f>
        <v/>
      </c>
      <c r="AD93" s="1079" t="str">
        <f>IF(A93=AC16,C93,"")</f>
        <v/>
      </c>
      <c r="AE93" s="1080" t="str">
        <f>IF(ISTEXT(AC93),AC93,(AC93/AC22)*AE22)</f>
        <v/>
      </c>
      <c r="AF93" s="1062" t="str">
        <f>IF(A93=AF16,D93,"")</f>
        <v/>
      </c>
      <c r="AG93" s="1081" t="str">
        <f>IF(A93=AF16,C93,"")</f>
        <v/>
      </c>
      <c r="AH93" s="1082" t="str">
        <f>IF(ISTEXT(AF93),AF93,(AF93/AF22)*AH22)</f>
        <v/>
      </c>
      <c r="AI93" s="1062" t="str">
        <f>IF(A93=AI16,D93,"")</f>
        <v/>
      </c>
      <c r="AJ93" s="1083" t="str">
        <f>IF(A93=AI16,C93,"")</f>
        <v/>
      </c>
      <c r="AK93" s="1084" t="str">
        <f>IF(ISTEXT(AI93),AI93,(AI93/AI22)*AK22)</f>
        <v/>
      </c>
      <c r="AL93" s="1062" t="str">
        <f>IF(A93=AL16,D93,"")</f>
        <v/>
      </c>
      <c r="AM93" s="1085" t="str">
        <f>IF(A93=AL16,C93,"")</f>
        <v/>
      </c>
      <c r="AN93" s="1086" t="str">
        <f>IF(ISTEXT(AL93),AL93,(AL93/AL22)*AN22)</f>
        <v/>
      </c>
      <c r="AO93" s="1062" t="str">
        <f>IF(A93=AO16,D93,"")</f>
        <v/>
      </c>
      <c r="AP93" s="1087" t="str">
        <f>IF(A93=AO16,C93,"")</f>
        <v/>
      </c>
      <c r="AQ93" s="1088" t="str">
        <f>IF(ISTEXT(AO93),AO93,(AO93/AO22)*AQ22)</f>
        <v/>
      </c>
      <c r="AR93" s="1062" t="str">
        <f>IF(A93=AR16,D93,"")</f>
        <v/>
      </c>
      <c r="AS93" s="1089" t="str">
        <f>IF(A93=AR16,C93,"")</f>
        <v/>
      </c>
      <c r="AT93" s="1090" t="str">
        <f>IF(ISTEXT(AR93),AR93,(AR93/AR22)*AT22)</f>
        <v/>
      </c>
      <c r="AU93" s="1062" t="str">
        <f>IF(A93=AU16,D93,"")</f>
        <v/>
      </c>
      <c r="AV93" s="1091" t="str">
        <f>IF(A93=AU16,C93,"")</f>
        <v/>
      </c>
      <c r="AW93" s="1092" t="str">
        <f>IF(ISTEXT(AU93),AU93,(AU93/AU22)*AW22)</f>
        <v/>
      </c>
    </row>
    <row r="94" spans="1:49" ht="18.75">
      <c r="A94" s="1058">
        <v>8</v>
      </c>
      <c r="B94" s="1224" t="s">
        <v>869</v>
      </c>
      <c r="C94" s="1225" t="s">
        <v>9</v>
      </c>
      <c r="D94" s="1226">
        <v>0.18</v>
      </c>
      <c r="E94" s="1062" t="str">
        <f>IF(A94=E16,D94,"")</f>
        <v/>
      </c>
      <c r="F94" s="1063" t="str">
        <f>IF(A94=E16,C94,"")</f>
        <v/>
      </c>
      <c r="G94" s="1064" t="str">
        <f>IF(ISTEXT(E94),E94,(E94/E22)*G22)</f>
        <v/>
      </c>
      <c r="H94" s="1062" t="str">
        <f>IF(A94=H16,D94,"")</f>
        <v/>
      </c>
      <c r="I94" s="1065" t="str">
        <f>IF(A94=H16,C94,"")</f>
        <v/>
      </c>
      <c r="J94" s="1066" t="str">
        <f>IF(ISTEXT(H94),H94,(H94/H22)*J22)</f>
        <v/>
      </c>
      <c r="K94" s="1062" t="str">
        <f>IF(A94=K16,D94,"")</f>
        <v/>
      </c>
      <c r="L94" s="1067" t="str">
        <f>IF(A94=K16,C94,"")</f>
        <v/>
      </c>
      <c r="M94" s="1068" t="str">
        <f>IF(ISTEXT(K94),K94,(K94/K22)*M22)</f>
        <v/>
      </c>
      <c r="N94" s="1062" t="str">
        <f>IF(A94=N16,D94,"")</f>
        <v/>
      </c>
      <c r="O94" s="1069" t="str">
        <f>IF(A94=N16,C94,"")</f>
        <v/>
      </c>
      <c r="P94" s="1070" t="str">
        <f>IF(ISTEXT(N94),N94,(N94/N22)*P22)</f>
        <v/>
      </c>
      <c r="Q94" s="1062" t="str">
        <f>IF(A94=Q16,D94,"")</f>
        <v/>
      </c>
      <c r="R94" s="1071" t="str">
        <f>IF(A94=Q16,C94,"")</f>
        <v/>
      </c>
      <c r="S94" s="1072" t="str">
        <f>IF(ISTEXT(Q94),Q94,(Q94/Q22)*S22)</f>
        <v/>
      </c>
      <c r="T94" s="1062" t="str">
        <f>IF(A94=T16,D94,"")</f>
        <v/>
      </c>
      <c r="U94" s="1073" t="str">
        <f>IF(A94=T16,C94,"")</f>
        <v/>
      </c>
      <c r="V94" s="1074" t="str">
        <f>IF(ISTEXT(T94),T94,(T94/T22)*V22)</f>
        <v/>
      </c>
      <c r="W94" s="1062" t="str">
        <f>IF(A94=W16,D94,"")</f>
        <v/>
      </c>
      <c r="X94" s="1075" t="str">
        <f>IF(A94=W16,C94,"")</f>
        <v/>
      </c>
      <c r="Y94" s="1076" t="str">
        <f>IF(ISTEXT(W94),W94,(W94/W22)*Y22)</f>
        <v/>
      </c>
      <c r="Z94" s="1062">
        <f>IF(A94=Z16,D94,"")</f>
        <v>0.18</v>
      </c>
      <c r="AA94" s="1077" t="str">
        <f>IF(A94=Z16,C94,"")</f>
        <v>Kg</v>
      </c>
      <c r="AB94" s="1078">
        <f>IF(ISTEXT(Z94),Z94,(Z94/Z22)*AB22)</f>
        <v>0.3</v>
      </c>
      <c r="AC94" s="1062" t="str">
        <f>IF(A94=AC16,D94,"")</f>
        <v/>
      </c>
      <c r="AD94" s="1079" t="str">
        <f>IF(A94=AC16,C94,"")</f>
        <v/>
      </c>
      <c r="AE94" s="1080" t="str">
        <f>IF(ISTEXT(AC94),AC94,(AC94/AC22)*AE22)</f>
        <v/>
      </c>
      <c r="AF94" s="1062" t="str">
        <f>IF(A94=AF16,D94,"")</f>
        <v/>
      </c>
      <c r="AG94" s="1081" t="str">
        <f>IF(A94=AF16,C94,"")</f>
        <v/>
      </c>
      <c r="AH94" s="1082" t="str">
        <f>IF(ISTEXT(AF94),AF94,(AF94/AF22)*AH22)</f>
        <v/>
      </c>
      <c r="AI94" s="1062" t="str">
        <f>IF(A94=AI16,D94,"")</f>
        <v/>
      </c>
      <c r="AJ94" s="1083" t="str">
        <f>IF(A94=AI16,C94,"")</f>
        <v/>
      </c>
      <c r="AK94" s="1084" t="str">
        <f>IF(ISTEXT(AI94),AI94,(AI94/AI22)*AK22)</f>
        <v/>
      </c>
      <c r="AL94" s="1062" t="str">
        <f>IF(A94=AL16,D94,"")</f>
        <v/>
      </c>
      <c r="AM94" s="1085" t="str">
        <f>IF(A94=AL16,C94,"")</f>
        <v/>
      </c>
      <c r="AN94" s="1086" t="str">
        <f>IF(ISTEXT(AL94),AL94,(AL94/AL22)*AN22)</f>
        <v/>
      </c>
      <c r="AO94" s="1062" t="str">
        <f>IF(A94=AO16,D94,"")</f>
        <v/>
      </c>
      <c r="AP94" s="1087" t="str">
        <f>IF(A94=AO16,C94,"")</f>
        <v/>
      </c>
      <c r="AQ94" s="1088" t="str">
        <f>IF(ISTEXT(AO94),AO94,(AO94/AO22)*AQ22)</f>
        <v/>
      </c>
      <c r="AR94" s="1062" t="str">
        <f>IF(A94=AR16,D94,"")</f>
        <v/>
      </c>
      <c r="AS94" s="1089" t="str">
        <f>IF(A94=AR16,C94,"")</f>
        <v/>
      </c>
      <c r="AT94" s="1090" t="str">
        <f>IF(ISTEXT(AR94),AR94,(AR94/AR22)*AT22)</f>
        <v/>
      </c>
      <c r="AU94" s="1062" t="str">
        <f>IF(A94=AU16,D94,"")</f>
        <v/>
      </c>
      <c r="AV94" s="1091" t="str">
        <f>IF(A94=AU16,C94,"")</f>
        <v/>
      </c>
      <c r="AW94" s="1092" t="str">
        <f>IF(ISTEXT(AU94),AU94,(AU94/AU22)*AW22)</f>
        <v/>
      </c>
    </row>
    <row r="95" spans="1:49" ht="18.75">
      <c r="A95" s="1058">
        <v>8</v>
      </c>
      <c r="B95" s="1224" t="s">
        <v>870</v>
      </c>
      <c r="C95" s="1225" t="s">
        <v>915</v>
      </c>
      <c r="D95" s="1226">
        <v>1</v>
      </c>
      <c r="E95" s="1062" t="str">
        <f>IF(A95=E16,D95,"")</f>
        <v/>
      </c>
      <c r="F95" s="1063" t="str">
        <f>IF(A95=E16,C95,"")</f>
        <v/>
      </c>
      <c r="G95" s="1064" t="str">
        <f>IF(ISTEXT(E95),E95,(E95/E22)*G22)</f>
        <v/>
      </c>
      <c r="H95" s="1062" t="str">
        <f>IF(A95=H16,D95,"")</f>
        <v/>
      </c>
      <c r="I95" s="1065" t="str">
        <f>IF(A95=H16,C95,"")</f>
        <v/>
      </c>
      <c r="J95" s="1066" t="str">
        <f>IF(ISTEXT(H95),H95,(H95/H22)*J22)</f>
        <v/>
      </c>
      <c r="K95" s="1062" t="str">
        <f>IF(A95=K16,D95,"")</f>
        <v/>
      </c>
      <c r="L95" s="1067" t="str">
        <f>IF(A95=K16,C95,"")</f>
        <v/>
      </c>
      <c r="M95" s="1068" t="str">
        <f>IF(ISTEXT(K95),K95,(K95/K22)*M22)</f>
        <v/>
      </c>
      <c r="N95" s="1062" t="str">
        <f>IF(A95=N16,D95,"")</f>
        <v/>
      </c>
      <c r="O95" s="1069" t="str">
        <f>IF(A95=N16,C95,"")</f>
        <v/>
      </c>
      <c r="P95" s="1070" t="str">
        <f>IF(ISTEXT(N95),N95,(N95/N22)*P22)</f>
        <v/>
      </c>
      <c r="Q95" s="1062" t="str">
        <f>IF(A95=Q16,D95,"")</f>
        <v/>
      </c>
      <c r="R95" s="1071" t="str">
        <f>IF(A95=Q16,C95,"")</f>
        <v/>
      </c>
      <c r="S95" s="1072" t="str">
        <f>IF(ISTEXT(Q95),Q95,(Q95/Q22)*S22)</f>
        <v/>
      </c>
      <c r="T95" s="1062" t="str">
        <f>IF(A95=T16,D95,"")</f>
        <v/>
      </c>
      <c r="U95" s="1073" t="str">
        <f>IF(A95=T16,C95,"")</f>
        <v/>
      </c>
      <c r="V95" s="1074" t="str">
        <f>IF(ISTEXT(T95),T95,(T95/T22)*V22)</f>
        <v/>
      </c>
      <c r="W95" s="1062" t="str">
        <f>IF(A95=W16,D95,"")</f>
        <v/>
      </c>
      <c r="X95" s="1075" t="str">
        <f>IF(A95=W16,C95,"")</f>
        <v/>
      </c>
      <c r="Y95" s="1076" t="str">
        <f>IF(ISTEXT(W95),W95,(W95/W22)*Y22)</f>
        <v/>
      </c>
      <c r="Z95" s="1062">
        <f>IF(A95=Z16,D95,"")</f>
        <v>1</v>
      </c>
      <c r="AA95" s="1077" t="str">
        <f>IF(A95=Z16,C95,"")</f>
        <v>pincée(s)</v>
      </c>
      <c r="AB95" s="1078">
        <f>IF(ISTEXT(Z95),Z95,(Z95/Z22)*AB22)</f>
        <v>1.6666666666666665</v>
      </c>
      <c r="AC95" s="1062" t="str">
        <f>IF(A95=AC16,D95,"")</f>
        <v/>
      </c>
      <c r="AD95" s="1079" t="str">
        <f>IF(A95=AC16,C95,"")</f>
        <v/>
      </c>
      <c r="AE95" s="1080" t="str">
        <f>IF(ISTEXT(AC95),AC95,(AC95/AC22)*AE22)</f>
        <v/>
      </c>
      <c r="AF95" s="1062" t="str">
        <f>IF(A95=AF16,D95,"")</f>
        <v/>
      </c>
      <c r="AG95" s="1081" t="str">
        <f>IF(A95=AF16,C95,"")</f>
        <v/>
      </c>
      <c r="AH95" s="1082" t="str">
        <f>IF(ISTEXT(AF95),AF95,(AF95/AF22)*AH22)</f>
        <v/>
      </c>
      <c r="AI95" s="1062" t="str">
        <f>IF(A95=AI16,D95,"")</f>
        <v/>
      </c>
      <c r="AJ95" s="1083" t="str">
        <f>IF(A95=AI16,C95,"")</f>
        <v/>
      </c>
      <c r="AK95" s="1084" t="str">
        <f>IF(ISTEXT(AI95),AI95,(AI95/AI22)*AK22)</f>
        <v/>
      </c>
      <c r="AL95" s="1062" t="str">
        <f>IF(A95=AL16,D95,"")</f>
        <v/>
      </c>
      <c r="AM95" s="1085" t="str">
        <f>IF(A95=AL16,C95,"")</f>
        <v/>
      </c>
      <c r="AN95" s="1086" t="str">
        <f>IF(ISTEXT(AL95),AL95,(AL95/AL22)*AN22)</f>
        <v/>
      </c>
      <c r="AO95" s="1062" t="str">
        <f>IF(A95=AO16,D95,"")</f>
        <v/>
      </c>
      <c r="AP95" s="1087" t="str">
        <f>IF(A95=AO16,C95,"")</f>
        <v/>
      </c>
      <c r="AQ95" s="1088" t="str">
        <f>IF(ISTEXT(AO95),AO95,(AO95/AO22)*AQ22)</f>
        <v/>
      </c>
      <c r="AR95" s="1062" t="str">
        <f>IF(A95=AR16,D95,"")</f>
        <v/>
      </c>
      <c r="AS95" s="1089" t="str">
        <f>IF(A95=AR16,C95,"")</f>
        <v/>
      </c>
      <c r="AT95" s="1090" t="str">
        <f>IF(ISTEXT(AR95),AR95,(AR95/AR22)*AT22)</f>
        <v/>
      </c>
      <c r="AU95" s="1062" t="str">
        <f>IF(A95=AU16,D95,"")</f>
        <v/>
      </c>
      <c r="AV95" s="1091" t="str">
        <f>IF(A95=AU16,C95,"")</f>
        <v/>
      </c>
      <c r="AW95" s="1092" t="str">
        <f>IF(ISTEXT(AU95),AU95,(AU95/AU22)*AW22)</f>
        <v/>
      </c>
    </row>
    <row r="96" spans="1:49" ht="18.75">
      <c r="A96" s="1058">
        <v>8</v>
      </c>
      <c r="B96" s="1224" t="s">
        <v>871</v>
      </c>
      <c r="C96" s="1225" t="s">
        <v>62</v>
      </c>
      <c r="D96" s="1226">
        <v>1</v>
      </c>
      <c r="E96" s="1062" t="str">
        <f>IF(A96=E16,D96,"")</f>
        <v/>
      </c>
      <c r="F96" s="1063" t="str">
        <f>IF(A96=E16,C96,"")</f>
        <v/>
      </c>
      <c r="G96" s="1064" t="str">
        <f>IF(ISTEXT(E96),E96,(E96/E22)*G22)</f>
        <v/>
      </c>
      <c r="H96" s="1062" t="str">
        <f>IF(A96=H16,D96,"")</f>
        <v/>
      </c>
      <c r="I96" s="1065" t="str">
        <f>IF(A96=H16,C96,"")</f>
        <v/>
      </c>
      <c r="J96" s="1066" t="str">
        <f>IF(ISTEXT(H96),H96,(H96/H22)*J22)</f>
        <v/>
      </c>
      <c r="K96" s="1062" t="str">
        <f>IF(A96=K16,D96,"")</f>
        <v/>
      </c>
      <c r="L96" s="1067" t="str">
        <f>IF(A96=K16,C96,"")</f>
        <v/>
      </c>
      <c r="M96" s="1068" t="str">
        <f>IF(ISTEXT(K96),K96,(K96/K22)*M22)</f>
        <v/>
      </c>
      <c r="N96" s="1062" t="str">
        <f>IF(A96=N16,D96,"")</f>
        <v/>
      </c>
      <c r="O96" s="1069" t="str">
        <f>IF(A96=N16,C96,"")</f>
        <v/>
      </c>
      <c r="P96" s="1070" t="str">
        <f>IF(ISTEXT(N96),N96,(N96/N22)*P22)</f>
        <v/>
      </c>
      <c r="Q96" s="1062" t="str">
        <f>IF(A96=Q16,D96,"")</f>
        <v/>
      </c>
      <c r="R96" s="1071" t="str">
        <f>IF(A96=Q16,C96,"")</f>
        <v/>
      </c>
      <c r="S96" s="1072" t="str">
        <f>IF(ISTEXT(Q96),Q96,(Q96/Q22)*S22)</f>
        <v/>
      </c>
      <c r="T96" s="1062" t="str">
        <f>IF(A96=T16,D96,"")</f>
        <v/>
      </c>
      <c r="U96" s="1073" t="str">
        <f>IF(A96=T16,C96,"")</f>
        <v/>
      </c>
      <c r="V96" s="1074" t="str">
        <f>IF(ISTEXT(T96),T96,(T96/T22)*V22)</f>
        <v/>
      </c>
      <c r="W96" s="1062" t="str">
        <f>IF(A96=W16,D96,"")</f>
        <v/>
      </c>
      <c r="X96" s="1075" t="str">
        <f>IF(A96=W16,C96,"")</f>
        <v/>
      </c>
      <c r="Y96" s="1076" t="str">
        <f>IF(ISTEXT(W96),W96,(W96/W22)*Y22)</f>
        <v/>
      </c>
      <c r="Z96" s="1062">
        <f>IF(A96=Z16,D96,"")</f>
        <v>1</v>
      </c>
      <c r="AA96" s="1077" t="str">
        <f>IF(A96=Z16,C96,"")</f>
        <v>œufs</v>
      </c>
      <c r="AB96" s="1078">
        <f>IF(ISTEXT(Z96),Z96,(Z96/Z22)*AB22)</f>
        <v>1.6666666666666665</v>
      </c>
      <c r="AC96" s="1062" t="str">
        <f>IF(A96=AC16,D96,"")</f>
        <v/>
      </c>
      <c r="AD96" s="1079" t="str">
        <f>IF(A96=AC16,C96,"")</f>
        <v/>
      </c>
      <c r="AE96" s="1080" t="str">
        <f>IF(ISTEXT(AC96),AC96,(AC96/AC22)*AE22)</f>
        <v/>
      </c>
      <c r="AF96" s="1062" t="str">
        <f>IF(A96=AF16,D96,"")</f>
        <v/>
      </c>
      <c r="AG96" s="1081" t="str">
        <f>IF(A96=AF16,C96,"")</f>
        <v/>
      </c>
      <c r="AH96" s="1082" t="str">
        <f>IF(ISTEXT(AF96),AF96,(AF96/AF22)*AH22)</f>
        <v/>
      </c>
      <c r="AI96" s="1062" t="str">
        <f>IF(A96=AI16,D96,"")</f>
        <v/>
      </c>
      <c r="AJ96" s="1083" t="str">
        <f>IF(A96=AI16,C96,"")</f>
        <v/>
      </c>
      <c r="AK96" s="1084" t="str">
        <f>IF(ISTEXT(AI96),AI96,(AI96/AI22)*AK22)</f>
        <v/>
      </c>
      <c r="AL96" s="1062" t="str">
        <f>IF(A96=AL16,D96,"")</f>
        <v/>
      </c>
      <c r="AM96" s="1085" t="str">
        <f>IF(A96=AL16,C96,"")</f>
        <v/>
      </c>
      <c r="AN96" s="1086" t="str">
        <f>IF(ISTEXT(AL96),AL96,(AL96/AL22)*AN22)</f>
        <v/>
      </c>
      <c r="AO96" s="1062" t="str">
        <f>IF(A96=AO16,D96,"")</f>
        <v/>
      </c>
      <c r="AP96" s="1087" t="str">
        <f>IF(A96=AO16,C96,"")</f>
        <v/>
      </c>
      <c r="AQ96" s="1088" t="str">
        <f>IF(ISTEXT(AO96),AO96,(AO96/AO22)*AQ22)</f>
        <v/>
      </c>
      <c r="AR96" s="1062" t="str">
        <f>IF(A96=AR16,D96,"")</f>
        <v/>
      </c>
      <c r="AS96" s="1089" t="str">
        <f>IF(A96=AR16,C96,"")</f>
        <v/>
      </c>
      <c r="AT96" s="1090" t="str">
        <f>IF(ISTEXT(AR96),AR96,(AR96/AR22)*AT22)</f>
        <v/>
      </c>
      <c r="AU96" s="1062" t="str">
        <f>IF(A96=AU16,D96,"")</f>
        <v/>
      </c>
      <c r="AV96" s="1091" t="str">
        <f>IF(A96=AU16,C96,"")</f>
        <v/>
      </c>
      <c r="AW96" s="1092" t="str">
        <f>IF(ISTEXT(AU96),AU96,(AU96/AU22)*AW22)</f>
        <v/>
      </c>
    </row>
    <row r="97" spans="1:49" ht="18.75">
      <c r="A97" s="1058">
        <v>8</v>
      </c>
      <c r="B97" s="1224" t="s">
        <v>872</v>
      </c>
      <c r="C97" s="1225" t="s">
        <v>294</v>
      </c>
      <c r="D97" s="1226">
        <v>0.1</v>
      </c>
      <c r="E97" s="1062" t="str">
        <f>IF(A97=E16,D97,"")</f>
        <v/>
      </c>
      <c r="F97" s="1063" t="str">
        <f>IF(A97=E16,C97,"")</f>
        <v/>
      </c>
      <c r="G97" s="1064" t="str">
        <f>IF(ISTEXT(E97),E97,(E97/E22)*G22)</f>
        <v/>
      </c>
      <c r="H97" s="1062" t="str">
        <f>IF(A97=H16,D97,"")</f>
        <v/>
      </c>
      <c r="I97" s="1065" t="str">
        <f>IF(A97=H16,C97,"")</f>
        <v/>
      </c>
      <c r="J97" s="1066" t="str">
        <f>IF(ISTEXT(H97),H97,(H97/H22)*J22)</f>
        <v/>
      </c>
      <c r="K97" s="1062" t="str">
        <f>IF(A97=K16,D97,"")</f>
        <v/>
      </c>
      <c r="L97" s="1067" t="str">
        <f>IF(A97=K16,C97,"")</f>
        <v/>
      </c>
      <c r="M97" s="1068" t="str">
        <f>IF(ISTEXT(K97),K97,(K97/K22)*M22)</f>
        <v/>
      </c>
      <c r="N97" s="1062" t="str">
        <f>IF(A97=N16,D97,"")</f>
        <v/>
      </c>
      <c r="O97" s="1069" t="str">
        <f>IF(A97=N16,C97,"")</f>
        <v/>
      </c>
      <c r="P97" s="1070" t="str">
        <f>IF(ISTEXT(N97),N97,(N97/N22)*P22)</f>
        <v/>
      </c>
      <c r="Q97" s="1062" t="str">
        <f>IF(A97=Q16,D97,"")</f>
        <v/>
      </c>
      <c r="R97" s="1071" t="str">
        <f>IF(A97=Q16,C97,"")</f>
        <v/>
      </c>
      <c r="S97" s="1072" t="str">
        <f>IF(ISTEXT(Q97),Q97,(Q97/Q22)*S22)</f>
        <v/>
      </c>
      <c r="T97" s="1062" t="str">
        <f>IF(A97=T16,D97,"")</f>
        <v/>
      </c>
      <c r="U97" s="1073" t="str">
        <f>IF(A97=T16,C97,"")</f>
        <v/>
      </c>
      <c r="V97" s="1074" t="str">
        <f>IF(ISTEXT(T97),T97,(T97/T22)*V22)</f>
        <v/>
      </c>
      <c r="W97" s="1062" t="str">
        <f>IF(A97=W16,D97,"")</f>
        <v/>
      </c>
      <c r="X97" s="1075" t="str">
        <f>IF(A97=W16,C97,"")</f>
        <v/>
      </c>
      <c r="Y97" s="1076" t="str">
        <f>IF(ISTEXT(W97),W97,(W97/W22)*Y22)</f>
        <v/>
      </c>
      <c r="Z97" s="1062">
        <f>IF(A97=Z16,D97,"")</f>
        <v>0.1</v>
      </c>
      <c r="AA97" s="1077" t="str">
        <f>IF(A97=Z16,C97,"")</f>
        <v>L</v>
      </c>
      <c r="AB97" s="1078">
        <f>IF(ISTEXT(Z97),Z97,(Z97/Z22)*AB22)</f>
        <v>0.16666666666666666</v>
      </c>
      <c r="AC97" s="1062" t="str">
        <f>IF(A97=AC16,D97,"")</f>
        <v/>
      </c>
      <c r="AD97" s="1079" t="str">
        <f>IF(A97=AC16,C97,"")</f>
        <v/>
      </c>
      <c r="AE97" s="1080" t="str">
        <f>IF(ISTEXT(AC97),AC97,(AC97/AC22)*AE22)</f>
        <v/>
      </c>
      <c r="AF97" s="1062" t="str">
        <f>IF(A97=AF16,D97,"")</f>
        <v/>
      </c>
      <c r="AG97" s="1081" t="str">
        <f>IF(A97=AF16,C97,"")</f>
        <v/>
      </c>
      <c r="AH97" s="1082" t="str">
        <f>IF(ISTEXT(AF97),AF97,(AF97/AF22)*AH22)</f>
        <v/>
      </c>
      <c r="AI97" s="1062" t="str">
        <f>IF(A97=AI16,D97,"")</f>
        <v/>
      </c>
      <c r="AJ97" s="1083" t="str">
        <f>IF(A97=AI16,C97,"")</f>
        <v/>
      </c>
      <c r="AK97" s="1084" t="str">
        <f>IF(ISTEXT(AI97),AI97,(AI97/AI22)*AK22)</f>
        <v/>
      </c>
      <c r="AL97" s="1062" t="str">
        <f>IF(A97=AL16,D97,"")</f>
        <v/>
      </c>
      <c r="AM97" s="1085" t="str">
        <f>IF(A97=AL16,C97,"")</f>
        <v/>
      </c>
      <c r="AN97" s="1086" t="str">
        <f>IF(ISTEXT(AL97),AL97,(AL97/AL22)*AN22)</f>
        <v/>
      </c>
      <c r="AO97" s="1062" t="str">
        <f>IF(A97=AO16,D97,"")</f>
        <v/>
      </c>
      <c r="AP97" s="1087" t="str">
        <f>IF(A97=AO16,C97,"")</f>
        <v/>
      </c>
      <c r="AQ97" s="1088" t="str">
        <f>IF(ISTEXT(AO97),AO97,(AO97/AO22)*AQ22)</f>
        <v/>
      </c>
      <c r="AR97" s="1062" t="str">
        <f>IF(A97=AR16,D97,"")</f>
        <v/>
      </c>
      <c r="AS97" s="1089" t="str">
        <f>IF(A97=AR16,C97,"")</f>
        <v/>
      </c>
      <c r="AT97" s="1090" t="str">
        <f>IF(ISTEXT(AR97),AR97,(AR97/AR22)*AT22)</f>
        <v/>
      </c>
      <c r="AU97" s="1062" t="str">
        <f>IF(A97=AU16,D97,"")</f>
        <v/>
      </c>
      <c r="AV97" s="1091" t="str">
        <f>IF(A97=AU16,C97,"")</f>
        <v/>
      </c>
      <c r="AW97" s="1092" t="str">
        <f>IF(ISTEXT(AU97),AU97,(AU97/AU22)*AW22)</f>
        <v/>
      </c>
    </row>
    <row r="98" spans="1:49" ht="18.75">
      <c r="A98" s="1058">
        <v>8</v>
      </c>
      <c r="B98" s="1224" t="s">
        <v>873</v>
      </c>
      <c r="C98" s="1225" t="s">
        <v>294</v>
      </c>
      <c r="D98" s="1226">
        <v>0.15</v>
      </c>
      <c r="E98" s="1062" t="str">
        <f>IF(A98=E16,D98,"")</f>
        <v/>
      </c>
      <c r="F98" s="1063" t="str">
        <f>IF(A98=E16,C98,"")</f>
        <v/>
      </c>
      <c r="G98" s="1064" t="str">
        <f>IF(ISTEXT(E98),E98,(E98/E22)*G22)</f>
        <v/>
      </c>
      <c r="H98" s="1062" t="str">
        <f>IF(A98=H16,D98,"")</f>
        <v/>
      </c>
      <c r="I98" s="1065" t="str">
        <f>IF(A98=H16,C98,"")</f>
        <v/>
      </c>
      <c r="J98" s="1066" t="str">
        <f>IF(ISTEXT(H98),H98,(H98/H22)*J22)</f>
        <v/>
      </c>
      <c r="K98" s="1062" t="str">
        <f>IF(A98=K16,D98,"")</f>
        <v/>
      </c>
      <c r="L98" s="1067" t="str">
        <f>IF(A98=K16,C98,"")</f>
        <v/>
      </c>
      <c r="M98" s="1068" t="str">
        <f>IF(ISTEXT(K98),K98,(K98/K22)*M22)</f>
        <v/>
      </c>
      <c r="N98" s="1062" t="str">
        <f>IF(A98=N16,D98,"")</f>
        <v/>
      </c>
      <c r="O98" s="1069" t="str">
        <f>IF(A98=N16,C98,"")</f>
        <v/>
      </c>
      <c r="P98" s="1070" t="str">
        <f>IF(ISTEXT(N98),N98,(N98/N22)*P22)</f>
        <v/>
      </c>
      <c r="Q98" s="1062" t="str">
        <f>IF(A98=Q16,D98,"")</f>
        <v/>
      </c>
      <c r="R98" s="1071" t="str">
        <f>IF(A98=Q16,C98,"")</f>
        <v/>
      </c>
      <c r="S98" s="1072" t="str">
        <f>IF(ISTEXT(Q98),Q98,(Q98/Q22)*S22)</f>
        <v/>
      </c>
      <c r="T98" s="1062" t="str">
        <f>IF(A98=T16,D98,"")</f>
        <v/>
      </c>
      <c r="U98" s="1073" t="str">
        <f>IF(A98=T16,C98,"")</f>
        <v/>
      </c>
      <c r="V98" s="1074" t="str">
        <f>IF(ISTEXT(T98),T98,(T98/T22)*V22)</f>
        <v/>
      </c>
      <c r="W98" s="1062" t="str">
        <f>IF(A98=W16,D98,"")</f>
        <v/>
      </c>
      <c r="X98" s="1075" t="str">
        <f>IF(A98=W16,C98,"")</f>
        <v/>
      </c>
      <c r="Y98" s="1076" t="str">
        <f>IF(ISTEXT(W98),W98,(W98/W22)*Y22)</f>
        <v/>
      </c>
      <c r="Z98" s="1062">
        <f>IF(A98=Z16,D98,"")</f>
        <v>0.15</v>
      </c>
      <c r="AA98" s="1077" t="str">
        <f>IF(A98=Z16,C98,"")</f>
        <v>L</v>
      </c>
      <c r="AB98" s="1078">
        <f>IF(ISTEXT(Z98),Z98,(Z98/Z22)*AB22)</f>
        <v>0.24999999999999997</v>
      </c>
      <c r="AC98" s="1062" t="str">
        <f>IF(A98=AC16,D98,"")</f>
        <v/>
      </c>
      <c r="AD98" s="1079" t="str">
        <f>IF(A98=AC16,C98,"")</f>
        <v/>
      </c>
      <c r="AE98" s="1080" t="str">
        <f>IF(ISTEXT(AC98),AC98,(AC98/AC22)*AE22)</f>
        <v/>
      </c>
      <c r="AF98" s="1062" t="str">
        <f>IF(A98=AF16,D98,"")</f>
        <v/>
      </c>
      <c r="AG98" s="1081" t="str">
        <f>IF(A98=AF16,C98,"")</f>
        <v/>
      </c>
      <c r="AH98" s="1082" t="str">
        <f>IF(ISTEXT(AF98),AF98,(AF98/AF22)*AH22)</f>
        <v/>
      </c>
      <c r="AI98" s="1062" t="str">
        <f>IF(A98=AI16,D98,"")</f>
        <v/>
      </c>
      <c r="AJ98" s="1083" t="str">
        <f>IF(A98=AI16,C98,"")</f>
        <v/>
      </c>
      <c r="AK98" s="1084" t="str">
        <f>IF(ISTEXT(AI98),AI98,(AI98/AI22)*AK22)</f>
        <v/>
      </c>
      <c r="AL98" s="1062" t="str">
        <f>IF(A98=AL16,D98,"")</f>
        <v/>
      </c>
      <c r="AM98" s="1085" t="str">
        <f>IF(A98=AL16,C98,"")</f>
        <v/>
      </c>
      <c r="AN98" s="1086" t="str">
        <f>IF(ISTEXT(AL98),AL98,(AL98/AL22)*AN22)</f>
        <v/>
      </c>
      <c r="AO98" s="1062" t="str">
        <f>IF(A98=AO16,D98,"")</f>
        <v/>
      </c>
      <c r="AP98" s="1087" t="str">
        <f>IF(A98=AO16,C98,"")</f>
        <v/>
      </c>
      <c r="AQ98" s="1088" t="str">
        <f>IF(ISTEXT(AO98),AO98,(AO98/AO22)*AQ22)</f>
        <v/>
      </c>
      <c r="AR98" s="1062" t="str">
        <f>IF(A98=AR16,D98,"")</f>
        <v/>
      </c>
      <c r="AS98" s="1089" t="str">
        <f>IF(A98=AR16,C98,"")</f>
        <v/>
      </c>
      <c r="AT98" s="1090" t="str">
        <f>IF(ISTEXT(AR98),AR98,(AR98/AR22)*AT22)</f>
        <v/>
      </c>
      <c r="AU98" s="1062" t="str">
        <f>IF(A98=AU16,D98,"")</f>
        <v/>
      </c>
      <c r="AV98" s="1091" t="str">
        <f>IF(A98=AU16,C98,"")</f>
        <v/>
      </c>
      <c r="AW98" s="1092" t="str">
        <f>IF(ISTEXT(AU98),AU98,(AU98/AU22)*AW22)</f>
        <v/>
      </c>
    </row>
    <row r="99" spans="1:49" ht="18.75">
      <c r="A99" s="1058">
        <v>8</v>
      </c>
      <c r="B99" s="1224" t="s">
        <v>874</v>
      </c>
      <c r="C99" s="1225" t="s">
        <v>9</v>
      </c>
      <c r="D99" s="1226">
        <v>0.05</v>
      </c>
      <c r="E99" s="1062" t="str">
        <f>IF(A99=E16,D99,"")</f>
        <v/>
      </c>
      <c r="F99" s="1063" t="str">
        <f>IF(A99=E16,C99,"")</f>
        <v/>
      </c>
      <c r="G99" s="1064" t="str">
        <f>IF(ISTEXT(E99),E99,(E99/E22)*G22)</f>
        <v/>
      </c>
      <c r="H99" s="1062" t="str">
        <f>IF(A99=H16,D99,"")</f>
        <v/>
      </c>
      <c r="I99" s="1065" t="str">
        <f>IF(A99=H16,C99,"")</f>
        <v/>
      </c>
      <c r="J99" s="1066" t="str">
        <f>IF(ISTEXT(H99),H99,(H99/H22)*J22)</f>
        <v/>
      </c>
      <c r="K99" s="1062" t="str">
        <f>IF(A99=K16,D99,"")</f>
        <v/>
      </c>
      <c r="L99" s="1067" t="str">
        <f>IF(A99=K16,C99,"")</f>
        <v/>
      </c>
      <c r="M99" s="1068" t="str">
        <f>IF(ISTEXT(K99),K99,(K99/K22)*M22)</f>
        <v/>
      </c>
      <c r="N99" s="1062" t="str">
        <f>IF(A99=N16,D99,"")</f>
        <v/>
      </c>
      <c r="O99" s="1069" t="str">
        <f>IF(A99=N16,C99,"")</f>
        <v/>
      </c>
      <c r="P99" s="1070" t="str">
        <f>IF(ISTEXT(N99),N99,(N99/N22)*P22)</f>
        <v/>
      </c>
      <c r="Q99" s="1062" t="str">
        <f>IF(A99=Q16,D99,"")</f>
        <v/>
      </c>
      <c r="R99" s="1071" t="str">
        <f>IF(A99=Q16,C99,"")</f>
        <v/>
      </c>
      <c r="S99" s="1072" t="str">
        <f>IF(ISTEXT(Q99),Q99,(Q99/Q22)*S22)</f>
        <v/>
      </c>
      <c r="T99" s="1062" t="str">
        <f>IF(A99=T16,D99,"")</f>
        <v/>
      </c>
      <c r="U99" s="1073" t="str">
        <f>IF(A99=T16,C99,"")</f>
        <v/>
      </c>
      <c r="V99" s="1074" t="str">
        <f>IF(ISTEXT(T99),T99,(T99/T22)*V22)</f>
        <v/>
      </c>
      <c r="W99" s="1062" t="str">
        <f>IF(A99=W16,D99,"")</f>
        <v/>
      </c>
      <c r="X99" s="1075" t="str">
        <f>IF(A99=W16,C99,"")</f>
        <v/>
      </c>
      <c r="Y99" s="1076" t="str">
        <f>IF(ISTEXT(W99),W99,(W99/W22)*Y22)</f>
        <v/>
      </c>
      <c r="Z99" s="1062">
        <f>IF(A99=Z16,D99,"")</f>
        <v>0.05</v>
      </c>
      <c r="AA99" s="1077" t="str">
        <f>IF(A99=Z16,C99,"")</f>
        <v>Kg</v>
      </c>
      <c r="AB99" s="1078">
        <f>IF(ISTEXT(Z99),Z99,(Z99/Z22)*AB22)</f>
        <v>8.3333333333333329E-2</v>
      </c>
      <c r="AC99" s="1062" t="str">
        <f>IF(A99=AC16,D99,"")</f>
        <v/>
      </c>
      <c r="AD99" s="1079" t="str">
        <f>IF(A99=AC16,C99,"")</f>
        <v/>
      </c>
      <c r="AE99" s="1080" t="str">
        <f>IF(ISTEXT(AC99),AC99,(AC99/AC22)*AE22)</f>
        <v/>
      </c>
      <c r="AF99" s="1062" t="str">
        <f>IF(A99=AF16,D99,"")</f>
        <v/>
      </c>
      <c r="AG99" s="1081" t="str">
        <f>IF(A99=AF16,C99,"")</f>
        <v/>
      </c>
      <c r="AH99" s="1082" t="str">
        <f>IF(ISTEXT(AF99),AF99,(AF99/AF22)*AH22)</f>
        <v/>
      </c>
      <c r="AI99" s="1062" t="str">
        <f>IF(A99=AI16,D99,"")</f>
        <v/>
      </c>
      <c r="AJ99" s="1083" t="str">
        <f>IF(A99=AI16,C99,"")</f>
        <v/>
      </c>
      <c r="AK99" s="1084" t="str">
        <f>IF(ISTEXT(AI99),AI99,(AI99/AI22)*AK22)</f>
        <v/>
      </c>
      <c r="AL99" s="1062" t="str">
        <f>IF(A99=AL16,D99,"")</f>
        <v/>
      </c>
      <c r="AM99" s="1085" t="str">
        <f>IF(A99=AL16,C99,"")</f>
        <v/>
      </c>
      <c r="AN99" s="1086" t="str">
        <f>IF(ISTEXT(AL99),AL99,(AL99/AL22)*AN22)</f>
        <v/>
      </c>
      <c r="AO99" s="1062" t="str">
        <f>IF(A99=AO16,D99,"")</f>
        <v/>
      </c>
      <c r="AP99" s="1087" t="str">
        <f>IF(A99=AO16,C99,"")</f>
        <v/>
      </c>
      <c r="AQ99" s="1088" t="str">
        <f>IF(ISTEXT(AO99),AO99,(AO99/AO22)*AQ22)</f>
        <v/>
      </c>
      <c r="AR99" s="1062" t="str">
        <f>IF(A99=AR16,D99,"")</f>
        <v/>
      </c>
      <c r="AS99" s="1089" t="str">
        <f>IF(A99=AR16,C99,"")</f>
        <v/>
      </c>
      <c r="AT99" s="1090" t="str">
        <f>IF(ISTEXT(AR99),AR99,(AR99/AR22)*AT22)</f>
        <v/>
      </c>
      <c r="AU99" s="1062" t="str">
        <f>IF(A99=AU16,D99,"")</f>
        <v/>
      </c>
      <c r="AV99" s="1091" t="str">
        <f>IF(A99=AU16,C99,"")</f>
        <v/>
      </c>
      <c r="AW99" s="1092" t="str">
        <f>IF(ISTEXT(AU99),AU99,(AU99/AU22)*AW22)</f>
        <v/>
      </c>
    </row>
    <row r="100" spans="1:49" ht="18.75">
      <c r="A100" s="1058">
        <v>8</v>
      </c>
      <c r="B100" s="1224" t="s">
        <v>875</v>
      </c>
      <c r="C100" s="1225" t="s">
        <v>141</v>
      </c>
      <c r="D100" s="1226">
        <v>1</v>
      </c>
      <c r="E100" s="1062" t="str">
        <f>IF(A100=E16,D100,"")</f>
        <v/>
      </c>
      <c r="F100" s="1063" t="str">
        <f>IF(A100=E16,C100,"")</f>
        <v/>
      </c>
      <c r="G100" s="1064" t="str">
        <f>IF(ISTEXT(E100),E100,(E100/E22)*G22)</f>
        <v/>
      </c>
      <c r="H100" s="1062" t="str">
        <f>IF(A100=H16,D100,"")</f>
        <v/>
      </c>
      <c r="I100" s="1065" t="str">
        <f>IF(A100=H16,C100,"")</f>
        <v/>
      </c>
      <c r="J100" s="1066" t="str">
        <f>IF(ISTEXT(H100),H100,(H100/H22)*J22)</f>
        <v/>
      </c>
      <c r="K100" s="1062" t="str">
        <f>IF(A100=K16,D100,"")</f>
        <v/>
      </c>
      <c r="L100" s="1067" t="str">
        <f>IF(A100=K16,C100,"")</f>
        <v/>
      </c>
      <c r="M100" s="1068" t="str">
        <f>IF(ISTEXT(K100),K100,(K100/K22)*M22)</f>
        <v/>
      </c>
      <c r="N100" s="1062" t="str">
        <f>IF(A100=N16,D100,"")</f>
        <v/>
      </c>
      <c r="O100" s="1069" t="str">
        <f>IF(A100=N16,C100,"")</f>
        <v/>
      </c>
      <c r="P100" s="1070" t="str">
        <f>IF(ISTEXT(N100),N100,(N100/N22)*P22)</f>
        <v/>
      </c>
      <c r="Q100" s="1062" t="str">
        <f>IF(A100=Q16,D100,"")</f>
        <v/>
      </c>
      <c r="R100" s="1071" t="str">
        <f>IF(A100=Q16,C100,"")</f>
        <v/>
      </c>
      <c r="S100" s="1072" t="str">
        <f>IF(ISTEXT(Q100),Q100,(Q100/Q22)*S22)</f>
        <v/>
      </c>
      <c r="T100" s="1062" t="str">
        <f>IF(A100=T16,D100,"")</f>
        <v/>
      </c>
      <c r="U100" s="1073" t="str">
        <f>IF(A100=T16,C100,"")</f>
        <v/>
      </c>
      <c r="V100" s="1074" t="str">
        <f>IF(ISTEXT(T100),T100,(T100/T22)*V22)</f>
        <v/>
      </c>
      <c r="W100" s="1062" t="str">
        <f>IF(A100=W16,D100,"")</f>
        <v/>
      </c>
      <c r="X100" s="1075" t="str">
        <f>IF(A100=W16,C100,"")</f>
        <v/>
      </c>
      <c r="Y100" s="1076" t="str">
        <f>IF(ISTEXT(W100),W100,(W100/W22)*Y22)</f>
        <v/>
      </c>
      <c r="Z100" s="1062">
        <f>IF(A100=Z16,D100,"")</f>
        <v>1</v>
      </c>
      <c r="AA100" s="1077" t="str">
        <f>IF(A100=Z16,C100,"")</f>
        <v>sachets</v>
      </c>
      <c r="AB100" s="1078">
        <f>IF(ISTEXT(Z100),Z100,(Z100/Z22)*AB22)</f>
        <v>1.6666666666666665</v>
      </c>
      <c r="AC100" s="1062" t="str">
        <f>IF(A100=AC16,D100,"")</f>
        <v/>
      </c>
      <c r="AD100" s="1079" t="str">
        <f>IF(A100=AC16,C100,"")</f>
        <v/>
      </c>
      <c r="AE100" s="1080" t="str">
        <f>IF(ISTEXT(AC100),AC100,(AC100/AC22)*AE22)</f>
        <v/>
      </c>
      <c r="AF100" s="1062" t="str">
        <f>IF(A100=AF16,D100,"")</f>
        <v/>
      </c>
      <c r="AG100" s="1081" t="str">
        <f>IF(A100=AF16,C100,"")</f>
        <v/>
      </c>
      <c r="AH100" s="1082" t="str">
        <f>IF(ISTEXT(AF100),AF100,(AF100/AF22)*AH22)</f>
        <v/>
      </c>
      <c r="AI100" s="1062" t="str">
        <f>IF(A100=AI16,D100,"")</f>
        <v/>
      </c>
      <c r="AJ100" s="1083" t="str">
        <f>IF(A100=AI16,C100,"")</f>
        <v/>
      </c>
      <c r="AK100" s="1084" t="str">
        <f>IF(ISTEXT(AI100),AI100,(AI100/AI22)*AK22)</f>
        <v/>
      </c>
      <c r="AL100" s="1062" t="str">
        <f>IF(A100=AL16,D100,"")</f>
        <v/>
      </c>
      <c r="AM100" s="1085" t="str">
        <f>IF(A100=AL16,C100,"")</f>
        <v/>
      </c>
      <c r="AN100" s="1086" t="str">
        <f>IF(ISTEXT(AL100),AL100,(AL100/AL22)*AN22)</f>
        <v/>
      </c>
      <c r="AO100" s="1062" t="str">
        <f>IF(A100=AO16,D100,"")</f>
        <v/>
      </c>
      <c r="AP100" s="1087" t="str">
        <f>IF(A100=AO16,C100,"")</f>
        <v/>
      </c>
      <c r="AQ100" s="1088" t="str">
        <f>IF(ISTEXT(AO100),AO100,(AO100/AO22)*AQ22)</f>
        <v/>
      </c>
      <c r="AR100" s="1062" t="str">
        <f>IF(A100=AR16,D100,"")</f>
        <v/>
      </c>
      <c r="AS100" s="1089" t="str">
        <f>IF(A100=AR16,C100,"")</f>
        <v/>
      </c>
      <c r="AT100" s="1090" t="str">
        <f>IF(ISTEXT(AR100),AR100,(AR100/AR22)*AT22)</f>
        <v/>
      </c>
      <c r="AU100" s="1062" t="str">
        <f>IF(A100=AU16,D100,"")</f>
        <v/>
      </c>
      <c r="AV100" s="1091" t="str">
        <f>IF(A100=AU16,C100,"")</f>
        <v/>
      </c>
      <c r="AW100" s="1092" t="str">
        <f>IF(ISTEXT(AU100),AU100,(AU100/AU22)*AW22)</f>
        <v/>
      </c>
    </row>
    <row r="101" spans="1:49" ht="18.75">
      <c r="A101" s="1058">
        <v>8</v>
      </c>
      <c r="B101" s="1224" t="s">
        <v>52</v>
      </c>
      <c r="C101" s="1225"/>
      <c r="D101" s="1226" t="s">
        <v>71</v>
      </c>
      <c r="E101" s="1062" t="str">
        <f>IF(A101=E16,D101,"")</f>
        <v/>
      </c>
      <c r="F101" s="1063" t="str">
        <f>IF(A101=E16,C101,"")</f>
        <v/>
      </c>
      <c r="G101" s="1064" t="str">
        <f>IF(ISTEXT(E101),E101,(E101/E22)*G22)</f>
        <v/>
      </c>
      <c r="H101" s="1062" t="str">
        <f>IF(A101=H16,D101,"")</f>
        <v/>
      </c>
      <c r="I101" s="1065" t="str">
        <f>IF(A101=H16,C101,"")</f>
        <v/>
      </c>
      <c r="J101" s="1066" t="str">
        <f>IF(ISTEXT(H101),H101,(H101/H22)*J22)</f>
        <v/>
      </c>
      <c r="K101" s="1062" t="str">
        <f>IF(A101=K16,D101,"")</f>
        <v/>
      </c>
      <c r="L101" s="1067" t="str">
        <f>IF(A101=K16,C101,"")</f>
        <v/>
      </c>
      <c r="M101" s="1068" t="str">
        <f>IF(ISTEXT(K101),K101,(K101/K22)*M22)</f>
        <v/>
      </c>
      <c r="N101" s="1062" t="str">
        <f>IF(A101=N16,D101,"")</f>
        <v/>
      </c>
      <c r="O101" s="1069" t="str">
        <f>IF(A101=N16,C101,"")</f>
        <v/>
      </c>
      <c r="P101" s="1070" t="str">
        <f>IF(ISTEXT(N101),N101,(N101/N22)*P22)</f>
        <v/>
      </c>
      <c r="Q101" s="1062" t="str">
        <f>IF(A101=Q16,D101,"")</f>
        <v/>
      </c>
      <c r="R101" s="1071" t="str">
        <f>IF(A101=Q16,C101,"")</f>
        <v/>
      </c>
      <c r="S101" s="1072" t="str">
        <f>IF(ISTEXT(Q101),Q101,(Q101/Q22)*S22)</f>
        <v/>
      </c>
      <c r="T101" s="1062" t="str">
        <f>IF(A101=T16,D101,"")</f>
        <v/>
      </c>
      <c r="U101" s="1073" t="str">
        <f>IF(A101=T16,C101,"")</f>
        <v/>
      </c>
      <c r="V101" s="1074" t="str">
        <f>IF(ISTEXT(T101),T101,(T101/T22)*V22)</f>
        <v/>
      </c>
      <c r="W101" s="1062" t="str">
        <f>IF(A101=W16,D101,"")</f>
        <v/>
      </c>
      <c r="X101" s="1075" t="str">
        <f>IF(A101=W16,C101,"")</f>
        <v/>
      </c>
      <c r="Y101" s="1076" t="str">
        <f>IF(ISTEXT(W101),W101,(W101/W22)*Y22)</f>
        <v/>
      </c>
      <c r="Z101" s="1062" t="str">
        <f>IF(A101=Z16,D101,"")</f>
        <v>pm</v>
      </c>
      <c r="AA101" s="1077">
        <f>IF(A101=Z16,C101,"")</f>
        <v>0</v>
      </c>
      <c r="AB101" s="1078" t="str">
        <f>IF(ISTEXT(Z101),Z101,(Z101/Z22)*AB22)</f>
        <v>pm</v>
      </c>
      <c r="AC101" s="1062" t="str">
        <f>IF(A101=AC16,D101,"")</f>
        <v/>
      </c>
      <c r="AD101" s="1079" t="str">
        <f>IF(A101=AC16,C101,"")</f>
        <v/>
      </c>
      <c r="AE101" s="1080" t="str">
        <f>IF(ISTEXT(AC101),AC101,(AC101/AC22)*AE22)</f>
        <v/>
      </c>
      <c r="AF101" s="1062" t="str">
        <f>IF(A101=AF16,D101,"")</f>
        <v/>
      </c>
      <c r="AG101" s="1081" t="str">
        <f>IF(A101=AF16,C101,"")</f>
        <v/>
      </c>
      <c r="AH101" s="1082" t="str">
        <f>IF(ISTEXT(AF101),AF101,(AF101/AF22)*AH22)</f>
        <v/>
      </c>
      <c r="AI101" s="1062" t="str">
        <f>IF(A101=AI16,D101,"")</f>
        <v/>
      </c>
      <c r="AJ101" s="1083" t="str">
        <f>IF(A101=AI16,C101,"")</f>
        <v/>
      </c>
      <c r="AK101" s="1084" t="str">
        <f>IF(ISTEXT(AI101),AI101,(AI101/AI22)*AK22)</f>
        <v/>
      </c>
      <c r="AL101" s="1062" t="str">
        <f>IF(A101=AL16,D101,"")</f>
        <v/>
      </c>
      <c r="AM101" s="1085" t="str">
        <f>IF(A101=AL16,C101,"")</f>
        <v/>
      </c>
      <c r="AN101" s="1086" t="str">
        <f>IF(ISTEXT(AL101),AL101,(AL101/AL22)*AN22)</f>
        <v/>
      </c>
      <c r="AO101" s="1062" t="str">
        <f>IF(A101=AO16,D101,"")</f>
        <v/>
      </c>
      <c r="AP101" s="1087" t="str">
        <f>IF(A101=AO16,C101,"")</f>
        <v/>
      </c>
      <c r="AQ101" s="1088" t="str">
        <f>IF(ISTEXT(AO101),AO101,(AO101/AO22)*AQ22)</f>
        <v/>
      </c>
      <c r="AR101" s="1062" t="str">
        <f>IF(A101=AR16,D101,"")</f>
        <v/>
      </c>
      <c r="AS101" s="1089" t="str">
        <f>IF(A101=AR16,C101,"")</f>
        <v/>
      </c>
      <c r="AT101" s="1090" t="str">
        <f>IF(ISTEXT(AR101),AR101,(AR101/AR22)*AT22)</f>
        <v/>
      </c>
      <c r="AU101" s="1062" t="str">
        <f>IF(A101=AU16,D101,"")</f>
        <v/>
      </c>
      <c r="AV101" s="1091" t="str">
        <f>IF(A101=AU16,C101,"")</f>
        <v/>
      </c>
      <c r="AW101" s="1092" t="str">
        <f>IF(ISTEXT(AU101),AU101,(AU101/AU22)*AW22)</f>
        <v/>
      </c>
    </row>
    <row r="102" spans="1:49" ht="18.75">
      <c r="A102" s="1058"/>
      <c r="B102" s="1352"/>
      <c r="C102" s="1409"/>
      <c r="D102" s="1410"/>
      <c r="E102" s="1062" t="str">
        <f>IF(A102=E16,D102,"")</f>
        <v/>
      </c>
      <c r="F102" s="1063" t="str">
        <f>IF(A102=E16,C102,"")</f>
        <v/>
      </c>
      <c r="G102" s="1064" t="str">
        <f>IF(ISTEXT(E102),E102,(E102/E22)*G22)</f>
        <v/>
      </c>
      <c r="H102" s="1062" t="str">
        <f>IF(A102=H16,D102,"")</f>
        <v/>
      </c>
      <c r="I102" s="1065" t="str">
        <f>IF(A102=H16,C102,"")</f>
        <v/>
      </c>
      <c r="J102" s="1066" t="str">
        <f>IF(ISTEXT(H102),H102,(H102/H22)*J22)</f>
        <v/>
      </c>
      <c r="K102" s="1062" t="str">
        <f>IF(A102=K16,D102,"")</f>
        <v/>
      </c>
      <c r="L102" s="1067" t="str">
        <f>IF(A102=K16,C102,"")</f>
        <v/>
      </c>
      <c r="M102" s="1068" t="str">
        <f>IF(ISTEXT(K102),K102,(K102/K22)*M22)</f>
        <v/>
      </c>
      <c r="N102" s="1062" t="str">
        <f>IF(A102=N16,D102,"")</f>
        <v/>
      </c>
      <c r="O102" s="1069" t="str">
        <f>IF(A102=N16,C102,"")</f>
        <v/>
      </c>
      <c r="P102" s="1070" t="str">
        <f>IF(ISTEXT(N102),N102,(N102/N22)*P22)</f>
        <v/>
      </c>
      <c r="Q102" s="1062" t="str">
        <f>IF(A102=Q16,D102,"")</f>
        <v/>
      </c>
      <c r="R102" s="1071" t="str">
        <f>IF(A102=Q16,C102,"")</f>
        <v/>
      </c>
      <c r="S102" s="1072" t="str">
        <f>IF(ISTEXT(Q102),Q102,(Q102/Q22)*S22)</f>
        <v/>
      </c>
      <c r="T102" s="1062" t="str">
        <f>IF(A102=T16,D102,"")</f>
        <v/>
      </c>
      <c r="U102" s="1073" t="str">
        <f>IF(A102=T16,C102,"")</f>
        <v/>
      </c>
      <c r="V102" s="1074" t="str">
        <f>IF(ISTEXT(T102),T102,(T102/T22)*V22)</f>
        <v/>
      </c>
      <c r="W102" s="1062" t="str">
        <f>IF(A102=W16,D102,"")</f>
        <v/>
      </c>
      <c r="X102" s="1075" t="str">
        <f>IF(A102=W16,C102,"")</f>
        <v/>
      </c>
      <c r="Y102" s="1076" t="str">
        <f>IF(ISTEXT(W102),W102,(W102/W22)*Y22)</f>
        <v/>
      </c>
      <c r="Z102" s="1062" t="str">
        <f>IF(A102=Z16,D102,"")</f>
        <v/>
      </c>
      <c r="AA102" s="1077" t="str">
        <f>IF(A102=Z16,C102,"")</f>
        <v/>
      </c>
      <c r="AB102" s="1078" t="str">
        <f>IF(ISTEXT(Z102),Z102,(Z102/Z22)*AB22)</f>
        <v/>
      </c>
      <c r="AC102" s="1062" t="str">
        <f>IF(A102=AC16,D102,"")</f>
        <v/>
      </c>
      <c r="AD102" s="1079" t="str">
        <f>IF(A102=AC16,C102,"")</f>
        <v/>
      </c>
      <c r="AE102" s="1080" t="str">
        <f>IF(ISTEXT(AC102),AC102,(AC102/AC22)*AE22)</f>
        <v/>
      </c>
      <c r="AF102" s="1062" t="str">
        <f>IF(A102=AF16,D102,"")</f>
        <v/>
      </c>
      <c r="AG102" s="1081" t="str">
        <f>IF(A102=AF16,C102,"")</f>
        <v/>
      </c>
      <c r="AH102" s="1082" t="str">
        <f>IF(ISTEXT(AF102),AF102,(AF102/AF22)*AH22)</f>
        <v/>
      </c>
      <c r="AI102" s="1062" t="str">
        <f>IF(A102=AI16,D102,"")</f>
        <v/>
      </c>
      <c r="AJ102" s="1083" t="str">
        <f>IF(A102=AI16,C102,"")</f>
        <v/>
      </c>
      <c r="AK102" s="1084" t="str">
        <f>IF(ISTEXT(AI102),AI102,(AI102/AI22)*AK22)</f>
        <v/>
      </c>
      <c r="AL102" s="1062" t="str">
        <f>IF(A102=AL16,D102,"")</f>
        <v/>
      </c>
      <c r="AM102" s="1085" t="str">
        <f>IF(A102=AL16,C102,"")</f>
        <v/>
      </c>
      <c r="AN102" s="1086" t="str">
        <f>IF(ISTEXT(AL102),AL102,(AL102/AL22)*AN22)</f>
        <v/>
      </c>
      <c r="AO102" s="1062" t="str">
        <f>IF(A102=AO16,D102,"")</f>
        <v/>
      </c>
      <c r="AP102" s="1087" t="str">
        <f>IF(A102=AO16,C102,"")</f>
        <v/>
      </c>
      <c r="AQ102" s="1088" t="str">
        <f>IF(ISTEXT(AO102),AO102,(AO102/AO22)*AQ22)</f>
        <v/>
      </c>
      <c r="AR102" s="1062" t="str">
        <f>IF(A102=AR16,D102,"")</f>
        <v/>
      </c>
      <c r="AS102" s="1089" t="str">
        <f>IF(A102=AR16,C102,"")</f>
        <v/>
      </c>
      <c r="AT102" s="1090" t="str">
        <f>IF(ISTEXT(AR102),AR102,(AR102/AR22)*AT22)</f>
        <v/>
      </c>
      <c r="AU102" s="1062" t="str">
        <f>IF(A102=AU16,D102,"")</f>
        <v/>
      </c>
      <c r="AV102" s="1091" t="str">
        <f>IF(A102=AU16,C102,"")</f>
        <v/>
      </c>
      <c r="AW102" s="1092" t="str">
        <f>IF(ISTEXT(AU102),AU102,(AU102/AU22)*AW22)</f>
        <v/>
      </c>
    </row>
    <row r="103" spans="1:49" ht="18.75">
      <c r="A103" s="1058"/>
      <c r="B103" s="1352"/>
      <c r="C103" s="1409"/>
      <c r="D103" s="1410"/>
      <c r="E103" s="1062" t="str">
        <f>IF(A103=E16,D103,"")</f>
        <v/>
      </c>
      <c r="F103" s="1063" t="str">
        <f>IF(A103=E16,C103,"")</f>
        <v/>
      </c>
      <c r="G103" s="1064" t="str">
        <f>IF(ISTEXT(E103),E103,(E103/E22)*G22)</f>
        <v/>
      </c>
      <c r="H103" s="1062" t="str">
        <f>IF(A103=H16,D103,"")</f>
        <v/>
      </c>
      <c r="I103" s="1065" t="str">
        <f>IF(A103=H16,C103,"")</f>
        <v/>
      </c>
      <c r="J103" s="1066" t="str">
        <f>IF(ISTEXT(H103),H103,(H103/H22)*J22)</f>
        <v/>
      </c>
      <c r="K103" s="1062" t="str">
        <f>IF(A103=K16,D103,"")</f>
        <v/>
      </c>
      <c r="L103" s="1067" t="str">
        <f>IF(A103=K16,C103,"")</f>
        <v/>
      </c>
      <c r="M103" s="1068" t="str">
        <f>IF(ISTEXT(K103),K103,(K103/K22)*M22)</f>
        <v/>
      </c>
      <c r="N103" s="1062" t="str">
        <f>IF(A103=N16,D103,"")</f>
        <v/>
      </c>
      <c r="O103" s="1069" t="str">
        <f>IF(A103=N16,C103,"")</f>
        <v/>
      </c>
      <c r="P103" s="1070" t="str">
        <f>IF(ISTEXT(N103),N103,(N103/N22)*P22)</f>
        <v/>
      </c>
      <c r="Q103" s="1062" t="str">
        <f>IF(A103=Q16,D103,"")</f>
        <v/>
      </c>
      <c r="R103" s="1071" t="str">
        <f>IF(A103=Q16,C103,"")</f>
        <v/>
      </c>
      <c r="S103" s="1072" t="str">
        <f>IF(ISTEXT(Q103),Q103,(Q103/Q22)*S22)</f>
        <v/>
      </c>
      <c r="T103" s="1062" t="str">
        <f>IF(A103=T16,D103,"")</f>
        <v/>
      </c>
      <c r="U103" s="1073" t="str">
        <f>IF(A103=T16,C103,"")</f>
        <v/>
      </c>
      <c r="V103" s="1074" t="str">
        <f>IF(ISTEXT(T103),T103,(T103/T22)*V22)</f>
        <v/>
      </c>
      <c r="W103" s="1062" t="str">
        <f>IF(A103=W16,D103,"")</f>
        <v/>
      </c>
      <c r="X103" s="1075" t="str">
        <f>IF(A103=W16,C103,"")</f>
        <v/>
      </c>
      <c r="Y103" s="1076" t="str">
        <f>IF(ISTEXT(W103),W103,(W103/W22)*Y22)</f>
        <v/>
      </c>
      <c r="Z103" s="1062" t="str">
        <f>IF(A103=Z16,D103,"")</f>
        <v/>
      </c>
      <c r="AA103" s="1077" t="str">
        <f>IF(A103=Z16,C103,"")</f>
        <v/>
      </c>
      <c r="AB103" s="1078" t="str">
        <f>IF(ISTEXT(Z103),Z103,(Z103/Z22)*AB22)</f>
        <v/>
      </c>
      <c r="AC103" s="1062" t="str">
        <f>IF(A103=AC16,D103,"")</f>
        <v/>
      </c>
      <c r="AD103" s="1079" t="str">
        <f>IF(A103=AC16,C103,"")</f>
        <v/>
      </c>
      <c r="AE103" s="1080" t="str">
        <f>IF(ISTEXT(AC103),AC103,(AC103/AC22)*AE22)</f>
        <v/>
      </c>
      <c r="AF103" s="1062" t="str">
        <f>IF(A103=AF16,D103,"")</f>
        <v/>
      </c>
      <c r="AG103" s="1081" t="str">
        <f>IF(A103=AF16,C103,"")</f>
        <v/>
      </c>
      <c r="AH103" s="1082" t="str">
        <f>IF(ISTEXT(AF103),AF103,(AF103/AF22)*AH22)</f>
        <v/>
      </c>
      <c r="AI103" s="1062" t="str">
        <f>IF(A103=AI16,D103,"")</f>
        <v/>
      </c>
      <c r="AJ103" s="1083" t="str">
        <f>IF(A103=AI16,C103,"")</f>
        <v/>
      </c>
      <c r="AK103" s="1084" t="str">
        <f>IF(ISTEXT(AI103),AI103,(AI103/AI22)*AK22)</f>
        <v/>
      </c>
      <c r="AL103" s="1062" t="str">
        <f>IF(A103=AL16,D103,"")</f>
        <v/>
      </c>
      <c r="AM103" s="1085" t="str">
        <f>IF(A103=AL16,C103,"")</f>
        <v/>
      </c>
      <c r="AN103" s="1086" t="str">
        <f>IF(ISTEXT(AL103),AL103,(AL103/AL22)*AN22)</f>
        <v/>
      </c>
      <c r="AO103" s="1062" t="str">
        <f>IF(A103=AO16,D103,"")</f>
        <v/>
      </c>
      <c r="AP103" s="1087" t="str">
        <f>IF(A103=AO16,C103,"")</f>
        <v/>
      </c>
      <c r="AQ103" s="1088" t="str">
        <f>IF(ISTEXT(AO103),AO103,(AO103/AO22)*AQ22)</f>
        <v/>
      </c>
      <c r="AR103" s="1062" t="str">
        <f>IF(A103=AR16,D103,"")</f>
        <v/>
      </c>
      <c r="AS103" s="1089" t="str">
        <f>IF(A103=AR16,C103,"")</f>
        <v/>
      </c>
      <c r="AT103" s="1090" t="str">
        <f>IF(ISTEXT(AR103),AR103,(AR103/AR22)*AT22)</f>
        <v/>
      </c>
      <c r="AU103" s="1062" t="str">
        <f>IF(A103=AU16,D103,"")</f>
        <v/>
      </c>
      <c r="AV103" s="1091" t="str">
        <f>IF(A103=AU16,C103,"")</f>
        <v/>
      </c>
      <c r="AW103" s="1092" t="str">
        <f>IF(ISTEXT(AU103),AU103,(AU103/AU22)*AW22)</f>
        <v/>
      </c>
    </row>
    <row r="104" spans="1:49" ht="18.75">
      <c r="A104" s="1058"/>
      <c r="B104" s="1352"/>
      <c r="C104" s="1409"/>
      <c r="D104" s="1410"/>
      <c r="E104" s="1062" t="str">
        <f>IF(A104=E16,D104,"")</f>
        <v/>
      </c>
      <c r="F104" s="1063" t="str">
        <f>IF(A104=E16,C104,"")</f>
        <v/>
      </c>
      <c r="G104" s="1064" t="str">
        <f>IF(ISTEXT(E104),E104,(E104/E22)*G22)</f>
        <v/>
      </c>
      <c r="H104" s="1062" t="str">
        <f>IF(A104=H16,D104,"")</f>
        <v/>
      </c>
      <c r="I104" s="1065" t="str">
        <f>IF(A104=H16,C104,"")</f>
        <v/>
      </c>
      <c r="J104" s="1066" t="str">
        <f>IF(ISTEXT(H104),H104,(H104/H22)*J22)</f>
        <v/>
      </c>
      <c r="K104" s="1062" t="str">
        <f>IF(A104=K16,D104,"")</f>
        <v/>
      </c>
      <c r="L104" s="1067" t="str">
        <f>IF(A104=K16,C104,"")</f>
        <v/>
      </c>
      <c r="M104" s="1068" t="str">
        <f>IF(ISTEXT(K104),K104,(K104/K22)*M22)</f>
        <v/>
      </c>
      <c r="N104" s="1062" t="str">
        <f>IF(A104=N16,D104,"")</f>
        <v/>
      </c>
      <c r="O104" s="1069" t="str">
        <f>IF(A104=N16,C104,"")</f>
        <v/>
      </c>
      <c r="P104" s="1070" t="str">
        <f>IF(ISTEXT(N104),N104,(N104/N22)*P22)</f>
        <v/>
      </c>
      <c r="Q104" s="1062" t="str">
        <f>IF(A104=Q16,D104,"")</f>
        <v/>
      </c>
      <c r="R104" s="1071" t="str">
        <f>IF(A104=Q16,C104,"")</f>
        <v/>
      </c>
      <c r="S104" s="1072" t="str">
        <f>IF(ISTEXT(Q104),Q104,(Q104/Q22)*S22)</f>
        <v/>
      </c>
      <c r="T104" s="1062" t="str">
        <f>IF(A104=T16,D104,"")</f>
        <v/>
      </c>
      <c r="U104" s="1073" t="str">
        <f>IF(A104=T16,C104,"")</f>
        <v/>
      </c>
      <c r="V104" s="1074" t="str">
        <f>IF(ISTEXT(T104),T104,(T104/T22)*V22)</f>
        <v/>
      </c>
      <c r="W104" s="1062" t="str">
        <f>IF(A104=W16,D104,"")</f>
        <v/>
      </c>
      <c r="X104" s="1075" t="str">
        <f>IF(A104=W16,C104,"")</f>
        <v/>
      </c>
      <c r="Y104" s="1076" t="str">
        <f>IF(ISTEXT(W104),W104,(W104/W22)*Y22)</f>
        <v/>
      </c>
      <c r="Z104" s="1062" t="str">
        <f>IF(A104=Z16,D104,"")</f>
        <v/>
      </c>
      <c r="AA104" s="1077" t="str">
        <f>IF(A104=Z16,C104,"")</f>
        <v/>
      </c>
      <c r="AB104" s="1078" t="str">
        <f>IF(ISTEXT(Z104),Z104,(Z104/Z22)*AB22)</f>
        <v/>
      </c>
      <c r="AC104" s="1062" t="str">
        <f>IF(A104=AC16,D104,"")</f>
        <v/>
      </c>
      <c r="AD104" s="1079" t="str">
        <f>IF(A104=AC16,C104,"")</f>
        <v/>
      </c>
      <c r="AE104" s="1080" t="str">
        <f>IF(ISTEXT(AC104),AC104,(AC104/AC22)*AE22)</f>
        <v/>
      </c>
      <c r="AF104" s="1062" t="str">
        <f>IF(A104=AF16,D104,"")</f>
        <v/>
      </c>
      <c r="AG104" s="1081" t="str">
        <f>IF(A104=AF16,C104,"")</f>
        <v/>
      </c>
      <c r="AH104" s="1082" t="str">
        <f>IF(ISTEXT(AF104),AF104,(AF104/AF22)*AH22)</f>
        <v/>
      </c>
      <c r="AI104" s="1062" t="str">
        <f>IF(A104=AI16,D104,"")</f>
        <v/>
      </c>
      <c r="AJ104" s="1083" t="str">
        <f>IF(A104=AI16,C104,"")</f>
        <v/>
      </c>
      <c r="AK104" s="1084" t="str">
        <f>IF(ISTEXT(AI104),AI104,(AI104/AI22)*AK22)</f>
        <v/>
      </c>
      <c r="AL104" s="1062" t="str">
        <f>IF(A104=AL16,D104,"")</f>
        <v/>
      </c>
      <c r="AM104" s="1085" t="str">
        <f>IF(A104=AL16,C104,"")</f>
        <v/>
      </c>
      <c r="AN104" s="1086" t="str">
        <f>IF(ISTEXT(AL104),AL104,(AL104/AL22)*AN22)</f>
        <v/>
      </c>
      <c r="AO104" s="1062" t="str">
        <f>IF(A104=AO16,D104,"")</f>
        <v/>
      </c>
      <c r="AP104" s="1087" t="str">
        <f>IF(A104=AO16,C104,"")</f>
        <v/>
      </c>
      <c r="AQ104" s="1088" t="str">
        <f>IF(ISTEXT(AO104),AO104,(AO104/AO22)*AQ22)</f>
        <v/>
      </c>
      <c r="AR104" s="1062" t="str">
        <f>IF(A104=AR16,D104,"")</f>
        <v/>
      </c>
      <c r="AS104" s="1089" t="str">
        <f>IF(A104=AR16,C104,"")</f>
        <v/>
      </c>
      <c r="AT104" s="1090" t="str">
        <f>IF(ISTEXT(AR104),AR104,(AR104/AR22)*AT22)</f>
        <v/>
      </c>
      <c r="AU104" s="1062" t="str">
        <f>IF(A104=AU16,D104,"")</f>
        <v/>
      </c>
      <c r="AV104" s="1091" t="str">
        <f>IF(A104=AU16,C104,"")</f>
        <v/>
      </c>
      <c r="AW104" s="1092" t="str">
        <f>IF(ISTEXT(AU104),AU104,(AU104/AU22)*AW22)</f>
        <v/>
      </c>
    </row>
    <row r="105" spans="1:49" ht="18.75">
      <c r="A105" s="1058"/>
      <c r="B105" s="1352"/>
      <c r="C105" s="1409"/>
      <c r="D105" s="1410"/>
      <c r="E105" s="1062" t="str">
        <f>IF(A105=E16,D105,"")</f>
        <v/>
      </c>
      <c r="F105" s="1063" t="str">
        <f>IF(A105=E16,C105,"")</f>
        <v/>
      </c>
      <c r="G105" s="1064" t="str">
        <f>IF(ISTEXT(E105),E105,(E105/E22)*G22)</f>
        <v/>
      </c>
      <c r="H105" s="1062" t="str">
        <f>IF(A105=H16,D105,"")</f>
        <v/>
      </c>
      <c r="I105" s="1065" t="str">
        <f>IF(A105=H16,C105,"")</f>
        <v/>
      </c>
      <c r="J105" s="1066" t="str">
        <f>IF(ISTEXT(H105),H105,(H105/H22)*J22)</f>
        <v/>
      </c>
      <c r="K105" s="1062" t="str">
        <f>IF(A105=K16,D105,"")</f>
        <v/>
      </c>
      <c r="L105" s="1067" t="str">
        <f>IF(A105=K16,C105,"")</f>
        <v/>
      </c>
      <c r="M105" s="1068" t="str">
        <f>IF(ISTEXT(K105),K105,(K105/K22)*M22)</f>
        <v/>
      </c>
      <c r="N105" s="1062" t="str">
        <f>IF(A105=N16,D105,"")</f>
        <v/>
      </c>
      <c r="O105" s="1069" t="str">
        <f>IF(A105=N16,C105,"")</f>
        <v/>
      </c>
      <c r="P105" s="1070" t="str">
        <f>IF(ISTEXT(N105),N105,(N105/N22)*P22)</f>
        <v/>
      </c>
      <c r="Q105" s="1062" t="str">
        <f>IF(A105=Q16,D105,"")</f>
        <v/>
      </c>
      <c r="R105" s="1071" t="str">
        <f>IF(A105=Q16,C105,"")</f>
        <v/>
      </c>
      <c r="S105" s="1072" t="str">
        <f>IF(ISTEXT(Q105),Q105,(Q105/Q22)*S22)</f>
        <v/>
      </c>
      <c r="T105" s="1062" t="str">
        <f>IF(A105=T16,D105,"")</f>
        <v/>
      </c>
      <c r="U105" s="1073" t="str">
        <f>IF(A105=T16,C105,"")</f>
        <v/>
      </c>
      <c r="V105" s="1074" t="str">
        <f>IF(ISTEXT(T105),T105,(T105/T22)*V22)</f>
        <v/>
      </c>
      <c r="W105" s="1062" t="str">
        <f>IF(A105=W16,D105,"")</f>
        <v/>
      </c>
      <c r="X105" s="1075" t="str">
        <f>IF(A105=W16,C105,"")</f>
        <v/>
      </c>
      <c r="Y105" s="1076" t="str">
        <f>IF(ISTEXT(W105),W105,(W105/W22)*Y22)</f>
        <v/>
      </c>
      <c r="Z105" s="1062" t="str">
        <f>IF(A105=Z16,D105,"")</f>
        <v/>
      </c>
      <c r="AA105" s="1077" t="str">
        <f>IF(A105=Z16,C105,"")</f>
        <v/>
      </c>
      <c r="AB105" s="1078" t="str">
        <f>IF(ISTEXT(Z105),Z105,(Z105/Z22)*AB22)</f>
        <v/>
      </c>
      <c r="AC105" s="1062" t="str">
        <f>IF(A105=AC16,D105,"")</f>
        <v/>
      </c>
      <c r="AD105" s="1079" t="str">
        <f>IF(A105=AC16,C105,"")</f>
        <v/>
      </c>
      <c r="AE105" s="1080" t="str">
        <f>IF(ISTEXT(AC105),AC105,(AC105/AC22)*AE22)</f>
        <v/>
      </c>
      <c r="AF105" s="1062" t="str">
        <f>IF(A105=AF16,D105,"")</f>
        <v/>
      </c>
      <c r="AG105" s="1081" t="str">
        <f>IF(A105=AF16,C105,"")</f>
        <v/>
      </c>
      <c r="AH105" s="1082" t="str">
        <f>IF(ISTEXT(AF105),AF105,(AF105/AF22)*AH22)</f>
        <v/>
      </c>
      <c r="AI105" s="1062" t="str">
        <f>IF(A105=AI16,D105,"")</f>
        <v/>
      </c>
      <c r="AJ105" s="1083" t="str">
        <f>IF(A105=AI16,C105,"")</f>
        <v/>
      </c>
      <c r="AK105" s="1084" t="str">
        <f>IF(ISTEXT(AI105),AI105,(AI105/AI22)*AK22)</f>
        <v/>
      </c>
      <c r="AL105" s="1062" t="str">
        <f>IF(A105=AL16,D105,"")</f>
        <v/>
      </c>
      <c r="AM105" s="1085" t="str">
        <f>IF(A105=AL16,C105,"")</f>
        <v/>
      </c>
      <c r="AN105" s="1086" t="str">
        <f>IF(ISTEXT(AL105),AL105,(AL105/AL22)*AN22)</f>
        <v/>
      </c>
      <c r="AO105" s="1062" t="str">
        <f>IF(A105=AO16,D105,"")</f>
        <v/>
      </c>
      <c r="AP105" s="1087" t="str">
        <f>IF(A105=AO16,C105,"")</f>
        <v/>
      </c>
      <c r="AQ105" s="1088" t="str">
        <f>IF(ISTEXT(AO105),AO105,(AO105/AO22)*AQ22)</f>
        <v/>
      </c>
      <c r="AR105" s="1062" t="str">
        <f>IF(A105=AR16,D105,"")</f>
        <v/>
      </c>
      <c r="AS105" s="1089" t="str">
        <f>IF(A105=AR16,C105,"")</f>
        <v/>
      </c>
      <c r="AT105" s="1090" t="str">
        <f>IF(ISTEXT(AR105),AR105,(AR105/AR22)*AT22)</f>
        <v/>
      </c>
      <c r="AU105" s="1062" t="str">
        <f>IF(A105=AU16,D105,"")</f>
        <v/>
      </c>
      <c r="AV105" s="1091" t="str">
        <f>IF(A105=AU16,C105,"")</f>
        <v/>
      </c>
      <c r="AW105" s="1092" t="str">
        <f>IF(ISTEXT(AU105),AU105,(AU105/AU22)*AW22)</f>
        <v/>
      </c>
    </row>
    <row r="106" spans="1:49" ht="18.75">
      <c r="A106" s="1058"/>
      <c r="B106" s="1352"/>
      <c r="C106" s="1409"/>
      <c r="D106" s="1410"/>
      <c r="E106" s="1062" t="str">
        <f>IF(A106=E16,D106,"")</f>
        <v/>
      </c>
      <c r="F106" s="1063" t="str">
        <f>IF(A106=E16,C106,"")</f>
        <v/>
      </c>
      <c r="G106" s="1064" t="str">
        <f>IF(ISTEXT(E106),E106,(E106/E22)*G22)</f>
        <v/>
      </c>
      <c r="H106" s="1062" t="str">
        <f>IF(A106=H16,D106,"")</f>
        <v/>
      </c>
      <c r="I106" s="1065" t="str">
        <f>IF(A106=H16,C106,"")</f>
        <v/>
      </c>
      <c r="J106" s="1066" t="str">
        <f>IF(ISTEXT(H106),H106,(H106/H22)*J22)</f>
        <v/>
      </c>
      <c r="K106" s="1062" t="str">
        <f>IF(A106=K16,D106,"")</f>
        <v/>
      </c>
      <c r="L106" s="1067" t="str">
        <f>IF(A106=K16,C106,"")</f>
        <v/>
      </c>
      <c r="M106" s="1068" t="str">
        <f>IF(ISTEXT(K106),K106,(K106/K22)*M22)</f>
        <v/>
      </c>
      <c r="N106" s="1062" t="str">
        <f>IF(A106=N16,D106,"")</f>
        <v/>
      </c>
      <c r="O106" s="1069" t="str">
        <f>IF(A106=N16,C106,"")</f>
        <v/>
      </c>
      <c r="P106" s="1070" t="str">
        <f>IF(ISTEXT(N106),N106,(N106/N22)*P22)</f>
        <v/>
      </c>
      <c r="Q106" s="1062" t="str">
        <f>IF(A106=Q16,D106,"")</f>
        <v/>
      </c>
      <c r="R106" s="1071" t="str">
        <f>IF(A106=Q16,C106,"")</f>
        <v/>
      </c>
      <c r="S106" s="1072" t="str">
        <f>IF(ISTEXT(Q106),Q106,(Q106/Q22)*S22)</f>
        <v/>
      </c>
      <c r="T106" s="1062" t="str">
        <f>IF(A106=T16,D106,"")</f>
        <v/>
      </c>
      <c r="U106" s="1073" t="str">
        <f>IF(A106=T16,C106,"")</f>
        <v/>
      </c>
      <c r="V106" s="1074" t="str">
        <f>IF(ISTEXT(T106),T106,(T106/T22)*V22)</f>
        <v/>
      </c>
      <c r="W106" s="1062" t="str">
        <f>IF(A106=W16,D106,"")</f>
        <v/>
      </c>
      <c r="X106" s="1075" t="str">
        <f>IF(A106=W16,C106,"")</f>
        <v/>
      </c>
      <c r="Y106" s="1076" t="str">
        <f>IF(ISTEXT(W106),W106,(W106/W22)*Y22)</f>
        <v/>
      </c>
      <c r="Z106" s="1062" t="str">
        <f>IF(A106=Z16,D106,"")</f>
        <v/>
      </c>
      <c r="AA106" s="1077" t="str">
        <f>IF(A106=Z16,C106,"")</f>
        <v/>
      </c>
      <c r="AB106" s="1078" t="str">
        <f>IF(ISTEXT(Z106),Z106,(Z106/Z22)*AB22)</f>
        <v/>
      </c>
      <c r="AC106" s="1062" t="str">
        <f>IF(A106=AC16,D106,"")</f>
        <v/>
      </c>
      <c r="AD106" s="1079" t="str">
        <f>IF(A106=AC16,C106,"")</f>
        <v/>
      </c>
      <c r="AE106" s="1080" t="str">
        <f>IF(ISTEXT(AC106),AC106,(AC106/AC22)*AE22)</f>
        <v/>
      </c>
      <c r="AF106" s="1062" t="str">
        <f>IF(A106=AF16,D106,"")</f>
        <v/>
      </c>
      <c r="AG106" s="1081" t="str">
        <f>IF(A106=AF16,C106,"")</f>
        <v/>
      </c>
      <c r="AH106" s="1082" t="str">
        <f>IF(ISTEXT(AF106),AF106,(AF106/AF22)*AH22)</f>
        <v/>
      </c>
      <c r="AI106" s="1062" t="str">
        <f>IF(A106=AI16,D106,"")</f>
        <v/>
      </c>
      <c r="AJ106" s="1083" t="str">
        <f>IF(A106=AI16,C106,"")</f>
        <v/>
      </c>
      <c r="AK106" s="1084" t="str">
        <f>IF(ISTEXT(AI106),AI106,(AI106/AI22)*AK22)</f>
        <v/>
      </c>
      <c r="AL106" s="1062" t="str">
        <f>IF(A106=AL16,D106,"")</f>
        <v/>
      </c>
      <c r="AM106" s="1085" t="str">
        <f>IF(A106=AL16,C106,"")</f>
        <v/>
      </c>
      <c r="AN106" s="1086" t="str">
        <f>IF(ISTEXT(AL106),AL106,(AL106/AL22)*AN22)</f>
        <v/>
      </c>
      <c r="AO106" s="1062" t="str">
        <f>IF(A106=AO16,D106,"")</f>
        <v/>
      </c>
      <c r="AP106" s="1087" t="str">
        <f>IF(A106=AO16,C106,"")</f>
        <v/>
      </c>
      <c r="AQ106" s="1088" t="str">
        <f>IF(ISTEXT(AO106),AO106,(AO106/AO22)*AQ22)</f>
        <v/>
      </c>
      <c r="AR106" s="1062" t="str">
        <f>IF(A106=AR16,D106,"")</f>
        <v/>
      </c>
      <c r="AS106" s="1089" t="str">
        <f>IF(A106=AR16,C106,"")</f>
        <v/>
      </c>
      <c r="AT106" s="1090" t="str">
        <f>IF(ISTEXT(AR106),AR106,(AR106/AR22)*AT22)</f>
        <v/>
      </c>
      <c r="AU106" s="1062" t="str">
        <f>IF(A106=AU16,D106,"")</f>
        <v/>
      </c>
      <c r="AV106" s="1091" t="str">
        <f>IF(A106=AU16,C106,"")</f>
        <v/>
      </c>
      <c r="AW106" s="1092" t="str">
        <f>IF(ISTEXT(AU106),AU106,(AU106/AU22)*AW22)</f>
        <v/>
      </c>
    </row>
    <row r="107" spans="1:49" ht="18.75">
      <c r="A107" s="1058"/>
      <c r="B107" s="1352"/>
      <c r="C107" s="1409"/>
      <c r="D107" s="1410"/>
      <c r="E107" s="1062" t="str">
        <f>IF(A107=E16,D107,"")</f>
        <v/>
      </c>
      <c r="F107" s="1063" t="str">
        <f>IF(A107=E16,C107,"")</f>
        <v/>
      </c>
      <c r="G107" s="1064" t="str">
        <f>IF(ISTEXT(E107),E107,(E107/E22)*G22)</f>
        <v/>
      </c>
      <c r="H107" s="1062" t="str">
        <f>IF(A107=H16,D107,"")</f>
        <v/>
      </c>
      <c r="I107" s="1065" t="str">
        <f>IF(A107=H16,C107,"")</f>
        <v/>
      </c>
      <c r="J107" s="1066" t="str">
        <f>IF(ISTEXT(H107),H107,(H107/H22)*J22)</f>
        <v/>
      </c>
      <c r="K107" s="1062" t="str">
        <f>IF(A107=K16,D107,"")</f>
        <v/>
      </c>
      <c r="L107" s="1067" t="str">
        <f>IF(A107=K16,C107,"")</f>
        <v/>
      </c>
      <c r="M107" s="1068" t="str">
        <f>IF(ISTEXT(K107),K107,(K107/K22)*M22)</f>
        <v/>
      </c>
      <c r="N107" s="1062" t="str">
        <f>IF(A107=N16,D107,"")</f>
        <v/>
      </c>
      <c r="O107" s="1069" t="str">
        <f>IF(A107=N16,C107,"")</f>
        <v/>
      </c>
      <c r="P107" s="1070" t="str">
        <f>IF(ISTEXT(N107),N107,(N107/N22)*P22)</f>
        <v/>
      </c>
      <c r="Q107" s="1062" t="str">
        <f>IF(A107=Q16,D107,"")</f>
        <v/>
      </c>
      <c r="R107" s="1071" t="str">
        <f>IF(A107=Q16,C107,"")</f>
        <v/>
      </c>
      <c r="S107" s="1072" t="str">
        <f>IF(ISTEXT(Q107),Q107,(Q107/Q22)*S22)</f>
        <v/>
      </c>
      <c r="T107" s="1062" t="str">
        <f>IF(A107=T16,D107,"")</f>
        <v/>
      </c>
      <c r="U107" s="1073" t="str">
        <f>IF(A107=T16,C107,"")</f>
        <v/>
      </c>
      <c r="V107" s="1074" t="str">
        <f>IF(ISTEXT(T107),T107,(T107/T22)*V22)</f>
        <v/>
      </c>
      <c r="W107" s="1062" t="str">
        <f>IF(A107=W16,D107,"")</f>
        <v/>
      </c>
      <c r="X107" s="1075" t="str">
        <f>IF(A107=W16,C107,"")</f>
        <v/>
      </c>
      <c r="Y107" s="1076" t="str">
        <f>IF(ISTEXT(W107),W107,(W107/W22)*Y22)</f>
        <v/>
      </c>
      <c r="Z107" s="1062" t="str">
        <f>IF(A107=Z16,D107,"")</f>
        <v/>
      </c>
      <c r="AA107" s="1077" t="str">
        <f>IF(A107=Z16,C107,"")</f>
        <v/>
      </c>
      <c r="AB107" s="1078" t="str">
        <f>IF(ISTEXT(Z107),Z107,(Z107/Z22)*AB22)</f>
        <v/>
      </c>
      <c r="AC107" s="1062" t="str">
        <f>IF(A107=AC16,D107,"")</f>
        <v/>
      </c>
      <c r="AD107" s="1079" t="str">
        <f>IF(A107=AC16,C107,"")</f>
        <v/>
      </c>
      <c r="AE107" s="1080" t="str">
        <f>IF(ISTEXT(AC107),AC107,(AC107/AC22)*AE22)</f>
        <v/>
      </c>
      <c r="AF107" s="1062" t="str">
        <f>IF(A107=AF16,D107,"")</f>
        <v/>
      </c>
      <c r="AG107" s="1081" t="str">
        <f>IF(A107=AF16,C107,"")</f>
        <v/>
      </c>
      <c r="AH107" s="1082" t="str">
        <f>IF(ISTEXT(AF107),AF107,(AF107/AF22)*AH22)</f>
        <v/>
      </c>
      <c r="AI107" s="1062" t="str">
        <f>IF(A107=AI16,D107,"")</f>
        <v/>
      </c>
      <c r="AJ107" s="1083" t="str">
        <f>IF(A107=AI16,C107,"")</f>
        <v/>
      </c>
      <c r="AK107" s="1084" t="str">
        <f>IF(ISTEXT(AI107),AI107,(AI107/AI22)*AK22)</f>
        <v/>
      </c>
      <c r="AL107" s="1062" t="str">
        <f>IF(A107=AL16,D107,"")</f>
        <v/>
      </c>
      <c r="AM107" s="1085" t="str">
        <f>IF(A107=AL16,C107,"")</f>
        <v/>
      </c>
      <c r="AN107" s="1086" t="str">
        <f>IF(ISTEXT(AL107),AL107,(AL107/AL22)*AN22)</f>
        <v/>
      </c>
      <c r="AO107" s="1062" t="str">
        <f>IF(A107=AO16,D107,"")</f>
        <v/>
      </c>
      <c r="AP107" s="1087" t="str">
        <f>IF(A107=AO16,C107,"")</f>
        <v/>
      </c>
      <c r="AQ107" s="1088" t="str">
        <f>IF(ISTEXT(AO107),AO107,(AO107/AO22)*AQ22)</f>
        <v/>
      </c>
      <c r="AR107" s="1062" t="str">
        <f>IF(A107=AR16,D107,"")</f>
        <v/>
      </c>
      <c r="AS107" s="1089" t="str">
        <f>IF(A107=AR16,C107,"")</f>
        <v/>
      </c>
      <c r="AT107" s="1090" t="str">
        <f>IF(ISTEXT(AR107),AR107,(AR107/AR22)*AT22)</f>
        <v/>
      </c>
      <c r="AU107" s="1062" t="str">
        <f>IF(A107=AU16,D107,"")</f>
        <v/>
      </c>
      <c r="AV107" s="1091" t="str">
        <f>IF(A107=AU16,C107,"")</f>
        <v/>
      </c>
      <c r="AW107" s="1092" t="str">
        <f>IF(ISTEXT(AU107),AU107,(AU107/AU22)*AW22)</f>
        <v/>
      </c>
    </row>
    <row r="108" spans="1:49" ht="18.75">
      <c r="A108" s="1058"/>
      <c r="B108" s="1352"/>
      <c r="C108" s="1409"/>
      <c r="D108" s="1410"/>
      <c r="E108" s="1062" t="str">
        <f>IF(A108=E16,D108,"")</f>
        <v/>
      </c>
      <c r="F108" s="1063" t="str">
        <f>IF(A108=E16,C108,"")</f>
        <v/>
      </c>
      <c r="G108" s="1064" t="str">
        <f>IF(ISTEXT(E108),E108,(E108/E22)*G22)</f>
        <v/>
      </c>
      <c r="H108" s="1062" t="str">
        <f>IF(A108=H16,D108,"")</f>
        <v/>
      </c>
      <c r="I108" s="1065" t="str">
        <f>IF(A108=H16,C108,"")</f>
        <v/>
      </c>
      <c r="J108" s="1066" t="str">
        <f>IF(ISTEXT(H108),H108,(H108/H22)*J22)</f>
        <v/>
      </c>
      <c r="K108" s="1062" t="str">
        <f>IF(A108=K16,D108,"")</f>
        <v/>
      </c>
      <c r="L108" s="1067" t="str">
        <f>IF(A108=K16,C108,"")</f>
        <v/>
      </c>
      <c r="M108" s="1068" t="str">
        <f>IF(ISTEXT(K108),K108,(K108/K22)*M22)</f>
        <v/>
      </c>
      <c r="N108" s="1062" t="str">
        <f>IF(A108=N16,D108,"")</f>
        <v/>
      </c>
      <c r="O108" s="1069" t="str">
        <f>IF(A108=N16,C108,"")</f>
        <v/>
      </c>
      <c r="P108" s="1070" t="str">
        <f>IF(ISTEXT(N108),N108,(N108/N22)*P22)</f>
        <v/>
      </c>
      <c r="Q108" s="1062" t="str">
        <f>IF(A108=Q16,D108,"")</f>
        <v/>
      </c>
      <c r="R108" s="1071" t="str">
        <f>IF(A108=Q16,C108,"")</f>
        <v/>
      </c>
      <c r="S108" s="1072" t="str">
        <f>IF(ISTEXT(Q108),Q108,(Q108/Q22)*S22)</f>
        <v/>
      </c>
      <c r="T108" s="1062" t="str">
        <f>IF(A108=T16,D108,"")</f>
        <v/>
      </c>
      <c r="U108" s="1073" t="str">
        <f>IF(A108=T16,C108,"")</f>
        <v/>
      </c>
      <c r="V108" s="1074" t="str">
        <f>IF(ISTEXT(T108),T108,(T108/T22)*V22)</f>
        <v/>
      </c>
      <c r="W108" s="1062" t="str">
        <f>IF(A108=W16,D108,"")</f>
        <v/>
      </c>
      <c r="X108" s="1075" t="str">
        <f>IF(A108=W16,C108,"")</f>
        <v/>
      </c>
      <c r="Y108" s="1076" t="str">
        <f>IF(ISTEXT(W108),W108,(W108/W22)*Y22)</f>
        <v/>
      </c>
      <c r="Z108" s="1062" t="str">
        <f>IF(A108=Z16,D108,"")</f>
        <v/>
      </c>
      <c r="AA108" s="1077" t="str">
        <f>IF(A108=Z16,C108,"")</f>
        <v/>
      </c>
      <c r="AB108" s="1078" t="str">
        <f>IF(ISTEXT(Z108),Z108,(Z108/Z22)*AB22)</f>
        <v/>
      </c>
      <c r="AC108" s="1062" t="str">
        <f>IF(A108=AC16,D108,"")</f>
        <v/>
      </c>
      <c r="AD108" s="1079" t="str">
        <f>IF(A108=AC16,C108,"")</f>
        <v/>
      </c>
      <c r="AE108" s="1080" t="str">
        <f>IF(ISTEXT(AC108),AC108,(AC108/AC22)*AE22)</f>
        <v/>
      </c>
      <c r="AF108" s="1062" t="str">
        <f>IF(A108=AF16,D108,"")</f>
        <v/>
      </c>
      <c r="AG108" s="1081" t="str">
        <f>IF(A108=AF16,C108,"")</f>
        <v/>
      </c>
      <c r="AH108" s="1082" t="str">
        <f>IF(ISTEXT(AF108),AF108,(AF108/AF22)*AH22)</f>
        <v/>
      </c>
      <c r="AI108" s="1062" t="str">
        <f>IF(A108=AI16,D108,"")</f>
        <v/>
      </c>
      <c r="AJ108" s="1083" t="str">
        <f>IF(A108=AI16,C108,"")</f>
        <v/>
      </c>
      <c r="AK108" s="1084" t="str">
        <f>IF(ISTEXT(AI108),AI108,(AI108/AI22)*AK22)</f>
        <v/>
      </c>
      <c r="AL108" s="1062" t="str">
        <f>IF(A108=AL16,D108,"")</f>
        <v/>
      </c>
      <c r="AM108" s="1085" t="str">
        <f>IF(A108=AL16,C108,"")</f>
        <v/>
      </c>
      <c r="AN108" s="1086" t="str">
        <f>IF(ISTEXT(AL108),AL108,(AL108/AL22)*AN22)</f>
        <v/>
      </c>
      <c r="AO108" s="1062" t="str">
        <f>IF(A108=AO16,D108,"")</f>
        <v/>
      </c>
      <c r="AP108" s="1087" t="str">
        <f>IF(A108=AO16,C108,"")</f>
        <v/>
      </c>
      <c r="AQ108" s="1088" t="str">
        <f>IF(ISTEXT(AO108),AO108,(AO108/AO22)*AQ22)</f>
        <v/>
      </c>
      <c r="AR108" s="1062" t="str">
        <f>IF(A108=AR16,D108,"")</f>
        <v/>
      </c>
      <c r="AS108" s="1089" t="str">
        <f>IF(A108=AR16,C108,"")</f>
        <v/>
      </c>
      <c r="AT108" s="1090" t="str">
        <f>IF(ISTEXT(AR108),AR108,(AR108/AR22)*AT22)</f>
        <v/>
      </c>
      <c r="AU108" s="1062" t="str">
        <f>IF(A108=AU16,D108,"")</f>
        <v/>
      </c>
      <c r="AV108" s="1091" t="str">
        <f>IF(A108=AU16,C108,"")</f>
        <v/>
      </c>
      <c r="AW108" s="1092" t="str">
        <f>IF(ISTEXT(AU108),AU108,(AU108/AU22)*AW22)</f>
        <v/>
      </c>
    </row>
    <row r="109" spans="1:49" ht="18.75">
      <c r="A109" s="1058"/>
      <c r="B109" s="1352"/>
      <c r="C109" s="1409"/>
      <c r="D109" s="1410"/>
      <c r="E109" s="1062" t="str">
        <f>IF(A109=E16,D109,"")</f>
        <v/>
      </c>
      <c r="F109" s="1063" t="str">
        <f>IF(A109=E16,C109,"")</f>
        <v/>
      </c>
      <c r="G109" s="1064" t="str">
        <f>IF(ISTEXT(E109),E109,(E109/E22)*G22)</f>
        <v/>
      </c>
      <c r="H109" s="1062" t="str">
        <f>IF(A109=H16,D109,"")</f>
        <v/>
      </c>
      <c r="I109" s="1065" t="str">
        <f>IF(A109=H16,C109,"")</f>
        <v/>
      </c>
      <c r="J109" s="1066" t="str">
        <f>IF(ISTEXT(H109),H109,(H109/H22)*J22)</f>
        <v/>
      </c>
      <c r="K109" s="1062" t="str">
        <f>IF(A109=K16,D109,"")</f>
        <v/>
      </c>
      <c r="L109" s="1067" t="str">
        <f>IF(A109=K16,C109,"")</f>
        <v/>
      </c>
      <c r="M109" s="1068" t="str">
        <f>IF(ISTEXT(K109),K109,(K109/K22)*M22)</f>
        <v/>
      </c>
      <c r="N109" s="1062" t="str">
        <f>IF(A109=N16,D109,"")</f>
        <v/>
      </c>
      <c r="O109" s="1069" t="str">
        <f>IF(A109=N16,C109,"")</f>
        <v/>
      </c>
      <c r="P109" s="1070" t="str">
        <f>IF(ISTEXT(N109),N109,(N109/N22)*P22)</f>
        <v/>
      </c>
      <c r="Q109" s="1062" t="str">
        <f>IF(A109=Q16,D109,"")</f>
        <v/>
      </c>
      <c r="R109" s="1071" t="str">
        <f>IF(A109=Q16,C109,"")</f>
        <v/>
      </c>
      <c r="S109" s="1072" t="str">
        <f>IF(ISTEXT(Q109),Q109,(Q109/Q22)*S22)</f>
        <v/>
      </c>
      <c r="T109" s="1062" t="str">
        <f>IF(A109=T16,D109,"")</f>
        <v/>
      </c>
      <c r="U109" s="1073" t="str">
        <f>IF(A109=T16,C109,"")</f>
        <v/>
      </c>
      <c r="V109" s="1074" t="str">
        <f>IF(ISTEXT(T109),T109,(T109/T22)*V22)</f>
        <v/>
      </c>
      <c r="W109" s="1062" t="str">
        <f>IF(A109=W16,D109,"")</f>
        <v/>
      </c>
      <c r="X109" s="1075" t="str">
        <f>IF(A109=W16,C109,"")</f>
        <v/>
      </c>
      <c r="Y109" s="1076" t="str">
        <f>IF(ISTEXT(W109),W109,(W109/W22)*Y22)</f>
        <v/>
      </c>
      <c r="Z109" s="1062" t="str">
        <f>IF(A109=Z16,D109,"")</f>
        <v/>
      </c>
      <c r="AA109" s="1077" t="str">
        <f>IF(A109=Z16,C109,"")</f>
        <v/>
      </c>
      <c r="AB109" s="1078" t="str">
        <f>IF(ISTEXT(Z109),Z109,(Z109/Z22)*AB22)</f>
        <v/>
      </c>
      <c r="AC109" s="1062" t="str">
        <f>IF(A109=AC16,D109,"")</f>
        <v/>
      </c>
      <c r="AD109" s="1079" t="str">
        <f>IF(A109=AC16,C109,"")</f>
        <v/>
      </c>
      <c r="AE109" s="1080" t="str">
        <f>IF(ISTEXT(AC109),AC109,(AC109/AC22)*AE22)</f>
        <v/>
      </c>
      <c r="AF109" s="1062" t="str">
        <f>IF(A109=AF16,D109,"")</f>
        <v/>
      </c>
      <c r="AG109" s="1081" t="str">
        <f>IF(A109=AF16,C109,"")</f>
        <v/>
      </c>
      <c r="AH109" s="1082" t="str">
        <f>IF(ISTEXT(AF109),AF109,(AF109/AF22)*AH22)</f>
        <v/>
      </c>
      <c r="AI109" s="1062" t="str">
        <f>IF(A109=AI16,D109,"")</f>
        <v/>
      </c>
      <c r="AJ109" s="1083" t="str">
        <f>IF(A109=AI16,C109,"")</f>
        <v/>
      </c>
      <c r="AK109" s="1084" t="str">
        <f>IF(ISTEXT(AI109),AI109,(AI109/AI22)*AK22)</f>
        <v/>
      </c>
      <c r="AL109" s="1062" t="str">
        <f>IF(A109=AL16,D109,"")</f>
        <v/>
      </c>
      <c r="AM109" s="1085" t="str">
        <f>IF(A109=AL16,C109,"")</f>
        <v/>
      </c>
      <c r="AN109" s="1086" t="str">
        <f>IF(ISTEXT(AL109),AL109,(AL109/AL22)*AN22)</f>
        <v/>
      </c>
      <c r="AO109" s="1062" t="str">
        <f>IF(A109=AO16,D109,"")</f>
        <v/>
      </c>
      <c r="AP109" s="1087" t="str">
        <f>IF(A109=AO16,C109,"")</f>
        <v/>
      </c>
      <c r="AQ109" s="1088" t="str">
        <f>IF(ISTEXT(AO109),AO109,(AO109/AO22)*AQ22)</f>
        <v/>
      </c>
      <c r="AR109" s="1062" t="str">
        <f>IF(A109=AR16,D109,"")</f>
        <v/>
      </c>
      <c r="AS109" s="1089" t="str">
        <f>IF(A109=AR16,C109,"")</f>
        <v/>
      </c>
      <c r="AT109" s="1090" t="str">
        <f>IF(ISTEXT(AR109),AR109,(AR109/AR22)*AT22)</f>
        <v/>
      </c>
      <c r="AU109" s="1062" t="str">
        <f>IF(A109=AU16,D109,"")</f>
        <v/>
      </c>
      <c r="AV109" s="1091" t="str">
        <f>IF(A109=AU16,C109,"")</f>
        <v/>
      </c>
      <c r="AW109" s="1092" t="str">
        <f>IF(ISTEXT(AU109),AU109,(AU109/AU22)*AW22)</f>
        <v/>
      </c>
    </row>
    <row r="110" spans="1:49" ht="18.75">
      <c r="A110" s="1058"/>
      <c r="B110" s="1352"/>
      <c r="C110" s="1409"/>
      <c r="D110" s="1410"/>
      <c r="E110" s="1062" t="str">
        <f>IF(A110=E16,D110,"")</f>
        <v/>
      </c>
      <c r="F110" s="1063" t="str">
        <f>IF(A110=E16,C110,"")</f>
        <v/>
      </c>
      <c r="G110" s="1064" t="str">
        <f>IF(ISTEXT(E110),E110,(E110/E22)*G22)</f>
        <v/>
      </c>
      <c r="H110" s="1062" t="str">
        <f>IF(A110=H16,D110,"")</f>
        <v/>
      </c>
      <c r="I110" s="1065" t="str">
        <f>IF(A110=H16,C110,"")</f>
        <v/>
      </c>
      <c r="J110" s="1066" t="str">
        <f>IF(ISTEXT(H110),H110,(H110/H22)*J22)</f>
        <v/>
      </c>
      <c r="K110" s="1062" t="str">
        <f>IF(A110=K16,D110,"")</f>
        <v/>
      </c>
      <c r="L110" s="1067" t="str">
        <f>IF(A110=K16,C110,"")</f>
        <v/>
      </c>
      <c r="M110" s="1068" t="str">
        <f>IF(ISTEXT(K110),K110,(K110/K22)*M22)</f>
        <v/>
      </c>
      <c r="N110" s="1062" t="str">
        <f>IF(A110=N16,D110,"")</f>
        <v/>
      </c>
      <c r="O110" s="1069" t="str">
        <f>IF(A110=N16,C110,"")</f>
        <v/>
      </c>
      <c r="P110" s="1070" t="str">
        <f>IF(ISTEXT(N110),N110,(N110/N22)*P22)</f>
        <v/>
      </c>
      <c r="Q110" s="1062" t="str">
        <f>IF(A110=Q16,D110,"")</f>
        <v/>
      </c>
      <c r="R110" s="1071" t="str">
        <f>IF(A110=Q16,C110,"")</f>
        <v/>
      </c>
      <c r="S110" s="1072" t="str">
        <f>IF(ISTEXT(Q110),Q110,(Q110/Q22)*S22)</f>
        <v/>
      </c>
      <c r="T110" s="1062" t="str">
        <f>IF(A110=T16,D110,"")</f>
        <v/>
      </c>
      <c r="U110" s="1073" t="str">
        <f>IF(A110=T16,C110,"")</f>
        <v/>
      </c>
      <c r="V110" s="1074" t="str">
        <f>IF(ISTEXT(T110),T110,(T110/T22)*V22)</f>
        <v/>
      </c>
      <c r="W110" s="1062" t="str">
        <f>IF(A110=W16,D110,"")</f>
        <v/>
      </c>
      <c r="X110" s="1075" t="str">
        <f>IF(A110=W16,C110,"")</f>
        <v/>
      </c>
      <c r="Y110" s="1076" t="str">
        <f>IF(ISTEXT(W110),W110,(W110/W22)*Y22)</f>
        <v/>
      </c>
      <c r="Z110" s="1062" t="str">
        <f>IF(A110=Z16,D110,"")</f>
        <v/>
      </c>
      <c r="AA110" s="1077" t="str">
        <f>IF(A110=Z16,C110,"")</f>
        <v/>
      </c>
      <c r="AB110" s="1078" t="str">
        <f>IF(ISTEXT(Z110),Z110,(Z110/Z22)*AB22)</f>
        <v/>
      </c>
      <c r="AC110" s="1062" t="str">
        <f>IF(A110=AC16,D110,"")</f>
        <v/>
      </c>
      <c r="AD110" s="1079" t="str">
        <f>IF(A110=AC16,C110,"")</f>
        <v/>
      </c>
      <c r="AE110" s="1080" t="str">
        <f>IF(ISTEXT(AC110),AC110,(AC110/AC22)*AE22)</f>
        <v/>
      </c>
      <c r="AF110" s="1062" t="str">
        <f>IF(A110=AF16,D110,"")</f>
        <v/>
      </c>
      <c r="AG110" s="1081" t="str">
        <f>IF(A110=AF16,C110,"")</f>
        <v/>
      </c>
      <c r="AH110" s="1082" t="str">
        <f>IF(ISTEXT(AF110),AF110,(AF110/AF22)*AH22)</f>
        <v/>
      </c>
      <c r="AI110" s="1062" t="str">
        <f>IF(A110=AI16,D110,"")</f>
        <v/>
      </c>
      <c r="AJ110" s="1083" t="str">
        <f>IF(A110=AI16,C110,"")</f>
        <v/>
      </c>
      <c r="AK110" s="1084" t="str">
        <f>IF(ISTEXT(AI110),AI110,(AI110/AI22)*AK22)</f>
        <v/>
      </c>
      <c r="AL110" s="1062" t="str">
        <f>IF(A110=AL16,D110,"")</f>
        <v/>
      </c>
      <c r="AM110" s="1085" t="str">
        <f>IF(A110=AL16,C110,"")</f>
        <v/>
      </c>
      <c r="AN110" s="1086" t="str">
        <f>IF(ISTEXT(AL110),AL110,(AL110/AL22)*AN22)</f>
        <v/>
      </c>
      <c r="AO110" s="1062" t="str">
        <f>IF(A110=AO16,D110,"")</f>
        <v/>
      </c>
      <c r="AP110" s="1087" t="str">
        <f>IF(A110=AO16,C110,"")</f>
        <v/>
      </c>
      <c r="AQ110" s="1088" t="str">
        <f>IF(ISTEXT(AO110),AO110,(AO110/AO22)*AQ22)</f>
        <v/>
      </c>
      <c r="AR110" s="1062" t="str">
        <f>IF(A110=AR16,D110,"")</f>
        <v/>
      </c>
      <c r="AS110" s="1089" t="str">
        <f>IF(A110=AR16,C110,"")</f>
        <v/>
      </c>
      <c r="AT110" s="1090" t="str">
        <f>IF(ISTEXT(AR110),AR110,(AR110/AR22)*AT22)</f>
        <v/>
      </c>
      <c r="AU110" s="1062" t="str">
        <f>IF(A110=AU16,D110,"")</f>
        <v/>
      </c>
      <c r="AV110" s="1091" t="str">
        <f>IF(A110=AU16,C110,"")</f>
        <v/>
      </c>
      <c r="AW110" s="1092" t="str">
        <f>IF(ISTEXT(AU110),AU110,(AU110/AU22)*AW22)</f>
        <v/>
      </c>
    </row>
    <row r="111" spans="1:49" ht="18.75">
      <c r="A111" s="1058"/>
      <c r="B111" s="1352"/>
      <c r="C111" s="1409"/>
      <c r="D111" s="1410"/>
      <c r="E111" s="1062" t="str">
        <f>IF(A111=E16,D111,"")</f>
        <v/>
      </c>
      <c r="F111" s="1063" t="str">
        <f>IF(A111=E16,C111,"")</f>
        <v/>
      </c>
      <c r="G111" s="1064" t="str">
        <f>IF(ISTEXT(E111),E111,(E111/E22)*G22)</f>
        <v/>
      </c>
      <c r="H111" s="1062" t="str">
        <f>IF(A111=H16,D111,"")</f>
        <v/>
      </c>
      <c r="I111" s="1065" t="str">
        <f>IF(A111=H16,C111,"")</f>
        <v/>
      </c>
      <c r="J111" s="1066" t="str">
        <f>IF(ISTEXT(H111),H111,(H111/H22)*J22)</f>
        <v/>
      </c>
      <c r="K111" s="1062" t="str">
        <f>IF(A111=K16,D111,"")</f>
        <v/>
      </c>
      <c r="L111" s="1067" t="str">
        <f>IF(A111=K16,C111,"")</f>
        <v/>
      </c>
      <c r="M111" s="1068" t="str">
        <f>IF(ISTEXT(K111),K111,(K111/K22)*M22)</f>
        <v/>
      </c>
      <c r="N111" s="1062" t="str">
        <f>IF(A111=N16,D111,"")</f>
        <v/>
      </c>
      <c r="O111" s="1069" t="str">
        <f>IF(A111=N16,C111,"")</f>
        <v/>
      </c>
      <c r="P111" s="1070" t="str">
        <f>IF(ISTEXT(N111),N111,(N111/N22)*P22)</f>
        <v/>
      </c>
      <c r="Q111" s="1062" t="str">
        <f>IF(A111=Q16,D111,"")</f>
        <v/>
      </c>
      <c r="R111" s="1071" t="str">
        <f>IF(A111=Q16,C111,"")</f>
        <v/>
      </c>
      <c r="S111" s="1072" t="str">
        <f>IF(ISTEXT(Q111),Q111,(Q111/Q22)*S22)</f>
        <v/>
      </c>
      <c r="T111" s="1062" t="str">
        <f>IF(A111=T16,D111,"")</f>
        <v/>
      </c>
      <c r="U111" s="1073" t="str">
        <f>IF(A111=T16,C111,"")</f>
        <v/>
      </c>
      <c r="V111" s="1074" t="str">
        <f>IF(ISTEXT(T111),T111,(T111/T22)*V22)</f>
        <v/>
      </c>
      <c r="W111" s="1062" t="str">
        <f>IF(A111=W16,D111,"")</f>
        <v/>
      </c>
      <c r="X111" s="1075" t="str">
        <f>IF(A111=W16,C111,"")</f>
        <v/>
      </c>
      <c r="Y111" s="1076" t="str">
        <f>IF(ISTEXT(W111),W111,(W111/W22)*Y22)</f>
        <v/>
      </c>
      <c r="Z111" s="1062" t="str">
        <f>IF(A111=Z16,D111,"")</f>
        <v/>
      </c>
      <c r="AA111" s="1077" t="str">
        <f>IF(A111=Z16,C111,"")</f>
        <v/>
      </c>
      <c r="AB111" s="1078" t="str">
        <f>IF(ISTEXT(Z111),Z111,(Z111/Z22)*AB22)</f>
        <v/>
      </c>
      <c r="AC111" s="1062" t="str">
        <f>IF(A111=AC16,D111,"")</f>
        <v/>
      </c>
      <c r="AD111" s="1079" t="str">
        <f>IF(A111=AC16,C111,"")</f>
        <v/>
      </c>
      <c r="AE111" s="1080" t="str">
        <f>IF(ISTEXT(AC111),AC111,(AC111/AC22)*AE22)</f>
        <v/>
      </c>
      <c r="AF111" s="1062" t="str">
        <f>IF(A111=AF16,D111,"")</f>
        <v/>
      </c>
      <c r="AG111" s="1081" t="str">
        <f>IF(A111=AF16,C111,"")</f>
        <v/>
      </c>
      <c r="AH111" s="1082" t="str">
        <f>IF(ISTEXT(AF111),AF111,(AF111/AF22)*AH22)</f>
        <v/>
      </c>
      <c r="AI111" s="1062" t="str">
        <f>IF(A111=AI16,D111,"")</f>
        <v/>
      </c>
      <c r="AJ111" s="1083" t="str">
        <f>IF(A111=AI16,C111,"")</f>
        <v/>
      </c>
      <c r="AK111" s="1084" t="str">
        <f>IF(ISTEXT(AI111),AI111,(AI111/AI22)*AK22)</f>
        <v/>
      </c>
      <c r="AL111" s="1062" t="str">
        <f>IF(A111=AL16,D111,"")</f>
        <v/>
      </c>
      <c r="AM111" s="1085" t="str">
        <f>IF(A111=AL16,C111,"")</f>
        <v/>
      </c>
      <c r="AN111" s="1086" t="str">
        <f>IF(ISTEXT(AL111),AL111,(AL111/AL22)*AN22)</f>
        <v/>
      </c>
      <c r="AO111" s="1062" t="str">
        <f>IF(A111=AO16,D111,"")</f>
        <v/>
      </c>
      <c r="AP111" s="1087" t="str">
        <f>IF(A111=AO16,C111,"")</f>
        <v/>
      </c>
      <c r="AQ111" s="1088" t="str">
        <f>IF(ISTEXT(AO111),AO111,(AO111/AO22)*AQ22)</f>
        <v/>
      </c>
      <c r="AR111" s="1062" t="str">
        <f>IF(A111=AR16,D111,"")</f>
        <v/>
      </c>
      <c r="AS111" s="1089" t="str">
        <f>IF(A111=AR16,C111,"")</f>
        <v/>
      </c>
      <c r="AT111" s="1090" t="str">
        <f>IF(ISTEXT(AR111),AR111,(AR111/AR22)*AT22)</f>
        <v/>
      </c>
      <c r="AU111" s="1062" t="str">
        <f>IF(A111=AU16,D111,"")</f>
        <v/>
      </c>
      <c r="AV111" s="1091" t="str">
        <f>IF(A111=AU16,C111,"")</f>
        <v/>
      </c>
      <c r="AW111" s="1092" t="str">
        <f>IF(ISTEXT(AU111),AU111,(AU111/AU22)*AW22)</f>
        <v/>
      </c>
    </row>
    <row r="112" spans="1:49" ht="18.75">
      <c r="A112" s="1058"/>
      <c r="B112" s="1352"/>
      <c r="C112" s="1409"/>
      <c r="D112" s="1410"/>
      <c r="E112" s="1062" t="str">
        <f>IF(A112=E16,D112,"")</f>
        <v/>
      </c>
      <c r="F112" s="1063" t="str">
        <f>IF(A112=E16,C112,"")</f>
        <v/>
      </c>
      <c r="G112" s="1064" t="str">
        <f>IF(ISTEXT(E112),E112,(E112/E22)*G22)</f>
        <v/>
      </c>
      <c r="H112" s="1062" t="str">
        <f>IF(A112=H16,D112,"")</f>
        <v/>
      </c>
      <c r="I112" s="1065" t="str">
        <f>IF(A112=H16,C112,"")</f>
        <v/>
      </c>
      <c r="J112" s="1066" t="str">
        <f>IF(ISTEXT(H112),H112,(H112/H22)*J22)</f>
        <v/>
      </c>
      <c r="K112" s="1062" t="str">
        <f>IF(A112=K16,D112,"")</f>
        <v/>
      </c>
      <c r="L112" s="1067" t="str">
        <f>IF(A112=K16,C112,"")</f>
        <v/>
      </c>
      <c r="M112" s="1068" t="str">
        <f>IF(ISTEXT(K112),K112,(K112/K22)*M22)</f>
        <v/>
      </c>
      <c r="N112" s="1062" t="str">
        <f>IF(A112=N16,D112,"")</f>
        <v/>
      </c>
      <c r="O112" s="1069" t="str">
        <f>IF(A112=N16,C112,"")</f>
        <v/>
      </c>
      <c r="P112" s="1070" t="str">
        <f>IF(ISTEXT(N112),N112,(N112/N22)*P22)</f>
        <v/>
      </c>
      <c r="Q112" s="1062" t="str">
        <f>IF(A112=Q16,D112,"")</f>
        <v/>
      </c>
      <c r="R112" s="1071" t="str">
        <f>IF(A112=Q16,C112,"")</f>
        <v/>
      </c>
      <c r="S112" s="1072" t="str">
        <f>IF(ISTEXT(Q112),Q112,(Q112/Q22)*S22)</f>
        <v/>
      </c>
      <c r="T112" s="1062" t="str">
        <f>IF(A112=T16,D112,"")</f>
        <v/>
      </c>
      <c r="U112" s="1073" t="str">
        <f>IF(A112=T16,C112,"")</f>
        <v/>
      </c>
      <c r="V112" s="1074" t="str">
        <f>IF(ISTEXT(T112),T112,(T112/T22)*V22)</f>
        <v/>
      </c>
      <c r="W112" s="1062" t="str">
        <f>IF(A112=W16,D112,"")</f>
        <v/>
      </c>
      <c r="X112" s="1075" t="str">
        <f>IF(A112=W16,C112,"")</f>
        <v/>
      </c>
      <c r="Y112" s="1076" t="str">
        <f>IF(ISTEXT(W112),W112,(W112/W22)*Y22)</f>
        <v/>
      </c>
      <c r="Z112" s="1062" t="str">
        <f>IF(A112=Z16,D112,"")</f>
        <v/>
      </c>
      <c r="AA112" s="1077" t="str">
        <f>IF(A112=Z16,C112,"")</f>
        <v/>
      </c>
      <c r="AB112" s="1078" t="str">
        <f>IF(ISTEXT(Z112),Z112,(Z112/Z22)*AB22)</f>
        <v/>
      </c>
      <c r="AC112" s="1062" t="str">
        <f>IF(A112=AC16,D112,"")</f>
        <v/>
      </c>
      <c r="AD112" s="1079" t="str">
        <f>IF(A112=AC16,C112,"")</f>
        <v/>
      </c>
      <c r="AE112" s="1080" t="str">
        <f>IF(ISTEXT(AC112),AC112,(AC112/AC22)*AE22)</f>
        <v/>
      </c>
      <c r="AF112" s="1062" t="str">
        <f>IF(A112=AF16,D112,"")</f>
        <v/>
      </c>
      <c r="AG112" s="1081" t="str">
        <f>IF(A112=AF16,C112,"")</f>
        <v/>
      </c>
      <c r="AH112" s="1082" t="str">
        <f>IF(ISTEXT(AF112),AF112,(AF112/AF22)*AH22)</f>
        <v/>
      </c>
      <c r="AI112" s="1062" t="str">
        <f>IF(A112=AI16,D112,"")</f>
        <v/>
      </c>
      <c r="AJ112" s="1083" t="str">
        <f>IF(A112=AI16,C112,"")</f>
        <v/>
      </c>
      <c r="AK112" s="1084" t="str">
        <f>IF(ISTEXT(AI112),AI112,(AI112/AI22)*AK22)</f>
        <v/>
      </c>
      <c r="AL112" s="1062" t="str">
        <f>IF(A112=AL16,D112,"")</f>
        <v/>
      </c>
      <c r="AM112" s="1085" t="str">
        <f>IF(A112=AL16,C112,"")</f>
        <v/>
      </c>
      <c r="AN112" s="1086" t="str">
        <f>IF(ISTEXT(AL112),AL112,(AL112/AL22)*AN22)</f>
        <v/>
      </c>
      <c r="AO112" s="1062" t="str">
        <f>IF(A112=AO16,D112,"")</f>
        <v/>
      </c>
      <c r="AP112" s="1087" t="str">
        <f>IF(A112=AO16,C112,"")</f>
        <v/>
      </c>
      <c r="AQ112" s="1088" t="str">
        <f>IF(ISTEXT(AO112),AO112,(AO112/AO22)*AQ22)</f>
        <v/>
      </c>
      <c r="AR112" s="1062" t="str">
        <f>IF(A112=AR16,D112,"")</f>
        <v/>
      </c>
      <c r="AS112" s="1089" t="str">
        <f>IF(A112=AR16,C112,"")</f>
        <v/>
      </c>
      <c r="AT112" s="1090" t="str">
        <f>IF(ISTEXT(AR112),AR112,(AR112/AR22)*AT22)</f>
        <v/>
      </c>
      <c r="AU112" s="1062" t="str">
        <f>IF(A112=AU16,D112,"")</f>
        <v/>
      </c>
      <c r="AV112" s="1091" t="str">
        <f>IF(A112=AU16,C112,"")</f>
        <v/>
      </c>
      <c r="AW112" s="1092" t="str">
        <f>IF(ISTEXT(AU112),AU112,(AU112/AU22)*AW22)</f>
        <v/>
      </c>
    </row>
    <row r="113" spans="1:49" ht="18.75">
      <c r="A113" s="1058"/>
      <c r="B113" s="1352"/>
      <c r="C113" s="1409"/>
      <c r="D113" s="1410"/>
      <c r="E113" s="1062" t="str">
        <f>IF(A113=E16,D113,"")</f>
        <v/>
      </c>
      <c r="F113" s="1063" t="str">
        <f>IF(A113=E16,C113,"")</f>
        <v/>
      </c>
      <c r="G113" s="1064" t="str">
        <f>IF(ISTEXT(E113),E113,(E113/E22)*G22)</f>
        <v/>
      </c>
      <c r="H113" s="1062" t="str">
        <f>IF(A113=H16,D113,"")</f>
        <v/>
      </c>
      <c r="I113" s="1065" t="str">
        <f>IF(A113=H16,C113,"")</f>
        <v/>
      </c>
      <c r="J113" s="1066" t="str">
        <f>IF(ISTEXT(H113),H113,(H113/H22)*J22)</f>
        <v/>
      </c>
      <c r="K113" s="1062" t="str">
        <f>IF(A113=K16,D113,"")</f>
        <v/>
      </c>
      <c r="L113" s="1067" t="str">
        <f>IF(A113=K16,C113,"")</f>
        <v/>
      </c>
      <c r="M113" s="1068" t="str">
        <f>IF(ISTEXT(K113),K113,(K113/K22)*M22)</f>
        <v/>
      </c>
      <c r="N113" s="1062" t="str">
        <f>IF(A113=N16,D113,"")</f>
        <v/>
      </c>
      <c r="O113" s="1069" t="str">
        <f>IF(A113=N16,C113,"")</f>
        <v/>
      </c>
      <c r="P113" s="1070" t="str">
        <f>IF(ISTEXT(N113),N113,(N113/N22)*P22)</f>
        <v/>
      </c>
      <c r="Q113" s="1062" t="str">
        <f>IF(A113=Q16,D113,"")</f>
        <v/>
      </c>
      <c r="R113" s="1071" t="str">
        <f>IF(A113=Q16,C113,"")</f>
        <v/>
      </c>
      <c r="S113" s="1072" t="str">
        <f>IF(ISTEXT(Q113),Q113,(Q113/Q22)*S22)</f>
        <v/>
      </c>
      <c r="T113" s="1062" t="str">
        <f>IF(A113=T16,D113,"")</f>
        <v/>
      </c>
      <c r="U113" s="1073" t="str">
        <f>IF(A113=T16,C113,"")</f>
        <v/>
      </c>
      <c r="V113" s="1074" t="str">
        <f>IF(ISTEXT(T113),T113,(T113/T22)*V22)</f>
        <v/>
      </c>
      <c r="W113" s="1062" t="str">
        <f>IF(A113=W16,D113,"")</f>
        <v/>
      </c>
      <c r="X113" s="1075" t="str">
        <f>IF(A113=W16,C113,"")</f>
        <v/>
      </c>
      <c r="Y113" s="1076" t="str">
        <f>IF(ISTEXT(W113),W113,(W113/W22)*Y22)</f>
        <v/>
      </c>
      <c r="Z113" s="1062" t="str">
        <f>IF(A113=Z16,D113,"")</f>
        <v/>
      </c>
      <c r="AA113" s="1077" t="str">
        <f>IF(A113=Z16,C113,"")</f>
        <v/>
      </c>
      <c r="AB113" s="1078" t="str">
        <f>IF(ISTEXT(Z113),Z113,(Z113/Z22)*AB22)</f>
        <v/>
      </c>
      <c r="AC113" s="1062" t="str">
        <f>IF(A113=AC16,D113,"")</f>
        <v/>
      </c>
      <c r="AD113" s="1079" t="str">
        <f>IF(A113=AC16,C113,"")</f>
        <v/>
      </c>
      <c r="AE113" s="1080" t="str">
        <f>IF(ISTEXT(AC113),AC113,(AC113/AC22)*AE22)</f>
        <v/>
      </c>
      <c r="AF113" s="1062" t="str">
        <f>IF(A113=AF16,D113,"")</f>
        <v/>
      </c>
      <c r="AG113" s="1081" t="str">
        <f>IF(A113=AF16,C113,"")</f>
        <v/>
      </c>
      <c r="AH113" s="1082" t="str">
        <f>IF(ISTEXT(AF113),AF113,(AF113/AF22)*AH22)</f>
        <v/>
      </c>
      <c r="AI113" s="1062" t="str">
        <f>IF(A113=AI16,D113,"")</f>
        <v/>
      </c>
      <c r="AJ113" s="1083" t="str">
        <f>IF(A113=AI16,C113,"")</f>
        <v/>
      </c>
      <c r="AK113" s="1084" t="str">
        <f>IF(ISTEXT(AI113),AI113,(AI113/AI22)*AK22)</f>
        <v/>
      </c>
      <c r="AL113" s="1062" t="str">
        <f>IF(A113=AL16,D113,"")</f>
        <v/>
      </c>
      <c r="AM113" s="1085" t="str">
        <f>IF(A113=AL16,C113,"")</f>
        <v/>
      </c>
      <c r="AN113" s="1086" t="str">
        <f>IF(ISTEXT(AL113),AL113,(AL113/AL22)*AN22)</f>
        <v/>
      </c>
      <c r="AO113" s="1062" t="str">
        <f>IF(A113=AO16,D113,"")</f>
        <v/>
      </c>
      <c r="AP113" s="1087" t="str">
        <f>IF(A113=AO16,C113,"")</f>
        <v/>
      </c>
      <c r="AQ113" s="1088" t="str">
        <f>IF(ISTEXT(AO113),AO113,(AO113/AO22)*AQ22)</f>
        <v/>
      </c>
      <c r="AR113" s="1062" t="str">
        <f>IF(A113=AR16,D113,"")</f>
        <v/>
      </c>
      <c r="AS113" s="1089" t="str">
        <f>IF(A113=AR16,C113,"")</f>
        <v/>
      </c>
      <c r="AT113" s="1090" t="str">
        <f>IF(ISTEXT(AR113),AR113,(AR113/AR22)*AT22)</f>
        <v/>
      </c>
      <c r="AU113" s="1062" t="str">
        <f>IF(A113=AU16,D113,"")</f>
        <v/>
      </c>
      <c r="AV113" s="1091" t="str">
        <f>IF(A113=AU16,C113,"")</f>
        <v/>
      </c>
      <c r="AW113" s="1092" t="str">
        <f>IF(ISTEXT(AU113),AU113,(AU113/AU22)*AW22)</f>
        <v/>
      </c>
    </row>
    <row r="114" spans="1:49" ht="18.75">
      <c r="A114" s="1058"/>
      <c r="B114" s="1352"/>
      <c r="C114" s="1409"/>
      <c r="D114" s="1410"/>
      <c r="E114" s="1062" t="str">
        <f>IF(A114=E16,D114,"")</f>
        <v/>
      </c>
      <c r="F114" s="1063" t="str">
        <f>IF(A114=E16,C114,"")</f>
        <v/>
      </c>
      <c r="G114" s="1064" t="str">
        <f>IF(ISTEXT(E114),E114,(E114/E22)*G22)</f>
        <v/>
      </c>
      <c r="H114" s="1062" t="str">
        <f>IF(A114=H16,D114,"")</f>
        <v/>
      </c>
      <c r="I114" s="1065" t="str">
        <f>IF(A114=H16,C114,"")</f>
        <v/>
      </c>
      <c r="J114" s="1066" t="str">
        <f>IF(ISTEXT(H114),H114,(H114/H22)*J22)</f>
        <v/>
      </c>
      <c r="K114" s="1062" t="str">
        <f>IF(A114=K16,D114,"")</f>
        <v/>
      </c>
      <c r="L114" s="1067" t="str">
        <f>IF(A114=K16,C114,"")</f>
        <v/>
      </c>
      <c r="M114" s="1068" t="str">
        <f>IF(ISTEXT(K114),K114,(K114/K22)*M22)</f>
        <v/>
      </c>
      <c r="N114" s="1062" t="str">
        <f>IF(A114=N16,D114,"")</f>
        <v/>
      </c>
      <c r="O114" s="1069" t="str">
        <f>IF(A114=N16,C114,"")</f>
        <v/>
      </c>
      <c r="P114" s="1070" t="str">
        <f>IF(ISTEXT(N114),N114,(N114/N22)*P22)</f>
        <v/>
      </c>
      <c r="Q114" s="1062" t="str">
        <f>IF(A114=Q16,D114,"")</f>
        <v/>
      </c>
      <c r="R114" s="1071" t="str">
        <f>IF(A114=Q16,C114,"")</f>
        <v/>
      </c>
      <c r="S114" s="1072" t="str">
        <f>IF(ISTEXT(Q114),Q114,(Q114/Q22)*S22)</f>
        <v/>
      </c>
      <c r="T114" s="1062" t="str">
        <f>IF(A114=T16,D114,"")</f>
        <v/>
      </c>
      <c r="U114" s="1073" t="str">
        <f>IF(A114=T16,C114,"")</f>
        <v/>
      </c>
      <c r="V114" s="1074" t="str">
        <f>IF(ISTEXT(T114),T114,(T114/T22)*V22)</f>
        <v/>
      </c>
      <c r="W114" s="1062" t="str">
        <f>IF(A114=W16,D114,"")</f>
        <v/>
      </c>
      <c r="X114" s="1075" t="str">
        <f>IF(A114=W16,C114,"")</f>
        <v/>
      </c>
      <c r="Y114" s="1076" t="str">
        <f>IF(ISTEXT(W114),W114,(W114/W22)*Y22)</f>
        <v/>
      </c>
      <c r="Z114" s="1062" t="str">
        <f>IF(A114=Z16,D114,"")</f>
        <v/>
      </c>
      <c r="AA114" s="1077" t="str">
        <f>IF(A114=Z16,C114,"")</f>
        <v/>
      </c>
      <c r="AB114" s="1078" t="str">
        <f>IF(ISTEXT(Z114),Z114,(Z114/Z22)*AB22)</f>
        <v/>
      </c>
      <c r="AC114" s="1062" t="str">
        <f>IF(A114=AC16,D114,"")</f>
        <v/>
      </c>
      <c r="AD114" s="1079" t="str">
        <f>IF(A114=AC16,C114,"")</f>
        <v/>
      </c>
      <c r="AE114" s="1080" t="str">
        <f>IF(ISTEXT(AC114),AC114,(AC114/AC22)*AE22)</f>
        <v/>
      </c>
      <c r="AF114" s="1062" t="str">
        <f>IF(A114=AF16,D114,"")</f>
        <v/>
      </c>
      <c r="AG114" s="1081" t="str">
        <f>IF(A114=AF16,C114,"")</f>
        <v/>
      </c>
      <c r="AH114" s="1082" t="str">
        <f>IF(ISTEXT(AF114),AF114,(AF114/AF22)*AH22)</f>
        <v/>
      </c>
      <c r="AI114" s="1062" t="str">
        <f>IF(A114=AI16,D114,"")</f>
        <v/>
      </c>
      <c r="AJ114" s="1083" t="str">
        <f>IF(A114=AI16,C114,"")</f>
        <v/>
      </c>
      <c r="AK114" s="1084" t="str">
        <f>IF(ISTEXT(AI114),AI114,(AI114/AI22)*AK22)</f>
        <v/>
      </c>
      <c r="AL114" s="1062" t="str">
        <f>IF(A114=AL16,D114,"")</f>
        <v/>
      </c>
      <c r="AM114" s="1085" t="str">
        <f>IF(A114=AL16,C114,"")</f>
        <v/>
      </c>
      <c r="AN114" s="1086" t="str">
        <f>IF(ISTEXT(AL114),AL114,(AL114/AL22)*AN22)</f>
        <v/>
      </c>
      <c r="AO114" s="1062" t="str">
        <f>IF(A114=AO16,D114,"")</f>
        <v/>
      </c>
      <c r="AP114" s="1087" t="str">
        <f>IF(A114=AO16,C114,"")</f>
        <v/>
      </c>
      <c r="AQ114" s="1088" t="str">
        <f>IF(ISTEXT(AO114),AO114,(AO114/AO22)*AQ22)</f>
        <v/>
      </c>
      <c r="AR114" s="1062" t="str">
        <f>IF(A114=AR16,D114,"")</f>
        <v/>
      </c>
      <c r="AS114" s="1089" t="str">
        <f>IF(A114=AR16,C114,"")</f>
        <v/>
      </c>
      <c r="AT114" s="1090" t="str">
        <f>IF(ISTEXT(AR114),AR114,(AR114/AR22)*AT22)</f>
        <v/>
      </c>
      <c r="AU114" s="1062" t="str">
        <f>IF(A114=AU16,D114,"")</f>
        <v/>
      </c>
      <c r="AV114" s="1091" t="str">
        <f>IF(A114=AU16,C114,"")</f>
        <v/>
      </c>
      <c r="AW114" s="1092" t="str">
        <f>IF(ISTEXT(AU114),AU114,(AU114/AU22)*AW22)</f>
        <v/>
      </c>
    </row>
    <row r="115" spans="1:49" ht="18.75">
      <c r="A115" s="1058"/>
      <c r="B115" s="1352"/>
      <c r="C115" s="1409"/>
      <c r="D115" s="1410"/>
      <c r="E115" s="1062" t="str">
        <f>IF(A115=E16,D115,"")</f>
        <v/>
      </c>
      <c r="F115" s="1063" t="str">
        <f>IF(A115=E16,C115,"")</f>
        <v/>
      </c>
      <c r="G115" s="1064" t="str">
        <f>IF(ISTEXT(E115),E115,(E115/E22)*G22)</f>
        <v/>
      </c>
      <c r="H115" s="1062" t="str">
        <f>IF(A115=H16,D115,"")</f>
        <v/>
      </c>
      <c r="I115" s="1065" t="str">
        <f>IF(A115=H16,C115,"")</f>
        <v/>
      </c>
      <c r="J115" s="1066" t="str">
        <f>IF(ISTEXT(H115),H115,(H115/H22)*J22)</f>
        <v/>
      </c>
      <c r="K115" s="1062" t="str">
        <f>IF(A115=K16,D115,"")</f>
        <v/>
      </c>
      <c r="L115" s="1067" t="str">
        <f>IF(A115=K16,C115,"")</f>
        <v/>
      </c>
      <c r="M115" s="1068" t="str">
        <f>IF(ISTEXT(K115),K115,(K115/K22)*M22)</f>
        <v/>
      </c>
      <c r="N115" s="1062" t="str">
        <f>IF(A115=N16,D115,"")</f>
        <v/>
      </c>
      <c r="O115" s="1069" t="str">
        <f>IF(A115=N16,C115,"")</f>
        <v/>
      </c>
      <c r="P115" s="1070" t="str">
        <f>IF(ISTEXT(N115),N115,(N115/N22)*P22)</f>
        <v/>
      </c>
      <c r="Q115" s="1062" t="str">
        <f>IF(A115=Q16,D115,"")</f>
        <v/>
      </c>
      <c r="R115" s="1071" t="str">
        <f>IF(A115=Q16,C115,"")</f>
        <v/>
      </c>
      <c r="S115" s="1072" t="str">
        <f>IF(ISTEXT(Q115),Q115,(Q115/Q22)*S22)</f>
        <v/>
      </c>
      <c r="T115" s="1062" t="str">
        <f>IF(A115=T16,D115,"")</f>
        <v/>
      </c>
      <c r="U115" s="1073" t="str">
        <f>IF(A115=T16,C115,"")</f>
        <v/>
      </c>
      <c r="V115" s="1074" t="str">
        <f>IF(ISTEXT(T115),T115,(T115/T22)*V22)</f>
        <v/>
      </c>
      <c r="W115" s="1062" t="str">
        <f>IF(A115=W16,D115,"")</f>
        <v/>
      </c>
      <c r="X115" s="1075" t="str">
        <f>IF(A115=W16,C115,"")</f>
        <v/>
      </c>
      <c r="Y115" s="1076" t="str">
        <f>IF(ISTEXT(W115),W115,(W115/W22)*Y22)</f>
        <v/>
      </c>
      <c r="Z115" s="1062" t="str">
        <f>IF(A115=Z16,D115,"")</f>
        <v/>
      </c>
      <c r="AA115" s="1077" t="str">
        <f>IF(A115=Z16,C115,"")</f>
        <v/>
      </c>
      <c r="AB115" s="1078" t="str">
        <f>IF(ISTEXT(Z115),Z115,(Z115/Z22)*AB22)</f>
        <v/>
      </c>
      <c r="AC115" s="1062" t="str">
        <f>IF(A115=AC16,D115,"")</f>
        <v/>
      </c>
      <c r="AD115" s="1079" t="str">
        <f>IF(A115=AC16,C115,"")</f>
        <v/>
      </c>
      <c r="AE115" s="1080" t="str">
        <f>IF(ISTEXT(AC115),AC115,(AC115/AC22)*AE22)</f>
        <v/>
      </c>
      <c r="AF115" s="1062" t="str">
        <f>IF(A115=AF16,D115,"")</f>
        <v/>
      </c>
      <c r="AG115" s="1081" t="str">
        <f>IF(A115=AF16,C115,"")</f>
        <v/>
      </c>
      <c r="AH115" s="1082" t="str">
        <f>IF(ISTEXT(AF115),AF115,(AF115/AF22)*AH22)</f>
        <v/>
      </c>
      <c r="AI115" s="1062" t="str">
        <f>IF(A115=AI16,D115,"")</f>
        <v/>
      </c>
      <c r="AJ115" s="1083" t="str">
        <f>IF(A115=AI16,C115,"")</f>
        <v/>
      </c>
      <c r="AK115" s="1084" t="str">
        <f>IF(ISTEXT(AI115),AI115,(AI115/AI22)*AK22)</f>
        <v/>
      </c>
      <c r="AL115" s="1062" t="str">
        <f>IF(A115=AL16,D115,"")</f>
        <v/>
      </c>
      <c r="AM115" s="1085" t="str">
        <f>IF(A115=AL16,C115,"")</f>
        <v/>
      </c>
      <c r="AN115" s="1086" t="str">
        <f>IF(ISTEXT(AL115),AL115,(AL115/AL22)*AN22)</f>
        <v/>
      </c>
      <c r="AO115" s="1062" t="str">
        <f>IF(A115=AO16,D115,"")</f>
        <v/>
      </c>
      <c r="AP115" s="1087" t="str">
        <f>IF(A115=AO16,C115,"")</f>
        <v/>
      </c>
      <c r="AQ115" s="1088" t="str">
        <f>IF(ISTEXT(AO115),AO115,(AO115/AO22)*AQ22)</f>
        <v/>
      </c>
      <c r="AR115" s="1062" t="str">
        <f>IF(A115=AR16,D115,"")</f>
        <v/>
      </c>
      <c r="AS115" s="1089" t="str">
        <f>IF(A115=AR16,C115,"")</f>
        <v/>
      </c>
      <c r="AT115" s="1090" t="str">
        <f>IF(ISTEXT(AR115),AR115,(AR115/AR22)*AT22)</f>
        <v/>
      </c>
      <c r="AU115" s="1062" t="str">
        <f>IF(A115=AU16,D115,"")</f>
        <v/>
      </c>
      <c r="AV115" s="1091" t="str">
        <f>IF(A115=AU16,C115,"")</f>
        <v/>
      </c>
      <c r="AW115" s="1092" t="str">
        <f>IF(ISTEXT(AU115),AU115,(AU115/AU22)*AW22)</f>
        <v/>
      </c>
    </row>
    <row r="116" spans="1:49" ht="18.75">
      <c r="A116" s="1058"/>
      <c r="B116" s="1352"/>
      <c r="C116" s="1409"/>
      <c r="D116" s="1410"/>
      <c r="E116" s="1062" t="str">
        <f>IF(A116=E16,D116,"")</f>
        <v/>
      </c>
      <c r="F116" s="1063" t="str">
        <f>IF(A116=E16,C116,"")</f>
        <v/>
      </c>
      <c r="G116" s="1064" t="str">
        <f>IF(ISTEXT(E116),E116,(E116/E22)*G22)</f>
        <v/>
      </c>
      <c r="H116" s="1062" t="str">
        <f>IF(A116=H16,D116,"")</f>
        <v/>
      </c>
      <c r="I116" s="1065" t="str">
        <f>IF(A116=H16,C116,"")</f>
        <v/>
      </c>
      <c r="J116" s="1066" t="str">
        <f>IF(ISTEXT(H116),H116,(H116/H22)*J22)</f>
        <v/>
      </c>
      <c r="K116" s="1062" t="str">
        <f>IF(A116=K16,D116,"")</f>
        <v/>
      </c>
      <c r="L116" s="1067" t="str">
        <f>IF(A116=K16,C116,"")</f>
        <v/>
      </c>
      <c r="M116" s="1068" t="str">
        <f>IF(ISTEXT(K116),K116,(K116/K22)*M22)</f>
        <v/>
      </c>
      <c r="N116" s="1062" t="str">
        <f>IF(A116=N16,D116,"")</f>
        <v/>
      </c>
      <c r="O116" s="1069" t="str">
        <f>IF(A116=N16,C116,"")</f>
        <v/>
      </c>
      <c r="P116" s="1070" t="str">
        <f>IF(ISTEXT(N116),N116,(N116/N22)*P22)</f>
        <v/>
      </c>
      <c r="Q116" s="1062" t="str">
        <f>IF(A116=Q16,D116,"")</f>
        <v/>
      </c>
      <c r="R116" s="1071" t="str">
        <f>IF(A116=Q16,C116,"")</f>
        <v/>
      </c>
      <c r="S116" s="1072" t="str">
        <f>IF(ISTEXT(Q116),Q116,(Q116/Q22)*S22)</f>
        <v/>
      </c>
      <c r="T116" s="1062" t="str">
        <f>IF(A116=T16,D116,"")</f>
        <v/>
      </c>
      <c r="U116" s="1073" t="str">
        <f>IF(A116=T16,C116,"")</f>
        <v/>
      </c>
      <c r="V116" s="1074" t="str">
        <f>IF(ISTEXT(T116),T116,(T116/T22)*V22)</f>
        <v/>
      </c>
      <c r="W116" s="1062" t="str">
        <f>IF(A116=W16,D116,"")</f>
        <v/>
      </c>
      <c r="X116" s="1075" t="str">
        <f>IF(A116=W16,C116,"")</f>
        <v/>
      </c>
      <c r="Y116" s="1076" t="str">
        <f>IF(ISTEXT(W116),W116,(W116/W22)*Y22)</f>
        <v/>
      </c>
      <c r="Z116" s="1062" t="str">
        <f>IF(A116=Z16,D116,"")</f>
        <v/>
      </c>
      <c r="AA116" s="1077" t="str">
        <f>IF(A116=Z16,C116,"")</f>
        <v/>
      </c>
      <c r="AB116" s="1078" t="str">
        <f>IF(ISTEXT(Z116),Z116,(Z116/Z22)*AB22)</f>
        <v/>
      </c>
      <c r="AC116" s="1062" t="str">
        <f>IF(A116=AC16,D116,"")</f>
        <v/>
      </c>
      <c r="AD116" s="1079" t="str">
        <f>IF(A116=AC16,C116,"")</f>
        <v/>
      </c>
      <c r="AE116" s="1080" t="str">
        <f>IF(ISTEXT(AC116),AC116,(AC116/AC22)*AE22)</f>
        <v/>
      </c>
      <c r="AF116" s="1062" t="str">
        <f>IF(A116=AF16,D116,"")</f>
        <v/>
      </c>
      <c r="AG116" s="1081" t="str">
        <f>IF(A116=AF16,C116,"")</f>
        <v/>
      </c>
      <c r="AH116" s="1082" t="str">
        <f>IF(ISTEXT(AF116),AF116,(AF116/AF22)*AH22)</f>
        <v/>
      </c>
      <c r="AI116" s="1062" t="str">
        <f>IF(A116=AI16,D116,"")</f>
        <v/>
      </c>
      <c r="AJ116" s="1083" t="str">
        <f>IF(A116=AI16,C116,"")</f>
        <v/>
      </c>
      <c r="AK116" s="1084" t="str">
        <f>IF(ISTEXT(AI116),AI116,(AI116/AI22)*AK22)</f>
        <v/>
      </c>
      <c r="AL116" s="1062" t="str">
        <f>IF(A116=AL16,D116,"")</f>
        <v/>
      </c>
      <c r="AM116" s="1085" t="str">
        <f>IF(A116=AL16,C116,"")</f>
        <v/>
      </c>
      <c r="AN116" s="1086" t="str">
        <f>IF(ISTEXT(AL116),AL116,(AL116/AL22)*AN22)</f>
        <v/>
      </c>
      <c r="AO116" s="1062" t="str">
        <f>IF(A116=AO16,D116,"")</f>
        <v/>
      </c>
      <c r="AP116" s="1087" t="str">
        <f>IF(A116=AO16,C116,"")</f>
        <v/>
      </c>
      <c r="AQ116" s="1088" t="str">
        <f>IF(ISTEXT(AO116),AO116,(AO116/AO22)*AQ22)</f>
        <v/>
      </c>
      <c r="AR116" s="1062" t="str">
        <f>IF(A116=AR16,D116,"")</f>
        <v/>
      </c>
      <c r="AS116" s="1089" t="str">
        <f>IF(A116=AR16,C116,"")</f>
        <v/>
      </c>
      <c r="AT116" s="1090" t="str">
        <f>IF(ISTEXT(AR116),AR116,(AR116/AR22)*AT22)</f>
        <v/>
      </c>
      <c r="AU116" s="1062" t="str">
        <f>IF(A116=AU16,D116,"")</f>
        <v/>
      </c>
      <c r="AV116" s="1091" t="str">
        <f>IF(A116=AU16,C116,"")</f>
        <v/>
      </c>
      <c r="AW116" s="1092" t="str">
        <f>IF(ISTEXT(AU116),AU116,(AU116/AU22)*AW22)</f>
        <v/>
      </c>
    </row>
    <row r="117" spans="1:49" ht="18.75">
      <c r="A117" s="1058"/>
      <c r="B117" s="1352"/>
      <c r="C117" s="1409"/>
      <c r="D117" s="1410"/>
      <c r="E117" s="1062" t="str">
        <f>IF(A117=E16,D117,"")</f>
        <v/>
      </c>
      <c r="F117" s="1063" t="str">
        <f>IF(A117=E16,C117,"")</f>
        <v/>
      </c>
      <c r="G117" s="1064" t="str">
        <f>IF(ISTEXT(E117),E117,(E117/E22)*G22)</f>
        <v/>
      </c>
      <c r="H117" s="1062" t="str">
        <f>IF(A117=H16,D117,"")</f>
        <v/>
      </c>
      <c r="I117" s="1065" t="str">
        <f>IF(A117=H16,C117,"")</f>
        <v/>
      </c>
      <c r="J117" s="1066" t="str">
        <f>IF(ISTEXT(H117),H117,(H117/H22)*J22)</f>
        <v/>
      </c>
      <c r="K117" s="1062" t="str">
        <f>IF(A117=K16,D117,"")</f>
        <v/>
      </c>
      <c r="L117" s="1067" t="str">
        <f>IF(A117=K16,C117,"")</f>
        <v/>
      </c>
      <c r="M117" s="1068" t="str">
        <f>IF(ISTEXT(K117),K117,(K117/K22)*M22)</f>
        <v/>
      </c>
      <c r="N117" s="1062" t="str">
        <f>IF(A117=N16,D117,"")</f>
        <v/>
      </c>
      <c r="O117" s="1069" t="str">
        <f>IF(A117=N16,C117,"")</f>
        <v/>
      </c>
      <c r="P117" s="1070" t="str">
        <f>IF(ISTEXT(N117),N117,(N117/N22)*P22)</f>
        <v/>
      </c>
      <c r="Q117" s="1062" t="str">
        <f>IF(A117=Q16,D117,"")</f>
        <v/>
      </c>
      <c r="R117" s="1071" t="str">
        <f>IF(A117=Q16,C117,"")</f>
        <v/>
      </c>
      <c r="S117" s="1072" t="str">
        <f>IF(ISTEXT(Q117),Q117,(Q117/Q22)*S22)</f>
        <v/>
      </c>
      <c r="T117" s="1062" t="str">
        <f>IF(A117=T16,D117,"")</f>
        <v/>
      </c>
      <c r="U117" s="1073" t="str">
        <f>IF(A117=T16,C117,"")</f>
        <v/>
      </c>
      <c r="V117" s="1074" t="str">
        <f>IF(ISTEXT(T117),T117,(T117/T22)*V22)</f>
        <v/>
      </c>
      <c r="W117" s="1062" t="str">
        <f>IF(A117=W16,D117,"")</f>
        <v/>
      </c>
      <c r="X117" s="1075" t="str">
        <f>IF(A117=W16,C117,"")</f>
        <v/>
      </c>
      <c r="Y117" s="1076" t="str">
        <f>IF(ISTEXT(W117),W117,(W117/W22)*Y22)</f>
        <v/>
      </c>
      <c r="Z117" s="1062" t="str">
        <f>IF(A117=Z16,D117,"")</f>
        <v/>
      </c>
      <c r="AA117" s="1077" t="str">
        <f>IF(A117=Z16,C117,"")</f>
        <v/>
      </c>
      <c r="AB117" s="1078" t="str">
        <f>IF(ISTEXT(Z117),Z117,(Z117/Z22)*AB22)</f>
        <v/>
      </c>
      <c r="AC117" s="1062" t="str">
        <f>IF(A117=AC16,D117,"")</f>
        <v/>
      </c>
      <c r="AD117" s="1079" t="str">
        <f>IF(A117=AC16,C117,"")</f>
        <v/>
      </c>
      <c r="AE117" s="1080" t="str">
        <f>IF(ISTEXT(AC117),AC117,(AC117/AC22)*AE22)</f>
        <v/>
      </c>
      <c r="AF117" s="1062" t="str">
        <f>IF(A117=AF16,D117,"")</f>
        <v/>
      </c>
      <c r="AG117" s="1081" t="str">
        <f>IF(A117=AF16,C117,"")</f>
        <v/>
      </c>
      <c r="AH117" s="1082" t="str">
        <f>IF(ISTEXT(AF117),AF117,(AF117/AF22)*AH22)</f>
        <v/>
      </c>
      <c r="AI117" s="1062" t="str">
        <f>IF(A117=AI16,D117,"")</f>
        <v/>
      </c>
      <c r="AJ117" s="1083" t="str">
        <f>IF(A117=AI16,C117,"")</f>
        <v/>
      </c>
      <c r="AK117" s="1084" t="str">
        <f>IF(ISTEXT(AI117),AI117,(AI117/AI22)*AK22)</f>
        <v/>
      </c>
      <c r="AL117" s="1062" t="str">
        <f>IF(A117=AL16,D117,"")</f>
        <v/>
      </c>
      <c r="AM117" s="1085" t="str">
        <f>IF(A117=AL16,C117,"")</f>
        <v/>
      </c>
      <c r="AN117" s="1086" t="str">
        <f>IF(ISTEXT(AL117),AL117,(AL117/AL22)*AN22)</f>
        <v/>
      </c>
      <c r="AO117" s="1062" t="str">
        <f>IF(A117=AO16,D117,"")</f>
        <v/>
      </c>
      <c r="AP117" s="1087" t="str">
        <f>IF(A117=AO16,C117,"")</f>
        <v/>
      </c>
      <c r="AQ117" s="1088" t="str">
        <f>IF(ISTEXT(AO117),AO117,(AO117/AO22)*AQ22)</f>
        <v/>
      </c>
      <c r="AR117" s="1062" t="str">
        <f>IF(A117=AR16,D117,"")</f>
        <v/>
      </c>
      <c r="AS117" s="1089" t="str">
        <f>IF(A117=AR16,C117,"")</f>
        <v/>
      </c>
      <c r="AT117" s="1090" t="str">
        <f>IF(ISTEXT(AR117),AR117,(AR117/AR22)*AT22)</f>
        <v/>
      </c>
      <c r="AU117" s="1062" t="str">
        <f>IF(A117=AU16,D117,"")</f>
        <v/>
      </c>
      <c r="AV117" s="1091" t="str">
        <f>IF(A117=AU16,C117,"")</f>
        <v/>
      </c>
      <c r="AW117" s="1092" t="str">
        <f>IF(ISTEXT(AU117),AU117,(AU117/AU22)*AW22)</f>
        <v/>
      </c>
    </row>
    <row r="118" spans="1:49" ht="18.75">
      <c r="A118" s="1058"/>
      <c r="B118" s="1352"/>
      <c r="C118" s="1409"/>
      <c r="D118" s="1410"/>
      <c r="E118" s="1062" t="str">
        <f>IF(A118=E16,D118,"")</f>
        <v/>
      </c>
      <c r="F118" s="1063" t="str">
        <f>IF(A118=E16,C118,"")</f>
        <v/>
      </c>
      <c r="G118" s="1064" t="str">
        <f>IF(ISTEXT(E118),E118,(E118/E22)*G22)</f>
        <v/>
      </c>
      <c r="H118" s="1062" t="str">
        <f>IF(A118=H16,D118,"")</f>
        <v/>
      </c>
      <c r="I118" s="1065" t="str">
        <f>IF(A118=H16,C118,"")</f>
        <v/>
      </c>
      <c r="J118" s="1066" t="str">
        <f>IF(ISTEXT(H118),H118,(H118/H22)*J22)</f>
        <v/>
      </c>
      <c r="K118" s="1062" t="str">
        <f>IF(A118=K16,D118,"")</f>
        <v/>
      </c>
      <c r="L118" s="1067" t="str">
        <f>IF(A118=K16,C118,"")</f>
        <v/>
      </c>
      <c r="M118" s="1068" t="str">
        <f>IF(ISTEXT(K118),K118,(K118/K22)*M22)</f>
        <v/>
      </c>
      <c r="N118" s="1062" t="str">
        <f>IF(A118=N16,D118,"")</f>
        <v/>
      </c>
      <c r="O118" s="1069" t="str">
        <f>IF(A118=N16,C118,"")</f>
        <v/>
      </c>
      <c r="P118" s="1070" t="str">
        <f>IF(ISTEXT(N118),N118,(N118/N22)*P22)</f>
        <v/>
      </c>
      <c r="Q118" s="1062" t="str">
        <f>IF(A118=Q16,D118,"")</f>
        <v/>
      </c>
      <c r="R118" s="1071" t="str">
        <f>IF(A118=Q16,C118,"")</f>
        <v/>
      </c>
      <c r="S118" s="1072" t="str">
        <f>IF(ISTEXT(Q118),Q118,(Q118/Q22)*S22)</f>
        <v/>
      </c>
      <c r="T118" s="1062" t="str">
        <f>IF(A118=T16,D118,"")</f>
        <v/>
      </c>
      <c r="U118" s="1073" t="str">
        <f>IF(A118=T16,C118,"")</f>
        <v/>
      </c>
      <c r="V118" s="1074" t="str">
        <f>IF(ISTEXT(T118),T118,(T118/T22)*V22)</f>
        <v/>
      </c>
      <c r="W118" s="1062" t="str">
        <f>IF(A118=W16,D118,"")</f>
        <v/>
      </c>
      <c r="X118" s="1075" t="str">
        <f>IF(A118=W16,C118,"")</f>
        <v/>
      </c>
      <c r="Y118" s="1076" t="str">
        <f>IF(ISTEXT(W118),W118,(W118/W22)*Y22)</f>
        <v/>
      </c>
      <c r="Z118" s="1062" t="str">
        <f>IF(A118=Z16,D118,"")</f>
        <v/>
      </c>
      <c r="AA118" s="1077" t="str">
        <f>IF(A118=Z16,C118,"")</f>
        <v/>
      </c>
      <c r="AB118" s="1078" t="str">
        <f>IF(ISTEXT(Z118),Z118,(Z118/Z22)*AB22)</f>
        <v/>
      </c>
      <c r="AC118" s="1062" t="str">
        <f>IF(A118=AC16,D118,"")</f>
        <v/>
      </c>
      <c r="AD118" s="1079" t="str">
        <f>IF(A118=AC16,C118,"")</f>
        <v/>
      </c>
      <c r="AE118" s="1080" t="str">
        <f>IF(ISTEXT(AC118),AC118,(AC118/AC22)*AE22)</f>
        <v/>
      </c>
      <c r="AF118" s="1062" t="str">
        <f>IF(A118=AF16,D118,"")</f>
        <v/>
      </c>
      <c r="AG118" s="1081" t="str">
        <f>IF(A118=AF16,C118,"")</f>
        <v/>
      </c>
      <c r="AH118" s="1082" t="str">
        <f>IF(ISTEXT(AF118),AF118,(AF118/AF22)*AH22)</f>
        <v/>
      </c>
      <c r="AI118" s="1062" t="str">
        <f>IF(A118=AI16,D118,"")</f>
        <v/>
      </c>
      <c r="AJ118" s="1083" t="str">
        <f>IF(A118=AI16,C118,"")</f>
        <v/>
      </c>
      <c r="AK118" s="1084" t="str">
        <f>IF(ISTEXT(AI118),AI118,(AI118/AI22)*AK22)</f>
        <v/>
      </c>
      <c r="AL118" s="1062" t="str">
        <f>IF(A118=AL16,D118,"")</f>
        <v/>
      </c>
      <c r="AM118" s="1085" t="str">
        <f>IF(A118=AL16,C118,"")</f>
        <v/>
      </c>
      <c r="AN118" s="1086" t="str">
        <f>IF(ISTEXT(AL118),AL118,(AL118/AL22)*AN22)</f>
        <v/>
      </c>
      <c r="AO118" s="1062" t="str">
        <f>IF(A118=AO16,D118,"")</f>
        <v/>
      </c>
      <c r="AP118" s="1087" t="str">
        <f>IF(A118=AO16,C118,"")</f>
        <v/>
      </c>
      <c r="AQ118" s="1088" t="str">
        <f>IF(ISTEXT(AO118),AO118,(AO118/AO22)*AQ22)</f>
        <v/>
      </c>
      <c r="AR118" s="1062" t="str">
        <f>IF(A118=AR16,D118,"")</f>
        <v/>
      </c>
      <c r="AS118" s="1089" t="str">
        <f>IF(A118=AR16,C118,"")</f>
        <v/>
      </c>
      <c r="AT118" s="1090" t="str">
        <f>IF(ISTEXT(AR118),AR118,(AR118/AR22)*AT22)</f>
        <v/>
      </c>
      <c r="AU118" s="1062" t="str">
        <f>IF(A118=AU16,D118,"")</f>
        <v/>
      </c>
      <c r="AV118" s="1091" t="str">
        <f>IF(A118=AU16,C118,"")</f>
        <v/>
      </c>
      <c r="AW118" s="1092" t="str">
        <f>IF(ISTEXT(AU118),AU118,(AU118/AU22)*AW22)</f>
        <v/>
      </c>
    </row>
    <row r="119" spans="1:49" ht="18.75">
      <c r="A119" s="1058"/>
      <c r="B119" s="1352"/>
      <c r="C119" s="1409"/>
      <c r="D119" s="1410"/>
      <c r="E119" s="1062" t="str">
        <f>IF(A119=E16,D119,"")</f>
        <v/>
      </c>
      <c r="F119" s="1063" t="str">
        <f>IF(A119=E16,C119,"")</f>
        <v/>
      </c>
      <c r="G119" s="1064" t="str">
        <f>IF(ISTEXT(E119),E119,(E119/E22)*G22)</f>
        <v/>
      </c>
      <c r="H119" s="1062" t="str">
        <f>IF(A119=H16,D119,"")</f>
        <v/>
      </c>
      <c r="I119" s="1065" t="str">
        <f>IF(A119=H16,C119,"")</f>
        <v/>
      </c>
      <c r="J119" s="1066" t="str">
        <f>IF(ISTEXT(H119),H119,(H119/H22)*J22)</f>
        <v/>
      </c>
      <c r="K119" s="1062" t="str">
        <f>IF(A119=K16,D119,"")</f>
        <v/>
      </c>
      <c r="L119" s="1067" t="str">
        <f>IF(A119=K16,C119,"")</f>
        <v/>
      </c>
      <c r="M119" s="1068" t="str">
        <f>IF(ISTEXT(K119),K119,(K119/K22)*M22)</f>
        <v/>
      </c>
      <c r="N119" s="1062" t="str">
        <f>IF(A119=N16,D119,"")</f>
        <v/>
      </c>
      <c r="O119" s="1069" t="str">
        <f>IF(A119=N16,C119,"")</f>
        <v/>
      </c>
      <c r="P119" s="1070" t="str">
        <f>IF(ISTEXT(N119),N119,(N119/N22)*P22)</f>
        <v/>
      </c>
      <c r="Q119" s="1062" t="str">
        <f>IF(A119=Q16,D119,"")</f>
        <v/>
      </c>
      <c r="R119" s="1071" t="str">
        <f>IF(A119=Q16,C119,"")</f>
        <v/>
      </c>
      <c r="S119" s="1072" t="str">
        <f>IF(ISTEXT(Q119),Q119,(Q119/Q22)*S22)</f>
        <v/>
      </c>
      <c r="T119" s="1062" t="str">
        <f>IF(A119=T16,D119,"")</f>
        <v/>
      </c>
      <c r="U119" s="1073" t="str">
        <f>IF(A119=T16,C119,"")</f>
        <v/>
      </c>
      <c r="V119" s="1074" t="str">
        <f>IF(ISTEXT(T119),T119,(T119/T22)*V22)</f>
        <v/>
      </c>
      <c r="W119" s="1062" t="str">
        <f>IF(A119=W16,D119,"")</f>
        <v/>
      </c>
      <c r="X119" s="1075" t="str">
        <f>IF(A119=W16,C119,"")</f>
        <v/>
      </c>
      <c r="Y119" s="1076" t="str">
        <f>IF(ISTEXT(W119),W119,(W119/W22)*Y22)</f>
        <v/>
      </c>
      <c r="Z119" s="1062" t="str">
        <f>IF(A119=Z16,D119,"")</f>
        <v/>
      </c>
      <c r="AA119" s="1077" t="str">
        <f>IF(A119=Z16,C119,"")</f>
        <v/>
      </c>
      <c r="AB119" s="1078" t="str">
        <f>IF(ISTEXT(Z119),Z119,(Z119/Z22)*AB22)</f>
        <v/>
      </c>
      <c r="AC119" s="1062" t="str">
        <f>IF(A119=AC16,D119,"")</f>
        <v/>
      </c>
      <c r="AD119" s="1079" t="str">
        <f>IF(A119=AC16,C119,"")</f>
        <v/>
      </c>
      <c r="AE119" s="1080" t="str">
        <f>IF(ISTEXT(AC119),AC119,(AC119/AC22)*AE22)</f>
        <v/>
      </c>
      <c r="AF119" s="1062" t="str">
        <f>IF(A119=AF16,D119,"")</f>
        <v/>
      </c>
      <c r="AG119" s="1081" t="str">
        <f>IF(A119=AF16,C119,"")</f>
        <v/>
      </c>
      <c r="AH119" s="1082" t="str">
        <f>IF(ISTEXT(AF119),AF119,(AF119/AF22)*AH22)</f>
        <v/>
      </c>
      <c r="AI119" s="1062" t="str">
        <f>IF(A119=AI16,D119,"")</f>
        <v/>
      </c>
      <c r="AJ119" s="1083" t="str">
        <f>IF(A119=AI16,C119,"")</f>
        <v/>
      </c>
      <c r="AK119" s="1084" t="str">
        <f>IF(ISTEXT(AI119),AI119,(AI119/AI22)*AK22)</f>
        <v/>
      </c>
      <c r="AL119" s="1062" t="str">
        <f>IF(A119=AL16,D119,"")</f>
        <v/>
      </c>
      <c r="AM119" s="1085" t="str">
        <f>IF(A119=AL16,C119,"")</f>
        <v/>
      </c>
      <c r="AN119" s="1086" t="str">
        <f>IF(ISTEXT(AL119),AL119,(AL119/AL22)*AN22)</f>
        <v/>
      </c>
      <c r="AO119" s="1062" t="str">
        <f>IF(A119=AO16,D119,"")</f>
        <v/>
      </c>
      <c r="AP119" s="1087" t="str">
        <f>IF(A119=AO16,C119,"")</f>
        <v/>
      </c>
      <c r="AQ119" s="1088" t="str">
        <f>IF(ISTEXT(AO119),AO119,(AO119/AO22)*AQ22)</f>
        <v/>
      </c>
      <c r="AR119" s="1062" t="str">
        <f>IF(A119=AR16,D119,"")</f>
        <v/>
      </c>
      <c r="AS119" s="1089" t="str">
        <f>IF(A119=AR16,C119,"")</f>
        <v/>
      </c>
      <c r="AT119" s="1090" t="str">
        <f>IF(ISTEXT(AR119),AR119,(AR119/AR22)*AT22)</f>
        <v/>
      </c>
      <c r="AU119" s="1062" t="str">
        <f>IF(A119=AU16,D119,"")</f>
        <v/>
      </c>
      <c r="AV119" s="1091" t="str">
        <f>IF(A119=AU16,C119,"")</f>
        <v/>
      </c>
      <c r="AW119" s="1092" t="str">
        <f>IF(ISTEXT(AU119),AU119,(AU119/AU22)*AW22)</f>
        <v/>
      </c>
    </row>
    <row r="120" spans="1:49" ht="18.75">
      <c r="A120" s="1058"/>
      <c r="B120" s="1352"/>
      <c r="C120" s="1409"/>
      <c r="D120" s="1410"/>
      <c r="E120" s="1062" t="str">
        <f>IF(A120=E16,D120,"")</f>
        <v/>
      </c>
      <c r="F120" s="1063" t="str">
        <f>IF(A120=E16,C120,"")</f>
        <v/>
      </c>
      <c r="G120" s="1064" t="str">
        <f>IF(ISTEXT(E120),E120,(E120/E22)*G22)</f>
        <v/>
      </c>
      <c r="H120" s="1062" t="str">
        <f>IF(A120=H16,D120,"")</f>
        <v/>
      </c>
      <c r="I120" s="1065" t="str">
        <f>IF(A120=H16,C120,"")</f>
        <v/>
      </c>
      <c r="J120" s="1066" t="str">
        <f>IF(ISTEXT(H120),H120,(H120/H22)*J22)</f>
        <v/>
      </c>
      <c r="K120" s="1062" t="str">
        <f>IF(A120=K16,D120,"")</f>
        <v/>
      </c>
      <c r="L120" s="1067" t="str">
        <f>IF(A120=K16,C120,"")</f>
        <v/>
      </c>
      <c r="M120" s="1068" t="str">
        <f>IF(ISTEXT(K120),K120,(K120/K22)*M22)</f>
        <v/>
      </c>
      <c r="N120" s="1062" t="str">
        <f>IF(A120=N16,D120,"")</f>
        <v/>
      </c>
      <c r="O120" s="1069" t="str">
        <f>IF(A120=N16,C120,"")</f>
        <v/>
      </c>
      <c r="P120" s="1070" t="str">
        <f>IF(ISTEXT(N120),N120,(N120/N22)*P22)</f>
        <v/>
      </c>
      <c r="Q120" s="1062" t="str">
        <f>IF(A120=Q16,D120,"")</f>
        <v/>
      </c>
      <c r="R120" s="1071" t="str">
        <f>IF(A120=Q16,C120,"")</f>
        <v/>
      </c>
      <c r="S120" s="1072" t="str">
        <f>IF(ISTEXT(Q120),Q120,(Q120/Q22)*S22)</f>
        <v/>
      </c>
      <c r="T120" s="1062" t="str">
        <f>IF(A120=T16,D120,"")</f>
        <v/>
      </c>
      <c r="U120" s="1073" t="str">
        <f>IF(A120=T16,C120,"")</f>
        <v/>
      </c>
      <c r="V120" s="1074" t="str">
        <f>IF(ISTEXT(T120),T120,(T120/T22)*V22)</f>
        <v/>
      </c>
      <c r="W120" s="1062" t="str">
        <f>IF(A120=W16,D120,"")</f>
        <v/>
      </c>
      <c r="X120" s="1075" t="str">
        <f>IF(A120=W16,C120,"")</f>
        <v/>
      </c>
      <c r="Y120" s="1076" t="str">
        <f>IF(ISTEXT(W120),W120,(W120/W22)*Y22)</f>
        <v/>
      </c>
      <c r="Z120" s="1062" t="str">
        <f>IF(A120=Z16,D120,"")</f>
        <v/>
      </c>
      <c r="AA120" s="1077" t="str">
        <f>IF(A120=Z16,C120,"")</f>
        <v/>
      </c>
      <c r="AB120" s="1078" t="str">
        <f>IF(ISTEXT(Z120),Z120,(Z120/Z22)*AB22)</f>
        <v/>
      </c>
      <c r="AC120" s="1062" t="str">
        <f>IF(A120=AC16,D120,"")</f>
        <v/>
      </c>
      <c r="AD120" s="1079" t="str">
        <f>IF(A120=AC16,C120,"")</f>
        <v/>
      </c>
      <c r="AE120" s="1080" t="str">
        <f>IF(ISTEXT(AC120),AC120,(AC120/AC22)*AE22)</f>
        <v/>
      </c>
      <c r="AF120" s="1062" t="str">
        <f>IF(A120=AF16,D120,"")</f>
        <v/>
      </c>
      <c r="AG120" s="1081" t="str">
        <f>IF(A120=AF16,C120,"")</f>
        <v/>
      </c>
      <c r="AH120" s="1082" t="str">
        <f>IF(ISTEXT(AF120),AF120,(AF120/AF22)*AH22)</f>
        <v/>
      </c>
      <c r="AI120" s="1062" t="str">
        <f>IF(A120=AI16,D120,"")</f>
        <v/>
      </c>
      <c r="AJ120" s="1083" t="str">
        <f>IF(A120=AI16,C120,"")</f>
        <v/>
      </c>
      <c r="AK120" s="1084" t="str">
        <f>IF(ISTEXT(AI120),AI120,(AI120/AI22)*AK22)</f>
        <v/>
      </c>
      <c r="AL120" s="1062" t="str">
        <f>IF(A120=AL16,D120,"")</f>
        <v/>
      </c>
      <c r="AM120" s="1085" t="str">
        <f>IF(A120=AL16,C120,"")</f>
        <v/>
      </c>
      <c r="AN120" s="1086" t="str">
        <f>IF(ISTEXT(AL120),AL120,(AL120/AL22)*AN22)</f>
        <v/>
      </c>
      <c r="AO120" s="1062" t="str">
        <f>IF(A120=AO16,D120,"")</f>
        <v/>
      </c>
      <c r="AP120" s="1087" t="str">
        <f>IF(A120=AO16,C120,"")</f>
        <v/>
      </c>
      <c r="AQ120" s="1088" t="str">
        <f>IF(ISTEXT(AO120),AO120,(AO120/AO22)*AQ22)</f>
        <v/>
      </c>
      <c r="AR120" s="1062" t="str">
        <f>IF(A120=AR16,D120,"")</f>
        <v/>
      </c>
      <c r="AS120" s="1089" t="str">
        <f>IF(A120=AR16,C120,"")</f>
        <v/>
      </c>
      <c r="AT120" s="1090" t="str">
        <f>IF(ISTEXT(AR120),AR120,(AR120/AR22)*AT22)</f>
        <v/>
      </c>
      <c r="AU120" s="1062" t="str">
        <f>IF(A120=AU16,D120,"")</f>
        <v/>
      </c>
      <c r="AV120" s="1091" t="str">
        <f>IF(A120=AU16,C120,"")</f>
        <v/>
      </c>
      <c r="AW120" s="1092" t="str">
        <f>IF(ISTEXT(AU120),AU120,(AU120/AU22)*AW22)</f>
        <v/>
      </c>
    </row>
    <row r="121" spans="1:49" ht="18.75">
      <c r="A121" s="1058"/>
      <c r="B121" s="1352"/>
      <c r="C121" s="1409"/>
      <c r="D121" s="1410"/>
      <c r="E121" s="1062" t="str">
        <f>IF(A121=E16,D121,"")</f>
        <v/>
      </c>
      <c r="F121" s="1063" t="str">
        <f>IF(A121=E16,C121,"")</f>
        <v/>
      </c>
      <c r="G121" s="1064" t="str">
        <f>IF(ISTEXT(E121),E121,(E121/E22)*G22)</f>
        <v/>
      </c>
      <c r="H121" s="1062" t="str">
        <f>IF(A121=H16,D121,"")</f>
        <v/>
      </c>
      <c r="I121" s="1065" t="str">
        <f>IF(A121=H16,C121,"")</f>
        <v/>
      </c>
      <c r="J121" s="1066" t="str">
        <f>IF(ISTEXT(H121),H121,(H121/H22)*J22)</f>
        <v/>
      </c>
      <c r="K121" s="1062" t="str">
        <f>IF(A121=K16,D121,"")</f>
        <v/>
      </c>
      <c r="L121" s="1067" t="str">
        <f>IF(A121=K16,C121,"")</f>
        <v/>
      </c>
      <c r="M121" s="1068" t="str">
        <f>IF(ISTEXT(K121),K121,(K121/K22)*M22)</f>
        <v/>
      </c>
      <c r="N121" s="1062" t="str">
        <f>IF(A121=N16,D121,"")</f>
        <v/>
      </c>
      <c r="O121" s="1069" t="str">
        <f>IF(A121=N16,C121,"")</f>
        <v/>
      </c>
      <c r="P121" s="1070" t="str">
        <f>IF(ISTEXT(N121),N121,(N121/N22)*P22)</f>
        <v/>
      </c>
      <c r="Q121" s="1062" t="str">
        <f>IF(A121=Q16,D121,"")</f>
        <v/>
      </c>
      <c r="R121" s="1071" t="str">
        <f>IF(A121=Q16,C121,"")</f>
        <v/>
      </c>
      <c r="S121" s="1072" t="str">
        <f>IF(ISTEXT(Q121),Q121,(Q121/Q22)*S22)</f>
        <v/>
      </c>
      <c r="T121" s="1062" t="str">
        <f>IF(A121=T16,D121,"")</f>
        <v/>
      </c>
      <c r="U121" s="1073" t="str">
        <f>IF(A121=T16,C121,"")</f>
        <v/>
      </c>
      <c r="V121" s="1074" t="str">
        <f>IF(ISTEXT(T121),T121,(T121/T22)*V22)</f>
        <v/>
      </c>
      <c r="W121" s="1062" t="str">
        <f>IF(A121=W16,D121,"")</f>
        <v/>
      </c>
      <c r="X121" s="1075" t="str">
        <f>IF(A121=W16,C121,"")</f>
        <v/>
      </c>
      <c r="Y121" s="1076" t="str">
        <f>IF(ISTEXT(W121),W121,(W121/W22)*Y22)</f>
        <v/>
      </c>
      <c r="Z121" s="1062" t="str">
        <f>IF(A121=Z16,D121,"")</f>
        <v/>
      </c>
      <c r="AA121" s="1077" t="str">
        <f>IF(A121=Z16,C121,"")</f>
        <v/>
      </c>
      <c r="AB121" s="1078" t="str">
        <f>IF(ISTEXT(Z121),Z121,(Z121/Z22)*AB22)</f>
        <v/>
      </c>
      <c r="AC121" s="1062" t="str">
        <f>IF(A121=AC16,D121,"")</f>
        <v/>
      </c>
      <c r="AD121" s="1079" t="str">
        <f>IF(A121=AC16,C121,"")</f>
        <v/>
      </c>
      <c r="AE121" s="1080" t="str">
        <f>IF(ISTEXT(AC121),AC121,(AC121/AC22)*AE22)</f>
        <v/>
      </c>
      <c r="AF121" s="1062" t="str">
        <f>IF(A121=AF16,D121,"")</f>
        <v/>
      </c>
      <c r="AG121" s="1081" t="str">
        <f>IF(A121=AF16,C121,"")</f>
        <v/>
      </c>
      <c r="AH121" s="1082" t="str">
        <f>IF(ISTEXT(AF121),AF121,(AF121/AF22)*AH22)</f>
        <v/>
      </c>
      <c r="AI121" s="1062" t="str">
        <f>IF(A121=AI16,D121,"")</f>
        <v/>
      </c>
      <c r="AJ121" s="1083" t="str">
        <f>IF(A121=AI16,C121,"")</f>
        <v/>
      </c>
      <c r="AK121" s="1084" t="str">
        <f>IF(ISTEXT(AI121),AI121,(AI121/AI22)*AK22)</f>
        <v/>
      </c>
      <c r="AL121" s="1062" t="str">
        <f>IF(A121=AL16,D121,"")</f>
        <v/>
      </c>
      <c r="AM121" s="1085" t="str">
        <f>IF(A121=AL16,C121,"")</f>
        <v/>
      </c>
      <c r="AN121" s="1086" t="str">
        <f>IF(ISTEXT(AL121),AL121,(AL121/AL22)*AN22)</f>
        <v/>
      </c>
      <c r="AO121" s="1062" t="str">
        <f>IF(A121=AO16,D121,"")</f>
        <v/>
      </c>
      <c r="AP121" s="1087" t="str">
        <f>IF(A121=AO16,C121,"")</f>
        <v/>
      </c>
      <c r="AQ121" s="1088" t="str">
        <f>IF(ISTEXT(AO121),AO121,(AO121/AO22)*AQ22)</f>
        <v/>
      </c>
      <c r="AR121" s="1062" t="str">
        <f>IF(A121=AR16,D121,"")</f>
        <v/>
      </c>
      <c r="AS121" s="1089" t="str">
        <f>IF(A121=AR16,C121,"")</f>
        <v/>
      </c>
      <c r="AT121" s="1090" t="str">
        <f>IF(ISTEXT(AR121),AR121,(AR121/AR22)*AT22)</f>
        <v/>
      </c>
      <c r="AU121" s="1062" t="str">
        <f>IF(A121=AU16,D121,"")</f>
        <v/>
      </c>
      <c r="AV121" s="1091" t="str">
        <f>IF(A121=AU16,C121,"")</f>
        <v/>
      </c>
      <c r="AW121" s="1092" t="str">
        <f>IF(ISTEXT(AU121),AU121,(AU121/AU22)*AW22)</f>
        <v/>
      </c>
    </row>
    <row r="122" spans="1:49" ht="18.75">
      <c r="A122" s="1058"/>
      <c r="B122" s="1352"/>
      <c r="C122" s="1409"/>
      <c r="D122" s="1410"/>
      <c r="E122" s="1062" t="str">
        <f>IF(A122=E16,D122,"")</f>
        <v/>
      </c>
      <c r="F122" s="1063" t="str">
        <f>IF(A122=E16,C122,"")</f>
        <v/>
      </c>
      <c r="G122" s="1064" t="str">
        <f>IF(ISTEXT(E122),E122,(E122/E22)*G22)</f>
        <v/>
      </c>
      <c r="H122" s="1062" t="str">
        <f>IF(A122=H16,D122,"")</f>
        <v/>
      </c>
      <c r="I122" s="1065" t="str">
        <f>IF(A122=H16,C122,"")</f>
        <v/>
      </c>
      <c r="J122" s="1066" t="str">
        <f>IF(ISTEXT(H122),H122,(H122/H22)*J22)</f>
        <v/>
      </c>
      <c r="K122" s="1062" t="str">
        <f>IF(A122=K16,D122,"")</f>
        <v/>
      </c>
      <c r="L122" s="1067" t="str">
        <f>IF(A122=K16,C122,"")</f>
        <v/>
      </c>
      <c r="M122" s="1068" t="str">
        <f>IF(ISTEXT(K122),K122,(K122/K22)*M22)</f>
        <v/>
      </c>
      <c r="N122" s="1062" t="str">
        <f>IF(A122=N16,D122,"")</f>
        <v/>
      </c>
      <c r="O122" s="1069" t="str">
        <f>IF(A122=N16,C122,"")</f>
        <v/>
      </c>
      <c r="P122" s="1070" t="str">
        <f>IF(ISTEXT(N122),N122,(N122/N22)*P22)</f>
        <v/>
      </c>
      <c r="Q122" s="1062" t="str">
        <f>IF(A122=Q16,D122,"")</f>
        <v/>
      </c>
      <c r="R122" s="1071" t="str">
        <f>IF(A122=Q16,C122,"")</f>
        <v/>
      </c>
      <c r="S122" s="1072" t="str">
        <f>IF(ISTEXT(Q122),Q122,(Q122/Q22)*S22)</f>
        <v/>
      </c>
      <c r="T122" s="1062" t="str">
        <f>IF(A122=T16,D122,"")</f>
        <v/>
      </c>
      <c r="U122" s="1073" t="str">
        <f>IF(A122=T16,C122,"")</f>
        <v/>
      </c>
      <c r="V122" s="1074" t="str">
        <f>IF(ISTEXT(T122),T122,(T122/T22)*V22)</f>
        <v/>
      </c>
      <c r="W122" s="1062" t="str">
        <f>IF(A122=W16,D122,"")</f>
        <v/>
      </c>
      <c r="X122" s="1075" t="str">
        <f>IF(A122=W16,C122,"")</f>
        <v/>
      </c>
      <c r="Y122" s="1076" t="str">
        <f>IF(ISTEXT(W122),W122,(W122/W22)*Y22)</f>
        <v/>
      </c>
      <c r="Z122" s="1062" t="str">
        <f>IF(A122=Z16,D122,"")</f>
        <v/>
      </c>
      <c r="AA122" s="1077" t="str">
        <f>IF(A122=Z16,C122,"")</f>
        <v/>
      </c>
      <c r="AB122" s="1078" t="str">
        <f>IF(ISTEXT(Z122),Z122,(Z122/Z22)*AB22)</f>
        <v/>
      </c>
      <c r="AC122" s="1062" t="str">
        <f>IF(A122=AC16,D122,"")</f>
        <v/>
      </c>
      <c r="AD122" s="1079" t="str">
        <f>IF(A122=AC16,C122,"")</f>
        <v/>
      </c>
      <c r="AE122" s="1080" t="str">
        <f>IF(ISTEXT(AC122),AC122,(AC122/AC22)*AE22)</f>
        <v/>
      </c>
      <c r="AF122" s="1062" t="str">
        <f>IF(A122=AF16,D122,"")</f>
        <v/>
      </c>
      <c r="AG122" s="1081" t="str">
        <f>IF(A122=AF16,C122,"")</f>
        <v/>
      </c>
      <c r="AH122" s="1082" t="str">
        <f>IF(ISTEXT(AF122),AF122,(AF122/AF22)*AH22)</f>
        <v/>
      </c>
      <c r="AI122" s="1062" t="str">
        <f>IF(A122=AI16,D122,"")</f>
        <v/>
      </c>
      <c r="AJ122" s="1083" t="str">
        <f>IF(A122=AI16,C122,"")</f>
        <v/>
      </c>
      <c r="AK122" s="1084" t="str">
        <f>IF(ISTEXT(AI122),AI122,(AI122/AI22)*AK22)</f>
        <v/>
      </c>
      <c r="AL122" s="1062" t="str">
        <f>IF(A122=AL16,D122,"")</f>
        <v/>
      </c>
      <c r="AM122" s="1085" t="str">
        <f>IF(A122=AL16,C122,"")</f>
        <v/>
      </c>
      <c r="AN122" s="1086" t="str">
        <f>IF(ISTEXT(AL122),AL122,(AL122/AL22)*AN22)</f>
        <v/>
      </c>
      <c r="AO122" s="1062" t="str">
        <f>IF(A122=AO16,D122,"")</f>
        <v/>
      </c>
      <c r="AP122" s="1087" t="str">
        <f>IF(A122=AO16,C122,"")</f>
        <v/>
      </c>
      <c r="AQ122" s="1088" t="str">
        <f>IF(ISTEXT(AO122),AO122,(AO122/AO22)*AQ22)</f>
        <v/>
      </c>
      <c r="AR122" s="1062" t="str">
        <f>IF(A122=AR16,D122,"")</f>
        <v/>
      </c>
      <c r="AS122" s="1089" t="str">
        <f>IF(A122=AR16,C122,"")</f>
        <v/>
      </c>
      <c r="AT122" s="1090" t="str">
        <f>IF(ISTEXT(AR122),AR122,(AR122/AR22)*AT22)</f>
        <v/>
      </c>
      <c r="AU122" s="1062" t="str">
        <f>IF(A122=AU16,D122,"")</f>
        <v/>
      </c>
      <c r="AV122" s="1091" t="str">
        <f>IF(A122=AU16,C122,"")</f>
        <v/>
      </c>
      <c r="AW122" s="1092" t="str">
        <f>IF(ISTEXT(AU122),AU122,(AU122/AU22)*AW22)</f>
        <v/>
      </c>
    </row>
    <row r="123" spans="1:49" ht="18.75">
      <c r="A123" s="1058"/>
      <c r="B123" s="1352"/>
      <c r="C123" s="1409"/>
      <c r="D123" s="1410"/>
      <c r="E123" s="1062" t="str">
        <f>IF(A123=E16,D123,"")</f>
        <v/>
      </c>
      <c r="F123" s="1063" t="str">
        <f>IF(A123=E16,C123,"")</f>
        <v/>
      </c>
      <c r="G123" s="1064" t="str">
        <f>IF(ISTEXT(E123),E123,(E123/E22)*G22)</f>
        <v/>
      </c>
      <c r="H123" s="1062" t="str">
        <f>IF(A123=H16,D123,"")</f>
        <v/>
      </c>
      <c r="I123" s="1065" t="str">
        <f>IF(A123=H16,C123,"")</f>
        <v/>
      </c>
      <c r="J123" s="1066" t="str">
        <f>IF(ISTEXT(H123),H123,(H123/H22)*J22)</f>
        <v/>
      </c>
      <c r="K123" s="1062" t="str">
        <f>IF(A123=K16,D123,"")</f>
        <v/>
      </c>
      <c r="L123" s="1067" t="str">
        <f>IF(A123=K16,C123,"")</f>
        <v/>
      </c>
      <c r="M123" s="1068" t="str">
        <f>IF(ISTEXT(K123),K123,(K123/K22)*M22)</f>
        <v/>
      </c>
      <c r="N123" s="1062" t="str">
        <f>IF(A123=N16,D123,"")</f>
        <v/>
      </c>
      <c r="O123" s="1069" t="str">
        <f>IF(A123=N16,C123,"")</f>
        <v/>
      </c>
      <c r="P123" s="1070" t="str">
        <f>IF(ISTEXT(N123),N123,(N123/N22)*P22)</f>
        <v/>
      </c>
      <c r="Q123" s="1062" t="str">
        <f>IF(A123=Q16,D123,"")</f>
        <v/>
      </c>
      <c r="R123" s="1071" t="str">
        <f>IF(A123=Q16,C123,"")</f>
        <v/>
      </c>
      <c r="S123" s="1072" t="str">
        <f>IF(ISTEXT(Q123),Q123,(Q123/Q22)*S22)</f>
        <v/>
      </c>
      <c r="T123" s="1062" t="str">
        <f>IF(A123=T16,D123,"")</f>
        <v/>
      </c>
      <c r="U123" s="1073" t="str">
        <f>IF(A123=T16,C123,"")</f>
        <v/>
      </c>
      <c r="V123" s="1074" t="str">
        <f>IF(ISTEXT(T123),T123,(T123/T22)*V22)</f>
        <v/>
      </c>
      <c r="W123" s="1062" t="str">
        <f>IF(A123=W16,D123,"")</f>
        <v/>
      </c>
      <c r="X123" s="1075" t="str">
        <f>IF(A123=W16,C123,"")</f>
        <v/>
      </c>
      <c r="Y123" s="1076" t="str">
        <f>IF(ISTEXT(W123),W123,(W123/W22)*Y22)</f>
        <v/>
      </c>
      <c r="Z123" s="1062" t="str">
        <f>IF(A123=Z16,D123,"")</f>
        <v/>
      </c>
      <c r="AA123" s="1077" t="str">
        <f>IF(A123=Z16,C123,"")</f>
        <v/>
      </c>
      <c r="AB123" s="1078" t="str">
        <f>IF(ISTEXT(Z123),Z123,(Z123/Z22)*AB22)</f>
        <v/>
      </c>
      <c r="AC123" s="1062" t="str">
        <f>IF(A123=AC16,D123,"")</f>
        <v/>
      </c>
      <c r="AD123" s="1079" t="str">
        <f>IF(A123=AC16,C123,"")</f>
        <v/>
      </c>
      <c r="AE123" s="1080" t="str">
        <f>IF(ISTEXT(AC123),AC123,(AC123/AC22)*AE22)</f>
        <v/>
      </c>
      <c r="AF123" s="1062" t="str">
        <f>IF(A123=AF16,D123,"")</f>
        <v/>
      </c>
      <c r="AG123" s="1081" t="str">
        <f>IF(A123=AF16,C123,"")</f>
        <v/>
      </c>
      <c r="AH123" s="1082" t="str">
        <f>IF(ISTEXT(AF123),AF123,(AF123/AF22)*AH22)</f>
        <v/>
      </c>
      <c r="AI123" s="1062" t="str">
        <f>IF(A123=AI16,D123,"")</f>
        <v/>
      </c>
      <c r="AJ123" s="1083" t="str">
        <f>IF(A123=AI16,C123,"")</f>
        <v/>
      </c>
      <c r="AK123" s="1084" t="str">
        <f>IF(ISTEXT(AI123),AI123,(AI123/AI22)*AK22)</f>
        <v/>
      </c>
      <c r="AL123" s="1062" t="str">
        <f>IF(A123=AL16,D123,"")</f>
        <v/>
      </c>
      <c r="AM123" s="1085" t="str">
        <f>IF(A123=AL16,C123,"")</f>
        <v/>
      </c>
      <c r="AN123" s="1086" t="str">
        <f>IF(ISTEXT(AL123),AL123,(AL123/AL22)*AN22)</f>
        <v/>
      </c>
      <c r="AO123" s="1062" t="str">
        <f>IF(A123=AO16,D123,"")</f>
        <v/>
      </c>
      <c r="AP123" s="1087" t="str">
        <f>IF(A123=AO16,C123,"")</f>
        <v/>
      </c>
      <c r="AQ123" s="1088" t="str">
        <f>IF(ISTEXT(AO123),AO123,(AO123/AO22)*AQ22)</f>
        <v/>
      </c>
      <c r="AR123" s="1062" t="str">
        <f>IF(A123=AR16,D123,"")</f>
        <v/>
      </c>
      <c r="AS123" s="1089" t="str">
        <f>IF(A123=AR16,C123,"")</f>
        <v/>
      </c>
      <c r="AT123" s="1090" t="str">
        <f>IF(ISTEXT(AR123),AR123,(AR123/AR22)*AT22)</f>
        <v/>
      </c>
      <c r="AU123" s="1062" t="str">
        <f>IF(A123=AU16,D123,"")</f>
        <v/>
      </c>
      <c r="AV123" s="1091" t="str">
        <f>IF(A123=AU16,C123,"")</f>
        <v/>
      </c>
      <c r="AW123" s="1092" t="str">
        <f>IF(ISTEXT(AU123),AU123,(AU123/AU22)*AW22)</f>
        <v/>
      </c>
    </row>
    <row r="124" spans="1:49" ht="18.75">
      <c r="A124" s="1058"/>
      <c r="B124" s="1352"/>
      <c r="C124" s="1409"/>
      <c r="D124" s="1410"/>
      <c r="E124" s="1062" t="str">
        <f>IF(A124=E16,D124,"")</f>
        <v/>
      </c>
      <c r="F124" s="1063" t="str">
        <f>IF(A124=E16,C124,"")</f>
        <v/>
      </c>
      <c r="G124" s="1064" t="str">
        <f>IF(ISTEXT(E124),E124,(E124/E22)*G22)</f>
        <v/>
      </c>
      <c r="H124" s="1062" t="str">
        <f>IF(A124=H16,D124,"")</f>
        <v/>
      </c>
      <c r="I124" s="1065" t="str">
        <f>IF(A124=H16,C124,"")</f>
        <v/>
      </c>
      <c r="J124" s="1066" t="str">
        <f>IF(ISTEXT(H124),H124,(H124/H22)*J22)</f>
        <v/>
      </c>
      <c r="K124" s="1062" t="str">
        <f>IF(A124=K16,D124,"")</f>
        <v/>
      </c>
      <c r="L124" s="1067" t="str">
        <f>IF(A124=K16,C124,"")</f>
        <v/>
      </c>
      <c r="M124" s="1068" t="str">
        <f>IF(ISTEXT(K124),K124,(K124/K22)*M22)</f>
        <v/>
      </c>
      <c r="N124" s="1062" t="str">
        <f>IF(A124=N16,D124,"")</f>
        <v/>
      </c>
      <c r="O124" s="1069" t="str">
        <f>IF(A124=N16,C124,"")</f>
        <v/>
      </c>
      <c r="P124" s="1070" t="str">
        <f>IF(ISTEXT(N124),N124,(N124/N22)*P22)</f>
        <v/>
      </c>
      <c r="Q124" s="1062" t="str">
        <f>IF(A124=Q16,D124,"")</f>
        <v/>
      </c>
      <c r="R124" s="1071" t="str">
        <f>IF(A124=Q16,C124,"")</f>
        <v/>
      </c>
      <c r="S124" s="1072" t="str">
        <f>IF(ISTEXT(Q124),Q124,(Q124/Q22)*S22)</f>
        <v/>
      </c>
      <c r="T124" s="1062" t="str">
        <f>IF(A124=T16,D124,"")</f>
        <v/>
      </c>
      <c r="U124" s="1073" t="str">
        <f>IF(A124=T16,C124,"")</f>
        <v/>
      </c>
      <c r="V124" s="1074" t="str">
        <f>IF(ISTEXT(T124),T124,(T124/T22)*V22)</f>
        <v/>
      </c>
      <c r="W124" s="1062" t="str">
        <f>IF(A124=W16,D124,"")</f>
        <v/>
      </c>
      <c r="X124" s="1075" t="str">
        <f>IF(A124=W16,C124,"")</f>
        <v/>
      </c>
      <c r="Y124" s="1076" t="str">
        <f>IF(ISTEXT(W124),W124,(W124/W22)*Y22)</f>
        <v/>
      </c>
      <c r="Z124" s="1062" t="str">
        <f>IF(A124=Z16,D124,"")</f>
        <v/>
      </c>
      <c r="AA124" s="1077" t="str">
        <f>IF(A124=Z16,C124,"")</f>
        <v/>
      </c>
      <c r="AB124" s="1078" t="str">
        <f>IF(ISTEXT(Z124),Z124,(Z124/Z22)*AB22)</f>
        <v/>
      </c>
      <c r="AC124" s="1062" t="str">
        <f>IF(A124=AC16,D124,"")</f>
        <v/>
      </c>
      <c r="AD124" s="1079" t="str">
        <f>IF(A124=AC16,C124,"")</f>
        <v/>
      </c>
      <c r="AE124" s="1080" t="str">
        <f>IF(ISTEXT(AC124),AC124,(AC124/AC22)*AE22)</f>
        <v/>
      </c>
      <c r="AF124" s="1062" t="str">
        <f>IF(A124=AF16,D124,"")</f>
        <v/>
      </c>
      <c r="AG124" s="1081" t="str">
        <f>IF(A124=AF16,C124,"")</f>
        <v/>
      </c>
      <c r="AH124" s="1082" t="str">
        <f>IF(ISTEXT(AF124),AF124,(AF124/AF22)*AH22)</f>
        <v/>
      </c>
      <c r="AI124" s="1062" t="str">
        <f>IF(A124=AI16,D124,"")</f>
        <v/>
      </c>
      <c r="AJ124" s="1083" t="str">
        <f>IF(A124=AI16,C124,"")</f>
        <v/>
      </c>
      <c r="AK124" s="1084" t="str">
        <f>IF(ISTEXT(AI124),AI124,(AI124/AI22)*AK22)</f>
        <v/>
      </c>
      <c r="AL124" s="1062" t="str">
        <f>IF(A124=AL16,D124,"")</f>
        <v/>
      </c>
      <c r="AM124" s="1085" t="str">
        <f>IF(A124=AL16,C124,"")</f>
        <v/>
      </c>
      <c r="AN124" s="1086" t="str">
        <f>IF(ISTEXT(AL124),AL124,(AL124/AL22)*AN22)</f>
        <v/>
      </c>
      <c r="AO124" s="1062" t="str">
        <f>IF(A124=AO16,D124,"")</f>
        <v/>
      </c>
      <c r="AP124" s="1087" t="str">
        <f>IF(A124=AO16,C124,"")</f>
        <v/>
      </c>
      <c r="AQ124" s="1088" t="str">
        <f>IF(ISTEXT(AO124),AO124,(AO124/AO22)*AQ22)</f>
        <v/>
      </c>
      <c r="AR124" s="1062" t="str">
        <f>IF(A124=AR16,D124,"")</f>
        <v/>
      </c>
      <c r="AS124" s="1089" t="str">
        <f>IF(A124=AR16,C124,"")</f>
        <v/>
      </c>
      <c r="AT124" s="1090" t="str">
        <f>IF(ISTEXT(AR124),AR124,(AR124/AR22)*AT22)</f>
        <v/>
      </c>
      <c r="AU124" s="1062" t="str">
        <f>IF(A124=AU16,D124,"")</f>
        <v/>
      </c>
      <c r="AV124" s="1091" t="str">
        <f>IF(A124=AU16,C124,"")</f>
        <v/>
      </c>
      <c r="AW124" s="1092" t="str">
        <f>IF(ISTEXT(AU124),AU124,(AU124/AU22)*AW22)</f>
        <v/>
      </c>
    </row>
    <row r="125" spans="1:49" ht="18.75">
      <c r="A125" s="1058"/>
      <c r="B125" s="1352"/>
      <c r="C125" s="1409"/>
      <c r="D125" s="1410"/>
      <c r="E125" s="1062" t="str">
        <f>IF(A125=E16,D125,"")</f>
        <v/>
      </c>
      <c r="F125" s="1063" t="str">
        <f>IF(A125=E16,C125,"")</f>
        <v/>
      </c>
      <c r="G125" s="1064" t="str">
        <f>IF(ISTEXT(E125),E125,(E125/E22)*G22)</f>
        <v/>
      </c>
      <c r="H125" s="1062" t="str">
        <f>IF(A125=H16,D125,"")</f>
        <v/>
      </c>
      <c r="I125" s="1065" t="str">
        <f>IF(A125=H16,C125,"")</f>
        <v/>
      </c>
      <c r="J125" s="1066" t="str">
        <f>IF(ISTEXT(H125),H125,(H125/H22)*J22)</f>
        <v/>
      </c>
      <c r="K125" s="1062" t="str">
        <f>IF(A125=K16,D125,"")</f>
        <v/>
      </c>
      <c r="L125" s="1067" t="str">
        <f>IF(A125=K16,C125,"")</f>
        <v/>
      </c>
      <c r="M125" s="1068" t="str">
        <f>IF(ISTEXT(K125),K125,(K125/K22)*M22)</f>
        <v/>
      </c>
      <c r="N125" s="1062" t="str">
        <f>IF(A125=N16,D125,"")</f>
        <v/>
      </c>
      <c r="O125" s="1069" t="str">
        <f>IF(A125=N16,C125,"")</f>
        <v/>
      </c>
      <c r="P125" s="1070" t="str">
        <f>IF(ISTEXT(N125),N125,(N125/N22)*P22)</f>
        <v/>
      </c>
      <c r="Q125" s="1062" t="str">
        <f>IF(A125=Q16,D125,"")</f>
        <v/>
      </c>
      <c r="R125" s="1071" t="str">
        <f>IF(A125=Q16,C125,"")</f>
        <v/>
      </c>
      <c r="S125" s="1072" t="str">
        <f>IF(ISTEXT(Q125),Q125,(Q125/Q22)*S22)</f>
        <v/>
      </c>
      <c r="T125" s="1062" t="str">
        <f>IF(A125=T16,D125,"")</f>
        <v/>
      </c>
      <c r="U125" s="1073" t="str">
        <f>IF(A125=T16,C125,"")</f>
        <v/>
      </c>
      <c r="V125" s="1074" t="str">
        <f>IF(ISTEXT(T125),T125,(T125/T22)*V22)</f>
        <v/>
      </c>
      <c r="W125" s="1062" t="str">
        <f>IF(A125=W16,D125,"")</f>
        <v/>
      </c>
      <c r="X125" s="1075" t="str">
        <f>IF(A125=W16,C125,"")</f>
        <v/>
      </c>
      <c r="Y125" s="1076" t="str">
        <f>IF(ISTEXT(W125),W125,(W125/W22)*Y22)</f>
        <v/>
      </c>
      <c r="Z125" s="1062" t="str">
        <f>IF(A125=Z16,D125,"")</f>
        <v/>
      </c>
      <c r="AA125" s="1077" t="str">
        <f>IF(A125=Z16,C125,"")</f>
        <v/>
      </c>
      <c r="AB125" s="1078" t="str">
        <f>IF(ISTEXT(Z125),Z125,(Z125/Z22)*AB22)</f>
        <v/>
      </c>
      <c r="AC125" s="1062" t="str">
        <f>IF(A125=AC16,D125,"")</f>
        <v/>
      </c>
      <c r="AD125" s="1079" t="str">
        <f>IF(A125=AC16,C125,"")</f>
        <v/>
      </c>
      <c r="AE125" s="1080" t="str">
        <f>IF(ISTEXT(AC125),AC125,(AC125/AC22)*AE22)</f>
        <v/>
      </c>
      <c r="AF125" s="1062" t="str">
        <f>IF(A125=AF16,D125,"")</f>
        <v/>
      </c>
      <c r="AG125" s="1081" t="str">
        <f>IF(A125=AF16,C125,"")</f>
        <v/>
      </c>
      <c r="AH125" s="1082" t="str">
        <f>IF(ISTEXT(AF125),AF125,(AF125/AF22)*AH22)</f>
        <v/>
      </c>
      <c r="AI125" s="1062" t="str">
        <f>IF(A125=AI16,D125,"")</f>
        <v/>
      </c>
      <c r="AJ125" s="1083" t="str">
        <f>IF(A125=AI16,C125,"")</f>
        <v/>
      </c>
      <c r="AK125" s="1084" t="str">
        <f>IF(ISTEXT(AI125),AI125,(AI125/AI22)*AK22)</f>
        <v/>
      </c>
      <c r="AL125" s="1062" t="str">
        <f>IF(A125=AL16,D125,"")</f>
        <v/>
      </c>
      <c r="AM125" s="1085" t="str">
        <f>IF(A125=AL16,C125,"")</f>
        <v/>
      </c>
      <c r="AN125" s="1086" t="str">
        <f>IF(ISTEXT(AL125),AL125,(AL125/AL22)*AN22)</f>
        <v/>
      </c>
      <c r="AO125" s="1062" t="str">
        <f>IF(A125=AO16,D125,"")</f>
        <v/>
      </c>
      <c r="AP125" s="1087" t="str">
        <f>IF(A125=AO16,C125,"")</f>
        <v/>
      </c>
      <c r="AQ125" s="1088" t="str">
        <f>IF(ISTEXT(AO125),AO125,(AO125/AO22)*AQ22)</f>
        <v/>
      </c>
      <c r="AR125" s="1062" t="str">
        <f>IF(A125=AR16,D125,"")</f>
        <v/>
      </c>
      <c r="AS125" s="1089" t="str">
        <f>IF(A125=AR16,C125,"")</f>
        <v/>
      </c>
      <c r="AT125" s="1090" t="str">
        <f>IF(ISTEXT(AR125),AR125,(AR125/AR22)*AT22)</f>
        <v/>
      </c>
      <c r="AU125" s="1062" t="str">
        <f>IF(A125=AU16,D125,"")</f>
        <v/>
      </c>
      <c r="AV125" s="1091" t="str">
        <f>IF(A125=AU16,C125,"")</f>
        <v/>
      </c>
      <c r="AW125" s="1092" t="str">
        <f>IF(ISTEXT(AU125),AU125,(AU125/AU22)*AW22)</f>
        <v/>
      </c>
    </row>
    <row r="126" spans="1:49" ht="18.75">
      <c r="A126" s="1058"/>
      <c r="B126" s="1352"/>
      <c r="C126" s="1409"/>
      <c r="D126" s="1410"/>
      <c r="E126" s="1062" t="str">
        <f>IF(A126=E16,D126,"")</f>
        <v/>
      </c>
      <c r="F126" s="1063" t="str">
        <f>IF(A126=E16,C126,"")</f>
        <v/>
      </c>
      <c r="G126" s="1064" t="str">
        <f>IF(ISTEXT(E126),E126,(E126/E22)*G22)</f>
        <v/>
      </c>
      <c r="H126" s="1062" t="str">
        <f>IF(A126=H16,D126,"")</f>
        <v/>
      </c>
      <c r="I126" s="1065" t="str">
        <f>IF(A126=H16,C126,"")</f>
        <v/>
      </c>
      <c r="J126" s="1066" t="str">
        <f>IF(ISTEXT(H126),H126,(H126/H22)*J22)</f>
        <v/>
      </c>
      <c r="K126" s="1062" t="str">
        <f>IF(A126=K16,D126,"")</f>
        <v/>
      </c>
      <c r="L126" s="1067" t="str">
        <f>IF(A126=K16,C126,"")</f>
        <v/>
      </c>
      <c r="M126" s="1068" t="str">
        <f>IF(ISTEXT(K126),K126,(K126/K22)*M22)</f>
        <v/>
      </c>
      <c r="N126" s="1062" t="str">
        <f>IF(A126=N16,D126,"")</f>
        <v/>
      </c>
      <c r="O126" s="1069" t="str">
        <f>IF(A126=N16,C126,"")</f>
        <v/>
      </c>
      <c r="P126" s="1070" t="str">
        <f>IF(ISTEXT(N126),N126,(N126/N22)*P22)</f>
        <v/>
      </c>
      <c r="Q126" s="1062" t="str">
        <f>IF(A126=Q16,D126,"")</f>
        <v/>
      </c>
      <c r="R126" s="1071" t="str">
        <f>IF(A126=Q16,C126,"")</f>
        <v/>
      </c>
      <c r="S126" s="1072" t="str">
        <f>IF(ISTEXT(Q126),Q126,(Q126/Q22)*S22)</f>
        <v/>
      </c>
      <c r="T126" s="1062" t="str">
        <f>IF(A126=T16,D126,"")</f>
        <v/>
      </c>
      <c r="U126" s="1073" t="str">
        <f>IF(A126=T16,C126,"")</f>
        <v/>
      </c>
      <c r="V126" s="1074" t="str">
        <f>IF(ISTEXT(T126),T126,(T126/T22)*V22)</f>
        <v/>
      </c>
      <c r="W126" s="1062" t="str">
        <f>IF(A126=W16,D126,"")</f>
        <v/>
      </c>
      <c r="X126" s="1075" t="str">
        <f>IF(A126=W16,C126,"")</f>
        <v/>
      </c>
      <c r="Y126" s="1076" t="str">
        <f>IF(ISTEXT(W126),W126,(W126/W22)*Y22)</f>
        <v/>
      </c>
      <c r="Z126" s="1062" t="str">
        <f>IF(A126=Z16,D126,"")</f>
        <v/>
      </c>
      <c r="AA126" s="1077" t="str">
        <f>IF(A126=Z16,C126,"")</f>
        <v/>
      </c>
      <c r="AB126" s="1078" t="str">
        <f>IF(ISTEXT(Z126),Z126,(Z126/Z22)*AB22)</f>
        <v/>
      </c>
      <c r="AC126" s="1062" t="str">
        <f>IF(A126=AC16,D126,"")</f>
        <v/>
      </c>
      <c r="AD126" s="1079" t="str">
        <f>IF(A126=AC16,C126,"")</f>
        <v/>
      </c>
      <c r="AE126" s="1080" t="str">
        <f>IF(ISTEXT(AC126),AC126,(AC126/AC22)*AE22)</f>
        <v/>
      </c>
      <c r="AF126" s="1062" t="str">
        <f>IF(A126=AF16,D126,"")</f>
        <v/>
      </c>
      <c r="AG126" s="1081" t="str">
        <f>IF(A126=AF16,C126,"")</f>
        <v/>
      </c>
      <c r="AH126" s="1082" t="str">
        <f>IF(ISTEXT(AF126),AF126,(AF126/AF22)*AH22)</f>
        <v/>
      </c>
      <c r="AI126" s="1062" t="str">
        <f>IF(A126=AI16,D126,"")</f>
        <v/>
      </c>
      <c r="AJ126" s="1083" t="str">
        <f>IF(A126=AI16,C126,"")</f>
        <v/>
      </c>
      <c r="AK126" s="1084" t="str">
        <f>IF(ISTEXT(AI126),AI126,(AI126/AI22)*AK22)</f>
        <v/>
      </c>
      <c r="AL126" s="1062" t="str">
        <f>IF(A126=AL16,D126,"")</f>
        <v/>
      </c>
      <c r="AM126" s="1085" t="str">
        <f>IF(A126=AL16,C126,"")</f>
        <v/>
      </c>
      <c r="AN126" s="1086" t="str">
        <f>IF(ISTEXT(AL126),AL126,(AL126/AL22)*AN22)</f>
        <v/>
      </c>
      <c r="AO126" s="1062" t="str">
        <f>IF(A126=AO16,D126,"")</f>
        <v/>
      </c>
      <c r="AP126" s="1087" t="str">
        <f>IF(A126=AO16,C126,"")</f>
        <v/>
      </c>
      <c r="AQ126" s="1088" t="str">
        <f>IF(ISTEXT(AO126),AO126,(AO126/AO22)*AQ22)</f>
        <v/>
      </c>
      <c r="AR126" s="1062" t="str">
        <f>IF(A126=AR16,D126,"")</f>
        <v/>
      </c>
      <c r="AS126" s="1089" t="str">
        <f>IF(A126=AR16,C126,"")</f>
        <v/>
      </c>
      <c r="AT126" s="1090" t="str">
        <f>IF(ISTEXT(AR126),AR126,(AR126/AR22)*AT22)</f>
        <v/>
      </c>
      <c r="AU126" s="1062" t="str">
        <f>IF(A126=AU16,D126,"")</f>
        <v/>
      </c>
      <c r="AV126" s="1091" t="str">
        <f>IF(A126=AU16,C126,"")</f>
        <v/>
      </c>
      <c r="AW126" s="1092" t="str">
        <f>IF(ISTEXT(AU126),AU126,(AU126/AU22)*AW22)</f>
        <v/>
      </c>
    </row>
    <row r="127" spans="1:49" ht="18.75">
      <c r="A127" s="1058"/>
      <c r="B127" s="1352"/>
      <c r="C127" s="1409"/>
      <c r="D127" s="1410"/>
      <c r="E127" s="1062" t="str">
        <f>IF(A127=E16,D127,"")</f>
        <v/>
      </c>
      <c r="F127" s="1063" t="str">
        <f>IF(A127=E16,C127,"")</f>
        <v/>
      </c>
      <c r="G127" s="1064" t="str">
        <f>IF(ISTEXT(E127),E127,(E127/E22)*G22)</f>
        <v/>
      </c>
      <c r="H127" s="1062" t="str">
        <f>IF(A127=H16,D127,"")</f>
        <v/>
      </c>
      <c r="I127" s="1065" t="str">
        <f>IF(A127=H16,C127,"")</f>
        <v/>
      </c>
      <c r="J127" s="1066" t="str">
        <f>IF(ISTEXT(H127),H127,(H127/H22)*J22)</f>
        <v/>
      </c>
      <c r="K127" s="1062" t="str">
        <f>IF(A127=K16,D127,"")</f>
        <v/>
      </c>
      <c r="L127" s="1067" t="str">
        <f>IF(A127=K16,C127,"")</f>
        <v/>
      </c>
      <c r="M127" s="1068" t="str">
        <f>IF(ISTEXT(K127),K127,(K127/K22)*M22)</f>
        <v/>
      </c>
      <c r="N127" s="1062" t="str">
        <f>IF(A127=N16,D127,"")</f>
        <v/>
      </c>
      <c r="O127" s="1069" t="str">
        <f>IF(A127=N16,C127,"")</f>
        <v/>
      </c>
      <c r="P127" s="1070" t="str">
        <f>IF(ISTEXT(N127),N127,(N127/N22)*P22)</f>
        <v/>
      </c>
      <c r="Q127" s="1062" t="str">
        <f>IF(A127=Q16,D127,"")</f>
        <v/>
      </c>
      <c r="R127" s="1071" t="str">
        <f>IF(A127=Q16,C127,"")</f>
        <v/>
      </c>
      <c r="S127" s="1072" t="str">
        <f>IF(ISTEXT(Q127),Q127,(Q127/Q22)*S22)</f>
        <v/>
      </c>
      <c r="T127" s="1062" t="str">
        <f>IF(A127=T16,D127,"")</f>
        <v/>
      </c>
      <c r="U127" s="1073" t="str">
        <f>IF(A127=T16,C127,"")</f>
        <v/>
      </c>
      <c r="V127" s="1074" t="str">
        <f>IF(ISTEXT(T127),T127,(T127/T22)*V22)</f>
        <v/>
      </c>
      <c r="W127" s="1062" t="str">
        <f>IF(A127=W16,D127,"")</f>
        <v/>
      </c>
      <c r="X127" s="1075" t="str">
        <f>IF(A127=W16,C127,"")</f>
        <v/>
      </c>
      <c r="Y127" s="1076" t="str">
        <f>IF(ISTEXT(W127),W127,(W127/W22)*Y22)</f>
        <v/>
      </c>
      <c r="Z127" s="1062" t="str">
        <f>IF(A127=Z16,D127,"")</f>
        <v/>
      </c>
      <c r="AA127" s="1077" t="str">
        <f>IF(A127=Z16,C127,"")</f>
        <v/>
      </c>
      <c r="AB127" s="1078" t="str">
        <f>IF(ISTEXT(Z127),Z127,(Z127/Z22)*AB22)</f>
        <v/>
      </c>
      <c r="AC127" s="1062" t="str">
        <f>IF(A127=AC16,D127,"")</f>
        <v/>
      </c>
      <c r="AD127" s="1079" t="str">
        <f>IF(A127=AC16,C127,"")</f>
        <v/>
      </c>
      <c r="AE127" s="1080" t="str">
        <f>IF(ISTEXT(AC127),AC127,(AC127/AC22)*AE22)</f>
        <v/>
      </c>
      <c r="AF127" s="1062" t="str">
        <f>IF(A127=AF16,D127,"")</f>
        <v/>
      </c>
      <c r="AG127" s="1081" t="str">
        <f>IF(A127=AF16,C127,"")</f>
        <v/>
      </c>
      <c r="AH127" s="1082" t="str">
        <f>IF(ISTEXT(AF127),AF127,(AF127/AF22)*AH22)</f>
        <v/>
      </c>
      <c r="AI127" s="1062" t="str">
        <f>IF(A127=AI16,D127,"")</f>
        <v/>
      </c>
      <c r="AJ127" s="1083" t="str">
        <f>IF(A127=AI16,C127,"")</f>
        <v/>
      </c>
      <c r="AK127" s="1084" t="str">
        <f>IF(ISTEXT(AI127),AI127,(AI127/AI22)*AK22)</f>
        <v/>
      </c>
      <c r="AL127" s="1062" t="str">
        <f>IF(A127=AL16,D127,"")</f>
        <v/>
      </c>
      <c r="AM127" s="1085" t="str">
        <f>IF(A127=AL16,C127,"")</f>
        <v/>
      </c>
      <c r="AN127" s="1086" t="str">
        <f>IF(ISTEXT(AL127),AL127,(AL127/AL22)*AN22)</f>
        <v/>
      </c>
      <c r="AO127" s="1062" t="str">
        <f>IF(A127=AO16,D127,"")</f>
        <v/>
      </c>
      <c r="AP127" s="1087" t="str">
        <f>IF(A127=AO16,C127,"")</f>
        <v/>
      </c>
      <c r="AQ127" s="1088" t="str">
        <f>IF(ISTEXT(AO127),AO127,(AO127/AO22)*AQ22)</f>
        <v/>
      </c>
      <c r="AR127" s="1062" t="str">
        <f>IF(A127=AR16,D127,"")</f>
        <v/>
      </c>
      <c r="AS127" s="1089" t="str">
        <f>IF(A127=AR16,C127,"")</f>
        <v/>
      </c>
      <c r="AT127" s="1090" t="str">
        <f>IF(ISTEXT(AR127),AR127,(AR127/AR22)*AT22)</f>
        <v/>
      </c>
      <c r="AU127" s="1062" t="str">
        <f>IF(A127=AU16,D127,"")</f>
        <v/>
      </c>
      <c r="AV127" s="1091" t="str">
        <f>IF(A127=AU16,C127,"")</f>
        <v/>
      </c>
      <c r="AW127" s="1092" t="str">
        <f>IF(ISTEXT(AU127),AU127,(AU127/AU22)*AW22)</f>
        <v/>
      </c>
    </row>
    <row r="128" spans="1:49" ht="18.75">
      <c r="A128" s="1058"/>
      <c r="B128" s="1352"/>
      <c r="C128" s="1409"/>
      <c r="D128" s="1410"/>
      <c r="E128" s="1062" t="str">
        <f>IF(A128=E16,D128,"")</f>
        <v/>
      </c>
      <c r="F128" s="1063" t="str">
        <f>IF(A128=E16,C128,"")</f>
        <v/>
      </c>
      <c r="G128" s="1064" t="str">
        <f>IF(ISTEXT(E128),E128,(E128/E22)*G22)</f>
        <v/>
      </c>
      <c r="H128" s="1062" t="str">
        <f>IF(A128=H16,D128,"")</f>
        <v/>
      </c>
      <c r="I128" s="1065" t="str">
        <f>IF(A128=H16,C128,"")</f>
        <v/>
      </c>
      <c r="J128" s="1066" t="str">
        <f>IF(ISTEXT(H128),H128,(H128/H22)*J22)</f>
        <v/>
      </c>
      <c r="K128" s="1062" t="str">
        <f>IF(A128=K16,D128,"")</f>
        <v/>
      </c>
      <c r="L128" s="1067" t="str">
        <f>IF(A128=K16,C128,"")</f>
        <v/>
      </c>
      <c r="M128" s="1068" t="str">
        <f>IF(ISTEXT(K128),K128,(K128/K22)*M22)</f>
        <v/>
      </c>
      <c r="N128" s="1062" t="str">
        <f>IF(A128=N16,D128,"")</f>
        <v/>
      </c>
      <c r="O128" s="1069" t="str">
        <f>IF(A128=N16,C128,"")</f>
        <v/>
      </c>
      <c r="P128" s="1070" t="str">
        <f>IF(ISTEXT(N128),N128,(N128/N22)*P22)</f>
        <v/>
      </c>
      <c r="Q128" s="1062" t="str">
        <f>IF(A128=Q16,D128,"")</f>
        <v/>
      </c>
      <c r="R128" s="1071" t="str">
        <f>IF(A128=Q16,C128,"")</f>
        <v/>
      </c>
      <c r="S128" s="1072" t="str">
        <f>IF(ISTEXT(Q128),Q128,(Q128/Q22)*S22)</f>
        <v/>
      </c>
      <c r="T128" s="1062" t="str">
        <f>IF(A128=T16,D128,"")</f>
        <v/>
      </c>
      <c r="U128" s="1073" t="str">
        <f>IF(A128=T16,C128,"")</f>
        <v/>
      </c>
      <c r="V128" s="1074" t="str">
        <f>IF(ISTEXT(T128),T128,(T128/T22)*V22)</f>
        <v/>
      </c>
      <c r="W128" s="1062" t="str">
        <f>IF(A128=W16,D128,"")</f>
        <v/>
      </c>
      <c r="X128" s="1075" t="str">
        <f>IF(A128=W16,C128,"")</f>
        <v/>
      </c>
      <c r="Y128" s="1076" t="str">
        <f>IF(ISTEXT(W128),W128,(W128/W22)*Y22)</f>
        <v/>
      </c>
      <c r="Z128" s="1062" t="str">
        <f>IF(A128=Z16,D128,"")</f>
        <v/>
      </c>
      <c r="AA128" s="1077" t="str">
        <f>IF(A128=Z16,C128,"")</f>
        <v/>
      </c>
      <c r="AB128" s="1078" t="str">
        <f>IF(ISTEXT(Z128),Z128,(Z128/Z22)*AB22)</f>
        <v/>
      </c>
      <c r="AC128" s="1062" t="str">
        <f>IF(A128=AC16,D128,"")</f>
        <v/>
      </c>
      <c r="AD128" s="1079" t="str">
        <f>IF(A128=AC16,C128,"")</f>
        <v/>
      </c>
      <c r="AE128" s="1080" t="str">
        <f>IF(ISTEXT(AC128),AC128,(AC128/AC22)*AE22)</f>
        <v/>
      </c>
      <c r="AF128" s="1062" t="str">
        <f>IF(A128=AF16,D128,"")</f>
        <v/>
      </c>
      <c r="AG128" s="1081" t="str">
        <f>IF(A128=AF16,C128,"")</f>
        <v/>
      </c>
      <c r="AH128" s="1082" t="str">
        <f>IF(ISTEXT(AF128),AF128,(AF128/AF22)*AH22)</f>
        <v/>
      </c>
      <c r="AI128" s="1062" t="str">
        <f>IF(A128=AI16,D128,"")</f>
        <v/>
      </c>
      <c r="AJ128" s="1083" t="str">
        <f>IF(A128=AI16,C128,"")</f>
        <v/>
      </c>
      <c r="AK128" s="1084" t="str">
        <f>IF(ISTEXT(AI128),AI128,(AI128/AI22)*AK22)</f>
        <v/>
      </c>
      <c r="AL128" s="1062" t="str">
        <f>IF(A128=AL16,D128,"")</f>
        <v/>
      </c>
      <c r="AM128" s="1085" t="str">
        <f>IF(A128=AL16,C128,"")</f>
        <v/>
      </c>
      <c r="AN128" s="1086" t="str">
        <f>IF(ISTEXT(AL128),AL128,(AL128/AL22)*AN22)</f>
        <v/>
      </c>
      <c r="AO128" s="1062" t="str">
        <f>IF(A128=AO16,D128,"")</f>
        <v/>
      </c>
      <c r="AP128" s="1087" t="str">
        <f>IF(A128=AO16,C128,"")</f>
        <v/>
      </c>
      <c r="AQ128" s="1088" t="str">
        <f>IF(ISTEXT(AO128),AO128,(AO128/AO22)*AQ22)</f>
        <v/>
      </c>
      <c r="AR128" s="1062" t="str">
        <f>IF(A128=AR16,D128,"")</f>
        <v/>
      </c>
      <c r="AS128" s="1089" t="str">
        <f>IF(A128=AR16,C128,"")</f>
        <v/>
      </c>
      <c r="AT128" s="1090" t="str">
        <f>IF(ISTEXT(AR128),AR128,(AR128/AR22)*AT22)</f>
        <v/>
      </c>
      <c r="AU128" s="1062" t="str">
        <f>IF(A128=AU16,D128,"")</f>
        <v/>
      </c>
      <c r="AV128" s="1091" t="str">
        <f>IF(A128=AU16,C128,"")</f>
        <v/>
      </c>
      <c r="AW128" s="1092" t="str">
        <f>IF(ISTEXT(AU128),AU128,(AU128/AU22)*AW22)</f>
        <v/>
      </c>
    </row>
    <row r="129" spans="1:49" ht="18.75">
      <c r="A129" s="1058"/>
      <c r="B129" s="1352"/>
      <c r="C129" s="1409"/>
      <c r="D129" s="1410"/>
      <c r="E129" s="1062" t="str">
        <f>IF(A129=E16,D129,"")</f>
        <v/>
      </c>
      <c r="F129" s="1063" t="str">
        <f>IF(A129=E16,C129,"")</f>
        <v/>
      </c>
      <c r="G129" s="1064" t="str">
        <f>IF(ISTEXT(E129),E129,(E129/E22)*G22)</f>
        <v/>
      </c>
      <c r="H129" s="1062" t="str">
        <f>IF(A129=H16,D129,"")</f>
        <v/>
      </c>
      <c r="I129" s="1065" t="str">
        <f>IF(A129=H16,C129,"")</f>
        <v/>
      </c>
      <c r="J129" s="1066" t="str">
        <f>IF(ISTEXT(H129),H129,(H129/H22)*J22)</f>
        <v/>
      </c>
      <c r="K129" s="1062" t="str">
        <f>IF(A129=K16,D129,"")</f>
        <v/>
      </c>
      <c r="L129" s="1067" t="str">
        <f>IF(A129=K16,C129,"")</f>
        <v/>
      </c>
      <c r="M129" s="1068" t="str">
        <f>IF(ISTEXT(K129),K129,(K129/K22)*M22)</f>
        <v/>
      </c>
      <c r="N129" s="1062" t="str">
        <f>IF(A129=N16,D129,"")</f>
        <v/>
      </c>
      <c r="O129" s="1069" t="str">
        <f>IF(A129=N16,C129,"")</f>
        <v/>
      </c>
      <c r="P129" s="1070" t="str">
        <f>IF(ISTEXT(N129),N129,(N129/N22)*P22)</f>
        <v/>
      </c>
      <c r="Q129" s="1062" t="str">
        <f>IF(A129=Q16,D129,"")</f>
        <v/>
      </c>
      <c r="R129" s="1071" t="str">
        <f>IF(A129=Q16,C129,"")</f>
        <v/>
      </c>
      <c r="S129" s="1072" t="str">
        <f>IF(ISTEXT(Q129),Q129,(Q129/Q22)*S22)</f>
        <v/>
      </c>
      <c r="T129" s="1062" t="str">
        <f>IF(A129=T16,D129,"")</f>
        <v/>
      </c>
      <c r="U129" s="1073" t="str">
        <f>IF(A129=T16,C129,"")</f>
        <v/>
      </c>
      <c r="V129" s="1074" t="str">
        <f>IF(ISTEXT(T129),T129,(T129/T22)*V22)</f>
        <v/>
      </c>
      <c r="W129" s="1062" t="str">
        <f>IF(A129=W16,D129,"")</f>
        <v/>
      </c>
      <c r="X129" s="1075" t="str">
        <f>IF(A129=W16,C129,"")</f>
        <v/>
      </c>
      <c r="Y129" s="1076" t="str">
        <f>IF(ISTEXT(W129),W129,(W129/W22)*Y22)</f>
        <v/>
      </c>
      <c r="Z129" s="1062" t="str">
        <f>IF(A129=Z16,D129,"")</f>
        <v/>
      </c>
      <c r="AA129" s="1077" t="str">
        <f>IF(A129=Z16,C129,"")</f>
        <v/>
      </c>
      <c r="AB129" s="1078" t="str">
        <f>IF(ISTEXT(Z129),Z129,(Z129/Z22)*AB22)</f>
        <v/>
      </c>
      <c r="AC129" s="1062" t="str">
        <f>IF(A129=AC16,D129,"")</f>
        <v/>
      </c>
      <c r="AD129" s="1079" t="str">
        <f>IF(A129=AC16,C129,"")</f>
        <v/>
      </c>
      <c r="AE129" s="1080" t="str">
        <f>IF(ISTEXT(AC129),AC129,(AC129/AC22)*AE22)</f>
        <v/>
      </c>
      <c r="AF129" s="1062" t="str">
        <f>IF(A129=AF16,D129,"")</f>
        <v/>
      </c>
      <c r="AG129" s="1081" t="str">
        <f>IF(A129=AF16,C129,"")</f>
        <v/>
      </c>
      <c r="AH129" s="1082" t="str">
        <f>IF(ISTEXT(AF129),AF129,(AF129/AF22)*AH22)</f>
        <v/>
      </c>
      <c r="AI129" s="1062" t="str">
        <f>IF(A129=AI16,D129,"")</f>
        <v/>
      </c>
      <c r="AJ129" s="1083" t="str">
        <f>IF(A129=AI16,C129,"")</f>
        <v/>
      </c>
      <c r="AK129" s="1084" t="str">
        <f>IF(ISTEXT(AI129),AI129,(AI129/AI22)*AK22)</f>
        <v/>
      </c>
      <c r="AL129" s="1062" t="str">
        <f>IF(A129=AL16,D129,"")</f>
        <v/>
      </c>
      <c r="AM129" s="1085" t="str">
        <f>IF(A129=AL16,C129,"")</f>
        <v/>
      </c>
      <c r="AN129" s="1086" t="str">
        <f>IF(ISTEXT(AL129),AL129,(AL129/AL22)*AN22)</f>
        <v/>
      </c>
      <c r="AO129" s="1062" t="str">
        <f>IF(A129=AO16,D129,"")</f>
        <v/>
      </c>
      <c r="AP129" s="1087" t="str">
        <f>IF(A129=AO16,C129,"")</f>
        <v/>
      </c>
      <c r="AQ129" s="1088" t="str">
        <f>IF(ISTEXT(AO129),AO129,(AO129/AO22)*AQ22)</f>
        <v/>
      </c>
      <c r="AR129" s="1062" t="str">
        <f>IF(A129=AR16,D129,"")</f>
        <v/>
      </c>
      <c r="AS129" s="1089" t="str">
        <f>IF(A129=AR16,C129,"")</f>
        <v/>
      </c>
      <c r="AT129" s="1090" t="str">
        <f>IF(ISTEXT(AR129),AR129,(AR129/AR22)*AT22)</f>
        <v/>
      </c>
      <c r="AU129" s="1062" t="str">
        <f>IF(A129=AU16,D129,"")</f>
        <v/>
      </c>
      <c r="AV129" s="1091" t="str">
        <f>IF(A129=AU16,C129,"")</f>
        <v/>
      </c>
      <c r="AW129" s="1092" t="str">
        <f>IF(ISTEXT(AU129),AU129,(AU129/AU22)*AW22)</f>
        <v/>
      </c>
    </row>
    <row r="130" spans="1:49" ht="18.75" customHeight="1">
      <c r="A130" s="1058"/>
      <c r="B130" s="1352"/>
      <c r="C130" s="1409"/>
      <c r="D130" s="1410"/>
      <c r="E130" s="1062" t="str">
        <f>IF(A130=E16,D130,"")</f>
        <v/>
      </c>
      <c r="F130" s="1063" t="str">
        <f>IF(A130=E16,C130,"")</f>
        <v/>
      </c>
      <c r="G130" s="1064" t="str">
        <f>IF(ISTEXT(E130),E130,(E130/E22)*G22)</f>
        <v/>
      </c>
      <c r="H130" s="1062" t="str">
        <f>IF(A130=H16,D130,"")</f>
        <v/>
      </c>
      <c r="I130" s="1065" t="str">
        <f>IF(A130=H16,C130,"")</f>
        <v/>
      </c>
      <c r="J130" s="1066" t="str">
        <f>IF(ISTEXT(H130),H130,(H130/H22)*J22)</f>
        <v/>
      </c>
      <c r="K130" s="1062" t="str">
        <f>IF(A130=K16,D130,"")</f>
        <v/>
      </c>
      <c r="L130" s="1067" t="str">
        <f>IF(A130=K16,C130,"")</f>
        <v/>
      </c>
      <c r="M130" s="1068" t="str">
        <f>IF(ISTEXT(K130),K130,(K130/K22)*M22)</f>
        <v/>
      </c>
      <c r="N130" s="1062" t="str">
        <f>IF(A130=N16,D130,"")</f>
        <v/>
      </c>
      <c r="O130" s="1069" t="str">
        <f>IF(A130=N16,C130,"")</f>
        <v/>
      </c>
      <c r="P130" s="1070" t="str">
        <f>IF(ISTEXT(N130),N130,(N130/N22)*P22)</f>
        <v/>
      </c>
      <c r="Q130" s="1062" t="str">
        <f>IF(A130=Q16,D130,"")</f>
        <v/>
      </c>
      <c r="R130" s="1071" t="str">
        <f>IF(A130=Q16,C130,"")</f>
        <v/>
      </c>
      <c r="S130" s="1072" t="str">
        <f>IF(ISTEXT(Q130),Q130,(Q130/Q22)*S22)</f>
        <v/>
      </c>
      <c r="T130" s="1062" t="str">
        <f>IF(A130=T16,D130,"")</f>
        <v/>
      </c>
      <c r="U130" s="1073" t="str">
        <f>IF(A130=T16,C130,"")</f>
        <v/>
      </c>
      <c r="V130" s="1074" t="str">
        <f>IF(ISTEXT(T130),T130,(T130/T22)*V22)</f>
        <v/>
      </c>
      <c r="W130" s="1062" t="str">
        <f>IF(A130=W16,D130,"")</f>
        <v/>
      </c>
      <c r="X130" s="1075" t="str">
        <f>IF(A130=W16,C130,"")</f>
        <v/>
      </c>
      <c r="Y130" s="1076" t="str">
        <f>IF(ISTEXT(W130),W130,(W130/W22)*Y22)</f>
        <v/>
      </c>
      <c r="Z130" s="1062" t="str">
        <f>IF(A130=Z16,D130,"")</f>
        <v/>
      </c>
      <c r="AA130" s="1077" t="str">
        <f>IF(A130=Z16,C130,"")</f>
        <v/>
      </c>
      <c r="AB130" s="1078" t="str">
        <f>IF(ISTEXT(Z130),Z130,(Z130/Z22)*AB22)</f>
        <v/>
      </c>
      <c r="AC130" s="1062" t="str">
        <f>IF(A130=AC16,D130,"")</f>
        <v/>
      </c>
      <c r="AD130" s="1079" t="str">
        <f>IF(A130=AC16,C130,"")</f>
        <v/>
      </c>
      <c r="AE130" s="1080" t="str">
        <f>IF(ISTEXT(AC130),AC130,(AC130/AC22)*AE22)</f>
        <v/>
      </c>
      <c r="AF130" s="1062" t="str">
        <f>IF(A130=AF16,D130,"")</f>
        <v/>
      </c>
      <c r="AG130" s="1081" t="str">
        <f>IF(A130=AF16,C130,"")</f>
        <v/>
      </c>
      <c r="AH130" s="1082" t="str">
        <f>IF(ISTEXT(AF130),AF130,(AF130/AF22)*AH22)</f>
        <v/>
      </c>
      <c r="AI130" s="1062" t="str">
        <f>IF(A130=AI16,D130,"")</f>
        <v/>
      </c>
      <c r="AJ130" s="1083" t="str">
        <f>IF(A130=AI16,C130,"")</f>
        <v/>
      </c>
      <c r="AK130" s="1084" t="str">
        <f>IF(ISTEXT(AI130),AI130,(AI130/AI22)*AK22)</f>
        <v/>
      </c>
      <c r="AL130" s="1062" t="str">
        <f>IF(A130=AL16,D130,"")</f>
        <v/>
      </c>
      <c r="AM130" s="1085" t="str">
        <f>IF(A130=AL16,C130,"")</f>
        <v/>
      </c>
      <c r="AN130" s="1086" t="str">
        <f>IF(ISTEXT(AL130),AL130,(AL130/AL22)*AN22)</f>
        <v/>
      </c>
      <c r="AO130" s="1062" t="str">
        <f>IF(A130=AO16,D130,"")</f>
        <v/>
      </c>
      <c r="AP130" s="1087" t="str">
        <f>IF(A130=AO16,C130,"")</f>
        <v/>
      </c>
      <c r="AQ130" s="1088" t="str">
        <f>IF(ISTEXT(AO130),AO130,(AO130/AO22)*AQ22)</f>
        <v/>
      </c>
      <c r="AR130" s="1062" t="str">
        <f>IF(A130=AR16,D130,"")</f>
        <v/>
      </c>
      <c r="AS130" s="1089" t="str">
        <f>IF(A130=AR16,C130,"")</f>
        <v/>
      </c>
      <c r="AT130" s="1090" t="str">
        <f>IF(ISTEXT(AR130),AR130,(AR130/AR22)*AT22)</f>
        <v/>
      </c>
      <c r="AU130" s="1062" t="str">
        <f>IF(A130=AU16,D130,"")</f>
        <v/>
      </c>
      <c r="AV130" s="1091" t="str">
        <f>IF(A130=AU16,C130,"")</f>
        <v/>
      </c>
      <c r="AW130" s="1092" t="str">
        <f>IF(ISTEXT(AU130),AU130,(AU130/AU22)*AW22)</f>
        <v/>
      </c>
    </row>
    <row r="131" spans="1:49" ht="18.75" customHeight="1">
      <c r="A131" s="1058"/>
      <c r="B131" s="1352"/>
      <c r="C131" s="1409"/>
      <c r="D131" s="1410"/>
      <c r="E131" s="1062" t="str">
        <f>IF(A131=E16,D131,"")</f>
        <v/>
      </c>
      <c r="F131" s="1063" t="str">
        <f>IF(A131=E16,C131,"")</f>
        <v/>
      </c>
      <c r="G131" s="1064" t="str">
        <f>IF(ISTEXT(E131),E131,(E131/E22)*G22)</f>
        <v/>
      </c>
      <c r="H131" s="1062" t="str">
        <f>IF(A131=H16,D131,"")</f>
        <v/>
      </c>
      <c r="I131" s="1065" t="str">
        <f>IF(A131=H16,C131,"")</f>
        <v/>
      </c>
      <c r="J131" s="1066" t="str">
        <f>IF(ISTEXT(H131),H131,(H131/H22)*J22)</f>
        <v/>
      </c>
      <c r="K131" s="1062" t="str">
        <f>IF(A131=K16,D131,"")</f>
        <v/>
      </c>
      <c r="L131" s="1067" t="str">
        <f>IF(A131=K16,C131,"")</f>
        <v/>
      </c>
      <c r="M131" s="1068" t="str">
        <f>IF(ISTEXT(K131),K131,(K131/K22)*M22)</f>
        <v/>
      </c>
      <c r="N131" s="1062" t="str">
        <f>IF(A131=N16,D131,"")</f>
        <v/>
      </c>
      <c r="O131" s="1069" t="str">
        <f>IF(A131=N16,C131,"")</f>
        <v/>
      </c>
      <c r="P131" s="1070" t="str">
        <f>IF(ISTEXT(N131),N131,(N131/N22)*P22)</f>
        <v/>
      </c>
      <c r="Q131" s="1062" t="str">
        <f>IF(A131=Q16,D131,"")</f>
        <v/>
      </c>
      <c r="R131" s="1071" t="str">
        <f>IF(A131=Q16,C131,"")</f>
        <v/>
      </c>
      <c r="S131" s="1072" t="str">
        <f>IF(ISTEXT(Q131),Q131,(Q131/Q22)*S22)</f>
        <v/>
      </c>
      <c r="T131" s="1062" t="str">
        <f>IF(A131=T16,D131,"")</f>
        <v/>
      </c>
      <c r="U131" s="1073" t="str">
        <f>IF(A131=T16,C131,"")</f>
        <v/>
      </c>
      <c r="V131" s="1074" t="str">
        <f>IF(ISTEXT(T131),T131,(T131/T22)*V22)</f>
        <v/>
      </c>
      <c r="W131" s="1062" t="str">
        <f>IF(A131=W16,D131,"")</f>
        <v/>
      </c>
      <c r="X131" s="1075" t="str">
        <f>IF(A131=W16,C131,"")</f>
        <v/>
      </c>
      <c r="Y131" s="1076" t="str">
        <f>IF(ISTEXT(W131),W131,(W131/W22)*Y22)</f>
        <v/>
      </c>
      <c r="Z131" s="1062" t="str">
        <f>IF(A131=Z16,D131,"")</f>
        <v/>
      </c>
      <c r="AA131" s="1077" t="str">
        <f>IF(A131=Z16,C131,"")</f>
        <v/>
      </c>
      <c r="AB131" s="1078" t="str">
        <f>IF(ISTEXT(Z131),Z131,(Z131/Z22)*AB22)</f>
        <v/>
      </c>
      <c r="AC131" s="1062" t="str">
        <f>IF(A131=AC16,D131,"")</f>
        <v/>
      </c>
      <c r="AD131" s="1079" t="str">
        <f>IF(A131=AC16,C131,"")</f>
        <v/>
      </c>
      <c r="AE131" s="1080" t="str">
        <f>IF(ISTEXT(AC131),AC131,(AC131/AC22)*AE22)</f>
        <v/>
      </c>
      <c r="AF131" s="1062" t="str">
        <f>IF(A131=AF16,D131,"")</f>
        <v/>
      </c>
      <c r="AG131" s="1081" t="str">
        <f>IF(A131=AF16,C131,"")</f>
        <v/>
      </c>
      <c r="AH131" s="1082" t="str">
        <f>IF(ISTEXT(AF131),AF131,(AF131/AF22)*AH22)</f>
        <v/>
      </c>
      <c r="AI131" s="1062" t="str">
        <f>IF(A131=AI16,D131,"")</f>
        <v/>
      </c>
      <c r="AJ131" s="1083" t="str">
        <f>IF(A131=AI16,C131,"")</f>
        <v/>
      </c>
      <c r="AK131" s="1084" t="str">
        <f>IF(ISTEXT(AI131),AI131,(AI131/AI22)*AK22)</f>
        <v/>
      </c>
      <c r="AL131" s="1062" t="str">
        <f>IF(A131=AL16,D131,"")</f>
        <v/>
      </c>
      <c r="AM131" s="1085" t="str">
        <f>IF(A131=AL16,C131,"")</f>
        <v/>
      </c>
      <c r="AN131" s="1086" t="str">
        <f>IF(ISTEXT(AL131),AL131,(AL131/AL22)*AN22)</f>
        <v/>
      </c>
      <c r="AO131" s="1062" t="str">
        <f>IF(A131=AO16,D131,"")</f>
        <v/>
      </c>
      <c r="AP131" s="1087" t="str">
        <f>IF(A131=AO16,C131,"")</f>
        <v/>
      </c>
      <c r="AQ131" s="1088" t="str">
        <f>IF(ISTEXT(AO131),AO131,(AO131/AO22)*AQ22)</f>
        <v/>
      </c>
      <c r="AR131" s="1062" t="str">
        <f>IF(A131=AR16,D131,"")</f>
        <v/>
      </c>
      <c r="AS131" s="1089" t="str">
        <f>IF(A131=AR16,C131,"")</f>
        <v/>
      </c>
      <c r="AT131" s="1090" t="str">
        <f>IF(ISTEXT(AR131),AR131,(AR131/AR22)*AT22)</f>
        <v/>
      </c>
      <c r="AU131" s="1062" t="str">
        <f>IF(A131=AU16,D131,"")</f>
        <v/>
      </c>
      <c r="AV131" s="1091" t="str">
        <f>IF(A131=AU16,C131,"")</f>
        <v/>
      </c>
      <c r="AW131" s="1092" t="str">
        <f>IF(ISTEXT(AU131),AU131,(AU131/AU22)*AW22)</f>
        <v/>
      </c>
    </row>
    <row r="132" spans="1:49" ht="18.75">
      <c r="A132" s="1058"/>
      <c r="B132" s="1352"/>
      <c r="C132" s="1409"/>
      <c r="D132" s="1410"/>
      <c r="E132" s="1062" t="str">
        <f>IF(A132=E16,D132,"")</f>
        <v/>
      </c>
      <c r="F132" s="1063" t="str">
        <f>IF(A132=E16,C132,"")</f>
        <v/>
      </c>
      <c r="G132" s="1064" t="str">
        <f>IF(ISTEXT(E132),E132,(E132/E22)*G22)</f>
        <v/>
      </c>
      <c r="H132" s="1062" t="str">
        <f>IF(A132=H16,D132,"")</f>
        <v/>
      </c>
      <c r="I132" s="1065" t="str">
        <f>IF(A132=H16,C132,"")</f>
        <v/>
      </c>
      <c r="J132" s="1066" t="str">
        <f>IF(ISTEXT(H132),H132,(H132/H22)*J22)</f>
        <v/>
      </c>
      <c r="K132" s="1062" t="str">
        <f>IF(A132=K16,D132,"")</f>
        <v/>
      </c>
      <c r="L132" s="1067" t="str">
        <f>IF(A132=K16,C132,"")</f>
        <v/>
      </c>
      <c r="M132" s="1068" t="str">
        <f>IF(ISTEXT(K132),K132,(K132/K22)*M22)</f>
        <v/>
      </c>
      <c r="N132" s="1062" t="str">
        <f>IF(A132=N16,D132,"")</f>
        <v/>
      </c>
      <c r="O132" s="1069" t="str">
        <f>IF(A132=N16,C132,"")</f>
        <v/>
      </c>
      <c r="P132" s="1070" t="str">
        <f>IF(ISTEXT(N132),N132,(N132/N22)*P22)</f>
        <v/>
      </c>
      <c r="Q132" s="1062" t="str">
        <f>IF(A132=Q16,D132,"")</f>
        <v/>
      </c>
      <c r="R132" s="1071" t="str">
        <f>IF(A132=Q16,C132,"")</f>
        <v/>
      </c>
      <c r="S132" s="1072" t="str">
        <f>IF(ISTEXT(Q132),Q132,(Q132/Q22)*S22)</f>
        <v/>
      </c>
      <c r="T132" s="1062" t="str">
        <f>IF(A132=T16,D132,"")</f>
        <v/>
      </c>
      <c r="U132" s="1073" t="str">
        <f>IF(A132=T16,C132,"")</f>
        <v/>
      </c>
      <c r="V132" s="1074" t="str">
        <f>IF(ISTEXT(T132),T132,(T132/T22)*V22)</f>
        <v/>
      </c>
      <c r="W132" s="1062" t="str">
        <f>IF(A132=W16,D132,"")</f>
        <v/>
      </c>
      <c r="X132" s="1075" t="str">
        <f>IF(A132=W16,C132,"")</f>
        <v/>
      </c>
      <c r="Y132" s="1076" t="str">
        <f>IF(ISTEXT(W132),W132,(W132/W22)*Y22)</f>
        <v/>
      </c>
      <c r="Z132" s="1062" t="str">
        <f>IF(A132=Z16,D132,"")</f>
        <v/>
      </c>
      <c r="AA132" s="1077" t="str">
        <f>IF(A132=Z16,C132,"")</f>
        <v/>
      </c>
      <c r="AB132" s="1078" t="str">
        <f>IF(ISTEXT(Z132),Z132,(Z132/Z22)*AB22)</f>
        <v/>
      </c>
      <c r="AC132" s="1062" t="str">
        <f>IF(A132=AC16,D132,"")</f>
        <v/>
      </c>
      <c r="AD132" s="1079" t="str">
        <f>IF(A132=AC16,C132,"")</f>
        <v/>
      </c>
      <c r="AE132" s="1080" t="str">
        <f>IF(ISTEXT(AC132),AC132,(AC132/AC22)*AE22)</f>
        <v/>
      </c>
      <c r="AF132" s="1062" t="str">
        <f>IF(A132=AF16,D132,"")</f>
        <v/>
      </c>
      <c r="AG132" s="1081" t="str">
        <f>IF(A132=AF16,C132,"")</f>
        <v/>
      </c>
      <c r="AH132" s="1082" t="str">
        <f>IF(ISTEXT(AF132),AF132,(AF132/AF22)*AH22)</f>
        <v/>
      </c>
      <c r="AI132" s="1062" t="str">
        <f>IF(A132=AI16,D132,"")</f>
        <v/>
      </c>
      <c r="AJ132" s="1083" t="str">
        <f>IF(A132=AI16,C132,"")</f>
        <v/>
      </c>
      <c r="AK132" s="1084" t="str">
        <f>IF(ISTEXT(AI132),AI132,(AI132/AI22)*AK22)</f>
        <v/>
      </c>
      <c r="AL132" s="1062" t="str">
        <f>IF(A132=AL16,D132,"")</f>
        <v/>
      </c>
      <c r="AM132" s="1085" t="str">
        <f>IF(A132=AL16,C132,"")</f>
        <v/>
      </c>
      <c r="AN132" s="1086" t="str">
        <f>IF(ISTEXT(AL132),AL132,(AL132/AL22)*AN22)</f>
        <v/>
      </c>
      <c r="AO132" s="1062" t="str">
        <f>IF(A132=AO16,D132,"")</f>
        <v/>
      </c>
      <c r="AP132" s="1087" t="str">
        <f>IF(A132=AO16,C132,"")</f>
        <v/>
      </c>
      <c r="AQ132" s="1088" t="str">
        <f>IF(ISTEXT(AO132),AO132,(AO132/AO22)*AQ22)</f>
        <v/>
      </c>
      <c r="AR132" s="1062" t="str">
        <f>IF(A132=AR16,D132,"")</f>
        <v/>
      </c>
      <c r="AS132" s="1089" t="str">
        <f>IF(A132=AR16,C132,"")</f>
        <v/>
      </c>
      <c r="AT132" s="1090" t="str">
        <f>IF(ISTEXT(AR132),AR132,(AR132/AR22)*AT22)</f>
        <v/>
      </c>
      <c r="AU132" s="1062" t="str">
        <f>IF(A132=AU16,D132,"")</f>
        <v/>
      </c>
      <c r="AV132" s="1091" t="str">
        <f>IF(A132=AU16,C132,"")</f>
        <v/>
      </c>
      <c r="AW132" s="1092" t="str">
        <f>IF(ISTEXT(AU132),AU132,(AU132/AU22)*AW22)</f>
        <v/>
      </c>
    </row>
    <row r="133" spans="1:49" ht="18.75" customHeight="1">
      <c r="A133" s="1058"/>
      <c r="B133" s="1352"/>
      <c r="C133" s="1409"/>
      <c r="D133" s="1410"/>
      <c r="E133" s="1062" t="str">
        <f>IF(A133=E16,D133,"")</f>
        <v/>
      </c>
      <c r="F133" s="1063" t="str">
        <f>IF(A133=E16,C133,"")</f>
        <v/>
      </c>
      <c r="G133" s="1064" t="str">
        <f>IF(ISTEXT(E133),E133,(E133/E22)*G22)</f>
        <v/>
      </c>
      <c r="H133" s="1062" t="str">
        <f>IF(A133=H16,D133,"")</f>
        <v/>
      </c>
      <c r="I133" s="1065" t="str">
        <f>IF(A133=H16,C133,"")</f>
        <v/>
      </c>
      <c r="J133" s="1066" t="str">
        <f>IF(ISTEXT(H133),H133,(H133/H22)*J22)</f>
        <v/>
      </c>
      <c r="K133" s="1062" t="str">
        <f>IF(A133=K16,D133,"")</f>
        <v/>
      </c>
      <c r="L133" s="1067" t="str">
        <f>IF(A133=K16,C133,"")</f>
        <v/>
      </c>
      <c r="M133" s="1068" t="str">
        <f>IF(ISTEXT(K133),K133,(K133/K22)*M22)</f>
        <v/>
      </c>
      <c r="N133" s="1062" t="str">
        <f>IF(A133=N16,D133,"")</f>
        <v/>
      </c>
      <c r="O133" s="1069" t="str">
        <f>IF(A133=N16,C133,"")</f>
        <v/>
      </c>
      <c r="P133" s="1070" t="str">
        <f>IF(ISTEXT(N133),N133,(N133/N22)*P22)</f>
        <v/>
      </c>
      <c r="Q133" s="1062" t="str">
        <f>IF(A133=Q16,D133,"")</f>
        <v/>
      </c>
      <c r="R133" s="1071" t="str">
        <f>IF(A133=Q16,C133,"")</f>
        <v/>
      </c>
      <c r="S133" s="1072" t="str">
        <f>IF(ISTEXT(Q133),Q133,(Q133/Q22)*S22)</f>
        <v/>
      </c>
      <c r="T133" s="1062" t="str">
        <f>IF(A133=T16,D133,"")</f>
        <v/>
      </c>
      <c r="U133" s="1073" t="str">
        <f>IF(A133=T16,C133,"")</f>
        <v/>
      </c>
      <c r="V133" s="1074" t="str">
        <f>IF(ISTEXT(T133),T133,(T133/T22)*V22)</f>
        <v/>
      </c>
      <c r="W133" s="1062" t="str">
        <f>IF(A133=W16,D133,"")</f>
        <v/>
      </c>
      <c r="X133" s="1075" t="str">
        <f>IF(A133=W16,C133,"")</f>
        <v/>
      </c>
      <c r="Y133" s="1076" t="str">
        <f>IF(ISTEXT(W133),W133,(W133/W22)*Y22)</f>
        <v/>
      </c>
      <c r="Z133" s="1062" t="str">
        <f>IF(A133=Z16,D133,"")</f>
        <v/>
      </c>
      <c r="AA133" s="1077" t="str">
        <f>IF(A133=Z16,C133,"")</f>
        <v/>
      </c>
      <c r="AB133" s="1078" t="str">
        <f>IF(ISTEXT(Z133),Z133,(Z133/Z22)*AB22)</f>
        <v/>
      </c>
      <c r="AC133" s="1062" t="str">
        <f>IF(A133=AC16,D133,"")</f>
        <v/>
      </c>
      <c r="AD133" s="1079" t="str">
        <f>IF(A133=AC16,C133,"")</f>
        <v/>
      </c>
      <c r="AE133" s="1080" t="str">
        <f>IF(ISTEXT(AC133),AC133,(AC133/AC22)*AE22)</f>
        <v/>
      </c>
      <c r="AF133" s="1062" t="str">
        <f>IF(A133=AF16,D133,"")</f>
        <v/>
      </c>
      <c r="AG133" s="1081" t="str">
        <f>IF(A133=AF16,C133,"")</f>
        <v/>
      </c>
      <c r="AH133" s="1082" t="str">
        <f>IF(ISTEXT(AF133),AF133,(AF133/AF22)*AH22)</f>
        <v/>
      </c>
      <c r="AI133" s="1062" t="str">
        <f>IF(A133=AI16,D133,"")</f>
        <v/>
      </c>
      <c r="AJ133" s="1083" t="str">
        <f>IF(A133=AI16,C133,"")</f>
        <v/>
      </c>
      <c r="AK133" s="1084" t="str">
        <f>IF(ISTEXT(AI133),AI133,(AI133/AI22)*AK22)</f>
        <v/>
      </c>
      <c r="AL133" s="1062" t="str">
        <f>IF(A133=AL16,D133,"")</f>
        <v/>
      </c>
      <c r="AM133" s="1085" t="str">
        <f>IF(A133=AL16,C133,"")</f>
        <v/>
      </c>
      <c r="AN133" s="1086" t="str">
        <f>IF(ISTEXT(AL133),AL133,(AL133/AL22)*AN22)</f>
        <v/>
      </c>
      <c r="AO133" s="1062" t="str">
        <f>IF(A133=AO16,D133,"")</f>
        <v/>
      </c>
      <c r="AP133" s="1087" t="str">
        <f>IF(A133=AO16,C133,"")</f>
        <v/>
      </c>
      <c r="AQ133" s="1088" t="str">
        <f>IF(ISTEXT(AO133),AO133,(AO133/AO22)*AQ22)</f>
        <v/>
      </c>
      <c r="AR133" s="1062" t="str">
        <f>IF(A133=AR16,D133,"")</f>
        <v/>
      </c>
      <c r="AS133" s="1089" t="str">
        <f>IF(A133=AR16,C133,"")</f>
        <v/>
      </c>
      <c r="AT133" s="1090" t="str">
        <f>IF(ISTEXT(AR133),AR133,(AR133/AR22)*AT22)</f>
        <v/>
      </c>
      <c r="AU133" s="1062" t="str">
        <f>IF(A133=AU16,D133,"")</f>
        <v/>
      </c>
      <c r="AV133" s="1091" t="str">
        <f>IF(A133=AU16,C133,"")</f>
        <v/>
      </c>
      <c r="AW133" s="1092" t="str">
        <f>IF(ISTEXT(AU133),AU133,(AU133/AU22)*AW22)</f>
        <v/>
      </c>
    </row>
    <row r="134" spans="1:49" ht="18.75">
      <c r="A134" s="1058"/>
      <c r="B134" s="1352"/>
      <c r="C134" s="1409"/>
      <c r="D134" s="1410"/>
      <c r="E134" s="1062" t="str">
        <f>IF(A134=E16,D134,"")</f>
        <v/>
      </c>
      <c r="F134" s="1063" t="str">
        <f>IF(A134=E16,C134,"")</f>
        <v/>
      </c>
      <c r="G134" s="1064" t="str">
        <f>IF(ISTEXT(E134),E134,(E134/E22)*G22)</f>
        <v/>
      </c>
      <c r="H134" s="1062" t="str">
        <f>IF(A134=H16,D134,"")</f>
        <v/>
      </c>
      <c r="I134" s="1065" t="str">
        <f>IF(A134=H16,C134,"")</f>
        <v/>
      </c>
      <c r="J134" s="1066" t="str">
        <f>IF(ISTEXT(H134),H134,(H134/H22)*J22)</f>
        <v/>
      </c>
      <c r="K134" s="1062" t="str">
        <f>IF(A134=K16,D134,"")</f>
        <v/>
      </c>
      <c r="L134" s="1067" t="str">
        <f>IF(A134=K16,C134,"")</f>
        <v/>
      </c>
      <c r="M134" s="1068" t="str">
        <f>IF(ISTEXT(K134),K134,(K134/K22)*M22)</f>
        <v/>
      </c>
      <c r="N134" s="1062" t="str">
        <f>IF(A134=N16,D134,"")</f>
        <v/>
      </c>
      <c r="O134" s="1069" t="str">
        <f>IF(A134=N16,C134,"")</f>
        <v/>
      </c>
      <c r="P134" s="1070" t="str">
        <f>IF(ISTEXT(N134),N134,(N134/N22)*P22)</f>
        <v/>
      </c>
      <c r="Q134" s="1062" t="str">
        <f>IF(A134=Q16,D134,"")</f>
        <v/>
      </c>
      <c r="R134" s="1071" t="str">
        <f>IF(A134=Q16,C134,"")</f>
        <v/>
      </c>
      <c r="S134" s="1072" t="str">
        <f>IF(ISTEXT(Q134),Q134,(Q134/Q22)*S22)</f>
        <v/>
      </c>
      <c r="T134" s="1062" t="str">
        <f>IF(A134=T16,D134,"")</f>
        <v/>
      </c>
      <c r="U134" s="1073" t="str">
        <f>IF(A134=T16,C134,"")</f>
        <v/>
      </c>
      <c r="V134" s="1074" t="str">
        <f>IF(ISTEXT(T134),T134,(T134/T22)*V22)</f>
        <v/>
      </c>
      <c r="W134" s="1062" t="str">
        <f>IF(A134=W16,D134,"")</f>
        <v/>
      </c>
      <c r="X134" s="1075" t="str">
        <f>IF(A134=W16,C134,"")</f>
        <v/>
      </c>
      <c r="Y134" s="1076" t="str">
        <f>IF(ISTEXT(W134),W134,(W134/W22)*Y22)</f>
        <v/>
      </c>
      <c r="Z134" s="1062" t="str">
        <f>IF(A134=Z16,D134,"")</f>
        <v/>
      </c>
      <c r="AA134" s="1077" t="str">
        <f>IF(A134=Z16,C134,"")</f>
        <v/>
      </c>
      <c r="AB134" s="1078" t="str">
        <f>IF(ISTEXT(Z134),Z134,(Z134/Z22)*AB22)</f>
        <v/>
      </c>
      <c r="AC134" s="1062" t="str">
        <f>IF(A134=AC16,D134,"")</f>
        <v/>
      </c>
      <c r="AD134" s="1079" t="str">
        <f>IF(A134=AC16,C134,"")</f>
        <v/>
      </c>
      <c r="AE134" s="1080" t="str">
        <f>IF(ISTEXT(AC134),AC134,(AC134/AC22)*AE22)</f>
        <v/>
      </c>
      <c r="AF134" s="1062" t="str">
        <f>IF(A134=AF16,D134,"")</f>
        <v/>
      </c>
      <c r="AG134" s="1081" t="str">
        <f>IF(A134=AF16,C134,"")</f>
        <v/>
      </c>
      <c r="AH134" s="1082" t="str">
        <f>IF(ISTEXT(AF134),AF134,(AF134/AF22)*AH22)</f>
        <v/>
      </c>
      <c r="AI134" s="1062" t="str">
        <f>IF(A134=AI16,D134,"")</f>
        <v/>
      </c>
      <c r="AJ134" s="1083" t="str">
        <f>IF(A134=AI16,C134,"")</f>
        <v/>
      </c>
      <c r="AK134" s="1084" t="str">
        <f>IF(ISTEXT(AI134),AI134,(AI134/AI22)*AK22)</f>
        <v/>
      </c>
      <c r="AL134" s="1062" t="str">
        <f>IF(A134=AL16,D134,"")</f>
        <v/>
      </c>
      <c r="AM134" s="1085" t="str">
        <f>IF(A134=AL16,C134,"")</f>
        <v/>
      </c>
      <c r="AN134" s="1086" t="str">
        <f>IF(ISTEXT(AL134),AL134,(AL134/AL22)*AN22)</f>
        <v/>
      </c>
      <c r="AO134" s="1062" t="str">
        <f>IF(A134=AO16,D134,"")</f>
        <v/>
      </c>
      <c r="AP134" s="1087" t="str">
        <f>IF(A134=AO16,C134,"")</f>
        <v/>
      </c>
      <c r="AQ134" s="1088" t="str">
        <f>IF(ISTEXT(AO134),AO134,(AO134/AO22)*AQ22)</f>
        <v/>
      </c>
      <c r="AR134" s="1062" t="str">
        <f>IF(A134=AR16,D134,"")</f>
        <v/>
      </c>
      <c r="AS134" s="1089" t="str">
        <f>IF(A134=AR16,C134,"")</f>
        <v/>
      </c>
      <c r="AT134" s="1090" t="str">
        <f>IF(ISTEXT(AR134),AR134,(AR134/AR22)*AT22)</f>
        <v/>
      </c>
      <c r="AU134" s="1062" t="str">
        <f>IF(A134=AU16,D134,"")</f>
        <v/>
      </c>
      <c r="AV134" s="1091" t="str">
        <f>IF(A134=AU16,C134,"")</f>
        <v/>
      </c>
      <c r="AW134" s="1092" t="str">
        <f>IF(ISTEXT(AU134),AU134,(AU134/AU22)*AW22)</f>
        <v/>
      </c>
    </row>
    <row r="135" spans="1:49" ht="18.75">
      <c r="A135" s="1058"/>
      <c r="B135" s="1352"/>
      <c r="C135" s="1409"/>
      <c r="D135" s="1410"/>
      <c r="E135" s="1062" t="str">
        <f>IF(A135=E16,D135,"")</f>
        <v/>
      </c>
      <c r="F135" s="1063" t="str">
        <f>IF(A135=E16,C135,"")</f>
        <v/>
      </c>
      <c r="G135" s="1064" t="str">
        <f>IF(ISTEXT(E135),E135,(E135/E22)*G22)</f>
        <v/>
      </c>
      <c r="H135" s="1062" t="str">
        <f>IF(A135=H16,D135,"")</f>
        <v/>
      </c>
      <c r="I135" s="1065" t="str">
        <f>IF(A135=H16,C135,"")</f>
        <v/>
      </c>
      <c r="J135" s="1066" t="str">
        <f>IF(ISTEXT(H135),H135,(H135/H22)*J22)</f>
        <v/>
      </c>
      <c r="K135" s="1062" t="str">
        <f>IF(A135=K16,D135,"")</f>
        <v/>
      </c>
      <c r="L135" s="1067" t="str">
        <f>IF(A135=K16,C135,"")</f>
        <v/>
      </c>
      <c r="M135" s="1068" t="str">
        <f>IF(ISTEXT(K135),K135,(K135/K22)*M22)</f>
        <v/>
      </c>
      <c r="N135" s="1062" t="str">
        <f>IF(A135=N16,D135,"")</f>
        <v/>
      </c>
      <c r="O135" s="1069" t="str">
        <f>IF(A135=N16,C135,"")</f>
        <v/>
      </c>
      <c r="P135" s="1070" t="str">
        <f>IF(ISTEXT(N135),N135,(N135/N22)*P22)</f>
        <v/>
      </c>
      <c r="Q135" s="1062" t="str">
        <f>IF(A135=Q16,D135,"")</f>
        <v/>
      </c>
      <c r="R135" s="1071" t="str">
        <f>IF(A135=Q16,C135,"")</f>
        <v/>
      </c>
      <c r="S135" s="1072" t="str">
        <f>IF(ISTEXT(Q135),Q135,(Q135/Q22)*S22)</f>
        <v/>
      </c>
      <c r="T135" s="1062" t="str">
        <f>IF(A135=T16,D135,"")</f>
        <v/>
      </c>
      <c r="U135" s="1073" t="str">
        <f>IF(A135=T16,C135,"")</f>
        <v/>
      </c>
      <c r="V135" s="1074" t="str">
        <f>IF(ISTEXT(T135),T135,(T135/T22)*V22)</f>
        <v/>
      </c>
      <c r="W135" s="1062" t="str">
        <f>IF(A135=W16,D135,"")</f>
        <v/>
      </c>
      <c r="X135" s="1075" t="str">
        <f>IF(A135=W16,C135,"")</f>
        <v/>
      </c>
      <c r="Y135" s="1076" t="str">
        <f>IF(ISTEXT(W135),W135,(W135/W22)*Y22)</f>
        <v/>
      </c>
      <c r="Z135" s="1062" t="str">
        <f>IF(A135=Z16,D135,"")</f>
        <v/>
      </c>
      <c r="AA135" s="1077" t="str">
        <f>IF(A135=Z16,C135,"")</f>
        <v/>
      </c>
      <c r="AB135" s="1078" t="str">
        <f>IF(ISTEXT(Z135),Z135,(Z135/Z22)*AB22)</f>
        <v/>
      </c>
      <c r="AC135" s="1062" t="str">
        <f>IF(A135=AC16,D135,"")</f>
        <v/>
      </c>
      <c r="AD135" s="1079" t="str">
        <f>IF(A135=AC16,C135,"")</f>
        <v/>
      </c>
      <c r="AE135" s="1080" t="str">
        <f>IF(ISTEXT(AC135),AC135,(AC135/AC22)*AE22)</f>
        <v/>
      </c>
      <c r="AF135" s="1062" t="str">
        <f>IF(A135=AF16,D135,"")</f>
        <v/>
      </c>
      <c r="AG135" s="1081" t="str">
        <f>IF(A135=AF16,C135,"")</f>
        <v/>
      </c>
      <c r="AH135" s="1082" t="str">
        <f>IF(ISTEXT(AF135),AF135,(AF135/AF22)*AH22)</f>
        <v/>
      </c>
      <c r="AI135" s="1062" t="str">
        <f>IF(A135=AI16,D135,"")</f>
        <v/>
      </c>
      <c r="AJ135" s="1083" t="str">
        <f>IF(A135=AI16,C135,"")</f>
        <v/>
      </c>
      <c r="AK135" s="1084" t="str">
        <f>IF(ISTEXT(AI135),AI135,(AI135/AI22)*AK22)</f>
        <v/>
      </c>
      <c r="AL135" s="1062" t="str">
        <f>IF(A135=AL16,D135,"")</f>
        <v/>
      </c>
      <c r="AM135" s="1085" t="str">
        <f>IF(A135=AL16,C135,"")</f>
        <v/>
      </c>
      <c r="AN135" s="1086" t="str">
        <f>IF(ISTEXT(AL135),AL135,(AL135/AL22)*AN22)</f>
        <v/>
      </c>
      <c r="AO135" s="1062" t="str">
        <f>IF(A135=AO16,D135,"")</f>
        <v/>
      </c>
      <c r="AP135" s="1087" t="str">
        <f>IF(A135=AO16,C135,"")</f>
        <v/>
      </c>
      <c r="AQ135" s="1088" t="str">
        <f>IF(ISTEXT(AO135),AO135,(AO135/AO22)*AQ22)</f>
        <v/>
      </c>
      <c r="AR135" s="1062" t="str">
        <f>IF(A135=AR16,D135,"")</f>
        <v/>
      </c>
      <c r="AS135" s="1089" t="str">
        <f>IF(A135=AR16,C135,"")</f>
        <v/>
      </c>
      <c r="AT135" s="1090" t="str">
        <f>IF(ISTEXT(AR135),AR135,(AR135/AR22)*AT22)</f>
        <v/>
      </c>
      <c r="AU135" s="1062" t="str">
        <f>IF(A135=AU16,D135,"")</f>
        <v/>
      </c>
      <c r="AV135" s="1091" t="str">
        <f>IF(A135=AU16,C135,"")</f>
        <v/>
      </c>
      <c r="AW135" s="1092" t="str">
        <f>IF(ISTEXT(AU135),AU135,(AU135/AU22)*AW22)</f>
        <v/>
      </c>
    </row>
    <row r="136" spans="1:49" ht="18.75">
      <c r="A136" s="1058"/>
      <c r="B136" s="1352"/>
      <c r="C136" s="1409"/>
      <c r="D136" s="1410"/>
      <c r="E136" s="1062" t="str">
        <f>IF(A136=E16,D136,"")</f>
        <v/>
      </c>
      <c r="F136" s="1063" t="str">
        <f>IF(A136=E16,C136,"")</f>
        <v/>
      </c>
      <c r="G136" s="1064" t="str">
        <f>IF(ISTEXT(E136),E136,(E136/E22)*G22)</f>
        <v/>
      </c>
      <c r="H136" s="1062" t="str">
        <f>IF(A136=H16,D136,"")</f>
        <v/>
      </c>
      <c r="I136" s="1065" t="str">
        <f>IF(A136=H16,C136,"")</f>
        <v/>
      </c>
      <c r="J136" s="1066" t="str">
        <f>IF(ISTEXT(H136),H136,(H136/H22)*J22)</f>
        <v/>
      </c>
      <c r="K136" s="1062" t="str">
        <f>IF(A136=K16,D136,"")</f>
        <v/>
      </c>
      <c r="L136" s="1067" t="str">
        <f>IF(A136=K16,C136,"")</f>
        <v/>
      </c>
      <c r="M136" s="1068" t="str">
        <f>IF(ISTEXT(K136),K136,(K136/K22)*M22)</f>
        <v/>
      </c>
      <c r="N136" s="1062" t="str">
        <f>IF(A136=N16,D136,"")</f>
        <v/>
      </c>
      <c r="O136" s="1069" t="str">
        <f>IF(A136=N16,C136,"")</f>
        <v/>
      </c>
      <c r="P136" s="1070" t="str">
        <f>IF(ISTEXT(N136),N136,(N136/N22)*P22)</f>
        <v/>
      </c>
      <c r="Q136" s="1062" t="str">
        <f>IF(A136=Q16,D136,"")</f>
        <v/>
      </c>
      <c r="R136" s="1071" t="str">
        <f>IF(A136=Q16,C136,"")</f>
        <v/>
      </c>
      <c r="S136" s="1072" t="str">
        <f>IF(ISTEXT(Q136),Q136,(Q136/Q22)*S22)</f>
        <v/>
      </c>
      <c r="T136" s="1062" t="str">
        <f>IF(A136=T16,D136,"")</f>
        <v/>
      </c>
      <c r="U136" s="1073" t="str">
        <f>IF(A136=T16,C136,"")</f>
        <v/>
      </c>
      <c r="V136" s="1074" t="str">
        <f>IF(ISTEXT(T136),T136,(T136/T22)*V22)</f>
        <v/>
      </c>
      <c r="W136" s="1062" t="str">
        <f>IF(A136=W16,D136,"")</f>
        <v/>
      </c>
      <c r="X136" s="1075" t="str">
        <f>IF(A136=W16,C136,"")</f>
        <v/>
      </c>
      <c r="Y136" s="1076" t="str">
        <f>IF(ISTEXT(W136),W136,(W136/W22)*Y22)</f>
        <v/>
      </c>
      <c r="Z136" s="1062" t="str">
        <f>IF(A136=Z16,D136,"")</f>
        <v/>
      </c>
      <c r="AA136" s="1077" t="str">
        <f>IF(A136=Z16,C136,"")</f>
        <v/>
      </c>
      <c r="AB136" s="1078" t="str">
        <f>IF(ISTEXT(Z136),Z136,(Z136/Z22)*AB22)</f>
        <v/>
      </c>
      <c r="AC136" s="1062" t="str">
        <f>IF(A136=AC16,D136,"")</f>
        <v/>
      </c>
      <c r="AD136" s="1079" t="str">
        <f>IF(A136=AC16,C136,"")</f>
        <v/>
      </c>
      <c r="AE136" s="1080" t="str">
        <f>IF(ISTEXT(AC136),AC136,(AC136/AC22)*AE22)</f>
        <v/>
      </c>
      <c r="AF136" s="1062" t="str">
        <f>IF(A136=AF16,D136,"")</f>
        <v/>
      </c>
      <c r="AG136" s="1081" t="str">
        <f>IF(A136=AF16,C136,"")</f>
        <v/>
      </c>
      <c r="AH136" s="1082" t="str">
        <f>IF(ISTEXT(AF136),AF136,(AF136/AF22)*AH22)</f>
        <v/>
      </c>
      <c r="AI136" s="1062" t="str">
        <f>IF(A136=AI16,D136,"")</f>
        <v/>
      </c>
      <c r="AJ136" s="1083" t="str">
        <f>IF(A136=AI16,C136,"")</f>
        <v/>
      </c>
      <c r="AK136" s="1084" t="str">
        <f>IF(ISTEXT(AI136),AI136,(AI136/AI22)*AK22)</f>
        <v/>
      </c>
      <c r="AL136" s="1062" t="str">
        <f>IF(A136=AL16,D136,"")</f>
        <v/>
      </c>
      <c r="AM136" s="1085" t="str">
        <f>IF(A136=AL16,C136,"")</f>
        <v/>
      </c>
      <c r="AN136" s="1086" t="str">
        <f>IF(ISTEXT(AL136),AL136,(AL136/AL22)*AN22)</f>
        <v/>
      </c>
      <c r="AO136" s="1062" t="str">
        <f>IF(A136=AO16,D136,"")</f>
        <v/>
      </c>
      <c r="AP136" s="1087" t="str">
        <f>IF(A136=AO16,C136,"")</f>
        <v/>
      </c>
      <c r="AQ136" s="1088" t="str">
        <f>IF(ISTEXT(AO136),AO136,(AO136/AO22)*AQ22)</f>
        <v/>
      </c>
      <c r="AR136" s="1062" t="str">
        <f>IF(A136=AR16,D136,"")</f>
        <v/>
      </c>
      <c r="AS136" s="1089" t="str">
        <f>IF(A136=AR16,C136,"")</f>
        <v/>
      </c>
      <c r="AT136" s="1090" t="str">
        <f>IF(ISTEXT(AR136),AR136,(AR136/AR22)*AT22)</f>
        <v/>
      </c>
      <c r="AU136" s="1062" t="str">
        <f>IF(A136=AU16,D136,"")</f>
        <v/>
      </c>
      <c r="AV136" s="1091" t="str">
        <f>IF(A136=AU16,C136,"")</f>
        <v/>
      </c>
      <c r="AW136" s="1092" t="str">
        <f>IF(ISTEXT(AU136),AU136,(AU136/AU22)*AW22)</f>
        <v/>
      </c>
    </row>
    <row r="137" spans="1:49" ht="18.75">
      <c r="A137" s="1058"/>
      <c r="B137" s="1352"/>
      <c r="C137" s="1409"/>
      <c r="D137" s="1410"/>
      <c r="E137" s="1062" t="str">
        <f>IF(A137=E16,D137,"")</f>
        <v/>
      </c>
      <c r="F137" s="1063" t="str">
        <f>IF(A137=E16,C137,"")</f>
        <v/>
      </c>
      <c r="G137" s="1064" t="str">
        <f>IF(ISTEXT(E137),E137,(E137/E22)*G22)</f>
        <v/>
      </c>
      <c r="H137" s="1062" t="str">
        <f>IF(A137=H16,D137,"")</f>
        <v/>
      </c>
      <c r="I137" s="1065" t="str">
        <f>IF(A137=H16,C137,"")</f>
        <v/>
      </c>
      <c r="J137" s="1066" t="str">
        <f>IF(ISTEXT(H137),H137,(H137/H22)*J22)</f>
        <v/>
      </c>
      <c r="K137" s="1062" t="str">
        <f>IF(A137=K16,D137,"")</f>
        <v/>
      </c>
      <c r="L137" s="1067" t="str">
        <f>IF(A137=K16,C137,"")</f>
        <v/>
      </c>
      <c r="M137" s="1068" t="str">
        <f>IF(ISTEXT(K137),K137,(K137/K22)*M22)</f>
        <v/>
      </c>
      <c r="N137" s="1062" t="str">
        <f>IF(A137=N16,D137,"")</f>
        <v/>
      </c>
      <c r="O137" s="1069" t="str">
        <f>IF(A137=N16,C137,"")</f>
        <v/>
      </c>
      <c r="P137" s="1070" t="str">
        <f>IF(ISTEXT(N137),N137,(N137/N22)*P22)</f>
        <v/>
      </c>
      <c r="Q137" s="1062" t="str">
        <f>IF(A137=Q16,D137,"")</f>
        <v/>
      </c>
      <c r="R137" s="1071" t="str">
        <f>IF(A137=Q16,C137,"")</f>
        <v/>
      </c>
      <c r="S137" s="1072" t="str">
        <f>IF(ISTEXT(Q137),Q137,(Q137/Q22)*S22)</f>
        <v/>
      </c>
      <c r="T137" s="1062" t="str">
        <f>IF(A137=T16,D137,"")</f>
        <v/>
      </c>
      <c r="U137" s="1073" t="str">
        <f>IF(A137=T16,C137,"")</f>
        <v/>
      </c>
      <c r="V137" s="1074" t="str">
        <f>IF(ISTEXT(T137),T137,(T137/T22)*V22)</f>
        <v/>
      </c>
      <c r="W137" s="1062" t="str">
        <f>IF(A137=W16,D137,"")</f>
        <v/>
      </c>
      <c r="X137" s="1075" t="str">
        <f>IF(A137=W16,C137,"")</f>
        <v/>
      </c>
      <c r="Y137" s="1076" t="str">
        <f>IF(ISTEXT(W137),W137,(W137/W22)*Y22)</f>
        <v/>
      </c>
      <c r="Z137" s="1062" t="str">
        <f>IF(A137=Z16,D137,"")</f>
        <v/>
      </c>
      <c r="AA137" s="1077" t="str">
        <f>IF(A137=Z16,C137,"")</f>
        <v/>
      </c>
      <c r="AB137" s="1078" t="str">
        <f>IF(ISTEXT(Z137),Z137,(Z137/Z22)*AB22)</f>
        <v/>
      </c>
      <c r="AC137" s="1062" t="str">
        <f>IF(A137=AC16,D137,"")</f>
        <v/>
      </c>
      <c r="AD137" s="1079" t="str">
        <f>IF(A137=AC16,C137,"")</f>
        <v/>
      </c>
      <c r="AE137" s="1080" t="str">
        <f>IF(ISTEXT(AC137),AC137,(AC137/AC22)*AE22)</f>
        <v/>
      </c>
      <c r="AF137" s="1062" t="str">
        <f>IF(A137=AF16,D137,"")</f>
        <v/>
      </c>
      <c r="AG137" s="1081" t="str">
        <f>IF(A137=AF16,C137,"")</f>
        <v/>
      </c>
      <c r="AH137" s="1082" t="str">
        <f>IF(ISTEXT(AF137),AF137,(AF137/AF22)*AH22)</f>
        <v/>
      </c>
      <c r="AI137" s="1062" t="str">
        <f>IF(A137=AI16,D137,"")</f>
        <v/>
      </c>
      <c r="AJ137" s="1083" t="str">
        <f>IF(A137=AI16,C137,"")</f>
        <v/>
      </c>
      <c r="AK137" s="1084" t="str">
        <f>IF(ISTEXT(AI137),AI137,(AI137/AI22)*AK22)</f>
        <v/>
      </c>
      <c r="AL137" s="1062" t="str">
        <f>IF(A137=AL16,D137,"")</f>
        <v/>
      </c>
      <c r="AM137" s="1085" t="str">
        <f>IF(A137=AL16,C137,"")</f>
        <v/>
      </c>
      <c r="AN137" s="1086" t="str">
        <f>IF(ISTEXT(AL137),AL137,(AL137/AL22)*AN22)</f>
        <v/>
      </c>
      <c r="AO137" s="1062" t="str">
        <f>IF(A137=AO16,D137,"")</f>
        <v/>
      </c>
      <c r="AP137" s="1087" t="str">
        <f>IF(A137=AO16,C137,"")</f>
        <v/>
      </c>
      <c r="AQ137" s="1088" t="str">
        <f>IF(ISTEXT(AO137),AO137,(AO137/AO22)*AQ22)</f>
        <v/>
      </c>
      <c r="AR137" s="1062" t="str">
        <f>IF(A137=AR16,D137,"")</f>
        <v/>
      </c>
      <c r="AS137" s="1089" t="str">
        <f>IF(A137=AR16,C137,"")</f>
        <v/>
      </c>
      <c r="AT137" s="1090" t="str">
        <f>IF(ISTEXT(AR137),AR137,(AR137/AR22)*AT22)</f>
        <v/>
      </c>
      <c r="AU137" s="1062" t="str">
        <f>IF(A137=AU16,D137,"")</f>
        <v/>
      </c>
      <c r="AV137" s="1091" t="str">
        <f>IF(A137=AU16,C137,"")</f>
        <v/>
      </c>
      <c r="AW137" s="1092" t="str">
        <f>IF(ISTEXT(AU137),AU137,(AU137/AU22)*AW22)</f>
        <v/>
      </c>
    </row>
    <row r="138" spans="1:49" ht="18.75">
      <c r="A138" s="1058"/>
      <c r="B138" s="1352"/>
      <c r="C138" s="1409"/>
      <c r="D138" s="1410"/>
      <c r="E138" s="1062" t="str">
        <f>IF(A138=E16,D138,"")</f>
        <v/>
      </c>
      <c r="F138" s="1063" t="str">
        <f>IF(A138=E16,C138,"")</f>
        <v/>
      </c>
      <c r="G138" s="1064" t="str">
        <f>IF(ISTEXT(E138),E138,(E138/E22)*G22)</f>
        <v/>
      </c>
      <c r="H138" s="1062" t="str">
        <f>IF(A138=H16,D138,"")</f>
        <v/>
      </c>
      <c r="I138" s="1065" t="str">
        <f>IF(A138=H16,C138,"")</f>
        <v/>
      </c>
      <c r="J138" s="1066" t="str">
        <f>IF(ISTEXT(H138),H138,(H138/H22)*J22)</f>
        <v/>
      </c>
      <c r="K138" s="1062" t="str">
        <f>IF(A138=K16,D138,"")</f>
        <v/>
      </c>
      <c r="L138" s="1067" t="str">
        <f>IF(A138=K16,C138,"")</f>
        <v/>
      </c>
      <c r="M138" s="1068" t="str">
        <f>IF(ISTEXT(K138),K138,(K138/K22)*M22)</f>
        <v/>
      </c>
      <c r="N138" s="1062" t="str">
        <f>IF(A138=N16,D138,"")</f>
        <v/>
      </c>
      <c r="O138" s="1069" t="str">
        <f>IF(A138=N16,C138,"")</f>
        <v/>
      </c>
      <c r="P138" s="1070" t="str">
        <f>IF(ISTEXT(N138),N138,(N138/N22)*P22)</f>
        <v/>
      </c>
      <c r="Q138" s="1062" t="str">
        <f>IF(A138=Q16,D138,"")</f>
        <v/>
      </c>
      <c r="R138" s="1071" t="str">
        <f>IF(A138=Q16,C138,"")</f>
        <v/>
      </c>
      <c r="S138" s="1072" t="str">
        <f>IF(ISTEXT(Q138),Q138,(Q138/Q22)*S22)</f>
        <v/>
      </c>
      <c r="T138" s="1062" t="str">
        <f>IF(A138=T16,D138,"")</f>
        <v/>
      </c>
      <c r="U138" s="1073" t="str">
        <f>IF(A138=T16,C138,"")</f>
        <v/>
      </c>
      <c r="V138" s="1074" t="str">
        <f>IF(ISTEXT(T138),T138,(T138/T22)*V22)</f>
        <v/>
      </c>
      <c r="W138" s="1062" t="str">
        <f>IF(A138=W16,D138,"")</f>
        <v/>
      </c>
      <c r="X138" s="1075" t="str">
        <f>IF(A138=W16,C138,"")</f>
        <v/>
      </c>
      <c r="Y138" s="1076" t="str">
        <f>IF(ISTEXT(W138),W138,(W138/W22)*Y22)</f>
        <v/>
      </c>
      <c r="Z138" s="1062" t="str">
        <f>IF(A138=Z16,D138,"")</f>
        <v/>
      </c>
      <c r="AA138" s="1077" t="str">
        <f>IF(A138=Z16,C138,"")</f>
        <v/>
      </c>
      <c r="AB138" s="1078" t="str">
        <f>IF(ISTEXT(Z138),Z138,(Z138/Z22)*AB22)</f>
        <v/>
      </c>
      <c r="AC138" s="1062" t="str">
        <f>IF(A138=AC16,D138,"")</f>
        <v/>
      </c>
      <c r="AD138" s="1079" t="str">
        <f>IF(A138=AC16,C138,"")</f>
        <v/>
      </c>
      <c r="AE138" s="1080" t="str">
        <f>IF(ISTEXT(AC138),AC138,(AC138/AC22)*AE22)</f>
        <v/>
      </c>
      <c r="AF138" s="1062" t="str">
        <f>IF(A138=AF16,D138,"")</f>
        <v/>
      </c>
      <c r="AG138" s="1081" t="str">
        <f>IF(A138=AF16,C138,"")</f>
        <v/>
      </c>
      <c r="AH138" s="1082" t="str">
        <f>IF(ISTEXT(AF138),AF138,(AF138/AF22)*AH22)</f>
        <v/>
      </c>
      <c r="AI138" s="1062" t="str">
        <f>IF(A138=AI16,D138,"")</f>
        <v/>
      </c>
      <c r="AJ138" s="1083" t="str">
        <f>IF(A138=AI16,C138,"")</f>
        <v/>
      </c>
      <c r="AK138" s="1084" t="str">
        <f>IF(ISTEXT(AI138),AI138,(AI138/AI22)*AK22)</f>
        <v/>
      </c>
      <c r="AL138" s="1062" t="str">
        <f>IF(A138=AL16,D138,"")</f>
        <v/>
      </c>
      <c r="AM138" s="1085" t="str">
        <f>IF(A138=AL16,C138,"")</f>
        <v/>
      </c>
      <c r="AN138" s="1086" t="str">
        <f>IF(ISTEXT(AL138),AL138,(AL138/AL22)*AN22)</f>
        <v/>
      </c>
      <c r="AO138" s="1062" t="str">
        <f>IF(A138=AO16,D138,"")</f>
        <v/>
      </c>
      <c r="AP138" s="1087" t="str">
        <f>IF(A138=AO16,C138,"")</f>
        <v/>
      </c>
      <c r="AQ138" s="1088" t="str">
        <f>IF(ISTEXT(AO138),AO138,(AO138/AO22)*AQ22)</f>
        <v/>
      </c>
      <c r="AR138" s="1062" t="str">
        <f>IF(A138=AR16,D138,"")</f>
        <v/>
      </c>
      <c r="AS138" s="1089" t="str">
        <f>IF(A138=AR16,C138,"")</f>
        <v/>
      </c>
      <c r="AT138" s="1090" t="str">
        <f>IF(ISTEXT(AR138),AR138,(AR138/AR22)*AT22)</f>
        <v/>
      </c>
      <c r="AU138" s="1062" t="str">
        <f>IF(A138=AU16,D138,"")</f>
        <v/>
      </c>
      <c r="AV138" s="1091" t="str">
        <f>IF(A138=AU16,C138,"")</f>
        <v/>
      </c>
      <c r="AW138" s="1092" t="str">
        <f>IF(ISTEXT(AU138),AU138,(AU138/AU22)*AW22)</f>
        <v/>
      </c>
    </row>
    <row r="139" spans="1:49" ht="18.75">
      <c r="A139" s="1058"/>
      <c r="B139" s="1352"/>
      <c r="C139" s="1409"/>
      <c r="D139" s="1410"/>
      <c r="E139" s="1062" t="str">
        <f>IF(A139=E16,D139,"")</f>
        <v/>
      </c>
      <c r="F139" s="1063" t="str">
        <f>IF(A139=E16,C139,"")</f>
        <v/>
      </c>
      <c r="G139" s="1064" t="str">
        <f>IF(ISTEXT(E139),E139,(E139/E22)*G22)</f>
        <v/>
      </c>
      <c r="H139" s="1062" t="str">
        <f>IF(A139=H16,D139,"")</f>
        <v/>
      </c>
      <c r="I139" s="1065" t="str">
        <f>IF(A139=H16,C139,"")</f>
        <v/>
      </c>
      <c r="J139" s="1066" t="str">
        <f>IF(ISTEXT(H139),H139,(H139/H22)*J22)</f>
        <v/>
      </c>
      <c r="K139" s="1062" t="str">
        <f>IF(A139=K16,D139,"")</f>
        <v/>
      </c>
      <c r="L139" s="1067" t="str">
        <f>IF(A139=K16,C139,"")</f>
        <v/>
      </c>
      <c r="M139" s="1068" t="str">
        <f>IF(ISTEXT(K139),K139,(K139/K22)*M22)</f>
        <v/>
      </c>
      <c r="N139" s="1062" t="str">
        <f>IF(A139=N16,D139,"")</f>
        <v/>
      </c>
      <c r="O139" s="1069" t="str">
        <f>IF(A139=N16,C139,"")</f>
        <v/>
      </c>
      <c r="P139" s="1070" t="str">
        <f>IF(ISTEXT(N139),N139,(N139/N22)*P22)</f>
        <v/>
      </c>
      <c r="Q139" s="1062" t="str">
        <f>IF(A139=Q16,D139,"")</f>
        <v/>
      </c>
      <c r="R139" s="1071" t="str">
        <f>IF(A139=Q16,C139,"")</f>
        <v/>
      </c>
      <c r="S139" s="1072" t="str">
        <f>IF(ISTEXT(Q139),Q139,(Q139/Q22)*S22)</f>
        <v/>
      </c>
      <c r="T139" s="1062" t="str">
        <f>IF(A139=T16,D139,"")</f>
        <v/>
      </c>
      <c r="U139" s="1073" t="str">
        <f>IF(A139=T16,C139,"")</f>
        <v/>
      </c>
      <c r="V139" s="1074" t="str">
        <f>IF(ISTEXT(T139),T139,(T139/T22)*V22)</f>
        <v/>
      </c>
      <c r="W139" s="1062" t="str">
        <f>IF(A139=W16,D139,"")</f>
        <v/>
      </c>
      <c r="X139" s="1075" t="str">
        <f>IF(A139=W16,C139,"")</f>
        <v/>
      </c>
      <c r="Y139" s="1076" t="str">
        <f>IF(ISTEXT(W139),W139,(W139/W22)*Y22)</f>
        <v/>
      </c>
      <c r="Z139" s="1062" t="str">
        <f>IF(A139=Z16,D139,"")</f>
        <v/>
      </c>
      <c r="AA139" s="1077" t="str">
        <f>IF(A139=Z16,C139,"")</f>
        <v/>
      </c>
      <c r="AB139" s="1078" t="str">
        <f>IF(ISTEXT(Z139),Z139,(Z139/Z22)*AB22)</f>
        <v/>
      </c>
      <c r="AC139" s="1062" t="str">
        <f>IF(A139=AC16,D139,"")</f>
        <v/>
      </c>
      <c r="AD139" s="1079" t="str">
        <f>IF(A139=AC16,C139,"")</f>
        <v/>
      </c>
      <c r="AE139" s="1080" t="str">
        <f>IF(ISTEXT(AC139),AC139,(AC139/AC22)*AE22)</f>
        <v/>
      </c>
      <c r="AF139" s="1062" t="str">
        <f>IF(A139=AF16,D139,"")</f>
        <v/>
      </c>
      <c r="AG139" s="1081" t="str">
        <f>IF(A139=AF16,C139,"")</f>
        <v/>
      </c>
      <c r="AH139" s="1082" t="str">
        <f>IF(ISTEXT(AF139),AF139,(AF139/AF22)*AH22)</f>
        <v/>
      </c>
      <c r="AI139" s="1062" t="str">
        <f>IF(A139=AI16,D139,"")</f>
        <v/>
      </c>
      <c r="AJ139" s="1083" t="str">
        <f>IF(A139=AI16,C139,"")</f>
        <v/>
      </c>
      <c r="AK139" s="1084" t="str">
        <f>IF(ISTEXT(AI139),AI139,(AI139/AI22)*AK22)</f>
        <v/>
      </c>
      <c r="AL139" s="1062" t="str">
        <f>IF(A139=AL16,D139,"")</f>
        <v/>
      </c>
      <c r="AM139" s="1085" t="str">
        <f>IF(A139=AL16,C139,"")</f>
        <v/>
      </c>
      <c r="AN139" s="1086" t="str">
        <f>IF(ISTEXT(AL139),AL139,(AL139/AL22)*AN22)</f>
        <v/>
      </c>
      <c r="AO139" s="1062" t="str">
        <f>IF(A139=AO16,D139,"")</f>
        <v/>
      </c>
      <c r="AP139" s="1087" t="str">
        <f>IF(A139=AO16,C139,"")</f>
        <v/>
      </c>
      <c r="AQ139" s="1088" t="str">
        <f>IF(ISTEXT(AO139),AO139,(AO139/AO22)*AQ22)</f>
        <v/>
      </c>
      <c r="AR139" s="1062" t="str">
        <f>IF(A139=AR16,D139,"")</f>
        <v/>
      </c>
      <c r="AS139" s="1089" t="str">
        <f>IF(A139=AR16,C139,"")</f>
        <v/>
      </c>
      <c r="AT139" s="1090" t="str">
        <f>IF(ISTEXT(AR139),AR139,(AR139/AR22)*AT22)</f>
        <v/>
      </c>
      <c r="AU139" s="1062" t="str">
        <f>IF(A139=AU16,D139,"")</f>
        <v/>
      </c>
      <c r="AV139" s="1091" t="str">
        <f>IF(A139=AU16,C139,"")</f>
        <v/>
      </c>
      <c r="AW139" s="1092" t="str">
        <f>IF(ISTEXT(AU139),AU139,(AU139/AU22)*AW22)</f>
        <v/>
      </c>
    </row>
    <row r="140" spans="1:49" ht="18.75">
      <c r="A140" s="1058"/>
      <c r="B140" s="1352"/>
      <c r="C140" s="1409"/>
      <c r="D140" s="1410"/>
      <c r="E140" s="1062" t="str">
        <f>IF(A140=E16,D140,"")</f>
        <v/>
      </c>
      <c r="F140" s="1063" t="str">
        <f>IF(A140=E16,C140,"")</f>
        <v/>
      </c>
      <c r="G140" s="1064" t="str">
        <f>IF(ISTEXT(E140),E140,(E140/E22)*G22)</f>
        <v/>
      </c>
      <c r="H140" s="1062" t="str">
        <f>IF(A140=H16,D140,"")</f>
        <v/>
      </c>
      <c r="I140" s="1065" t="str">
        <f>IF(A140=H16,C140,"")</f>
        <v/>
      </c>
      <c r="J140" s="1066" t="str">
        <f>IF(ISTEXT(H140),H140,(H140/H22)*J22)</f>
        <v/>
      </c>
      <c r="K140" s="1062" t="str">
        <f>IF(A140=K16,D140,"")</f>
        <v/>
      </c>
      <c r="L140" s="1067" t="str">
        <f>IF(A140=K16,C140,"")</f>
        <v/>
      </c>
      <c r="M140" s="1068" t="str">
        <f>IF(ISTEXT(K140),K140,(K140/K22)*M22)</f>
        <v/>
      </c>
      <c r="N140" s="1062" t="str">
        <f>IF(A140=N16,D140,"")</f>
        <v/>
      </c>
      <c r="O140" s="1069" t="str">
        <f>IF(A140=N16,C140,"")</f>
        <v/>
      </c>
      <c r="P140" s="1070" t="str">
        <f>IF(ISTEXT(N140),N140,(N140/N22)*P22)</f>
        <v/>
      </c>
      <c r="Q140" s="1062" t="str">
        <f>IF(A140=Q16,D140,"")</f>
        <v/>
      </c>
      <c r="R140" s="1071" t="str">
        <f>IF(A140=Q16,C140,"")</f>
        <v/>
      </c>
      <c r="S140" s="1072" t="str">
        <f>IF(ISTEXT(Q140),Q140,(Q140/Q22)*S22)</f>
        <v/>
      </c>
      <c r="T140" s="1062" t="str">
        <f>IF(A140=T16,D140,"")</f>
        <v/>
      </c>
      <c r="U140" s="1073" t="str">
        <f>IF(A140=T16,C140,"")</f>
        <v/>
      </c>
      <c r="V140" s="1074" t="str">
        <f>IF(ISTEXT(T140),T140,(T140/T22)*V22)</f>
        <v/>
      </c>
      <c r="W140" s="1062" t="str">
        <f>IF(A140=W16,D140,"")</f>
        <v/>
      </c>
      <c r="X140" s="1075" t="str">
        <f>IF(A140=W16,C140,"")</f>
        <v/>
      </c>
      <c r="Y140" s="1076" t="str">
        <f>IF(ISTEXT(W140),W140,(W140/W22)*Y22)</f>
        <v/>
      </c>
      <c r="Z140" s="1062" t="str">
        <f>IF(A140=Z16,D140,"")</f>
        <v/>
      </c>
      <c r="AA140" s="1077" t="str">
        <f>IF(A140=Z16,C140,"")</f>
        <v/>
      </c>
      <c r="AB140" s="1078" t="str">
        <f>IF(ISTEXT(Z140),Z140,(Z140/Z22)*AB22)</f>
        <v/>
      </c>
      <c r="AC140" s="1062" t="str">
        <f>IF(A140=AC16,D140,"")</f>
        <v/>
      </c>
      <c r="AD140" s="1079" t="str">
        <f>IF(A140=AC16,C140,"")</f>
        <v/>
      </c>
      <c r="AE140" s="1080" t="str">
        <f>IF(ISTEXT(AC140),AC140,(AC140/AC22)*AE22)</f>
        <v/>
      </c>
      <c r="AF140" s="1062" t="str">
        <f>IF(A140=AF16,D140,"")</f>
        <v/>
      </c>
      <c r="AG140" s="1081" t="str">
        <f>IF(A140=AF16,C140,"")</f>
        <v/>
      </c>
      <c r="AH140" s="1082" t="str">
        <f>IF(ISTEXT(AF140),AF140,(AF140/AF22)*AH22)</f>
        <v/>
      </c>
      <c r="AI140" s="1062" t="str">
        <f>IF(A140=AI16,D140,"")</f>
        <v/>
      </c>
      <c r="AJ140" s="1083" t="str">
        <f>IF(A140=AI16,C140,"")</f>
        <v/>
      </c>
      <c r="AK140" s="1084" t="str">
        <f>IF(ISTEXT(AI140),AI140,(AI140/AI22)*AK22)</f>
        <v/>
      </c>
      <c r="AL140" s="1062" t="str">
        <f>IF(A140=AL16,D140,"")</f>
        <v/>
      </c>
      <c r="AM140" s="1085" t="str">
        <f>IF(A140=AL16,C140,"")</f>
        <v/>
      </c>
      <c r="AN140" s="1086" t="str">
        <f>IF(ISTEXT(AL140),AL140,(AL140/AL22)*AN22)</f>
        <v/>
      </c>
      <c r="AO140" s="1062" t="str">
        <f>IF(A140=AO16,D140,"")</f>
        <v/>
      </c>
      <c r="AP140" s="1087" t="str">
        <f>IF(A140=AO16,C140,"")</f>
        <v/>
      </c>
      <c r="AQ140" s="1088" t="str">
        <f>IF(ISTEXT(AO140),AO140,(AO140/AO22)*AQ22)</f>
        <v/>
      </c>
      <c r="AR140" s="1062" t="str">
        <f>IF(A140=AR16,D140,"")</f>
        <v/>
      </c>
      <c r="AS140" s="1089" t="str">
        <f>IF(A140=AR16,C140,"")</f>
        <v/>
      </c>
      <c r="AT140" s="1090" t="str">
        <f>IF(ISTEXT(AR140),AR140,(AR140/AR22)*AT22)</f>
        <v/>
      </c>
      <c r="AU140" s="1062" t="str">
        <f>IF(A140=AU16,D140,"")</f>
        <v/>
      </c>
      <c r="AV140" s="1091" t="str">
        <f>IF(A140=AU16,C140,"")</f>
        <v/>
      </c>
      <c r="AW140" s="1092" t="str">
        <f>IF(ISTEXT(AU140),AU140,(AU140/AU22)*AW22)</f>
        <v/>
      </c>
    </row>
    <row r="141" spans="1:49" ht="18.75">
      <c r="A141" s="1058"/>
      <c r="B141" s="1352"/>
      <c r="C141" s="1409"/>
      <c r="D141" s="1410"/>
      <c r="E141" s="1062" t="str">
        <f>IF(A141=E16,D141,"")</f>
        <v/>
      </c>
      <c r="F141" s="1063" t="str">
        <f>IF(A141=E16,C141,"")</f>
        <v/>
      </c>
      <c r="G141" s="1064" t="str">
        <f>IF(ISTEXT(E141),E141,(E141/E22)*G22)</f>
        <v/>
      </c>
      <c r="H141" s="1062" t="str">
        <f>IF(A141=H16,D141,"")</f>
        <v/>
      </c>
      <c r="I141" s="1065" t="str">
        <f>IF(A141=H16,C141,"")</f>
        <v/>
      </c>
      <c r="J141" s="1066" t="str">
        <f>IF(ISTEXT(H141),H141,(H141/H22)*J22)</f>
        <v/>
      </c>
      <c r="K141" s="1062" t="str">
        <f>IF(A141=K16,D141,"")</f>
        <v/>
      </c>
      <c r="L141" s="1067" t="str">
        <f>IF(A141=K16,C141,"")</f>
        <v/>
      </c>
      <c r="M141" s="1068" t="str">
        <f>IF(ISTEXT(K141),K141,(K141/K22)*M22)</f>
        <v/>
      </c>
      <c r="N141" s="1062" t="str">
        <f>IF(A141=N16,D141,"")</f>
        <v/>
      </c>
      <c r="O141" s="1069" t="str">
        <f>IF(A141=N16,C141,"")</f>
        <v/>
      </c>
      <c r="P141" s="1070" t="str">
        <f>IF(ISTEXT(N141),N141,(N141/N22)*P22)</f>
        <v/>
      </c>
      <c r="Q141" s="1062" t="str">
        <f>IF(A141=Q16,D141,"")</f>
        <v/>
      </c>
      <c r="R141" s="1071" t="str">
        <f>IF(A141=Q16,C141,"")</f>
        <v/>
      </c>
      <c r="S141" s="1072" t="str">
        <f>IF(ISTEXT(Q141),Q141,(Q141/Q22)*S22)</f>
        <v/>
      </c>
      <c r="T141" s="1062" t="str">
        <f>IF(A141=T16,D141,"")</f>
        <v/>
      </c>
      <c r="U141" s="1073" t="str">
        <f>IF(A141=T16,C141,"")</f>
        <v/>
      </c>
      <c r="V141" s="1074" t="str">
        <f>IF(ISTEXT(T141),T141,(T141/T22)*V22)</f>
        <v/>
      </c>
      <c r="W141" s="1062" t="str">
        <f>IF(A141=W16,D141,"")</f>
        <v/>
      </c>
      <c r="X141" s="1075" t="str">
        <f>IF(A141=W16,C141,"")</f>
        <v/>
      </c>
      <c r="Y141" s="1076" t="str">
        <f>IF(ISTEXT(W141),W141,(W141/W22)*Y22)</f>
        <v/>
      </c>
      <c r="Z141" s="1062" t="str">
        <f>IF(A141=Z16,D141,"")</f>
        <v/>
      </c>
      <c r="AA141" s="1077" t="str">
        <f>IF(A141=Z16,C141,"")</f>
        <v/>
      </c>
      <c r="AB141" s="1078" t="str">
        <f>IF(ISTEXT(Z141),Z141,(Z141/Z22)*AB22)</f>
        <v/>
      </c>
      <c r="AC141" s="1062" t="str">
        <f>IF(A141=AC16,D141,"")</f>
        <v/>
      </c>
      <c r="AD141" s="1079" t="str">
        <f>IF(A141=AC16,C141,"")</f>
        <v/>
      </c>
      <c r="AE141" s="1080" t="str">
        <f>IF(ISTEXT(AC141),AC141,(AC141/AC22)*AE22)</f>
        <v/>
      </c>
      <c r="AF141" s="1062" t="str">
        <f>IF(A141=AF16,D141,"")</f>
        <v/>
      </c>
      <c r="AG141" s="1081" t="str">
        <f>IF(A141=AF16,C141,"")</f>
        <v/>
      </c>
      <c r="AH141" s="1082" t="str">
        <f>IF(ISTEXT(AF141),AF141,(AF141/AF22)*AH22)</f>
        <v/>
      </c>
      <c r="AI141" s="1062" t="str">
        <f>IF(A141=AI16,D141,"")</f>
        <v/>
      </c>
      <c r="AJ141" s="1083" t="str">
        <f>IF(A141=AI16,C141,"")</f>
        <v/>
      </c>
      <c r="AK141" s="1084" t="str">
        <f>IF(ISTEXT(AI141),AI141,(AI141/AI22)*AK22)</f>
        <v/>
      </c>
      <c r="AL141" s="1062" t="str">
        <f>IF(A141=AL16,D141,"")</f>
        <v/>
      </c>
      <c r="AM141" s="1085" t="str">
        <f>IF(A141=AL16,C141,"")</f>
        <v/>
      </c>
      <c r="AN141" s="1086" t="str">
        <f>IF(ISTEXT(AL141),AL141,(AL141/AL22)*AN22)</f>
        <v/>
      </c>
      <c r="AO141" s="1062" t="str">
        <f>IF(A141=AO16,D141,"")</f>
        <v/>
      </c>
      <c r="AP141" s="1087" t="str">
        <f>IF(A141=AO16,C141,"")</f>
        <v/>
      </c>
      <c r="AQ141" s="1088" t="str">
        <f>IF(ISTEXT(AO141),AO141,(AO141/AO22)*AQ22)</f>
        <v/>
      </c>
      <c r="AR141" s="1062" t="str">
        <f>IF(A141=AR16,D141,"")</f>
        <v/>
      </c>
      <c r="AS141" s="1089" t="str">
        <f>IF(A141=AR16,C141,"")</f>
        <v/>
      </c>
      <c r="AT141" s="1090" t="str">
        <f>IF(ISTEXT(AR141),AR141,(AR141/AR22)*AT22)</f>
        <v/>
      </c>
      <c r="AU141" s="1062" t="str">
        <f>IF(A141=AU16,D141,"")</f>
        <v/>
      </c>
      <c r="AV141" s="1091" t="str">
        <f>IF(A141=AU16,C141,"")</f>
        <v/>
      </c>
      <c r="AW141" s="1092" t="str">
        <f>IF(ISTEXT(AU141),AU141,(AU141/AU22)*AW22)</f>
        <v/>
      </c>
    </row>
    <row r="142" spans="1:49" ht="18.75">
      <c r="A142" s="1058"/>
      <c r="B142" s="1352"/>
      <c r="C142" s="1409"/>
      <c r="D142" s="1410"/>
      <c r="E142" s="1062" t="str">
        <f>IF(A142=E16,D142,"")</f>
        <v/>
      </c>
      <c r="F142" s="1063" t="str">
        <f>IF(A142=E16,C142,"")</f>
        <v/>
      </c>
      <c r="G142" s="1064" t="str">
        <f>IF(ISTEXT(E142),E142,(E142/E22)*G22)</f>
        <v/>
      </c>
      <c r="H142" s="1062" t="str">
        <f>IF(A142=H16,D142,"")</f>
        <v/>
      </c>
      <c r="I142" s="1065" t="str">
        <f>IF(A142=H16,C142,"")</f>
        <v/>
      </c>
      <c r="J142" s="1066" t="str">
        <f>IF(ISTEXT(H142),H142,(H142/H22)*J22)</f>
        <v/>
      </c>
      <c r="K142" s="1062" t="str">
        <f>IF(A142=K16,D142,"")</f>
        <v/>
      </c>
      <c r="L142" s="1067" t="str">
        <f>IF(A142=K16,C142,"")</f>
        <v/>
      </c>
      <c r="M142" s="1068" t="str">
        <f>IF(ISTEXT(K142),K142,(K142/K22)*M22)</f>
        <v/>
      </c>
      <c r="N142" s="1062" t="str">
        <f>IF(A142=N16,D142,"")</f>
        <v/>
      </c>
      <c r="O142" s="1069" t="str">
        <f>IF(A142=N16,C142,"")</f>
        <v/>
      </c>
      <c r="P142" s="1070" t="str">
        <f>IF(ISTEXT(N142),N142,(N142/N22)*P22)</f>
        <v/>
      </c>
      <c r="Q142" s="1062" t="str">
        <f>IF(A142=Q16,D142,"")</f>
        <v/>
      </c>
      <c r="R142" s="1071" t="str">
        <f>IF(A142=Q16,C142,"")</f>
        <v/>
      </c>
      <c r="S142" s="1072" t="str">
        <f>IF(ISTEXT(Q142),Q142,(Q142/Q22)*S22)</f>
        <v/>
      </c>
      <c r="T142" s="1062" t="str">
        <f>IF(A142=T16,D142,"")</f>
        <v/>
      </c>
      <c r="U142" s="1073" t="str">
        <f>IF(A142=T16,C142,"")</f>
        <v/>
      </c>
      <c r="V142" s="1074" t="str">
        <f>IF(ISTEXT(T142),T142,(T142/T22)*V22)</f>
        <v/>
      </c>
      <c r="W142" s="1062" t="str">
        <f>IF(A142=W16,D142,"")</f>
        <v/>
      </c>
      <c r="X142" s="1075" t="str">
        <f>IF(A142=W16,C142,"")</f>
        <v/>
      </c>
      <c r="Y142" s="1076" t="str">
        <f>IF(ISTEXT(W142),W142,(W142/W22)*Y22)</f>
        <v/>
      </c>
      <c r="Z142" s="1062" t="str">
        <f>IF(A142=Z16,D142,"")</f>
        <v/>
      </c>
      <c r="AA142" s="1077" t="str">
        <f>IF(A142=Z16,C142,"")</f>
        <v/>
      </c>
      <c r="AB142" s="1078" t="str">
        <f>IF(ISTEXT(Z142),Z142,(Z142/Z22)*AB22)</f>
        <v/>
      </c>
      <c r="AC142" s="1062" t="str">
        <f>IF(A142=AC16,D142,"")</f>
        <v/>
      </c>
      <c r="AD142" s="1079" t="str">
        <f>IF(A142=AC16,C142,"")</f>
        <v/>
      </c>
      <c r="AE142" s="1080" t="str">
        <f>IF(ISTEXT(AC142),AC142,(AC142/AC22)*AE22)</f>
        <v/>
      </c>
      <c r="AF142" s="1062" t="str">
        <f>IF(A142=AF16,D142,"")</f>
        <v/>
      </c>
      <c r="AG142" s="1081" t="str">
        <f>IF(A142=AF16,C142,"")</f>
        <v/>
      </c>
      <c r="AH142" s="1082" t="str">
        <f>IF(ISTEXT(AF142),AF142,(AF142/AF22)*AH22)</f>
        <v/>
      </c>
      <c r="AI142" s="1062" t="str">
        <f>IF(A142=AI16,D142,"")</f>
        <v/>
      </c>
      <c r="AJ142" s="1083" t="str">
        <f>IF(A142=AI16,C142,"")</f>
        <v/>
      </c>
      <c r="AK142" s="1084" t="str">
        <f>IF(ISTEXT(AI142),AI142,(AI142/AI22)*AK22)</f>
        <v/>
      </c>
      <c r="AL142" s="1062" t="str">
        <f>IF(A142=AL16,D142,"")</f>
        <v/>
      </c>
      <c r="AM142" s="1085" t="str">
        <f>IF(A142=AL16,C142,"")</f>
        <v/>
      </c>
      <c r="AN142" s="1086" t="str">
        <f>IF(ISTEXT(AL142),AL142,(AL142/AL22)*AN22)</f>
        <v/>
      </c>
      <c r="AO142" s="1062" t="str">
        <f>IF(A142=AO16,D142,"")</f>
        <v/>
      </c>
      <c r="AP142" s="1087" t="str">
        <f>IF(A142=AO16,C142,"")</f>
        <v/>
      </c>
      <c r="AQ142" s="1088" t="str">
        <f>IF(ISTEXT(AO142),AO142,(AO142/AO22)*AQ22)</f>
        <v/>
      </c>
      <c r="AR142" s="1062" t="str">
        <f>IF(A142=AR16,D142,"")</f>
        <v/>
      </c>
      <c r="AS142" s="1089" t="str">
        <f>IF(A142=AR16,C142,"")</f>
        <v/>
      </c>
      <c r="AT142" s="1090" t="str">
        <f>IF(ISTEXT(AR142),AR142,(AR142/AR22)*AT22)</f>
        <v/>
      </c>
      <c r="AU142" s="1062" t="str">
        <f>IF(A142=AU16,D142,"")</f>
        <v/>
      </c>
      <c r="AV142" s="1091" t="str">
        <f>IF(A142=AU16,C142,"")</f>
        <v/>
      </c>
      <c r="AW142" s="1092" t="str">
        <f>IF(ISTEXT(AU142),AU142,(AU142/AU22)*AW22)</f>
        <v/>
      </c>
    </row>
    <row r="143" spans="1:49" ht="18.75">
      <c r="A143" s="1058"/>
      <c r="B143" s="1352"/>
      <c r="C143" s="1409"/>
      <c r="D143" s="1410"/>
      <c r="E143" s="1062" t="str">
        <f>IF(A143=E16,D143,"")</f>
        <v/>
      </c>
      <c r="F143" s="1063" t="str">
        <f>IF(A143=E16,C143,"")</f>
        <v/>
      </c>
      <c r="G143" s="1064" t="str">
        <f>IF(ISTEXT(E143),E143,(E143/E22)*G22)</f>
        <v/>
      </c>
      <c r="H143" s="1062" t="str">
        <f>IF(A143=H16,D143,"")</f>
        <v/>
      </c>
      <c r="I143" s="1065" t="str">
        <f>IF(A143=H16,C143,"")</f>
        <v/>
      </c>
      <c r="J143" s="1066" t="str">
        <f>IF(ISTEXT(H143),H143,(H143/H22)*J22)</f>
        <v/>
      </c>
      <c r="K143" s="1062" t="str">
        <f>IF(A143=K16,D143,"")</f>
        <v/>
      </c>
      <c r="L143" s="1067" t="str">
        <f>IF(A143=K16,C143,"")</f>
        <v/>
      </c>
      <c r="M143" s="1068" t="str">
        <f>IF(ISTEXT(K143),K143,(K143/K22)*M22)</f>
        <v/>
      </c>
      <c r="N143" s="1062" t="str">
        <f>IF(A143=N16,D143,"")</f>
        <v/>
      </c>
      <c r="O143" s="1069" t="str">
        <f>IF(A143=N16,C143,"")</f>
        <v/>
      </c>
      <c r="P143" s="1070" t="str">
        <f>IF(ISTEXT(N143),N143,(N143/N22)*P22)</f>
        <v/>
      </c>
      <c r="Q143" s="1062" t="str">
        <f>IF(A143=Q16,D143,"")</f>
        <v/>
      </c>
      <c r="R143" s="1071" t="str">
        <f>IF(A143=Q16,C143,"")</f>
        <v/>
      </c>
      <c r="S143" s="1072" t="str">
        <f>IF(ISTEXT(Q143),Q143,(Q143/Q22)*S22)</f>
        <v/>
      </c>
      <c r="T143" s="1062" t="str">
        <f>IF(A143=T16,D143,"")</f>
        <v/>
      </c>
      <c r="U143" s="1073" t="str">
        <f>IF(A143=T16,C143,"")</f>
        <v/>
      </c>
      <c r="V143" s="1074" t="str">
        <f>IF(ISTEXT(T143),T143,(T143/T22)*V22)</f>
        <v/>
      </c>
      <c r="W143" s="1062" t="str">
        <f>IF(A143=W16,D143,"")</f>
        <v/>
      </c>
      <c r="X143" s="1075" t="str">
        <f>IF(A143=W16,C143,"")</f>
        <v/>
      </c>
      <c r="Y143" s="1076" t="str">
        <f>IF(ISTEXT(W143),W143,(W143/W22)*Y22)</f>
        <v/>
      </c>
      <c r="Z143" s="1062" t="str">
        <f>IF(A143=Z16,D143,"")</f>
        <v/>
      </c>
      <c r="AA143" s="1077" t="str">
        <f>IF(A143=Z16,C143,"")</f>
        <v/>
      </c>
      <c r="AB143" s="1078" t="str">
        <f>IF(ISTEXT(Z143),Z143,(Z143/Z22)*AB22)</f>
        <v/>
      </c>
      <c r="AC143" s="1062" t="str">
        <f>IF(A143=AC16,D143,"")</f>
        <v/>
      </c>
      <c r="AD143" s="1079" t="str">
        <f>IF(A143=AC16,C143,"")</f>
        <v/>
      </c>
      <c r="AE143" s="1080" t="str">
        <f>IF(ISTEXT(AC143),AC143,(AC143/AC22)*AE22)</f>
        <v/>
      </c>
      <c r="AF143" s="1062" t="str">
        <f>IF(A143=AF16,D143,"")</f>
        <v/>
      </c>
      <c r="AG143" s="1081" t="str">
        <f>IF(A143=AF16,C143,"")</f>
        <v/>
      </c>
      <c r="AH143" s="1082" t="str">
        <f>IF(ISTEXT(AF143),AF143,(AF143/AF22)*AH22)</f>
        <v/>
      </c>
      <c r="AI143" s="1062" t="str">
        <f>IF(A143=AI16,D143,"")</f>
        <v/>
      </c>
      <c r="AJ143" s="1083" t="str">
        <f>IF(A143=AI16,C143,"")</f>
        <v/>
      </c>
      <c r="AK143" s="1084" t="str">
        <f>IF(ISTEXT(AI143),AI143,(AI143/AI22)*AK22)</f>
        <v/>
      </c>
      <c r="AL143" s="1062" t="str">
        <f>IF(A143=AL16,D143,"")</f>
        <v/>
      </c>
      <c r="AM143" s="1085" t="str">
        <f>IF(A143=AL16,C143,"")</f>
        <v/>
      </c>
      <c r="AN143" s="1086" t="str">
        <f>IF(ISTEXT(AL143),AL143,(AL143/AL22)*AN22)</f>
        <v/>
      </c>
      <c r="AO143" s="1062" t="str">
        <f>IF(A143=AO16,D143,"")</f>
        <v/>
      </c>
      <c r="AP143" s="1087" t="str">
        <f>IF(A143=AO16,C143,"")</f>
        <v/>
      </c>
      <c r="AQ143" s="1088" t="str">
        <f>IF(ISTEXT(AO143),AO143,(AO143/AO22)*AQ22)</f>
        <v/>
      </c>
      <c r="AR143" s="1062" t="str">
        <f>IF(A143=AR16,D143,"")</f>
        <v/>
      </c>
      <c r="AS143" s="1089" t="str">
        <f>IF(A143=AR16,C143,"")</f>
        <v/>
      </c>
      <c r="AT143" s="1090" t="str">
        <f>IF(ISTEXT(AR143),AR143,(AR143/AR22)*AT22)</f>
        <v/>
      </c>
      <c r="AU143" s="1062" t="str">
        <f>IF(A143=AU16,D143,"")</f>
        <v/>
      </c>
      <c r="AV143" s="1091" t="str">
        <f>IF(A143=AU16,C143,"")</f>
        <v/>
      </c>
      <c r="AW143" s="1092" t="str">
        <f>IF(ISTEXT(AU143),AU143,(AU143/AU22)*AW22)</f>
        <v/>
      </c>
    </row>
    <row r="144" spans="1:49" ht="18.75">
      <c r="A144" s="1058"/>
      <c r="B144" s="1352"/>
      <c r="C144" s="1409"/>
      <c r="D144" s="1410"/>
      <c r="E144" s="1062" t="str">
        <f>IF(A144=E16,D144,"")</f>
        <v/>
      </c>
      <c r="F144" s="1063" t="str">
        <f>IF(A144=E16,C144,"")</f>
        <v/>
      </c>
      <c r="G144" s="1064" t="str">
        <f>IF(ISTEXT(E144),E144,(E144/E22)*G22)</f>
        <v/>
      </c>
      <c r="H144" s="1062" t="str">
        <f>IF(A144=H16,D144,"")</f>
        <v/>
      </c>
      <c r="I144" s="1065" t="str">
        <f>IF(A144=H16,C144,"")</f>
        <v/>
      </c>
      <c r="J144" s="1066" t="str">
        <f>IF(ISTEXT(H144),H144,(H144/H22)*J22)</f>
        <v/>
      </c>
      <c r="K144" s="1062" t="str">
        <f>IF(A144=K16,D144,"")</f>
        <v/>
      </c>
      <c r="L144" s="1067" t="str">
        <f>IF(A144=K16,C144,"")</f>
        <v/>
      </c>
      <c r="M144" s="1068" t="str">
        <f>IF(ISTEXT(K144),K144,(K144/K22)*M22)</f>
        <v/>
      </c>
      <c r="N144" s="1062" t="str">
        <f>IF(A144=N16,D144,"")</f>
        <v/>
      </c>
      <c r="O144" s="1069" t="str">
        <f>IF(A144=N16,C144,"")</f>
        <v/>
      </c>
      <c r="P144" s="1070" t="str">
        <f>IF(ISTEXT(N144),N144,(N144/N22)*P22)</f>
        <v/>
      </c>
      <c r="Q144" s="1062" t="str">
        <f>IF(A144=Q16,D144,"")</f>
        <v/>
      </c>
      <c r="R144" s="1071" t="str">
        <f>IF(A144=Q16,C144,"")</f>
        <v/>
      </c>
      <c r="S144" s="1072" t="str">
        <f>IF(ISTEXT(Q144),Q144,(Q144/Q22)*S22)</f>
        <v/>
      </c>
      <c r="T144" s="1062" t="str">
        <f>IF(A144=T16,D144,"")</f>
        <v/>
      </c>
      <c r="U144" s="1073" t="str">
        <f>IF(A144=T16,C144,"")</f>
        <v/>
      </c>
      <c r="V144" s="1074" t="str">
        <f>IF(ISTEXT(T144),T144,(T144/T22)*V22)</f>
        <v/>
      </c>
      <c r="W144" s="1062" t="str">
        <f>IF(A144=W16,D144,"")</f>
        <v/>
      </c>
      <c r="X144" s="1075" t="str">
        <f>IF(A144=W16,C144,"")</f>
        <v/>
      </c>
      <c r="Y144" s="1076" t="str">
        <f>IF(ISTEXT(W144),W144,(W144/W22)*Y22)</f>
        <v/>
      </c>
      <c r="Z144" s="1062" t="str">
        <f>IF(A144=Z16,D144,"")</f>
        <v/>
      </c>
      <c r="AA144" s="1077" t="str">
        <f>IF(A144=Z16,C144,"")</f>
        <v/>
      </c>
      <c r="AB144" s="1078" t="str">
        <f>IF(ISTEXT(Z144),Z144,(Z144/Z22)*AB22)</f>
        <v/>
      </c>
      <c r="AC144" s="1062" t="str">
        <f>IF(A144=AC16,D144,"")</f>
        <v/>
      </c>
      <c r="AD144" s="1079" t="str">
        <f>IF(A144=AC16,C144,"")</f>
        <v/>
      </c>
      <c r="AE144" s="1080" t="str">
        <f>IF(ISTEXT(AC144),AC144,(AC144/AC22)*AE22)</f>
        <v/>
      </c>
      <c r="AF144" s="1062" t="str">
        <f>IF(A144=AF16,D144,"")</f>
        <v/>
      </c>
      <c r="AG144" s="1081" t="str">
        <f>IF(A144=AF16,C144,"")</f>
        <v/>
      </c>
      <c r="AH144" s="1082" t="str">
        <f>IF(ISTEXT(AF144),AF144,(AF144/AF22)*AH22)</f>
        <v/>
      </c>
      <c r="AI144" s="1062" t="str">
        <f>IF(A144=AI16,D144,"")</f>
        <v/>
      </c>
      <c r="AJ144" s="1083" t="str">
        <f>IF(A144=AI16,C144,"")</f>
        <v/>
      </c>
      <c r="AK144" s="1084" t="str">
        <f>IF(ISTEXT(AI144),AI144,(AI144/AI22)*AK22)</f>
        <v/>
      </c>
      <c r="AL144" s="1062" t="str">
        <f>IF(A144=AL16,D144,"")</f>
        <v/>
      </c>
      <c r="AM144" s="1085" t="str">
        <f>IF(A144=AL16,C144,"")</f>
        <v/>
      </c>
      <c r="AN144" s="1086" t="str">
        <f>IF(ISTEXT(AL144),AL144,(AL144/AL22)*AN22)</f>
        <v/>
      </c>
      <c r="AO144" s="1062" t="str">
        <f>IF(A144=AO16,D144,"")</f>
        <v/>
      </c>
      <c r="AP144" s="1087" t="str">
        <f>IF(A144=AO16,C144,"")</f>
        <v/>
      </c>
      <c r="AQ144" s="1088" t="str">
        <f>IF(ISTEXT(AO144),AO144,(AO144/AO22)*AQ22)</f>
        <v/>
      </c>
      <c r="AR144" s="1062" t="str">
        <f>IF(A144=AR16,D144,"")</f>
        <v/>
      </c>
      <c r="AS144" s="1089" t="str">
        <f>IF(A144=AR16,C144,"")</f>
        <v/>
      </c>
      <c r="AT144" s="1090" t="str">
        <f>IF(ISTEXT(AR144),AR144,(AR144/AR22)*AT22)</f>
        <v/>
      </c>
      <c r="AU144" s="1062" t="str">
        <f>IF(A144=AU16,D144,"")</f>
        <v/>
      </c>
      <c r="AV144" s="1091" t="str">
        <f>IF(A144=AU16,C144,"")</f>
        <v/>
      </c>
      <c r="AW144" s="1092" t="str">
        <f>IF(ISTEXT(AU144),AU144,(AU144/AU22)*AW22)</f>
        <v/>
      </c>
    </row>
    <row r="145" spans="1:49" ht="18.75">
      <c r="A145" s="1058"/>
      <c r="B145" s="1352"/>
      <c r="C145" s="1409"/>
      <c r="D145" s="1410"/>
      <c r="E145" s="1062" t="str">
        <f>IF(A145=E16,D145,"")</f>
        <v/>
      </c>
      <c r="F145" s="1063" t="str">
        <f>IF(A145=E16,C145,"")</f>
        <v/>
      </c>
      <c r="G145" s="1064" t="str">
        <f>IF(ISTEXT(E145),E145,(E145/E22)*G22)</f>
        <v/>
      </c>
      <c r="H145" s="1062" t="str">
        <f>IF(A145=H16,D145,"")</f>
        <v/>
      </c>
      <c r="I145" s="1065" t="str">
        <f>IF(A145=H16,C145,"")</f>
        <v/>
      </c>
      <c r="J145" s="1066" t="str">
        <f>IF(ISTEXT(H145),H145,(H145/H22)*J22)</f>
        <v/>
      </c>
      <c r="K145" s="1062" t="str">
        <f>IF(A145=K16,D145,"")</f>
        <v/>
      </c>
      <c r="L145" s="1067" t="str">
        <f>IF(A145=K16,C145,"")</f>
        <v/>
      </c>
      <c r="M145" s="1068" t="str">
        <f>IF(ISTEXT(K145),K145,(K145/K22)*M22)</f>
        <v/>
      </c>
      <c r="N145" s="1062" t="str">
        <f>IF(A145=N16,D145,"")</f>
        <v/>
      </c>
      <c r="O145" s="1069" t="str">
        <f>IF(A145=N16,C145,"")</f>
        <v/>
      </c>
      <c r="P145" s="1070" t="str">
        <f>IF(ISTEXT(N145),N145,(N145/N22)*P22)</f>
        <v/>
      </c>
      <c r="Q145" s="1062" t="str">
        <f>IF(A145=Q16,D145,"")</f>
        <v/>
      </c>
      <c r="R145" s="1071" t="str">
        <f>IF(A145=Q16,C145,"")</f>
        <v/>
      </c>
      <c r="S145" s="1072" t="str">
        <f>IF(ISTEXT(Q145),Q145,(Q145/Q22)*S22)</f>
        <v/>
      </c>
      <c r="T145" s="1062" t="str">
        <f>IF(A145=T16,D145,"")</f>
        <v/>
      </c>
      <c r="U145" s="1073" t="str">
        <f>IF(A145=T16,C145,"")</f>
        <v/>
      </c>
      <c r="V145" s="1074" t="str">
        <f>IF(ISTEXT(T145),T145,(T145/T22)*V22)</f>
        <v/>
      </c>
      <c r="W145" s="1062" t="str">
        <f>IF(A145=W16,D145,"")</f>
        <v/>
      </c>
      <c r="X145" s="1075" t="str">
        <f>IF(A145=W16,C145,"")</f>
        <v/>
      </c>
      <c r="Y145" s="1076" t="str">
        <f>IF(ISTEXT(W145),W145,(W145/W22)*Y22)</f>
        <v/>
      </c>
      <c r="Z145" s="1062" t="str">
        <f>IF(A145=Z16,D145,"")</f>
        <v/>
      </c>
      <c r="AA145" s="1077" t="str">
        <f>IF(A145=Z16,C145,"")</f>
        <v/>
      </c>
      <c r="AB145" s="1078" t="str">
        <f>IF(ISTEXT(Z145),Z145,(Z145/Z22)*AB22)</f>
        <v/>
      </c>
      <c r="AC145" s="1062" t="str">
        <f>IF(A145=AC16,D145,"")</f>
        <v/>
      </c>
      <c r="AD145" s="1079" t="str">
        <f>IF(A145=AC16,C145,"")</f>
        <v/>
      </c>
      <c r="AE145" s="1080" t="str">
        <f>IF(ISTEXT(AC145),AC145,(AC145/AC22)*AE22)</f>
        <v/>
      </c>
      <c r="AF145" s="1062" t="str">
        <f>IF(A145=AF16,D145,"")</f>
        <v/>
      </c>
      <c r="AG145" s="1081" t="str">
        <f>IF(A145=AF16,C145,"")</f>
        <v/>
      </c>
      <c r="AH145" s="1082" t="str">
        <f>IF(ISTEXT(AF145),AF145,(AF145/AF22)*AH22)</f>
        <v/>
      </c>
      <c r="AI145" s="1062" t="str">
        <f>IF(A145=AI16,D145,"")</f>
        <v/>
      </c>
      <c r="AJ145" s="1083" t="str">
        <f>IF(A145=AI16,C145,"")</f>
        <v/>
      </c>
      <c r="AK145" s="1084" t="str">
        <f>IF(ISTEXT(AI145),AI145,(AI145/AI22)*AK22)</f>
        <v/>
      </c>
      <c r="AL145" s="1062" t="str">
        <f>IF(A145=AL16,D145,"")</f>
        <v/>
      </c>
      <c r="AM145" s="1085" t="str">
        <f>IF(A145=AL16,C145,"")</f>
        <v/>
      </c>
      <c r="AN145" s="1086" t="str">
        <f>IF(ISTEXT(AL145),AL145,(AL145/AL22)*AN22)</f>
        <v/>
      </c>
      <c r="AO145" s="1062" t="str">
        <f>IF(A145=AO16,D145,"")</f>
        <v/>
      </c>
      <c r="AP145" s="1087" t="str">
        <f>IF(A145=AO16,C145,"")</f>
        <v/>
      </c>
      <c r="AQ145" s="1088" t="str">
        <f>IF(ISTEXT(AO145),AO145,(AO145/AO22)*AQ22)</f>
        <v/>
      </c>
      <c r="AR145" s="1062" t="str">
        <f>IF(A145=AR16,D145,"")</f>
        <v/>
      </c>
      <c r="AS145" s="1089" t="str">
        <f>IF(A145=AR16,C145,"")</f>
        <v/>
      </c>
      <c r="AT145" s="1090" t="str">
        <f>IF(ISTEXT(AR145),AR145,(AR145/AR22)*AT22)</f>
        <v/>
      </c>
      <c r="AU145" s="1062" t="str">
        <f>IF(A145=AU16,D145,"")</f>
        <v/>
      </c>
      <c r="AV145" s="1091" t="str">
        <f>IF(A145=AU16,C145,"")</f>
        <v/>
      </c>
      <c r="AW145" s="1092" t="str">
        <f>IF(ISTEXT(AU145),AU145,(AU145/AU22)*AW22)</f>
        <v/>
      </c>
    </row>
    <row r="146" spans="1:49" ht="18.75">
      <c r="A146" s="1058"/>
      <c r="B146" s="1352"/>
      <c r="C146" s="1409"/>
      <c r="D146" s="1410"/>
      <c r="E146" s="1062" t="str">
        <f>IF(A146=E16,D146,"")</f>
        <v/>
      </c>
      <c r="F146" s="1063" t="str">
        <f>IF(A146=E16,C146,"")</f>
        <v/>
      </c>
      <c r="G146" s="1064" t="str">
        <f>IF(ISTEXT(E146),E146,(E146/E22)*G22)</f>
        <v/>
      </c>
      <c r="H146" s="1062" t="str">
        <f>IF(A146=H16,D146,"")</f>
        <v/>
      </c>
      <c r="I146" s="1065" t="str">
        <f>IF(A146=H16,C146,"")</f>
        <v/>
      </c>
      <c r="J146" s="1066" t="str">
        <f>IF(ISTEXT(H146),H146,(H146/H22)*J22)</f>
        <v/>
      </c>
      <c r="K146" s="1062" t="str">
        <f>IF(A146=K16,D146,"")</f>
        <v/>
      </c>
      <c r="L146" s="1067" t="str">
        <f>IF(A146=K16,C146,"")</f>
        <v/>
      </c>
      <c r="M146" s="1068" t="str">
        <f>IF(ISTEXT(K146),K146,(K146/K22)*M22)</f>
        <v/>
      </c>
      <c r="N146" s="1062" t="str">
        <f>IF(A146=N16,D146,"")</f>
        <v/>
      </c>
      <c r="O146" s="1069" t="str">
        <f>IF(A146=N16,C146,"")</f>
        <v/>
      </c>
      <c r="P146" s="1070" t="str">
        <f>IF(ISTEXT(N146),N146,(N146/N22)*P22)</f>
        <v/>
      </c>
      <c r="Q146" s="1062" t="str">
        <f>IF(A146=Q16,D146,"")</f>
        <v/>
      </c>
      <c r="R146" s="1071" t="str">
        <f>IF(A146=Q16,C146,"")</f>
        <v/>
      </c>
      <c r="S146" s="1072" t="str">
        <f>IF(ISTEXT(Q146),Q146,(Q146/Q22)*S22)</f>
        <v/>
      </c>
      <c r="T146" s="1062" t="str">
        <f>IF(A146=T16,D146,"")</f>
        <v/>
      </c>
      <c r="U146" s="1073" t="str">
        <f>IF(A146=T16,C146,"")</f>
        <v/>
      </c>
      <c r="V146" s="1074" t="str">
        <f>IF(ISTEXT(T146),T146,(T146/T22)*V22)</f>
        <v/>
      </c>
      <c r="W146" s="1062" t="str">
        <f>IF(A146=W16,D146,"")</f>
        <v/>
      </c>
      <c r="X146" s="1075" t="str">
        <f>IF(A146=W16,C146,"")</f>
        <v/>
      </c>
      <c r="Y146" s="1076" t="str">
        <f>IF(ISTEXT(W146),W146,(W146/W22)*Y22)</f>
        <v/>
      </c>
      <c r="Z146" s="1062" t="str">
        <f>IF(A146=Z16,D146,"")</f>
        <v/>
      </c>
      <c r="AA146" s="1077" t="str">
        <f>IF(A146=Z16,C146,"")</f>
        <v/>
      </c>
      <c r="AB146" s="1078" t="str">
        <f>IF(ISTEXT(Z146),Z146,(Z146/Z22)*AB22)</f>
        <v/>
      </c>
      <c r="AC146" s="1062" t="str">
        <f>IF(A146=AC16,D146,"")</f>
        <v/>
      </c>
      <c r="AD146" s="1079" t="str">
        <f>IF(A146=AC16,C146,"")</f>
        <v/>
      </c>
      <c r="AE146" s="1080" t="str">
        <f>IF(ISTEXT(AC146),AC146,(AC146/AC22)*AE22)</f>
        <v/>
      </c>
      <c r="AF146" s="1062" t="str">
        <f>IF(A146=AF16,D146,"")</f>
        <v/>
      </c>
      <c r="AG146" s="1081" t="str">
        <f>IF(A146=AF16,C146,"")</f>
        <v/>
      </c>
      <c r="AH146" s="1082" t="str">
        <f>IF(ISTEXT(AF146),AF146,(AF146/AF22)*AH22)</f>
        <v/>
      </c>
      <c r="AI146" s="1062" t="str">
        <f>IF(A146=AI16,D146,"")</f>
        <v/>
      </c>
      <c r="AJ146" s="1083" t="str">
        <f>IF(A146=AI16,C146,"")</f>
        <v/>
      </c>
      <c r="AK146" s="1084" t="str">
        <f>IF(ISTEXT(AI146),AI146,(AI146/AI22)*AK22)</f>
        <v/>
      </c>
      <c r="AL146" s="1062" t="str">
        <f>IF(A146=AL16,D146,"")</f>
        <v/>
      </c>
      <c r="AM146" s="1085" t="str">
        <f>IF(A146=AL16,C146,"")</f>
        <v/>
      </c>
      <c r="AN146" s="1086" t="str">
        <f>IF(ISTEXT(AL146),AL146,(AL146/AL22)*AN22)</f>
        <v/>
      </c>
      <c r="AO146" s="1062" t="str">
        <f>IF(A146=AO16,D146,"")</f>
        <v/>
      </c>
      <c r="AP146" s="1087" t="str">
        <f>IF(A146=AO16,C146,"")</f>
        <v/>
      </c>
      <c r="AQ146" s="1088" t="str">
        <f>IF(ISTEXT(AO146),AO146,(AO146/AO22)*AQ22)</f>
        <v/>
      </c>
      <c r="AR146" s="1062" t="str">
        <f>IF(A146=AR16,D146,"")</f>
        <v/>
      </c>
      <c r="AS146" s="1089" t="str">
        <f>IF(A146=AR16,C146,"")</f>
        <v/>
      </c>
      <c r="AT146" s="1090" t="str">
        <f>IF(ISTEXT(AR146),AR146,(AR146/AR22)*AT22)</f>
        <v/>
      </c>
      <c r="AU146" s="1062" t="str">
        <f>IF(A146=AU16,D146,"")</f>
        <v/>
      </c>
      <c r="AV146" s="1091" t="str">
        <f>IF(A146=AU16,C146,"")</f>
        <v/>
      </c>
      <c r="AW146" s="1092" t="str">
        <f>IF(ISTEXT(AU146),AU146,(AU146/AU22)*AW22)</f>
        <v/>
      </c>
    </row>
    <row r="147" spans="1:49" ht="18.75">
      <c r="A147" s="1058"/>
      <c r="B147" s="1352"/>
      <c r="C147" s="1409"/>
      <c r="D147" s="1410"/>
      <c r="E147" s="1062" t="str">
        <f>IF(A147=E16,D147,"")</f>
        <v/>
      </c>
      <c r="F147" s="1063" t="str">
        <f>IF(A147=E16,C147,"")</f>
        <v/>
      </c>
      <c r="G147" s="1064" t="str">
        <f>IF(ISTEXT(E147),E147,(E147/E22)*G22)</f>
        <v/>
      </c>
      <c r="H147" s="1062" t="str">
        <f>IF(A147=H16,D147,"")</f>
        <v/>
      </c>
      <c r="I147" s="1065" t="str">
        <f>IF(A147=H16,C147,"")</f>
        <v/>
      </c>
      <c r="J147" s="1066" t="str">
        <f>IF(ISTEXT(H147),H147,(H147/H22)*J22)</f>
        <v/>
      </c>
      <c r="K147" s="1062" t="str">
        <f>IF(A147=K16,D147,"")</f>
        <v/>
      </c>
      <c r="L147" s="1067" t="str">
        <f>IF(A147=K16,C147,"")</f>
        <v/>
      </c>
      <c r="M147" s="1068" t="str">
        <f>IF(ISTEXT(K147),K147,(K147/K22)*M22)</f>
        <v/>
      </c>
      <c r="N147" s="1062" t="str">
        <f>IF(A147=N16,D147,"")</f>
        <v/>
      </c>
      <c r="O147" s="1069" t="str">
        <f>IF(A147=N16,C147,"")</f>
        <v/>
      </c>
      <c r="P147" s="1070" t="str">
        <f>IF(ISTEXT(N147),N147,(N147/N22)*P22)</f>
        <v/>
      </c>
      <c r="Q147" s="1062" t="str">
        <f>IF(A147=Q16,D147,"")</f>
        <v/>
      </c>
      <c r="R147" s="1071" t="str">
        <f>IF(A147=Q16,C147,"")</f>
        <v/>
      </c>
      <c r="S147" s="1072" t="str">
        <f>IF(ISTEXT(Q147),Q147,(Q147/Q22)*S22)</f>
        <v/>
      </c>
      <c r="T147" s="1062" t="str">
        <f>IF(A147=T16,D147,"")</f>
        <v/>
      </c>
      <c r="U147" s="1073" t="str">
        <f>IF(A147=T16,C147,"")</f>
        <v/>
      </c>
      <c r="V147" s="1074" t="str">
        <f>IF(ISTEXT(T147),T147,(T147/T22)*V22)</f>
        <v/>
      </c>
      <c r="W147" s="1062" t="str">
        <f>IF(A147=W16,D147,"")</f>
        <v/>
      </c>
      <c r="X147" s="1075" t="str">
        <f>IF(A147=W16,C147,"")</f>
        <v/>
      </c>
      <c r="Y147" s="1076" t="str">
        <f>IF(ISTEXT(W147),W147,(W147/W22)*Y22)</f>
        <v/>
      </c>
      <c r="Z147" s="1062" t="str">
        <f>IF(A147=Z16,D147,"")</f>
        <v/>
      </c>
      <c r="AA147" s="1077" t="str">
        <f>IF(A147=Z16,C147,"")</f>
        <v/>
      </c>
      <c r="AB147" s="1078" t="str">
        <f>IF(ISTEXT(Z147),Z147,(Z147/Z22)*AB22)</f>
        <v/>
      </c>
      <c r="AC147" s="1062" t="str">
        <f>IF(A147=AC16,D147,"")</f>
        <v/>
      </c>
      <c r="AD147" s="1079" t="str">
        <f>IF(A147=AC16,C147,"")</f>
        <v/>
      </c>
      <c r="AE147" s="1080" t="str">
        <f>IF(ISTEXT(AC147),AC147,(AC147/AC22)*AE22)</f>
        <v/>
      </c>
      <c r="AF147" s="1062" t="str">
        <f>IF(A147=AF16,D147,"")</f>
        <v/>
      </c>
      <c r="AG147" s="1081" t="str">
        <f>IF(A147=AF16,C147,"")</f>
        <v/>
      </c>
      <c r="AH147" s="1082" t="str">
        <f>IF(ISTEXT(AF147),AF147,(AF147/AF22)*AH22)</f>
        <v/>
      </c>
      <c r="AI147" s="1062" t="str">
        <f>IF(A147=AI16,D147,"")</f>
        <v/>
      </c>
      <c r="AJ147" s="1083" t="str">
        <f>IF(A147=AI16,C147,"")</f>
        <v/>
      </c>
      <c r="AK147" s="1084" t="str">
        <f>IF(ISTEXT(AI147),AI147,(AI147/AI22)*AK22)</f>
        <v/>
      </c>
      <c r="AL147" s="1062" t="str">
        <f>IF(A147=AL16,D147,"")</f>
        <v/>
      </c>
      <c r="AM147" s="1085" t="str">
        <f>IF(A147=AL16,C147,"")</f>
        <v/>
      </c>
      <c r="AN147" s="1086" t="str">
        <f>IF(ISTEXT(AL147),AL147,(AL147/AL22)*AN22)</f>
        <v/>
      </c>
      <c r="AO147" s="1062" t="str">
        <f>IF(A147=AO16,D147,"")</f>
        <v/>
      </c>
      <c r="AP147" s="1087" t="str">
        <f>IF(A147=AO16,C147,"")</f>
        <v/>
      </c>
      <c r="AQ147" s="1088" t="str">
        <f>IF(ISTEXT(AO147),AO147,(AO147/AO22)*AQ22)</f>
        <v/>
      </c>
      <c r="AR147" s="1062" t="str">
        <f>IF(A147=AR16,D147,"")</f>
        <v/>
      </c>
      <c r="AS147" s="1089" t="str">
        <f>IF(A147=AR16,C147,"")</f>
        <v/>
      </c>
      <c r="AT147" s="1090" t="str">
        <f>IF(ISTEXT(AR147),AR147,(AR147/AR22)*AT22)</f>
        <v/>
      </c>
      <c r="AU147" s="1062" t="str">
        <f>IF(A147=AU16,D147,"")</f>
        <v/>
      </c>
      <c r="AV147" s="1091" t="str">
        <f>IF(A147=AU16,C147,"")</f>
        <v/>
      </c>
      <c r="AW147" s="1092" t="str">
        <f>IF(ISTEXT(AU147),AU147,(AU147/AU22)*AW22)</f>
        <v/>
      </c>
    </row>
    <row r="148" spans="1:49" ht="18.75">
      <c r="A148" s="1058"/>
      <c r="B148" s="1352"/>
      <c r="C148" s="1409"/>
      <c r="D148" s="1410"/>
      <c r="E148" s="1062" t="str">
        <f>IF(A148=E16,D148,"")</f>
        <v/>
      </c>
      <c r="F148" s="1063" t="str">
        <f>IF(A148=E16,C148,"")</f>
        <v/>
      </c>
      <c r="G148" s="1064" t="str">
        <f>IF(ISTEXT(E148),E148,(E148/E22)*G22)</f>
        <v/>
      </c>
      <c r="H148" s="1062" t="str">
        <f>IF(A148=H16,D148,"")</f>
        <v/>
      </c>
      <c r="I148" s="1065" t="str">
        <f>IF(A148=H16,C148,"")</f>
        <v/>
      </c>
      <c r="J148" s="1066" t="str">
        <f>IF(ISTEXT(H148),H148,(H148/H22)*J22)</f>
        <v/>
      </c>
      <c r="K148" s="1062" t="str">
        <f>IF(A148=K16,D148,"")</f>
        <v/>
      </c>
      <c r="L148" s="1067" t="str">
        <f>IF(A148=K16,C148,"")</f>
        <v/>
      </c>
      <c r="M148" s="1068" t="str">
        <f>IF(ISTEXT(K148),K148,(K148/K22)*M22)</f>
        <v/>
      </c>
      <c r="N148" s="1062" t="str">
        <f>IF(A148=N16,D148,"")</f>
        <v/>
      </c>
      <c r="O148" s="1069" t="str">
        <f>IF(A148=N16,C148,"")</f>
        <v/>
      </c>
      <c r="P148" s="1070" t="str">
        <f>IF(ISTEXT(N148),N148,(N148/N22)*P22)</f>
        <v/>
      </c>
      <c r="Q148" s="1062" t="str">
        <f>IF(A148=Q16,D148,"")</f>
        <v/>
      </c>
      <c r="R148" s="1071" t="str">
        <f>IF(A148=Q16,C148,"")</f>
        <v/>
      </c>
      <c r="S148" s="1072" t="str">
        <f>IF(ISTEXT(Q148),Q148,(Q148/Q22)*S22)</f>
        <v/>
      </c>
      <c r="T148" s="1062" t="str">
        <f>IF(A148=T16,D148,"")</f>
        <v/>
      </c>
      <c r="U148" s="1073" t="str">
        <f>IF(A148=T16,C148,"")</f>
        <v/>
      </c>
      <c r="V148" s="1074" t="str">
        <f>IF(ISTEXT(T148),T148,(T148/T22)*V22)</f>
        <v/>
      </c>
      <c r="W148" s="1062" t="str">
        <f>IF(A148=W16,D148,"")</f>
        <v/>
      </c>
      <c r="X148" s="1075" t="str">
        <f>IF(A148=W16,C148,"")</f>
        <v/>
      </c>
      <c r="Y148" s="1076" t="str">
        <f>IF(ISTEXT(W148),W148,(W148/W22)*Y22)</f>
        <v/>
      </c>
      <c r="Z148" s="1062" t="str">
        <f>IF(A148=Z16,D148,"")</f>
        <v/>
      </c>
      <c r="AA148" s="1077" t="str">
        <f>IF(A148=Z16,C148,"")</f>
        <v/>
      </c>
      <c r="AB148" s="1078" t="str">
        <f>IF(ISTEXT(Z148),Z148,(Z148/Z22)*AB22)</f>
        <v/>
      </c>
      <c r="AC148" s="1062" t="str">
        <f>IF(A148=AC16,D148,"")</f>
        <v/>
      </c>
      <c r="AD148" s="1079" t="str">
        <f>IF(A148=AC16,C148,"")</f>
        <v/>
      </c>
      <c r="AE148" s="1080" t="str">
        <f>IF(ISTEXT(AC148),AC148,(AC148/AC22)*AE22)</f>
        <v/>
      </c>
      <c r="AF148" s="1062" t="str">
        <f>IF(A148=AF16,D148,"")</f>
        <v/>
      </c>
      <c r="AG148" s="1081" t="str">
        <f>IF(A148=AF16,C148,"")</f>
        <v/>
      </c>
      <c r="AH148" s="1082" t="str">
        <f>IF(ISTEXT(AF148),AF148,(AF148/AF22)*AH22)</f>
        <v/>
      </c>
      <c r="AI148" s="1062" t="str">
        <f>IF(A148=AI16,D148,"")</f>
        <v/>
      </c>
      <c r="AJ148" s="1083" t="str">
        <f>IF(A148=AI16,C148,"")</f>
        <v/>
      </c>
      <c r="AK148" s="1084" t="str">
        <f>IF(ISTEXT(AI148),AI148,(AI148/AI22)*AK22)</f>
        <v/>
      </c>
      <c r="AL148" s="1062" t="str">
        <f>IF(A148=AL16,D148,"")</f>
        <v/>
      </c>
      <c r="AM148" s="1085" t="str">
        <f>IF(A148=AL16,C148,"")</f>
        <v/>
      </c>
      <c r="AN148" s="1086" t="str">
        <f>IF(ISTEXT(AL148),AL148,(AL148/AL22)*AN22)</f>
        <v/>
      </c>
      <c r="AO148" s="1062" t="str">
        <f>IF(A148=AO16,D148,"")</f>
        <v/>
      </c>
      <c r="AP148" s="1087" t="str">
        <f>IF(A148=AO16,C148,"")</f>
        <v/>
      </c>
      <c r="AQ148" s="1088" t="str">
        <f>IF(ISTEXT(AO148),AO148,(AO148/AO22)*AQ22)</f>
        <v/>
      </c>
      <c r="AR148" s="1062" t="str">
        <f>IF(A148=AR16,D148,"")</f>
        <v/>
      </c>
      <c r="AS148" s="1089" t="str">
        <f>IF(A148=AR16,C148,"")</f>
        <v/>
      </c>
      <c r="AT148" s="1090" t="str">
        <f>IF(ISTEXT(AR148),AR148,(AR148/AR22)*AT22)</f>
        <v/>
      </c>
      <c r="AU148" s="1062" t="str">
        <f>IF(A148=AU16,D148,"")</f>
        <v/>
      </c>
      <c r="AV148" s="1091" t="str">
        <f>IF(A148=AU16,C148,"")</f>
        <v/>
      </c>
      <c r="AW148" s="1092" t="str">
        <f>IF(ISTEXT(AU148),AU148,(AU148/AU22)*AW22)</f>
        <v/>
      </c>
    </row>
    <row r="149" spans="1:49" ht="18.75">
      <c r="A149" s="1058"/>
      <c r="B149" s="1352"/>
      <c r="C149" s="1409"/>
      <c r="D149" s="1410"/>
      <c r="E149" s="1062" t="str">
        <f>IF(A149=E16,D149,"")</f>
        <v/>
      </c>
      <c r="F149" s="1063" t="str">
        <f>IF(A149=E16,C149,"")</f>
        <v/>
      </c>
      <c r="G149" s="1064" t="str">
        <f>IF(ISTEXT(E149),E149,(E149/E22)*G22)</f>
        <v/>
      </c>
      <c r="H149" s="1062" t="str">
        <f>IF(A149=H16,D149,"")</f>
        <v/>
      </c>
      <c r="I149" s="1065" t="str">
        <f>IF(A149=H16,C149,"")</f>
        <v/>
      </c>
      <c r="J149" s="1066" t="str">
        <f>IF(ISTEXT(H149),H149,(H149/H22)*J22)</f>
        <v/>
      </c>
      <c r="K149" s="1062" t="str">
        <f>IF(A149=K16,D149,"")</f>
        <v/>
      </c>
      <c r="L149" s="1067" t="str">
        <f>IF(A149=K16,C149,"")</f>
        <v/>
      </c>
      <c r="M149" s="1068" t="str">
        <f>IF(ISTEXT(K149),K149,(K149/K22)*M22)</f>
        <v/>
      </c>
      <c r="N149" s="1062" t="str">
        <f>IF(A149=N16,D149,"")</f>
        <v/>
      </c>
      <c r="O149" s="1069" t="str">
        <f>IF(A149=N16,C149,"")</f>
        <v/>
      </c>
      <c r="P149" s="1070" t="str">
        <f>IF(ISTEXT(N149),N149,(N149/N22)*P22)</f>
        <v/>
      </c>
      <c r="Q149" s="1062" t="str">
        <f>IF(A149=Q16,D149,"")</f>
        <v/>
      </c>
      <c r="R149" s="1071" t="str">
        <f>IF(A149=Q16,C149,"")</f>
        <v/>
      </c>
      <c r="S149" s="1072" t="str">
        <f>IF(ISTEXT(Q149),Q149,(Q149/Q22)*S22)</f>
        <v/>
      </c>
      <c r="T149" s="1062" t="str">
        <f>IF(A149=T16,D149,"")</f>
        <v/>
      </c>
      <c r="U149" s="1073" t="str">
        <f>IF(A149=T16,C149,"")</f>
        <v/>
      </c>
      <c r="V149" s="1074" t="str">
        <f>IF(ISTEXT(T149),T149,(T149/T22)*V22)</f>
        <v/>
      </c>
      <c r="W149" s="1062" t="str">
        <f>IF(A149=W16,D149,"")</f>
        <v/>
      </c>
      <c r="X149" s="1075" t="str">
        <f>IF(A149=W16,C149,"")</f>
        <v/>
      </c>
      <c r="Y149" s="1076" t="str">
        <f>IF(ISTEXT(W149),W149,(W149/W22)*Y22)</f>
        <v/>
      </c>
      <c r="Z149" s="1062" t="str">
        <f>IF(A149=Z16,D149,"")</f>
        <v/>
      </c>
      <c r="AA149" s="1077" t="str">
        <f>IF(A149=Z16,C149,"")</f>
        <v/>
      </c>
      <c r="AB149" s="1078" t="str">
        <f>IF(ISTEXT(Z149),Z149,(Z149/Z22)*AB22)</f>
        <v/>
      </c>
      <c r="AC149" s="1062" t="str">
        <f>IF(A149=AC16,D149,"")</f>
        <v/>
      </c>
      <c r="AD149" s="1079" t="str">
        <f>IF(A149=AC16,C149,"")</f>
        <v/>
      </c>
      <c r="AE149" s="1080" t="str">
        <f>IF(ISTEXT(AC149),AC149,(AC149/AC22)*AE22)</f>
        <v/>
      </c>
      <c r="AF149" s="1062" t="str">
        <f>IF(A149=AF16,D149,"")</f>
        <v/>
      </c>
      <c r="AG149" s="1081" t="str">
        <f>IF(A149=AF16,C149,"")</f>
        <v/>
      </c>
      <c r="AH149" s="1082" t="str">
        <f>IF(ISTEXT(AF149),AF149,(AF149/AF22)*AH22)</f>
        <v/>
      </c>
      <c r="AI149" s="1062" t="str">
        <f>IF(A149=AI16,D149,"")</f>
        <v/>
      </c>
      <c r="AJ149" s="1083" t="str">
        <f>IF(A149=AI16,C149,"")</f>
        <v/>
      </c>
      <c r="AK149" s="1084" t="str">
        <f>IF(ISTEXT(AI149),AI149,(AI149/AI22)*AK22)</f>
        <v/>
      </c>
      <c r="AL149" s="1062" t="str">
        <f>IF(A149=AL16,D149,"")</f>
        <v/>
      </c>
      <c r="AM149" s="1085" t="str">
        <f>IF(A149=AL16,C149,"")</f>
        <v/>
      </c>
      <c r="AN149" s="1086" t="str">
        <f>IF(ISTEXT(AL149),AL149,(AL149/AL22)*AN22)</f>
        <v/>
      </c>
      <c r="AO149" s="1062" t="str">
        <f>IF(A149=AO16,D149,"")</f>
        <v/>
      </c>
      <c r="AP149" s="1087" t="str">
        <f>IF(A149=AO16,C149,"")</f>
        <v/>
      </c>
      <c r="AQ149" s="1088" t="str">
        <f>IF(ISTEXT(AO149),AO149,(AO149/AO22)*AQ22)</f>
        <v/>
      </c>
      <c r="AR149" s="1062" t="str">
        <f>IF(A149=AR16,D149,"")</f>
        <v/>
      </c>
      <c r="AS149" s="1089" t="str">
        <f>IF(A149=AR16,C149,"")</f>
        <v/>
      </c>
      <c r="AT149" s="1090" t="str">
        <f>IF(ISTEXT(AR149),AR149,(AR149/AR22)*AT22)</f>
        <v/>
      </c>
      <c r="AU149" s="1062" t="str">
        <f>IF(A149=AU16,D149,"")</f>
        <v/>
      </c>
      <c r="AV149" s="1091" t="str">
        <f>IF(A149=AU16,C149,"")</f>
        <v/>
      </c>
      <c r="AW149" s="1092" t="str">
        <f>IF(ISTEXT(AU149),AU149,(AU149/AU22)*AW22)</f>
        <v/>
      </c>
    </row>
    <row r="150" spans="1:49" ht="18.75">
      <c r="A150" s="1058"/>
      <c r="B150" s="1352"/>
      <c r="C150" s="1409"/>
      <c r="D150" s="1410"/>
      <c r="E150" s="1062" t="str">
        <f>IF(A150=E16,D150,"")</f>
        <v/>
      </c>
      <c r="F150" s="1063" t="str">
        <f>IF(A150=E16,C150,"")</f>
        <v/>
      </c>
      <c r="G150" s="1064" t="str">
        <f>IF(ISTEXT(E150),E150,(E150/E22)*G22)</f>
        <v/>
      </c>
      <c r="H150" s="1062" t="str">
        <f>IF(A150=H16,D150,"")</f>
        <v/>
      </c>
      <c r="I150" s="1065" t="str">
        <f>IF(A150=H16,C150,"")</f>
        <v/>
      </c>
      <c r="J150" s="1066" t="str">
        <f>IF(ISTEXT(H150),H150,(H150/H22)*J22)</f>
        <v/>
      </c>
      <c r="K150" s="1062" t="str">
        <f>IF(A150=K16,D150,"")</f>
        <v/>
      </c>
      <c r="L150" s="1067" t="str">
        <f>IF(A150=K16,C150,"")</f>
        <v/>
      </c>
      <c r="M150" s="1068" t="str">
        <f>IF(ISTEXT(K150),K150,(K150/K22)*M22)</f>
        <v/>
      </c>
      <c r="N150" s="1062" t="str">
        <f>IF(A150=N16,D150,"")</f>
        <v/>
      </c>
      <c r="O150" s="1069" t="str">
        <f>IF(A150=N16,C150,"")</f>
        <v/>
      </c>
      <c r="P150" s="1070" t="str">
        <f>IF(ISTEXT(N150),N150,(N150/N22)*P22)</f>
        <v/>
      </c>
      <c r="Q150" s="1062" t="str">
        <f>IF(A150=Q16,D150,"")</f>
        <v/>
      </c>
      <c r="R150" s="1071" t="str">
        <f>IF(A150=Q16,C150,"")</f>
        <v/>
      </c>
      <c r="S150" s="1072" t="str">
        <f>IF(ISTEXT(Q150),Q150,(Q150/Q22)*S22)</f>
        <v/>
      </c>
      <c r="T150" s="1062" t="str">
        <f>IF(A150=T16,D150,"")</f>
        <v/>
      </c>
      <c r="U150" s="1073" t="str">
        <f>IF(A150=T16,C150,"")</f>
        <v/>
      </c>
      <c r="V150" s="1074" t="str">
        <f>IF(ISTEXT(T150),T150,(T150/T22)*V22)</f>
        <v/>
      </c>
      <c r="W150" s="1062" t="str">
        <f>IF(A150=W16,D150,"")</f>
        <v/>
      </c>
      <c r="X150" s="1075" t="str">
        <f>IF(A150=W16,C150,"")</f>
        <v/>
      </c>
      <c r="Y150" s="1076" t="str">
        <f>IF(ISTEXT(W150),W150,(W150/W22)*Y22)</f>
        <v/>
      </c>
      <c r="Z150" s="1062" t="str">
        <f>IF(A150=Z16,D150,"")</f>
        <v/>
      </c>
      <c r="AA150" s="1077" t="str">
        <f>IF(A150=Z16,C150,"")</f>
        <v/>
      </c>
      <c r="AB150" s="1078" t="str">
        <f>IF(ISTEXT(Z150),Z150,(Z150/Z22)*AB22)</f>
        <v/>
      </c>
      <c r="AC150" s="1062" t="str">
        <f>IF(A150=AC16,D150,"")</f>
        <v/>
      </c>
      <c r="AD150" s="1079" t="str">
        <f>IF(A150=AC16,C150,"")</f>
        <v/>
      </c>
      <c r="AE150" s="1080" t="str">
        <f>IF(ISTEXT(AC150),AC150,(AC150/AC22)*AE22)</f>
        <v/>
      </c>
      <c r="AF150" s="1062" t="str">
        <f>IF(A150=AF16,D150,"")</f>
        <v/>
      </c>
      <c r="AG150" s="1081" t="str">
        <f>IF(A150=AF16,C150,"")</f>
        <v/>
      </c>
      <c r="AH150" s="1082" t="str">
        <f>IF(ISTEXT(AF150),AF150,(AF150/AF22)*AH22)</f>
        <v/>
      </c>
      <c r="AI150" s="1062" t="str">
        <f>IF(A150=AI16,D150,"")</f>
        <v/>
      </c>
      <c r="AJ150" s="1083" t="str">
        <f>IF(A150=AI16,C150,"")</f>
        <v/>
      </c>
      <c r="AK150" s="1084" t="str">
        <f>IF(ISTEXT(AI150),AI150,(AI150/AI22)*AK22)</f>
        <v/>
      </c>
      <c r="AL150" s="1062" t="str">
        <f>IF(A150=AL16,D150,"")</f>
        <v/>
      </c>
      <c r="AM150" s="1085" t="str">
        <f>IF(A150=AL16,C150,"")</f>
        <v/>
      </c>
      <c r="AN150" s="1086" t="str">
        <f>IF(ISTEXT(AL150),AL150,(AL150/AL22)*AN22)</f>
        <v/>
      </c>
      <c r="AO150" s="1062" t="str">
        <f>IF(A150=AO16,D150,"")</f>
        <v/>
      </c>
      <c r="AP150" s="1087" t="str">
        <f>IF(A150=AO16,C150,"")</f>
        <v/>
      </c>
      <c r="AQ150" s="1088" t="str">
        <f>IF(ISTEXT(AO150),AO150,(AO150/AO22)*AQ22)</f>
        <v/>
      </c>
      <c r="AR150" s="1062" t="str">
        <f>IF(A150=AR16,D150,"")</f>
        <v/>
      </c>
      <c r="AS150" s="1089" t="str">
        <f>IF(A150=AR16,C150,"")</f>
        <v/>
      </c>
      <c r="AT150" s="1090" t="str">
        <f>IF(ISTEXT(AR150),AR150,(AR150/AR22)*AT22)</f>
        <v/>
      </c>
      <c r="AU150" s="1062" t="str">
        <f>IF(A150=AU16,D150,"")</f>
        <v/>
      </c>
      <c r="AV150" s="1091" t="str">
        <f>IF(A150=AU16,C150,"")</f>
        <v/>
      </c>
      <c r="AW150" s="1092" t="str">
        <f>IF(ISTEXT(AU150),AU150,(AU150/AU22)*AW22)</f>
        <v/>
      </c>
    </row>
    <row r="151" spans="1:49" ht="18.75">
      <c r="A151" s="1058"/>
      <c r="B151" s="1352"/>
      <c r="C151" s="1409"/>
      <c r="D151" s="1410"/>
      <c r="E151" s="1062" t="str">
        <f>IF(A151=E16,D151,"")</f>
        <v/>
      </c>
      <c r="F151" s="1063" t="str">
        <f>IF(A151=E16,C151,"")</f>
        <v/>
      </c>
      <c r="G151" s="1064" t="str">
        <f>IF(ISTEXT(E151),E151,(E151/E22)*G22)</f>
        <v/>
      </c>
      <c r="H151" s="1062" t="str">
        <f>IF(A151=H16,D151,"")</f>
        <v/>
      </c>
      <c r="I151" s="1065" t="str">
        <f>IF(A151=H16,C151,"")</f>
        <v/>
      </c>
      <c r="J151" s="1066" t="str">
        <f>IF(ISTEXT(H151),H151,(H151/H22)*J22)</f>
        <v/>
      </c>
      <c r="K151" s="1062" t="str">
        <f>IF(A151=K16,D151,"")</f>
        <v/>
      </c>
      <c r="L151" s="1067" t="str">
        <f>IF(A151=K16,C151,"")</f>
        <v/>
      </c>
      <c r="M151" s="1068" t="str">
        <f>IF(ISTEXT(K151),K151,(K151/K22)*M22)</f>
        <v/>
      </c>
      <c r="N151" s="1062" t="str">
        <f>IF(A151=N16,D151,"")</f>
        <v/>
      </c>
      <c r="O151" s="1069" t="str">
        <f>IF(A151=N16,C151,"")</f>
        <v/>
      </c>
      <c r="P151" s="1070" t="str">
        <f>IF(ISTEXT(N151),N151,(N151/N22)*P22)</f>
        <v/>
      </c>
      <c r="Q151" s="1062" t="str">
        <f>IF(A151=Q16,D151,"")</f>
        <v/>
      </c>
      <c r="R151" s="1071" t="str">
        <f>IF(A151=Q16,C151,"")</f>
        <v/>
      </c>
      <c r="S151" s="1072" t="str">
        <f>IF(ISTEXT(Q151),Q151,(Q151/Q22)*S22)</f>
        <v/>
      </c>
      <c r="T151" s="1062" t="str">
        <f>IF(A151=T16,D151,"")</f>
        <v/>
      </c>
      <c r="U151" s="1073" t="str">
        <f>IF(A151=T16,C151,"")</f>
        <v/>
      </c>
      <c r="V151" s="1074" t="str">
        <f>IF(ISTEXT(T151),T151,(T151/T22)*V22)</f>
        <v/>
      </c>
      <c r="W151" s="1062" t="str">
        <f>IF(A151=W16,D151,"")</f>
        <v/>
      </c>
      <c r="X151" s="1075" t="str">
        <f>IF(A151=W16,C151,"")</f>
        <v/>
      </c>
      <c r="Y151" s="1076" t="str">
        <f>IF(ISTEXT(W151),W151,(W151/W22)*Y22)</f>
        <v/>
      </c>
      <c r="Z151" s="1062" t="str">
        <f>IF(A151=Z16,D151,"")</f>
        <v/>
      </c>
      <c r="AA151" s="1077" t="str">
        <f>IF(A151=Z16,C151,"")</f>
        <v/>
      </c>
      <c r="AB151" s="1078" t="str">
        <f>IF(ISTEXT(Z151),Z151,(Z151/Z22)*AB22)</f>
        <v/>
      </c>
      <c r="AC151" s="1062" t="str">
        <f>IF(A151=AC16,D151,"")</f>
        <v/>
      </c>
      <c r="AD151" s="1079" t="str">
        <f>IF(A151=AC16,C151,"")</f>
        <v/>
      </c>
      <c r="AE151" s="1080" t="str">
        <f>IF(ISTEXT(AC151),AC151,(AC151/AC22)*AE22)</f>
        <v/>
      </c>
      <c r="AF151" s="1062" t="str">
        <f>IF(A151=AF16,D151,"")</f>
        <v/>
      </c>
      <c r="AG151" s="1081" t="str">
        <f>IF(A151=AF16,C151,"")</f>
        <v/>
      </c>
      <c r="AH151" s="1082" t="str">
        <f>IF(ISTEXT(AF151),AF151,(AF151/AF22)*AH22)</f>
        <v/>
      </c>
      <c r="AI151" s="1062" t="str">
        <f>IF(A151=AI16,D151,"")</f>
        <v/>
      </c>
      <c r="AJ151" s="1083" t="str">
        <f>IF(A151=AI16,C151,"")</f>
        <v/>
      </c>
      <c r="AK151" s="1084" t="str">
        <f>IF(ISTEXT(AI151),AI151,(AI151/AI22)*AK22)</f>
        <v/>
      </c>
      <c r="AL151" s="1062" t="str">
        <f>IF(A151=AL16,D151,"")</f>
        <v/>
      </c>
      <c r="AM151" s="1085" t="str">
        <f>IF(A151=AL16,C151,"")</f>
        <v/>
      </c>
      <c r="AN151" s="1086" t="str">
        <f>IF(ISTEXT(AL151),AL151,(AL151/AL22)*AN22)</f>
        <v/>
      </c>
      <c r="AO151" s="1062" t="str">
        <f>IF(A151=AO16,D151,"")</f>
        <v/>
      </c>
      <c r="AP151" s="1087" t="str">
        <f>IF(A151=AO16,C151,"")</f>
        <v/>
      </c>
      <c r="AQ151" s="1088" t="str">
        <f>IF(ISTEXT(AO151),AO151,(AO151/AO22)*AQ22)</f>
        <v/>
      </c>
      <c r="AR151" s="1062" t="str">
        <f>IF(A151=AR16,D151,"")</f>
        <v/>
      </c>
      <c r="AS151" s="1089" t="str">
        <f>IF(A151=AR16,C151,"")</f>
        <v/>
      </c>
      <c r="AT151" s="1090" t="str">
        <f>IF(ISTEXT(AR151),AR151,(AR151/AR22)*AT22)</f>
        <v/>
      </c>
      <c r="AU151" s="1062" t="str">
        <f>IF(A151=AU16,D151,"")</f>
        <v/>
      </c>
      <c r="AV151" s="1091" t="str">
        <f>IF(A151=AU16,C151,"")</f>
        <v/>
      </c>
      <c r="AW151" s="1092" t="str">
        <f>IF(ISTEXT(AU151),AU151,(AU151/AU22)*AW22)</f>
        <v/>
      </c>
    </row>
    <row r="152" spans="1:49" ht="18.75">
      <c r="A152" s="1058"/>
      <c r="B152" s="1352"/>
      <c r="C152" s="1409"/>
      <c r="D152" s="1410"/>
      <c r="E152" s="1062" t="str">
        <f>IF(A152=E16,D152,"")</f>
        <v/>
      </c>
      <c r="F152" s="1063" t="str">
        <f>IF(A152=E16,C152,"")</f>
        <v/>
      </c>
      <c r="G152" s="1064" t="str">
        <f>IF(ISTEXT(E152),E152,(E152/E22)*G22)</f>
        <v/>
      </c>
      <c r="H152" s="1062" t="str">
        <f>IF(A152=H16,D152,"")</f>
        <v/>
      </c>
      <c r="I152" s="1065" t="str">
        <f>IF(A152=H16,C152,"")</f>
        <v/>
      </c>
      <c r="J152" s="1066" t="str">
        <f>IF(ISTEXT(H152),H152,(H152/H22)*J22)</f>
        <v/>
      </c>
      <c r="K152" s="1062" t="str">
        <f>IF(A152=K16,D152,"")</f>
        <v/>
      </c>
      <c r="L152" s="1067" t="str">
        <f>IF(A152=K16,C152,"")</f>
        <v/>
      </c>
      <c r="M152" s="1068" t="str">
        <f>IF(ISTEXT(K152),K152,(K152/K22)*M22)</f>
        <v/>
      </c>
      <c r="N152" s="1062" t="str">
        <f>IF(A152=N16,D152,"")</f>
        <v/>
      </c>
      <c r="O152" s="1069" t="str">
        <f>IF(A152=N16,C152,"")</f>
        <v/>
      </c>
      <c r="P152" s="1070" t="str">
        <f>IF(ISTEXT(N152),N152,(N152/N22)*P22)</f>
        <v/>
      </c>
      <c r="Q152" s="1062" t="str">
        <f>IF(A152=Q16,D152,"")</f>
        <v/>
      </c>
      <c r="R152" s="1071" t="str">
        <f>IF(A152=Q16,C152,"")</f>
        <v/>
      </c>
      <c r="S152" s="1072" t="str">
        <f>IF(ISTEXT(Q152),Q152,(Q152/Q22)*S22)</f>
        <v/>
      </c>
      <c r="T152" s="1062" t="str">
        <f>IF(A152=T16,D152,"")</f>
        <v/>
      </c>
      <c r="U152" s="1073" t="str">
        <f>IF(A152=T16,C152,"")</f>
        <v/>
      </c>
      <c r="V152" s="1074" t="str">
        <f>IF(ISTEXT(T152),T152,(T152/T22)*V22)</f>
        <v/>
      </c>
      <c r="W152" s="1062" t="str">
        <f>IF(A152=W16,D152,"")</f>
        <v/>
      </c>
      <c r="X152" s="1075" t="str">
        <f>IF(A152=W16,C152,"")</f>
        <v/>
      </c>
      <c r="Y152" s="1076" t="str">
        <f>IF(ISTEXT(W152),W152,(W152/W22)*Y22)</f>
        <v/>
      </c>
      <c r="Z152" s="1062" t="str">
        <f>IF(A152=Z16,D152,"")</f>
        <v/>
      </c>
      <c r="AA152" s="1077" t="str">
        <f>IF(A152=Z16,C152,"")</f>
        <v/>
      </c>
      <c r="AB152" s="1078" t="str">
        <f>IF(ISTEXT(Z152),Z152,(Z152/Z22)*AB22)</f>
        <v/>
      </c>
      <c r="AC152" s="1062" t="str">
        <f>IF(A152=AC16,D152,"")</f>
        <v/>
      </c>
      <c r="AD152" s="1079" t="str">
        <f>IF(A152=AC16,C152,"")</f>
        <v/>
      </c>
      <c r="AE152" s="1080" t="str">
        <f>IF(ISTEXT(AC152),AC152,(AC152/AC22)*AE22)</f>
        <v/>
      </c>
      <c r="AF152" s="1062" t="str">
        <f>IF(A152=AF16,D152,"")</f>
        <v/>
      </c>
      <c r="AG152" s="1081" t="str">
        <f>IF(A152=AF16,C152,"")</f>
        <v/>
      </c>
      <c r="AH152" s="1082" t="str">
        <f>IF(ISTEXT(AF152),AF152,(AF152/AF22)*AH22)</f>
        <v/>
      </c>
      <c r="AI152" s="1062" t="str">
        <f>IF(A152=AI16,D152,"")</f>
        <v/>
      </c>
      <c r="AJ152" s="1083" t="str">
        <f>IF(A152=AI16,C152,"")</f>
        <v/>
      </c>
      <c r="AK152" s="1084" t="str">
        <f>IF(ISTEXT(AI152),AI152,(AI152/AI22)*AK22)</f>
        <v/>
      </c>
      <c r="AL152" s="1062" t="str">
        <f>IF(A152=AL16,D152,"")</f>
        <v/>
      </c>
      <c r="AM152" s="1085" t="str">
        <f>IF(A152=AL16,C152,"")</f>
        <v/>
      </c>
      <c r="AN152" s="1086" t="str">
        <f>IF(ISTEXT(AL152),AL152,(AL152/AL22)*AN22)</f>
        <v/>
      </c>
      <c r="AO152" s="1062" t="str">
        <f>IF(A152=AO16,D152,"")</f>
        <v/>
      </c>
      <c r="AP152" s="1087" t="str">
        <f>IF(A152=AO16,C152,"")</f>
        <v/>
      </c>
      <c r="AQ152" s="1088" t="str">
        <f>IF(ISTEXT(AO152),AO152,(AO152/AO22)*AQ22)</f>
        <v/>
      </c>
      <c r="AR152" s="1062" t="str">
        <f>IF(A152=AR16,D152,"")</f>
        <v/>
      </c>
      <c r="AS152" s="1089" t="str">
        <f>IF(A152=AR16,C152,"")</f>
        <v/>
      </c>
      <c r="AT152" s="1090" t="str">
        <f>IF(ISTEXT(AR152),AR152,(AR152/AR22)*AT22)</f>
        <v/>
      </c>
      <c r="AU152" s="1062" t="str">
        <f>IF(A152=AU16,D152,"")</f>
        <v/>
      </c>
      <c r="AV152" s="1091" t="str">
        <f>IF(A152=AU16,C152,"")</f>
        <v/>
      </c>
      <c r="AW152" s="1092" t="str">
        <f>IF(ISTEXT(AU152),AU152,(AU152/AU22)*AW22)</f>
        <v/>
      </c>
    </row>
    <row r="153" spans="1:49" ht="18.75">
      <c r="A153" s="1058"/>
      <c r="B153" s="1352"/>
      <c r="C153" s="1409"/>
      <c r="D153" s="1410"/>
      <c r="E153" s="1062" t="str">
        <f>IF(A153=E16,D153,"")</f>
        <v/>
      </c>
      <c r="F153" s="1063" t="str">
        <f>IF(A153=E16,C153,"")</f>
        <v/>
      </c>
      <c r="G153" s="1064" t="str">
        <f>IF(ISTEXT(E153),E153,(E153/E22)*G22)</f>
        <v/>
      </c>
      <c r="H153" s="1062" t="str">
        <f>IF(A153=H16,D153,"")</f>
        <v/>
      </c>
      <c r="I153" s="1065" t="str">
        <f>IF(A153=H16,C153,"")</f>
        <v/>
      </c>
      <c r="J153" s="1066" t="str">
        <f>IF(ISTEXT(H153),H153,(H153/H22)*J22)</f>
        <v/>
      </c>
      <c r="K153" s="1062" t="str">
        <f>IF(A153=K16,D153,"")</f>
        <v/>
      </c>
      <c r="L153" s="1067" t="str">
        <f>IF(A153=K16,C153,"")</f>
        <v/>
      </c>
      <c r="M153" s="1068" t="str">
        <f>IF(ISTEXT(K153),K153,(K153/K22)*M22)</f>
        <v/>
      </c>
      <c r="N153" s="1062" t="str">
        <f>IF(A153=N16,D153,"")</f>
        <v/>
      </c>
      <c r="O153" s="1069" t="str">
        <f>IF(A153=N16,C153,"")</f>
        <v/>
      </c>
      <c r="P153" s="1070" t="str">
        <f>IF(ISTEXT(N153),N153,(N153/N22)*P22)</f>
        <v/>
      </c>
      <c r="Q153" s="1062" t="str">
        <f>IF(A153=Q16,D153,"")</f>
        <v/>
      </c>
      <c r="R153" s="1071" t="str">
        <f>IF(A153=Q16,C153,"")</f>
        <v/>
      </c>
      <c r="S153" s="1072" t="str">
        <f>IF(ISTEXT(Q153),Q153,(Q153/Q22)*S22)</f>
        <v/>
      </c>
      <c r="T153" s="1062" t="str">
        <f>IF(A153=T16,D153,"")</f>
        <v/>
      </c>
      <c r="U153" s="1073" t="str">
        <f>IF(A153=T16,C153,"")</f>
        <v/>
      </c>
      <c r="V153" s="1074" t="str">
        <f>IF(ISTEXT(T153),T153,(T153/T22)*V22)</f>
        <v/>
      </c>
      <c r="W153" s="1062" t="str">
        <f>IF(A153=W16,D153,"")</f>
        <v/>
      </c>
      <c r="X153" s="1075" t="str">
        <f>IF(A153=W16,C153,"")</f>
        <v/>
      </c>
      <c r="Y153" s="1076" t="str">
        <f>IF(ISTEXT(W153),W153,(W153/W22)*Y22)</f>
        <v/>
      </c>
      <c r="Z153" s="1062" t="str">
        <f>IF(A153=Z16,D153,"")</f>
        <v/>
      </c>
      <c r="AA153" s="1077" t="str">
        <f>IF(A153=Z16,C153,"")</f>
        <v/>
      </c>
      <c r="AB153" s="1078" t="str">
        <f>IF(ISTEXT(Z153),Z153,(Z153/Z22)*AB22)</f>
        <v/>
      </c>
      <c r="AC153" s="1062" t="str">
        <f>IF(A153=AC16,D153,"")</f>
        <v/>
      </c>
      <c r="AD153" s="1079" t="str">
        <f>IF(A153=AC16,C153,"")</f>
        <v/>
      </c>
      <c r="AE153" s="1080" t="str">
        <f>IF(ISTEXT(AC153),AC153,(AC153/AC22)*AE22)</f>
        <v/>
      </c>
      <c r="AF153" s="1062" t="str">
        <f>IF(A153=AF16,D153,"")</f>
        <v/>
      </c>
      <c r="AG153" s="1081" t="str">
        <f>IF(A153=AF16,C153,"")</f>
        <v/>
      </c>
      <c r="AH153" s="1082" t="str">
        <f>IF(ISTEXT(AF153),AF153,(AF153/AF22)*AH22)</f>
        <v/>
      </c>
      <c r="AI153" s="1062" t="str">
        <f>IF(A153=AI16,D153,"")</f>
        <v/>
      </c>
      <c r="AJ153" s="1083" t="str">
        <f>IF(A153=AI16,C153,"")</f>
        <v/>
      </c>
      <c r="AK153" s="1084" t="str">
        <f>IF(ISTEXT(AI153),AI153,(AI153/AI22)*AK22)</f>
        <v/>
      </c>
      <c r="AL153" s="1062" t="str">
        <f>IF(A153=AL16,D153,"")</f>
        <v/>
      </c>
      <c r="AM153" s="1085" t="str">
        <f>IF(A153=AL16,C153,"")</f>
        <v/>
      </c>
      <c r="AN153" s="1086" t="str">
        <f>IF(ISTEXT(AL153),AL153,(AL153/AL22)*AN22)</f>
        <v/>
      </c>
      <c r="AO153" s="1062" t="str">
        <f>IF(A153=AO16,D153,"")</f>
        <v/>
      </c>
      <c r="AP153" s="1087" t="str">
        <f>IF(A153=AO16,C153,"")</f>
        <v/>
      </c>
      <c r="AQ153" s="1088" t="str">
        <f>IF(ISTEXT(AO153),AO153,(AO153/AO22)*AQ22)</f>
        <v/>
      </c>
      <c r="AR153" s="1062" t="str">
        <f>IF(A153=AR16,D153,"")</f>
        <v/>
      </c>
      <c r="AS153" s="1089" t="str">
        <f>IF(A153=AR16,C153,"")</f>
        <v/>
      </c>
      <c r="AT153" s="1090" t="str">
        <f>IF(ISTEXT(AR153),AR153,(AR153/AR22)*AT22)</f>
        <v/>
      </c>
      <c r="AU153" s="1062" t="str">
        <f>IF(A153=AU16,D153,"")</f>
        <v/>
      </c>
      <c r="AV153" s="1091" t="str">
        <f>IF(A153=AU16,C153,"")</f>
        <v/>
      </c>
      <c r="AW153" s="1092" t="str">
        <f>IF(ISTEXT(AU153),AU153,(AU153/AU22)*AW22)</f>
        <v/>
      </c>
    </row>
    <row r="154" spans="1:49" ht="18.75">
      <c r="A154" s="1058"/>
      <c r="B154" s="1352"/>
      <c r="C154" s="1409"/>
      <c r="D154" s="1410"/>
      <c r="E154" s="1062" t="str">
        <f>IF(A154=E16,D154,"")</f>
        <v/>
      </c>
      <c r="F154" s="1063" t="str">
        <f>IF(A154=E16,C154,"")</f>
        <v/>
      </c>
      <c r="G154" s="1064" t="str">
        <f>IF(ISTEXT(E154),E154,(E154/E22)*G22)</f>
        <v/>
      </c>
      <c r="H154" s="1062" t="str">
        <f>IF(A154=H16,D154,"")</f>
        <v/>
      </c>
      <c r="I154" s="1065" t="str">
        <f>IF(A154=H16,C154,"")</f>
        <v/>
      </c>
      <c r="J154" s="1066" t="str">
        <f>IF(ISTEXT(H154),H154,(H154/H22)*J22)</f>
        <v/>
      </c>
      <c r="K154" s="1062" t="str">
        <f>IF(A154=K16,D154,"")</f>
        <v/>
      </c>
      <c r="L154" s="1067" t="str">
        <f>IF(A154=K16,C154,"")</f>
        <v/>
      </c>
      <c r="M154" s="1068" t="str">
        <f>IF(ISTEXT(K154),K154,(K154/K22)*M22)</f>
        <v/>
      </c>
      <c r="N154" s="1062" t="str">
        <f>IF(A154=N16,D154,"")</f>
        <v/>
      </c>
      <c r="O154" s="1069" t="str">
        <f>IF(A154=N16,C154,"")</f>
        <v/>
      </c>
      <c r="P154" s="1070" t="str">
        <f>IF(ISTEXT(N154),N154,(N154/N22)*P22)</f>
        <v/>
      </c>
      <c r="Q154" s="1062" t="str">
        <f>IF(A154=Q16,D154,"")</f>
        <v/>
      </c>
      <c r="R154" s="1071" t="str">
        <f>IF(A154=Q16,C154,"")</f>
        <v/>
      </c>
      <c r="S154" s="1072" t="str">
        <f>IF(ISTEXT(Q154),Q154,(Q154/Q22)*S22)</f>
        <v/>
      </c>
      <c r="T154" s="1062" t="str">
        <f>IF(A154=T16,D154,"")</f>
        <v/>
      </c>
      <c r="U154" s="1073" t="str">
        <f>IF(A154=T16,C154,"")</f>
        <v/>
      </c>
      <c r="V154" s="1074" t="str">
        <f>IF(ISTEXT(T154),T154,(T154/T22)*V22)</f>
        <v/>
      </c>
      <c r="W154" s="1062" t="str">
        <f>IF(A154=W16,D154,"")</f>
        <v/>
      </c>
      <c r="X154" s="1075" t="str">
        <f>IF(A154=W16,C154,"")</f>
        <v/>
      </c>
      <c r="Y154" s="1076" t="str">
        <f>IF(ISTEXT(W154),W154,(W154/W22)*Y22)</f>
        <v/>
      </c>
      <c r="Z154" s="1062" t="str">
        <f>IF(A154=Z16,D154,"")</f>
        <v/>
      </c>
      <c r="AA154" s="1077" t="str">
        <f>IF(A154=Z16,C154,"")</f>
        <v/>
      </c>
      <c r="AB154" s="1078" t="str">
        <f>IF(ISTEXT(Z154),Z154,(Z154/Z22)*AB22)</f>
        <v/>
      </c>
      <c r="AC154" s="1062" t="str">
        <f>IF(A154=AC16,D154,"")</f>
        <v/>
      </c>
      <c r="AD154" s="1079" t="str">
        <f>IF(A154=AC16,C154,"")</f>
        <v/>
      </c>
      <c r="AE154" s="1080" t="str">
        <f>IF(ISTEXT(AC154),AC154,(AC154/AC22)*AE22)</f>
        <v/>
      </c>
      <c r="AF154" s="1062" t="str">
        <f>IF(A154=AF16,D154,"")</f>
        <v/>
      </c>
      <c r="AG154" s="1081" t="str">
        <f>IF(A154=AF16,C154,"")</f>
        <v/>
      </c>
      <c r="AH154" s="1082" t="str">
        <f>IF(ISTEXT(AF154),AF154,(AF154/AF22)*AH22)</f>
        <v/>
      </c>
      <c r="AI154" s="1062" t="str">
        <f>IF(A154=AI16,D154,"")</f>
        <v/>
      </c>
      <c r="AJ154" s="1083" t="str">
        <f>IF(A154=AI16,C154,"")</f>
        <v/>
      </c>
      <c r="AK154" s="1084" t="str">
        <f>IF(ISTEXT(AI154),AI154,(AI154/AI22)*AK22)</f>
        <v/>
      </c>
      <c r="AL154" s="1062" t="str">
        <f>IF(A154=AL16,D154,"")</f>
        <v/>
      </c>
      <c r="AM154" s="1085" t="str">
        <f>IF(A154=AL16,C154,"")</f>
        <v/>
      </c>
      <c r="AN154" s="1086" t="str">
        <f>IF(ISTEXT(AL154),AL154,(AL154/AL22)*AN22)</f>
        <v/>
      </c>
      <c r="AO154" s="1062" t="str">
        <f>IF(A154=AO16,D154,"")</f>
        <v/>
      </c>
      <c r="AP154" s="1087" t="str">
        <f>IF(A154=AO16,C154,"")</f>
        <v/>
      </c>
      <c r="AQ154" s="1088" t="str">
        <f>IF(ISTEXT(AO154),AO154,(AO154/AO22)*AQ22)</f>
        <v/>
      </c>
      <c r="AR154" s="1062" t="str">
        <f>IF(A154=AR16,D154,"")</f>
        <v/>
      </c>
      <c r="AS154" s="1089" t="str">
        <f>IF(A154=AR16,C154,"")</f>
        <v/>
      </c>
      <c r="AT154" s="1090" t="str">
        <f>IF(ISTEXT(AR154),AR154,(AR154/AR22)*AT22)</f>
        <v/>
      </c>
      <c r="AU154" s="1062" t="str">
        <f>IF(A154=AU16,D154,"")</f>
        <v/>
      </c>
      <c r="AV154" s="1091" t="str">
        <f>IF(A154=AU16,C154,"")</f>
        <v/>
      </c>
      <c r="AW154" s="1092" t="str">
        <f>IF(ISTEXT(AU154),AU154,(AU154/AU22)*AW22)</f>
        <v/>
      </c>
    </row>
    <row r="155" spans="1:49" ht="18.75">
      <c r="A155" s="1058"/>
      <c r="B155" s="1352"/>
      <c r="C155" s="1409"/>
      <c r="D155" s="1410"/>
      <c r="E155" s="1062" t="str">
        <f>IF(A155=E16,D155,"")</f>
        <v/>
      </c>
      <c r="F155" s="1063" t="str">
        <f>IF(A155=E16,C155,"")</f>
        <v/>
      </c>
      <c r="G155" s="1064" t="str">
        <f>IF(ISTEXT(E155),E155,(E155/E22)*G22)</f>
        <v/>
      </c>
      <c r="H155" s="1062" t="str">
        <f>IF(A155=H16,D155,"")</f>
        <v/>
      </c>
      <c r="I155" s="1065" t="str">
        <f>IF(A155=H16,C155,"")</f>
        <v/>
      </c>
      <c r="J155" s="1066" t="str">
        <f>IF(ISTEXT(H155),H155,(H155/H22)*J22)</f>
        <v/>
      </c>
      <c r="K155" s="1062" t="str">
        <f>IF(A155=K16,D155,"")</f>
        <v/>
      </c>
      <c r="L155" s="1067" t="str">
        <f>IF(A155=K16,C155,"")</f>
        <v/>
      </c>
      <c r="M155" s="1068" t="str">
        <f>IF(ISTEXT(K155),K155,(K155/K22)*M22)</f>
        <v/>
      </c>
      <c r="N155" s="1062" t="str">
        <f>IF(A155=N16,D155,"")</f>
        <v/>
      </c>
      <c r="O155" s="1069" t="str">
        <f>IF(A155=N16,C155,"")</f>
        <v/>
      </c>
      <c r="P155" s="1070" t="str">
        <f>IF(ISTEXT(N155),N155,(N155/N22)*P22)</f>
        <v/>
      </c>
      <c r="Q155" s="1062" t="str">
        <f>IF(A155=Q16,D155,"")</f>
        <v/>
      </c>
      <c r="R155" s="1071" t="str">
        <f>IF(A155=Q16,C155,"")</f>
        <v/>
      </c>
      <c r="S155" s="1072" t="str">
        <f>IF(ISTEXT(Q155),Q155,(Q155/Q22)*S22)</f>
        <v/>
      </c>
      <c r="T155" s="1062" t="str">
        <f>IF(A155=T16,D155,"")</f>
        <v/>
      </c>
      <c r="U155" s="1073" t="str">
        <f>IF(A155=T16,C155,"")</f>
        <v/>
      </c>
      <c r="V155" s="1074" t="str">
        <f>IF(ISTEXT(T155),T155,(T155/T22)*V22)</f>
        <v/>
      </c>
      <c r="W155" s="1062" t="str">
        <f>IF(A155=W16,D155,"")</f>
        <v/>
      </c>
      <c r="X155" s="1075" t="str">
        <f>IF(A155=W16,C155,"")</f>
        <v/>
      </c>
      <c r="Y155" s="1076" t="str">
        <f>IF(ISTEXT(W155),W155,(W155/W22)*Y22)</f>
        <v/>
      </c>
      <c r="Z155" s="1062" t="str">
        <f>IF(A155=Z16,D155,"")</f>
        <v/>
      </c>
      <c r="AA155" s="1077" t="str">
        <f>IF(A155=Z16,C155,"")</f>
        <v/>
      </c>
      <c r="AB155" s="1078" t="str">
        <f>IF(ISTEXT(Z155),Z155,(Z155/Z22)*AB22)</f>
        <v/>
      </c>
      <c r="AC155" s="1062" t="str">
        <f>IF(A155=AC16,D155,"")</f>
        <v/>
      </c>
      <c r="AD155" s="1079" t="str">
        <f>IF(A155=AC16,C155,"")</f>
        <v/>
      </c>
      <c r="AE155" s="1080" t="str">
        <f>IF(ISTEXT(AC155),AC155,(AC155/AC22)*AE22)</f>
        <v/>
      </c>
      <c r="AF155" s="1062" t="str">
        <f>IF(A155=AF16,D155,"")</f>
        <v/>
      </c>
      <c r="AG155" s="1081" t="str">
        <f>IF(A155=AF16,C155,"")</f>
        <v/>
      </c>
      <c r="AH155" s="1082" t="str">
        <f>IF(ISTEXT(AF155),AF155,(AF155/AF22)*AH22)</f>
        <v/>
      </c>
      <c r="AI155" s="1062" t="str">
        <f>IF(A155=AI16,D155,"")</f>
        <v/>
      </c>
      <c r="AJ155" s="1083" t="str">
        <f>IF(A155=AI16,C155,"")</f>
        <v/>
      </c>
      <c r="AK155" s="1084" t="str">
        <f>IF(ISTEXT(AI155),AI155,(AI155/AI22)*AK22)</f>
        <v/>
      </c>
      <c r="AL155" s="1062" t="str">
        <f>IF(A155=AL16,D155,"")</f>
        <v/>
      </c>
      <c r="AM155" s="1085" t="str">
        <f>IF(A155=AL16,C155,"")</f>
        <v/>
      </c>
      <c r="AN155" s="1086" t="str">
        <f>IF(ISTEXT(AL155),AL155,(AL155/AL22)*AN22)</f>
        <v/>
      </c>
      <c r="AO155" s="1062" t="str">
        <f>IF(A155=AO16,D155,"")</f>
        <v/>
      </c>
      <c r="AP155" s="1087" t="str">
        <f>IF(A155=AO16,C155,"")</f>
        <v/>
      </c>
      <c r="AQ155" s="1088" t="str">
        <f>IF(ISTEXT(AO155),AO155,(AO155/AO22)*AQ22)</f>
        <v/>
      </c>
      <c r="AR155" s="1062" t="str">
        <f>IF(A155=AR16,D155,"")</f>
        <v/>
      </c>
      <c r="AS155" s="1089" t="str">
        <f>IF(A155=AR16,C155,"")</f>
        <v/>
      </c>
      <c r="AT155" s="1090" t="str">
        <f>IF(ISTEXT(AR155),AR155,(AR155/AR22)*AT22)</f>
        <v/>
      </c>
      <c r="AU155" s="1062" t="str">
        <f>IF(A155=AU16,D155,"")</f>
        <v/>
      </c>
      <c r="AV155" s="1091" t="str">
        <f>IF(A155=AU16,C155,"")</f>
        <v/>
      </c>
      <c r="AW155" s="1092" t="str">
        <f>IF(ISTEXT(AU155),AU155,(AU155/AU22)*AW22)</f>
        <v/>
      </c>
    </row>
    <row r="156" spans="1:49" ht="18.75">
      <c r="A156" s="1058"/>
      <c r="B156" s="1352"/>
      <c r="C156" s="1409"/>
      <c r="D156" s="1410"/>
      <c r="E156" s="1062" t="str">
        <f>IF(A156=E16,D156,"")</f>
        <v/>
      </c>
      <c r="F156" s="1063" t="str">
        <f>IF(A156=E16,C156,"")</f>
        <v/>
      </c>
      <c r="G156" s="1064" t="str">
        <f>IF(ISTEXT(E156),E156,(E156/E22)*G22)</f>
        <v/>
      </c>
      <c r="H156" s="1062" t="str">
        <f>IF(A156=H16,D156,"")</f>
        <v/>
      </c>
      <c r="I156" s="1065" t="str">
        <f>IF(A156=H16,C156,"")</f>
        <v/>
      </c>
      <c r="J156" s="1066" t="str">
        <f>IF(ISTEXT(H156),H156,(H156/H22)*J22)</f>
        <v/>
      </c>
      <c r="K156" s="1062" t="str">
        <f>IF(A156=K16,D156,"")</f>
        <v/>
      </c>
      <c r="L156" s="1067" t="str">
        <f>IF(A156=K16,C156,"")</f>
        <v/>
      </c>
      <c r="M156" s="1068" t="str">
        <f>IF(ISTEXT(K156),K156,(K156/K22)*M22)</f>
        <v/>
      </c>
      <c r="N156" s="1062" t="str">
        <f>IF(A156=N16,D156,"")</f>
        <v/>
      </c>
      <c r="O156" s="1069" t="str">
        <f>IF(A156=N16,C156,"")</f>
        <v/>
      </c>
      <c r="P156" s="1070" t="str">
        <f>IF(ISTEXT(N156),N156,(N156/N22)*P22)</f>
        <v/>
      </c>
      <c r="Q156" s="1062" t="str">
        <f>IF(A156=Q16,D156,"")</f>
        <v/>
      </c>
      <c r="R156" s="1071" t="str">
        <f>IF(A156=Q16,C156,"")</f>
        <v/>
      </c>
      <c r="S156" s="1072" t="str">
        <f>IF(ISTEXT(Q156),Q156,(Q156/Q22)*S22)</f>
        <v/>
      </c>
      <c r="T156" s="1062" t="str">
        <f>IF(A156=T16,D156,"")</f>
        <v/>
      </c>
      <c r="U156" s="1073" t="str">
        <f>IF(A156=T16,C156,"")</f>
        <v/>
      </c>
      <c r="V156" s="1074" t="str">
        <f>IF(ISTEXT(T156),T156,(T156/T22)*V22)</f>
        <v/>
      </c>
      <c r="W156" s="1062" t="str">
        <f>IF(A156=W16,D156,"")</f>
        <v/>
      </c>
      <c r="X156" s="1075" t="str">
        <f>IF(A156=W16,C156,"")</f>
        <v/>
      </c>
      <c r="Y156" s="1076" t="str">
        <f>IF(ISTEXT(W156),W156,(W156/W22)*Y22)</f>
        <v/>
      </c>
      <c r="Z156" s="1062" t="str">
        <f>IF(A156=Z16,D156,"")</f>
        <v/>
      </c>
      <c r="AA156" s="1077" t="str">
        <f>IF(A156=Z16,C156,"")</f>
        <v/>
      </c>
      <c r="AB156" s="1078" t="str">
        <f>IF(ISTEXT(Z156),Z156,(Z156/Z22)*AB22)</f>
        <v/>
      </c>
      <c r="AC156" s="1062" t="str">
        <f>IF(A156=AC16,D156,"")</f>
        <v/>
      </c>
      <c r="AD156" s="1079" t="str">
        <f>IF(A156=AC16,C156,"")</f>
        <v/>
      </c>
      <c r="AE156" s="1080" t="str">
        <f>IF(ISTEXT(AC156),AC156,(AC156/AC22)*AE22)</f>
        <v/>
      </c>
      <c r="AF156" s="1062" t="str">
        <f>IF(A156=AF16,D156,"")</f>
        <v/>
      </c>
      <c r="AG156" s="1081" t="str">
        <f>IF(A156=AF16,C156,"")</f>
        <v/>
      </c>
      <c r="AH156" s="1082" t="str">
        <f>IF(ISTEXT(AF156),AF156,(AF156/AF22)*AH22)</f>
        <v/>
      </c>
      <c r="AI156" s="1062" t="str">
        <f>IF(A156=AI16,D156,"")</f>
        <v/>
      </c>
      <c r="AJ156" s="1083" t="str">
        <f>IF(A156=AI16,C156,"")</f>
        <v/>
      </c>
      <c r="AK156" s="1084" t="str">
        <f>IF(ISTEXT(AI156),AI156,(AI156/AI22)*AK22)</f>
        <v/>
      </c>
      <c r="AL156" s="1062" t="str">
        <f>IF(A156=AL16,D156,"")</f>
        <v/>
      </c>
      <c r="AM156" s="1085" t="str">
        <f>IF(A156=AL16,C156,"")</f>
        <v/>
      </c>
      <c r="AN156" s="1086" t="str">
        <f>IF(ISTEXT(AL156),AL156,(AL156/AL22)*AN22)</f>
        <v/>
      </c>
      <c r="AO156" s="1062" t="str">
        <f>IF(A156=AO16,D156,"")</f>
        <v/>
      </c>
      <c r="AP156" s="1087" t="str">
        <f>IF(A156=AO16,C156,"")</f>
        <v/>
      </c>
      <c r="AQ156" s="1088" t="str">
        <f>IF(ISTEXT(AO156),AO156,(AO156/AO22)*AQ22)</f>
        <v/>
      </c>
      <c r="AR156" s="1062" t="str">
        <f>IF(A156=AR16,D156,"")</f>
        <v/>
      </c>
      <c r="AS156" s="1089" t="str">
        <f>IF(A156=AR16,C156,"")</f>
        <v/>
      </c>
      <c r="AT156" s="1090" t="str">
        <f>IF(ISTEXT(AR156),AR156,(AR156/AR22)*AT22)</f>
        <v/>
      </c>
      <c r="AU156" s="1062" t="str">
        <f>IF(A156=AU16,D156,"")</f>
        <v/>
      </c>
      <c r="AV156" s="1091" t="str">
        <f>IF(A156=AU16,C156,"")</f>
        <v/>
      </c>
      <c r="AW156" s="1092" t="str">
        <f>IF(ISTEXT(AU156),AU156,(AU156/AU22)*AW22)</f>
        <v/>
      </c>
    </row>
    <row r="157" spans="1:49" ht="18.75">
      <c r="A157" s="1058"/>
      <c r="B157" s="1352"/>
      <c r="C157" s="1409"/>
      <c r="D157" s="1410"/>
      <c r="E157" s="1062" t="str">
        <f>IF(A157=E16,D157,"")</f>
        <v/>
      </c>
      <c r="F157" s="1063" t="str">
        <f>IF(A157=E16,C157,"")</f>
        <v/>
      </c>
      <c r="G157" s="1064" t="str">
        <f>IF(ISTEXT(E157),E157,(E157/E22)*G22)</f>
        <v/>
      </c>
      <c r="H157" s="1062" t="str">
        <f>IF(A157=H16,D157,"")</f>
        <v/>
      </c>
      <c r="I157" s="1065" t="str">
        <f>IF(A157=H16,C157,"")</f>
        <v/>
      </c>
      <c r="J157" s="1066" t="str">
        <f>IF(ISTEXT(H157),H157,(H157/H22)*J22)</f>
        <v/>
      </c>
      <c r="K157" s="1062" t="str">
        <f>IF(A157=K16,D157,"")</f>
        <v/>
      </c>
      <c r="L157" s="1067" t="str">
        <f>IF(A157=K16,C157,"")</f>
        <v/>
      </c>
      <c r="M157" s="1068" t="str">
        <f>IF(ISTEXT(K157),K157,(K157/K22)*M22)</f>
        <v/>
      </c>
      <c r="N157" s="1062" t="str">
        <f>IF(A157=N16,D157,"")</f>
        <v/>
      </c>
      <c r="O157" s="1069" t="str">
        <f>IF(A157=N16,C157,"")</f>
        <v/>
      </c>
      <c r="P157" s="1070" t="str">
        <f>IF(ISTEXT(N157),N157,(N157/N22)*P22)</f>
        <v/>
      </c>
      <c r="Q157" s="1062" t="str">
        <f>IF(A157=Q16,D157,"")</f>
        <v/>
      </c>
      <c r="R157" s="1071" t="str">
        <f>IF(A157=Q16,C157,"")</f>
        <v/>
      </c>
      <c r="S157" s="1072" t="str">
        <f>IF(ISTEXT(Q157),Q157,(Q157/Q22)*S22)</f>
        <v/>
      </c>
      <c r="T157" s="1062" t="str">
        <f>IF(A157=T16,D157,"")</f>
        <v/>
      </c>
      <c r="U157" s="1073" t="str">
        <f>IF(A157=T16,C157,"")</f>
        <v/>
      </c>
      <c r="V157" s="1074" t="str">
        <f>IF(ISTEXT(T157),T157,(T157/T22)*V22)</f>
        <v/>
      </c>
      <c r="W157" s="1062" t="str">
        <f>IF(A157=W16,D157,"")</f>
        <v/>
      </c>
      <c r="X157" s="1075" t="str">
        <f>IF(A157=W16,C157,"")</f>
        <v/>
      </c>
      <c r="Y157" s="1076" t="str">
        <f>IF(ISTEXT(W157),W157,(W157/W22)*Y22)</f>
        <v/>
      </c>
      <c r="Z157" s="1062" t="str">
        <f>IF(A157=Z16,D157,"")</f>
        <v/>
      </c>
      <c r="AA157" s="1077" t="str">
        <f>IF(A157=Z16,C157,"")</f>
        <v/>
      </c>
      <c r="AB157" s="1078" t="str">
        <f>IF(ISTEXT(Z157),Z157,(Z157/Z22)*AB22)</f>
        <v/>
      </c>
      <c r="AC157" s="1062" t="str">
        <f>IF(A157=AC16,D157,"")</f>
        <v/>
      </c>
      <c r="AD157" s="1079" t="str">
        <f>IF(A157=AC16,C157,"")</f>
        <v/>
      </c>
      <c r="AE157" s="1080" t="str">
        <f>IF(ISTEXT(AC157),AC157,(AC157/AC22)*AE22)</f>
        <v/>
      </c>
      <c r="AF157" s="1062" t="str">
        <f>IF(A157=AF16,D157,"")</f>
        <v/>
      </c>
      <c r="AG157" s="1081" t="str">
        <f>IF(A157=AF16,C157,"")</f>
        <v/>
      </c>
      <c r="AH157" s="1082" t="str">
        <f>IF(ISTEXT(AF157),AF157,(AF157/AF22)*AH22)</f>
        <v/>
      </c>
      <c r="AI157" s="1062" t="str">
        <f>IF(A157=AI16,D157,"")</f>
        <v/>
      </c>
      <c r="AJ157" s="1083" t="str">
        <f>IF(A157=AI16,C157,"")</f>
        <v/>
      </c>
      <c r="AK157" s="1084" t="str">
        <f>IF(ISTEXT(AI157),AI157,(AI157/AI22)*AK22)</f>
        <v/>
      </c>
      <c r="AL157" s="1062" t="str">
        <f>IF(A157=AL16,D157,"")</f>
        <v/>
      </c>
      <c r="AM157" s="1085" t="str">
        <f>IF(A157=AL16,C157,"")</f>
        <v/>
      </c>
      <c r="AN157" s="1086" t="str">
        <f>IF(ISTEXT(AL157),AL157,(AL157/AL22)*AN22)</f>
        <v/>
      </c>
      <c r="AO157" s="1062" t="str">
        <f>IF(A157=AO16,D157,"")</f>
        <v/>
      </c>
      <c r="AP157" s="1087" t="str">
        <f>IF(A157=AO16,C157,"")</f>
        <v/>
      </c>
      <c r="AQ157" s="1088" t="str">
        <f>IF(ISTEXT(AO157),AO157,(AO157/AO22)*AQ22)</f>
        <v/>
      </c>
      <c r="AR157" s="1062" t="str">
        <f>IF(A157=AR16,D157,"")</f>
        <v/>
      </c>
      <c r="AS157" s="1089" t="str">
        <f>IF(A157=AR16,C157,"")</f>
        <v/>
      </c>
      <c r="AT157" s="1090" t="str">
        <f>IF(ISTEXT(AR157),AR157,(AR157/AR22)*AT22)</f>
        <v/>
      </c>
      <c r="AU157" s="1062" t="str">
        <f>IF(A157=AU16,D157,"")</f>
        <v/>
      </c>
      <c r="AV157" s="1091" t="str">
        <f>IF(A157=AU16,C157,"")</f>
        <v/>
      </c>
      <c r="AW157" s="1092" t="str">
        <f>IF(ISTEXT(AU157),AU157,(AU157/AU22)*AW22)</f>
        <v/>
      </c>
    </row>
    <row r="158" spans="1:49" ht="18.75">
      <c r="A158" s="1058"/>
      <c r="B158" s="1352"/>
      <c r="C158" s="1409"/>
      <c r="D158" s="1410"/>
      <c r="E158" s="1062" t="str">
        <f>IF(A158=E16,D158,"")</f>
        <v/>
      </c>
      <c r="F158" s="1063" t="str">
        <f>IF(A158=E16,C158,"")</f>
        <v/>
      </c>
      <c r="G158" s="1064" t="str">
        <f>IF(ISTEXT(E158),E158,(E158/E22)*G22)</f>
        <v/>
      </c>
      <c r="H158" s="1062" t="str">
        <f>IF(A158=H16,D158,"")</f>
        <v/>
      </c>
      <c r="I158" s="1065" t="str">
        <f>IF(A158=H16,C158,"")</f>
        <v/>
      </c>
      <c r="J158" s="1066" t="str">
        <f>IF(ISTEXT(H158),H158,(H158/H22)*J22)</f>
        <v/>
      </c>
      <c r="K158" s="1062" t="str">
        <f>IF(A158=K16,D158,"")</f>
        <v/>
      </c>
      <c r="L158" s="1067" t="str">
        <f>IF(A158=K16,C158,"")</f>
        <v/>
      </c>
      <c r="M158" s="1068" t="str">
        <f>IF(ISTEXT(K158),K158,(K158/K22)*M22)</f>
        <v/>
      </c>
      <c r="N158" s="1062" t="str">
        <f>IF(A158=N16,D158,"")</f>
        <v/>
      </c>
      <c r="O158" s="1069" t="str">
        <f>IF(A158=N16,C158,"")</f>
        <v/>
      </c>
      <c r="P158" s="1070" t="str">
        <f>IF(ISTEXT(N158),N158,(N158/N22)*P22)</f>
        <v/>
      </c>
      <c r="Q158" s="1062" t="str">
        <f>IF(A158=Q16,D158,"")</f>
        <v/>
      </c>
      <c r="R158" s="1071" t="str">
        <f>IF(A158=Q16,C158,"")</f>
        <v/>
      </c>
      <c r="S158" s="1072" t="str">
        <f>IF(ISTEXT(Q158),Q158,(Q158/Q22)*S22)</f>
        <v/>
      </c>
      <c r="T158" s="1062" t="str">
        <f>IF(A158=T16,D158,"")</f>
        <v/>
      </c>
      <c r="U158" s="1073" t="str">
        <f>IF(A158=T16,C158,"")</f>
        <v/>
      </c>
      <c r="V158" s="1074" t="str">
        <f>IF(ISTEXT(T158),T158,(T158/T22)*V22)</f>
        <v/>
      </c>
      <c r="W158" s="1062" t="str">
        <f>IF(A158=W16,D158,"")</f>
        <v/>
      </c>
      <c r="X158" s="1075" t="str">
        <f>IF(A158=W16,C158,"")</f>
        <v/>
      </c>
      <c r="Y158" s="1076" t="str">
        <f>IF(ISTEXT(W158),W158,(W158/W22)*Y22)</f>
        <v/>
      </c>
      <c r="Z158" s="1062" t="str">
        <f>IF(A158=Z16,D158,"")</f>
        <v/>
      </c>
      <c r="AA158" s="1077" t="str">
        <f>IF(A158=Z16,C158,"")</f>
        <v/>
      </c>
      <c r="AB158" s="1078" t="str">
        <f>IF(ISTEXT(Z158),Z158,(Z158/Z22)*AB22)</f>
        <v/>
      </c>
      <c r="AC158" s="1062" t="str">
        <f>IF(A158=AC16,D158,"")</f>
        <v/>
      </c>
      <c r="AD158" s="1079" t="str">
        <f>IF(A158=AC16,C158,"")</f>
        <v/>
      </c>
      <c r="AE158" s="1080" t="str">
        <f>IF(ISTEXT(AC158),AC158,(AC158/AC22)*AE22)</f>
        <v/>
      </c>
      <c r="AF158" s="1062" t="str">
        <f>IF(A158=AF16,D158,"")</f>
        <v/>
      </c>
      <c r="AG158" s="1081" t="str">
        <f>IF(A158=AF16,C158,"")</f>
        <v/>
      </c>
      <c r="AH158" s="1082" t="str">
        <f>IF(ISTEXT(AF158),AF158,(AF158/AF22)*AH22)</f>
        <v/>
      </c>
      <c r="AI158" s="1062" t="str">
        <f>IF(A158=AI16,D158,"")</f>
        <v/>
      </c>
      <c r="AJ158" s="1083" t="str">
        <f>IF(A158=AI16,C158,"")</f>
        <v/>
      </c>
      <c r="AK158" s="1084" t="str">
        <f>IF(ISTEXT(AI158),AI158,(AI158/AI22)*AK22)</f>
        <v/>
      </c>
      <c r="AL158" s="1062" t="str">
        <f>IF(A158=AL16,D158,"")</f>
        <v/>
      </c>
      <c r="AM158" s="1085" t="str">
        <f>IF(A158=AL16,C158,"")</f>
        <v/>
      </c>
      <c r="AN158" s="1086" t="str">
        <f>IF(ISTEXT(AL158),AL158,(AL158/AL22)*AN22)</f>
        <v/>
      </c>
      <c r="AO158" s="1062" t="str">
        <f>IF(A158=AO16,D158,"")</f>
        <v/>
      </c>
      <c r="AP158" s="1087" t="str">
        <f>IF(A158=AO16,C158,"")</f>
        <v/>
      </c>
      <c r="AQ158" s="1088" t="str">
        <f>IF(ISTEXT(AO158),AO158,(AO158/AO22)*AQ22)</f>
        <v/>
      </c>
      <c r="AR158" s="1062" t="str">
        <f>IF(A158=AR16,D158,"")</f>
        <v/>
      </c>
      <c r="AS158" s="1089" t="str">
        <f>IF(A158=AR16,C158,"")</f>
        <v/>
      </c>
      <c r="AT158" s="1090" t="str">
        <f>IF(ISTEXT(AR158),AR158,(AR158/AR22)*AT22)</f>
        <v/>
      </c>
      <c r="AU158" s="1062" t="str">
        <f>IF(A158=AU16,D158,"")</f>
        <v/>
      </c>
      <c r="AV158" s="1091" t="str">
        <f>IF(A158=AU16,C158,"")</f>
        <v/>
      </c>
      <c r="AW158" s="1092" t="str">
        <f>IF(ISTEXT(AU158),AU158,(AU158/AU22)*AW22)</f>
        <v/>
      </c>
    </row>
    <row r="159" spans="1:49" ht="18.75">
      <c r="A159" s="1058"/>
      <c r="B159" s="1352"/>
      <c r="C159" s="1409"/>
      <c r="D159" s="1410"/>
      <c r="E159" s="1062" t="str">
        <f>IF(A159=E16,D159,"")</f>
        <v/>
      </c>
      <c r="F159" s="1063" t="str">
        <f>IF(A159=E16,C159,"")</f>
        <v/>
      </c>
      <c r="G159" s="1064" t="str">
        <f>IF(ISTEXT(E159),E159,(E159/E22)*G22)</f>
        <v/>
      </c>
      <c r="H159" s="1062" t="str">
        <f>IF(A159=H16,D159,"")</f>
        <v/>
      </c>
      <c r="I159" s="1065" t="str">
        <f>IF(A159=H16,C159,"")</f>
        <v/>
      </c>
      <c r="J159" s="1066" t="str">
        <f>IF(ISTEXT(H159),H159,(H159/H22)*J22)</f>
        <v/>
      </c>
      <c r="K159" s="1062" t="str">
        <f>IF(A159=K16,D159,"")</f>
        <v/>
      </c>
      <c r="L159" s="1067" t="str">
        <f>IF(A159=K16,C159,"")</f>
        <v/>
      </c>
      <c r="M159" s="1068" t="str">
        <f>IF(ISTEXT(K159),K159,(K159/K22)*M22)</f>
        <v/>
      </c>
      <c r="N159" s="1062" t="str">
        <f>IF(A159=N16,D159,"")</f>
        <v/>
      </c>
      <c r="O159" s="1069" t="str">
        <f>IF(A159=N16,C159,"")</f>
        <v/>
      </c>
      <c r="P159" s="1070" t="str">
        <f>IF(ISTEXT(N159),N159,(N159/N22)*P22)</f>
        <v/>
      </c>
      <c r="Q159" s="1062" t="str">
        <f>IF(A159=Q16,D159,"")</f>
        <v/>
      </c>
      <c r="R159" s="1071" t="str">
        <f>IF(A159=Q16,C159,"")</f>
        <v/>
      </c>
      <c r="S159" s="1072" t="str">
        <f>IF(ISTEXT(Q159),Q159,(Q159/Q22)*S22)</f>
        <v/>
      </c>
      <c r="T159" s="1062" t="str">
        <f>IF(A159=T16,D159,"")</f>
        <v/>
      </c>
      <c r="U159" s="1073" t="str">
        <f>IF(A159=T16,C159,"")</f>
        <v/>
      </c>
      <c r="V159" s="1074" t="str">
        <f>IF(ISTEXT(T159),T159,(T159/T22)*V22)</f>
        <v/>
      </c>
      <c r="W159" s="1062" t="str">
        <f>IF(A159=W16,D159,"")</f>
        <v/>
      </c>
      <c r="X159" s="1075" t="str">
        <f>IF(A159=W16,C159,"")</f>
        <v/>
      </c>
      <c r="Y159" s="1076" t="str">
        <f>IF(ISTEXT(W159),W159,(W159/W22)*Y22)</f>
        <v/>
      </c>
      <c r="Z159" s="1062" t="str">
        <f>IF(A159=Z16,D159,"")</f>
        <v/>
      </c>
      <c r="AA159" s="1077" t="str">
        <f>IF(A159=Z16,C159,"")</f>
        <v/>
      </c>
      <c r="AB159" s="1078" t="str">
        <f>IF(ISTEXT(Z159),Z159,(Z159/Z22)*AB22)</f>
        <v/>
      </c>
      <c r="AC159" s="1062" t="str">
        <f>IF(A159=AC16,D159,"")</f>
        <v/>
      </c>
      <c r="AD159" s="1079" t="str">
        <f>IF(A159=AC16,C159,"")</f>
        <v/>
      </c>
      <c r="AE159" s="1080" t="str">
        <f>IF(ISTEXT(AC159),AC159,(AC159/AC22)*AE22)</f>
        <v/>
      </c>
      <c r="AF159" s="1062" t="str">
        <f>IF(A159=AF16,D159,"")</f>
        <v/>
      </c>
      <c r="AG159" s="1081" t="str">
        <f>IF(A159=AF16,C159,"")</f>
        <v/>
      </c>
      <c r="AH159" s="1082" t="str">
        <f>IF(ISTEXT(AF159),AF159,(AF159/AF22)*AH22)</f>
        <v/>
      </c>
      <c r="AI159" s="1062" t="str">
        <f>IF(A159=AI16,D159,"")</f>
        <v/>
      </c>
      <c r="AJ159" s="1083" t="str">
        <f>IF(A159=AI16,C159,"")</f>
        <v/>
      </c>
      <c r="AK159" s="1084" t="str">
        <f>IF(ISTEXT(AI159),AI159,(AI159/AI22)*AK22)</f>
        <v/>
      </c>
      <c r="AL159" s="1062" t="str">
        <f>IF(A159=AL16,D159,"")</f>
        <v/>
      </c>
      <c r="AM159" s="1085" t="str">
        <f>IF(A159=AL16,C159,"")</f>
        <v/>
      </c>
      <c r="AN159" s="1086" t="str">
        <f>IF(ISTEXT(AL159),AL159,(AL159/AL22)*AN22)</f>
        <v/>
      </c>
      <c r="AO159" s="1062" t="str">
        <f>IF(A159=AO16,D159,"")</f>
        <v/>
      </c>
      <c r="AP159" s="1087" t="str">
        <f>IF(A159=AO16,C159,"")</f>
        <v/>
      </c>
      <c r="AQ159" s="1088" t="str">
        <f>IF(ISTEXT(AO159),AO159,(AO159/AO22)*AQ22)</f>
        <v/>
      </c>
      <c r="AR159" s="1062" t="str">
        <f>IF(A159=AR16,D159,"")</f>
        <v/>
      </c>
      <c r="AS159" s="1089" t="str">
        <f>IF(A159=AR16,C159,"")</f>
        <v/>
      </c>
      <c r="AT159" s="1090" t="str">
        <f>IF(ISTEXT(AR159),AR159,(AR159/AR22)*AT22)</f>
        <v/>
      </c>
      <c r="AU159" s="1062" t="str">
        <f>IF(A159=AU16,D159,"")</f>
        <v/>
      </c>
      <c r="AV159" s="1091" t="str">
        <f>IF(A159=AU16,C159,"")</f>
        <v/>
      </c>
      <c r="AW159" s="1092" t="str">
        <f>IF(ISTEXT(AU159),AU159,(AU159/AU22)*AW22)</f>
        <v/>
      </c>
    </row>
    <row r="160" spans="1:49" ht="18.75">
      <c r="A160" s="1058"/>
      <c r="B160" s="1352"/>
      <c r="C160" s="1409"/>
      <c r="D160" s="1410"/>
      <c r="E160" s="1062" t="str">
        <f>IF(A160=E16,D160,"")</f>
        <v/>
      </c>
      <c r="F160" s="1063" t="str">
        <f>IF(A160=E16,C160,"")</f>
        <v/>
      </c>
      <c r="G160" s="1064" t="str">
        <f>IF(ISTEXT(E160),E160,(E160/E22)*G22)</f>
        <v/>
      </c>
      <c r="H160" s="1062" t="str">
        <f>IF(A160=H16,D160,"")</f>
        <v/>
      </c>
      <c r="I160" s="1065" t="str">
        <f>IF(A160=H16,C160,"")</f>
        <v/>
      </c>
      <c r="J160" s="1066" t="str">
        <f>IF(ISTEXT(H160),H160,(H160/H22)*J22)</f>
        <v/>
      </c>
      <c r="K160" s="1062" t="str">
        <f>IF(A160=K16,D160,"")</f>
        <v/>
      </c>
      <c r="L160" s="1067" t="str">
        <f>IF(A160=K16,C160,"")</f>
        <v/>
      </c>
      <c r="M160" s="1068" t="str">
        <f>IF(ISTEXT(K160),K160,(K160/K22)*M22)</f>
        <v/>
      </c>
      <c r="N160" s="1062" t="str">
        <f>IF(A160=N16,D160,"")</f>
        <v/>
      </c>
      <c r="O160" s="1069" t="str">
        <f>IF(A160=N16,C160,"")</f>
        <v/>
      </c>
      <c r="P160" s="1070" t="str">
        <f>IF(ISTEXT(N160),N160,(N160/N22)*P22)</f>
        <v/>
      </c>
      <c r="Q160" s="1062" t="str">
        <f>IF(A160=Q16,D160,"")</f>
        <v/>
      </c>
      <c r="R160" s="1071" t="str">
        <f>IF(A160=Q16,C160,"")</f>
        <v/>
      </c>
      <c r="S160" s="1072" t="str">
        <f>IF(ISTEXT(Q160),Q160,(Q160/Q22)*S22)</f>
        <v/>
      </c>
      <c r="T160" s="1062" t="str">
        <f>IF(A160=T16,D160,"")</f>
        <v/>
      </c>
      <c r="U160" s="1073" t="str">
        <f>IF(A160=T16,C160,"")</f>
        <v/>
      </c>
      <c r="V160" s="1074" t="str">
        <f>IF(ISTEXT(T160),T160,(T160/T22)*V22)</f>
        <v/>
      </c>
      <c r="W160" s="1062" t="str">
        <f>IF(A160=W16,D160,"")</f>
        <v/>
      </c>
      <c r="X160" s="1075" t="str">
        <f>IF(A160=W16,C160,"")</f>
        <v/>
      </c>
      <c r="Y160" s="1076" t="str">
        <f>IF(ISTEXT(W160),W160,(W160/W22)*Y22)</f>
        <v/>
      </c>
      <c r="Z160" s="1062" t="str">
        <f>IF(A160=Z16,D160,"")</f>
        <v/>
      </c>
      <c r="AA160" s="1077" t="str">
        <f>IF(A160=Z16,C160,"")</f>
        <v/>
      </c>
      <c r="AB160" s="1078" t="str">
        <f>IF(ISTEXT(Z160),Z160,(Z160/Z22)*AB22)</f>
        <v/>
      </c>
      <c r="AC160" s="1062" t="str">
        <f>IF(A160=AC16,D160,"")</f>
        <v/>
      </c>
      <c r="AD160" s="1079" t="str">
        <f>IF(A160=AC16,C160,"")</f>
        <v/>
      </c>
      <c r="AE160" s="1080" t="str">
        <f>IF(ISTEXT(AC160),AC160,(AC160/AC22)*AE22)</f>
        <v/>
      </c>
      <c r="AF160" s="1062" t="str">
        <f>IF(A160=AF16,D160,"")</f>
        <v/>
      </c>
      <c r="AG160" s="1081" t="str">
        <f>IF(A160=AF16,C160,"")</f>
        <v/>
      </c>
      <c r="AH160" s="1082" t="str">
        <f>IF(ISTEXT(AF160),AF160,(AF160/AF22)*AH22)</f>
        <v/>
      </c>
      <c r="AI160" s="1062" t="str">
        <f>IF(A160=AI16,D160,"")</f>
        <v/>
      </c>
      <c r="AJ160" s="1083" t="str">
        <f>IF(A160=AI16,C160,"")</f>
        <v/>
      </c>
      <c r="AK160" s="1084" t="str">
        <f>IF(ISTEXT(AI160),AI160,(AI160/AI22)*AK22)</f>
        <v/>
      </c>
      <c r="AL160" s="1062" t="str">
        <f>IF(A160=AL16,D160,"")</f>
        <v/>
      </c>
      <c r="AM160" s="1085" t="str">
        <f>IF(A160=AL16,C160,"")</f>
        <v/>
      </c>
      <c r="AN160" s="1086" t="str">
        <f>IF(ISTEXT(AL160),AL160,(AL160/AL22)*AN22)</f>
        <v/>
      </c>
      <c r="AO160" s="1062" t="str">
        <f>IF(A160=AO16,D160,"")</f>
        <v/>
      </c>
      <c r="AP160" s="1087" t="str">
        <f>IF(A160=AO16,C160,"")</f>
        <v/>
      </c>
      <c r="AQ160" s="1088" t="str">
        <f>IF(ISTEXT(AO160),AO160,(AO160/AO22)*AQ22)</f>
        <v/>
      </c>
      <c r="AR160" s="1062" t="str">
        <f>IF(A160=AR16,D160,"")</f>
        <v/>
      </c>
      <c r="AS160" s="1089" t="str">
        <f>IF(A160=AR16,C160,"")</f>
        <v/>
      </c>
      <c r="AT160" s="1090" t="str">
        <f>IF(ISTEXT(AR160),AR160,(AR160/AR22)*AT22)</f>
        <v/>
      </c>
      <c r="AU160" s="1062" t="str">
        <f>IF(A160=AU16,D160,"")</f>
        <v/>
      </c>
      <c r="AV160" s="1091" t="str">
        <f>IF(A160=AU16,C160,"")</f>
        <v/>
      </c>
      <c r="AW160" s="1092" t="str">
        <f>IF(ISTEXT(AU160),AU160,(AU160/AU22)*AW22)</f>
        <v/>
      </c>
    </row>
    <row r="161" spans="1:49" ht="18.75">
      <c r="A161" s="1058"/>
      <c r="B161" s="1352"/>
      <c r="C161" s="1409"/>
      <c r="D161" s="1410"/>
      <c r="E161" s="1062" t="str">
        <f>IF(A161=E16,D161,"")</f>
        <v/>
      </c>
      <c r="F161" s="1063" t="str">
        <f>IF(A161=E16,C161,"")</f>
        <v/>
      </c>
      <c r="G161" s="1064" t="str">
        <f>IF(ISTEXT(E161),E161,(E161/E22)*G22)</f>
        <v/>
      </c>
      <c r="H161" s="1062" t="str">
        <f>IF(A161=H16,D161,"")</f>
        <v/>
      </c>
      <c r="I161" s="1065" t="str">
        <f>IF(A161=H16,C161,"")</f>
        <v/>
      </c>
      <c r="J161" s="1066" t="str">
        <f>IF(ISTEXT(H161),H161,(H161/H22)*J22)</f>
        <v/>
      </c>
      <c r="K161" s="1062" t="str">
        <f>IF(A161=K16,D161,"")</f>
        <v/>
      </c>
      <c r="L161" s="1067" t="str">
        <f>IF(A161=K16,C161,"")</f>
        <v/>
      </c>
      <c r="M161" s="1068" t="str">
        <f>IF(ISTEXT(K161),K161,(K161/K22)*M22)</f>
        <v/>
      </c>
      <c r="N161" s="1062" t="str">
        <f>IF(A161=N16,D161,"")</f>
        <v/>
      </c>
      <c r="O161" s="1069" t="str">
        <f>IF(A161=N16,C161,"")</f>
        <v/>
      </c>
      <c r="P161" s="1070" t="str">
        <f>IF(ISTEXT(N161),N161,(N161/N22)*P22)</f>
        <v/>
      </c>
      <c r="Q161" s="1062" t="str">
        <f>IF(A161=Q16,D161,"")</f>
        <v/>
      </c>
      <c r="R161" s="1071" t="str">
        <f>IF(A161=Q16,C161,"")</f>
        <v/>
      </c>
      <c r="S161" s="1072" t="str">
        <f>IF(ISTEXT(Q161),Q161,(Q161/Q22)*S22)</f>
        <v/>
      </c>
      <c r="T161" s="1062" t="str">
        <f>IF(A161=T16,D161,"")</f>
        <v/>
      </c>
      <c r="U161" s="1073" t="str">
        <f>IF(A161=T16,C161,"")</f>
        <v/>
      </c>
      <c r="V161" s="1074" t="str">
        <f>IF(ISTEXT(T161),T161,(T161/T22)*V22)</f>
        <v/>
      </c>
      <c r="W161" s="1062" t="str">
        <f>IF(A161=W16,D161,"")</f>
        <v/>
      </c>
      <c r="X161" s="1075" t="str">
        <f>IF(A161=W16,C161,"")</f>
        <v/>
      </c>
      <c r="Y161" s="1076" t="str">
        <f>IF(ISTEXT(W161),W161,(W161/W22)*Y22)</f>
        <v/>
      </c>
      <c r="Z161" s="1062" t="str">
        <f>IF(A161=Z16,D161,"")</f>
        <v/>
      </c>
      <c r="AA161" s="1077" t="str">
        <f>IF(A161=Z16,C161,"")</f>
        <v/>
      </c>
      <c r="AB161" s="1078" t="str">
        <f>IF(ISTEXT(Z161),Z161,(Z161/Z22)*AB22)</f>
        <v/>
      </c>
      <c r="AC161" s="1062" t="str">
        <f>IF(A161=AC16,D161,"")</f>
        <v/>
      </c>
      <c r="AD161" s="1079" t="str">
        <f>IF(A161=AC16,C161,"")</f>
        <v/>
      </c>
      <c r="AE161" s="1080" t="str">
        <f>IF(ISTEXT(AC161),AC161,(AC161/AC22)*AE22)</f>
        <v/>
      </c>
      <c r="AF161" s="1062" t="str">
        <f>IF(A161=AF16,D161,"")</f>
        <v/>
      </c>
      <c r="AG161" s="1081" t="str">
        <f>IF(A161=AF16,C161,"")</f>
        <v/>
      </c>
      <c r="AH161" s="1082" t="str">
        <f>IF(ISTEXT(AF161),AF161,(AF161/AF22)*AH22)</f>
        <v/>
      </c>
      <c r="AI161" s="1062" t="str">
        <f>IF(A161=AI16,D161,"")</f>
        <v/>
      </c>
      <c r="AJ161" s="1083" t="str">
        <f>IF(A161=AI16,C161,"")</f>
        <v/>
      </c>
      <c r="AK161" s="1084" t="str">
        <f>IF(ISTEXT(AI161),AI161,(AI161/AI22)*AK22)</f>
        <v/>
      </c>
      <c r="AL161" s="1062" t="str">
        <f>IF(A161=AL16,D161,"")</f>
        <v/>
      </c>
      <c r="AM161" s="1085" t="str">
        <f>IF(A161=AL16,C161,"")</f>
        <v/>
      </c>
      <c r="AN161" s="1086" t="str">
        <f>IF(ISTEXT(AL161),AL161,(AL161/AL22)*AN22)</f>
        <v/>
      </c>
      <c r="AO161" s="1062" t="str">
        <f>IF(A161=AO16,D161,"")</f>
        <v/>
      </c>
      <c r="AP161" s="1087" t="str">
        <f>IF(A161=AO16,C161,"")</f>
        <v/>
      </c>
      <c r="AQ161" s="1088" t="str">
        <f>IF(ISTEXT(AO161),AO161,(AO161/AO22)*AQ22)</f>
        <v/>
      </c>
      <c r="AR161" s="1062" t="str">
        <f>IF(A161=AR16,D161,"")</f>
        <v/>
      </c>
      <c r="AS161" s="1089" t="str">
        <f>IF(A161=AR16,C161,"")</f>
        <v/>
      </c>
      <c r="AT161" s="1090" t="str">
        <f>IF(ISTEXT(AR161),AR161,(AR161/AR22)*AT22)</f>
        <v/>
      </c>
      <c r="AU161" s="1062" t="str">
        <f>IF(A161=AU16,D161,"")</f>
        <v/>
      </c>
      <c r="AV161" s="1091" t="str">
        <f>IF(A161=AU16,C161,"")</f>
        <v/>
      </c>
      <c r="AW161" s="1092" t="str">
        <f>IF(ISTEXT(AU161),AU161,(AU161/AU22)*AW22)</f>
        <v/>
      </c>
    </row>
    <row r="162" spans="1:49" ht="18.75">
      <c r="A162" s="1058"/>
      <c r="B162" s="1352"/>
      <c r="C162" s="1409"/>
      <c r="D162" s="1410"/>
      <c r="E162" s="1062" t="str">
        <f>IF(A162=E16,D162,"")</f>
        <v/>
      </c>
      <c r="F162" s="1063" t="str">
        <f>IF(A162=E16,C162,"")</f>
        <v/>
      </c>
      <c r="G162" s="1064" t="str">
        <f>IF(ISTEXT(E162),E162,(E162/E22)*G22)</f>
        <v/>
      </c>
      <c r="H162" s="1062" t="str">
        <f>IF(A162=H16,D162,"")</f>
        <v/>
      </c>
      <c r="I162" s="1065" t="str">
        <f>IF(A162=H16,C162,"")</f>
        <v/>
      </c>
      <c r="J162" s="1066" t="str">
        <f>IF(ISTEXT(H162),H162,(H162/H22)*J22)</f>
        <v/>
      </c>
      <c r="K162" s="1062" t="str">
        <f>IF(A162=K16,D162,"")</f>
        <v/>
      </c>
      <c r="L162" s="1067" t="str">
        <f>IF(A162=K16,C162,"")</f>
        <v/>
      </c>
      <c r="M162" s="1068" t="str">
        <f>IF(ISTEXT(K162),K162,(K162/K22)*M22)</f>
        <v/>
      </c>
      <c r="N162" s="1062" t="str">
        <f>IF(A162=N16,D162,"")</f>
        <v/>
      </c>
      <c r="O162" s="1069" t="str">
        <f>IF(A162=N16,C162,"")</f>
        <v/>
      </c>
      <c r="P162" s="1070" t="str">
        <f>IF(ISTEXT(N162),N162,(N162/N22)*P22)</f>
        <v/>
      </c>
      <c r="Q162" s="1062" t="str">
        <f>IF(A162=Q16,D162,"")</f>
        <v/>
      </c>
      <c r="R162" s="1071" t="str">
        <f>IF(A162=Q16,C162,"")</f>
        <v/>
      </c>
      <c r="S162" s="1072" t="str">
        <f>IF(ISTEXT(Q162),Q162,(Q162/Q22)*S22)</f>
        <v/>
      </c>
      <c r="T162" s="1062" t="str">
        <f>IF(A162=T16,D162,"")</f>
        <v/>
      </c>
      <c r="U162" s="1073" t="str">
        <f>IF(A162=T16,C162,"")</f>
        <v/>
      </c>
      <c r="V162" s="1074" t="str">
        <f>IF(ISTEXT(T162),T162,(T162/T22)*V22)</f>
        <v/>
      </c>
      <c r="W162" s="1062" t="str">
        <f>IF(A162=W16,D162,"")</f>
        <v/>
      </c>
      <c r="X162" s="1075" t="str">
        <f>IF(A162=W16,C162,"")</f>
        <v/>
      </c>
      <c r="Y162" s="1076" t="str">
        <f>IF(ISTEXT(W162),W162,(W162/W22)*Y22)</f>
        <v/>
      </c>
      <c r="Z162" s="1062" t="str">
        <f>IF(A162=Z16,D162,"")</f>
        <v/>
      </c>
      <c r="AA162" s="1077" t="str">
        <f>IF(A162=Z16,C162,"")</f>
        <v/>
      </c>
      <c r="AB162" s="1078" t="str">
        <f>IF(ISTEXT(Z162),Z162,(Z162/Z22)*AB22)</f>
        <v/>
      </c>
      <c r="AC162" s="1062" t="str">
        <f>IF(A162=AC16,D162,"")</f>
        <v/>
      </c>
      <c r="AD162" s="1079" t="str">
        <f>IF(A162=AC16,C162,"")</f>
        <v/>
      </c>
      <c r="AE162" s="1080" t="str">
        <f>IF(ISTEXT(AC162),AC162,(AC162/AC22)*AE22)</f>
        <v/>
      </c>
      <c r="AF162" s="1062" t="str">
        <f>IF(A162=AF16,D162,"")</f>
        <v/>
      </c>
      <c r="AG162" s="1081" t="str">
        <f>IF(A162=AF16,C162,"")</f>
        <v/>
      </c>
      <c r="AH162" s="1082" t="str">
        <f>IF(ISTEXT(AF162),AF162,(AF162/AF22)*AH22)</f>
        <v/>
      </c>
      <c r="AI162" s="1062" t="str">
        <f>IF(A162=AI16,D162,"")</f>
        <v/>
      </c>
      <c r="AJ162" s="1083" t="str">
        <f>IF(A162=AI16,C162,"")</f>
        <v/>
      </c>
      <c r="AK162" s="1084" t="str">
        <f>IF(ISTEXT(AI162),AI162,(AI162/AI22)*AK22)</f>
        <v/>
      </c>
      <c r="AL162" s="1062" t="str">
        <f>IF(A162=AL16,D162,"")</f>
        <v/>
      </c>
      <c r="AM162" s="1085" t="str">
        <f>IF(A162=AL16,C162,"")</f>
        <v/>
      </c>
      <c r="AN162" s="1086" t="str">
        <f>IF(ISTEXT(AL162),AL162,(AL162/AL22)*AN22)</f>
        <v/>
      </c>
      <c r="AO162" s="1062" t="str">
        <f>IF(A162=AO16,D162,"")</f>
        <v/>
      </c>
      <c r="AP162" s="1087" t="str">
        <f>IF(A162=AO16,C162,"")</f>
        <v/>
      </c>
      <c r="AQ162" s="1088" t="str">
        <f>IF(ISTEXT(AO162),AO162,(AO162/AO22)*AQ22)</f>
        <v/>
      </c>
      <c r="AR162" s="1062" t="str">
        <f>IF(A162=AR16,D162,"")</f>
        <v/>
      </c>
      <c r="AS162" s="1089" t="str">
        <f>IF(A162=AR16,C162,"")</f>
        <v/>
      </c>
      <c r="AT162" s="1090" t="str">
        <f>IF(ISTEXT(AR162),AR162,(AR162/AR22)*AT22)</f>
        <v/>
      </c>
      <c r="AU162" s="1062" t="str">
        <f>IF(A162=AU16,D162,"")</f>
        <v/>
      </c>
      <c r="AV162" s="1091" t="str">
        <f>IF(A162=AU16,C162,"")</f>
        <v/>
      </c>
      <c r="AW162" s="1092" t="str">
        <f>IF(ISTEXT(AU162),AU162,(AU162/AU22)*AW22)</f>
        <v/>
      </c>
    </row>
    <row r="163" spans="1:49" ht="18.75">
      <c r="A163" s="1058"/>
      <c r="B163" s="1352"/>
      <c r="C163" s="1409"/>
      <c r="D163" s="1410"/>
      <c r="E163" s="1062" t="str">
        <f>IF(A163=E16,D163,"")</f>
        <v/>
      </c>
      <c r="F163" s="1063" t="str">
        <f>IF(A163=E16,C163,"")</f>
        <v/>
      </c>
      <c r="G163" s="1064" t="str">
        <f>IF(ISTEXT(E163),E163,(E163/E22)*G22)</f>
        <v/>
      </c>
      <c r="H163" s="1062" t="str">
        <f>IF(A163=H16,D163,"")</f>
        <v/>
      </c>
      <c r="I163" s="1065" t="str">
        <f>IF(A163=H16,C163,"")</f>
        <v/>
      </c>
      <c r="J163" s="1066" t="str">
        <f>IF(ISTEXT(H163),H163,(H163/H22)*J22)</f>
        <v/>
      </c>
      <c r="K163" s="1062" t="str">
        <f>IF(A163=K16,D163,"")</f>
        <v/>
      </c>
      <c r="L163" s="1067" t="str">
        <f>IF(A163=K16,C163,"")</f>
        <v/>
      </c>
      <c r="M163" s="1068" t="str">
        <f>IF(ISTEXT(K163),K163,(K163/K22)*M22)</f>
        <v/>
      </c>
      <c r="N163" s="1062" t="str">
        <f>IF(A163=N16,D163,"")</f>
        <v/>
      </c>
      <c r="O163" s="1069" t="str">
        <f>IF(A163=N16,C163,"")</f>
        <v/>
      </c>
      <c r="P163" s="1070" t="str">
        <f>IF(ISTEXT(N163),N163,(N163/N22)*P22)</f>
        <v/>
      </c>
      <c r="Q163" s="1062" t="str">
        <f>IF(A163=Q16,D163,"")</f>
        <v/>
      </c>
      <c r="R163" s="1071" t="str">
        <f>IF(A163=Q16,C163,"")</f>
        <v/>
      </c>
      <c r="S163" s="1072" t="str">
        <f>IF(ISTEXT(Q163),Q163,(Q163/Q22)*S22)</f>
        <v/>
      </c>
      <c r="T163" s="1062" t="str">
        <f>IF(A163=T16,D163,"")</f>
        <v/>
      </c>
      <c r="U163" s="1073" t="str">
        <f>IF(A163=T16,C163,"")</f>
        <v/>
      </c>
      <c r="V163" s="1074" t="str">
        <f>IF(ISTEXT(T163),T163,(T163/T22)*V22)</f>
        <v/>
      </c>
      <c r="W163" s="1062" t="str">
        <f>IF(A163=W16,D163,"")</f>
        <v/>
      </c>
      <c r="X163" s="1075" t="str">
        <f>IF(A163=W16,C163,"")</f>
        <v/>
      </c>
      <c r="Y163" s="1076" t="str">
        <f>IF(ISTEXT(W163),W163,(W163/W22)*Y22)</f>
        <v/>
      </c>
      <c r="Z163" s="1062" t="str">
        <f>IF(A163=Z16,D163,"")</f>
        <v/>
      </c>
      <c r="AA163" s="1077" t="str">
        <f>IF(A163=Z16,C163,"")</f>
        <v/>
      </c>
      <c r="AB163" s="1078" t="str">
        <f>IF(ISTEXT(Z163),Z163,(Z163/Z22)*AB22)</f>
        <v/>
      </c>
      <c r="AC163" s="1062" t="str">
        <f>IF(A163=AC16,D163,"")</f>
        <v/>
      </c>
      <c r="AD163" s="1079" t="str">
        <f>IF(A163=AC16,C163,"")</f>
        <v/>
      </c>
      <c r="AE163" s="1080" t="str">
        <f>IF(ISTEXT(AC163),AC163,(AC163/AC22)*AE22)</f>
        <v/>
      </c>
      <c r="AF163" s="1062" t="str">
        <f>IF(A163=AF16,D163,"")</f>
        <v/>
      </c>
      <c r="AG163" s="1081" t="str">
        <f>IF(A163=AF16,C163,"")</f>
        <v/>
      </c>
      <c r="AH163" s="1082" t="str">
        <f>IF(ISTEXT(AF163),AF163,(AF163/AF22)*AH22)</f>
        <v/>
      </c>
      <c r="AI163" s="1062" t="str">
        <f>IF(A163=AI16,D163,"")</f>
        <v/>
      </c>
      <c r="AJ163" s="1083" t="str">
        <f>IF(A163=AI16,C163,"")</f>
        <v/>
      </c>
      <c r="AK163" s="1084" t="str">
        <f>IF(ISTEXT(AI163),AI163,(AI163/AI22)*AK22)</f>
        <v/>
      </c>
      <c r="AL163" s="1062" t="str">
        <f>IF(A163=AL16,D163,"")</f>
        <v/>
      </c>
      <c r="AM163" s="1085" t="str">
        <f>IF(A163=AL16,C163,"")</f>
        <v/>
      </c>
      <c r="AN163" s="1086" t="str">
        <f>IF(ISTEXT(AL163),AL163,(AL163/AL22)*AN22)</f>
        <v/>
      </c>
      <c r="AO163" s="1062" t="str">
        <f>IF(A163=AO16,D163,"")</f>
        <v/>
      </c>
      <c r="AP163" s="1087" t="str">
        <f>IF(A163=AO16,C163,"")</f>
        <v/>
      </c>
      <c r="AQ163" s="1088" t="str">
        <f>IF(ISTEXT(AO163),AO163,(AO163/AO22)*AQ22)</f>
        <v/>
      </c>
      <c r="AR163" s="1062" t="str">
        <f>IF(A163=AR16,D163,"")</f>
        <v/>
      </c>
      <c r="AS163" s="1089" t="str">
        <f>IF(A163=AR16,C163,"")</f>
        <v/>
      </c>
      <c r="AT163" s="1090" t="str">
        <f>IF(ISTEXT(AR163),AR163,(AR163/AR22)*AT22)</f>
        <v/>
      </c>
      <c r="AU163" s="1062" t="str">
        <f>IF(A163=AU16,D163,"")</f>
        <v/>
      </c>
      <c r="AV163" s="1091" t="str">
        <f>IF(A163=AU16,C163,"")</f>
        <v/>
      </c>
      <c r="AW163" s="1092" t="str">
        <f>IF(ISTEXT(AU163),AU163,(AU163/AU22)*AW22)</f>
        <v/>
      </c>
    </row>
    <row r="164" spans="1:49" ht="18.75">
      <c r="A164" s="1058"/>
      <c r="B164" s="1352"/>
      <c r="C164" s="1409"/>
      <c r="D164" s="1410"/>
      <c r="E164" s="1062" t="str">
        <f>IF(A164=E16,D164,"")</f>
        <v/>
      </c>
      <c r="F164" s="1063" t="str">
        <f>IF(A164=E16,C164,"")</f>
        <v/>
      </c>
      <c r="G164" s="1064" t="str">
        <f>IF(ISTEXT(E164),E164,(E164/E22)*G22)</f>
        <v/>
      </c>
      <c r="H164" s="1062" t="str">
        <f>IF(A164=H16,D164,"")</f>
        <v/>
      </c>
      <c r="I164" s="1065" t="str">
        <f>IF(A164=H16,C164,"")</f>
        <v/>
      </c>
      <c r="J164" s="1066" t="str">
        <f>IF(ISTEXT(H164),H164,(H164/H22)*J22)</f>
        <v/>
      </c>
      <c r="K164" s="1062" t="str">
        <f>IF(A164=K16,D164,"")</f>
        <v/>
      </c>
      <c r="L164" s="1067" t="str">
        <f>IF(A164=K16,C164,"")</f>
        <v/>
      </c>
      <c r="M164" s="1068" t="str">
        <f>IF(ISTEXT(K164),K164,(K164/K22)*M22)</f>
        <v/>
      </c>
      <c r="N164" s="1062" t="str">
        <f>IF(A164=N16,D164,"")</f>
        <v/>
      </c>
      <c r="O164" s="1069" t="str">
        <f>IF(A164=N16,C164,"")</f>
        <v/>
      </c>
      <c r="P164" s="1070" t="str">
        <f>IF(ISTEXT(N164),N164,(N164/N22)*P22)</f>
        <v/>
      </c>
      <c r="Q164" s="1062" t="str">
        <f>IF(A164=Q16,D164,"")</f>
        <v/>
      </c>
      <c r="R164" s="1071" t="str">
        <f>IF(A164=Q16,C164,"")</f>
        <v/>
      </c>
      <c r="S164" s="1072" t="str">
        <f>IF(ISTEXT(Q164),Q164,(Q164/Q22)*S22)</f>
        <v/>
      </c>
      <c r="T164" s="1062" t="str">
        <f>IF(A164=T16,D164,"")</f>
        <v/>
      </c>
      <c r="U164" s="1073" t="str">
        <f>IF(A164=T16,C164,"")</f>
        <v/>
      </c>
      <c r="V164" s="1074" t="str">
        <f>IF(ISTEXT(T164),T164,(T164/T22)*V22)</f>
        <v/>
      </c>
      <c r="W164" s="1062" t="str">
        <f>IF(A164=W16,D164,"")</f>
        <v/>
      </c>
      <c r="X164" s="1075" t="str">
        <f>IF(A164=W16,C164,"")</f>
        <v/>
      </c>
      <c r="Y164" s="1076" t="str">
        <f>IF(ISTEXT(W164),W164,(W164/W22)*Y22)</f>
        <v/>
      </c>
      <c r="Z164" s="1062" t="str">
        <f>IF(A164=Z16,D164,"")</f>
        <v/>
      </c>
      <c r="AA164" s="1077" t="str">
        <f>IF(A164=Z16,C164,"")</f>
        <v/>
      </c>
      <c r="AB164" s="1078" t="str">
        <f>IF(ISTEXT(Z164),Z164,(Z164/Z22)*AB22)</f>
        <v/>
      </c>
      <c r="AC164" s="1062" t="str">
        <f>IF(A164=AC16,D164,"")</f>
        <v/>
      </c>
      <c r="AD164" s="1079" t="str">
        <f>IF(A164=AC16,C164,"")</f>
        <v/>
      </c>
      <c r="AE164" s="1080" t="str">
        <f>IF(ISTEXT(AC164),AC164,(AC164/AC22)*AE22)</f>
        <v/>
      </c>
      <c r="AF164" s="1062" t="str">
        <f>IF(A164=AF16,D164,"")</f>
        <v/>
      </c>
      <c r="AG164" s="1081" t="str">
        <f>IF(A164=AF16,C164,"")</f>
        <v/>
      </c>
      <c r="AH164" s="1082" t="str">
        <f>IF(ISTEXT(AF164),AF164,(AF164/AF22)*AH22)</f>
        <v/>
      </c>
      <c r="AI164" s="1062" t="str">
        <f>IF(A164=AI16,D164,"")</f>
        <v/>
      </c>
      <c r="AJ164" s="1083" t="str">
        <f>IF(A164=AI16,C164,"")</f>
        <v/>
      </c>
      <c r="AK164" s="1084" t="str">
        <f>IF(ISTEXT(AI164),AI164,(AI164/AI22)*AK22)</f>
        <v/>
      </c>
      <c r="AL164" s="1062" t="str">
        <f>IF(A164=AL16,D164,"")</f>
        <v/>
      </c>
      <c r="AM164" s="1085" t="str">
        <f>IF(A164=AL16,C164,"")</f>
        <v/>
      </c>
      <c r="AN164" s="1086" t="str">
        <f>IF(ISTEXT(AL164),AL164,(AL164/AL22)*AN22)</f>
        <v/>
      </c>
      <c r="AO164" s="1062" t="str">
        <f>IF(A164=AO16,D164,"")</f>
        <v/>
      </c>
      <c r="AP164" s="1087" t="str">
        <f>IF(A164=AO16,C164,"")</f>
        <v/>
      </c>
      <c r="AQ164" s="1088" t="str">
        <f>IF(ISTEXT(AO164),AO164,(AO164/AO22)*AQ22)</f>
        <v/>
      </c>
      <c r="AR164" s="1062" t="str">
        <f>IF(A164=AR16,D164,"")</f>
        <v/>
      </c>
      <c r="AS164" s="1089" t="str">
        <f>IF(A164=AR16,C164,"")</f>
        <v/>
      </c>
      <c r="AT164" s="1090" t="str">
        <f>IF(ISTEXT(AR164),AR164,(AR164/AR22)*AT22)</f>
        <v/>
      </c>
      <c r="AU164" s="1062" t="str">
        <f>IF(A164=AU16,D164,"")</f>
        <v/>
      </c>
      <c r="AV164" s="1091" t="str">
        <f>IF(A164=AU16,C164,"")</f>
        <v/>
      </c>
      <c r="AW164" s="1092" t="str">
        <f>IF(ISTEXT(AU164),AU164,(AU164/AU22)*AW22)</f>
        <v/>
      </c>
    </row>
    <row r="165" spans="1:49" ht="18.75">
      <c r="A165" s="1058"/>
      <c r="B165" s="1352"/>
      <c r="C165" s="1409"/>
      <c r="D165" s="1410"/>
      <c r="E165" s="1062" t="str">
        <f>IF(A165=E16,D165,"")</f>
        <v/>
      </c>
      <c r="F165" s="1063" t="str">
        <f>IF(A165=E16,C165,"")</f>
        <v/>
      </c>
      <c r="G165" s="1064" t="str">
        <f>IF(ISTEXT(E165),E165,(E165/E22)*G22)</f>
        <v/>
      </c>
      <c r="H165" s="1062" t="str">
        <f>IF(A165=H16,D165,"")</f>
        <v/>
      </c>
      <c r="I165" s="1065" t="str">
        <f>IF(A165=H16,C165,"")</f>
        <v/>
      </c>
      <c r="J165" s="1066" t="str">
        <f>IF(ISTEXT(H165),H165,(H165/H22)*J22)</f>
        <v/>
      </c>
      <c r="K165" s="1062" t="str">
        <f>IF(A165=K16,D165,"")</f>
        <v/>
      </c>
      <c r="L165" s="1067" t="str">
        <f>IF(A165=K16,C165,"")</f>
        <v/>
      </c>
      <c r="M165" s="1068" t="str">
        <f>IF(ISTEXT(K165),K165,(K165/K22)*M22)</f>
        <v/>
      </c>
      <c r="N165" s="1062" t="str">
        <f>IF(A165=N16,D165,"")</f>
        <v/>
      </c>
      <c r="O165" s="1069" t="str">
        <f>IF(A165=N16,C165,"")</f>
        <v/>
      </c>
      <c r="P165" s="1070" t="str">
        <f>IF(ISTEXT(N165),N165,(N165/N22)*P22)</f>
        <v/>
      </c>
      <c r="Q165" s="1062" t="str">
        <f>IF(A165=Q16,D165,"")</f>
        <v/>
      </c>
      <c r="R165" s="1071" t="str">
        <f>IF(A165=Q16,C165,"")</f>
        <v/>
      </c>
      <c r="S165" s="1072" t="str">
        <f>IF(ISTEXT(Q165),Q165,(Q165/Q22)*S22)</f>
        <v/>
      </c>
      <c r="T165" s="1062" t="str">
        <f>IF(A165=T16,D165,"")</f>
        <v/>
      </c>
      <c r="U165" s="1073" t="str">
        <f>IF(A165=T16,C165,"")</f>
        <v/>
      </c>
      <c r="V165" s="1074" t="str">
        <f>IF(ISTEXT(T165),T165,(T165/T22)*V22)</f>
        <v/>
      </c>
      <c r="W165" s="1062" t="str">
        <f>IF(A165=W16,D165,"")</f>
        <v/>
      </c>
      <c r="X165" s="1075" t="str">
        <f>IF(A165=W16,C165,"")</f>
        <v/>
      </c>
      <c r="Y165" s="1076" t="str">
        <f>IF(ISTEXT(W165),W165,(W165/W22)*Y22)</f>
        <v/>
      </c>
      <c r="Z165" s="1062" t="str">
        <f>IF(A165=Z16,D165,"")</f>
        <v/>
      </c>
      <c r="AA165" s="1077" t="str">
        <f>IF(A165=Z16,C165,"")</f>
        <v/>
      </c>
      <c r="AB165" s="1078" t="str">
        <f>IF(ISTEXT(Z165),Z165,(Z165/Z22)*AB22)</f>
        <v/>
      </c>
      <c r="AC165" s="1062" t="str">
        <f>IF(A165=AC16,D165,"")</f>
        <v/>
      </c>
      <c r="AD165" s="1079" t="str">
        <f>IF(A165=AC16,C165,"")</f>
        <v/>
      </c>
      <c r="AE165" s="1080" t="str">
        <f>IF(ISTEXT(AC165),AC165,(AC165/AC22)*AE22)</f>
        <v/>
      </c>
      <c r="AF165" s="1062" t="str">
        <f>IF(A165=AF16,D165,"")</f>
        <v/>
      </c>
      <c r="AG165" s="1081" t="str">
        <f>IF(A165=AF16,C165,"")</f>
        <v/>
      </c>
      <c r="AH165" s="1082" t="str">
        <f>IF(ISTEXT(AF165),AF165,(AF165/AF22)*AH22)</f>
        <v/>
      </c>
      <c r="AI165" s="1062" t="str">
        <f>IF(A165=AI16,D165,"")</f>
        <v/>
      </c>
      <c r="AJ165" s="1083" t="str">
        <f>IF(A165=AI16,C165,"")</f>
        <v/>
      </c>
      <c r="AK165" s="1084" t="str">
        <f>IF(ISTEXT(AI165),AI165,(AI165/AI22)*AK22)</f>
        <v/>
      </c>
      <c r="AL165" s="1062" t="str">
        <f>IF(A165=AL16,D165,"")</f>
        <v/>
      </c>
      <c r="AM165" s="1085" t="str">
        <f>IF(A165=AL16,C165,"")</f>
        <v/>
      </c>
      <c r="AN165" s="1086" t="str">
        <f>IF(ISTEXT(AL165),AL165,(AL165/AL22)*AN22)</f>
        <v/>
      </c>
      <c r="AO165" s="1062" t="str">
        <f>IF(A165=AO16,D165,"")</f>
        <v/>
      </c>
      <c r="AP165" s="1087" t="str">
        <f>IF(A165=AO16,C165,"")</f>
        <v/>
      </c>
      <c r="AQ165" s="1088" t="str">
        <f>IF(ISTEXT(AO165),AO165,(AO165/AO22)*AQ22)</f>
        <v/>
      </c>
      <c r="AR165" s="1062" t="str">
        <f>IF(A165=AR16,D165,"")</f>
        <v/>
      </c>
      <c r="AS165" s="1089" t="str">
        <f>IF(A165=AR16,C165,"")</f>
        <v/>
      </c>
      <c r="AT165" s="1090" t="str">
        <f>IF(ISTEXT(AR165),AR165,(AR165/AR22)*AT22)</f>
        <v/>
      </c>
      <c r="AU165" s="1062" t="str">
        <f>IF(A165=AU16,D165,"")</f>
        <v/>
      </c>
      <c r="AV165" s="1091" t="str">
        <f>IF(A165=AU16,C165,"")</f>
        <v/>
      </c>
      <c r="AW165" s="1092" t="str">
        <f>IF(ISTEXT(AU165),AU165,(AU165/AU22)*AW22)</f>
        <v/>
      </c>
    </row>
    <row r="166" spans="1:49" ht="18.75">
      <c r="A166" s="1058"/>
      <c r="B166" s="1352"/>
      <c r="C166" s="1409"/>
      <c r="D166" s="1410"/>
      <c r="E166" s="1062" t="str">
        <f>IF(A166=E16,D166,"")</f>
        <v/>
      </c>
      <c r="F166" s="1063" t="str">
        <f>IF(A166=E16,C166,"")</f>
        <v/>
      </c>
      <c r="G166" s="1064" t="str">
        <f>IF(ISTEXT(E166),E166,(E166/E22)*G22)</f>
        <v/>
      </c>
      <c r="H166" s="1062" t="str">
        <f>IF(A166=H16,D166,"")</f>
        <v/>
      </c>
      <c r="I166" s="1065" t="str">
        <f>IF(A166=H16,C166,"")</f>
        <v/>
      </c>
      <c r="J166" s="1066" t="str">
        <f>IF(ISTEXT(H166),H166,(H166/H22)*J22)</f>
        <v/>
      </c>
      <c r="K166" s="1062" t="str">
        <f>IF(A166=K16,D166,"")</f>
        <v/>
      </c>
      <c r="L166" s="1067" t="str">
        <f>IF(A166=K16,C166,"")</f>
        <v/>
      </c>
      <c r="M166" s="1068" t="str">
        <f>IF(ISTEXT(K166),K166,(K166/K22)*M22)</f>
        <v/>
      </c>
      <c r="N166" s="1062" t="str">
        <f>IF(A166=N16,D166,"")</f>
        <v/>
      </c>
      <c r="O166" s="1069" t="str">
        <f>IF(A166=N16,C166,"")</f>
        <v/>
      </c>
      <c r="P166" s="1070" t="str">
        <f>IF(ISTEXT(N166),N166,(N166/N22)*P22)</f>
        <v/>
      </c>
      <c r="Q166" s="1062" t="str">
        <f>IF(A166=Q16,D166,"")</f>
        <v/>
      </c>
      <c r="R166" s="1071" t="str">
        <f>IF(A166=Q16,C166,"")</f>
        <v/>
      </c>
      <c r="S166" s="1072" t="str">
        <f>IF(ISTEXT(Q166),Q166,(Q166/Q22)*S22)</f>
        <v/>
      </c>
      <c r="T166" s="1062" t="str">
        <f>IF(A166=T16,D166,"")</f>
        <v/>
      </c>
      <c r="U166" s="1073" t="str">
        <f>IF(A166=T16,C166,"")</f>
        <v/>
      </c>
      <c r="V166" s="1074" t="str">
        <f>IF(ISTEXT(T166),T166,(T166/T22)*V22)</f>
        <v/>
      </c>
      <c r="W166" s="1062" t="str">
        <f>IF(A166=W16,D166,"")</f>
        <v/>
      </c>
      <c r="X166" s="1075" t="str">
        <f>IF(A166=W16,C166,"")</f>
        <v/>
      </c>
      <c r="Y166" s="1076" t="str">
        <f>IF(ISTEXT(W166),W166,(W166/W22)*Y22)</f>
        <v/>
      </c>
      <c r="Z166" s="1062" t="str">
        <f>IF(A166=Z16,D166,"")</f>
        <v/>
      </c>
      <c r="AA166" s="1077" t="str">
        <f>IF(A166=Z16,C166,"")</f>
        <v/>
      </c>
      <c r="AB166" s="1078" t="str">
        <f>IF(ISTEXT(Z166),Z166,(Z166/Z22)*AB22)</f>
        <v/>
      </c>
      <c r="AC166" s="1062" t="str">
        <f>IF(A166=AC16,D166,"")</f>
        <v/>
      </c>
      <c r="AD166" s="1079" t="str">
        <f>IF(A166=AC16,C166,"")</f>
        <v/>
      </c>
      <c r="AE166" s="1080" t="str">
        <f>IF(ISTEXT(AC166),AC166,(AC166/AC22)*AE22)</f>
        <v/>
      </c>
      <c r="AF166" s="1062" t="str">
        <f>IF(A166=AF16,D166,"")</f>
        <v/>
      </c>
      <c r="AG166" s="1081" t="str">
        <f>IF(A166=AF16,C166,"")</f>
        <v/>
      </c>
      <c r="AH166" s="1082" t="str">
        <f>IF(ISTEXT(AF166),AF166,(AF166/AF22)*AH22)</f>
        <v/>
      </c>
      <c r="AI166" s="1062" t="str">
        <f>IF(A166=AI16,D166,"")</f>
        <v/>
      </c>
      <c r="AJ166" s="1083" t="str">
        <f>IF(A166=AI16,C166,"")</f>
        <v/>
      </c>
      <c r="AK166" s="1084" t="str">
        <f>IF(ISTEXT(AI166),AI166,(AI166/AI22)*AK22)</f>
        <v/>
      </c>
      <c r="AL166" s="1062" t="str">
        <f>IF(A166=AL16,D166,"")</f>
        <v/>
      </c>
      <c r="AM166" s="1085" t="str">
        <f>IF(A166=AL16,C166,"")</f>
        <v/>
      </c>
      <c r="AN166" s="1086" t="str">
        <f>IF(ISTEXT(AL166),AL166,(AL166/AL22)*AN22)</f>
        <v/>
      </c>
      <c r="AO166" s="1062" t="str">
        <f>IF(A166=AO16,D166,"")</f>
        <v/>
      </c>
      <c r="AP166" s="1087" t="str">
        <f>IF(A166=AO16,C166,"")</f>
        <v/>
      </c>
      <c r="AQ166" s="1088" t="str">
        <f>IF(ISTEXT(AO166),AO166,(AO166/AO22)*AQ22)</f>
        <v/>
      </c>
      <c r="AR166" s="1062" t="str">
        <f>IF(A166=AR16,D166,"")</f>
        <v/>
      </c>
      <c r="AS166" s="1089" t="str">
        <f>IF(A166=AR16,C166,"")</f>
        <v/>
      </c>
      <c r="AT166" s="1090" t="str">
        <f>IF(ISTEXT(AR166),AR166,(AR166/AR22)*AT22)</f>
        <v/>
      </c>
      <c r="AU166" s="1062" t="str">
        <f>IF(A166=AU16,D166,"")</f>
        <v/>
      </c>
      <c r="AV166" s="1091" t="str">
        <f>IF(A166=AU16,C166,"")</f>
        <v/>
      </c>
      <c r="AW166" s="1092" t="str">
        <f>IF(ISTEXT(AU166),AU166,(AU166/AU22)*AW22)</f>
        <v/>
      </c>
    </row>
    <row r="167" spans="1:49" ht="18.75">
      <c r="A167" s="1058"/>
      <c r="B167" s="1352"/>
      <c r="C167" s="1409"/>
      <c r="D167" s="1410"/>
      <c r="E167" s="1062" t="str">
        <f>IF(A167=E16,D167,"")</f>
        <v/>
      </c>
      <c r="F167" s="1063" t="str">
        <f>IF(A167=E16,C167,"")</f>
        <v/>
      </c>
      <c r="G167" s="1064" t="str">
        <f>IF(ISTEXT(E167),E167,(E167/E22)*G22)</f>
        <v/>
      </c>
      <c r="H167" s="1062" t="str">
        <f>IF(A167=H16,D167,"")</f>
        <v/>
      </c>
      <c r="I167" s="1065" t="str">
        <f>IF(A167=H16,C167,"")</f>
        <v/>
      </c>
      <c r="J167" s="1066" t="str">
        <f>IF(ISTEXT(H167),H167,(H167/H22)*J22)</f>
        <v/>
      </c>
      <c r="K167" s="1062" t="str">
        <f>IF(A167=K16,D167,"")</f>
        <v/>
      </c>
      <c r="L167" s="1067" t="str">
        <f>IF(A167=K16,C167,"")</f>
        <v/>
      </c>
      <c r="M167" s="1068" t="str">
        <f>IF(ISTEXT(K167),K167,(K167/K22)*M22)</f>
        <v/>
      </c>
      <c r="N167" s="1062" t="str">
        <f>IF(A167=N16,D167,"")</f>
        <v/>
      </c>
      <c r="O167" s="1069" t="str">
        <f>IF(A167=N16,C167,"")</f>
        <v/>
      </c>
      <c r="P167" s="1070" t="str">
        <f>IF(ISTEXT(N167),N167,(N167/N22)*P22)</f>
        <v/>
      </c>
      <c r="Q167" s="1062" t="str">
        <f>IF(A167=Q16,D167,"")</f>
        <v/>
      </c>
      <c r="R167" s="1071" t="str">
        <f>IF(A167=Q16,C167,"")</f>
        <v/>
      </c>
      <c r="S167" s="1072" t="str">
        <f>IF(ISTEXT(Q167),Q167,(Q167/Q22)*S22)</f>
        <v/>
      </c>
      <c r="T167" s="1062" t="str">
        <f>IF(A167=T16,D167,"")</f>
        <v/>
      </c>
      <c r="U167" s="1073" t="str">
        <f>IF(A167=T16,C167,"")</f>
        <v/>
      </c>
      <c r="V167" s="1074" t="str">
        <f>IF(ISTEXT(T167),T167,(T167/T22)*V22)</f>
        <v/>
      </c>
      <c r="W167" s="1062" t="str">
        <f>IF(A167=W16,D167,"")</f>
        <v/>
      </c>
      <c r="X167" s="1075" t="str">
        <f>IF(A167=W16,C167,"")</f>
        <v/>
      </c>
      <c r="Y167" s="1076" t="str">
        <f>IF(ISTEXT(W167),W167,(W167/W22)*Y22)</f>
        <v/>
      </c>
      <c r="Z167" s="1062" t="str">
        <f>IF(A167=Z16,D167,"")</f>
        <v/>
      </c>
      <c r="AA167" s="1077" t="str">
        <f>IF(A167=Z16,C167,"")</f>
        <v/>
      </c>
      <c r="AB167" s="1078" t="str">
        <f>IF(ISTEXT(Z167),Z167,(Z167/Z22)*AB22)</f>
        <v/>
      </c>
      <c r="AC167" s="1062" t="str">
        <f>IF(A167=AC16,D167,"")</f>
        <v/>
      </c>
      <c r="AD167" s="1079" t="str">
        <f>IF(A167=AC16,C167,"")</f>
        <v/>
      </c>
      <c r="AE167" s="1080" t="str">
        <f>IF(ISTEXT(AC167),AC167,(AC167/AC22)*AE22)</f>
        <v/>
      </c>
      <c r="AF167" s="1062" t="str">
        <f>IF(A167=AF16,D167,"")</f>
        <v/>
      </c>
      <c r="AG167" s="1081" t="str">
        <f>IF(A167=AF16,C167,"")</f>
        <v/>
      </c>
      <c r="AH167" s="1082" t="str">
        <f>IF(ISTEXT(AF167),AF167,(AF167/AF22)*AH22)</f>
        <v/>
      </c>
      <c r="AI167" s="1062" t="str">
        <f>IF(A167=AI16,D167,"")</f>
        <v/>
      </c>
      <c r="AJ167" s="1083" t="str">
        <f>IF(A167=AI16,C167,"")</f>
        <v/>
      </c>
      <c r="AK167" s="1084" t="str">
        <f>IF(ISTEXT(AI167),AI167,(AI167/AI22)*AK22)</f>
        <v/>
      </c>
      <c r="AL167" s="1062" t="str">
        <f>IF(A167=AL16,D167,"")</f>
        <v/>
      </c>
      <c r="AM167" s="1085" t="str">
        <f>IF(A167=AL16,C167,"")</f>
        <v/>
      </c>
      <c r="AN167" s="1086" t="str">
        <f>IF(ISTEXT(AL167),AL167,(AL167/AL22)*AN22)</f>
        <v/>
      </c>
      <c r="AO167" s="1062" t="str">
        <f>IF(A167=AO16,D167,"")</f>
        <v/>
      </c>
      <c r="AP167" s="1087" t="str">
        <f>IF(A167=AO16,C167,"")</f>
        <v/>
      </c>
      <c r="AQ167" s="1088" t="str">
        <f>IF(ISTEXT(AO167),AO167,(AO167/AO22)*AQ22)</f>
        <v/>
      </c>
      <c r="AR167" s="1062" t="str">
        <f>IF(A167=AR16,D167,"")</f>
        <v/>
      </c>
      <c r="AS167" s="1089" t="str">
        <f>IF(A167=AR16,C167,"")</f>
        <v/>
      </c>
      <c r="AT167" s="1090" t="str">
        <f>IF(ISTEXT(AR167),AR167,(AR167/AR22)*AT22)</f>
        <v/>
      </c>
      <c r="AU167" s="1062" t="str">
        <f>IF(A167=AU16,D167,"")</f>
        <v/>
      </c>
      <c r="AV167" s="1091" t="str">
        <f>IF(A167=AU16,C167,"")</f>
        <v/>
      </c>
      <c r="AW167" s="1092" t="str">
        <f>IF(ISTEXT(AU167),AU167,(AU167/AU22)*AW22)</f>
        <v/>
      </c>
    </row>
    <row r="168" spans="1:49" ht="18.75">
      <c r="A168" s="1058"/>
      <c r="B168" s="1352"/>
      <c r="C168" s="1409"/>
      <c r="D168" s="1410"/>
      <c r="E168" s="1062" t="str">
        <f>IF(A168=E16,D168,"")</f>
        <v/>
      </c>
      <c r="F168" s="1063" t="str">
        <f>IF(A168=E16,C168,"")</f>
        <v/>
      </c>
      <c r="G168" s="1064" t="str">
        <f>IF(ISTEXT(E168),E168,(E168/E22)*G22)</f>
        <v/>
      </c>
      <c r="H168" s="1062" t="str">
        <f>IF(A168=H16,D168,"")</f>
        <v/>
      </c>
      <c r="I168" s="1065" t="str">
        <f>IF(A168=H16,C168,"")</f>
        <v/>
      </c>
      <c r="J168" s="1066" t="str">
        <f>IF(ISTEXT(H168),H168,(H168/H22)*J22)</f>
        <v/>
      </c>
      <c r="K168" s="1062" t="str">
        <f>IF(A168=K16,D168,"")</f>
        <v/>
      </c>
      <c r="L168" s="1067" t="str">
        <f>IF(A168=K16,C168,"")</f>
        <v/>
      </c>
      <c r="M168" s="1068" t="str">
        <f>IF(ISTEXT(K168),K168,(K168/K22)*M22)</f>
        <v/>
      </c>
      <c r="N168" s="1062" t="str">
        <f>IF(A168=N16,D168,"")</f>
        <v/>
      </c>
      <c r="O168" s="1069" t="str">
        <f>IF(A168=N16,C168,"")</f>
        <v/>
      </c>
      <c r="P168" s="1070" t="str">
        <f>IF(ISTEXT(N168),N168,(N168/N22)*P22)</f>
        <v/>
      </c>
      <c r="Q168" s="1062" t="str">
        <f>IF(A168=Q16,D168,"")</f>
        <v/>
      </c>
      <c r="R168" s="1071" t="str">
        <f>IF(A168=Q16,C168,"")</f>
        <v/>
      </c>
      <c r="S168" s="1072" t="str">
        <f>IF(ISTEXT(Q168),Q168,(Q168/Q22)*S22)</f>
        <v/>
      </c>
      <c r="T168" s="1062" t="str">
        <f>IF(A168=T16,D168,"")</f>
        <v/>
      </c>
      <c r="U168" s="1073" t="str">
        <f>IF(A168=T16,C168,"")</f>
        <v/>
      </c>
      <c r="V168" s="1074" t="str">
        <f>IF(ISTEXT(T168),T168,(T168/T22)*V22)</f>
        <v/>
      </c>
      <c r="W168" s="1062" t="str">
        <f>IF(A168=W16,D168,"")</f>
        <v/>
      </c>
      <c r="X168" s="1075" t="str">
        <f>IF(A168=W16,C168,"")</f>
        <v/>
      </c>
      <c r="Y168" s="1076" t="str">
        <f>IF(ISTEXT(W168),W168,(W168/W22)*Y22)</f>
        <v/>
      </c>
      <c r="Z168" s="1062" t="str">
        <f>IF(A168=Z16,D168,"")</f>
        <v/>
      </c>
      <c r="AA168" s="1077" t="str">
        <f>IF(A168=Z16,C168,"")</f>
        <v/>
      </c>
      <c r="AB168" s="1078" t="str">
        <f>IF(ISTEXT(Z168),Z168,(Z168/Z22)*AB22)</f>
        <v/>
      </c>
      <c r="AC168" s="1062" t="str">
        <f>IF(A168=AC16,D168,"")</f>
        <v/>
      </c>
      <c r="AD168" s="1079" t="str">
        <f>IF(A168=AC16,C168,"")</f>
        <v/>
      </c>
      <c r="AE168" s="1080" t="str">
        <f>IF(ISTEXT(AC168),AC168,(AC168/AC22)*AE22)</f>
        <v/>
      </c>
      <c r="AF168" s="1062" t="str">
        <f>IF(A168=AF16,D168,"")</f>
        <v/>
      </c>
      <c r="AG168" s="1081" t="str">
        <f>IF(A168=AF16,C168,"")</f>
        <v/>
      </c>
      <c r="AH168" s="1082" t="str">
        <f>IF(ISTEXT(AF168),AF168,(AF168/AF22)*AH22)</f>
        <v/>
      </c>
      <c r="AI168" s="1062" t="str">
        <f>IF(A168=AI16,D168,"")</f>
        <v/>
      </c>
      <c r="AJ168" s="1083" t="str">
        <f>IF(A168=AI16,C168,"")</f>
        <v/>
      </c>
      <c r="AK168" s="1084" t="str">
        <f>IF(ISTEXT(AI168),AI168,(AI168/AI22)*AK22)</f>
        <v/>
      </c>
      <c r="AL168" s="1062" t="str">
        <f>IF(A168=AL16,D168,"")</f>
        <v/>
      </c>
      <c r="AM168" s="1085" t="str">
        <f>IF(A168=AL16,C168,"")</f>
        <v/>
      </c>
      <c r="AN168" s="1086" t="str">
        <f>IF(ISTEXT(AL168),AL168,(AL168/AL22)*AN22)</f>
        <v/>
      </c>
      <c r="AO168" s="1062" t="str">
        <f>IF(A168=AO16,D168,"")</f>
        <v/>
      </c>
      <c r="AP168" s="1087" t="str">
        <f>IF(A168=AO16,C168,"")</f>
        <v/>
      </c>
      <c r="AQ168" s="1088" t="str">
        <f>IF(ISTEXT(AO168),AO168,(AO168/AO22)*AQ22)</f>
        <v/>
      </c>
      <c r="AR168" s="1062" t="str">
        <f>IF(A168=AR16,D168,"")</f>
        <v/>
      </c>
      <c r="AS168" s="1089" t="str">
        <f>IF(A168=AR16,C168,"")</f>
        <v/>
      </c>
      <c r="AT168" s="1090" t="str">
        <f>IF(ISTEXT(AR168),AR168,(AR168/AR22)*AT22)</f>
        <v/>
      </c>
      <c r="AU168" s="1062" t="str">
        <f>IF(A168=AU16,D168,"")</f>
        <v/>
      </c>
      <c r="AV168" s="1091" t="str">
        <f>IF(A168=AU16,C168,"")</f>
        <v/>
      </c>
      <c r="AW168" s="1092" t="str">
        <f>IF(ISTEXT(AU168),AU168,(AU168/AU22)*AW22)</f>
        <v/>
      </c>
    </row>
    <row r="169" spans="1:49" ht="18.75">
      <c r="A169" s="1058"/>
      <c r="B169" s="1352"/>
      <c r="C169" s="1409"/>
      <c r="D169" s="1410"/>
      <c r="E169" s="1062" t="str">
        <f>IF(A169=E16,D169,"")</f>
        <v/>
      </c>
      <c r="F169" s="1063" t="str">
        <f>IF(A169=E16,C169,"")</f>
        <v/>
      </c>
      <c r="G169" s="1064" t="str">
        <f>IF(ISTEXT(E169),E169,(E169/E22)*G22)</f>
        <v/>
      </c>
      <c r="H169" s="1062" t="str">
        <f>IF(A169=H16,D169,"")</f>
        <v/>
      </c>
      <c r="I169" s="1065" t="str">
        <f>IF(A169=H16,C169,"")</f>
        <v/>
      </c>
      <c r="J169" s="1066" t="str">
        <f>IF(ISTEXT(H169),H169,(H169/H22)*J22)</f>
        <v/>
      </c>
      <c r="K169" s="1062" t="str">
        <f>IF(A169=K16,D169,"")</f>
        <v/>
      </c>
      <c r="L169" s="1067" t="str">
        <f>IF(A169=K16,C169,"")</f>
        <v/>
      </c>
      <c r="M169" s="1068" t="str">
        <f>IF(ISTEXT(K169),K169,(K169/K22)*M22)</f>
        <v/>
      </c>
      <c r="N169" s="1062" t="str">
        <f>IF(A169=N16,D169,"")</f>
        <v/>
      </c>
      <c r="O169" s="1069" t="str">
        <f>IF(A169=N16,C169,"")</f>
        <v/>
      </c>
      <c r="P169" s="1070" t="str">
        <f>IF(ISTEXT(N169),N169,(N169/N22)*P22)</f>
        <v/>
      </c>
      <c r="Q169" s="1062" t="str">
        <f>IF(A169=Q16,D169,"")</f>
        <v/>
      </c>
      <c r="R169" s="1071" t="str">
        <f>IF(A169=Q16,C169,"")</f>
        <v/>
      </c>
      <c r="S169" s="1072" t="str">
        <f>IF(ISTEXT(Q169),Q169,(Q169/Q22)*S22)</f>
        <v/>
      </c>
      <c r="T169" s="1062" t="str">
        <f>IF(A169=T16,D169,"")</f>
        <v/>
      </c>
      <c r="U169" s="1073" t="str">
        <f>IF(A169=T16,C169,"")</f>
        <v/>
      </c>
      <c r="V169" s="1074" t="str">
        <f>IF(ISTEXT(T169),T169,(T169/T22)*V22)</f>
        <v/>
      </c>
      <c r="W169" s="1062" t="str">
        <f>IF(A169=W16,D169,"")</f>
        <v/>
      </c>
      <c r="X169" s="1075" t="str">
        <f>IF(A169=W16,C169,"")</f>
        <v/>
      </c>
      <c r="Y169" s="1076" t="str">
        <f>IF(ISTEXT(W169),W169,(W169/W22)*Y22)</f>
        <v/>
      </c>
      <c r="Z169" s="1062" t="str">
        <f>IF(A169=Z16,D169,"")</f>
        <v/>
      </c>
      <c r="AA169" s="1077" t="str">
        <f>IF(A169=Z16,C169,"")</f>
        <v/>
      </c>
      <c r="AB169" s="1078" t="str">
        <f>IF(ISTEXT(Z169),Z169,(Z169/Z22)*AB22)</f>
        <v/>
      </c>
      <c r="AC169" s="1062" t="str">
        <f>IF(A169=AC16,D169,"")</f>
        <v/>
      </c>
      <c r="AD169" s="1079" t="str">
        <f>IF(A169=AC16,C169,"")</f>
        <v/>
      </c>
      <c r="AE169" s="1080" t="str">
        <f>IF(ISTEXT(AC169),AC169,(AC169/AC22)*AE22)</f>
        <v/>
      </c>
      <c r="AF169" s="1062" t="str">
        <f>IF(A169=AF16,D169,"")</f>
        <v/>
      </c>
      <c r="AG169" s="1081" t="str">
        <f>IF(A169=AF16,C169,"")</f>
        <v/>
      </c>
      <c r="AH169" s="1082" t="str">
        <f>IF(ISTEXT(AF169),AF169,(AF169/AF22)*AH22)</f>
        <v/>
      </c>
      <c r="AI169" s="1062" t="str">
        <f>IF(A169=AI16,D169,"")</f>
        <v/>
      </c>
      <c r="AJ169" s="1083" t="str">
        <f>IF(A169=AI16,C169,"")</f>
        <v/>
      </c>
      <c r="AK169" s="1084" t="str">
        <f>IF(ISTEXT(AI169),AI169,(AI169/AI22)*AK22)</f>
        <v/>
      </c>
      <c r="AL169" s="1062" t="str">
        <f>IF(A169=AL16,D169,"")</f>
        <v/>
      </c>
      <c r="AM169" s="1085" t="str">
        <f>IF(A169=AL16,C169,"")</f>
        <v/>
      </c>
      <c r="AN169" s="1086" t="str">
        <f>IF(ISTEXT(AL169),AL169,(AL169/AL22)*AN22)</f>
        <v/>
      </c>
      <c r="AO169" s="1062" t="str">
        <f>IF(A169=AO16,D169,"")</f>
        <v/>
      </c>
      <c r="AP169" s="1087" t="str">
        <f>IF(A169=AO16,C169,"")</f>
        <v/>
      </c>
      <c r="AQ169" s="1088" t="str">
        <f>IF(ISTEXT(AO169),AO169,(AO169/AO22)*AQ22)</f>
        <v/>
      </c>
      <c r="AR169" s="1062" t="str">
        <f>IF(A169=AR16,D169,"")</f>
        <v/>
      </c>
      <c r="AS169" s="1089" t="str">
        <f>IF(A169=AR16,C169,"")</f>
        <v/>
      </c>
      <c r="AT169" s="1090" t="str">
        <f>IF(ISTEXT(AR169),AR169,(AR169/AR22)*AT22)</f>
        <v/>
      </c>
      <c r="AU169" s="1062" t="str">
        <f>IF(A169=AU16,D169,"")</f>
        <v/>
      </c>
      <c r="AV169" s="1091" t="str">
        <f>IF(A169=AU16,C169,"")</f>
        <v/>
      </c>
      <c r="AW169" s="1092" t="str">
        <f>IF(ISTEXT(AU169),AU169,(AU169/AU22)*AW22)</f>
        <v/>
      </c>
    </row>
    <row r="170" spans="1:49" ht="18.75">
      <c r="A170" s="1058"/>
      <c r="B170" s="1352"/>
      <c r="C170" s="1409"/>
      <c r="D170" s="1410"/>
      <c r="E170" s="1062" t="str">
        <f>IF(A170=E16,D170,"")</f>
        <v/>
      </c>
      <c r="F170" s="1063" t="str">
        <f>IF(A170=E16,C170,"")</f>
        <v/>
      </c>
      <c r="G170" s="1064" t="str">
        <f>IF(ISTEXT(E170),E170,(E170/E22)*G22)</f>
        <v/>
      </c>
      <c r="H170" s="1062" t="str">
        <f>IF(A170=H16,D170,"")</f>
        <v/>
      </c>
      <c r="I170" s="1065" t="str">
        <f>IF(A170=H16,C170,"")</f>
        <v/>
      </c>
      <c r="J170" s="1066" t="str">
        <f>IF(ISTEXT(H170),H170,(H170/H22)*J22)</f>
        <v/>
      </c>
      <c r="K170" s="1062" t="str">
        <f>IF(A170=K16,D170,"")</f>
        <v/>
      </c>
      <c r="L170" s="1067" t="str">
        <f>IF(A170=K16,C170,"")</f>
        <v/>
      </c>
      <c r="M170" s="1068" t="str">
        <f>IF(ISTEXT(K170),K170,(K170/K22)*M22)</f>
        <v/>
      </c>
      <c r="N170" s="1062" t="str">
        <f>IF(A170=N16,D170,"")</f>
        <v/>
      </c>
      <c r="O170" s="1069" t="str">
        <f>IF(A170=N16,C170,"")</f>
        <v/>
      </c>
      <c r="P170" s="1070" t="str">
        <f>IF(ISTEXT(N170),N170,(N170/N22)*P22)</f>
        <v/>
      </c>
      <c r="Q170" s="1062" t="str">
        <f>IF(A170=Q16,D170,"")</f>
        <v/>
      </c>
      <c r="R170" s="1071" t="str">
        <f>IF(A170=Q16,C170,"")</f>
        <v/>
      </c>
      <c r="S170" s="1072" t="str">
        <f>IF(ISTEXT(Q170),Q170,(Q170/Q22)*S22)</f>
        <v/>
      </c>
      <c r="T170" s="1062" t="str">
        <f>IF(A170=T16,D170,"")</f>
        <v/>
      </c>
      <c r="U170" s="1073" t="str">
        <f>IF(A170=T16,C170,"")</f>
        <v/>
      </c>
      <c r="V170" s="1074" t="str">
        <f>IF(ISTEXT(T170),T170,(T170/T22)*V22)</f>
        <v/>
      </c>
      <c r="W170" s="1062" t="str">
        <f>IF(A170=W16,D170,"")</f>
        <v/>
      </c>
      <c r="X170" s="1075" t="str">
        <f>IF(A170=W16,C170,"")</f>
        <v/>
      </c>
      <c r="Y170" s="1076" t="str">
        <f>IF(ISTEXT(W170),W170,(W170/W22)*Y22)</f>
        <v/>
      </c>
      <c r="Z170" s="1062" t="str">
        <f>IF(A170=Z16,D170,"")</f>
        <v/>
      </c>
      <c r="AA170" s="1077" t="str">
        <f>IF(A170=Z16,C170,"")</f>
        <v/>
      </c>
      <c r="AB170" s="1078" t="str">
        <f>IF(ISTEXT(Z170),Z170,(Z170/Z22)*AB22)</f>
        <v/>
      </c>
      <c r="AC170" s="1062" t="str">
        <f>IF(A170=AC16,D170,"")</f>
        <v/>
      </c>
      <c r="AD170" s="1079" t="str">
        <f>IF(A170=AC16,C170,"")</f>
        <v/>
      </c>
      <c r="AE170" s="1080" t="str">
        <f>IF(ISTEXT(AC170),AC170,(AC170/AC22)*AE22)</f>
        <v/>
      </c>
      <c r="AF170" s="1062" t="str">
        <f>IF(A170=AF16,D170,"")</f>
        <v/>
      </c>
      <c r="AG170" s="1081" t="str">
        <f>IF(A170=AF16,C170,"")</f>
        <v/>
      </c>
      <c r="AH170" s="1082" t="str">
        <f>IF(ISTEXT(AF170),AF170,(AF170/AF22)*AH22)</f>
        <v/>
      </c>
      <c r="AI170" s="1062" t="str">
        <f>IF(A170=AI16,D170,"")</f>
        <v/>
      </c>
      <c r="AJ170" s="1083" t="str">
        <f>IF(A170=AI16,C170,"")</f>
        <v/>
      </c>
      <c r="AK170" s="1084" t="str">
        <f>IF(ISTEXT(AI170),AI170,(AI170/AI22)*AK22)</f>
        <v/>
      </c>
      <c r="AL170" s="1062" t="str">
        <f>IF(A170=AL16,D170,"")</f>
        <v/>
      </c>
      <c r="AM170" s="1085" t="str">
        <f>IF(A170=AL16,C170,"")</f>
        <v/>
      </c>
      <c r="AN170" s="1086" t="str">
        <f>IF(ISTEXT(AL170),AL170,(AL170/AL22)*AN22)</f>
        <v/>
      </c>
      <c r="AO170" s="1062" t="str">
        <f>IF(A170=AO16,D170,"")</f>
        <v/>
      </c>
      <c r="AP170" s="1087" t="str">
        <f>IF(A170=AO16,C170,"")</f>
        <v/>
      </c>
      <c r="AQ170" s="1088" t="str">
        <f>IF(ISTEXT(AO170),AO170,(AO170/AO22)*AQ22)</f>
        <v/>
      </c>
      <c r="AR170" s="1062" t="str">
        <f>IF(A170=AR16,D170,"")</f>
        <v/>
      </c>
      <c r="AS170" s="1089" t="str">
        <f>IF(A170=AR16,C170,"")</f>
        <v/>
      </c>
      <c r="AT170" s="1090" t="str">
        <f>IF(ISTEXT(AR170),AR170,(AR170/AR22)*AT22)</f>
        <v/>
      </c>
      <c r="AU170" s="1062" t="str">
        <f>IF(A170=AU16,D170,"")</f>
        <v/>
      </c>
      <c r="AV170" s="1091" t="str">
        <f>IF(A170=AU16,C170,"")</f>
        <v/>
      </c>
      <c r="AW170" s="1092" t="str">
        <f>IF(ISTEXT(AU170),AU170,(AU170/AU22)*AW22)</f>
        <v/>
      </c>
    </row>
    <row r="171" spans="1:49" ht="18.75">
      <c r="A171" s="1058"/>
      <c r="B171" s="1352"/>
      <c r="C171" s="1409"/>
      <c r="D171" s="1410"/>
      <c r="E171" s="1062" t="str">
        <f>IF(A171=E16,D171,"")</f>
        <v/>
      </c>
      <c r="F171" s="1063" t="str">
        <f>IF(A171=E16,C171,"")</f>
        <v/>
      </c>
      <c r="G171" s="1064" t="str">
        <f>IF(ISTEXT(E171),E171,(E171/E22)*G22)</f>
        <v/>
      </c>
      <c r="H171" s="1062" t="str">
        <f>IF(A171=H16,D171,"")</f>
        <v/>
      </c>
      <c r="I171" s="1065" t="str">
        <f>IF(A171=H16,C171,"")</f>
        <v/>
      </c>
      <c r="J171" s="1066" t="str">
        <f>IF(ISTEXT(H171),H171,(H171/H22)*J22)</f>
        <v/>
      </c>
      <c r="K171" s="1062" t="str">
        <f>IF(A171=K16,D171,"")</f>
        <v/>
      </c>
      <c r="L171" s="1067" t="str">
        <f>IF(A171=K16,C171,"")</f>
        <v/>
      </c>
      <c r="M171" s="1068" t="str">
        <f>IF(ISTEXT(K171),K171,(K171/K22)*M22)</f>
        <v/>
      </c>
      <c r="N171" s="1062" t="str">
        <f>IF(A171=N16,D171,"")</f>
        <v/>
      </c>
      <c r="O171" s="1069" t="str">
        <f>IF(A171=N16,C171,"")</f>
        <v/>
      </c>
      <c r="P171" s="1070" t="str">
        <f>IF(ISTEXT(N171),N171,(N171/N22)*P22)</f>
        <v/>
      </c>
      <c r="Q171" s="1062" t="str">
        <f>IF(A171=Q16,D171,"")</f>
        <v/>
      </c>
      <c r="R171" s="1071" t="str">
        <f>IF(A171=Q16,C171,"")</f>
        <v/>
      </c>
      <c r="S171" s="1072" t="str">
        <f>IF(ISTEXT(Q171),Q171,(Q171/Q22)*S22)</f>
        <v/>
      </c>
      <c r="T171" s="1062" t="str">
        <f>IF(A171=T16,D171,"")</f>
        <v/>
      </c>
      <c r="U171" s="1073" t="str">
        <f>IF(A171=T16,C171,"")</f>
        <v/>
      </c>
      <c r="V171" s="1074" t="str">
        <f>IF(ISTEXT(T171),T171,(T171/T22)*V22)</f>
        <v/>
      </c>
      <c r="W171" s="1062" t="str">
        <f>IF(A171=W16,D171,"")</f>
        <v/>
      </c>
      <c r="X171" s="1075" t="str">
        <f>IF(A171=W16,C171,"")</f>
        <v/>
      </c>
      <c r="Y171" s="1076" t="str">
        <f>IF(ISTEXT(W171),W171,(W171/W22)*Y22)</f>
        <v/>
      </c>
      <c r="Z171" s="1062" t="str">
        <f>IF(A171=Z16,D171,"")</f>
        <v/>
      </c>
      <c r="AA171" s="1077" t="str">
        <f>IF(A171=Z16,C171,"")</f>
        <v/>
      </c>
      <c r="AB171" s="1078" t="str">
        <f>IF(ISTEXT(Z171),Z171,(Z171/Z22)*AB22)</f>
        <v/>
      </c>
      <c r="AC171" s="1062" t="str">
        <f>IF(A171=AC16,D171,"")</f>
        <v/>
      </c>
      <c r="AD171" s="1079" t="str">
        <f>IF(A171=AC16,C171,"")</f>
        <v/>
      </c>
      <c r="AE171" s="1080" t="str">
        <f>IF(ISTEXT(AC171),AC171,(AC171/AC22)*AE22)</f>
        <v/>
      </c>
      <c r="AF171" s="1062" t="str">
        <f>IF(A171=AF16,D171,"")</f>
        <v/>
      </c>
      <c r="AG171" s="1081" t="str">
        <f>IF(A171=AF16,C171,"")</f>
        <v/>
      </c>
      <c r="AH171" s="1082" t="str">
        <f>IF(ISTEXT(AF171),AF171,(AF171/AF22)*AH22)</f>
        <v/>
      </c>
      <c r="AI171" s="1062" t="str">
        <f>IF(A171=AI16,D171,"")</f>
        <v/>
      </c>
      <c r="AJ171" s="1083" t="str">
        <f>IF(A171=AI16,C171,"")</f>
        <v/>
      </c>
      <c r="AK171" s="1084" t="str">
        <f>IF(ISTEXT(AI171),AI171,(AI171/AI22)*AK22)</f>
        <v/>
      </c>
      <c r="AL171" s="1062" t="str">
        <f>IF(A171=AL16,D171,"")</f>
        <v/>
      </c>
      <c r="AM171" s="1085" t="str">
        <f>IF(A171=AL16,C171,"")</f>
        <v/>
      </c>
      <c r="AN171" s="1086" t="str">
        <f>IF(ISTEXT(AL171),AL171,(AL171/AL22)*AN22)</f>
        <v/>
      </c>
      <c r="AO171" s="1062" t="str">
        <f>IF(A171=AO16,D171,"")</f>
        <v/>
      </c>
      <c r="AP171" s="1087" t="str">
        <f>IF(A171=AO16,C171,"")</f>
        <v/>
      </c>
      <c r="AQ171" s="1088" t="str">
        <f>IF(ISTEXT(AO171),AO171,(AO171/AO22)*AQ22)</f>
        <v/>
      </c>
      <c r="AR171" s="1062" t="str">
        <f>IF(A171=AR16,D171,"")</f>
        <v/>
      </c>
      <c r="AS171" s="1089" t="str">
        <f>IF(A171=AR16,C171,"")</f>
        <v/>
      </c>
      <c r="AT171" s="1090" t="str">
        <f>IF(ISTEXT(AR171),AR171,(AR171/AR22)*AT22)</f>
        <v/>
      </c>
      <c r="AU171" s="1062" t="str">
        <f>IF(A171=AU16,D171,"")</f>
        <v/>
      </c>
      <c r="AV171" s="1091" t="str">
        <f>IF(A171=AU16,C171,"")</f>
        <v/>
      </c>
      <c r="AW171" s="1092" t="str">
        <f>IF(ISTEXT(AU171),AU171,(AU171/AU22)*AW22)</f>
        <v/>
      </c>
    </row>
    <row r="172" spans="1:49" ht="18.75">
      <c r="A172" s="1058"/>
      <c r="B172" s="1352"/>
      <c r="C172" s="1409"/>
      <c r="D172" s="1410"/>
      <c r="E172" s="1062" t="str">
        <f>IF(A172=E16,D172,"")</f>
        <v/>
      </c>
      <c r="F172" s="1063" t="str">
        <f>IF(A172=E16,C172,"")</f>
        <v/>
      </c>
      <c r="G172" s="1064" t="str">
        <f>IF(ISTEXT(E172),E172,(E172/E22)*G22)</f>
        <v/>
      </c>
      <c r="H172" s="1062" t="str">
        <f>IF(A172=H16,D172,"")</f>
        <v/>
      </c>
      <c r="I172" s="1065" t="str">
        <f>IF(A172=H16,C172,"")</f>
        <v/>
      </c>
      <c r="J172" s="1066" t="str">
        <f>IF(ISTEXT(H172),H172,(H172/H22)*J22)</f>
        <v/>
      </c>
      <c r="K172" s="1062" t="str">
        <f>IF(A172=K16,D172,"")</f>
        <v/>
      </c>
      <c r="L172" s="1067" t="str">
        <f>IF(A172=K16,C172,"")</f>
        <v/>
      </c>
      <c r="M172" s="1068" t="str">
        <f>IF(ISTEXT(K172),K172,(K172/K22)*M22)</f>
        <v/>
      </c>
      <c r="N172" s="1062" t="str">
        <f>IF(A172=N16,D172,"")</f>
        <v/>
      </c>
      <c r="O172" s="1069" t="str">
        <f>IF(A172=N16,C172,"")</f>
        <v/>
      </c>
      <c r="P172" s="1070" t="str">
        <f>IF(ISTEXT(N172),N172,(N172/N22)*P22)</f>
        <v/>
      </c>
      <c r="Q172" s="1062" t="str">
        <f>IF(A172=Q16,D172,"")</f>
        <v/>
      </c>
      <c r="R172" s="1071" t="str">
        <f>IF(A172=Q16,C172,"")</f>
        <v/>
      </c>
      <c r="S172" s="1072" t="str">
        <f>IF(ISTEXT(Q172),Q172,(Q172/Q22)*S22)</f>
        <v/>
      </c>
      <c r="T172" s="1062" t="str">
        <f>IF(A172=T16,D172,"")</f>
        <v/>
      </c>
      <c r="U172" s="1073" t="str">
        <f>IF(A172=T16,C172,"")</f>
        <v/>
      </c>
      <c r="V172" s="1074" t="str">
        <f>IF(ISTEXT(T172),T172,(T172/T22)*V22)</f>
        <v/>
      </c>
      <c r="W172" s="1062" t="str">
        <f>IF(A172=W16,D172,"")</f>
        <v/>
      </c>
      <c r="X172" s="1075" t="str">
        <f>IF(A172=W16,C172,"")</f>
        <v/>
      </c>
      <c r="Y172" s="1076" t="str">
        <f>IF(ISTEXT(W172),W172,(W172/W22)*Y22)</f>
        <v/>
      </c>
      <c r="Z172" s="1062" t="str">
        <f>IF(A172=Z16,D172,"")</f>
        <v/>
      </c>
      <c r="AA172" s="1077" t="str">
        <f>IF(A172=Z16,C172,"")</f>
        <v/>
      </c>
      <c r="AB172" s="1078" t="str">
        <f>IF(ISTEXT(Z172),Z172,(Z172/Z22)*AB22)</f>
        <v/>
      </c>
      <c r="AC172" s="1062" t="str">
        <f>IF(A172=AC16,D172,"")</f>
        <v/>
      </c>
      <c r="AD172" s="1079" t="str">
        <f>IF(A172=AC16,C172,"")</f>
        <v/>
      </c>
      <c r="AE172" s="1080" t="str">
        <f>IF(ISTEXT(AC172),AC172,(AC172/AC22)*AE22)</f>
        <v/>
      </c>
      <c r="AF172" s="1062" t="str">
        <f>IF(A172=AF16,D172,"")</f>
        <v/>
      </c>
      <c r="AG172" s="1081" t="str">
        <f>IF(A172=AF16,C172,"")</f>
        <v/>
      </c>
      <c r="AH172" s="1082" t="str">
        <f>IF(ISTEXT(AF172),AF172,(AF172/AF22)*AH22)</f>
        <v/>
      </c>
      <c r="AI172" s="1062" t="str">
        <f>IF(A172=AI16,D172,"")</f>
        <v/>
      </c>
      <c r="AJ172" s="1083" t="str">
        <f>IF(A172=AI16,C172,"")</f>
        <v/>
      </c>
      <c r="AK172" s="1084" t="str">
        <f>IF(ISTEXT(AI172),AI172,(AI172/AI22)*AK22)</f>
        <v/>
      </c>
      <c r="AL172" s="1062" t="str">
        <f>IF(A172=AL16,D172,"")</f>
        <v/>
      </c>
      <c r="AM172" s="1085" t="str">
        <f>IF(A172=AL16,C172,"")</f>
        <v/>
      </c>
      <c r="AN172" s="1086" t="str">
        <f>IF(ISTEXT(AL172),AL172,(AL172/AL22)*AN22)</f>
        <v/>
      </c>
      <c r="AO172" s="1062" t="str">
        <f>IF(A172=AO16,D172,"")</f>
        <v/>
      </c>
      <c r="AP172" s="1087" t="str">
        <f>IF(A172=AO16,C172,"")</f>
        <v/>
      </c>
      <c r="AQ172" s="1088" t="str">
        <f>IF(ISTEXT(AO172),AO172,(AO172/AO22)*AQ22)</f>
        <v/>
      </c>
      <c r="AR172" s="1062" t="str">
        <f>IF(A172=AR16,D172,"")</f>
        <v/>
      </c>
      <c r="AS172" s="1089" t="str">
        <f>IF(A172=AR16,C172,"")</f>
        <v/>
      </c>
      <c r="AT172" s="1090" t="str">
        <f>IF(ISTEXT(AR172),AR172,(AR172/AR22)*AT22)</f>
        <v/>
      </c>
      <c r="AU172" s="1062" t="str">
        <f>IF(A172=AU16,D172,"")</f>
        <v/>
      </c>
      <c r="AV172" s="1091" t="str">
        <f>IF(A172=AU16,C172,"")</f>
        <v/>
      </c>
      <c r="AW172" s="1092" t="str">
        <f>IF(ISTEXT(AU172),AU172,(AU172/AU22)*AW22)</f>
        <v/>
      </c>
    </row>
    <row r="173" spans="1:49" ht="18.75">
      <c r="A173" s="1058"/>
      <c r="B173" s="1352"/>
      <c r="C173" s="1409"/>
      <c r="D173" s="1410"/>
      <c r="E173" s="1062" t="str">
        <f>IF(A173=E16,D173,"")</f>
        <v/>
      </c>
      <c r="F173" s="1063" t="str">
        <f>IF(A173=E16,C173,"")</f>
        <v/>
      </c>
      <c r="G173" s="1064" t="str">
        <f>IF(ISTEXT(E173),E173,(E173/E22)*G22)</f>
        <v/>
      </c>
      <c r="H173" s="1062" t="str">
        <f>IF(A173=H16,D173,"")</f>
        <v/>
      </c>
      <c r="I173" s="1065" t="str">
        <f>IF(A173=H16,C173,"")</f>
        <v/>
      </c>
      <c r="J173" s="1066" t="str">
        <f>IF(ISTEXT(H173),H173,(H173/H22)*J22)</f>
        <v/>
      </c>
      <c r="K173" s="1062" t="str">
        <f>IF(A173=K16,D173,"")</f>
        <v/>
      </c>
      <c r="L173" s="1067" t="str">
        <f>IF(A173=K16,C173,"")</f>
        <v/>
      </c>
      <c r="M173" s="1068" t="str">
        <f>IF(ISTEXT(K173),K173,(K173/K22)*M22)</f>
        <v/>
      </c>
      <c r="N173" s="1062" t="str">
        <f>IF(A173=N16,D173,"")</f>
        <v/>
      </c>
      <c r="O173" s="1069" t="str">
        <f>IF(A173=N16,C173,"")</f>
        <v/>
      </c>
      <c r="P173" s="1070" t="str">
        <f>IF(ISTEXT(N173),N173,(N173/N22)*P22)</f>
        <v/>
      </c>
      <c r="Q173" s="1062" t="str">
        <f>IF(A173=Q16,D173,"")</f>
        <v/>
      </c>
      <c r="R173" s="1071" t="str">
        <f>IF(A173=Q16,C173,"")</f>
        <v/>
      </c>
      <c r="S173" s="1072" t="str">
        <f>IF(ISTEXT(Q173),Q173,(Q173/Q22)*S22)</f>
        <v/>
      </c>
      <c r="T173" s="1062" t="str">
        <f>IF(A173=T16,D173,"")</f>
        <v/>
      </c>
      <c r="U173" s="1073" t="str">
        <f>IF(A173=T16,C173,"")</f>
        <v/>
      </c>
      <c r="V173" s="1074" t="str">
        <f>IF(ISTEXT(T173),T173,(T173/T22)*V22)</f>
        <v/>
      </c>
      <c r="W173" s="1062" t="str">
        <f>IF(A173=W16,D173,"")</f>
        <v/>
      </c>
      <c r="X173" s="1075" t="str">
        <f>IF(A173=W16,C173,"")</f>
        <v/>
      </c>
      <c r="Y173" s="1076" t="str">
        <f>IF(ISTEXT(W173),W173,(W173/W22)*Y22)</f>
        <v/>
      </c>
      <c r="Z173" s="1062" t="str">
        <f>IF(A173=Z16,D173,"")</f>
        <v/>
      </c>
      <c r="AA173" s="1077" t="str">
        <f>IF(A173=Z16,C173,"")</f>
        <v/>
      </c>
      <c r="AB173" s="1078" t="str">
        <f>IF(ISTEXT(Z173),Z173,(Z173/Z22)*AB22)</f>
        <v/>
      </c>
      <c r="AC173" s="1062" t="str">
        <f>IF(A173=AC16,D173,"")</f>
        <v/>
      </c>
      <c r="AD173" s="1079" t="str">
        <f>IF(A173=AC16,C173,"")</f>
        <v/>
      </c>
      <c r="AE173" s="1080" t="str">
        <f>IF(ISTEXT(AC173),AC173,(AC173/AC22)*AE22)</f>
        <v/>
      </c>
      <c r="AF173" s="1062" t="str">
        <f>IF(A173=AF16,D173,"")</f>
        <v/>
      </c>
      <c r="AG173" s="1081" t="str">
        <f>IF(A173=AF16,C173,"")</f>
        <v/>
      </c>
      <c r="AH173" s="1082" t="str">
        <f>IF(ISTEXT(AF173),AF173,(AF173/AF22)*AH22)</f>
        <v/>
      </c>
      <c r="AI173" s="1062" t="str">
        <f>IF(A173=AI16,D173,"")</f>
        <v/>
      </c>
      <c r="AJ173" s="1083" t="str">
        <f>IF(A173=AI16,C173,"")</f>
        <v/>
      </c>
      <c r="AK173" s="1084" t="str">
        <f>IF(ISTEXT(AI173),AI173,(AI173/AI22)*AK22)</f>
        <v/>
      </c>
      <c r="AL173" s="1062" t="str">
        <f>IF(A173=AL16,D173,"")</f>
        <v/>
      </c>
      <c r="AM173" s="1085" t="str">
        <f>IF(A173=AL16,C173,"")</f>
        <v/>
      </c>
      <c r="AN173" s="1086" t="str">
        <f>IF(ISTEXT(AL173),AL173,(AL173/AL22)*AN22)</f>
        <v/>
      </c>
      <c r="AO173" s="1062" t="str">
        <f>IF(A173=AO16,D173,"")</f>
        <v/>
      </c>
      <c r="AP173" s="1087" t="str">
        <f>IF(A173=AO16,C173,"")</f>
        <v/>
      </c>
      <c r="AQ173" s="1088" t="str">
        <f>IF(ISTEXT(AO173),AO173,(AO173/AO22)*AQ22)</f>
        <v/>
      </c>
      <c r="AR173" s="1062" t="str">
        <f>IF(A173=AR16,D173,"")</f>
        <v/>
      </c>
      <c r="AS173" s="1089" t="str">
        <f>IF(A173=AR16,C173,"")</f>
        <v/>
      </c>
      <c r="AT173" s="1090" t="str">
        <f>IF(ISTEXT(AR173),AR173,(AR173/AR22)*AT22)</f>
        <v/>
      </c>
      <c r="AU173" s="1062" t="str">
        <f>IF(A173=AU16,D173,"")</f>
        <v/>
      </c>
      <c r="AV173" s="1091" t="str">
        <f>IF(A173=AU16,C173,"")</f>
        <v/>
      </c>
      <c r="AW173" s="1092" t="str">
        <f>IF(ISTEXT(AU173),AU173,(AU173/AU22)*AW22)</f>
        <v/>
      </c>
    </row>
    <row r="174" spans="1:49" ht="18.75">
      <c r="A174" s="1058"/>
      <c r="B174" s="1352"/>
      <c r="C174" s="1409"/>
      <c r="D174" s="1410"/>
      <c r="E174" s="1062" t="str">
        <f>IF(A174=E16,D174,"")</f>
        <v/>
      </c>
      <c r="F174" s="1063" t="str">
        <f>IF(A174=E16,C174,"")</f>
        <v/>
      </c>
      <c r="G174" s="1064" t="str">
        <f>IF(ISTEXT(E174),E174,(E174/E22)*G22)</f>
        <v/>
      </c>
      <c r="H174" s="1062" t="str">
        <f>IF(A174=H16,D174,"")</f>
        <v/>
      </c>
      <c r="I174" s="1065" t="str">
        <f>IF(A174=H16,C174,"")</f>
        <v/>
      </c>
      <c r="J174" s="1066" t="str">
        <f>IF(ISTEXT(H174),H174,(H174/H22)*J22)</f>
        <v/>
      </c>
      <c r="K174" s="1062" t="str">
        <f>IF(A174=K16,D174,"")</f>
        <v/>
      </c>
      <c r="L174" s="1067" t="str">
        <f>IF(A174=K16,C174,"")</f>
        <v/>
      </c>
      <c r="M174" s="1068" t="str">
        <f>IF(ISTEXT(K174),K174,(K174/K22)*M22)</f>
        <v/>
      </c>
      <c r="N174" s="1062" t="str">
        <f>IF(A174=N16,D174,"")</f>
        <v/>
      </c>
      <c r="O174" s="1069" t="str">
        <f>IF(A174=N16,C174,"")</f>
        <v/>
      </c>
      <c r="P174" s="1070" t="str">
        <f>IF(ISTEXT(N174),N174,(N174/N22)*P22)</f>
        <v/>
      </c>
      <c r="Q174" s="1062" t="str">
        <f>IF(A174=Q16,D174,"")</f>
        <v/>
      </c>
      <c r="R174" s="1071" t="str">
        <f>IF(A174=Q16,C174,"")</f>
        <v/>
      </c>
      <c r="S174" s="1072" t="str">
        <f>IF(ISTEXT(Q174),Q174,(Q174/Q22)*S22)</f>
        <v/>
      </c>
      <c r="T174" s="1062" t="str">
        <f>IF(A174=T16,D174,"")</f>
        <v/>
      </c>
      <c r="U174" s="1073" t="str">
        <f>IF(A174=T16,C174,"")</f>
        <v/>
      </c>
      <c r="V174" s="1074" t="str">
        <f>IF(ISTEXT(T174),T174,(T174/T22)*V22)</f>
        <v/>
      </c>
      <c r="W174" s="1062" t="str">
        <f>IF(A174=W16,D174,"")</f>
        <v/>
      </c>
      <c r="X174" s="1075" t="str">
        <f>IF(A174=W16,C174,"")</f>
        <v/>
      </c>
      <c r="Y174" s="1076" t="str">
        <f>IF(ISTEXT(W174),W174,(W174/W22)*Y22)</f>
        <v/>
      </c>
      <c r="Z174" s="1062" t="str">
        <f>IF(A174=Z16,D174,"")</f>
        <v/>
      </c>
      <c r="AA174" s="1077" t="str">
        <f>IF(A174=Z16,C174,"")</f>
        <v/>
      </c>
      <c r="AB174" s="1078" t="str">
        <f>IF(ISTEXT(Z174),Z174,(Z174/Z22)*AB22)</f>
        <v/>
      </c>
      <c r="AC174" s="1062" t="str">
        <f>IF(A174=AC16,D174,"")</f>
        <v/>
      </c>
      <c r="AD174" s="1079" t="str">
        <f>IF(A174=AC16,C174,"")</f>
        <v/>
      </c>
      <c r="AE174" s="1080" t="str">
        <f>IF(ISTEXT(AC174),AC174,(AC174/AC22)*AE22)</f>
        <v/>
      </c>
      <c r="AF174" s="1062" t="str">
        <f>IF(A174=AF16,D174,"")</f>
        <v/>
      </c>
      <c r="AG174" s="1081" t="str">
        <f>IF(A174=AF16,C174,"")</f>
        <v/>
      </c>
      <c r="AH174" s="1082" t="str">
        <f>IF(ISTEXT(AF174),AF174,(AF174/AF22)*AH22)</f>
        <v/>
      </c>
      <c r="AI174" s="1062" t="str">
        <f>IF(A174=AI16,D174,"")</f>
        <v/>
      </c>
      <c r="AJ174" s="1083" t="str">
        <f>IF(A174=AI16,C174,"")</f>
        <v/>
      </c>
      <c r="AK174" s="1084" t="str">
        <f>IF(ISTEXT(AI174),AI174,(AI174/AI22)*AK22)</f>
        <v/>
      </c>
      <c r="AL174" s="1062" t="str">
        <f>IF(A174=AL16,D174,"")</f>
        <v/>
      </c>
      <c r="AM174" s="1085" t="str">
        <f>IF(A174=AL16,C174,"")</f>
        <v/>
      </c>
      <c r="AN174" s="1086" t="str">
        <f>IF(ISTEXT(AL174),AL174,(AL174/AL22)*AN22)</f>
        <v/>
      </c>
      <c r="AO174" s="1062" t="str">
        <f>IF(A174=AO16,D174,"")</f>
        <v/>
      </c>
      <c r="AP174" s="1087" t="str">
        <f>IF(A174=AO16,C174,"")</f>
        <v/>
      </c>
      <c r="AQ174" s="1088" t="str">
        <f>IF(ISTEXT(AO174),AO174,(AO174/AO22)*AQ22)</f>
        <v/>
      </c>
      <c r="AR174" s="1062" t="str">
        <f>IF(A174=AR16,D174,"")</f>
        <v/>
      </c>
      <c r="AS174" s="1089" t="str">
        <f>IF(A174=AR16,C174,"")</f>
        <v/>
      </c>
      <c r="AT174" s="1090" t="str">
        <f>IF(ISTEXT(AR174),AR174,(AR174/AR22)*AT22)</f>
        <v/>
      </c>
      <c r="AU174" s="1062" t="str">
        <f>IF(A174=AU16,D174,"")</f>
        <v/>
      </c>
      <c r="AV174" s="1091" t="str">
        <f>IF(A174=AU16,C174,"")</f>
        <v/>
      </c>
      <c r="AW174" s="1092" t="str">
        <f>IF(ISTEXT(AU174),AU174,(AU174/AU22)*AW22)</f>
        <v/>
      </c>
    </row>
    <row r="175" spans="1:49" ht="18.75">
      <c r="A175" s="1058"/>
      <c r="B175" s="1352"/>
      <c r="C175" s="1409"/>
      <c r="D175" s="1410"/>
      <c r="E175" s="1062" t="str">
        <f>IF(A175=E16,D175,"")</f>
        <v/>
      </c>
      <c r="F175" s="1063" t="str">
        <f>IF(A175=E16,C175,"")</f>
        <v/>
      </c>
      <c r="G175" s="1064" t="str">
        <f>IF(ISTEXT(E175),E175,(E175/E22)*G22)</f>
        <v/>
      </c>
      <c r="H175" s="1062" t="str">
        <f>IF(A175=H16,D175,"")</f>
        <v/>
      </c>
      <c r="I175" s="1065" t="str">
        <f>IF(A175=H16,C175,"")</f>
        <v/>
      </c>
      <c r="J175" s="1066" t="str">
        <f>IF(ISTEXT(H175),H175,(H175/H22)*J22)</f>
        <v/>
      </c>
      <c r="K175" s="1062" t="str">
        <f>IF(A175=K16,D175,"")</f>
        <v/>
      </c>
      <c r="L175" s="1067" t="str">
        <f>IF(A175=K16,C175,"")</f>
        <v/>
      </c>
      <c r="M175" s="1068" t="str">
        <f>IF(ISTEXT(K175),K175,(K175/K22)*M22)</f>
        <v/>
      </c>
      <c r="N175" s="1062" t="str">
        <f>IF(A175=N16,D175,"")</f>
        <v/>
      </c>
      <c r="O175" s="1069" t="str">
        <f>IF(A175=N16,C175,"")</f>
        <v/>
      </c>
      <c r="P175" s="1070" t="str">
        <f>IF(ISTEXT(N175),N175,(N175/N22)*P22)</f>
        <v/>
      </c>
      <c r="Q175" s="1062" t="str">
        <f>IF(A175=Q16,D175,"")</f>
        <v/>
      </c>
      <c r="R175" s="1071" t="str">
        <f>IF(A175=Q16,C175,"")</f>
        <v/>
      </c>
      <c r="S175" s="1072" t="str">
        <f>IF(ISTEXT(Q175),Q175,(Q175/Q22)*S22)</f>
        <v/>
      </c>
      <c r="T175" s="1062" t="str">
        <f>IF(A175=T16,D175,"")</f>
        <v/>
      </c>
      <c r="U175" s="1073" t="str">
        <f>IF(A175=T16,C175,"")</f>
        <v/>
      </c>
      <c r="V175" s="1074" t="str">
        <f>IF(ISTEXT(T175),T175,(T175/T22)*V22)</f>
        <v/>
      </c>
      <c r="W175" s="1062" t="str">
        <f>IF(A175=W16,D175,"")</f>
        <v/>
      </c>
      <c r="X175" s="1075" t="str">
        <f>IF(A175=W16,C175,"")</f>
        <v/>
      </c>
      <c r="Y175" s="1076" t="str">
        <f>IF(ISTEXT(W175),W175,(W175/W22)*Y22)</f>
        <v/>
      </c>
      <c r="Z175" s="1062" t="str">
        <f>IF(A175=Z16,D175,"")</f>
        <v/>
      </c>
      <c r="AA175" s="1077" t="str">
        <f>IF(A175=Z16,C175,"")</f>
        <v/>
      </c>
      <c r="AB175" s="1078" t="str">
        <f>IF(ISTEXT(Z175),Z175,(Z175/Z22)*AB22)</f>
        <v/>
      </c>
      <c r="AC175" s="1062" t="str">
        <f>IF(A175=AC16,D175,"")</f>
        <v/>
      </c>
      <c r="AD175" s="1079" t="str">
        <f>IF(A175=AC16,C175,"")</f>
        <v/>
      </c>
      <c r="AE175" s="1080" t="str">
        <f>IF(ISTEXT(AC175),AC175,(AC175/AC22)*AE22)</f>
        <v/>
      </c>
      <c r="AF175" s="1062" t="str">
        <f>IF(A175=AF16,D175,"")</f>
        <v/>
      </c>
      <c r="AG175" s="1081" t="str">
        <f>IF(A175=AF16,C175,"")</f>
        <v/>
      </c>
      <c r="AH175" s="1082" t="str">
        <f>IF(ISTEXT(AF175),AF175,(AF175/AF22)*AH22)</f>
        <v/>
      </c>
      <c r="AI175" s="1062" t="str">
        <f>IF(A175=AI16,D175,"")</f>
        <v/>
      </c>
      <c r="AJ175" s="1083" t="str">
        <f>IF(A175=AI16,C175,"")</f>
        <v/>
      </c>
      <c r="AK175" s="1084" t="str">
        <f>IF(ISTEXT(AI175),AI175,(AI175/AI22)*AK22)</f>
        <v/>
      </c>
      <c r="AL175" s="1062" t="str">
        <f>IF(A175=AL16,D175,"")</f>
        <v/>
      </c>
      <c r="AM175" s="1085" t="str">
        <f>IF(A175=AL16,C175,"")</f>
        <v/>
      </c>
      <c r="AN175" s="1086" t="str">
        <f>IF(ISTEXT(AL175),AL175,(AL175/AL22)*AN22)</f>
        <v/>
      </c>
      <c r="AO175" s="1062" t="str">
        <f>IF(A175=AO16,D175,"")</f>
        <v/>
      </c>
      <c r="AP175" s="1087" t="str">
        <f>IF(A175=AO16,C175,"")</f>
        <v/>
      </c>
      <c r="AQ175" s="1088" t="str">
        <f>IF(ISTEXT(AO175),AO175,(AO175/AO22)*AQ22)</f>
        <v/>
      </c>
      <c r="AR175" s="1062" t="str">
        <f>IF(A175=AR16,D175,"")</f>
        <v/>
      </c>
      <c r="AS175" s="1089" t="str">
        <f>IF(A175=AR16,C175,"")</f>
        <v/>
      </c>
      <c r="AT175" s="1090" t="str">
        <f>IF(ISTEXT(AR175),AR175,(AR175/AR22)*AT22)</f>
        <v/>
      </c>
      <c r="AU175" s="1062" t="str">
        <f>IF(A175=AU16,D175,"")</f>
        <v/>
      </c>
      <c r="AV175" s="1091" t="str">
        <f>IF(A175=AU16,C175,"")</f>
        <v/>
      </c>
      <c r="AW175" s="1092" t="str">
        <f>IF(ISTEXT(AU175),AU175,(AU175/AU22)*AW22)</f>
        <v/>
      </c>
    </row>
    <row r="176" spans="1:49" ht="18.75">
      <c r="A176" s="1058"/>
      <c r="B176" s="1352"/>
      <c r="C176" s="1409"/>
      <c r="D176" s="1410"/>
      <c r="E176" s="1062" t="str">
        <f>IF(A176=E16,D176,"")</f>
        <v/>
      </c>
      <c r="F176" s="1063" t="str">
        <f>IF(A176=E16,C176,"")</f>
        <v/>
      </c>
      <c r="G176" s="1064" t="str">
        <f>IF(ISTEXT(E176),E176,(E176/E22)*G22)</f>
        <v/>
      </c>
      <c r="H176" s="1062" t="str">
        <f>IF(A176=H16,D176,"")</f>
        <v/>
      </c>
      <c r="I176" s="1065" t="str">
        <f>IF(A176=H16,C176,"")</f>
        <v/>
      </c>
      <c r="J176" s="1066" t="str">
        <f>IF(ISTEXT(H176),H176,(H176/H22)*J22)</f>
        <v/>
      </c>
      <c r="K176" s="1062" t="str">
        <f>IF(A176=K16,D176,"")</f>
        <v/>
      </c>
      <c r="L176" s="1067" t="str">
        <f>IF(A176=K16,C176,"")</f>
        <v/>
      </c>
      <c r="M176" s="1068" t="str">
        <f>IF(ISTEXT(K176),K176,(K176/K22)*M22)</f>
        <v/>
      </c>
      <c r="N176" s="1062" t="str">
        <f>IF(A176=N16,D176,"")</f>
        <v/>
      </c>
      <c r="O176" s="1069" t="str">
        <f>IF(A176=N16,C176,"")</f>
        <v/>
      </c>
      <c r="P176" s="1070" t="str">
        <f>IF(ISTEXT(N176),N176,(N176/N22)*P22)</f>
        <v/>
      </c>
      <c r="Q176" s="1062" t="str">
        <f>IF(A176=Q16,D176,"")</f>
        <v/>
      </c>
      <c r="R176" s="1071" t="str">
        <f>IF(A176=Q16,C176,"")</f>
        <v/>
      </c>
      <c r="S176" s="1072" t="str">
        <f>IF(ISTEXT(Q176),Q176,(Q176/Q22)*S22)</f>
        <v/>
      </c>
      <c r="T176" s="1062" t="str">
        <f>IF(A176=T16,D176,"")</f>
        <v/>
      </c>
      <c r="U176" s="1073" t="str">
        <f>IF(A176=T16,C176,"")</f>
        <v/>
      </c>
      <c r="V176" s="1074" t="str">
        <f>IF(ISTEXT(T176),T176,(T176/T22)*V22)</f>
        <v/>
      </c>
      <c r="W176" s="1062" t="str">
        <f>IF(A176=W16,D176,"")</f>
        <v/>
      </c>
      <c r="X176" s="1075" t="str">
        <f>IF(A176=W16,C176,"")</f>
        <v/>
      </c>
      <c r="Y176" s="1076" t="str">
        <f>IF(ISTEXT(W176),W176,(W176/W22)*Y22)</f>
        <v/>
      </c>
      <c r="Z176" s="1062" t="str">
        <f>IF(A176=Z16,D176,"")</f>
        <v/>
      </c>
      <c r="AA176" s="1077" t="str">
        <f>IF(A176=Z16,C176,"")</f>
        <v/>
      </c>
      <c r="AB176" s="1078" t="str">
        <f>IF(ISTEXT(Z176),Z176,(Z176/Z22)*AB22)</f>
        <v/>
      </c>
      <c r="AC176" s="1062" t="str">
        <f>IF(A176=AC16,D176,"")</f>
        <v/>
      </c>
      <c r="AD176" s="1079" t="str">
        <f>IF(A176=AC16,C176,"")</f>
        <v/>
      </c>
      <c r="AE176" s="1080" t="str">
        <f>IF(ISTEXT(AC176),AC176,(AC176/AC22)*AE22)</f>
        <v/>
      </c>
      <c r="AF176" s="1062" t="str">
        <f>IF(A176=AF16,D176,"")</f>
        <v/>
      </c>
      <c r="AG176" s="1081" t="str">
        <f>IF(A176=AF16,C176,"")</f>
        <v/>
      </c>
      <c r="AH176" s="1082" t="str">
        <f>IF(ISTEXT(AF176),AF176,(AF176/AF22)*AH22)</f>
        <v/>
      </c>
      <c r="AI176" s="1062" t="str">
        <f>IF(A176=AI16,D176,"")</f>
        <v/>
      </c>
      <c r="AJ176" s="1083" t="str">
        <f>IF(A176=AI16,C176,"")</f>
        <v/>
      </c>
      <c r="AK176" s="1084" t="str">
        <f>IF(ISTEXT(AI176),AI176,(AI176/AI22)*AK22)</f>
        <v/>
      </c>
      <c r="AL176" s="1062" t="str">
        <f>IF(A176=AL16,D176,"")</f>
        <v/>
      </c>
      <c r="AM176" s="1085" t="str">
        <f>IF(A176=AL16,C176,"")</f>
        <v/>
      </c>
      <c r="AN176" s="1086" t="str">
        <f>IF(ISTEXT(AL176),AL176,(AL176/AL22)*AN22)</f>
        <v/>
      </c>
      <c r="AO176" s="1062" t="str">
        <f>IF(A176=AO16,D176,"")</f>
        <v/>
      </c>
      <c r="AP176" s="1087" t="str">
        <f>IF(A176=AO16,C176,"")</f>
        <v/>
      </c>
      <c r="AQ176" s="1088" t="str">
        <f>IF(ISTEXT(AO176),AO176,(AO176/AO22)*AQ22)</f>
        <v/>
      </c>
      <c r="AR176" s="1062" t="str">
        <f>IF(A176=AR16,D176,"")</f>
        <v/>
      </c>
      <c r="AS176" s="1089" t="str">
        <f>IF(A176=AR16,C176,"")</f>
        <v/>
      </c>
      <c r="AT176" s="1090" t="str">
        <f>IF(ISTEXT(AR176),AR176,(AR176/AR22)*AT22)</f>
        <v/>
      </c>
      <c r="AU176" s="1062" t="str">
        <f>IF(A176=AU16,D176,"")</f>
        <v/>
      </c>
      <c r="AV176" s="1091" t="str">
        <f>IF(A176=AU16,C176,"")</f>
        <v/>
      </c>
      <c r="AW176" s="1092" t="str">
        <f>IF(ISTEXT(AU176),AU176,(AU176/AU22)*AW22)</f>
        <v/>
      </c>
    </row>
    <row r="177" spans="1:49" ht="18.75">
      <c r="A177" s="1058"/>
      <c r="B177" s="1352"/>
      <c r="C177" s="1409"/>
      <c r="D177" s="1410"/>
      <c r="E177" s="1062" t="str">
        <f>IF(A177=E16,D177,"")</f>
        <v/>
      </c>
      <c r="F177" s="1063" t="str">
        <f>IF(A177=E16,C177,"")</f>
        <v/>
      </c>
      <c r="G177" s="1064" t="str">
        <f>IF(ISTEXT(E177),E177,(E177/E22)*G22)</f>
        <v/>
      </c>
      <c r="H177" s="1062" t="str">
        <f>IF(A177=H16,D177,"")</f>
        <v/>
      </c>
      <c r="I177" s="1065" t="str">
        <f>IF(A177=H16,C177,"")</f>
        <v/>
      </c>
      <c r="J177" s="1066" t="str">
        <f>IF(ISTEXT(H177),H177,(H177/H22)*J22)</f>
        <v/>
      </c>
      <c r="K177" s="1062" t="str">
        <f>IF(A177=K16,D177,"")</f>
        <v/>
      </c>
      <c r="L177" s="1067" t="str">
        <f>IF(A177=K16,C177,"")</f>
        <v/>
      </c>
      <c r="M177" s="1068" t="str">
        <f>IF(ISTEXT(K177),K177,(K177/K22)*M22)</f>
        <v/>
      </c>
      <c r="N177" s="1062" t="str">
        <f>IF(A177=N16,D177,"")</f>
        <v/>
      </c>
      <c r="O177" s="1069" t="str">
        <f>IF(A177=N16,C177,"")</f>
        <v/>
      </c>
      <c r="P177" s="1070" t="str">
        <f>IF(ISTEXT(N177),N177,(N177/N22)*P22)</f>
        <v/>
      </c>
      <c r="Q177" s="1062" t="str">
        <f>IF(A177=Q16,D177,"")</f>
        <v/>
      </c>
      <c r="R177" s="1071" t="str">
        <f>IF(A177=Q16,C177,"")</f>
        <v/>
      </c>
      <c r="S177" s="1072" t="str">
        <f>IF(ISTEXT(Q177),Q177,(Q177/Q22)*S22)</f>
        <v/>
      </c>
      <c r="T177" s="1062" t="str">
        <f>IF(A177=T16,D177,"")</f>
        <v/>
      </c>
      <c r="U177" s="1073" t="str">
        <f>IF(A177=T16,C177,"")</f>
        <v/>
      </c>
      <c r="V177" s="1074" t="str">
        <f>IF(ISTEXT(T177),T177,(T177/T22)*V22)</f>
        <v/>
      </c>
      <c r="W177" s="1062" t="str">
        <f>IF(A177=W16,D177,"")</f>
        <v/>
      </c>
      <c r="X177" s="1075" t="str">
        <f>IF(A177=W16,C177,"")</f>
        <v/>
      </c>
      <c r="Y177" s="1076" t="str">
        <f>IF(ISTEXT(W177),W177,(W177/W22)*Y22)</f>
        <v/>
      </c>
      <c r="Z177" s="1062" t="str">
        <f>IF(A177=Z16,D177,"")</f>
        <v/>
      </c>
      <c r="AA177" s="1077" t="str">
        <f>IF(A177=Z16,C177,"")</f>
        <v/>
      </c>
      <c r="AB177" s="1078" t="str">
        <f>IF(ISTEXT(Z177),Z177,(Z177/Z22)*AB22)</f>
        <v/>
      </c>
      <c r="AC177" s="1062" t="str">
        <f>IF(A177=AC16,D177,"")</f>
        <v/>
      </c>
      <c r="AD177" s="1079" t="str">
        <f>IF(A177=AC16,C177,"")</f>
        <v/>
      </c>
      <c r="AE177" s="1080" t="str">
        <f>IF(ISTEXT(AC177),AC177,(AC177/AC22)*AE22)</f>
        <v/>
      </c>
      <c r="AF177" s="1062" t="str">
        <f>IF(A177=AF16,D177,"")</f>
        <v/>
      </c>
      <c r="AG177" s="1081" t="str">
        <f>IF(A177=AF16,C177,"")</f>
        <v/>
      </c>
      <c r="AH177" s="1082" t="str">
        <f>IF(ISTEXT(AF177),AF177,(AF177/AF22)*AH22)</f>
        <v/>
      </c>
      <c r="AI177" s="1062" t="str">
        <f>IF(A177=AI16,D177,"")</f>
        <v/>
      </c>
      <c r="AJ177" s="1083" t="str">
        <f>IF(A177=AI16,C177,"")</f>
        <v/>
      </c>
      <c r="AK177" s="1084" t="str">
        <f>IF(ISTEXT(AI177),AI177,(AI177/AI22)*AK22)</f>
        <v/>
      </c>
      <c r="AL177" s="1062" t="str">
        <f>IF(A177=AL16,D177,"")</f>
        <v/>
      </c>
      <c r="AM177" s="1085" t="str">
        <f>IF(A177=AL16,C177,"")</f>
        <v/>
      </c>
      <c r="AN177" s="1086" t="str">
        <f>IF(ISTEXT(AL177),AL177,(AL177/AL22)*AN22)</f>
        <v/>
      </c>
      <c r="AO177" s="1062" t="str">
        <f>IF(A177=AO16,D177,"")</f>
        <v/>
      </c>
      <c r="AP177" s="1087" t="str">
        <f>IF(A177=AO16,C177,"")</f>
        <v/>
      </c>
      <c r="AQ177" s="1088" t="str">
        <f>IF(ISTEXT(AO177),AO177,(AO177/AO22)*AQ22)</f>
        <v/>
      </c>
      <c r="AR177" s="1062" t="str">
        <f>IF(A177=AR16,D177,"")</f>
        <v/>
      </c>
      <c r="AS177" s="1089" t="str">
        <f>IF(A177=AR16,C177,"")</f>
        <v/>
      </c>
      <c r="AT177" s="1090" t="str">
        <f>IF(ISTEXT(AR177),AR177,(AR177/AR22)*AT22)</f>
        <v/>
      </c>
      <c r="AU177" s="1062" t="str">
        <f>IF(A177=AU16,D177,"")</f>
        <v/>
      </c>
      <c r="AV177" s="1091" t="str">
        <f>IF(A177=AU16,C177,"")</f>
        <v/>
      </c>
      <c r="AW177" s="1092" t="str">
        <f>IF(ISTEXT(AU177),AU177,(AU177/AU22)*AW22)</f>
        <v/>
      </c>
    </row>
    <row r="178" spans="1:49" ht="18.75">
      <c r="A178" s="1058"/>
      <c r="B178" s="1352"/>
      <c r="C178" s="1409"/>
      <c r="D178" s="1410"/>
      <c r="E178" s="1062" t="str">
        <f>IF(A178=E16,D178,"")</f>
        <v/>
      </c>
      <c r="F178" s="1063" t="str">
        <f>IF(A178=E16,C178,"")</f>
        <v/>
      </c>
      <c r="G178" s="1064" t="str">
        <f>IF(ISTEXT(E178),E178,(E178/E22)*G22)</f>
        <v/>
      </c>
      <c r="H178" s="1062" t="str">
        <f>IF(A178=H16,D178,"")</f>
        <v/>
      </c>
      <c r="I178" s="1065" t="str">
        <f>IF(A178=H16,C178,"")</f>
        <v/>
      </c>
      <c r="J178" s="1066" t="str">
        <f>IF(ISTEXT(H178),H178,(H178/H22)*J22)</f>
        <v/>
      </c>
      <c r="K178" s="1062" t="str">
        <f>IF(A178=K16,D178,"")</f>
        <v/>
      </c>
      <c r="L178" s="1067" t="str">
        <f>IF(A178=K16,C178,"")</f>
        <v/>
      </c>
      <c r="M178" s="1068" t="str">
        <f>IF(ISTEXT(K178),K178,(K178/K22)*M22)</f>
        <v/>
      </c>
      <c r="N178" s="1062" t="str">
        <f>IF(A178=N16,D178,"")</f>
        <v/>
      </c>
      <c r="O178" s="1069" t="str">
        <f>IF(A178=N16,C178,"")</f>
        <v/>
      </c>
      <c r="P178" s="1070" t="str">
        <f>IF(ISTEXT(N178),N178,(N178/N22)*P22)</f>
        <v/>
      </c>
      <c r="Q178" s="1062" t="str">
        <f>IF(A178=Q16,D178,"")</f>
        <v/>
      </c>
      <c r="R178" s="1071" t="str">
        <f>IF(A178=Q16,C178,"")</f>
        <v/>
      </c>
      <c r="S178" s="1072" t="str">
        <f>IF(ISTEXT(Q178),Q178,(Q178/Q22)*S22)</f>
        <v/>
      </c>
      <c r="T178" s="1062" t="str">
        <f>IF(A178=T16,D178,"")</f>
        <v/>
      </c>
      <c r="U178" s="1073" t="str">
        <f>IF(A178=T16,C178,"")</f>
        <v/>
      </c>
      <c r="V178" s="1074" t="str">
        <f>IF(ISTEXT(T178),T178,(T178/T22)*V22)</f>
        <v/>
      </c>
      <c r="W178" s="1062" t="str">
        <f>IF(A178=W16,D178,"")</f>
        <v/>
      </c>
      <c r="X178" s="1075" t="str">
        <f>IF(A178=W16,C178,"")</f>
        <v/>
      </c>
      <c r="Y178" s="1076" t="str">
        <f>IF(ISTEXT(W178),W178,(W178/W22)*Y22)</f>
        <v/>
      </c>
      <c r="Z178" s="1062" t="str">
        <f>IF(A178=Z16,D178,"")</f>
        <v/>
      </c>
      <c r="AA178" s="1077" t="str">
        <f>IF(A178=Z16,C178,"")</f>
        <v/>
      </c>
      <c r="AB178" s="1078" t="str">
        <f>IF(ISTEXT(Z178),Z178,(Z178/Z22)*AB22)</f>
        <v/>
      </c>
      <c r="AC178" s="1062" t="str">
        <f>IF(A178=AC16,D178,"")</f>
        <v/>
      </c>
      <c r="AD178" s="1079" t="str">
        <f>IF(A178=AC16,C178,"")</f>
        <v/>
      </c>
      <c r="AE178" s="1080" t="str">
        <f>IF(ISTEXT(AC178),AC178,(AC178/AC22)*AE22)</f>
        <v/>
      </c>
      <c r="AF178" s="1062" t="str">
        <f>IF(A178=AF16,D178,"")</f>
        <v/>
      </c>
      <c r="AG178" s="1081" t="str">
        <f>IF(A178=AF16,C178,"")</f>
        <v/>
      </c>
      <c r="AH178" s="1082" t="str">
        <f>IF(ISTEXT(AF178),AF178,(AF178/AF22)*AH22)</f>
        <v/>
      </c>
      <c r="AI178" s="1062" t="str">
        <f>IF(A178=AI16,D178,"")</f>
        <v/>
      </c>
      <c r="AJ178" s="1083" t="str">
        <f>IF(A178=AI16,C178,"")</f>
        <v/>
      </c>
      <c r="AK178" s="1084" t="str">
        <f>IF(ISTEXT(AI178),AI178,(AI178/AI22)*AK22)</f>
        <v/>
      </c>
      <c r="AL178" s="1062" t="str">
        <f>IF(A178=AL16,D178,"")</f>
        <v/>
      </c>
      <c r="AM178" s="1085" t="str">
        <f>IF(A178=AL16,C178,"")</f>
        <v/>
      </c>
      <c r="AN178" s="1086" t="str">
        <f>IF(ISTEXT(AL178),AL178,(AL178/AL22)*AN22)</f>
        <v/>
      </c>
      <c r="AO178" s="1062" t="str">
        <f>IF(A178=AO16,D178,"")</f>
        <v/>
      </c>
      <c r="AP178" s="1087" t="str">
        <f>IF(A178=AO16,C178,"")</f>
        <v/>
      </c>
      <c r="AQ178" s="1088" t="str">
        <f>IF(ISTEXT(AO178),AO178,(AO178/AO22)*AQ22)</f>
        <v/>
      </c>
      <c r="AR178" s="1062" t="str">
        <f>IF(A178=AR16,D178,"")</f>
        <v/>
      </c>
      <c r="AS178" s="1089" t="str">
        <f>IF(A178=AR16,C178,"")</f>
        <v/>
      </c>
      <c r="AT178" s="1090" t="str">
        <f>IF(ISTEXT(AR178),AR178,(AR178/AR22)*AT22)</f>
        <v/>
      </c>
      <c r="AU178" s="1062" t="str">
        <f>IF(A178=AU16,D178,"")</f>
        <v/>
      </c>
      <c r="AV178" s="1091" t="str">
        <f>IF(A178=AU16,C178,"")</f>
        <v/>
      </c>
      <c r="AW178" s="1092" t="str">
        <f>IF(ISTEXT(AU178),AU178,(AU178/AU22)*AW22)</f>
        <v/>
      </c>
    </row>
    <row r="179" spans="1:49" ht="18.75">
      <c r="A179" s="1058"/>
      <c r="B179" s="1352"/>
      <c r="C179" s="1409"/>
      <c r="D179" s="1410"/>
      <c r="E179" s="1062" t="str">
        <f>IF(A179=E16,D179,"")</f>
        <v/>
      </c>
      <c r="F179" s="1063" t="str">
        <f>IF(A179=E16,C179,"")</f>
        <v/>
      </c>
      <c r="G179" s="1064" t="str">
        <f>IF(ISTEXT(E179),E179,(E179/E22)*G22)</f>
        <v/>
      </c>
      <c r="H179" s="1062" t="str">
        <f>IF(A179=H16,D179,"")</f>
        <v/>
      </c>
      <c r="I179" s="1065" t="str">
        <f>IF(A179=H16,C179,"")</f>
        <v/>
      </c>
      <c r="J179" s="1066" t="str">
        <f>IF(ISTEXT(H179),H179,(H179/H22)*J22)</f>
        <v/>
      </c>
      <c r="K179" s="1062" t="str">
        <f>IF(A179=K16,D179,"")</f>
        <v/>
      </c>
      <c r="L179" s="1067" t="str">
        <f>IF(A179=K16,C179,"")</f>
        <v/>
      </c>
      <c r="M179" s="1068" t="str">
        <f>IF(ISTEXT(K179),K179,(K179/K22)*M22)</f>
        <v/>
      </c>
      <c r="N179" s="1062" t="str">
        <f>IF(A179=N16,D179,"")</f>
        <v/>
      </c>
      <c r="O179" s="1069" t="str">
        <f>IF(A179=N16,C179,"")</f>
        <v/>
      </c>
      <c r="P179" s="1070" t="str">
        <f>IF(ISTEXT(N179),N179,(N179/N22)*P22)</f>
        <v/>
      </c>
      <c r="Q179" s="1062" t="str">
        <f>IF(A179=Q16,D179,"")</f>
        <v/>
      </c>
      <c r="R179" s="1071" t="str">
        <f>IF(A179=Q16,C179,"")</f>
        <v/>
      </c>
      <c r="S179" s="1072" t="str">
        <f>IF(ISTEXT(Q179),Q179,(Q179/Q22)*S22)</f>
        <v/>
      </c>
      <c r="T179" s="1062" t="str">
        <f>IF(A179=T16,D179,"")</f>
        <v/>
      </c>
      <c r="U179" s="1073" t="str">
        <f>IF(A179=T16,C179,"")</f>
        <v/>
      </c>
      <c r="V179" s="1074" t="str">
        <f>IF(ISTEXT(T179),T179,(T179/T22)*V22)</f>
        <v/>
      </c>
      <c r="W179" s="1062" t="str">
        <f>IF(A179=W16,D179,"")</f>
        <v/>
      </c>
      <c r="X179" s="1075" t="str">
        <f>IF(A179=W16,C179,"")</f>
        <v/>
      </c>
      <c r="Y179" s="1076" t="str">
        <f>IF(ISTEXT(W179),W179,(W179/W22)*Y22)</f>
        <v/>
      </c>
      <c r="Z179" s="1062" t="str">
        <f>IF(A179=Z16,D179,"")</f>
        <v/>
      </c>
      <c r="AA179" s="1077" t="str">
        <f>IF(A179=Z16,C179,"")</f>
        <v/>
      </c>
      <c r="AB179" s="1078" t="str">
        <f>IF(ISTEXT(Z179),Z179,(Z179/Z22)*AB22)</f>
        <v/>
      </c>
      <c r="AC179" s="1062" t="str">
        <f>IF(A179=AC16,D179,"")</f>
        <v/>
      </c>
      <c r="AD179" s="1079" t="str">
        <f>IF(A179=AC16,C179,"")</f>
        <v/>
      </c>
      <c r="AE179" s="1080" t="str">
        <f>IF(ISTEXT(AC179),AC179,(AC179/AC22)*AE22)</f>
        <v/>
      </c>
      <c r="AF179" s="1062" t="str">
        <f>IF(A179=AF16,D179,"")</f>
        <v/>
      </c>
      <c r="AG179" s="1081" t="str">
        <f>IF(A179=AF16,C179,"")</f>
        <v/>
      </c>
      <c r="AH179" s="1082" t="str">
        <f>IF(ISTEXT(AF179),AF179,(AF179/AF22)*AH22)</f>
        <v/>
      </c>
      <c r="AI179" s="1062" t="str">
        <f>IF(A179=AI16,D179,"")</f>
        <v/>
      </c>
      <c r="AJ179" s="1083" t="str">
        <f>IF(A179=AI16,C179,"")</f>
        <v/>
      </c>
      <c r="AK179" s="1084" t="str">
        <f>IF(ISTEXT(AI179),AI179,(AI179/AI22)*AK22)</f>
        <v/>
      </c>
      <c r="AL179" s="1062" t="str">
        <f>IF(A179=AL16,D179,"")</f>
        <v/>
      </c>
      <c r="AM179" s="1085" t="str">
        <f>IF(A179=AL16,C179,"")</f>
        <v/>
      </c>
      <c r="AN179" s="1086" t="str">
        <f>IF(ISTEXT(AL179),AL179,(AL179/AL22)*AN22)</f>
        <v/>
      </c>
      <c r="AO179" s="1062" t="str">
        <f>IF(A179=AO16,D179,"")</f>
        <v/>
      </c>
      <c r="AP179" s="1087" t="str">
        <f>IF(A179=AO16,C179,"")</f>
        <v/>
      </c>
      <c r="AQ179" s="1088" t="str">
        <f>IF(ISTEXT(AO179),AO179,(AO179/AO22)*AQ22)</f>
        <v/>
      </c>
      <c r="AR179" s="1062" t="str">
        <f>IF(A179=AR16,D179,"")</f>
        <v/>
      </c>
      <c r="AS179" s="1089" t="str">
        <f>IF(A179=AR16,C179,"")</f>
        <v/>
      </c>
      <c r="AT179" s="1090" t="str">
        <f>IF(ISTEXT(AR179),AR179,(AR179/AR22)*AT22)</f>
        <v/>
      </c>
      <c r="AU179" s="1062" t="str">
        <f>IF(A179=AU16,D179,"")</f>
        <v/>
      </c>
      <c r="AV179" s="1091" t="str">
        <f>IF(A179=AU16,C179,"")</f>
        <v/>
      </c>
      <c r="AW179" s="1092" t="str">
        <f>IF(ISTEXT(AU179),AU179,(AU179/AU22)*AW22)</f>
        <v/>
      </c>
    </row>
    <row r="180" spans="1:49" ht="18.75">
      <c r="A180" s="1058"/>
      <c r="B180" s="1352"/>
      <c r="C180" s="1409"/>
      <c r="D180" s="1410"/>
      <c r="E180" s="1062" t="str">
        <f>IF(A180=E16,D180,"")</f>
        <v/>
      </c>
      <c r="F180" s="1063" t="str">
        <f>IF(A180=E16,C180,"")</f>
        <v/>
      </c>
      <c r="G180" s="1064" t="str">
        <f>IF(ISTEXT(E180),E180,(E180/E22)*G22)</f>
        <v/>
      </c>
      <c r="H180" s="1062" t="str">
        <f>IF(A180=H16,D180,"")</f>
        <v/>
      </c>
      <c r="I180" s="1065" t="str">
        <f>IF(A180=H16,C180,"")</f>
        <v/>
      </c>
      <c r="J180" s="1066" t="str">
        <f>IF(ISTEXT(H180),H180,(H180/H22)*J22)</f>
        <v/>
      </c>
      <c r="K180" s="1062" t="str">
        <f>IF(A180=K16,D180,"")</f>
        <v/>
      </c>
      <c r="L180" s="1067" t="str">
        <f>IF(A180=K16,C180,"")</f>
        <v/>
      </c>
      <c r="M180" s="1068" t="str">
        <f>IF(ISTEXT(K180),K180,(K180/K22)*M22)</f>
        <v/>
      </c>
      <c r="N180" s="1062" t="str">
        <f>IF(A180=N16,D180,"")</f>
        <v/>
      </c>
      <c r="O180" s="1069" t="str">
        <f>IF(A180=N16,C180,"")</f>
        <v/>
      </c>
      <c r="P180" s="1070" t="str">
        <f>IF(ISTEXT(N180),N180,(N180/N22)*P22)</f>
        <v/>
      </c>
      <c r="Q180" s="1062" t="str">
        <f>IF(A180=Q16,D180,"")</f>
        <v/>
      </c>
      <c r="R180" s="1071" t="str">
        <f>IF(A180=Q16,C180,"")</f>
        <v/>
      </c>
      <c r="S180" s="1072" t="str">
        <f>IF(ISTEXT(Q180),Q180,(Q180/Q22)*S22)</f>
        <v/>
      </c>
      <c r="T180" s="1062" t="str">
        <f>IF(A180=T16,D180,"")</f>
        <v/>
      </c>
      <c r="U180" s="1073" t="str">
        <f>IF(A180=T16,C180,"")</f>
        <v/>
      </c>
      <c r="V180" s="1074" t="str">
        <f>IF(ISTEXT(T180),T180,(T180/T22)*V22)</f>
        <v/>
      </c>
      <c r="W180" s="1062" t="str">
        <f>IF(A180=W16,D180,"")</f>
        <v/>
      </c>
      <c r="X180" s="1075" t="str">
        <f>IF(A180=W16,C180,"")</f>
        <v/>
      </c>
      <c r="Y180" s="1076" t="str">
        <f>IF(ISTEXT(W180),W180,(W180/W22)*Y22)</f>
        <v/>
      </c>
      <c r="Z180" s="1062" t="str">
        <f>IF(A180=Z16,D180,"")</f>
        <v/>
      </c>
      <c r="AA180" s="1077" t="str">
        <f>IF(A180=Z16,C180,"")</f>
        <v/>
      </c>
      <c r="AB180" s="1078" t="str">
        <f>IF(ISTEXT(Z180),Z180,(Z180/Z22)*AB22)</f>
        <v/>
      </c>
      <c r="AC180" s="1062" t="str">
        <f>IF(A180=AC16,D180,"")</f>
        <v/>
      </c>
      <c r="AD180" s="1079" t="str">
        <f>IF(A180=AC16,C180,"")</f>
        <v/>
      </c>
      <c r="AE180" s="1080" t="str">
        <f>IF(ISTEXT(AC180),AC180,(AC180/AC22)*AE22)</f>
        <v/>
      </c>
      <c r="AF180" s="1062" t="str">
        <f>IF(A180=AF16,D180,"")</f>
        <v/>
      </c>
      <c r="AG180" s="1081" t="str">
        <f>IF(A180=AF16,C180,"")</f>
        <v/>
      </c>
      <c r="AH180" s="1082" t="str">
        <f>IF(ISTEXT(AF180),AF180,(AF180/AF22)*AH22)</f>
        <v/>
      </c>
      <c r="AI180" s="1062" t="str">
        <f>IF(A180=AI16,D180,"")</f>
        <v/>
      </c>
      <c r="AJ180" s="1083" t="str">
        <f>IF(A180=AI16,C180,"")</f>
        <v/>
      </c>
      <c r="AK180" s="1084" t="str">
        <f>IF(ISTEXT(AI180),AI180,(AI180/AI22)*AK22)</f>
        <v/>
      </c>
      <c r="AL180" s="1062" t="str">
        <f>IF(A180=AL16,D180,"")</f>
        <v/>
      </c>
      <c r="AM180" s="1085" t="str">
        <f>IF(A180=AL16,C180,"")</f>
        <v/>
      </c>
      <c r="AN180" s="1086" t="str">
        <f>IF(ISTEXT(AL180),AL180,(AL180/AL22)*AN22)</f>
        <v/>
      </c>
      <c r="AO180" s="1062" t="str">
        <f>IF(A180=AO16,D180,"")</f>
        <v/>
      </c>
      <c r="AP180" s="1087" t="str">
        <f>IF(A180=AO16,C180,"")</f>
        <v/>
      </c>
      <c r="AQ180" s="1088" t="str">
        <f>IF(ISTEXT(AO180),AO180,(AO180/AO22)*AQ22)</f>
        <v/>
      </c>
      <c r="AR180" s="1062" t="str">
        <f>IF(A180=AR16,D180,"")</f>
        <v/>
      </c>
      <c r="AS180" s="1089" t="str">
        <f>IF(A180=AR16,C180,"")</f>
        <v/>
      </c>
      <c r="AT180" s="1090" t="str">
        <f>IF(ISTEXT(AR180),AR180,(AR180/AR22)*AT22)</f>
        <v/>
      </c>
      <c r="AU180" s="1062" t="str">
        <f>IF(A180=AU16,D180,"")</f>
        <v/>
      </c>
      <c r="AV180" s="1091" t="str">
        <f>IF(A180=AU16,C180,"")</f>
        <v/>
      </c>
      <c r="AW180" s="1092" t="str">
        <f>IF(ISTEXT(AU180),AU180,(AU180/AU22)*AW22)</f>
        <v/>
      </c>
    </row>
    <row r="181" spans="1:49" ht="18.75">
      <c r="A181" s="1058"/>
      <c r="B181" s="1352"/>
      <c r="C181" s="1409"/>
      <c r="D181" s="1410"/>
      <c r="E181" s="1062" t="str">
        <f>IF(A181=E16,D181,"")</f>
        <v/>
      </c>
      <c r="F181" s="1063" t="str">
        <f>IF(A181=E16,C181,"")</f>
        <v/>
      </c>
      <c r="G181" s="1064" t="str">
        <f>IF(ISTEXT(E181),E181,(E181/E22)*G22)</f>
        <v/>
      </c>
      <c r="H181" s="1062" t="str">
        <f>IF(A181=H16,D181,"")</f>
        <v/>
      </c>
      <c r="I181" s="1065" t="str">
        <f>IF(A181=H16,C181,"")</f>
        <v/>
      </c>
      <c r="J181" s="1066" t="str">
        <f>IF(ISTEXT(H181),H181,(H181/H22)*J22)</f>
        <v/>
      </c>
      <c r="K181" s="1062" t="str">
        <f>IF(A181=K16,D181,"")</f>
        <v/>
      </c>
      <c r="L181" s="1067" t="str">
        <f>IF(A181=K16,C181,"")</f>
        <v/>
      </c>
      <c r="M181" s="1068" t="str">
        <f>IF(ISTEXT(K181),K181,(K181/K22)*M22)</f>
        <v/>
      </c>
      <c r="N181" s="1062" t="str">
        <f>IF(A181=N16,D181,"")</f>
        <v/>
      </c>
      <c r="O181" s="1069" t="str">
        <f>IF(A181=N16,C181,"")</f>
        <v/>
      </c>
      <c r="P181" s="1070" t="str">
        <f>IF(ISTEXT(N181),N181,(N181/N22)*P22)</f>
        <v/>
      </c>
      <c r="Q181" s="1062" t="str">
        <f>IF(A181=Q16,D181,"")</f>
        <v/>
      </c>
      <c r="R181" s="1071" t="str">
        <f>IF(A181=Q16,C181,"")</f>
        <v/>
      </c>
      <c r="S181" s="1072" t="str">
        <f>IF(ISTEXT(Q181),Q181,(Q181/Q22)*S22)</f>
        <v/>
      </c>
      <c r="T181" s="1062" t="str">
        <f>IF(A181=T16,D181,"")</f>
        <v/>
      </c>
      <c r="U181" s="1073" t="str">
        <f>IF(A181=T16,C181,"")</f>
        <v/>
      </c>
      <c r="V181" s="1074" t="str">
        <f>IF(ISTEXT(T181),T181,(T181/T22)*V22)</f>
        <v/>
      </c>
      <c r="W181" s="1062" t="str">
        <f>IF(A181=W16,D181,"")</f>
        <v/>
      </c>
      <c r="X181" s="1075" t="str">
        <f>IF(A181=W16,C181,"")</f>
        <v/>
      </c>
      <c r="Y181" s="1076" t="str">
        <f>IF(ISTEXT(W181),W181,(W181/W22)*Y22)</f>
        <v/>
      </c>
      <c r="Z181" s="1062" t="str">
        <f>IF(A181=Z16,D181,"")</f>
        <v/>
      </c>
      <c r="AA181" s="1077" t="str">
        <f>IF(A181=Z16,C181,"")</f>
        <v/>
      </c>
      <c r="AB181" s="1078" t="str">
        <f>IF(ISTEXT(Z181),Z181,(Z181/Z22)*AB22)</f>
        <v/>
      </c>
      <c r="AC181" s="1062" t="str">
        <f>IF(A181=AC16,D181,"")</f>
        <v/>
      </c>
      <c r="AD181" s="1079" t="str">
        <f>IF(A181=AC16,C181,"")</f>
        <v/>
      </c>
      <c r="AE181" s="1080" t="str">
        <f>IF(ISTEXT(AC181),AC181,(AC181/AC22)*AE22)</f>
        <v/>
      </c>
      <c r="AF181" s="1062" t="str">
        <f>IF(A181=AF16,D181,"")</f>
        <v/>
      </c>
      <c r="AG181" s="1081" t="str">
        <f>IF(A181=AF16,C181,"")</f>
        <v/>
      </c>
      <c r="AH181" s="1082" t="str">
        <f>IF(ISTEXT(AF181),AF181,(AF181/AF22)*AH22)</f>
        <v/>
      </c>
      <c r="AI181" s="1062" t="str">
        <f>IF(A181=AI16,D181,"")</f>
        <v/>
      </c>
      <c r="AJ181" s="1083" t="str">
        <f>IF(A181=AI16,C181,"")</f>
        <v/>
      </c>
      <c r="AK181" s="1084" t="str">
        <f>IF(ISTEXT(AI181),AI181,(AI181/AI22)*AK22)</f>
        <v/>
      </c>
      <c r="AL181" s="1062" t="str">
        <f>IF(A181=AL16,D181,"")</f>
        <v/>
      </c>
      <c r="AM181" s="1085" t="str">
        <f>IF(A181=AL16,C181,"")</f>
        <v/>
      </c>
      <c r="AN181" s="1086" t="str">
        <f>IF(ISTEXT(AL181),AL181,(AL181/AL22)*AN22)</f>
        <v/>
      </c>
      <c r="AO181" s="1062" t="str">
        <f>IF(A181=AO16,D181,"")</f>
        <v/>
      </c>
      <c r="AP181" s="1087" t="str">
        <f>IF(A181=AO16,C181,"")</f>
        <v/>
      </c>
      <c r="AQ181" s="1088" t="str">
        <f>IF(ISTEXT(AO181),AO181,(AO181/AO22)*AQ22)</f>
        <v/>
      </c>
      <c r="AR181" s="1062" t="str">
        <f>IF(A181=AR16,D181,"")</f>
        <v/>
      </c>
      <c r="AS181" s="1089" t="str">
        <f>IF(A181=AR16,C181,"")</f>
        <v/>
      </c>
      <c r="AT181" s="1090" t="str">
        <f>IF(ISTEXT(AR181),AR181,(AR181/AR22)*AT22)</f>
        <v/>
      </c>
      <c r="AU181" s="1062" t="str">
        <f>IF(A181=AU16,D181,"")</f>
        <v/>
      </c>
      <c r="AV181" s="1091" t="str">
        <f>IF(A181=AU16,C181,"")</f>
        <v/>
      </c>
      <c r="AW181" s="1092" t="str">
        <f>IF(ISTEXT(AU181),AU181,(AU181/AU22)*AW22)</f>
        <v/>
      </c>
    </row>
    <row r="182" spans="1:49" ht="18.75">
      <c r="A182" s="1058"/>
      <c r="B182" s="1352"/>
      <c r="C182" s="1409"/>
      <c r="D182" s="1410"/>
      <c r="E182" s="1062" t="str">
        <f>IF(A182=E16,D182,"")</f>
        <v/>
      </c>
      <c r="F182" s="1063" t="str">
        <f>IF(A182=E16,C182,"")</f>
        <v/>
      </c>
      <c r="G182" s="1064" t="str">
        <f>IF(ISTEXT(E182),E182,(E182/E22)*G22)</f>
        <v/>
      </c>
      <c r="H182" s="1062" t="str">
        <f>IF(A182=H16,D182,"")</f>
        <v/>
      </c>
      <c r="I182" s="1065" t="str">
        <f>IF(A182=H16,C182,"")</f>
        <v/>
      </c>
      <c r="J182" s="1066" t="str">
        <f>IF(ISTEXT(H182),H182,(H182/H22)*J22)</f>
        <v/>
      </c>
      <c r="K182" s="1062" t="str">
        <f>IF(A182=K16,D182,"")</f>
        <v/>
      </c>
      <c r="L182" s="1067" t="str">
        <f>IF(A182=K16,C182,"")</f>
        <v/>
      </c>
      <c r="M182" s="1068" t="str">
        <f>IF(ISTEXT(K182),K182,(K182/K22)*M22)</f>
        <v/>
      </c>
      <c r="N182" s="1062" t="str">
        <f>IF(A182=N16,D182,"")</f>
        <v/>
      </c>
      <c r="O182" s="1069" t="str">
        <f>IF(A182=N16,C182,"")</f>
        <v/>
      </c>
      <c r="P182" s="1070" t="str">
        <f>IF(ISTEXT(N182),N182,(N182/N22)*P22)</f>
        <v/>
      </c>
      <c r="Q182" s="1062" t="str">
        <f>IF(A182=Q16,D182,"")</f>
        <v/>
      </c>
      <c r="R182" s="1071" t="str">
        <f>IF(A182=Q16,C182,"")</f>
        <v/>
      </c>
      <c r="S182" s="1072" t="str">
        <f>IF(ISTEXT(Q182),Q182,(Q182/Q22)*S22)</f>
        <v/>
      </c>
      <c r="T182" s="1062" t="str">
        <f>IF(A182=T16,D182,"")</f>
        <v/>
      </c>
      <c r="U182" s="1073" t="str">
        <f>IF(A182=T16,C182,"")</f>
        <v/>
      </c>
      <c r="V182" s="1074" t="str">
        <f>IF(ISTEXT(T182),T182,(T182/T22)*V22)</f>
        <v/>
      </c>
      <c r="W182" s="1062" t="str">
        <f>IF(A182=W16,D182,"")</f>
        <v/>
      </c>
      <c r="X182" s="1075" t="str">
        <f>IF(A182=W16,C182,"")</f>
        <v/>
      </c>
      <c r="Y182" s="1076" t="str">
        <f>IF(ISTEXT(W182),W182,(W182/W22)*Y22)</f>
        <v/>
      </c>
      <c r="Z182" s="1062" t="str">
        <f>IF(A182=Z16,D182,"")</f>
        <v/>
      </c>
      <c r="AA182" s="1077" t="str">
        <f>IF(A182=Z16,C182,"")</f>
        <v/>
      </c>
      <c r="AB182" s="1078" t="str">
        <f>IF(ISTEXT(Z182),Z182,(Z182/Z22)*AB22)</f>
        <v/>
      </c>
      <c r="AC182" s="1062" t="str">
        <f>IF(A182=AC16,D182,"")</f>
        <v/>
      </c>
      <c r="AD182" s="1079" t="str">
        <f>IF(A182=AC16,C182,"")</f>
        <v/>
      </c>
      <c r="AE182" s="1080" t="str">
        <f>IF(ISTEXT(AC182),AC182,(AC182/AC22)*AE22)</f>
        <v/>
      </c>
      <c r="AF182" s="1062" t="str">
        <f>IF(A182=AF16,D182,"")</f>
        <v/>
      </c>
      <c r="AG182" s="1081" t="str">
        <f>IF(A182=AF16,C182,"")</f>
        <v/>
      </c>
      <c r="AH182" s="1082" t="str">
        <f>IF(ISTEXT(AF182),AF182,(AF182/AF22)*AH22)</f>
        <v/>
      </c>
      <c r="AI182" s="1062" t="str">
        <f>IF(A182=AI16,D182,"")</f>
        <v/>
      </c>
      <c r="AJ182" s="1083" t="str">
        <f>IF(A182=AI16,C182,"")</f>
        <v/>
      </c>
      <c r="AK182" s="1084" t="str">
        <f>IF(ISTEXT(AI182),AI182,(AI182/AI22)*AK22)</f>
        <v/>
      </c>
      <c r="AL182" s="1062" t="str">
        <f>IF(A182=AL16,D182,"")</f>
        <v/>
      </c>
      <c r="AM182" s="1085" t="str">
        <f>IF(A182=AL16,C182,"")</f>
        <v/>
      </c>
      <c r="AN182" s="1086" t="str">
        <f>IF(ISTEXT(AL182),AL182,(AL182/AL22)*AN22)</f>
        <v/>
      </c>
      <c r="AO182" s="1062" t="str">
        <f>IF(A182=AO16,D182,"")</f>
        <v/>
      </c>
      <c r="AP182" s="1087" t="str">
        <f>IF(A182=AO16,C182,"")</f>
        <v/>
      </c>
      <c r="AQ182" s="1088" t="str">
        <f>IF(ISTEXT(AO182),AO182,(AO182/AO22)*AQ22)</f>
        <v/>
      </c>
      <c r="AR182" s="1062" t="str">
        <f>IF(A182=AR16,D182,"")</f>
        <v/>
      </c>
      <c r="AS182" s="1089" t="str">
        <f>IF(A182=AR16,C182,"")</f>
        <v/>
      </c>
      <c r="AT182" s="1090" t="str">
        <f>IF(ISTEXT(AR182),AR182,(AR182/AR22)*AT22)</f>
        <v/>
      </c>
      <c r="AU182" s="1062" t="str">
        <f>IF(A182=AU16,D182,"")</f>
        <v/>
      </c>
      <c r="AV182" s="1091" t="str">
        <f>IF(A182=AU16,C182,"")</f>
        <v/>
      </c>
      <c r="AW182" s="1092" t="str">
        <f>IF(ISTEXT(AU182),AU182,(AU182/AU22)*AW22)</f>
        <v/>
      </c>
    </row>
    <row r="183" spans="1:49" ht="18.75">
      <c r="A183" s="1058"/>
      <c r="B183" s="1352"/>
      <c r="C183" s="1409"/>
      <c r="D183" s="1410"/>
      <c r="E183" s="1062" t="str">
        <f>IF(A183=E16,D183,"")</f>
        <v/>
      </c>
      <c r="F183" s="1063" t="str">
        <f>IF(A183=E16,C183,"")</f>
        <v/>
      </c>
      <c r="G183" s="1064" t="str">
        <f>IF(ISTEXT(E183),E183,(E183/E22)*G22)</f>
        <v/>
      </c>
      <c r="H183" s="1062" t="str">
        <f>IF(A183=H16,D183,"")</f>
        <v/>
      </c>
      <c r="I183" s="1065" t="str">
        <f>IF(A183=H16,C183,"")</f>
        <v/>
      </c>
      <c r="J183" s="1066" t="str">
        <f>IF(ISTEXT(H183),H183,(H183/H22)*J22)</f>
        <v/>
      </c>
      <c r="K183" s="1062" t="str">
        <f>IF(A183=K16,D183,"")</f>
        <v/>
      </c>
      <c r="L183" s="1067" t="str">
        <f>IF(A183=K16,C183,"")</f>
        <v/>
      </c>
      <c r="M183" s="1068" t="str">
        <f>IF(ISTEXT(K183),K183,(K183/K22)*M22)</f>
        <v/>
      </c>
      <c r="N183" s="1062" t="str">
        <f>IF(A183=N16,D183,"")</f>
        <v/>
      </c>
      <c r="O183" s="1069" t="str">
        <f>IF(A183=N16,C183,"")</f>
        <v/>
      </c>
      <c r="P183" s="1070" t="str">
        <f>IF(ISTEXT(N183),N183,(N183/N22)*P22)</f>
        <v/>
      </c>
      <c r="Q183" s="1062" t="str">
        <f>IF(A183=Q16,D183,"")</f>
        <v/>
      </c>
      <c r="R183" s="1071" t="str">
        <f>IF(A183=Q16,C183,"")</f>
        <v/>
      </c>
      <c r="S183" s="1072" t="str">
        <f>IF(ISTEXT(Q183),Q183,(Q183/Q22)*S22)</f>
        <v/>
      </c>
      <c r="T183" s="1062" t="str">
        <f>IF(A183=T16,D183,"")</f>
        <v/>
      </c>
      <c r="U183" s="1073" t="str">
        <f>IF(A183=T16,C183,"")</f>
        <v/>
      </c>
      <c r="V183" s="1074" t="str">
        <f>IF(ISTEXT(T183),T183,(T183/T22)*V22)</f>
        <v/>
      </c>
      <c r="W183" s="1062" t="str">
        <f>IF(A183=W16,D183,"")</f>
        <v/>
      </c>
      <c r="X183" s="1075" t="str">
        <f>IF(A183=W16,C183,"")</f>
        <v/>
      </c>
      <c r="Y183" s="1076" t="str">
        <f>IF(ISTEXT(W183),W183,(W183/W22)*Y22)</f>
        <v/>
      </c>
      <c r="Z183" s="1062" t="str">
        <f>IF(A183=Z16,D183,"")</f>
        <v/>
      </c>
      <c r="AA183" s="1077" t="str">
        <f>IF(A183=Z16,C183,"")</f>
        <v/>
      </c>
      <c r="AB183" s="1078" t="str">
        <f>IF(ISTEXT(Z183),Z183,(Z183/Z22)*AB22)</f>
        <v/>
      </c>
      <c r="AC183" s="1062" t="str">
        <f>IF(A183=AC16,D183,"")</f>
        <v/>
      </c>
      <c r="AD183" s="1079" t="str">
        <f>IF(A183=AC16,C183,"")</f>
        <v/>
      </c>
      <c r="AE183" s="1080" t="str">
        <f>IF(ISTEXT(AC183),AC183,(AC183/AC22)*AE22)</f>
        <v/>
      </c>
      <c r="AF183" s="1062" t="str">
        <f>IF(A183=AF16,D183,"")</f>
        <v/>
      </c>
      <c r="AG183" s="1081" t="str">
        <f>IF(A183=AF16,C183,"")</f>
        <v/>
      </c>
      <c r="AH183" s="1082" t="str">
        <f>IF(ISTEXT(AF183),AF183,(AF183/AF22)*AH22)</f>
        <v/>
      </c>
      <c r="AI183" s="1062" t="str">
        <f>IF(A183=AI16,D183,"")</f>
        <v/>
      </c>
      <c r="AJ183" s="1083" t="str">
        <f>IF(A183=AI16,C183,"")</f>
        <v/>
      </c>
      <c r="AK183" s="1084" t="str">
        <f>IF(ISTEXT(AI183),AI183,(AI183/AI22)*AK22)</f>
        <v/>
      </c>
      <c r="AL183" s="1062" t="str">
        <f>IF(A183=AL16,D183,"")</f>
        <v/>
      </c>
      <c r="AM183" s="1085" t="str">
        <f>IF(A183=AL16,C183,"")</f>
        <v/>
      </c>
      <c r="AN183" s="1086" t="str">
        <f>IF(ISTEXT(AL183),AL183,(AL183/AL22)*AN22)</f>
        <v/>
      </c>
      <c r="AO183" s="1062" t="str">
        <f>IF(A183=AO16,D183,"")</f>
        <v/>
      </c>
      <c r="AP183" s="1087" t="str">
        <f>IF(A183=AO16,C183,"")</f>
        <v/>
      </c>
      <c r="AQ183" s="1088" t="str">
        <f>IF(ISTEXT(AO183),AO183,(AO183/AO22)*AQ22)</f>
        <v/>
      </c>
      <c r="AR183" s="1062" t="str">
        <f>IF(A183=AR16,D183,"")</f>
        <v/>
      </c>
      <c r="AS183" s="1089" t="str">
        <f>IF(A183=AR16,C183,"")</f>
        <v/>
      </c>
      <c r="AT183" s="1090" t="str">
        <f>IF(ISTEXT(AR183),AR183,(AR183/AR22)*AT22)</f>
        <v/>
      </c>
      <c r="AU183" s="1062" t="str">
        <f>IF(A183=AU16,D183,"")</f>
        <v/>
      </c>
      <c r="AV183" s="1091" t="str">
        <f>IF(A183=AU16,C183,"")</f>
        <v/>
      </c>
      <c r="AW183" s="1092" t="str">
        <f>IF(ISTEXT(AU183),AU183,(AU183/AU22)*AW22)</f>
        <v/>
      </c>
    </row>
    <row r="184" spans="1:49" ht="18.75">
      <c r="A184" s="1058"/>
      <c r="B184" s="1352"/>
      <c r="C184" s="1409"/>
      <c r="D184" s="1410"/>
      <c r="E184" s="1062" t="str">
        <f>IF(A184=E16,D184,"")</f>
        <v/>
      </c>
      <c r="F184" s="1063" t="str">
        <f>IF(A184=E16,C184,"")</f>
        <v/>
      </c>
      <c r="G184" s="1064" t="str">
        <f>IF(ISTEXT(E184),E184,(E184/E22)*G22)</f>
        <v/>
      </c>
      <c r="H184" s="1062" t="str">
        <f>IF(A184=H16,D184,"")</f>
        <v/>
      </c>
      <c r="I184" s="1065" t="str">
        <f>IF(A184=H16,C184,"")</f>
        <v/>
      </c>
      <c r="J184" s="1066" t="str">
        <f>IF(ISTEXT(H184),H184,(H184/H22)*J22)</f>
        <v/>
      </c>
      <c r="K184" s="1062" t="str">
        <f>IF(A184=K16,D184,"")</f>
        <v/>
      </c>
      <c r="L184" s="1067" t="str">
        <f>IF(A184=K16,C184,"")</f>
        <v/>
      </c>
      <c r="M184" s="1068" t="str">
        <f>IF(ISTEXT(K184),K184,(K184/K22)*M22)</f>
        <v/>
      </c>
      <c r="N184" s="1062" t="str">
        <f>IF(A184=N16,D184,"")</f>
        <v/>
      </c>
      <c r="O184" s="1069" t="str">
        <f>IF(A184=N16,C184,"")</f>
        <v/>
      </c>
      <c r="P184" s="1070" t="str">
        <f>IF(ISTEXT(N184),N184,(N184/N22)*P22)</f>
        <v/>
      </c>
      <c r="Q184" s="1062" t="str">
        <f>IF(A184=Q16,D184,"")</f>
        <v/>
      </c>
      <c r="R184" s="1071" t="str">
        <f>IF(A184=Q16,C184,"")</f>
        <v/>
      </c>
      <c r="S184" s="1072" t="str">
        <f>IF(ISTEXT(Q184),Q184,(Q184/Q22)*S22)</f>
        <v/>
      </c>
      <c r="T184" s="1062" t="str">
        <f>IF(A184=T16,D184,"")</f>
        <v/>
      </c>
      <c r="U184" s="1073" t="str">
        <f>IF(A184=T16,C184,"")</f>
        <v/>
      </c>
      <c r="V184" s="1074" t="str">
        <f>IF(ISTEXT(T184),T184,(T184/T22)*V22)</f>
        <v/>
      </c>
      <c r="W184" s="1062" t="str">
        <f>IF(A184=W16,D184,"")</f>
        <v/>
      </c>
      <c r="X184" s="1075" t="str">
        <f>IF(A184=W16,C184,"")</f>
        <v/>
      </c>
      <c r="Y184" s="1076" t="str">
        <f>IF(ISTEXT(W184),W184,(W184/W22)*Y22)</f>
        <v/>
      </c>
      <c r="Z184" s="1062" t="str">
        <f>IF(A184=Z16,D184,"")</f>
        <v/>
      </c>
      <c r="AA184" s="1077" t="str">
        <f>IF(A184=Z16,C184,"")</f>
        <v/>
      </c>
      <c r="AB184" s="1078" t="str">
        <f>IF(ISTEXT(Z184),Z184,(Z184/Z22)*AB22)</f>
        <v/>
      </c>
      <c r="AC184" s="1062" t="str">
        <f>IF(A184=AC16,D184,"")</f>
        <v/>
      </c>
      <c r="AD184" s="1079" t="str">
        <f>IF(A184=AC16,C184,"")</f>
        <v/>
      </c>
      <c r="AE184" s="1080" t="str">
        <f>IF(ISTEXT(AC184),AC184,(AC184/AC22)*AE22)</f>
        <v/>
      </c>
      <c r="AF184" s="1062" t="str">
        <f>IF(A184=AF16,D184,"")</f>
        <v/>
      </c>
      <c r="AG184" s="1081" t="str">
        <f>IF(A184=AF16,C184,"")</f>
        <v/>
      </c>
      <c r="AH184" s="1082" t="str">
        <f>IF(ISTEXT(AF184),AF184,(AF184/AF22)*AH22)</f>
        <v/>
      </c>
      <c r="AI184" s="1062" t="str">
        <f>IF(A184=AI16,D184,"")</f>
        <v/>
      </c>
      <c r="AJ184" s="1083" t="str">
        <f>IF(A184=AI16,C184,"")</f>
        <v/>
      </c>
      <c r="AK184" s="1084" t="str">
        <f>IF(ISTEXT(AI184),AI184,(AI184/AI22)*AK22)</f>
        <v/>
      </c>
      <c r="AL184" s="1062" t="str">
        <f>IF(A184=AL16,D184,"")</f>
        <v/>
      </c>
      <c r="AM184" s="1085" t="str">
        <f>IF(A184=AL16,C184,"")</f>
        <v/>
      </c>
      <c r="AN184" s="1086" t="str">
        <f>IF(ISTEXT(AL184),AL184,(AL184/AL22)*AN22)</f>
        <v/>
      </c>
      <c r="AO184" s="1062" t="str">
        <f>IF(A184=AO16,D184,"")</f>
        <v/>
      </c>
      <c r="AP184" s="1087" t="str">
        <f>IF(A184=AO16,C184,"")</f>
        <v/>
      </c>
      <c r="AQ184" s="1088" t="str">
        <f>IF(ISTEXT(AO184),AO184,(AO184/AO22)*AQ22)</f>
        <v/>
      </c>
      <c r="AR184" s="1062" t="str">
        <f>IF(A184=AR16,D184,"")</f>
        <v/>
      </c>
      <c r="AS184" s="1089" t="str">
        <f>IF(A184=AR16,C184,"")</f>
        <v/>
      </c>
      <c r="AT184" s="1090" t="str">
        <f>IF(ISTEXT(AR184),AR184,(AR184/AR22)*AT22)</f>
        <v/>
      </c>
      <c r="AU184" s="1062" t="str">
        <f>IF(A184=AU16,D184,"")</f>
        <v/>
      </c>
      <c r="AV184" s="1091" t="str">
        <f>IF(A184=AU16,C184,"")</f>
        <v/>
      </c>
      <c r="AW184" s="1092" t="str">
        <f>IF(ISTEXT(AU184),AU184,(AU184/AU22)*AW22)</f>
        <v/>
      </c>
    </row>
    <row r="185" spans="1:49" ht="18.75">
      <c r="A185" s="1058"/>
      <c r="B185" s="1352"/>
      <c r="C185" s="1409"/>
      <c r="D185" s="1410"/>
      <c r="E185" s="1062" t="str">
        <f>IF(A185=E16,D185,"")</f>
        <v/>
      </c>
      <c r="F185" s="1063" t="str">
        <f>IF(A185=E16,C185,"")</f>
        <v/>
      </c>
      <c r="G185" s="1064" t="str">
        <f>IF(ISTEXT(E185),E185,(E185/E22)*G22)</f>
        <v/>
      </c>
      <c r="H185" s="1062" t="str">
        <f>IF(A185=H16,D185,"")</f>
        <v/>
      </c>
      <c r="I185" s="1065" t="str">
        <f>IF(A185=H16,C185,"")</f>
        <v/>
      </c>
      <c r="J185" s="1066" t="str">
        <f>IF(ISTEXT(H185),H185,(H185/H22)*J22)</f>
        <v/>
      </c>
      <c r="K185" s="1062" t="str">
        <f>IF(A185=K16,D185,"")</f>
        <v/>
      </c>
      <c r="L185" s="1067" t="str">
        <f>IF(A185=K16,C185,"")</f>
        <v/>
      </c>
      <c r="M185" s="1068" t="str">
        <f>IF(ISTEXT(K185),K185,(K185/K22)*M22)</f>
        <v/>
      </c>
      <c r="N185" s="1062" t="str">
        <f>IF(A185=N16,D185,"")</f>
        <v/>
      </c>
      <c r="O185" s="1069" t="str">
        <f>IF(A185=N16,C185,"")</f>
        <v/>
      </c>
      <c r="P185" s="1070" t="str">
        <f>IF(ISTEXT(N185),N185,(N185/N22)*P22)</f>
        <v/>
      </c>
      <c r="Q185" s="1062" t="str">
        <f>IF(A185=Q16,D185,"")</f>
        <v/>
      </c>
      <c r="R185" s="1071" t="str">
        <f>IF(A185=Q16,C185,"")</f>
        <v/>
      </c>
      <c r="S185" s="1072" t="str">
        <f>IF(ISTEXT(Q185),Q185,(Q185/Q22)*S22)</f>
        <v/>
      </c>
      <c r="T185" s="1062" t="str">
        <f>IF(A185=T16,D185,"")</f>
        <v/>
      </c>
      <c r="U185" s="1073" t="str">
        <f>IF(A185=T16,C185,"")</f>
        <v/>
      </c>
      <c r="V185" s="1074" t="str">
        <f>IF(ISTEXT(T185),T185,(T185/T22)*V22)</f>
        <v/>
      </c>
      <c r="W185" s="1062" t="str">
        <f>IF(A185=W16,D185,"")</f>
        <v/>
      </c>
      <c r="X185" s="1075" t="str">
        <f>IF(A185=W16,C185,"")</f>
        <v/>
      </c>
      <c r="Y185" s="1076" t="str">
        <f>IF(ISTEXT(W185),W185,(W185/W22)*Y22)</f>
        <v/>
      </c>
      <c r="Z185" s="1062" t="str">
        <f>IF(A185=Z16,D185,"")</f>
        <v/>
      </c>
      <c r="AA185" s="1077" t="str">
        <f>IF(A185=Z16,C185,"")</f>
        <v/>
      </c>
      <c r="AB185" s="1078" t="str">
        <f>IF(ISTEXT(Z185),Z185,(Z185/Z22)*AB22)</f>
        <v/>
      </c>
      <c r="AC185" s="1062" t="str">
        <f>IF(A185=AC16,D185,"")</f>
        <v/>
      </c>
      <c r="AD185" s="1079" t="str">
        <f>IF(A185=AC16,C185,"")</f>
        <v/>
      </c>
      <c r="AE185" s="1080" t="str">
        <f>IF(ISTEXT(AC185),AC185,(AC185/AC22)*AE22)</f>
        <v/>
      </c>
      <c r="AF185" s="1062" t="str">
        <f>IF(A185=AF16,D185,"")</f>
        <v/>
      </c>
      <c r="AG185" s="1081" t="str">
        <f>IF(A185=AF16,C185,"")</f>
        <v/>
      </c>
      <c r="AH185" s="1082" t="str">
        <f>IF(ISTEXT(AF185),AF185,(AF185/AF22)*AH22)</f>
        <v/>
      </c>
      <c r="AI185" s="1062" t="str">
        <f>IF(A185=AI16,D185,"")</f>
        <v/>
      </c>
      <c r="AJ185" s="1083" t="str">
        <f>IF(A185=AI16,C185,"")</f>
        <v/>
      </c>
      <c r="AK185" s="1084" t="str">
        <f>IF(ISTEXT(AI185),AI185,(AI185/AI22)*AK22)</f>
        <v/>
      </c>
      <c r="AL185" s="1062" t="str">
        <f>IF(A185=AL16,D185,"")</f>
        <v/>
      </c>
      <c r="AM185" s="1085" t="str">
        <f>IF(A185=AL16,C185,"")</f>
        <v/>
      </c>
      <c r="AN185" s="1086" t="str">
        <f>IF(ISTEXT(AL185),AL185,(AL185/AL22)*AN22)</f>
        <v/>
      </c>
      <c r="AO185" s="1062" t="str">
        <f>IF(A185=AO16,D185,"")</f>
        <v/>
      </c>
      <c r="AP185" s="1087" t="str">
        <f>IF(A185=AO16,C185,"")</f>
        <v/>
      </c>
      <c r="AQ185" s="1088" t="str">
        <f>IF(ISTEXT(AO185),AO185,(AO185/AO22)*AQ22)</f>
        <v/>
      </c>
      <c r="AR185" s="1062" t="str">
        <f>IF(A185=AR16,D185,"")</f>
        <v/>
      </c>
      <c r="AS185" s="1089" t="str">
        <f>IF(A185=AR16,C185,"")</f>
        <v/>
      </c>
      <c r="AT185" s="1090" t="str">
        <f>IF(ISTEXT(AR185),AR185,(AR185/AR22)*AT22)</f>
        <v/>
      </c>
      <c r="AU185" s="1062" t="str">
        <f>IF(A185=AU16,D185,"")</f>
        <v/>
      </c>
      <c r="AV185" s="1091" t="str">
        <f>IF(A185=AU16,C185,"")</f>
        <v/>
      </c>
      <c r="AW185" s="1092" t="str">
        <f>IF(ISTEXT(AU185),AU185,(AU185/AU22)*AW22)</f>
        <v/>
      </c>
    </row>
    <row r="186" spans="1:49" ht="18.75">
      <c r="A186" s="1058"/>
      <c r="B186" s="1352"/>
      <c r="C186" s="1409"/>
      <c r="D186" s="1410"/>
      <c r="E186" s="1062" t="str">
        <f>IF(A186=E16,D186,"")</f>
        <v/>
      </c>
      <c r="F186" s="1063" t="str">
        <f>IF(A186=E16,C186,"")</f>
        <v/>
      </c>
      <c r="G186" s="1064" t="str">
        <f>IF(ISTEXT(E186),E186,(E186/E22)*G22)</f>
        <v/>
      </c>
      <c r="H186" s="1062" t="str">
        <f>IF(A186=H16,D186,"")</f>
        <v/>
      </c>
      <c r="I186" s="1065" t="str">
        <f>IF(A186=H16,C186,"")</f>
        <v/>
      </c>
      <c r="J186" s="1066" t="str">
        <f>IF(ISTEXT(H186),H186,(H186/H22)*J22)</f>
        <v/>
      </c>
      <c r="K186" s="1062" t="str">
        <f>IF(A186=K16,D186,"")</f>
        <v/>
      </c>
      <c r="L186" s="1067" t="str">
        <f>IF(A186=K16,C186,"")</f>
        <v/>
      </c>
      <c r="M186" s="1068" t="str">
        <f>IF(ISTEXT(K186),K186,(K186/K22)*M22)</f>
        <v/>
      </c>
      <c r="N186" s="1062" t="str">
        <f>IF(A186=N16,D186,"")</f>
        <v/>
      </c>
      <c r="O186" s="1069" t="str">
        <f>IF(A186=N16,C186,"")</f>
        <v/>
      </c>
      <c r="P186" s="1070" t="str">
        <f>IF(ISTEXT(N186),N186,(N186/N22)*P22)</f>
        <v/>
      </c>
      <c r="Q186" s="1062" t="str">
        <f>IF(A186=Q16,D186,"")</f>
        <v/>
      </c>
      <c r="R186" s="1071" t="str">
        <f>IF(A186=Q16,C186,"")</f>
        <v/>
      </c>
      <c r="S186" s="1072" t="str">
        <f>IF(ISTEXT(Q186),Q186,(Q186/Q22)*S22)</f>
        <v/>
      </c>
      <c r="T186" s="1062" t="str">
        <f>IF(A186=T16,D186,"")</f>
        <v/>
      </c>
      <c r="U186" s="1073" t="str">
        <f>IF(A186=T16,C186,"")</f>
        <v/>
      </c>
      <c r="V186" s="1074" t="str">
        <f>IF(ISTEXT(T186),T186,(T186/T22)*V22)</f>
        <v/>
      </c>
      <c r="W186" s="1062" t="str">
        <f>IF(A186=W16,D186,"")</f>
        <v/>
      </c>
      <c r="X186" s="1075" t="str">
        <f>IF(A186=W16,C186,"")</f>
        <v/>
      </c>
      <c r="Y186" s="1076" t="str">
        <f>IF(ISTEXT(W186),W186,(W186/W22)*Y22)</f>
        <v/>
      </c>
      <c r="Z186" s="1062" t="str">
        <f>IF(A186=Z16,D186,"")</f>
        <v/>
      </c>
      <c r="AA186" s="1077" t="str">
        <f>IF(A186=Z16,C186,"")</f>
        <v/>
      </c>
      <c r="AB186" s="1078" t="str">
        <f>IF(ISTEXT(Z186),Z186,(Z186/Z22)*AB22)</f>
        <v/>
      </c>
      <c r="AC186" s="1062" t="str">
        <f>IF(A186=AC16,D186,"")</f>
        <v/>
      </c>
      <c r="AD186" s="1079" t="str">
        <f>IF(A186=AC16,C186,"")</f>
        <v/>
      </c>
      <c r="AE186" s="1080" t="str">
        <f>IF(ISTEXT(AC186),AC186,(AC186/AC22)*AE22)</f>
        <v/>
      </c>
      <c r="AF186" s="1062" t="str">
        <f>IF(A186=AF16,D186,"")</f>
        <v/>
      </c>
      <c r="AG186" s="1081" t="str">
        <f>IF(A186=AF16,C186,"")</f>
        <v/>
      </c>
      <c r="AH186" s="1082" t="str">
        <f>IF(ISTEXT(AF186),AF186,(AF186/AF22)*AH22)</f>
        <v/>
      </c>
      <c r="AI186" s="1062" t="str">
        <f>IF(A186=AI16,D186,"")</f>
        <v/>
      </c>
      <c r="AJ186" s="1083" t="str">
        <f>IF(A186=AI16,C186,"")</f>
        <v/>
      </c>
      <c r="AK186" s="1084" t="str">
        <f>IF(ISTEXT(AI186),AI186,(AI186/AI22)*AK22)</f>
        <v/>
      </c>
      <c r="AL186" s="1062" t="str">
        <f>IF(A186=AL16,D186,"")</f>
        <v/>
      </c>
      <c r="AM186" s="1085" t="str">
        <f>IF(A186=AL16,C186,"")</f>
        <v/>
      </c>
      <c r="AN186" s="1086" t="str">
        <f>IF(ISTEXT(AL186),AL186,(AL186/AL22)*AN22)</f>
        <v/>
      </c>
      <c r="AO186" s="1062" t="str">
        <f>IF(A186=AO16,D186,"")</f>
        <v/>
      </c>
      <c r="AP186" s="1087" t="str">
        <f>IF(A186=AO16,C186,"")</f>
        <v/>
      </c>
      <c r="AQ186" s="1088" t="str">
        <f>IF(ISTEXT(AO186),AO186,(AO186/AO22)*AQ22)</f>
        <v/>
      </c>
      <c r="AR186" s="1062" t="str">
        <f>IF(A186=AR16,D186,"")</f>
        <v/>
      </c>
      <c r="AS186" s="1089" t="str">
        <f>IF(A186=AR16,C186,"")</f>
        <v/>
      </c>
      <c r="AT186" s="1090" t="str">
        <f>IF(ISTEXT(AR186),AR186,(AR186/AR22)*AT22)</f>
        <v/>
      </c>
      <c r="AU186" s="1062" t="str">
        <f>IF(A186=AU16,D186,"")</f>
        <v/>
      </c>
      <c r="AV186" s="1091" t="str">
        <f>IF(A186=AU16,C186,"")</f>
        <v/>
      </c>
      <c r="AW186" s="1092" t="str">
        <f>IF(ISTEXT(AU186),AU186,(AU186/AU22)*AW22)</f>
        <v/>
      </c>
    </row>
    <row r="187" spans="1:49" ht="18.75">
      <c r="A187" s="1058"/>
      <c r="B187" s="1352"/>
      <c r="C187" s="1409"/>
      <c r="D187" s="1410"/>
      <c r="E187" s="1062" t="str">
        <f>IF(A187=E16,D187,"")</f>
        <v/>
      </c>
      <c r="F187" s="1063" t="str">
        <f>IF(A187=E16,C187,"")</f>
        <v/>
      </c>
      <c r="G187" s="1064" t="str">
        <f>IF(ISTEXT(E187),E187,(E187/E22)*G22)</f>
        <v/>
      </c>
      <c r="H187" s="1062" t="str">
        <f>IF(A187=H16,D187,"")</f>
        <v/>
      </c>
      <c r="I187" s="1065" t="str">
        <f>IF(A187=H16,C187,"")</f>
        <v/>
      </c>
      <c r="J187" s="1066" t="str">
        <f>IF(ISTEXT(H187),H187,(H187/H22)*J22)</f>
        <v/>
      </c>
      <c r="K187" s="1062" t="str">
        <f>IF(A187=K16,D187,"")</f>
        <v/>
      </c>
      <c r="L187" s="1067" t="str">
        <f>IF(A187=K16,C187,"")</f>
        <v/>
      </c>
      <c r="M187" s="1068" t="str">
        <f>IF(ISTEXT(K187),K187,(K187/K22)*M22)</f>
        <v/>
      </c>
      <c r="N187" s="1062" t="str">
        <f>IF(A187=N16,D187,"")</f>
        <v/>
      </c>
      <c r="O187" s="1069" t="str">
        <f>IF(A187=N16,C187,"")</f>
        <v/>
      </c>
      <c r="P187" s="1070" t="str">
        <f>IF(ISTEXT(N187),N187,(N187/N22)*P22)</f>
        <v/>
      </c>
      <c r="Q187" s="1062" t="str">
        <f>IF(A187=Q16,D187,"")</f>
        <v/>
      </c>
      <c r="R187" s="1071" t="str">
        <f>IF(A187=Q16,C187,"")</f>
        <v/>
      </c>
      <c r="S187" s="1072" t="str">
        <f>IF(ISTEXT(Q187),Q187,(Q187/Q22)*S22)</f>
        <v/>
      </c>
      <c r="T187" s="1062" t="str">
        <f>IF(A187=T16,D187,"")</f>
        <v/>
      </c>
      <c r="U187" s="1073" t="str">
        <f>IF(A187=T16,C187,"")</f>
        <v/>
      </c>
      <c r="V187" s="1074" t="str">
        <f>IF(ISTEXT(T187),T187,(T187/T22)*V22)</f>
        <v/>
      </c>
      <c r="W187" s="1062" t="str">
        <f>IF(A187=W16,D187,"")</f>
        <v/>
      </c>
      <c r="X187" s="1075" t="str">
        <f>IF(A187=W16,C187,"")</f>
        <v/>
      </c>
      <c r="Y187" s="1076" t="str">
        <f>IF(ISTEXT(W187),W187,(W187/W22)*Y22)</f>
        <v/>
      </c>
      <c r="Z187" s="1062" t="str">
        <f>IF(A187=Z16,D187,"")</f>
        <v/>
      </c>
      <c r="AA187" s="1077" t="str">
        <f>IF(A187=Z16,C187,"")</f>
        <v/>
      </c>
      <c r="AB187" s="1078" t="str">
        <f>IF(ISTEXT(Z187),Z187,(Z187/Z22)*AB22)</f>
        <v/>
      </c>
      <c r="AC187" s="1062" t="str">
        <f>IF(A187=AC16,D187,"")</f>
        <v/>
      </c>
      <c r="AD187" s="1079" t="str">
        <f>IF(A187=AC16,C187,"")</f>
        <v/>
      </c>
      <c r="AE187" s="1080" t="str">
        <f>IF(ISTEXT(AC187),AC187,(AC187/AC22)*AE22)</f>
        <v/>
      </c>
      <c r="AF187" s="1062" t="str">
        <f>IF(A187=AF16,D187,"")</f>
        <v/>
      </c>
      <c r="AG187" s="1081" t="str">
        <f>IF(A187=AF16,C187,"")</f>
        <v/>
      </c>
      <c r="AH187" s="1082" t="str">
        <f>IF(ISTEXT(AF187),AF187,(AF187/AF22)*AH22)</f>
        <v/>
      </c>
      <c r="AI187" s="1062" t="str">
        <f>IF(A187=AI16,D187,"")</f>
        <v/>
      </c>
      <c r="AJ187" s="1083" t="str">
        <f>IF(A187=AI16,C187,"")</f>
        <v/>
      </c>
      <c r="AK187" s="1084" t="str">
        <f>IF(ISTEXT(AI187),AI187,(AI187/AI22)*AK22)</f>
        <v/>
      </c>
      <c r="AL187" s="1062" t="str">
        <f>IF(A187=AL16,D187,"")</f>
        <v/>
      </c>
      <c r="AM187" s="1085" t="str">
        <f>IF(A187=AL16,C187,"")</f>
        <v/>
      </c>
      <c r="AN187" s="1086" t="str">
        <f>IF(ISTEXT(AL187),AL187,(AL187/AL22)*AN22)</f>
        <v/>
      </c>
      <c r="AO187" s="1062" t="str">
        <f>IF(A187=AO16,D187,"")</f>
        <v/>
      </c>
      <c r="AP187" s="1087" t="str">
        <f>IF(A187=AO16,C187,"")</f>
        <v/>
      </c>
      <c r="AQ187" s="1088" t="str">
        <f>IF(ISTEXT(AO187),AO187,(AO187/AO22)*AQ22)</f>
        <v/>
      </c>
      <c r="AR187" s="1062" t="str">
        <f>IF(A187=AR16,D187,"")</f>
        <v/>
      </c>
      <c r="AS187" s="1089" t="str">
        <f>IF(A187=AR16,C187,"")</f>
        <v/>
      </c>
      <c r="AT187" s="1090" t="str">
        <f>IF(ISTEXT(AR187),AR187,(AR187/AR22)*AT22)</f>
        <v/>
      </c>
      <c r="AU187" s="1062" t="str">
        <f>IF(A187=AU16,D187,"")</f>
        <v/>
      </c>
      <c r="AV187" s="1091" t="str">
        <f>IF(A187=AU16,C187,"")</f>
        <v/>
      </c>
      <c r="AW187" s="1092" t="str">
        <f>IF(ISTEXT(AU187),AU187,(AU187/AU22)*AW22)</f>
        <v/>
      </c>
    </row>
    <row r="188" spans="1:49" ht="18.75">
      <c r="A188" s="1058"/>
      <c r="B188" s="1352"/>
      <c r="C188" s="1409"/>
      <c r="D188" s="1410"/>
      <c r="E188" s="1062" t="str">
        <f>IF(A188=E16,D188,"")</f>
        <v/>
      </c>
      <c r="F188" s="1063" t="str">
        <f>IF(A188=E16,C188,"")</f>
        <v/>
      </c>
      <c r="G188" s="1064" t="str">
        <f>IF(ISTEXT(E188),E188,(E188/E22)*G22)</f>
        <v/>
      </c>
      <c r="H188" s="1062" t="str">
        <f>IF(A188=H16,D188,"")</f>
        <v/>
      </c>
      <c r="I188" s="1065" t="str">
        <f>IF(A188=H16,C188,"")</f>
        <v/>
      </c>
      <c r="J188" s="1066" t="str">
        <f>IF(ISTEXT(H188),H188,(H188/H22)*J22)</f>
        <v/>
      </c>
      <c r="K188" s="1062" t="str">
        <f>IF(A188=K16,D188,"")</f>
        <v/>
      </c>
      <c r="L188" s="1067" t="str">
        <f>IF(A188=K16,C188,"")</f>
        <v/>
      </c>
      <c r="M188" s="1068" t="str">
        <f>IF(ISTEXT(K188),K188,(K188/K22)*M22)</f>
        <v/>
      </c>
      <c r="N188" s="1062" t="str">
        <f>IF(A188=N16,D188,"")</f>
        <v/>
      </c>
      <c r="O188" s="1069" t="str">
        <f>IF(A188=N16,C188,"")</f>
        <v/>
      </c>
      <c r="P188" s="1070" t="str">
        <f>IF(ISTEXT(N188),N188,(N188/N22)*P22)</f>
        <v/>
      </c>
      <c r="Q188" s="1062" t="str">
        <f>IF(A188=Q16,D188,"")</f>
        <v/>
      </c>
      <c r="R188" s="1071" t="str">
        <f>IF(A188=Q16,C188,"")</f>
        <v/>
      </c>
      <c r="S188" s="1072" t="str">
        <f>IF(ISTEXT(Q188),Q188,(Q188/Q22)*S22)</f>
        <v/>
      </c>
      <c r="T188" s="1062" t="str">
        <f>IF(A188=T16,D188,"")</f>
        <v/>
      </c>
      <c r="U188" s="1073" t="str">
        <f>IF(A188=T16,C188,"")</f>
        <v/>
      </c>
      <c r="V188" s="1074" t="str">
        <f>IF(ISTEXT(T188),T188,(T188/T22)*V22)</f>
        <v/>
      </c>
      <c r="W188" s="1062" t="str">
        <f>IF(A188=W16,D188,"")</f>
        <v/>
      </c>
      <c r="X188" s="1075" t="str">
        <f>IF(A188=W16,C188,"")</f>
        <v/>
      </c>
      <c r="Y188" s="1076" t="str">
        <f>IF(ISTEXT(W188),W188,(W188/W22)*Y22)</f>
        <v/>
      </c>
      <c r="Z188" s="1062" t="str">
        <f>IF(A188=Z16,D188,"")</f>
        <v/>
      </c>
      <c r="AA188" s="1077" t="str">
        <f>IF(A188=Z16,C188,"")</f>
        <v/>
      </c>
      <c r="AB188" s="1078" t="str">
        <f>IF(ISTEXT(Z188),Z188,(Z188/Z22)*AB22)</f>
        <v/>
      </c>
      <c r="AC188" s="1062" t="str">
        <f>IF(A188=AC16,D188,"")</f>
        <v/>
      </c>
      <c r="AD188" s="1079" t="str">
        <f>IF(A188=AC16,C188,"")</f>
        <v/>
      </c>
      <c r="AE188" s="1080" t="str">
        <f>IF(ISTEXT(AC188),AC188,(AC188/AC22)*AE22)</f>
        <v/>
      </c>
      <c r="AF188" s="1062" t="str">
        <f>IF(A188=AF16,D188,"")</f>
        <v/>
      </c>
      <c r="AG188" s="1081" t="str">
        <f>IF(A188=AF16,C188,"")</f>
        <v/>
      </c>
      <c r="AH188" s="1082" t="str">
        <f>IF(ISTEXT(AF188),AF188,(AF188/AF22)*AH22)</f>
        <v/>
      </c>
      <c r="AI188" s="1062" t="str">
        <f>IF(A188=AI16,D188,"")</f>
        <v/>
      </c>
      <c r="AJ188" s="1083" t="str">
        <f>IF(A188=AI16,C188,"")</f>
        <v/>
      </c>
      <c r="AK188" s="1084" t="str">
        <f>IF(ISTEXT(AI188),AI188,(AI188/AI22)*AK22)</f>
        <v/>
      </c>
      <c r="AL188" s="1062" t="str">
        <f>IF(A188=AL16,D188,"")</f>
        <v/>
      </c>
      <c r="AM188" s="1085" t="str">
        <f>IF(A188=AL16,C188,"")</f>
        <v/>
      </c>
      <c r="AN188" s="1086" t="str">
        <f>IF(ISTEXT(AL188),AL188,(AL188/AL22)*AN22)</f>
        <v/>
      </c>
      <c r="AO188" s="1062" t="str">
        <f>IF(A188=AO16,D188,"")</f>
        <v/>
      </c>
      <c r="AP188" s="1087" t="str">
        <f>IF(A188=AO16,C188,"")</f>
        <v/>
      </c>
      <c r="AQ188" s="1088" t="str">
        <f>IF(ISTEXT(AO188),AO188,(AO188/AO22)*AQ22)</f>
        <v/>
      </c>
      <c r="AR188" s="1062" t="str">
        <f>IF(A188=AR16,D188,"")</f>
        <v/>
      </c>
      <c r="AS188" s="1089" t="str">
        <f>IF(A188=AR16,C188,"")</f>
        <v/>
      </c>
      <c r="AT188" s="1090" t="str">
        <f>IF(ISTEXT(AR188),AR188,(AR188/AR22)*AT22)</f>
        <v/>
      </c>
      <c r="AU188" s="1062" t="str">
        <f>IF(A188=AU16,D188,"")</f>
        <v/>
      </c>
      <c r="AV188" s="1091" t="str">
        <f>IF(A188=AU16,C188,"")</f>
        <v/>
      </c>
      <c r="AW188" s="1092" t="str">
        <f>IF(ISTEXT(AU188),AU188,(AU188/AU22)*AW22)</f>
        <v/>
      </c>
    </row>
    <row r="189" spans="1:49" ht="18.75">
      <c r="A189" s="1058"/>
      <c r="B189" s="1352"/>
      <c r="C189" s="1409"/>
      <c r="D189" s="1410"/>
      <c r="E189" s="1062" t="str">
        <f>IF(A189=E16,D189,"")</f>
        <v/>
      </c>
      <c r="F189" s="1063" t="str">
        <f>IF(A189=E16,C189,"")</f>
        <v/>
      </c>
      <c r="G189" s="1064" t="str">
        <f>IF(ISTEXT(E189),E189,(E189/E22)*G22)</f>
        <v/>
      </c>
      <c r="H189" s="1062" t="str">
        <f>IF(A189=H16,D189,"")</f>
        <v/>
      </c>
      <c r="I189" s="1065" t="str">
        <f>IF(A189=H16,C189,"")</f>
        <v/>
      </c>
      <c r="J189" s="1066" t="str">
        <f>IF(ISTEXT(H189),H189,(H189/H22)*J22)</f>
        <v/>
      </c>
      <c r="K189" s="1062" t="str">
        <f>IF(A189=K16,D189,"")</f>
        <v/>
      </c>
      <c r="L189" s="1067" t="str">
        <f>IF(A189=K16,C189,"")</f>
        <v/>
      </c>
      <c r="M189" s="1068" t="str">
        <f>IF(ISTEXT(K189),K189,(K189/K22)*M22)</f>
        <v/>
      </c>
      <c r="N189" s="1062" t="str">
        <f>IF(A189=N16,D189,"")</f>
        <v/>
      </c>
      <c r="O189" s="1069" t="str">
        <f>IF(A189=N16,C189,"")</f>
        <v/>
      </c>
      <c r="P189" s="1070" t="str">
        <f>IF(ISTEXT(N189),N189,(N189/N22)*P22)</f>
        <v/>
      </c>
      <c r="Q189" s="1062" t="str">
        <f>IF(A189=Q16,D189,"")</f>
        <v/>
      </c>
      <c r="R189" s="1071" t="str">
        <f>IF(A189=Q16,C189,"")</f>
        <v/>
      </c>
      <c r="S189" s="1072" t="str">
        <f>IF(ISTEXT(Q189),Q189,(Q189/Q22)*S22)</f>
        <v/>
      </c>
      <c r="T189" s="1062" t="str">
        <f>IF(A189=T16,D189,"")</f>
        <v/>
      </c>
      <c r="U189" s="1073" t="str">
        <f>IF(A189=T16,C189,"")</f>
        <v/>
      </c>
      <c r="V189" s="1074" t="str">
        <f>IF(ISTEXT(T189),T189,(T189/T22)*V22)</f>
        <v/>
      </c>
      <c r="W189" s="1062" t="str">
        <f>IF(A189=W16,D189,"")</f>
        <v/>
      </c>
      <c r="X189" s="1075" t="str">
        <f>IF(A189=W16,C189,"")</f>
        <v/>
      </c>
      <c r="Y189" s="1076" t="str">
        <f>IF(ISTEXT(W189),W189,(W189/W22)*Y22)</f>
        <v/>
      </c>
      <c r="Z189" s="1062" t="str">
        <f>IF(A189=Z16,D189,"")</f>
        <v/>
      </c>
      <c r="AA189" s="1077" t="str">
        <f>IF(A189=Z16,C189,"")</f>
        <v/>
      </c>
      <c r="AB189" s="1078" t="str">
        <f>IF(ISTEXT(Z189),Z189,(Z189/Z22)*AB22)</f>
        <v/>
      </c>
      <c r="AC189" s="1062" t="str">
        <f>IF(A189=AC16,D189,"")</f>
        <v/>
      </c>
      <c r="AD189" s="1079" t="str">
        <f>IF(A189=AC16,C189,"")</f>
        <v/>
      </c>
      <c r="AE189" s="1080" t="str">
        <f>IF(ISTEXT(AC189),AC189,(AC189/AC22)*AE22)</f>
        <v/>
      </c>
      <c r="AF189" s="1062" t="str">
        <f>IF(A189=AF16,D189,"")</f>
        <v/>
      </c>
      <c r="AG189" s="1081" t="str">
        <f>IF(A189=AF16,C189,"")</f>
        <v/>
      </c>
      <c r="AH189" s="1082" t="str">
        <f>IF(ISTEXT(AF189),AF189,(AF189/AF22)*AH22)</f>
        <v/>
      </c>
      <c r="AI189" s="1062" t="str">
        <f>IF(A189=AI16,D189,"")</f>
        <v/>
      </c>
      <c r="AJ189" s="1083" t="str">
        <f>IF(A189=AI16,C189,"")</f>
        <v/>
      </c>
      <c r="AK189" s="1084" t="str">
        <f>IF(ISTEXT(AI189),AI189,(AI189/AI22)*AK22)</f>
        <v/>
      </c>
      <c r="AL189" s="1062" t="str">
        <f>IF(A189=AL16,D189,"")</f>
        <v/>
      </c>
      <c r="AM189" s="1085" t="str">
        <f>IF(A189=AL16,C189,"")</f>
        <v/>
      </c>
      <c r="AN189" s="1086" t="str">
        <f>IF(ISTEXT(AL189),AL189,(AL189/AL22)*AN22)</f>
        <v/>
      </c>
      <c r="AO189" s="1062" t="str">
        <f>IF(A189=AO16,D189,"")</f>
        <v/>
      </c>
      <c r="AP189" s="1087" t="str">
        <f>IF(A189=AO16,C189,"")</f>
        <v/>
      </c>
      <c r="AQ189" s="1088" t="str">
        <f>IF(ISTEXT(AO189),AO189,(AO189/AO22)*AQ22)</f>
        <v/>
      </c>
      <c r="AR189" s="1062" t="str">
        <f>IF(A189=AR16,D189,"")</f>
        <v/>
      </c>
      <c r="AS189" s="1089" t="str">
        <f>IF(A189=AR16,C189,"")</f>
        <v/>
      </c>
      <c r="AT189" s="1090" t="str">
        <f>IF(ISTEXT(AR189),AR189,(AR189/AR22)*AT22)</f>
        <v/>
      </c>
      <c r="AU189" s="1062" t="str">
        <f>IF(A189=AU16,D189,"")</f>
        <v/>
      </c>
      <c r="AV189" s="1091" t="str">
        <f>IF(A189=AU16,C189,"")</f>
        <v/>
      </c>
      <c r="AW189" s="1092" t="str">
        <f>IF(ISTEXT(AU189),AU189,(AU189/AU22)*AW22)</f>
        <v/>
      </c>
    </row>
    <row r="190" spans="1:49" ht="18.75">
      <c r="A190" s="1058"/>
      <c r="B190" s="1352"/>
      <c r="C190" s="1409"/>
      <c r="D190" s="1410"/>
      <c r="E190" s="1062" t="str">
        <f>IF(A190=E16,D190,"")</f>
        <v/>
      </c>
      <c r="F190" s="1063" t="str">
        <f>IF(A190=E16,C190,"")</f>
        <v/>
      </c>
      <c r="G190" s="1064" t="str">
        <f>IF(ISTEXT(E190),E190,(E190/E22)*G22)</f>
        <v/>
      </c>
      <c r="H190" s="1062" t="str">
        <f>IF(A190=H16,D190,"")</f>
        <v/>
      </c>
      <c r="I190" s="1065" t="str">
        <f>IF(A190=H16,C190,"")</f>
        <v/>
      </c>
      <c r="J190" s="1066" t="str">
        <f>IF(ISTEXT(H190),H190,(H190/H22)*J22)</f>
        <v/>
      </c>
      <c r="K190" s="1062" t="str">
        <f>IF(A190=K16,D190,"")</f>
        <v/>
      </c>
      <c r="L190" s="1067" t="str">
        <f>IF(A190=K16,C190,"")</f>
        <v/>
      </c>
      <c r="M190" s="1068" t="str">
        <f>IF(ISTEXT(K190),K190,(K190/K22)*M22)</f>
        <v/>
      </c>
      <c r="N190" s="1062" t="str">
        <f>IF(A190=N16,D190,"")</f>
        <v/>
      </c>
      <c r="O190" s="1069" t="str">
        <f>IF(A190=N16,C190,"")</f>
        <v/>
      </c>
      <c r="P190" s="1070" t="str">
        <f>IF(ISTEXT(N190),N190,(N190/N22)*P22)</f>
        <v/>
      </c>
      <c r="Q190" s="1062" t="str">
        <f>IF(A190=Q16,D190,"")</f>
        <v/>
      </c>
      <c r="R190" s="1071" t="str">
        <f>IF(A190=Q16,C190,"")</f>
        <v/>
      </c>
      <c r="S190" s="1072" t="str">
        <f>IF(ISTEXT(Q190),Q190,(Q190/Q22)*S22)</f>
        <v/>
      </c>
      <c r="T190" s="1062" t="str">
        <f>IF(A190=T16,D190,"")</f>
        <v/>
      </c>
      <c r="U190" s="1073" t="str">
        <f>IF(A190=T16,C190,"")</f>
        <v/>
      </c>
      <c r="V190" s="1074" t="str">
        <f>IF(ISTEXT(T190),T190,(T190/T22)*V22)</f>
        <v/>
      </c>
      <c r="W190" s="1062" t="str">
        <f>IF(A190=W16,D190,"")</f>
        <v/>
      </c>
      <c r="X190" s="1075" t="str">
        <f>IF(A190=W16,C190,"")</f>
        <v/>
      </c>
      <c r="Y190" s="1076" t="str">
        <f>IF(ISTEXT(W190),W190,(W190/W22)*Y22)</f>
        <v/>
      </c>
      <c r="Z190" s="1062" t="str">
        <f>IF(A190=Z16,D190,"")</f>
        <v/>
      </c>
      <c r="AA190" s="1077" t="str">
        <f>IF(A190=Z16,C190,"")</f>
        <v/>
      </c>
      <c r="AB190" s="1078" t="str">
        <f>IF(ISTEXT(Z190),Z190,(Z190/Z22)*AB22)</f>
        <v/>
      </c>
      <c r="AC190" s="1062" t="str">
        <f>IF(A190=AC16,D190,"")</f>
        <v/>
      </c>
      <c r="AD190" s="1079" t="str">
        <f>IF(A190=AC16,C190,"")</f>
        <v/>
      </c>
      <c r="AE190" s="1080" t="str">
        <f>IF(ISTEXT(AC190),AC190,(AC190/AC22)*AE22)</f>
        <v/>
      </c>
      <c r="AF190" s="1062" t="str">
        <f>IF(A190=AF16,D190,"")</f>
        <v/>
      </c>
      <c r="AG190" s="1081" t="str">
        <f>IF(A190=AF16,C190,"")</f>
        <v/>
      </c>
      <c r="AH190" s="1082" t="str">
        <f>IF(ISTEXT(AF190),AF190,(AF190/AF22)*AH22)</f>
        <v/>
      </c>
      <c r="AI190" s="1062" t="str">
        <f>IF(A190=AI16,D190,"")</f>
        <v/>
      </c>
      <c r="AJ190" s="1083" t="str">
        <f>IF(A190=AI16,C190,"")</f>
        <v/>
      </c>
      <c r="AK190" s="1084" t="str">
        <f>IF(ISTEXT(AI190),AI190,(AI190/AI22)*AK22)</f>
        <v/>
      </c>
      <c r="AL190" s="1062" t="str">
        <f>IF(A190=AL16,D190,"")</f>
        <v/>
      </c>
      <c r="AM190" s="1085" t="str">
        <f>IF(A190=AL16,C190,"")</f>
        <v/>
      </c>
      <c r="AN190" s="1086" t="str">
        <f>IF(ISTEXT(AL190),AL190,(AL190/AL22)*AN22)</f>
        <v/>
      </c>
      <c r="AO190" s="1062" t="str">
        <f>IF(A190=AO16,D190,"")</f>
        <v/>
      </c>
      <c r="AP190" s="1087" t="str">
        <f>IF(A190=AO16,C190,"")</f>
        <v/>
      </c>
      <c r="AQ190" s="1088" t="str">
        <f>IF(ISTEXT(AO190),AO190,(AO190/AO22)*AQ22)</f>
        <v/>
      </c>
      <c r="AR190" s="1062" t="str">
        <f>IF(A190=AR16,D190,"")</f>
        <v/>
      </c>
      <c r="AS190" s="1089" t="str">
        <f>IF(A190=AR16,C190,"")</f>
        <v/>
      </c>
      <c r="AT190" s="1090" t="str">
        <f>IF(ISTEXT(AR190),AR190,(AR190/AR22)*AT22)</f>
        <v/>
      </c>
      <c r="AU190" s="1062" t="str">
        <f>IF(A190=AU16,D190,"")</f>
        <v/>
      </c>
      <c r="AV190" s="1091" t="str">
        <f>IF(A190=AU16,C190,"")</f>
        <v/>
      </c>
      <c r="AW190" s="1092" t="str">
        <f>IF(ISTEXT(AU190),AU190,(AU190/AU22)*AW22)</f>
        <v/>
      </c>
    </row>
    <row r="191" spans="1:49" ht="18.75">
      <c r="A191" s="1058"/>
      <c r="B191" s="1352"/>
      <c r="C191" s="1409"/>
      <c r="D191" s="1410"/>
      <c r="E191" s="1062" t="str">
        <f>IF(A191=E16,D191,"")</f>
        <v/>
      </c>
      <c r="F191" s="1063" t="str">
        <f>IF(A191=E16,C191,"")</f>
        <v/>
      </c>
      <c r="G191" s="1064" t="str">
        <f>IF(ISTEXT(E191),E191,(E191/E22)*G22)</f>
        <v/>
      </c>
      <c r="H191" s="1062" t="str">
        <f>IF(A191=H16,D191,"")</f>
        <v/>
      </c>
      <c r="I191" s="1065" t="str">
        <f>IF(A191=H16,C191,"")</f>
        <v/>
      </c>
      <c r="J191" s="1066" t="str">
        <f>IF(ISTEXT(H191),H191,(H191/H22)*J22)</f>
        <v/>
      </c>
      <c r="K191" s="1062" t="str">
        <f>IF(A191=K16,D191,"")</f>
        <v/>
      </c>
      <c r="L191" s="1067" t="str">
        <f>IF(A191=K16,C191,"")</f>
        <v/>
      </c>
      <c r="M191" s="1068" t="str">
        <f>IF(ISTEXT(K191),K191,(K191/K22)*M22)</f>
        <v/>
      </c>
      <c r="N191" s="1062" t="str">
        <f>IF(A191=N16,D191,"")</f>
        <v/>
      </c>
      <c r="O191" s="1069" t="str">
        <f>IF(A191=N16,C191,"")</f>
        <v/>
      </c>
      <c r="P191" s="1070" t="str">
        <f>IF(ISTEXT(N191),N191,(N191/N22)*P22)</f>
        <v/>
      </c>
      <c r="Q191" s="1062" t="str">
        <f>IF(A191=Q16,D191,"")</f>
        <v/>
      </c>
      <c r="R191" s="1071" t="str">
        <f>IF(A191=Q16,C191,"")</f>
        <v/>
      </c>
      <c r="S191" s="1072" t="str">
        <f>IF(ISTEXT(Q191),Q191,(Q191/Q22)*S22)</f>
        <v/>
      </c>
      <c r="T191" s="1062" t="str">
        <f>IF(A191=T16,D191,"")</f>
        <v/>
      </c>
      <c r="U191" s="1073" t="str">
        <f>IF(A191=T16,C191,"")</f>
        <v/>
      </c>
      <c r="V191" s="1074" t="str">
        <f>IF(ISTEXT(T191),T191,(T191/T22)*V22)</f>
        <v/>
      </c>
      <c r="W191" s="1062" t="str">
        <f>IF(A191=W16,D191,"")</f>
        <v/>
      </c>
      <c r="X191" s="1075" t="str">
        <f>IF(A191=W16,C191,"")</f>
        <v/>
      </c>
      <c r="Y191" s="1076" t="str">
        <f>IF(ISTEXT(W191),W191,(W191/W22)*Y22)</f>
        <v/>
      </c>
      <c r="Z191" s="1062" t="str">
        <f>IF(A191=Z16,D191,"")</f>
        <v/>
      </c>
      <c r="AA191" s="1077" t="str">
        <f>IF(A191=Z16,C191,"")</f>
        <v/>
      </c>
      <c r="AB191" s="1078" t="str">
        <f>IF(ISTEXT(Z191),Z191,(Z191/Z22)*AB22)</f>
        <v/>
      </c>
      <c r="AC191" s="1062" t="str">
        <f>IF(A191=AC16,D191,"")</f>
        <v/>
      </c>
      <c r="AD191" s="1079" t="str">
        <f>IF(A191=AC16,C191,"")</f>
        <v/>
      </c>
      <c r="AE191" s="1080" t="str">
        <f>IF(ISTEXT(AC191),AC191,(AC191/AC22)*AE22)</f>
        <v/>
      </c>
      <c r="AF191" s="1062" t="str">
        <f>IF(A191=AF16,D191,"")</f>
        <v/>
      </c>
      <c r="AG191" s="1081" t="str">
        <f>IF(A191=AF16,C191,"")</f>
        <v/>
      </c>
      <c r="AH191" s="1082" t="str">
        <f>IF(ISTEXT(AF191),AF191,(AF191/AF22)*AH22)</f>
        <v/>
      </c>
      <c r="AI191" s="1062" t="str">
        <f>IF(A191=AI16,D191,"")</f>
        <v/>
      </c>
      <c r="AJ191" s="1083" t="str">
        <f>IF(A191=AI16,C191,"")</f>
        <v/>
      </c>
      <c r="AK191" s="1084" t="str">
        <f>IF(ISTEXT(AI191),AI191,(AI191/AI22)*AK22)</f>
        <v/>
      </c>
      <c r="AL191" s="1062" t="str">
        <f>IF(A191=AL16,D191,"")</f>
        <v/>
      </c>
      <c r="AM191" s="1085" t="str">
        <f>IF(A191=AL16,C191,"")</f>
        <v/>
      </c>
      <c r="AN191" s="1086" t="str">
        <f>IF(ISTEXT(AL191),AL191,(AL191/AL22)*AN22)</f>
        <v/>
      </c>
      <c r="AO191" s="1062" t="str">
        <f>IF(A191=AO16,D191,"")</f>
        <v/>
      </c>
      <c r="AP191" s="1087" t="str">
        <f>IF(A191=AO16,C191,"")</f>
        <v/>
      </c>
      <c r="AQ191" s="1088" t="str">
        <f>IF(ISTEXT(AO191),AO191,(AO191/AO22)*AQ22)</f>
        <v/>
      </c>
      <c r="AR191" s="1062" t="str">
        <f>IF(A191=AR16,D191,"")</f>
        <v/>
      </c>
      <c r="AS191" s="1089" t="str">
        <f>IF(A191=AR16,C191,"")</f>
        <v/>
      </c>
      <c r="AT191" s="1090" t="str">
        <f>IF(ISTEXT(AR191),AR191,(AR191/AR22)*AT22)</f>
        <v/>
      </c>
      <c r="AU191" s="1062" t="str">
        <f>IF(A191=AU16,D191,"")</f>
        <v/>
      </c>
      <c r="AV191" s="1091" t="str">
        <f>IF(A191=AU16,C191,"")</f>
        <v/>
      </c>
      <c r="AW191" s="1092" t="str">
        <f>IF(ISTEXT(AU191),AU191,(AU191/AU22)*AW22)</f>
        <v/>
      </c>
    </row>
    <row r="192" spans="1:49" ht="18.75">
      <c r="A192" s="1058"/>
      <c r="B192" s="1352"/>
      <c r="C192" s="1409"/>
      <c r="D192" s="1410"/>
      <c r="E192" s="1062" t="str">
        <f>IF(A192=E16,D192,"")</f>
        <v/>
      </c>
      <c r="F192" s="1063" t="str">
        <f>IF(A192=E16,C192,"")</f>
        <v/>
      </c>
      <c r="G192" s="1064" t="str">
        <f>IF(ISTEXT(E192),E192,(E192/E22)*G22)</f>
        <v/>
      </c>
      <c r="H192" s="1062" t="str">
        <f>IF(A192=H16,D192,"")</f>
        <v/>
      </c>
      <c r="I192" s="1065" t="str">
        <f>IF(A192=H16,C192,"")</f>
        <v/>
      </c>
      <c r="J192" s="1066" t="str">
        <f>IF(ISTEXT(H192),H192,(H192/H22)*J22)</f>
        <v/>
      </c>
      <c r="K192" s="1062" t="str">
        <f>IF(A192=K16,D192,"")</f>
        <v/>
      </c>
      <c r="L192" s="1067" t="str">
        <f>IF(A192=K16,C192,"")</f>
        <v/>
      </c>
      <c r="M192" s="1068" t="str">
        <f>IF(ISTEXT(K192),K192,(K192/K22)*M22)</f>
        <v/>
      </c>
      <c r="N192" s="1062" t="str">
        <f>IF(A192=N16,D192,"")</f>
        <v/>
      </c>
      <c r="O192" s="1069" t="str">
        <f>IF(A192=N16,C192,"")</f>
        <v/>
      </c>
      <c r="P192" s="1070" t="str">
        <f>IF(ISTEXT(N192),N192,(N192/N22)*P22)</f>
        <v/>
      </c>
      <c r="Q192" s="1062" t="str">
        <f>IF(A192=Q16,D192,"")</f>
        <v/>
      </c>
      <c r="R192" s="1071" t="str">
        <f>IF(A192=Q16,C192,"")</f>
        <v/>
      </c>
      <c r="S192" s="1072" t="str">
        <f>IF(ISTEXT(Q192),Q192,(Q192/Q22)*S22)</f>
        <v/>
      </c>
      <c r="T192" s="1062" t="str">
        <f>IF(A192=T16,D192,"")</f>
        <v/>
      </c>
      <c r="U192" s="1073" t="str">
        <f>IF(A192=T16,C192,"")</f>
        <v/>
      </c>
      <c r="V192" s="1074" t="str">
        <f>IF(ISTEXT(T192),T192,(T192/T22)*V22)</f>
        <v/>
      </c>
      <c r="W192" s="1062" t="str">
        <f>IF(A192=W16,D192,"")</f>
        <v/>
      </c>
      <c r="X192" s="1075" t="str">
        <f>IF(A192=W16,C192,"")</f>
        <v/>
      </c>
      <c r="Y192" s="1076" t="str">
        <f>IF(ISTEXT(W192),W192,(W192/W22)*Y22)</f>
        <v/>
      </c>
      <c r="Z192" s="1062" t="str">
        <f>IF(A192=Z16,D192,"")</f>
        <v/>
      </c>
      <c r="AA192" s="1077" t="str">
        <f>IF(A192=Z16,C192,"")</f>
        <v/>
      </c>
      <c r="AB192" s="1078" t="str">
        <f>IF(ISTEXT(Z192),Z192,(Z192/Z22)*AB22)</f>
        <v/>
      </c>
      <c r="AC192" s="1062" t="str">
        <f>IF(A192=AC16,D192,"")</f>
        <v/>
      </c>
      <c r="AD192" s="1079" t="str">
        <f>IF(A192=AC16,C192,"")</f>
        <v/>
      </c>
      <c r="AE192" s="1080" t="str">
        <f>IF(ISTEXT(AC192),AC192,(AC192/AC22)*AE22)</f>
        <v/>
      </c>
      <c r="AF192" s="1062" t="str">
        <f>IF(A192=AF16,D192,"")</f>
        <v/>
      </c>
      <c r="AG192" s="1081" t="str">
        <f>IF(A192=AF16,C192,"")</f>
        <v/>
      </c>
      <c r="AH192" s="1082" t="str">
        <f>IF(ISTEXT(AF192),AF192,(AF192/AF22)*AH22)</f>
        <v/>
      </c>
      <c r="AI192" s="1062" t="str">
        <f>IF(A192=AI16,D192,"")</f>
        <v/>
      </c>
      <c r="AJ192" s="1083" t="str">
        <f>IF(A192=AI16,C192,"")</f>
        <v/>
      </c>
      <c r="AK192" s="1084" t="str">
        <f>IF(ISTEXT(AI192),AI192,(AI192/AI22)*AK22)</f>
        <v/>
      </c>
      <c r="AL192" s="1062" t="str">
        <f>IF(A192=AL16,D192,"")</f>
        <v/>
      </c>
      <c r="AM192" s="1085" t="str">
        <f>IF(A192=AL16,C192,"")</f>
        <v/>
      </c>
      <c r="AN192" s="1086" t="str">
        <f>IF(ISTEXT(AL192),AL192,(AL192/AL22)*AN22)</f>
        <v/>
      </c>
      <c r="AO192" s="1062" t="str">
        <f>IF(A192=AO16,D192,"")</f>
        <v/>
      </c>
      <c r="AP192" s="1087" t="str">
        <f>IF(A192=AO16,C192,"")</f>
        <v/>
      </c>
      <c r="AQ192" s="1088" t="str">
        <f>IF(ISTEXT(AO192),AO192,(AO192/AO22)*AQ22)</f>
        <v/>
      </c>
      <c r="AR192" s="1062" t="str">
        <f>IF(A192=AR16,D192,"")</f>
        <v/>
      </c>
      <c r="AS192" s="1089" t="str">
        <f>IF(A192=AR16,C192,"")</f>
        <v/>
      </c>
      <c r="AT192" s="1090" t="str">
        <f>IF(ISTEXT(AR192),AR192,(AR192/AR22)*AT22)</f>
        <v/>
      </c>
      <c r="AU192" s="1062" t="str">
        <f>IF(A192=AU16,D192,"")</f>
        <v/>
      </c>
      <c r="AV192" s="1091" t="str">
        <f>IF(A192=AU16,C192,"")</f>
        <v/>
      </c>
      <c r="AW192" s="1092" t="str">
        <f>IF(ISTEXT(AU192),AU192,(AU192/AU22)*AW22)</f>
        <v/>
      </c>
    </row>
    <row r="193" spans="1:49" ht="18.75">
      <c r="A193" s="1058"/>
      <c r="B193" s="1352"/>
      <c r="C193" s="1409"/>
      <c r="D193" s="1410"/>
      <c r="E193" s="1062" t="str">
        <f>IF(A193=E16,D193,"")</f>
        <v/>
      </c>
      <c r="F193" s="1063" t="str">
        <f>IF(A193=E16,C193,"")</f>
        <v/>
      </c>
      <c r="G193" s="1064" t="str">
        <f>IF(ISTEXT(E193),E193,(E193/E22)*G22)</f>
        <v/>
      </c>
      <c r="H193" s="1062" t="str">
        <f>IF(A193=H16,D193,"")</f>
        <v/>
      </c>
      <c r="I193" s="1065" t="str">
        <f>IF(A193=H16,C193,"")</f>
        <v/>
      </c>
      <c r="J193" s="1066" t="str">
        <f>IF(ISTEXT(H193),H193,(H193/H22)*J22)</f>
        <v/>
      </c>
      <c r="K193" s="1062" t="str">
        <f>IF(A193=K16,D193,"")</f>
        <v/>
      </c>
      <c r="L193" s="1067" t="str">
        <f>IF(A193=K16,C193,"")</f>
        <v/>
      </c>
      <c r="M193" s="1068" t="str">
        <f>IF(ISTEXT(K193),K193,(K193/K22)*M22)</f>
        <v/>
      </c>
      <c r="N193" s="1062" t="str">
        <f>IF(A193=N16,D193,"")</f>
        <v/>
      </c>
      <c r="O193" s="1069" t="str">
        <f>IF(A193=N16,C193,"")</f>
        <v/>
      </c>
      <c r="P193" s="1070" t="str">
        <f>IF(ISTEXT(N193),N193,(N193/N22)*P22)</f>
        <v/>
      </c>
      <c r="Q193" s="1062" t="str">
        <f>IF(A193=Q16,D193,"")</f>
        <v/>
      </c>
      <c r="R193" s="1071" t="str">
        <f>IF(A193=Q16,C193,"")</f>
        <v/>
      </c>
      <c r="S193" s="1072" t="str">
        <f>IF(ISTEXT(Q193),Q193,(Q193/Q22)*S22)</f>
        <v/>
      </c>
      <c r="T193" s="1062" t="str">
        <f>IF(A193=T16,D193,"")</f>
        <v/>
      </c>
      <c r="U193" s="1073" t="str">
        <f>IF(A193=T16,C193,"")</f>
        <v/>
      </c>
      <c r="V193" s="1074" t="str">
        <f>IF(ISTEXT(T193),T193,(T193/T22)*V22)</f>
        <v/>
      </c>
      <c r="W193" s="1062" t="str">
        <f>IF(A193=W16,D193,"")</f>
        <v/>
      </c>
      <c r="X193" s="1075" t="str">
        <f>IF(A193=W16,C193,"")</f>
        <v/>
      </c>
      <c r="Y193" s="1076" t="str">
        <f>IF(ISTEXT(W193),W193,(W193/W22)*Y22)</f>
        <v/>
      </c>
      <c r="Z193" s="1062" t="str">
        <f>IF(A193=Z16,D193,"")</f>
        <v/>
      </c>
      <c r="AA193" s="1077" t="str">
        <f>IF(A193=Z16,C193,"")</f>
        <v/>
      </c>
      <c r="AB193" s="1078" t="str">
        <f>IF(ISTEXT(Z193),Z193,(Z193/Z22)*AB22)</f>
        <v/>
      </c>
      <c r="AC193" s="1062" t="str">
        <f>IF(A193=AC16,D193,"")</f>
        <v/>
      </c>
      <c r="AD193" s="1079" t="str">
        <f>IF(A193=AC16,C193,"")</f>
        <v/>
      </c>
      <c r="AE193" s="1080" t="str">
        <f>IF(ISTEXT(AC193),AC193,(AC193/AC22)*AE22)</f>
        <v/>
      </c>
      <c r="AF193" s="1062" t="str">
        <f>IF(A193=AF16,D193,"")</f>
        <v/>
      </c>
      <c r="AG193" s="1081" t="str">
        <f>IF(A193=AF16,C193,"")</f>
        <v/>
      </c>
      <c r="AH193" s="1082" t="str">
        <f>IF(ISTEXT(AF193),AF193,(AF193/AF22)*AH22)</f>
        <v/>
      </c>
      <c r="AI193" s="1062" t="str">
        <f>IF(A193=AI16,D193,"")</f>
        <v/>
      </c>
      <c r="AJ193" s="1083" t="str">
        <f>IF(A193=AI16,C193,"")</f>
        <v/>
      </c>
      <c r="AK193" s="1084" t="str">
        <f>IF(ISTEXT(AI193),AI193,(AI193/AI22)*AK22)</f>
        <v/>
      </c>
      <c r="AL193" s="1062" t="str">
        <f>IF(A193=AL16,D193,"")</f>
        <v/>
      </c>
      <c r="AM193" s="1085" t="str">
        <f>IF(A193=AL16,C193,"")</f>
        <v/>
      </c>
      <c r="AN193" s="1086" t="str">
        <f>IF(ISTEXT(AL193),AL193,(AL193/AL22)*AN22)</f>
        <v/>
      </c>
      <c r="AO193" s="1062" t="str">
        <f>IF(A193=AO16,D193,"")</f>
        <v/>
      </c>
      <c r="AP193" s="1087" t="str">
        <f>IF(A193=AO16,C193,"")</f>
        <v/>
      </c>
      <c r="AQ193" s="1088" t="str">
        <f>IF(ISTEXT(AO193),AO193,(AO193/AO22)*AQ22)</f>
        <v/>
      </c>
      <c r="AR193" s="1062" t="str">
        <f>IF(A193=AR16,D193,"")</f>
        <v/>
      </c>
      <c r="AS193" s="1089" t="str">
        <f>IF(A193=AR16,C193,"")</f>
        <v/>
      </c>
      <c r="AT193" s="1090" t="str">
        <f>IF(ISTEXT(AR193),AR193,(AR193/AR22)*AT22)</f>
        <v/>
      </c>
      <c r="AU193" s="1062" t="str">
        <f>IF(A193=AU16,D193,"")</f>
        <v/>
      </c>
      <c r="AV193" s="1091" t="str">
        <f>IF(A193=AU16,C193,"")</f>
        <v/>
      </c>
      <c r="AW193" s="1092" t="str">
        <f>IF(ISTEXT(AU193),AU193,(AU193/AU22)*AW22)</f>
        <v/>
      </c>
    </row>
    <row r="194" spans="1:49" ht="18.75">
      <c r="A194" s="1058"/>
      <c r="B194" s="1352"/>
      <c r="C194" s="1409"/>
      <c r="D194" s="1410"/>
      <c r="E194" s="1062" t="str">
        <f>IF(A194=E16,D194,"")</f>
        <v/>
      </c>
      <c r="F194" s="1063" t="str">
        <f>IF(A194=E16,C194,"")</f>
        <v/>
      </c>
      <c r="G194" s="1064" t="str">
        <f>IF(ISTEXT(E194),E194,(E194/E22)*G22)</f>
        <v/>
      </c>
      <c r="H194" s="1062" t="str">
        <f>IF(A194=H16,D194,"")</f>
        <v/>
      </c>
      <c r="I194" s="1065" t="str">
        <f>IF(A194=H16,C194,"")</f>
        <v/>
      </c>
      <c r="J194" s="1066" t="str">
        <f>IF(ISTEXT(H194),H194,(H194/H22)*J22)</f>
        <v/>
      </c>
      <c r="K194" s="1062" t="str">
        <f>IF(A194=K16,D194,"")</f>
        <v/>
      </c>
      <c r="L194" s="1067" t="str">
        <f>IF(A194=K16,C194,"")</f>
        <v/>
      </c>
      <c r="M194" s="1068" t="str">
        <f>IF(ISTEXT(K194),K194,(K194/K22)*M22)</f>
        <v/>
      </c>
      <c r="N194" s="1062" t="str">
        <f>IF(A194=N16,D194,"")</f>
        <v/>
      </c>
      <c r="O194" s="1069" t="str">
        <f>IF(A194=N16,C194,"")</f>
        <v/>
      </c>
      <c r="P194" s="1070" t="str">
        <f>IF(ISTEXT(N194),N194,(N194/N22)*P22)</f>
        <v/>
      </c>
      <c r="Q194" s="1062" t="str">
        <f>IF(A194=Q16,D194,"")</f>
        <v/>
      </c>
      <c r="R194" s="1071" t="str">
        <f>IF(A194=Q16,C194,"")</f>
        <v/>
      </c>
      <c r="S194" s="1072" t="str">
        <f>IF(ISTEXT(Q194),Q194,(Q194/Q22)*S22)</f>
        <v/>
      </c>
      <c r="T194" s="1062" t="str">
        <f>IF(A194=T16,D194,"")</f>
        <v/>
      </c>
      <c r="U194" s="1073" t="str">
        <f>IF(A194=T16,C194,"")</f>
        <v/>
      </c>
      <c r="V194" s="1074" t="str">
        <f>IF(ISTEXT(T194),T194,(T194/T22)*V22)</f>
        <v/>
      </c>
      <c r="W194" s="1062" t="str">
        <f>IF(A194=W16,D194,"")</f>
        <v/>
      </c>
      <c r="X194" s="1075" t="str">
        <f>IF(A194=W16,C194,"")</f>
        <v/>
      </c>
      <c r="Y194" s="1076" t="str">
        <f>IF(ISTEXT(W194),W194,(W194/W22)*Y22)</f>
        <v/>
      </c>
      <c r="Z194" s="1062" t="str">
        <f>IF(A194=Z16,D194,"")</f>
        <v/>
      </c>
      <c r="AA194" s="1077" t="str">
        <f>IF(A194=Z16,C194,"")</f>
        <v/>
      </c>
      <c r="AB194" s="1078" t="str">
        <f>IF(ISTEXT(Z194),Z194,(Z194/Z22)*AB22)</f>
        <v/>
      </c>
      <c r="AC194" s="1062" t="str">
        <f>IF(A194=AC16,D194,"")</f>
        <v/>
      </c>
      <c r="AD194" s="1079" t="str">
        <f>IF(A194=AC16,C194,"")</f>
        <v/>
      </c>
      <c r="AE194" s="1080" t="str">
        <f>IF(ISTEXT(AC194),AC194,(AC194/AC22)*AE22)</f>
        <v/>
      </c>
      <c r="AF194" s="1062" t="str">
        <f>IF(A194=AF16,D194,"")</f>
        <v/>
      </c>
      <c r="AG194" s="1081" t="str">
        <f>IF(A194=AF16,C194,"")</f>
        <v/>
      </c>
      <c r="AH194" s="1082" t="str">
        <f>IF(ISTEXT(AF194),AF194,(AF194/AF22)*AH22)</f>
        <v/>
      </c>
      <c r="AI194" s="1062" t="str">
        <f>IF(A194=AI16,D194,"")</f>
        <v/>
      </c>
      <c r="AJ194" s="1083" t="str">
        <f>IF(A194=AI16,C194,"")</f>
        <v/>
      </c>
      <c r="AK194" s="1084" t="str">
        <f>IF(ISTEXT(AI194),AI194,(AI194/AI22)*AK22)</f>
        <v/>
      </c>
      <c r="AL194" s="1062" t="str">
        <f>IF(A194=AL16,D194,"")</f>
        <v/>
      </c>
      <c r="AM194" s="1085" t="str">
        <f>IF(A194=AL16,C194,"")</f>
        <v/>
      </c>
      <c r="AN194" s="1086" t="str">
        <f>IF(ISTEXT(AL194),AL194,(AL194/AL22)*AN22)</f>
        <v/>
      </c>
      <c r="AO194" s="1062" t="str">
        <f>IF(A194=AO16,D194,"")</f>
        <v/>
      </c>
      <c r="AP194" s="1087" t="str">
        <f>IF(A194=AO16,C194,"")</f>
        <v/>
      </c>
      <c r="AQ194" s="1088" t="str">
        <f>IF(ISTEXT(AO194),AO194,(AO194/AO22)*AQ22)</f>
        <v/>
      </c>
      <c r="AR194" s="1062" t="str">
        <f>IF(A194=AR16,D194,"")</f>
        <v/>
      </c>
      <c r="AS194" s="1089" t="str">
        <f>IF(A194=AR16,C194,"")</f>
        <v/>
      </c>
      <c r="AT194" s="1090" t="str">
        <f>IF(ISTEXT(AR194),AR194,(AR194/AR22)*AT22)</f>
        <v/>
      </c>
      <c r="AU194" s="1062" t="str">
        <f>IF(A194=AU16,D194,"")</f>
        <v/>
      </c>
      <c r="AV194" s="1091" t="str">
        <f>IF(A194=AU16,C194,"")</f>
        <v/>
      </c>
      <c r="AW194" s="1092" t="str">
        <f>IF(ISTEXT(AU194),AU194,(AU194/AU22)*AW22)</f>
        <v/>
      </c>
    </row>
    <row r="195" spans="1:49" ht="18.75">
      <c r="A195" s="1058"/>
      <c r="B195" s="1352"/>
      <c r="C195" s="1409"/>
      <c r="D195" s="1410"/>
      <c r="E195" s="1062" t="str">
        <f>IF(A195=E16,D195,"")</f>
        <v/>
      </c>
      <c r="F195" s="1063" t="str">
        <f>IF(A195=E16,C195,"")</f>
        <v/>
      </c>
      <c r="G195" s="1064" t="str">
        <f>IF(ISTEXT(E195),E195,(E195/E22)*G22)</f>
        <v/>
      </c>
      <c r="H195" s="1062" t="str">
        <f>IF(A195=H16,D195,"")</f>
        <v/>
      </c>
      <c r="I195" s="1065" t="str">
        <f>IF(A195=H16,C195,"")</f>
        <v/>
      </c>
      <c r="J195" s="1066" t="str">
        <f>IF(ISTEXT(H195),H195,(H195/H22)*J22)</f>
        <v/>
      </c>
      <c r="K195" s="1062" t="str">
        <f>IF(A195=K16,D195,"")</f>
        <v/>
      </c>
      <c r="L195" s="1067" t="str">
        <f>IF(A195=K16,C195,"")</f>
        <v/>
      </c>
      <c r="M195" s="1068" t="str">
        <f>IF(ISTEXT(K195),K195,(K195/K22)*M22)</f>
        <v/>
      </c>
      <c r="N195" s="1062" t="str">
        <f>IF(A195=N16,D195,"")</f>
        <v/>
      </c>
      <c r="O195" s="1069" t="str">
        <f>IF(A195=N16,C195,"")</f>
        <v/>
      </c>
      <c r="P195" s="1070" t="str">
        <f>IF(ISTEXT(N195),N195,(N195/N22)*P22)</f>
        <v/>
      </c>
      <c r="Q195" s="1062" t="str">
        <f>IF(A195=Q16,D195,"")</f>
        <v/>
      </c>
      <c r="R195" s="1071" t="str">
        <f>IF(A195=Q16,C195,"")</f>
        <v/>
      </c>
      <c r="S195" s="1072" t="str">
        <f>IF(ISTEXT(Q195),Q195,(Q195/Q22)*S22)</f>
        <v/>
      </c>
      <c r="T195" s="1062" t="str">
        <f>IF(A195=T16,D195,"")</f>
        <v/>
      </c>
      <c r="U195" s="1073" t="str">
        <f>IF(A195=T16,C195,"")</f>
        <v/>
      </c>
      <c r="V195" s="1074" t="str">
        <f>IF(ISTEXT(T195),T195,(T195/T22)*V22)</f>
        <v/>
      </c>
      <c r="W195" s="1062" t="str">
        <f>IF(A195=W16,D195,"")</f>
        <v/>
      </c>
      <c r="X195" s="1075" t="str">
        <f>IF(A195=W16,C195,"")</f>
        <v/>
      </c>
      <c r="Y195" s="1076" t="str">
        <f>IF(ISTEXT(W195),W195,(W195/W22)*Y22)</f>
        <v/>
      </c>
      <c r="Z195" s="1062" t="str">
        <f>IF(A195=Z16,D195,"")</f>
        <v/>
      </c>
      <c r="AA195" s="1077" t="str">
        <f>IF(A195=Z16,C195,"")</f>
        <v/>
      </c>
      <c r="AB195" s="1078" t="str">
        <f>IF(ISTEXT(Z195),Z195,(Z195/Z22)*AB22)</f>
        <v/>
      </c>
      <c r="AC195" s="1062" t="str">
        <f>IF(A195=AC16,D195,"")</f>
        <v/>
      </c>
      <c r="AD195" s="1079" t="str">
        <f>IF(A195=AC16,C195,"")</f>
        <v/>
      </c>
      <c r="AE195" s="1080" t="str">
        <f>IF(ISTEXT(AC195),AC195,(AC195/AC22)*AE22)</f>
        <v/>
      </c>
      <c r="AF195" s="1062" t="str">
        <f>IF(A195=AF16,D195,"")</f>
        <v/>
      </c>
      <c r="AG195" s="1081" t="str">
        <f>IF(A195=AF16,C195,"")</f>
        <v/>
      </c>
      <c r="AH195" s="1082" t="str">
        <f>IF(ISTEXT(AF195),AF195,(AF195/AF22)*AH22)</f>
        <v/>
      </c>
      <c r="AI195" s="1062" t="str">
        <f>IF(A195=AI16,D195,"")</f>
        <v/>
      </c>
      <c r="AJ195" s="1083" t="str">
        <f>IF(A195=AI16,C195,"")</f>
        <v/>
      </c>
      <c r="AK195" s="1084" t="str">
        <f>IF(ISTEXT(AI195),AI195,(AI195/AI22)*AK22)</f>
        <v/>
      </c>
      <c r="AL195" s="1062" t="str">
        <f>IF(A195=AL16,D195,"")</f>
        <v/>
      </c>
      <c r="AM195" s="1085" t="str">
        <f>IF(A195=AL16,C195,"")</f>
        <v/>
      </c>
      <c r="AN195" s="1086" t="str">
        <f>IF(ISTEXT(AL195),AL195,(AL195/AL22)*AN22)</f>
        <v/>
      </c>
      <c r="AO195" s="1062" t="str">
        <f>IF(A195=AO16,D195,"")</f>
        <v/>
      </c>
      <c r="AP195" s="1087" t="str">
        <f>IF(A195=AO16,C195,"")</f>
        <v/>
      </c>
      <c r="AQ195" s="1088" t="str">
        <f>IF(ISTEXT(AO195),AO195,(AO195/AO22)*AQ22)</f>
        <v/>
      </c>
      <c r="AR195" s="1062" t="str">
        <f>IF(A195=AR16,D195,"")</f>
        <v/>
      </c>
      <c r="AS195" s="1089" t="str">
        <f>IF(A195=AR16,C195,"")</f>
        <v/>
      </c>
      <c r="AT195" s="1090" t="str">
        <f>IF(ISTEXT(AR195),AR195,(AR195/AR22)*AT22)</f>
        <v/>
      </c>
      <c r="AU195" s="1062" t="str">
        <f>IF(A195=AU16,D195,"")</f>
        <v/>
      </c>
      <c r="AV195" s="1091" t="str">
        <f>IF(A195=AU16,C195,"")</f>
        <v/>
      </c>
      <c r="AW195" s="1092" t="str">
        <f>IF(ISTEXT(AU195),AU195,(AU195/AU22)*AW22)</f>
        <v/>
      </c>
    </row>
    <row r="196" spans="1:49" ht="18.75">
      <c r="A196" s="1058"/>
      <c r="B196" s="1352"/>
      <c r="C196" s="1409"/>
      <c r="D196" s="1410"/>
      <c r="E196" s="1062" t="str">
        <f>IF(A196=E16,D196,"")</f>
        <v/>
      </c>
      <c r="F196" s="1063" t="str">
        <f>IF(A196=E16,C196,"")</f>
        <v/>
      </c>
      <c r="G196" s="1064" t="str">
        <f>IF(ISTEXT(E196),E196,(E196/E22)*G22)</f>
        <v/>
      </c>
      <c r="H196" s="1062" t="str">
        <f>IF(A196=H16,D196,"")</f>
        <v/>
      </c>
      <c r="I196" s="1065" t="str">
        <f>IF(A196=H16,C196,"")</f>
        <v/>
      </c>
      <c r="J196" s="1066" t="str">
        <f>IF(ISTEXT(H196),H196,(H196/H22)*J22)</f>
        <v/>
      </c>
      <c r="K196" s="1062" t="str">
        <f>IF(A196=K16,D196,"")</f>
        <v/>
      </c>
      <c r="L196" s="1067" t="str">
        <f>IF(A196=K16,C196,"")</f>
        <v/>
      </c>
      <c r="M196" s="1068" t="str">
        <f>IF(ISTEXT(K196),K196,(K196/K22)*M22)</f>
        <v/>
      </c>
      <c r="N196" s="1062" t="str">
        <f>IF(A196=N16,D196,"")</f>
        <v/>
      </c>
      <c r="O196" s="1069" t="str">
        <f>IF(A196=N16,C196,"")</f>
        <v/>
      </c>
      <c r="P196" s="1070" t="str">
        <f>IF(ISTEXT(N196),N196,(N196/N22)*P22)</f>
        <v/>
      </c>
      <c r="Q196" s="1062" t="str">
        <f>IF(A196=Q16,D196,"")</f>
        <v/>
      </c>
      <c r="R196" s="1071" t="str">
        <f>IF(A196=Q16,C196,"")</f>
        <v/>
      </c>
      <c r="S196" s="1072" t="str">
        <f>IF(ISTEXT(Q196),Q196,(Q196/Q22)*S22)</f>
        <v/>
      </c>
      <c r="T196" s="1062" t="str">
        <f>IF(A196=T16,D196,"")</f>
        <v/>
      </c>
      <c r="U196" s="1073" t="str">
        <f>IF(A196=T16,C196,"")</f>
        <v/>
      </c>
      <c r="V196" s="1074" t="str">
        <f>IF(ISTEXT(T196),T196,(T196/T22)*V22)</f>
        <v/>
      </c>
      <c r="W196" s="1062" t="str">
        <f>IF(A196=W16,D196,"")</f>
        <v/>
      </c>
      <c r="X196" s="1075" t="str">
        <f>IF(A196=W16,C196,"")</f>
        <v/>
      </c>
      <c r="Y196" s="1076" t="str">
        <f>IF(ISTEXT(W196),W196,(W196/W22)*Y22)</f>
        <v/>
      </c>
      <c r="Z196" s="1062" t="str">
        <f>IF(A196=Z16,D196,"")</f>
        <v/>
      </c>
      <c r="AA196" s="1077" t="str">
        <f>IF(A196=Z16,C196,"")</f>
        <v/>
      </c>
      <c r="AB196" s="1078" t="str">
        <f>IF(ISTEXT(Z196),Z196,(Z196/Z22)*AB22)</f>
        <v/>
      </c>
      <c r="AC196" s="1062" t="str">
        <f>IF(A196=AC16,D196,"")</f>
        <v/>
      </c>
      <c r="AD196" s="1079" t="str">
        <f>IF(A196=AC16,C196,"")</f>
        <v/>
      </c>
      <c r="AE196" s="1080" t="str">
        <f>IF(ISTEXT(AC196),AC196,(AC196/AC22)*AE22)</f>
        <v/>
      </c>
      <c r="AF196" s="1062" t="str">
        <f>IF(A196=AF16,D196,"")</f>
        <v/>
      </c>
      <c r="AG196" s="1081" t="str">
        <f>IF(A196=AF16,C196,"")</f>
        <v/>
      </c>
      <c r="AH196" s="1082" t="str">
        <f>IF(ISTEXT(AF196),AF196,(AF196/AF22)*AH22)</f>
        <v/>
      </c>
      <c r="AI196" s="1062" t="str">
        <f>IF(A196=AI16,D196,"")</f>
        <v/>
      </c>
      <c r="AJ196" s="1083" t="str">
        <f>IF(A196=AI16,C196,"")</f>
        <v/>
      </c>
      <c r="AK196" s="1084" t="str">
        <f>IF(ISTEXT(AI196),AI196,(AI196/AI22)*AK22)</f>
        <v/>
      </c>
      <c r="AL196" s="1062" t="str">
        <f>IF(A196=AL16,D196,"")</f>
        <v/>
      </c>
      <c r="AM196" s="1085" t="str">
        <f>IF(A196=AL16,C196,"")</f>
        <v/>
      </c>
      <c r="AN196" s="1086" t="str">
        <f>IF(ISTEXT(AL196),AL196,(AL196/AL22)*AN22)</f>
        <v/>
      </c>
      <c r="AO196" s="1062" t="str">
        <f>IF(A196=AO16,D196,"")</f>
        <v/>
      </c>
      <c r="AP196" s="1087" t="str">
        <f>IF(A196=AO16,C196,"")</f>
        <v/>
      </c>
      <c r="AQ196" s="1088" t="str">
        <f>IF(ISTEXT(AO196),AO196,(AO196/AO22)*AQ22)</f>
        <v/>
      </c>
      <c r="AR196" s="1062" t="str">
        <f>IF(A196=AR16,D196,"")</f>
        <v/>
      </c>
      <c r="AS196" s="1089" t="str">
        <f>IF(A196=AR16,C196,"")</f>
        <v/>
      </c>
      <c r="AT196" s="1090" t="str">
        <f>IF(ISTEXT(AR196),AR196,(AR196/AR22)*AT22)</f>
        <v/>
      </c>
      <c r="AU196" s="1062" t="str">
        <f>IF(A196=AU16,D196,"")</f>
        <v/>
      </c>
      <c r="AV196" s="1091" t="str">
        <f>IF(A196=AU16,C196,"")</f>
        <v/>
      </c>
      <c r="AW196" s="1092" t="str">
        <f>IF(ISTEXT(AU196),AU196,(AU196/AU22)*AW22)</f>
        <v/>
      </c>
    </row>
    <row r="197" spans="1:49" ht="18.75">
      <c r="A197" s="1058"/>
      <c r="B197" s="1352"/>
      <c r="C197" s="1409"/>
      <c r="D197" s="1410"/>
      <c r="E197" s="1062" t="str">
        <f>IF(A197=E16,D197,"")</f>
        <v/>
      </c>
      <c r="F197" s="1063" t="str">
        <f>IF(A197=E16,C197,"")</f>
        <v/>
      </c>
      <c r="G197" s="1064" t="str">
        <f>IF(ISTEXT(E197),E197,(E197/E22)*G22)</f>
        <v/>
      </c>
      <c r="H197" s="1062" t="str">
        <f>IF(A197=H16,D197,"")</f>
        <v/>
      </c>
      <c r="I197" s="1065" t="str">
        <f>IF(A197=H16,C197,"")</f>
        <v/>
      </c>
      <c r="J197" s="1066" t="str">
        <f>IF(ISTEXT(H197),H197,(H197/H22)*J22)</f>
        <v/>
      </c>
      <c r="K197" s="1062" t="str">
        <f>IF(A197=K16,D197,"")</f>
        <v/>
      </c>
      <c r="L197" s="1067" t="str">
        <f>IF(A197=K16,C197,"")</f>
        <v/>
      </c>
      <c r="M197" s="1068" t="str">
        <f>IF(ISTEXT(K197),K197,(K197/K22)*M22)</f>
        <v/>
      </c>
      <c r="N197" s="1062" t="str">
        <f>IF(A197=N16,D197,"")</f>
        <v/>
      </c>
      <c r="O197" s="1069" t="str">
        <f>IF(A197=N16,C197,"")</f>
        <v/>
      </c>
      <c r="P197" s="1070" t="str">
        <f>IF(ISTEXT(N197),N197,(N197/N22)*P22)</f>
        <v/>
      </c>
      <c r="Q197" s="1062" t="str">
        <f>IF(A197=Q16,D197,"")</f>
        <v/>
      </c>
      <c r="R197" s="1071" t="str">
        <f>IF(A197=Q16,C197,"")</f>
        <v/>
      </c>
      <c r="S197" s="1072" t="str">
        <f>IF(ISTEXT(Q197),Q197,(Q197/Q22)*S22)</f>
        <v/>
      </c>
      <c r="T197" s="1062" t="str">
        <f>IF(A197=T16,D197,"")</f>
        <v/>
      </c>
      <c r="U197" s="1073" t="str">
        <f>IF(A197=T16,C197,"")</f>
        <v/>
      </c>
      <c r="V197" s="1074" t="str">
        <f>IF(ISTEXT(T197),T197,(T197/T22)*V22)</f>
        <v/>
      </c>
      <c r="W197" s="1062" t="str">
        <f>IF(A197=W16,D197,"")</f>
        <v/>
      </c>
      <c r="X197" s="1075" t="str">
        <f>IF(A197=W16,C197,"")</f>
        <v/>
      </c>
      <c r="Y197" s="1076" t="str">
        <f>IF(ISTEXT(W197),W197,(W197/W22)*Y22)</f>
        <v/>
      </c>
      <c r="Z197" s="1062" t="str">
        <f>IF(A197=Z16,D197,"")</f>
        <v/>
      </c>
      <c r="AA197" s="1077" t="str">
        <f>IF(A197=Z16,C197,"")</f>
        <v/>
      </c>
      <c r="AB197" s="1078" t="str">
        <f>IF(ISTEXT(Z197),Z197,(Z197/Z22)*AB22)</f>
        <v/>
      </c>
      <c r="AC197" s="1062" t="str">
        <f>IF(A197=AC16,D197,"")</f>
        <v/>
      </c>
      <c r="AD197" s="1079" t="str">
        <f>IF(A197=AC16,C197,"")</f>
        <v/>
      </c>
      <c r="AE197" s="1080" t="str">
        <f>IF(ISTEXT(AC197),AC197,(AC197/AC22)*AE22)</f>
        <v/>
      </c>
      <c r="AF197" s="1062" t="str">
        <f>IF(A197=AF16,D197,"")</f>
        <v/>
      </c>
      <c r="AG197" s="1081" t="str">
        <f>IF(A197=AF16,C197,"")</f>
        <v/>
      </c>
      <c r="AH197" s="1082" t="str">
        <f>IF(ISTEXT(AF197),AF197,(AF197/AF22)*AH22)</f>
        <v/>
      </c>
      <c r="AI197" s="1062" t="str">
        <f>IF(A197=AI16,D197,"")</f>
        <v/>
      </c>
      <c r="AJ197" s="1083" t="str">
        <f>IF(A197=AI16,C197,"")</f>
        <v/>
      </c>
      <c r="AK197" s="1084" t="str">
        <f>IF(ISTEXT(AI197),AI197,(AI197/AI22)*AK22)</f>
        <v/>
      </c>
      <c r="AL197" s="1062" t="str">
        <f>IF(A197=AL16,D197,"")</f>
        <v/>
      </c>
      <c r="AM197" s="1085" t="str">
        <f>IF(A197=AL16,C197,"")</f>
        <v/>
      </c>
      <c r="AN197" s="1086" t="str">
        <f>IF(ISTEXT(AL197),AL197,(AL197/AL22)*AN22)</f>
        <v/>
      </c>
      <c r="AO197" s="1062" t="str">
        <f>IF(A197=AO16,D197,"")</f>
        <v/>
      </c>
      <c r="AP197" s="1087" t="str">
        <f>IF(A197=AO16,C197,"")</f>
        <v/>
      </c>
      <c r="AQ197" s="1088" t="str">
        <f>IF(ISTEXT(AO197),AO197,(AO197/AO22)*AQ22)</f>
        <v/>
      </c>
      <c r="AR197" s="1062" t="str">
        <f>IF(A197=AR16,D197,"")</f>
        <v/>
      </c>
      <c r="AS197" s="1089" t="str">
        <f>IF(A197=AR16,C197,"")</f>
        <v/>
      </c>
      <c r="AT197" s="1090" t="str">
        <f>IF(ISTEXT(AR197),AR197,(AR197/AR22)*AT22)</f>
        <v/>
      </c>
      <c r="AU197" s="1062" t="str">
        <f>IF(A197=AU16,D197,"")</f>
        <v/>
      </c>
      <c r="AV197" s="1091" t="str">
        <f>IF(A197=AU16,C197,"")</f>
        <v/>
      </c>
      <c r="AW197" s="1092" t="str">
        <f>IF(ISTEXT(AU197),AU197,(AU197/AU22)*AW22)</f>
        <v/>
      </c>
    </row>
    <row r="198" spans="1:49" ht="18.75">
      <c r="A198" s="1058"/>
      <c r="B198" s="1352"/>
      <c r="C198" s="1409"/>
      <c r="D198" s="1410"/>
      <c r="E198" s="1062" t="str">
        <f>IF(A198=E16,D198,"")</f>
        <v/>
      </c>
      <c r="F198" s="1063" t="str">
        <f>IF(A198=E16,C198,"")</f>
        <v/>
      </c>
      <c r="G198" s="1064" t="str">
        <f>IF(ISTEXT(E198),E198,(E198/E22)*G22)</f>
        <v/>
      </c>
      <c r="H198" s="1062" t="str">
        <f>IF(A198=H16,D198,"")</f>
        <v/>
      </c>
      <c r="I198" s="1065" t="str">
        <f>IF(A198=H16,C198,"")</f>
        <v/>
      </c>
      <c r="J198" s="1066" t="str">
        <f>IF(ISTEXT(H198),H198,(H198/H22)*J22)</f>
        <v/>
      </c>
      <c r="K198" s="1062" t="str">
        <f>IF(A198=K16,D198,"")</f>
        <v/>
      </c>
      <c r="L198" s="1067" t="str">
        <f>IF(A198=K16,C198,"")</f>
        <v/>
      </c>
      <c r="M198" s="1068" t="str">
        <f>IF(ISTEXT(K198),K198,(K198/K22)*M22)</f>
        <v/>
      </c>
      <c r="N198" s="1062" t="str">
        <f>IF(A198=N16,D198,"")</f>
        <v/>
      </c>
      <c r="O198" s="1069" t="str">
        <f>IF(A198=N16,C198,"")</f>
        <v/>
      </c>
      <c r="P198" s="1070" t="str">
        <f>IF(ISTEXT(N198),N198,(N198/N22)*P22)</f>
        <v/>
      </c>
      <c r="Q198" s="1062" t="str">
        <f>IF(A198=Q16,D198,"")</f>
        <v/>
      </c>
      <c r="R198" s="1071" t="str">
        <f>IF(A198=Q16,C198,"")</f>
        <v/>
      </c>
      <c r="S198" s="1072" t="str">
        <f>IF(ISTEXT(Q198),Q198,(Q198/Q22)*S22)</f>
        <v/>
      </c>
      <c r="T198" s="1062" t="str">
        <f>IF(A198=T16,D198,"")</f>
        <v/>
      </c>
      <c r="U198" s="1073" t="str">
        <f>IF(A198=T16,C198,"")</f>
        <v/>
      </c>
      <c r="V198" s="1074" t="str">
        <f>IF(ISTEXT(T198),T198,(T198/T22)*V22)</f>
        <v/>
      </c>
      <c r="W198" s="1062" t="str">
        <f>IF(A198=W16,D198,"")</f>
        <v/>
      </c>
      <c r="X198" s="1075" t="str">
        <f>IF(A198=W16,C198,"")</f>
        <v/>
      </c>
      <c r="Y198" s="1076" t="str">
        <f>IF(ISTEXT(W198),W198,(W198/W22)*Y22)</f>
        <v/>
      </c>
      <c r="Z198" s="1062" t="str">
        <f>IF(A198=Z16,D198,"")</f>
        <v/>
      </c>
      <c r="AA198" s="1077" t="str">
        <f>IF(A198=Z16,C198,"")</f>
        <v/>
      </c>
      <c r="AB198" s="1078" t="str">
        <f>IF(ISTEXT(Z198),Z198,(Z198/Z22)*AB22)</f>
        <v/>
      </c>
      <c r="AC198" s="1062" t="str">
        <f>IF(A198=AC16,D198,"")</f>
        <v/>
      </c>
      <c r="AD198" s="1079" t="str">
        <f>IF(A198=AC16,C198,"")</f>
        <v/>
      </c>
      <c r="AE198" s="1080" t="str">
        <f>IF(ISTEXT(AC198),AC198,(AC198/AC22)*AE22)</f>
        <v/>
      </c>
      <c r="AF198" s="1062" t="str">
        <f>IF(A198=AF16,D198,"")</f>
        <v/>
      </c>
      <c r="AG198" s="1081" t="str">
        <f>IF(A198=AF16,C198,"")</f>
        <v/>
      </c>
      <c r="AH198" s="1082" t="str">
        <f>IF(ISTEXT(AF198),AF198,(AF198/AF22)*AH22)</f>
        <v/>
      </c>
      <c r="AI198" s="1062" t="str">
        <f>IF(A198=AI16,D198,"")</f>
        <v/>
      </c>
      <c r="AJ198" s="1083" t="str">
        <f>IF(A198=AI16,C198,"")</f>
        <v/>
      </c>
      <c r="AK198" s="1084" t="str">
        <f>IF(ISTEXT(AI198),AI198,(AI198/AI22)*AK22)</f>
        <v/>
      </c>
      <c r="AL198" s="1062" t="str">
        <f>IF(A198=AL16,D198,"")</f>
        <v/>
      </c>
      <c r="AM198" s="1085" t="str">
        <f>IF(A198=AL16,C198,"")</f>
        <v/>
      </c>
      <c r="AN198" s="1086" t="str">
        <f>IF(ISTEXT(AL198),AL198,(AL198/AL22)*AN22)</f>
        <v/>
      </c>
      <c r="AO198" s="1062" t="str">
        <f>IF(A198=AO16,D198,"")</f>
        <v/>
      </c>
      <c r="AP198" s="1087" t="str">
        <f>IF(A198=AO16,C198,"")</f>
        <v/>
      </c>
      <c r="AQ198" s="1088" t="str">
        <f>IF(ISTEXT(AO198),AO198,(AO198/AO22)*AQ22)</f>
        <v/>
      </c>
      <c r="AR198" s="1062" t="str">
        <f>IF(A198=AR16,D198,"")</f>
        <v/>
      </c>
      <c r="AS198" s="1089" t="str">
        <f>IF(A198=AR16,C198,"")</f>
        <v/>
      </c>
      <c r="AT198" s="1090" t="str">
        <f>IF(ISTEXT(AR198),AR198,(AR198/AR22)*AT22)</f>
        <v/>
      </c>
      <c r="AU198" s="1062" t="str">
        <f>IF(A198=AU16,D198,"")</f>
        <v/>
      </c>
      <c r="AV198" s="1091" t="str">
        <f>IF(A198=AU16,C198,"")</f>
        <v/>
      </c>
      <c r="AW198" s="1092" t="str">
        <f>IF(ISTEXT(AU198),AU198,(AU198/AU22)*AW22)</f>
        <v/>
      </c>
    </row>
    <row r="199" spans="1:49" ht="18.75">
      <c r="A199" s="1058"/>
      <c r="B199" s="1352"/>
      <c r="C199" s="1409"/>
      <c r="D199" s="1410"/>
      <c r="E199" s="1062" t="str">
        <f>IF(A199=E16,D199,"")</f>
        <v/>
      </c>
      <c r="F199" s="1063" t="str">
        <f>IF(A199=E16,C199,"")</f>
        <v/>
      </c>
      <c r="G199" s="1064" t="str">
        <f>IF(ISTEXT(E199),E199,(E199/E22)*G22)</f>
        <v/>
      </c>
      <c r="H199" s="1062" t="str">
        <f>IF(A199=H16,D199,"")</f>
        <v/>
      </c>
      <c r="I199" s="1065" t="str">
        <f>IF(A199=H16,C199,"")</f>
        <v/>
      </c>
      <c r="J199" s="1066" t="str">
        <f>IF(ISTEXT(H199),H199,(H199/H22)*J22)</f>
        <v/>
      </c>
      <c r="K199" s="1062" t="str">
        <f>IF(A199=K16,D199,"")</f>
        <v/>
      </c>
      <c r="L199" s="1067" t="str">
        <f>IF(A199=K16,C199,"")</f>
        <v/>
      </c>
      <c r="M199" s="1068" t="str">
        <f>IF(ISTEXT(K199),K199,(K199/K22)*M22)</f>
        <v/>
      </c>
      <c r="N199" s="1062" t="str">
        <f>IF(A199=N16,D199,"")</f>
        <v/>
      </c>
      <c r="O199" s="1069" t="str">
        <f>IF(A199=N16,C199,"")</f>
        <v/>
      </c>
      <c r="P199" s="1070" t="str">
        <f>IF(ISTEXT(N199),N199,(N199/N22)*P22)</f>
        <v/>
      </c>
      <c r="Q199" s="1062" t="str">
        <f>IF(A199=Q16,D199,"")</f>
        <v/>
      </c>
      <c r="R199" s="1071" t="str">
        <f>IF(A199=Q16,C199,"")</f>
        <v/>
      </c>
      <c r="S199" s="1072" t="str">
        <f>IF(ISTEXT(Q199),Q199,(Q199/Q22)*S22)</f>
        <v/>
      </c>
      <c r="T199" s="1062" t="str">
        <f>IF(A199=T16,D199,"")</f>
        <v/>
      </c>
      <c r="U199" s="1073" t="str">
        <f>IF(A199=T16,C199,"")</f>
        <v/>
      </c>
      <c r="V199" s="1074" t="str">
        <f>IF(ISTEXT(T199),T199,(T199/T22)*V22)</f>
        <v/>
      </c>
      <c r="W199" s="1062" t="str">
        <f>IF(A199=W16,D199,"")</f>
        <v/>
      </c>
      <c r="X199" s="1075" t="str">
        <f>IF(A199=W16,C199,"")</f>
        <v/>
      </c>
      <c r="Y199" s="1076" t="str">
        <f>IF(ISTEXT(W199),W199,(W199/W22)*Y22)</f>
        <v/>
      </c>
      <c r="Z199" s="1062" t="str">
        <f>IF(A199=Z16,D199,"")</f>
        <v/>
      </c>
      <c r="AA199" s="1077" t="str">
        <f>IF(A199=Z16,C199,"")</f>
        <v/>
      </c>
      <c r="AB199" s="1078" t="str">
        <f>IF(ISTEXT(Z199),Z199,(Z199/Z22)*AB22)</f>
        <v/>
      </c>
      <c r="AC199" s="1062" t="str">
        <f>IF(A199=AC16,D199,"")</f>
        <v/>
      </c>
      <c r="AD199" s="1079" t="str">
        <f>IF(A199=AC16,C199,"")</f>
        <v/>
      </c>
      <c r="AE199" s="1080" t="str">
        <f>IF(ISTEXT(AC199),AC199,(AC199/AC22)*AE22)</f>
        <v/>
      </c>
      <c r="AF199" s="1062" t="str">
        <f>IF(A199=AF16,D199,"")</f>
        <v/>
      </c>
      <c r="AG199" s="1081" t="str">
        <f>IF(A199=AF16,C199,"")</f>
        <v/>
      </c>
      <c r="AH199" s="1082" t="str">
        <f>IF(ISTEXT(AF199),AF199,(AF199/AF22)*AH22)</f>
        <v/>
      </c>
      <c r="AI199" s="1062" t="str">
        <f>IF(A199=AI16,D199,"")</f>
        <v/>
      </c>
      <c r="AJ199" s="1083" t="str">
        <f>IF(A199=AI16,C199,"")</f>
        <v/>
      </c>
      <c r="AK199" s="1084" t="str">
        <f>IF(ISTEXT(AI199),AI199,(AI199/AI22)*AK22)</f>
        <v/>
      </c>
      <c r="AL199" s="1062" t="str">
        <f>IF(A199=AL16,D199,"")</f>
        <v/>
      </c>
      <c r="AM199" s="1085" t="str">
        <f>IF(A199=AL16,C199,"")</f>
        <v/>
      </c>
      <c r="AN199" s="1086" t="str">
        <f>IF(ISTEXT(AL199),AL199,(AL199/AL22)*AN22)</f>
        <v/>
      </c>
      <c r="AO199" s="1062" t="str">
        <f>IF(A199=AO16,D199,"")</f>
        <v/>
      </c>
      <c r="AP199" s="1087" t="str">
        <f>IF(A199=AO16,C199,"")</f>
        <v/>
      </c>
      <c r="AQ199" s="1088" t="str">
        <f>IF(ISTEXT(AO199),AO199,(AO199/AO22)*AQ22)</f>
        <v/>
      </c>
      <c r="AR199" s="1062" t="str">
        <f>IF(A199=AR16,D199,"")</f>
        <v/>
      </c>
      <c r="AS199" s="1089" t="str">
        <f>IF(A199=AR16,C199,"")</f>
        <v/>
      </c>
      <c r="AT199" s="1090" t="str">
        <f>IF(ISTEXT(AR199),AR199,(AR199/AR22)*AT22)</f>
        <v/>
      </c>
      <c r="AU199" s="1062" t="str">
        <f>IF(A199=AU16,D199,"")</f>
        <v/>
      </c>
      <c r="AV199" s="1091" t="str">
        <f>IF(A199=AU16,C199,"")</f>
        <v/>
      </c>
      <c r="AW199" s="1092" t="str">
        <f>IF(ISTEXT(AU199),AU199,(AU199/AU22)*AW22)</f>
        <v/>
      </c>
    </row>
    <row r="200" spans="1:49" ht="18.75">
      <c r="A200" s="1058"/>
      <c r="B200" s="1352"/>
      <c r="C200" s="1409"/>
      <c r="D200" s="1410"/>
      <c r="E200" s="1062" t="str">
        <f>IF(A200=E16,D200,"")</f>
        <v/>
      </c>
      <c r="F200" s="1063" t="str">
        <f>IF(A200=E16,C200,"")</f>
        <v/>
      </c>
      <c r="G200" s="1064" t="str">
        <f>IF(ISTEXT(E200),E200,(E200/E22)*G22)</f>
        <v/>
      </c>
      <c r="H200" s="1062" t="str">
        <f>IF(A200=H16,D200,"")</f>
        <v/>
      </c>
      <c r="I200" s="1065" t="str">
        <f>IF(A200=H16,C200,"")</f>
        <v/>
      </c>
      <c r="J200" s="1066" t="str">
        <f>IF(ISTEXT(H200),H200,(H200/H22)*J22)</f>
        <v/>
      </c>
      <c r="K200" s="1062" t="str">
        <f>IF(A200=K16,D200,"")</f>
        <v/>
      </c>
      <c r="L200" s="1067" t="str">
        <f>IF(A200=K16,C200,"")</f>
        <v/>
      </c>
      <c r="M200" s="1068" t="str">
        <f>IF(ISTEXT(K200),K200,(K200/K22)*M22)</f>
        <v/>
      </c>
      <c r="N200" s="1062" t="str">
        <f>IF(A200=N16,D200,"")</f>
        <v/>
      </c>
      <c r="O200" s="1069" t="str">
        <f>IF(A200=N16,C200,"")</f>
        <v/>
      </c>
      <c r="P200" s="1070" t="str">
        <f>IF(ISTEXT(N200),N200,(N200/N22)*P22)</f>
        <v/>
      </c>
      <c r="Q200" s="1062" t="str">
        <f>IF(A200=Q16,D200,"")</f>
        <v/>
      </c>
      <c r="R200" s="1071" t="str">
        <f>IF(A200=Q16,C200,"")</f>
        <v/>
      </c>
      <c r="S200" s="1072" t="str">
        <f>IF(ISTEXT(Q200),Q200,(Q200/Q22)*S22)</f>
        <v/>
      </c>
      <c r="T200" s="1062" t="str">
        <f>IF(A200=T16,D200,"")</f>
        <v/>
      </c>
      <c r="U200" s="1073" t="str">
        <f>IF(A200=T16,C200,"")</f>
        <v/>
      </c>
      <c r="V200" s="1074" t="str">
        <f>IF(ISTEXT(T200),T200,(T200/T22)*V22)</f>
        <v/>
      </c>
      <c r="W200" s="1062" t="str">
        <f>IF(A200=W16,D200,"")</f>
        <v/>
      </c>
      <c r="X200" s="1075" t="str">
        <f>IF(A200=W16,C200,"")</f>
        <v/>
      </c>
      <c r="Y200" s="1076" t="str">
        <f>IF(ISTEXT(W200),W200,(W200/W22)*Y22)</f>
        <v/>
      </c>
      <c r="Z200" s="1062" t="str">
        <f>IF(A200=Z16,D200,"")</f>
        <v/>
      </c>
      <c r="AA200" s="1077" t="str">
        <f>IF(A200=Z16,C200,"")</f>
        <v/>
      </c>
      <c r="AB200" s="1078" t="str">
        <f>IF(ISTEXT(Z200),Z200,(Z200/Z22)*AB22)</f>
        <v/>
      </c>
      <c r="AC200" s="1062" t="str">
        <f>IF(A200=AC16,D200,"")</f>
        <v/>
      </c>
      <c r="AD200" s="1079" t="str">
        <f>IF(A200=AC16,C200,"")</f>
        <v/>
      </c>
      <c r="AE200" s="1080" t="str">
        <f>IF(ISTEXT(AC200),AC200,(AC200/AC22)*AE22)</f>
        <v/>
      </c>
      <c r="AF200" s="1062" t="str">
        <f>IF(A200=AF16,D200,"")</f>
        <v/>
      </c>
      <c r="AG200" s="1081" t="str">
        <f>IF(A200=AF16,C200,"")</f>
        <v/>
      </c>
      <c r="AH200" s="1082" t="str">
        <f>IF(ISTEXT(AF200),AF200,(AF200/AF22)*AH22)</f>
        <v/>
      </c>
      <c r="AI200" s="1062" t="str">
        <f>IF(A200=AI16,D200,"")</f>
        <v/>
      </c>
      <c r="AJ200" s="1083" t="str">
        <f>IF(A200=AI16,C200,"")</f>
        <v/>
      </c>
      <c r="AK200" s="1084" t="str">
        <f>IF(ISTEXT(AI200),AI200,(AI200/AI22)*AK22)</f>
        <v/>
      </c>
      <c r="AL200" s="1062" t="str">
        <f>IF(A200=AL16,D200,"")</f>
        <v/>
      </c>
      <c r="AM200" s="1085" t="str">
        <f>IF(A200=AL16,C200,"")</f>
        <v/>
      </c>
      <c r="AN200" s="1086" t="str">
        <f>IF(ISTEXT(AL200),AL200,(AL200/AL22)*AN22)</f>
        <v/>
      </c>
      <c r="AO200" s="1062" t="str">
        <f>IF(A200=AO16,D200,"")</f>
        <v/>
      </c>
      <c r="AP200" s="1087" t="str">
        <f>IF(A200=AO16,C200,"")</f>
        <v/>
      </c>
      <c r="AQ200" s="1088" t="str">
        <f>IF(ISTEXT(AO200),AO200,(AO200/AO22)*AQ22)</f>
        <v/>
      </c>
      <c r="AR200" s="1062" t="str">
        <f>IF(A200=AR16,D200,"")</f>
        <v/>
      </c>
      <c r="AS200" s="1089" t="str">
        <f>IF(A200=AR16,C200,"")</f>
        <v/>
      </c>
      <c r="AT200" s="1090" t="str">
        <f>IF(ISTEXT(AR200),AR200,(AR200/AR22)*AT22)</f>
        <v/>
      </c>
      <c r="AU200" s="1062" t="str">
        <f>IF(A200=AU16,D200,"")</f>
        <v/>
      </c>
      <c r="AV200" s="1091" t="str">
        <f>IF(A200=AU16,C200,"")</f>
        <v/>
      </c>
      <c r="AW200" s="1092" t="str">
        <f>IF(ISTEXT(AU200),AU200,(AU200/AU22)*AW22)</f>
        <v/>
      </c>
    </row>
    <row r="201" spans="1:49" ht="18.75">
      <c r="A201" s="1058"/>
      <c r="B201" s="1352"/>
      <c r="C201" s="1409"/>
      <c r="D201" s="1410"/>
      <c r="E201" s="1062" t="str">
        <f>IF(A201=E16,D201,"")</f>
        <v/>
      </c>
      <c r="F201" s="1063" t="str">
        <f>IF(A201=E16,C201,"")</f>
        <v/>
      </c>
      <c r="G201" s="1064" t="str">
        <f>IF(ISTEXT(E201),E201,(E201/E22)*G22)</f>
        <v/>
      </c>
      <c r="H201" s="1062" t="str">
        <f>IF(A201=H16,D201,"")</f>
        <v/>
      </c>
      <c r="I201" s="1065" t="str">
        <f>IF(A201=H16,C201,"")</f>
        <v/>
      </c>
      <c r="J201" s="1066" t="str">
        <f>IF(ISTEXT(H201),H201,(H201/H22)*J22)</f>
        <v/>
      </c>
      <c r="K201" s="1062" t="str">
        <f>IF(A201=K16,D201,"")</f>
        <v/>
      </c>
      <c r="L201" s="1067" t="str">
        <f>IF(A201=K16,C201,"")</f>
        <v/>
      </c>
      <c r="M201" s="1068" t="str">
        <f>IF(ISTEXT(K201),K201,(K201/K22)*M22)</f>
        <v/>
      </c>
      <c r="N201" s="1062" t="str">
        <f>IF(A201=N16,D201,"")</f>
        <v/>
      </c>
      <c r="O201" s="1069" t="str">
        <f>IF(A201=N16,C201,"")</f>
        <v/>
      </c>
      <c r="P201" s="1070" t="str">
        <f>IF(ISTEXT(N201),N201,(N201/N22)*P22)</f>
        <v/>
      </c>
      <c r="Q201" s="1062" t="str">
        <f>IF(A201=Q16,D201,"")</f>
        <v/>
      </c>
      <c r="R201" s="1071" t="str">
        <f>IF(A201=Q16,C201,"")</f>
        <v/>
      </c>
      <c r="S201" s="1072" t="str">
        <f>IF(ISTEXT(Q201),Q201,(Q201/Q22)*S22)</f>
        <v/>
      </c>
      <c r="T201" s="1062" t="str">
        <f>IF(A201=T16,D201,"")</f>
        <v/>
      </c>
      <c r="U201" s="1073" t="str">
        <f>IF(A201=T16,C201,"")</f>
        <v/>
      </c>
      <c r="V201" s="1074" t="str">
        <f>IF(ISTEXT(T201),T201,(T201/T22)*V22)</f>
        <v/>
      </c>
      <c r="W201" s="1062" t="str">
        <f>IF(A201=W16,D201,"")</f>
        <v/>
      </c>
      <c r="X201" s="1075" t="str">
        <f>IF(A201=W16,C201,"")</f>
        <v/>
      </c>
      <c r="Y201" s="1076" t="str">
        <f>IF(ISTEXT(W201),W201,(W201/W22)*Y22)</f>
        <v/>
      </c>
      <c r="Z201" s="1062" t="str">
        <f>IF(A201=Z16,D201,"")</f>
        <v/>
      </c>
      <c r="AA201" s="1077" t="str">
        <f>IF(A201=Z16,C201,"")</f>
        <v/>
      </c>
      <c r="AB201" s="1078" t="str">
        <f>IF(ISTEXT(Z201),Z201,(Z201/Z22)*AB22)</f>
        <v/>
      </c>
      <c r="AC201" s="1062" t="str">
        <f>IF(A201=AC16,D201,"")</f>
        <v/>
      </c>
      <c r="AD201" s="1079" t="str">
        <f>IF(A201=AC16,C201,"")</f>
        <v/>
      </c>
      <c r="AE201" s="1080" t="str">
        <f>IF(ISTEXT(AC201),AC201,(AC201/AC22)*AE22)</f>
        <v/>
      </c>
      <c r="AF201" s="1062" t="str">
        <f>IF(A201=AF16,D201,"")</f>
        <v/>
      </c>
      <c r="AG201" s="1081" t="str">
        <f>IF(A201=AF16,C201,"")</f>
        <v/>
      </c>
      <c r="AH201" s="1082" t="str">
        <f>IF(ISTEXT(AF201),AF201,(AF201/AF22)*AH22)</f>
        <v/>
      </c>
      <c r="AI201" s="1062" t="str">
        <f>IF(A201=AI16,D201,"")</f>
        <v/>
      </c>
      <c r="AJ201" s="1083" t="str">
        <f>IF(A201=AI16,C201,"")</f>
        <v/>
      </c>
      <c r="AK201" s="1084" t="str">
        <f>IF(ISTEXT(AI201),AI201,(AI201/AI22)*AK22)</f>
        <v/>
      </c>
      <c r="AL201" s="1062" t="str">
        <f>IF(A201=AL16,D201,"")</f>
        <v/>
      </c>
      <c r="AM201" s="1085" t="str">
        <f>IF(A201=AL16,C201,"")</f>
        <v/>
      </c>
      <c r="AN201" s="1086" t="str">
        <f>IF(ISTEXT(AL201),AL201,(AL201/AL22)*AN22)</f>
        <v/>
      </c>
      <c r="AO201" s="1062" t="str">
        <f>IF(A201=AO16,D201,"")</f>
        <v/>
      </c>
      <c r="AP201" s="1087" t="str">
        <f>IF(A201=AO16,C201,"")</f>
        <v/>
      </c>
      <c r="AQ201" s="1088" t="str">
        <f>IF(ISTEXT(AO201),AO201,(AO201/AO22)*AQ22)</f>
        <v/>
      </c>
      <c r="AR201" s="1062" t="str">
        <f>IF(A201=AR16,D201,"")</f>
        <v/>
      </c>
      <c r="AS201" s="1089" t="str">
        <f>IF(A201=AR16,C201,"")</f>
        <v/>
      </c>
      <c r="AT201" s="1090" t="str">
        <f>IF(ISTEXT(AR201),AR201,(AR201/AR22)*AT22)</f>
        <v/>
      </c>
      <c r="AU201" s="1062" t="str">
        <f>IF(A201=AU16,D201,"")</f>
        <v/>
      </c>
      <c r="AV201" s="1091" t="str">
        <f>IF(A201=AU16,C201,"")</f>
        <v/>
      </c>
      <c r="AW201" s="1092" t="str">
        <f>IF(ISTEXT(AU201),AU201,(AU201/AU22)*AW22)</f>
        <v/>
      </c>
    </row>
    <row r="202" spans="1:49" ht="18.75">
      <c r="A202" s="1058"/>
      <c r="B202" s="1352"/>
      <c r="C202" s="1409"/>
      <c r="D202" s="1410"/>
      <c r="E202" s="1062" t="str">
        <f>IF(A202=E16,D202,"")</f>
        <v/>
      </c>
      <c r="F202" s="1063" t="str">
        <f>IF(A202=E16,C202,"")</f>
        <v/>
      </c>
      <c r="G202" s="1064" t="str">
        <f>IF(ISTEXT(E202),E202,(E202/E22)*G22)</f>
        <v/>
      </c>
      <c r="H202" s="1062" t="str">
        <f>IF(A202=H16,D202,"")</f>
        <v/>
      </c>
      <c r="I202" s="1065" t="str">
        <f>IF(A202=H16,C202,"")</f>
        <v/>
      </c>
      <c r="J202" s="1066" t="str">
        <f>IF(ISTEXT(H202),H202,(H202/H22)*J22)</f>
        <v/>
      </c>
      <c r="K202" s="1062" t="str">
        <f>IF(A202=K16,D202,"")</f>
        <v/>
      </c>
      <c r="L202" s="1067" t="str">
        <f>IF(A202=K16,C202,"")</f>
        <v/>
      </c>
      <c r="M202" s="1068" t="str">
        <f>IF(ISTEXT(K202),K202,(K202/K22)*M22)</f>
        <v/>
      </c>
      <c r="N202" s="1062" t="str">
        <f>IF(A202=N16,D202,"")</f>
        <v/>
      </c>
      <c r="O202" s="1069" t="str">
        <f>IF(A202=N16,C202,"")</f>
        <v/>
      </c>
      <c r="P202" s="1070" t="str">
        <f>IF(ISTEXT(N202),N202,(N202/N22)*P22)</f>
        <v/>
      </c>
      <c r="Q202" s="1062" t="str">
        <f>IF(A202=Q16,D202,"")</f>
        <v/>
      </c>
      <c r="R202" s="1071" t="str">
        <f>IF(A202=Q16,C202,"")</f>
        <v/>
      </c>
      <c r="S202" s="1072" t="str">
        <f>IF(ISTEXT(Q202),Q202,(Q202/Q22)*S22)</f>
        <v/>
      </c>
      <c r="T202" s="1062" t="str">
        <f>IF(A202=T16,D202,"")</f>
        <v/>
      </c>
      <c r="U202" s="1073" t="str">
        <f>IF(A202=T16,C202,"")</f>
        <v/>
      </c>
      <c r="V202" s="1074" t="str">
        <f>IF(ISTEXT(T202),T202,(T202/T22)*V22)</f>
        <v/>
      </c>
      <c r="W202" s="1062" t="str">
        <f>IF(A202=W16,D202,"")</f>
        <v/>
      </c>
      <c r="X202" s="1075" t="str">
        <f>IF(A202=W16,C202,"")</f>
        <v/>
      </c>
      <c r="Y202" s="1076" t="str">
        <f>IF(ISTEXT(W202),W202,(W202/W22)*Y22)</f>
        <v/>
      </c>
      <c r="Z202" s="1062" t="str">
        <f>IF(A202=Z16,D202,"")</f>
        <v/>
      </c>
      <c r="AA202" s="1077" t="str">
        <f>IF(A202=Z16,C202,"")</f>
        <v/>
      </c>
      <c r="AB202" s="1078" t="str">
        <f>IF(ISTEXT(Z202),Z202,(Z202/Z22)*AB22)</f>
        <v/>
      </c>
      <c r="AC202" s="1062" t="str">
        <f>IF(A202=AC16,D202,"")</f>
        <v/>
      </c>
      <c r="AD202" s="1079" t="str">
        <f>IF(A202=AC16,C202,"")</f>
        <v/>
      </c>
      <c r="AE202" s="1080" t="str">
        <f>IF(ISTEXT(AC202),AC202,(AC202/AC22)*AE22)</f>
        <v/>
      </c>
      <c r="AF202" s="1062" t="str">
        <f>IF(A202=AF16,D202,"")</f>
        <v/>
      </c>
      <c r="AG202" s="1081" t="str">
        <f>IF(A202=AF16,C202,"")</f>
        <v/>
      </c>
      <c r="AH202" s="1082" t="str">
        <f>IF(ISTEXT(AF202),AF202,(AF202/AF22)*AH22)</f>
        <v/>
      </c>
      <c r="AI202" s="1062" t="str">
        <f>IF(A202=AI16,D202,"")</f>
        <v/>
      </c>
      <c r="AJ202" s="1083" t="str">
        <f>IF(A202=AI16,C202,"")</f>
        <v/>
      </c>
      <c r="AK202" s="1084" t="str">
        <f>IF(ISTEXT(AI202),AI202,(AI202/AI22)*AK22)</f>
        <v/>
      </c>
      <c r="AL202" s="1062" t="str">
        <f>IF(A202=AL16,D202,"")</f>
        <v/>
      </c>
      <c r="AM202" s="1085" t="str">
        <f>IF(A202=AL16,C202,"")</f>
        <v/>
      </c>
      <c r="AN202" s="1086" t="str">
        <f>IF(ISTEXT(AL202),AL202,(AL202/AL22)*AN22)</f>
        <v/>
      </c>
      <c r="AO202" s="1062" t="str">
        <f>IF(A202=AO16,D202,"")</f>
        <v/>
      </c>
      <c r="AP202" s="1087" t="str">
        <f>IF(A202=AO16,C202,"")</f>
        <v/>
      </c>
      <c r="AQ202" s="1088" t="str">
        <f>IF(ISTEXT(AO202),AO202,(AO202/AO22)*AQ22)</f>
        <v/>
      </c>
      <c r="AR202" s="1062" t="str">
        <f>IF(A202=AR16,D202,"")</f>
        <v/>
      </c>
      <c r="AS202" s="1089" t="str">
        <f>IF(A202=AR16,C202,"")</f>
        <v/>
      </c>
      <c r="AT202" s="1090" t="str">
        <f>IF(ISTEXT(AR202),AR202,(AR202/AR22)*AT22)</f>
        <v/>
      </c>
      <c r="AU202" s="1062" t="str">
        <f>IF(A202=AU16,D202,"")</f>
        <v/>
      </c>
      <c r="AV202" s="1091" t="str">
        <f>IF(A202=AU16,C202,"")</f>
        <v/>
      </c>
      <c r="AW202" s="1092" t="str">
        <f>IF(ISTEXT(AU202),AU202,(AU202/AU22)*AW22)</f>
        <v/>
      </c>
    </row>
    <row r="203" spans="1:49" ht="18.75">
      <c r="A203" s="1058"/>
      <c r="B203" s="1352"/>
      <c r="C203" s="1409"/>
      <c r="D203" s="1410"/>
      <c r="E203" s="1062" t="str">
        <f>IF(A203=E16,D203,"")</f>
        <v/>
      </c>
      <c r="F203" s="1063" t="str">
        <f>IF(A203=E16,C203,"")</f>
        <v/>
      </c>
      <c r="G203" s="1064" t="str">
        <f>IF(ISTEXT(E203),E203,(E203/E22)*G22)</f>
        <v/>
      </c>
      <c r="H203" s="1062" t="str">
        <f>IF(A203=H16,D203,"")</f>
        <v/>
      </c>
      <c r="I203" s="1065" t="str">
        <f>IF(A203=H16,C203,"")</f>
        <v/>
      </c>
      <c r="J203" s="1066" t="str">
        <f>IF(ISTEXT(H203),H203,(H203/H22)*J22)</f>
        <v/>
      </c>
      <c r="K203" s="1062" t="str">
        <f>IF(A203=K16,D203,"")</f>
        <v/>
      </c>
      <c r="L203" s="1067" t="str">
        <f>IF(A203=K16,C203,"")</f>
        <v/>
      </c>
      <c r="M203" s="1068" t="str">
        <f>IF(ISTEXT(K203),K203,(K203/K22)*M22)</f>
        <v/>
      </c>
      <c r="N203" s="1062" t="str">
        <f>IF(A203=N16,D203,"")</f>
        <v/>
      </c>
      <c r="O203" s="1069" t="str">
        <f>IF(A203=N16,C203,"")</f>
        <v/>
      </c>
      <c r="P203" s="1070" t="str">
        <f>IF(ISTEXT(N203),N203,(N203/N22)*P22)</f>
        <v/>
      </c>
      <c r="Q203" s="1062" t="str">
        <f>IF(A203=Q16,D203,"")</f>
        <v/>
      </c>
      <c r="R203" s="1071" t="str">
        <f>IF(A203=Q16,C203,"")</f>
        <v/>
      </c>
      <c r="S203" s="1072" t="str">
        <f>IF(ISTEXT(Q203),Q203,(Q203/Q22)*S22)</f>
        <v/>
      </c>
      <c r="T203" s="1062" t="str">
        <f>IF(A203=T16,D203,"")</f>
        <v/>
      </c>
      <c r="U203" s="1073" t="str">
        <f>IF(A203=T16,C203,"")</f>
        <v/>
      </c>
      <c r="V203" s="1074" t="str">
        <f>IF(ISTEXT(T203),T203,(T203/T22)*V22)</f>
        <v/>
      </c>
      <c r="W203" s="1062" t="str">
        <f>IF(A203=W16,D203,"")</f>
        <v/>
      </c>
      <c r="X203" s="1075" t="str">
        <f>IF(A203=W16,C203,"")</f>
        <v/>
      </c>
      <c r="Y203" s="1076" t="str">
        <f>IF(ISTEXT(W203),W203,(W203/W22)*Y22)</f>
        <v/>
      </c>
      <c r="Z203" s="1062" t="str">
        <f>IF(A203=Z16,D203,"")</f>
        <v/>
      </c>
      <c r="AA203" s="1077" t="str">
        <f>IF(A203=Z16,C203,"")</f>
        <v/>
      </c>
      <c r="AB203" s="1078" t="str">
        <f>IF(ISTEXT(Z203),Z203,(Z203/Z22)*AB22)</f>
        <v/>
      </c>
      <c r="AC203" s="1062" t="str">
        <f>IF(A203=AC16,D203,"")</f>
        <v/>
      </c>
      <c r="AD203" s="1079" t="str">
        <f>IF(A203=AC16,C203,"")</f>
        <v/>
      </c>
      <c r="AE203" s="1080" t="str">
        <f>IF(ISTEXT(AC203),AC203,(AC203/AC22)*AE22)</f>
        <v/>
      </c>
      <c r="AF203" s="1062" t="str">
        <f>IF(A203=AF16,D203,"")</f>
        <v/>
      </c>
      <c r="AG203" s="1081" t="str">
        <f>IF(A203=AF16,C203,"")</f>
        <v/>
      </c>
      <c r="AH203" s="1082" t="str">
        <f>IF(ISTEXT(AF203),AF203,(AF203/AF22)*AH22)</f>
        <v/>
      </c>
      <c r="AI203" s="1062" t="str">
        <f>IF(A203=AI16,D203,"")</f>
        <v/>
      </c>
      <c r="AJ203" s="1083" t="str">
        <f>IF(A203=AI16,C203,"")</f>
        <v/>
      </c>
      <c r="AK203" s="1084" t="str">
        <f>IF(ISTEXT(AI203),AI203,(AI203/AI22)*AK22)</f>
        <v/>
      </c>
      <c r="AL203" s="1062" t="str">
        <f>IF(A203=AL16,D203,"")</f>
        <v/>
      </c>
      <c r="AM203" s="1085" t="str">
        <f>IF(A203=AL16,C203,"")</f>
        <v/>
      </c>
      <c r="AN203" s="1086" t="str">
        <f>IF(ISTEXT(AL203),AL203,(AL203/AL22)*AN22)</f>
        <v/>
      </c>
      <c r="AO203" s="1062" t="str">
        <f>IF(A203=AO16,D203,"")</f>
        <v/>
      </c>
      <c r="AP203" s="1087" t="str">
        <f>IF(A203=AO16,C203,"")</f>
        <v/>
      </c>
      <c r="AQ203" s="1088" t="str">
        <f>IF(ISTEXT(AO203),AO203,(AO203/AO22)*AQ22)</f>
        <v/>
      </c>
      <c r="AR203" s="1062" t="str">
        <f>IF(A203=AR16,D203,"")</f>
        <v/>
      </c>
      <c r="AS203" s="1089" t="str">
        <f>IF(A203=AR16,C203,"")</f>
        <v/>
      </c>
      <c r="AT203" s="1090" t="str">
        <f>IF(ISTEXT(AR203),AR203,(AR203/AR22)*AT22)</f>
        <v/>
      </c>
      <c r="AU203" s="1062" t="str">
        <f>IF(A203=AU16,D203,"")</f>
        <v/>
      </c>
      <c r="AV203" s="1091" t="str">
        <f>IF(A203=AU16,C203,"")</f>
        <v/>
      </c>
      <c r="AW203" s="1092" t="str">
        <f>IF(ISTEXT(AU203),AU203,(AU203/AU22)*AW22)</f>
        <v/>
      </c>
    </row>
    <row r="204" spans="1:49" ht="18.75">
      <c r="A204" s="1058"/>
      <c r="B204" s="1352"/>
      <c r="C204" s="1409"/>
      <c r="D204" s="1410"/>
      <c r="E204" s="1062" t="str">
        <f>IF(A204=E16,D204,"")</f>
        <v/>
      </c>
      <c r="F204" s="1063" t="str">
        <f>IF(A204=E16,C204,"")</f>
        <v/>
      </c>
      <c r="G204" s="1064" t="str">
        <f>IF(ISTEXT(E204),E204,(E204/E22)*G22)</f>
        <v/>
      </c>
      <c r="H204" s="1062" t="str">
        <f>IF(A204=H16,D204,"")</f>
        <v/>
      </c>
      <c r="I204" s="1065" t="str">
        <f>IF(A204=H16,C204,"")</f>
        <v/>
      </c>
      <c r="J204" s="1066" t="str">
        <f>IF(ISTEXT(H204),H204,(H204/H22)*J22)</f>
        <v/>
      </c>
      <c r="K204" s="1062" t="str">
        <f>IF(A204=K16,D204,"")</f>
        <v/>
      </c>
      <c r="L204" s="1067" t="str">
        <f>IF(A204=K16,C204,"")</f>
        <v/>
      </c>
      <c r="M204" s="1068" t="str">
        <f>IF(ISTEXT(K204),K204,(K204/K22)*M22)</f>
        <v/>
      </c>
      <c r="N204" s="1062" t="str">
        <f>IF(A204=N16,D204,"")</f>
        <v/>
      </c>
      <c r="O204" s="1069" t="str">
        <f>IF(A204=N16,C204,"")</f>
        <v/>
      </c>
      <c r="P204" s="1070" t="str">
        <f>IF(ISTEXT(N204),N204,(N204/N22)*P22)</f>
        <v/>
      </c>
      <c r="Q204" s="1062" t="str">
        <f>IF(A204=Q16,D204,"")</f>
        <v/>
      </c>
      <c r="R204" s="1071" t="str">
        <f>IF(A204=Q16,C204,"")</f>
        <v/>
      </c>
      <c r="S204" s="1072" t="str">
        <f>IF(ISTEXT(Q204),Q204,(Q204/Q22)*S22)</f>
        <v/>
      </c>
      <c r="T204" s="1062" t="str">
        <f>IF(A204=T16,D204,"")</f>
        <v/>
      </c>
      <c r="U204" s="1073" t="str">
        <f>IF(A204=T16,C204,"")</f>
        <v/>
      </c>
      <c r="V204" s="1074" t="str">
        <f>IF(ISTEXT(T204),T204,(T204/T22)*V22)</f>
        <v/>
      </c>
      <c r="W204" s="1062" t="str">
        <f>IF(A204=W16,D204,"")</f>
        <v/>
      </c>
      <c r="X204" s="1075" t="str">
        <f>IF(A204=W16,C204,"")</f>
        <v/>
      </c>
      <c r="Y204" s="1076" t="str">
        <f>IF(ISTEXT(W204),W204,(W204/W22)*Y22)</f>
        <v/>
      </c>
      <c r="Z204" s="1062" t="str">
        <f>IF(A204=Z16,D204,"")</f>
        <v/>
      </c>
      <c r="AA204" s="1077" t="str">
        <f>IF(A204=Z16,C204,"")</f>
        <v/>
      </c>
      <c r="AB204" s="1078" t="str">
        <f>IF(ISTEXT(Z204),Z204,(Z204/Z22)*AB22)</f>
        <v/>
      </c>
      <c r="AC204" s="1062" t="str">
        <f>IF(A204=AC16,D204,"")</f>
        <v/>
      </c>
      <c r="AD204" s="1079" t="str">
        <f>IF(A204=AC16,C204,"")</f>
        <v/>
      </c>
      <c r="AE204" s="1080" t="str">
        <f>IF(ISTEXT(AC204),AC204,(AC204/AC22)*AE22)</f>
        <v/>
      </c>
      <c r="AF204" s="1062" t="str">
        <f>IF(A204=AF16,D204,"")</f>
        <v/>
      </c>
      <c r="AG204" s="1081" t="str">
        <f>IF(A204=AF16,C204,"")</f>
        <v/>
      </c>
      <c r="AH204" s="1082" t="str">
        <f>IF(ISTEXT(AF204),AF204,(AF204/AF22)*AH22)</f>
        <v/>
      </c>
      <c r="AI204" s="1062" t="str">
        <f>IF(A204=AI16,D204,"")</f>
        <v/>
      </c>
      <c r="AJ204" s="1083" t="str">
        <f>IF(A204=AI16,C204,"")</f>
        <v/>
      </c>
      <c r="AK204" s="1084" t="str">
        <f>IF(ISTEXT(AI204),AI204,(AI204/AI22)*AK22)</f>
        <v/>
      </c>
      <c r="AL204" s="1062" t="str">
        <f>IF(A204=AL16,D204,"")</f>
        <v/>
      </c>
      <c r="AM204" s="1085" t="str">
        <f>IF(A204=AL16,C204,"")</f>
        <v/>
      </c>
      <c r="AN204" s="1086" t="str">
        <f>IF(ISTEXT(AL204),AL204,(AL204/AL22)*AN22)</f>
        <v/>
      </c>
      <c r="AO204" s="1062" t="str">
        <f>IF(A204=AO16,D204,"")</f>
        <v/>
      </c>
      <c r="AP204" s="1087" t="str">
        <f>IF(A204=AO16,C204,"")</f>
        <v/>
      </c>
      <c r="AQ204" s="1088" t="str">
        <f>IF(ISTEXT(AO204),AO204,(AO204/AO22)*AQ22)</f>
        <v/>
      </c>
      <c r="AR204" s="1062" t="str">
        <f>IF(A204=AR16,D204,"")</f>
        <v/>
      </c>
      <c r="AS204" s="1089" t="str">
        <f>IF(A204=AR16,C204,"")</f>
        <v/>
      </c>
      <c r="AT204" s="1090" t="str">
        <f>IF(ISTEXT(AR204),AR204,(AR204/AR22)*AT22)</f>
        <v/>
      </c>
      <c r="AU204" s="1062" t="str">
        <f>IF(A204=AU16,D204,"")</f>
        <v/>
      </c>
      <c r="AV204" s="1091" t="str">
        <f>IF(A204=AU16,C204,"")</f>
        <v/>
      </c>
      <c r="AW204" s="1092" t="str">
        <f>IF(ISTEXT(AU204),AU204,(AU204/AU22)*AW22)</f>
        <v/>
      </c>
    </row>
    <row r="205" spans="1:49" ht="18.75">
      <c r="A205" s="1058"/>
      <c r="B205" s="1352"/>
      <c r="C205" s="1409"/>
      <c r="D205" s="1410"/>
      <c r="E205" s="1062" t="str">
        <f>IF(A205=E16,D205,"")</f>
        <v/>
      </c>
      <c r="F205" s="1063" t="str">
        <f>IF(A205=E16,C205,"")</f>
        <v/>
      </c>
      <c r="G205" s="1064" t="str">
        <f>IF(ISTEXT(E205),E205,(E205/E22)*G22)</f>
        <v/>
      </c>
      <c r="H205" s="1062" t="str">
        <f>IF(A205=H16,D205,"")</f>
        <v/>
      </c>
      <c r="I205" s="1065" t="str">
        <f>IF(A205=H16,C205,"")</f>
        <v/>
      </c>
      <c r="J205" s="1066" t="str">
        <f>IF(ISTEXT(H205),H205,(H205/H22)*J22)</f>
        <v/>
      </c>
      <c r="K205" s="1062" t="str">
        <f>IF(A205=K16,D205,"")</f>
        <v/>
      </c>
      <c r="L205" s="1067" t="str">
        <f>IF(A205=K16,C205,"")</f>
        <v/>
      </c>
      <c r="M205" s="1068" t="str">
        <f>IF(ISTEXT(K205),K205,(K205/K22)*M22)</f>
        <v/>
      </c>
      <c r="N205" s="1062" t="str">
        <f>IF(A205=N16,D205,"")</f>
        <v/>
      </c>
      <c r="O205" s="1069" t="str">
        <f>IF(A205=N16,C205,"")</f>
        <v/>
      </c>
      <c r="P205" s="1070" t="str">
        <f>IF(ISTEXT(N205),N205,(N205/N22)*P22)</f>
        <v/>
      </c>
      <c r="Q205" s="1062" t="str">
        <f>IF(A205=Q16,D205,"")</f>
        <v/>
      </c>
      <c r="R205" s="1071" t="str">
        <f>IF(A205=Q16,C205,"")</f>
        <v/>
      </c>
      <c r="S205" s="1072" t="str">
        <f>IF(ISTEXT(Q205),Q205,(Q205/Q22)*S22)</f>
        <v/>
      </c>
      <c r="T205" s="1062" t="str">
        <f>IF(A205=T16,D205,"")</f>
        <v/>
      </c>
      <c r="U205" s="1073" t="str">
        <f>IF(A205=T16,C205,"")</f>
        <v/>
      </c>
      <c r="V205" s="1074" t="str">
        <f>IF(ISTEXT(T205),T205,(T205/T22)*V22)</f>
        <v/>
      </c>
      <c r="W205" s="1062" t="str">
        <f>IF(A205=W16,D205,"")</f>
        <v/>
      </c>
      <c r="X205" s="1075" t="str">
        <f>IF(A205=W16,C205,"")</f>
        <v/>
      </c>
      <c r="Y205" s="1076" t="str">
        <f>IF(ISTEXT(W205),W205,(W205/W22)*Y22)</f>
        <v/>
      </c>
      <c r="Z205" s="1062" t="str">
        <f>IF(A205=Z16,D205,"")</f>
        <v/>
      </c>
      <c r="AA205" s="1077" t="str">
        <f>IF(A205=Z16,C205,"")</f>
        <v/>
      </c>
      <c r="AB205" s="1078" t="str">
        <f>IF(ISTEXT(Z205),Z205,(Z205/Z22)*AB22)</f>
        <v/>
      </c>
      <c r="AC205" s="1062" t="str">
        <f>IF(A205=AC16,D205,"")</f>
        <v/>
      </c>
      <c r="AD205" s="1079" t="str">
        <f>IF(A205=AC16,C205,"")</f>
        <v/>
      </c>
      <c r="AE205" s="1080" t="str">
        <f>IF(ISTEXT(AC205),AC205,(AC205/AC22)*AE22)</f>
        <v/>
      </c>
      <c r="AF205" s="1062" t="str">
        <f>IF(A205=AF16,D205,"")</f>
        <v/>
      </c>
      <c r="AG205" s="1081" t="str">
        <f>IF(A205=AF16,C205,"")</f>
        <v/>
      </c>
      <c r="AH205" s="1082" t="str">
        <f>IF(ISTEXT(AF205),AF205,(AF205/AF22)*AH22)</f>
        <v/>
      </c>
      <c r="AI205" s="1062" t="str">
        <f>IF(A205=AI16,D205,"")</f>
        <v/>
      </c>
      <c r="AJ205" s="1083" t="str">
        <f>IF(A205=AI16,C205,"")</f>
        <v/>
      </c>
      <c r="AK205" s="1084" t="str">
        <f>IF(ISTEXT(AI205),AI205,(AI205/AI22)*AK22)</f>
        <v/>
      </c>
      <c r="AL205" s="1062" t="str">
        <f>IF(A205=AL16,D205,"")</f>
        <v/>
      </c>
      <c r="AM205" s="1085" t="str">
        <f>IF(A205=AL16,C205,"")</f>
        <v/>
      </c>
      <c r="AN205" s="1086" t="str">
        <f>IF(ISTEXT(AL205),AL205,(AL205/AL22)*AN22)</f>
        <v/>
      </c>
      <c r="AO205" s="1062" t="str">
        <f>IF(A205=AO16,D205,"")</f>
        <v/>
      </c>
      <c r="AP205" s="1087" t="str">
        <f>IF(A205=AO16,C205,"")</f>
        <v/>
      </c>
      <c r="AQ205" s="1088" t="str">
        <f>IF(ISTEXT(AO205),AO205,(AO205/AO22)*AQ22)</f>
        <v/>
      </c>
      <c r="AR205" s="1062" t="str">
        <f>IF(A205=AR16,D205,"")</f>
        <v/>
      </c>
      <c r="AS205" s="1089" t="str">
        <f>IF(A205=AR16,C205,"")</f>
        <v/>
      </c>
      <c r="AT205" s="1090" t="str">
        <f>IF(ISTEXT(AR205),AR205,(AR205/AR22)*AT22)</f>
        <v/>
      </c>
      <c r="AU205" s="1062" t="str">
        <f>IF(A205=AU16,D205,"")</f>
        <v/>
      </c>
      <c r="AV205" s="1091" t="str">
        <f>IF(A205=AU16,C205,"")</f>
        <v/>
      </c>
      <c r="AW205" s="1092" t="str">
        <f>IF(ISTEXT(AU205),AU205,(AU205/AU22)*AW22)</f>
        <v/>
      </c>
    </row>
    <row r="206" spans="1:49" ht="18.75">
      <c r="A206" s="1058"/>
      <c r="B206" s="1352"/>
      <c r="C206" s="1409"/>
      <c r="D206" s="1410"/>
      <c r="E206" s="1062" t="str">
        <f>IF(A206=E16,D206,"")</f>
        <v/>
      </c>
      <c r="F206" s="1063" t="str">
        <f>IF(A206=E16,C206,"")</f>
        <v/>
      </c>
      <c r="G206" s="1064" t="str">
        <f>IF(ISTEXT(E206),E206,(E206/E22)*G22)</f>
        <v/>
      </c>
      <c r="H206" s="1062" t="str">
        <f>IF(A206=H16,D206,"")</f>
        <v/>
      </c>
      <c r="I206" s="1065" t="str">
        <f>IF(A206=H16,C206,"")</f>
        <v/>
      </c>
      <c r="J206" s="1066" t="str">
        <f>IF(ISTEXT(H206),H206,(H206/H22)*J22)</f>
        <v/>
      </c>
      <c r="K206" s="1062" t="str">
        <f>IF(A206=K16,D206,"")</f>
        <v/>
      </c>
      <c r="L206" s="1067" t="str">
        <f>IF(A206=K16,C206,"")</f>
        <v/>
      </c>
      <c r="M206" s="1068" t="str">
        <f>IF(ISTEXT(K206),K206,(K206/K22)*M22)</f>
        <v/>
      </c>
      <c r="N206" s="1062" t="str">
        <f>IF(A206=N16,D206,"")</f>
        <v/>
      </c>
      <c r="O206" s="1069" t="str">
        <f>IF(A206=N16,C206,"")</f>
        <v/>
      </c>
      <c r="P206" s="1070" t="str">
        <f>IF(ISTEXT(N206),N206,(N206/N22)*P22)</f>
        <v/>
      </c>
      <c r="Q206" s="1062" t="str">
        <f>IF(A206=Q16,D206,"")</f>
        <v/>
      </c>
      <c r="R206" s="1071" t="str">
        <f>IF(A206=Q16,C206,"")</f>
        <v/>
      </c>
      <c r="S206" s="1072" t="str">
        <f>IF(ISTEXT(Q206),Q206,(Q206/Q22)*S22)</f>
        <v/>
      </c>
      <c r="T206" s="1062" t="str">
        <f>IF(A206=T16,D206,"")</f>
        <v/>
      </c>
      <c r="U206" s="1073" t="str">
        <f>IF(A206=T16,C206,"")</f>
        <v/>
      </c>
      <c r="V206" s="1074" t="str">
        <f>IF(ISTEXT(T206),T206,(T206/T22)*V22)</f>
        <v/>
      </c>
      <c r="W206" s="1062" t="str">
        <f>IF(A206=W16,D206,"")</f>
        <v/>
      </c>
      <c r="X206" s="1075" t="str">
        <f>IF(A206=W16,C206,"")</f>
        <v/>
      </c>
      <c r="Y206" s="1076" t="str">
        <f>IF(ISTEXT(W206),W206,(W206/W22)*Y22)</f>
        <v/>
      </c>
      <c r="Z206" s="1062" t="str">
        <f>IF(A206=Z16,D206,"")</f>
        <v/>
      </c>
      <c r="AA206" s="1077" t="str">
        <f>IF(A206=Z16,C206,"")</f>
        <v/>
      </c>
      <c r="AB206" s="1078" t="str">
        <f>IF(ISTEXT(Z206),Z206,(Z206/Z22)*AB22)</f>
        <v/>
      </c>
      <c r="AC206" s="1062" t="str">
        <f>IF(A206=AC16,D206,"")</f>
        <v/>
      </c>
      <c r="AD206" s="1079" t="str">
        <f>IF(A206=AC16,C206,"")</f>
        <v/>
      </c>
      <c r="AE206" s="1080" t="str">
        <f>IF(ISTEXT(AC206),AC206,(AC206/AC22)*AE22)</f>
        <v/>
      </c>
      <c r="AF206" s="1062" t="str">
        <f>IF(A206=AF16,D206,"")</f>
        <v/>
      </c>
      <c r="AG206" s="1081" t="str">
        <f>IF(A206=AF16,C206,"")</f>
        <v/>
      </c>
      <c r="AH206" s="1082" t="str">
        <f>IF(ISTEXT(AF206),AF206,(AF206/AF22)*AH22)</f>
        <v/>
      </c>
      <c r="AI206" s="1062" t="str">
        <f>IF(A206=AI16,D206,"")</f>
        <v/>
      </c>
      <c r="AJ206" s="1083" t="str">
        <f>IF(A206=AI16,C206,"")</f>
        <v/>
      </c>
      <c r="AK206" s="1084" t="str">
        <f>IF(ISTEXT(AI206),AI206,(AI206/AI22)*AK22)</f>
        <v/>
      </c>
      <c r="AL206" s="1062" t="str">
        <f>IF(A206=AL16,D206,"")</f>
        <v/>
      </c>
      <c r="AM206" s="1085" t="str">
        <f>IF(A206=AL16,C206,"")</f>
        <v/>
      </c>
      <c r="AN206" s="1086" t="str">
        <f>IF(ISTEXT(AL206),AL206,(AL206/AL22)*AN22)</f>
        <v/>
      </c>
      <c r="AO206" s="1062" t="str">
        <f>IF(A206=AO16,D206,"")</f>
        <v/>
      </c>
      <c r="AP206" s="1087" t="str">
        <f>IF(A206=AO16,C206,"")</f>
        <v/>
      </c>
      <c r="AQ206" s="1088" t="str">
        <f>IF(ISTEXT(AO206),AO206,(AO206/AO22)*AQ22)</f>
        <v/>
      </c>
      <c r="AR206" s="1062" t="str">
        <f>IF(A206=AR16,D206,"")</f>
        <v/>
      </c>
      <c r="AS206" s="1089" t="str">
        <f>IF(A206=AR16,C206,"")</f>
        <v/>
      </c>
      <c r="AT206" s="1090" t="str">
        <f>IF(ISTEXT(AR206),AR206,(AR206/AR22)*AT22)</f>
        <v/>
      </c>
      <c r="AU206" s="1062" t="str">
        <f>IF(A206=AU16,D206,"")</f>
        <v/>
      </c>
      <c r="AV206" s="1091" t="str">
        <f>IF(A206=AU16,C206,"")</f>
        <v/>
      </c>
      <c r="AW206" s="1092" t="str">
        <f>IF(ISTEXT(AU206),AU206,(AU206/AU22)*AW22)</f>
        <v/>
      </c>
    </row>
    <row r="207" spans="1:49" ht="18.75">
      <c r="A207" s="1058"/>
      <c r="B207" s="1352"/>
      <c r="C207" s="1409"/>
      <c r="D207" s="1410"/>
      <c r="E207" s="1062" t="str">
        <f>IF(A207=E16,D207,"")</f>
        <v/>
      </c>
      <c r="F207" s="1063" t="str">
        <f>IF(A207=E16,C207,"")</f>
        <v/>
      </c>
      <c r="G207" s="1064" t="str">
        <f>IF(ISTEXT(E207),E207,(E207/E22)*G22)</f>
        <v/>
      </c>
      <c r="H207" s="1062" t="str">
        <f>IF(A207=H16,D207,"")</f>
        <v/>
      </c>
      <c r="I207" s="1065" t="str">
        <f>IF(A207=H16,C207,"")</f>
        <v/>
      </c>
      <c r="J207" s="1066" t="str">
        <f>IF(ISTEXT(H207),H207,(H207/H22)*J22)</f>
        <v/>
      </c>
      <c r="K207" s="1062" t="str">
        <f>IF(A207=K16,D207,"")</f>
        <v/>
      </c>
      <c r="L207" s="1067" t="str">
        <f>IF(A207=K16,C207,"")</f>
        <v/>
      </c>
      <c r="M207" s="1068" t="str">
        <f>IF(ISTEXT(K207),K207,(K207/K22)*M22)</f>
        <v/>
      </c>
      <c r="N207" s="1062" t="str">
        <f>IF(A207=N16,D207,"")</f>
        <v/>
      </c>
      <c r="O207" s="1069" t="str">
        <f>IF(A207=N16,C207,"")</f>
        <v/>
      </c>
      <c r="P207" s="1070" t="str">
        <f>IF(ISTEXT(N207),N207,(N207/N22)*P22)</f>
        <v/>
      </c>
      <c r="Q207" s="1062" t="str">
        <f>IF(A207=Q16,D207,"")</f>
        <v/>
      </c>
      <c r="R207" s="1071" t="str">
        <f>IF(A207=Q16,C207,"")</f>
        <v/>
      </c>
      <c r="S207" s="1072" t="str">
        <f>IF(ISTEXT(Q207),Q207,(Q207/Q22)*S22)</f>
        <v/>
      </c>
      <c r="T207" s="1062" t="str">
        <f>IF(A207=T16,D207,"")</f>
        <v/>
      </c>
      <c r="U207" s="1073" t="str">
        <f>IF(A207=T16,C207,"")</f>
        <v/>
      </c>
      <c r="V207" s="1074" t="str">
        <f>IF(ISTEXT(T207),T207,(T207/T22)*V22)</f>
        <v/>
      </c>
      <c r="W207" s="1062" t="str">
        <f>IF(A207=W16,D207,"")</f>
        <v/>
      </c>
      <c r="X207" s="1075" t="str">
        <f>IF(A207=W16,C207,"")</f>
        <v/>
      </c>
      <c r="Y207" s="1076" t="str">
        <f>IF(ISTEXT(W207),W207,(W207/W22)*Y22)</f>
        <v/>
      </c>
      <c r="Z207" s="1062" t="str">
        <f>IF(A207=Z16,D207,"")</f>
        <v/>
      </c>
      <c r="AA207" s="1077" t="str">
        <f>IF(A207=Z16,C207,"")</f>
        <v/>
      </c>
      <c r="AB207" s="1078" t="str">
        <f>IF(ISTEXT(Z207),Z207,(Z207/Z22)*AB22)</f>
        <v/>
      </c>
      <c r="AC207" s="1062" t="str">
        <f>IF(A207=AC16,D207,"")</f>
        <v/>
      </c>
      <c r="AD207" s="1079" t="str">
        <f>IF(A207=AC16,C207,"")</f>
        <v/>
      </c>
      <c r="AE207" s="1080" t="str">
        <f>IF(ISTEXT(AC207),AC207,(AC207/AC22)*AE22)</f>
        <v/>
      </c>
      <c r="AF207" s="1062" t="str">
        <f>IF(A207=AF16,D207,"")</f>
        <v/>
      </c>
      <c r="AG207" s="1081" t="str">
        <f>IF(A207=AF16,C207,"")</f>
        <v/>
      </c>
      <c r="AH207" s="1082" t="str">
        <f>IF(ISTEXT(AF207),AF207,(AF207/AF22)*AH22)</f>
        <v/>
      </c>
      <c r="AI207" s="1062" t="str">
        <f>IF(A207=AI16,D207,"")</f>
        <v/>
      </c>
      <c r="AJ207" s="1083" t="str">
        <f>IF(A207=AI16,C207,"")</f>
        <v/>
      </c>
      <c r="AK207" s="1084" t="str">
        <f>IF(ISTEXT(AI207),AI207,(AI207/AI22)*AK22)</f>
        <v/>
      </c>
      <c r="AL207" s="1062" t="str">
        <f>IF(A207=AL16,D207,"")</f>
        <v/>
      </c>
      <c r="AM207" s="1085" t="str">
        <f>IF(A207=AL16,C207,"")</f>
        <v/>
      </c>
      <c r="AN207" s="1086" t="str">
        <f>IF(ISTEXT(AL207),AL207,(AL207/AL22)*AN22)</f>
        <v/>
      </c>
      <c r="AO207" s="1062" t="str">
        <f>IF(A207=AO16,D207,"")</f>
        <v/>
      </c>
      <c r="AP207" s="1087" t="str">
        <f>IF(A207=AO16,C207,"")</f>
        <v/>
      </c>
      <c r="AQ207" s="1088" t="str">
        <f>IF(ISTEXT(AO207),AO207,(AO207/AO22)*AQ22)</f>
        <v/>
      </c>
      <c r="AR207" s="1062" t="str">
        <f>IF(A207=AR16,D207,"")</f>
        <v/>
      </c>
      <c r="AS207" s="1089" t="str">
        <f>IF(A207=AR16,C207,"")</f>
        <v/>
      </c>
      <c r="AT207" s="1090" t="str">
        <f>IF(ISTEXT(AR207),AR207,(AR207/AR22)*AT22)</f>
        <v/>
      </c>
      <c r="AU207" s="1062" t="str">
        <f>IF(A207=AU16,D207,"")</f>
        <v/>
      </c>
      <c r="AV207" s="1091" t="str">
        <f>IF(A207=AU16,C207,"")</f>
        <v/>
      </c>
      <c r="AW207" s="1092" t="str">
        <f>IF(ISTEXT(AU207),AU207,(AU207/AU22)*AW22)</f>
        <v/>
      </c>
    </row>
    <row r="208" spans="1:49" ht="18.75">
      <c r="A208" s="1058"/>
      <c r="B208" s="1352"/>
      <c r="C208" s="1409"/>
      <c r="D208" s="1410"/>
      <c r="E208" s="1062" t="str">
        <f>IF(A208=E16,D208,"")</f>
        <v/>
      </c>
      <c r="F208" s="1063" t="str">
        <f>IF(A208=E16,C208,"")</f>
        <v/>
      </c>
      <c r="G208" s="1064" t="str">
        <f>IF(ISTEXT(E208),E208,(E208/E22)*G22)</f>
        <v/>
      </c>
      <c r="H208" s="1062" t="str">
        <f>IF(A208=H16,D208,"")</f>
        <v/>
      </c>
      <c r="I208" s="1065" t="str">
        <f>IF(A208=H16,C208,"")</f>
        <v/>
      </c>
      <c r="J208" s="1066" t="str">
        <f>IF(ISTEXT(H208),H208,(H208/H22)*J22)</f>
        <v/>
      </c>
      <c r="K208" s="1062" t="str">
        <f>IF(A208=K16,D208,"")</f>
        <v/>
      </c>
      <c r="L208" s="1067" t="str">
        <f>IF(A208=K16,C208,"")</f>
        <v/>
      </c>
      <c r="M208" s="1068" t="str">
        <f>IF(ISTEXT(K208),K208,(K208/K22)*M22)</f>
        <v/>
      </c>
      <c r="N208" s="1062" t="str">
        <f>IF(A208=N16,D208,"")</f>
        <v/>
      </c>
      <c r="O208" s="1069" t="str">
        <f>IF(A208=N16,C208,"")</f>
        <v/>
      </c>
      <c r="P208" s="1070" t="str">
        <f>IF(ISTEXT(N208),N208,(N208/N22)*P22)</f>
        <v/>
      </c>
      <c r="Q208" s="1062" t="str">
        <f>IF(A208=Q16,D208,"")</f>
        <v/>
      </c>
      <c r="R208" s="1071" t="str">
        <f>IF(A208=Q16,C208,"")</f>
        <v/>
      </c>
      <c r="S208" s="1072" t="str">
        <f>IF(ISTEXT(Q208),Q208,(Q208/Q22)*S22)</f>
        <v/>
      </c>
      <c r="T208" s="1062" t="str">
        <f>IF(A208=T16,D208,"")</f>
        <v/>
      </c>
      <c r="U208" s="1073" t="str">
        <f>IF(A208=T16,C208,"")</f>
        <v/>
      </c>
      <c r="V208" s="1074" t="str">
        <f>IF(ISTEXT(T208),T208,(T208/T22)*V22)</f>
        <v/>
      </c>
      <c r="W208" s="1062" t="str">
        <f>IF(A208=W16,D208,"")</f>
        <v/>
      </c>
      <c r="X208" s="1075" t="str">
        <f>IF(A208=W16,C208,"")</f>
        <v/>
      </c>
      <c r="Y208" s="1076" t="str">
        <f>IF(ISTEXT(W208),W208,(W208/W22)*Y22)</f>
        <v/>
      </c>
      <c r="Z208" s="1062" t="str">
        <f>IF(A208=Z16,D208,"")</f>
        <v/>
      </c>
      <c r="AA208" s="1077" t="str">
        <f>IF(A208=Z16,C208,"")</f>
        <v/>
      </c>
      <c r="AB208" s="1078" t="str">
        <f>IF(ISTEXT(Z208),Z208,(Z208/Z22)*AB22)</f>
        <v/>
      </c>
      <c r="AC208" s="1062" t="str">
        <f>IF(A208=AC16,D208,"")</f>
        <v/>
      </c>
      <c r="AD208" s="1079" t="str">
        <f>IF(A208=AC16,C208,"")</f>
        <v/>
      </c>
      <c r="AE208" s="1080" t="str">
        <f>IF(ISTEXT(AC208),AC208,(AC208/AC22)*AE22)</f>
        <v/>
      </c>
      <c r="AF208" s="1062" t="str">
        <f>IF(A208=AF16,D208,"")</f>
        <v/>
      </c>
      <c r="AG208" s="1081" t="str">
        <f>IF(A208=AF16,C208,"")</f>
        <v/>
      </c>
      <c r="AH208" s="1082" t="str">
        <f>IF(ISTEXT(AF208),AF208,(AF208/AF22)*AH22)</f>
        <v/>
      </c>
      <c r="AI208" s="1062" t="str">
        <f>IF(A208=AI16,D208,"")</f>
        <v/>
      </c>
      <c r="AJ208" s="1083" t="str">
        <f>IF(A208=AI16,C208,"")</f>
        <v/>
      </c>
      <c r="AK208" s="1084" t="str">
        <f>IF(ISTEXT(AI208),AI208,(AI208/AI22)*AK22)</f>
        <v/>
      </c>
      <c r="AL208" s="1062" t="str">
        <f>IF(A208=AL16,D208,"")</f>
        <v/>
      </c>
      <c r="AM208" s="1085" t="str">
        <f>IF(A208=AL16,C208,"")</f>
        <v/>
      </c>
      <c r="AN208" s="1086" t="str">
        <f>IF(ISTEXT(AL208),AL208,(AL208/AL22)*AN22)</f>
        <v/>
      </c>
      <c r="AO208" s="1062" t="str">
        <f>IF(A208=AO16,D208,"")</f>
        <v/>
      </c>
      <c r="AP208" s="1087" t="str">
        <f>IF(A208=AO16,C208,"")</f>
        <v/>
      </c>
      <c r="AQ208" s="1088" t="str">
        <f>IF(ISTEXT(AO208),AO208,(AO208/AO22)*AQ22)</f>
        <v/>
      </c>
      <c r="AR208" s="1062" t="str">
        <f>IF(A208=AR16,D208,"")</f>
        <v/>
      </c>
      <c r="AS208" s="1089" t="str">
        <f>IF(A208=AR16,C208,"")</f>
        <v/>
      </c>
      <c r="AT208" s="1090" t="str">
        <f>IF(ISTEXT(AR208),AR208,(AR208/AR22)*AT22)</f>
        <v/>
      </c>
      <c r="AU208" s="1062" t="str">
        <f>IF(A208=AU16,D208,"")</f>
        <v/>
      </c>
      <c r="AV208" s="1091" t="str">
        <f>IF(A208=AU16,C208,"")</f>
        <v/>
      </c>
      <c r="AW208" s="1092" t="str">
        <f>IF(ISTEXT(AU208),AU208,(AU208/AU22)*AW22)</f>
        <v/>
      </c>
    </row>
    <row r="209" spans="1:49" ht="18.75">
      <c r="A209" s="1058"/>
      <c r="B209" s="1352"/>
      <c r="C209" s="1409"/>
      <c r="D209" s="1410"/>
      <c r="E209" s="1062" t="str">
        <f>IF(A209=E16,D209,"")</f>
        <v/>
      </c>
      <c r="F209" s="1063" t="str">
        <f>IF(A209=E16,C209,"")</f>
        <v/>
      </c>
      <c r="G209" s="1064" t="str">
        <f>IF(ISTEXT(E209),E209,(E209/E22)*G22)</f>
        <v/>
      </c>
      <c r="H209" s="1062" t="str">
        <f>IF(A209=H16,D209,"")</f>
        <v/>
      </c>
      <c r="I209" s="1065" t="str">
        <f>IF(A209=H16,C209,"")</f>
        <v/>
      </c>
      <c r="J209" s="1066" t="str">
        <f>IF(ISTEXT(H209),H209,(H209/H22)*J22)</f>
        <v/>
      </c>
      <c r="K209" s="1062" t="str">
        <f>IF(A209=K16,D209,"")</f>
        <v/>
      </c>
      <c r="L209" s="1067" t="str">
        <f>IF(A209=K16,C209,"")</f>
        <v/>
      </c>
      <c r="M209" s="1068" t="str">
        <f>IF(ISTEXT(K209),K209,(K209/K22)*M22)</f>
        <v/>
      </c>
      <c r="N209" s="1062" t="str">
        <f>IF(A209=N16,D209,"")</f>
        <v/>
      </c>
      <c r="O209" s="1069" t="str">
        <f>IF(A209=N16,C209,"")</f>
        <v/>
      </c>
      <c r="P209" s="1070" t="str">
        <f>IF(ISTEXT(N209),N209,(N209/N22)*P22)</f>
        <v/>
      </c>
      <c r="Q209" s="1062" t="str">
        <f>IF(A209=Q16,D209,"")</f>
        <v/>
      </c>
      <c r="R209" s="1071" t="str">
        <f>IF(A209=Q16,C209,"")</f>
        <v/>
      </c>
      <c r="S209" s="1072" t="str">
        <f>IF(ISTEXT(Q209),Q209,(Q209/Q22)*S22)</f>
        <v/>
      </c>
      <c r="T209" s="1062" t="str">
        <f>IF(A209=T16,D209,"")</f>
        <v/>
      </c>
      <c r="U209" s="1073" t="str">
        <f>IF(A209=T16,C209,"")</f>
        <v/>
      </c>
      <c r="V209" s="1074" t="str">
        <f>IF(ISTEXT(T209),T209,(T209/T22)*V22)</f>
        <v/>
      </c>
      <c r="W209" s="1062" t="str">
        <f>IF(A209=W16,D209,"")</f>
        <v/>
      </c>
      <c r="X209" s="1075" t="str">
        <f>IF(A209=W16,C209,"")</f>
        <v/>
      </c>
      <c r="Y209" s="1076" t="str">
        <f>IF(ISTEXT(W209),W209,(W209/W22)*Y22)</f>
        <v/>
      </c>
      <c r="Z209" s="1062" t="str">
        <f>IF(A209=Z16,D209,"")</f>
        <v/>
      </c>
      <c r="AA209" s="1077" t="str">
        <f>IF(A209=Z16,C209,"")</f>
        <v/>
      </c>
      <c r="AB209" s="1078" t="str">
        <f>IF(ISTEXT(Z209),Z209,(Z209/Z22)*AB22)</f>
        <v/>
      </c>
      <c r="AC209" s="1062" t="str">
        <f>IF(A209=AC16,D209,"")</f>
        <v/>
      </c>
      <c r="AD209" s="1079" t="str">
        <f>IF(A209=AC16,C209,"")</f>
        <v/>
      </c>
      <c r="AE209" s="1080" t="str">
        <f>IF(ISTEXT(AC209),AC209,(AC209/AC22)*AE22)</f>
        <v/>
      </c>
      <c r="AF209" s="1062" t="str">
        <f>IF(A209=AF16,D209,"")</f>
        <v/>
      </c>
      <c r="AG209" s="1081" t="str">
        <f>IF(A209=AF16,C209,"")</f>
        <v/>
      </c>
      <c r="AH209" s="1082" t="str">
        <f>IF(ISTEXT(AF209),AF209,(AF209/AF22)*AH22)</f>
        <v/>
      </c>
      <c r="AI209" s="1062" t="str">
        <f>IF(A209=AI16,D209,"")</f>
        <v/>
      </c>
      <c r="AJ209" s="1083" t="str">
        <f>IF(A209=AI16,C209,"")</f>
        <v/>
      </c>
      <c r="AK209" s="1084" t="str">
        <f>IF(ISTEXT(AI209),AI209,(AI209/AI22)*AK22)</f>
        <v/>
      </c>
      <c r="AL209" s="1062" t="str">
        <f>IF(A209=AL16,D209,"")</f>
        <v/>
      </c>
      <c r="AM209" s="1085" t="str">
        <f>IF(A209=AL16,C209,"")</f>
        <v/>
      </c>
      <c r="AN209" s="1086" t="str">
        <f>IF(ISTEXT(AL209),AL209,(AL209/AL22)*AN22)</f>
        <v/>
      </c>
      <c r="AO209" s="1062" t="str">
        <f>IF(A209=AO16,D209,"")</f>
        <v/>
      </c>
      <c r="AP209" s="1087" t="str">
        <f>IF(A209=AO16,C209,"")</f>
        <v/>
      </c>
      <c r="AQ209" s="1088" t="str">
        <f>IF(ISTEXT(AO209),AO209,(AO209/AO22)*AQ22)</f>
        <v/>
      </c>
      <c r="AR209" s="1062" t="str">
        <f>IF(A209=AR16,D209,"")</f>
        <v/>
      </c>
      <c r="AS209" s="1089" t="str">
        <f>IF(A209=AR16,C209,"")</f>
        <v/>
      </c>
      <c r="AT209" s="1090" t="str">
        <f>IF(ISTEXT(AR209),AR209,(AR209/AR22)*AT22)</f>
        <v/>
      </c>
      <c r="AU209" s="1062" t="str">
        <f>IF(A209=AU16,D209,"")</f>
        <v/>
      </c>
      <c r="AV209" s="1091" t="str">
        <f>IF(A209=AU16,C209,"")</f>
        <v/>
      </c>
      <c r="AW209" s="1092" t="str">
        <f>IF(ISTEXT(AU209),AU209,(AU209/AU22)*AW22)</f>
        <v/>
      </c>
    </row>
    <row r="210" spans="1:49" ht="18.75">
      <c r="A210" s="1058"/>
      <c r="B210" s="1352"/>
      <c r="C210" s="1409"/>
      <c r="D210" s="1410"/>
      <c r="E210" s="1062" t="str">
        <f>IF(A210=E16,D210,"")</f>
        <v/>
      </c>
      <c r="F210" s="1063" t="str">
        <f>IF(A210=E16,C210,"")</f>
        <v/>
      </c>
      <c r="G210" s="1064" t="str">
        <f>IF(ISTEXT(E210),E210,(E210/E22)*G22)</f>
        <v/>
      </c>
      <c r="H210" s="1062" t="str">
        <f>IF(A210=H16,D210,"")</f>
        <v/>
      </c>
      <c r="I210" s="1065" t="str">
        <f>IF(A210=H16,C210,"")</f>
        <v/>
      </c>
      <c r="J210" s="1066" t="str">
        <f>IF(ISTEXT(H210),H210,(H210/H22)*J22)</f>
        <v/>
      </c>
      <c r="K210" s="1062" t="str">
        <f>IF(A210=K16,D210,"")</f>
        <v/>
      </c>
      <c r="L210" s="1067" t="str">
        <f>IF(A210=K16,C210,"")</f>
        <v/>
      </c>
      <c r="M210" s="1068" t="str">
        <f>IF(ISTEXT(K210),K210,(K210/K22)*M22)</f>
        <v/>
      </c>
      <c r="N210" s="1062" t="str">
        <f>IF(A210=N16,D210,"")</f>
        <v/>
      </c>
      <c r="O210" s="1069" t="str">
        <f>IF(A210=N16,C210,"")</f>
        <v/>
      </c>
      <c r="P210" s="1070" t="str">
        <f>IF(ISTEXT(N210),N210,(N210/N22)*P22)</f>
        <v/>
      </c>
      <c r="Q210" s="1062" t="str">
        <f>IF(A210=Q16,D210,"")</f>
        <v/>
      </c>
      <c r="R210" s="1071" t="str">
        <f>IF(A210=Q16,C210,"")</f>
        <v/>
      </c>
      <c r="S210" s="1072" t="str">
        <f>IF(ISTEXT(Q210),Q210,(Q210/Q22)*S22)</f>
        <v/>
      </c>
      <c r="T210" s="1062" t="str">
        <f>IF(A210=T16,D210,"")</f>
        <v/>
      </c>
      <c r="U210" s="1073" t="str">
        <f>IF(A210=T16,C210,"")</f>
        <v/>
      </c>
      <c r="V210" s="1074" t="str">
        <f>IF(ISTEXT(T210),T210,(T210/T22)*V22)</f>
        <v/>
      </c>
      <c r="W210" s="1062" t="str">
        <f>IF(A210=W16,D210,"")</f>
        <v/>
      </c>
      <c r="X210" s="1075" t="str">
        <f>IF(A210=W16,C210,"")</f>
        <v/>
      </c>
      <c r="Y210" s="1076" t="str">
        <f>IF(ISTEXT(W210),W210,(W210/W22)*Y22)</f>
        <v/>
      </c>
      <c r="Z210" s="1062" t="str">
        <f>IF(A210=Z16,D210,"")</f>
        <v/>
      </c>
      <c r="AA210" s="1077" t="str">
        <f>IF(A210=Z16,C210,"")</f>
        <v/>
      </c>
      <c r="AB210" s="1078" t="str">
        <f>IF(ISTEXT(Z210),Z210,(Z210/Z22)*AB22)</f>
        <v/>
      </c>
      <c r="AC210" s="1062" t="str">
        <f>IF(A210=AC16,D210,"")</f>
        <v/>
      </c>
      <c r="AD210" s="1079" t="str">
        <f>IF(A210=AC16,C210,"")</f>
        <v/>
      </c>
      <c r="AE210" s="1080" t="str">
        <f>IF(ISTEXT(AC210),AC210,(AC210/AC22)*AE22)</f>
        <v/>
      </c>
      <c r="AF210" s="1062" t="str">
        <f>IF(A210=AF16,D210,"")</f>
        <v/>
      </c>
      <c r="AG210" s="1081" t="str">
        <f>IF(A210=AF16,C210,"")</f>
        <v/>
      </c>
      <c r="AH210" s="1082" t="str">
        <f>IF(ISTEXT(AF210),AF210,(AF210/AF22)*AH22)</f>
        <v/>
      </c>
      <c r="AI210" s="1062" t="str">
        <f>IF(A210=AI16,D210,"")</f>
        <v/>
      </c>
      <c r="AJ210" s="1083" t="str">
        <f>IF(A210=AI16,C210,"")</f>
        <v/>
      </c>
      <c r="AK210" s="1084" t="str">
        <f>IF(ISTEXT(AI210),AI210,(AI210/AI22)*AK22)</f>
        <v/>
      </c>
      <c r="AL210" s="1062" t="str">
        <f>IF(A210=AL16,D210,"")</f>
        <v/>
      </c>
      <c r="AM210" s="1085" t="str">
        <f>IF(A210=AL16,C210,"")</f>
        <v/>
      </c>
      <c r="AN210" s="1086" t="str">
        <f>IF(ISTEXT(AL210),AL210,(AL210/AL22)*AN22)</f>
        <v/>
      </c>
      <c r="AO210" s="1062" t="str">
        <f>IF(A210=AO16,D210,"")</f>
        <v/>
      </c>
      <c r="AP210" s="1087" t="str">
        <f>IF(A210=AO16,C210,"")</f>
        <v/>
      </c>
      <c r="AQ210" s="1088" t="str">
        <f>IF(ISTEXT(AO210),AO210,(AO210/AO22)*AQ22)</f>
        <v/>
      </c>
      <c r="AR210" s="1062" t="str">
        <f>IF(A210=AR16,D210,"")</f>
        <v/>
      </c>
      <c r="AS210" s="1089" t="str">
        <f>IF(A210=AR16,C210,"")</f>
        <v/>
      </c>
      <c r="AT210" s="1090" t="str">
        <f>IF(ISTEXT(AR210),AR210,(AR210/AR22)*AT22)</f>
        <v/>
      </c>
      <c r="AU210" s="1062" t="str">
        <f>IF(A210=AU16,D210,"")</f>
        <v/>
      </c>
      <c r="AV210" s="1091" t="str">
        <f>IF(A210=AU16,C210,"")</f>
        <v/>
      </c>
      <c r="AW210" s="1092" t="str">
        <f>IF(ISTEXT(AU210),AU210,(AU210/AU22)*AW22)</f>
        <v/>
      </c>
    </row>
    <row r="211" spans="1:49" ht="18.75">
      <c r="A211" s="1058"/>
      <c r="B211" s="1352"/>
      <c r="C211" s="1409"/>
      <c r="D211" s="1410"/>
      <c r="E211" s="1062" t="str">
        <f>IF(A211=E16,D211,"")</f>
        <v/>
      </c>
      <c r="F211" s="1063" t="str">
        <f>IF(A211=E16,C211,"")</f>
        <v/>
      </c>
      <c r="G211" s="1064" t="str">
        <f>IF(ISTEXT(E211),E211,(E211/E22)*G22)</f>
        <v/>
      </c>
      <c r="H211" s="1062" t="str">
        <f>IF(A211=H16,D211,"")</f>
        <v/>
      </c>
      <c r="I211" s="1065" t="str">
        <f>IF(A211=H16,C211,"")</f>
        <v/>
      </c>
      <c r="J211" s="1066" t="str">
        <f>IF(ISTEXT(H211),H211,(H211/H22)*J22)</f>
        <v/>
      </c>
      <c r="K211" s="1062" t="str">
        <f>IF(A211=K16,D211,"")</f>
        <v/>
      </c>
      <c r="L211" s="1067" t="str">
        <f>IF(A211=K16,C211,"")</f>
        <v/>
      </c>
      <c r="M211" s="1068" t="str">
        <f>IF(ISTEXT(K211),K211,(K211/K22)*M22)</f>
        <v/>
      </c>
      <c r="N211" s="1062" t="str">
        <f>IF(A211=N16,D211,"")</f>
        <v/>
      </c>
      <c r="O211" s="1069" t="str">
        <f>IF(A211=N16,C211,"")</f>
        <v/>
      </c>
      <c r="P211" s="1070" t="str">
        <f>IF(ISTEXT(N211),N211,(N211/N22)*P22)</f>
        <v/>
      </c>
      <c r="Q211" s="1062" t="str">
        <f>IF(A211=Q16,D211,"")</f>
        <v/>
      </c>
      <c r="R211" s="1071" t="str">
        <f>IF(A211=Q16,C211,"")</f>
        <v/>
      </c>
      <c r="S211" s="1072" t="str">
        <f>IF(ISTEXT(Q211),Q211,(Q211/Q22)*S22)</f>
        <v/>
      </c>
      <c r="T211" s="1062" t="str">
        <f>IF(A211=T16,D211,"")</f>
        <v/>
      </c>
      <c r="U211" s="1073" t="str">
        <f>IF(A211=T16,C211,"")</f>
        <v/>
      </c>
      <c r="V211" s="1074" t="str">
        <f>IF(ISTEXT(T211),T211,(T211/T22)*V22)</f>
        <v/>
      </c>
      <c r="W211" s="1062" t="str">
        <f>IF(A211=W16,D211,"")</f>
        <v/>
      </c>
      <c r="X211" s="1075" t="str">
        <f>IF(A211=W16,C211,"")</f>
        <v/>
      </c>
      <c r="Y211" s="1076" t="str">
        <f>IF(ISTEXT(W211),W211,(W211/W22)*Y22)</f>
        <v/>
      </c>
      <c r="Z211" s="1062" t="str">
        <f>IF(A211=Z16,D211,"")</f>
        <v/>
      </c>
      <c r="AA211" s="1077" t="str">
        <f>IF(A211=Z16,C211,"")</f>
        <v/>
      </c>
      <c r="AB211" s="1078" t="str">
        <f>IF(ISTEXT(Z211),Z211,(Z211/Z22)*AB22)</f>
        <v/>
      </c>
      <c r="AC211" s="1062" t="str">
        <f>IF(A211=AC16,D211,"")</f>
        <v/>
      </c>
      <c r="AD211" s="1079" t="str">
        <f>IF(A211=AC16,C211,"")</f>
        <v/>
      </c>
      <c r="AE211" s="1080" t="str">
        <f>IF(ISTEXT(AC211),AC211,(AC211/AC22)*AE22)</f>
        <v/>
      </c>
      <c r="AF211" s="1062" t="str">
        <f>IF(A211=AF16,D211,"")</f>
        <v/>
      </c>
      <c r="AG211" s="1081" t="str">
        <f>IF(A211=AF16,C211,"")</f>
        <v/>
      </c>
      <c r="AH211" s="1082" t="str">
        <f>IF(ISTEXT(AF211),AF211,(AF211/AF22)*AH22)</f>
        <v/>
      </c>
      <c r="AI211" s="1062" t="str">
        <f>IF(A211=AI16,D211,"")</f>
        <v/>
      </c>
      <c r="AJ211" s="1083" t="str">
        <f>IF(A211=AI16,C211,"")</f>
        <v/>
      </c>
      <c r="AK211" s="1084" t="str">
        <f>IF(ISTEXT(AI211),AI211,(AI211/AI22)*AK22)</f>
        <v/>
      </c>
      <c r="AL211" s="1062" t="str">
        <f>IF(A211=AL16,D211,"")</f>
        <v/>
      </c>
      <c r="AM211" s="1085" t="str">
        <f>IF(A211=AL16,C211,"")</f>
        <v/>
      </c>
      <c r="AN211" s="1086" t="str">
        <f>IF(ISTEXT(AL211),AL211,(AL211/AL22)*AN22)</f>
        <v/>
      </c>
      <c r="AO211" s="1062" t="str">
        <f>IF(A211=AO16,D211,"")</f>
        <v/>
      </c>
      <c r="AP211" s="1087" t="str">
        <f>IF(A211=AO16,C211,"")</f>
        <v/>
      </c>
      <c r="AQ211" s="1088" t="str">
        <f>IF(ISTEXT(AO211),AO211,(AO211/AO22)*AQ22)</f>
        <v/>
      </c>
      <c r="AR211" s="1062" t="str">
        <f>IF(A211=AR16,D211,"")</f>
        <v/>
      </c>
      <c r="AS211" s="1089" t="str">
        <f>IF(A211=AR16,C211,"")</f>
        <v/>
      </c>
      <c r="AT211" s="1090" t="str">
        <f>IF(ISTEXT(AR211),AR211,(AR211/AR22)*AT22)</f>
        <v/>
      </c>
      <c r="AU211" s="1062" t="str">
        <f>IF(A211=AU16,D211,"")</f>
        <v/>
      </c>
      <c r="AV211" s="1091" t="str">
        <f>IF(A211=AU16,C211,"")</f>
        <v/>
      </c>
      <c r="AW211" s="1092" t="str">
        <f>IF(ISTEXT(AU211),AU211,(AU211/AU22)*AW22)</f>
        <v/>
      </c>
    </row>
    <row r="212" spans="1:49" ht="18.75">
      <c r="A212" s="1058"/>
      <c r="B212" s="1352"/>
      <c r="C212" s="1409"/>
      <c r="D212" s="1410"/>
      <c r="E212" s="1062" t="str">
        <f>IF(A212=E16,D212,"")</f>
        <v/>
      </c>
      <c r="F212" s="1063" t="str">
        <f>IF(A212=E16,C212,"")</f>
        <v/>
      </c>
      <c r="G212" s="1064" t="str">
        <f>IF(ISTEXT(E212),E212,(E212/E22)*G22)</f>
        <v/>
      </c>
      <c r="H212" s="1062" t="str">
        <f>IF(A212=H16,D212,"")</f>
        <v/>
      </c>
      <c r="I212" s="1065" t="str">
        <f>IF(A212=H16,C212,"")</f>
        <v/>
      </c>
      <c r="J212" s="1066" t="str">
        <f>IF(ISTEXT(H212),H212,(H212/H22)*J22)</f>
        <v/>
      </c>
      <c r="K212" s="1062" t="str">
        <f>IF(A212=K16,D212,"")</f>
        <v/>
      </c>
      <c r="L212" s="1067" t="str">
        <f>IF(A212=K16,C212,"")</f>
        <v/>
      </c>
      <c r="M212" s="1068" t="str">
        <f>IF(ISTEXT(K212),K212,(K212/K22)*M22)</f>
        <v/>
      </c>
      <c r="N212" s="1062" t="str">
        <f>IF(A212=N16,D212,"")</f>
        <v/>
      </c>
      <c r="O212" s="1069" t="str">
        <f>IF(A212=N16,C212,"")</f>
        <v/>
      </c>
      <c r="P212" s="1070" t="str">
        <f>IF(ISTEXT(N212),N212,(N212/N22)*P22)</f>
        <v/>
      </c>
      <c r="Q212" s="1062" t="str">
        <f>IF(A212=Q16,D212,"")</f>
        <v/>
      </c>
      <c r="R212" s="1071" t="str">
        <f>IF(A212=Q16,C212,"")</f>
        <v/>
      </c>
      <c r="S212" s="1072" t="str">
        <f>IF(ISTEXT(Q212),Q212,(Q212/Q22)*S22)</f>
        <v/>
      </c>
      <c r="T212" s="1062" t="str">
        <f>IF(A212=T16,D212,"")</f>
        <v/>
      </c>
      <c r="U212" s="1073" t="str">
        <f>IF(A212=T16,C212,"")</f>
        <v/>
      </c>
      <c r="V212" s="1074" t="str">
        <f>IF(ISTEXT(T212),T212,(T212/T22)*V22)</f>
        <v/>
      </c>
      <c r="W212" s="1062" t="str">
        <f>IF(A212=W16,D212,"")</f>
        <v/>
      </c>
      <c r="X212" s="1075" t="str">
        <f>IF(A212=W16,C212,"")</f>
        <v/>
      </c>
      <c r="Y212" s="1076" t="str">
        <f>IF(ISTEXT(W212),W212,(W212/W22)*Y22)</f>
        <v/>
      </c>
      <c r="Z212" s="1062" t="str">
        <f>IF(A212=Z16,D212,"")</f>
        <v/>
      </c>
      <c r="AA212" s="1077" t="str">
        <f>IF(A212=Z16,C212,"")</f>
        <v/>
      </c>
      <c r="AB212" s="1078" t="str">
        <f>IF(ISTEXT(Z212),Z212,(Z212/Z22)*AB22)</f>
        <v/>
      </c>
      <c r="AC212" s="1062" t="str">
        <f>IF(A212=AC16,D212,"")</f>
        <v/>
      </c>
      <c r="AD212" s="1079" t="str">
        <f>IF(A212=AC16,C212,"")</f>
        <v/>
      </c>
      <c r="AE212" s="1080" t="str">
        <f>IF(ISTEXT(AC212),AC212,(AC212/AC22)*AE22)</f>
        <v/>
      </c>
      <c r="AF212" s="1062" t="str">
        <f>IF(A212=AF16,D212,"")</f>
        <v/>
      </c>
      <c r="AG212" s="1081" t="str">
        <f>IF(A212=AF16,C212,"")</f>
        <v/>
      </c>
      <c r="AH212" s="1082" t="str">
        <f>IF(ISTEXT(AF212),AF212,(AF212/AF22)*AH22)</f>
        <v/>
      </c>
      <c r="AI212" s="1062" t="str">
        <f>IF(A212=AI16,D212,"")</f>
        <v/>
      </c>
      <c r="AJ212" s="1083" t="str">
        <f>IF(A212=AI16,C212,"")</f>
        <v/>
      </c>
      <c r="AK212" s="1084" t="str">
        <f>IF(ISTEXT(AI212),AI212,(AI212/AI22)*AK22)</f>
        <v/>
      </c>
      <c r="AL212" s="1062" t="str">
        <f>IF(A212=AL16,D212,"")</f>
        <v/>
      </c>
      <c r="AM212" s="1085" t="str">
        <f>IF(A212=AL16,C212,"")</f>
        <v/>
      </c>
      <c r="AN212" s="1086" t="str">
        <f>IF(ISTEXT(AL212),AL212,(AL212/AL22)*AN22)</f>
        <v/>
      </c>
      <c r="AO212" s="1062" t="str">
        <f>IF(A212=AO16,D212,"")</f>
        <v/>
      </c>
      <c r="AP212" s="1087" t="str">
        <f>IF(A212=AO16,C212,"")</f>
        <v/>
      </c>
      <c r="AQ212" s="1088" t="str">
        <f>IF(ISTEXT(AO212),AO212,(AO212/AO22)*AQ22)</f>
        <v/>
      </c>
      <c r="AR212" s="1062" t="str">
        <f>IF(A212=AR16,D212,"")</f>
        <v/>
      </c>
      <c r="AS212" s="1089" t="str">
        <f>IF(A212=AR16,C212,"")</f>
        <v/>
      </c>
      <c r="AT212" s="1090" t="str">
        <f>IF(ISTEXT(AR212),AR212,(AR212/AR22)*AT22)</f>
        <v/>
      </c>
      <c r="AU212" s="1062" t="str">
        <f>IF(A212=AU16,D212,"")</f>
        <v/>
      </c>
      <c r="AV212" s="1091" t="str">
        <f>IF(A212=AU16,C212,"")</f>
        <v/>
      </c>
      <c r="AW212" s="1092" t="str">
        <f>IF(ISTEXT(AU212),AU212,(AU212/AU22)*AW22)</f>
        <v/>
      </c>
    </row>
    <row r="213" spans="1:49" ht="18.75">
      <c r="A213" s="1058"/>
      <c r="B213" s="1352"/>
      <c r="C213" s="1409"/>
      <c r="D213" s="1410"/>
      <c r="E213" s="1062" t="str">
        <f>IF(A213=E16,D213,"")</f>
        <v/>
      </c>
      <c r="F213" s="1063" t="str">
        <f>IF(A213=E16,C213,"")</f>
        <v/>
      </c>
      <c r="G213" s="1064" t="str">
        <f>IF(ISTEXT(E213),E213,(E213/E22)*G22)</f>
        <v/>
      </c>
      <c r="H213" s="1062" t="str">
        <f>IF(A213=H16,D213,"")</f>
        <v/>
      </c>
      <c r="I213" s="1065" t="str">
        <f>IF(A213=H16,C213,"")</f>
        <v/>
      </c>
      <c r="J213" s="1066" t="str">
        <f>IF(ISTEXT(H213),H213,(H213/H22)*J22)</f>
        <v/>
      </c>
      <c r="K213" s="1062" t="str">
        <f>IF(A213=K16,D213,"")</f>
        <v/>
      </c>
      <c r="L213" s="1067" t="str">
        <f>IF(A213=K16,C213,"")</f>
        <v/>
      </c>
      <c r="M213" s="1068" t="str">
        <f>IF(ISTEXT(K213),K213,(K213/K22)*M22)</f>
        <v/>
      </c>
      <c r="N213" s="1062" t="str">
        <f>IF(A213=N16,D213,"")</f>
        <v/>
      </c>
      <c r="O213" s="1069" t="str">
        <f>IF(A213=N16,C213,"")</f>
        <v/>
      </c>
      <c r="P213" s="1070" t="str">
        <f>IF(ISTEXT(N213),N213,(N213/N22)*P22)</f>
        <v/>
      </c>
      <c r="Q213" s="1062" t="str">
        <f>IF(A213=Q16,D213,"")</f>
        <v/>
      </c>
      <c r="R213" s="1071" t="str">
        <f>IF(A213=Q16,C213,"")</f>
        <v/>
      </c>
      <c r="S213" s="1072" t="str">
        <f>IF(ISTEXT(Q213),Q213,(Q213/Q22)*S22)</f>
        <v/>
      </c>
      <c r="T213" s="1062" t="str">
        <f>IF(A213=T16,D213,"")</f>
        <v/>
      </c>
      <c r="U213" s="1073" t="str">
        <f>IF(A213=T16,C213,"")</f>
        <v/>
      </c>
      <c r="V213" s="1074" t="str">
        <f>IF(ISTEXT(T213),T213,(T213/T22)*V22)</f>
        <v/>
      </c>
      <c r="W213" s="1062" t="str">
        <f>IF(A213=W16,D213,"")</f>
        <v/>
      </c>
      <c r="X213" s="1075" t="str">
        <f>IF(A213=W16,C213,"")</f>
        <v/>
      </c>
      <c r="Y213" s="1076" t="str">
        <f>IF(ISTEXT(W213),W213,(W213/W22)*Y22)</f>
        <v/>
      </c>
      <c r="Z213" s="1062" t="str">
        <f>IF(A213=Z16,D213,"")</f>
        <v/>
      </c>
      <c r="AA213" s="1077" t="str">
        <f>IF(A213=Z16,C213,"")</f>
        <v/>
      </c>
      <c r="AB213" s="1078" t="str">
        <f>IF(ISTEXT(Z213),Z213,(Z213/Z22)*AB22)</f>
        <v/>
      </c>
      <c r="AC213" s="1062" t="str">
        <f>IF(A213=AC16,D213,"")</f>
        <v/>
      </c>
      <c r="AD213" s="1079" t="str">
        <f>IF(A213=AC16,C213,"")</f>
        <v/>
      </c>
      <c r="AE213" s="1080" t="str">
        <f>IF(ISTEXT(AC213),AC213,(AC213/AC22)*AE22)</f>
        <v/>
      </c>
      <c r="AF213" s="1062" t="str">
        <f>IF(A213=AF16,D213,"")</f>
        <v/>
      </c>
      <c r="AG213" s="1081" t="str">
        <f>IF(A213=AF16,C213,"")</f>
        <v/>
      </c>
      <c r="AH213" s="1082" t="str">
        <f>IF(ISTEXT(AF213),AF213,(AF213/AF22)*AH22)</f>
        <v/>
      </c>
      <c r="AI213" s="1062" t="str">
        <f>IF(A213=AI16,D213,"")</f>
        <v/>
      </c>
      <c r="AJ213" s="1083" t="str">
        <f>IF(A213=AI16,C213,"")</f>
        <v/>
      </c>
      <c r="AK213" s="1084" t="str">
        <f>IF(ISTEXT(AI213),AI213,(AI213/AI22)*AK22)</f>
        <v/>
      </c>
      <c r="AL213" s="1062" t="str">
        <f>IF(A213=AL16,D213,"")</f>
        <v/>
      </c>
      <c r="AM213" s="1085" t="str">
        <f>IF(A213=AL16,C213,"")</f>
        <v/>
      </c>
      <c r="AN213" s="1086" t="str">
        <f>IF(ISTEXT(AL213),AL213,(AL213/AL22)*AN22)</f>
        <v/>
      </c>
      <c r="AO213" s="1062" t="str">
        <f>IF(A213=AO16,D213,"")</f>
        <v/>
      </c>
      <c r="AP213" s="1087" t="str">
        <f>IF(A213=AO16,C213,"")</f>
        <v/>
      </c>
      <c r="AQ213" s="1088" t="str">
        <f>IF(ISTEXT(AO213),AO213,(AO213/AO22)*AQ22)</f>
        <v/>
      </c>
      <c r="AR213" s="1062" t="str">
        <f>IF(A213=AR16,D213,"")</f>
        <v/>
      </c>
      <c r="AS213" s="1089" t="str">
        <f>IF(A213=AR16,C213,"")</f>
        <v/>
      </c>
      <c r="AT213" s="1090" t="str">
        <f>IF(ISTEXT(AR213),AR213,(AR213/AR22)*AT22)</f>
        <v/>
      </c>
      <c r="AU213" s="1062" t="str">
        <f>IF(A213=AU16,D213,"")</f>
        <v/>
      </c>
      <c r="AV213" s="1091" t="str">
        <f>IF(A213=AU16,C213,"")</f>
        <v/>
      </c>
      <c r="AW213" s="1092" t="str">
        <f>IF(ISTEXT(AU213),AU213,(AU213/AU22)*AW22)</f>
        <v/>
      </c>
    </row>
    <row r="214" spans="1:49" ht="18.75">
      <c r="A214" s="1058"/>
      <c r="B214" s="1352"/>
      <c r="C214" s="1409"/>
      <c r="D214" s="1410"/>
      <c r="E214" s="1062" t="str">
        <f>IF(A214=E16,D214,"")</f>
        <v/>
      </c>
      <c r="F214" s="1063" t="str">
        <f>IF(A214=E16,C214,"")</f>
        <v/>
      </c>
      <c r="G214" s="1064" t="str">
        <f>IF(ISTEXT(E214),E214,(E214/E22)*G22)</f>
        <v/>
      </c>
      <c r="H214" s="1062" t="str">
        <f>IF(A214=H16,D214,"")</f>
        <v/>
      </c>
      <c r="I214" s="1065" t="str">
        <f>IF(A214=H16,C214,"")</f>
        <v/>
      </c>
      <c r="J214" s="1066" t="str">
        <f>IF(ISTEXT(H214),H214,(H214/H22)*J22)</f>
        <v/>
      </c>
      <c r="K214" s="1062" t="str">
        <f>IF(A214=K16,D214,"")</f>
        <v/>
      </c>
      <c r="L214" s="1067" t="str">
        <f>IF(A214=K16,C214,"")</f>
        <v/>
      </c>
      <c r="M214" s="1068" t="str">
        <f>IF(ISTEXT(K214),K214,(K214/K22)*M22)</f>
        <v/>
      </c>
      <c r="N214" s="1062" t="str">
        <f>IF(A214=N16,D214,"")</f>
        <v/>
      </c>
      <c r="O214" s="1069" t="str">
        <f>IF(A214=N16,C214,"")</f>
        <v/>
      </c>
      <c r="P214" s="1070" t="str">
        <f>IF(ISTEXT(N214),N214,(N214/N22)*P22)</f>
        <v/>
      </c>
      <c r="Q214" s="1062" t="str">
        <f>IF(A214=Q16,D214,"")</f>
        <v/>
      </c>
      <c r="R214" s="1071" t="str">
        <f>IF(A214=Q16,C214,"")</f>
        <v/>
      </c>
      <c r="S214" s="1072" t="str">
        <f>IF(ISTEXT(Q214),Q214,(Q214/Q22)*S22)</f>
        <v/>
      </c>
      <c r="T214" s="1062" t="str">
        <f>IF(A214=T16,D214,"")</f>
        <v/>
      </c>
      <c r="U214" s="1073" t="str">
        <f>IF(A214=T16,C214,"")</f>
        <v/>
      </c>
      <c r="V214" s="1074" t="str">
        <f>IF(ISTEXT(T214),T214,(T214/T22)*V22)</f>
        <v/>
      </c>
      <c r="W214" s="1062" t="str">
        <f>IF(A214=W16,D214,"")</f>
        <v/>
      </c>
      <c r="X214" s="1075" t="str">
        <f>IF(A214=W16,C214,"")</f>
        <v/>
      </c>
      <c r="Y214" s="1076" t="str">
        <f>IF(ISTEXT(W214),W214,(W214/W22)*Y22)</f>
        <v/>
      </c>
      <c r="Z214" s="1062" t="str">
        <f>IF(A214=Z16,D214,"")</f>
        <v/>
      </c>
      <c r="AA214" s="1077" t="str">
        <f>IF(A214=Z16,C214,"")</f>
        <v/>
      </c>
      <c r="AB214" s="1078" t="str">
        <f>IF(ISTEXT(Z214),Z214,(Z214/Z22)*AB22)</f>
        <v/>
      </c>
      <c r="AC214" s="1062" t="str">
        <f>IF(A214=AC16,D214,"")</f>
        <v/>
      </c>
      <c r="AD214" s="1079" t="str">
        <f>IF(A214=AC16,C214,"")</f>
        <v/>
      </c>
      <c r="AE214" s="1080" t="str">
        <f>IF(ISTEXT(AC214),AC214,(AC214/AC22)*AE22)</f>
        <v/>
      </c>
      <c r="AF214" s="1062" t="str">
        <f>IF(A214=AF16,D214,"")</f>
        <v/>
      </c>
      <c r="AG214" s="1081" t="str">
        <f>IF(A214=AF16,C214,"")</f>
        <v/>
      </c>
      <c r="AH214" s="1082" t="str">
        <f>IF(ISTEXT(AF214),AF214,(AF214/AF22)*AH22)</f>
        <v/>
      </c>
      <c r="AI214" s="1062" t="str">
        <f>IF(A214=AI16,D214,"")</f>
        <v/>
      </c>
      <c r="AJ214" s="1083" t="str">
        <f>IF(A214=AI16,C214,"")</f>
        <v/>
      </c>
      <c r="AK214" s="1084" t="str">
        <f>IF(ISTEXT(AI214),AI214,(AI214/AI22)*AK22)</f>
        <v/>
      </c>
      <c r="AL214" s="1062" t="str">
        <f>IF(A214=AL16,D214,"")</f>
        <v/>
      </c>
      <c r="AM214" s="1085" t="str">
        <f>IF(A214=AL16,C214,"")</f>
        <v/>
      </c>
      <c r="AN214" s="1086" t="str">
        <f>IF(ISTEXT(AL214),AL214,(AL214/AL22)*AN22)</f>
        <v/>
      </c>
      <c r="AO214" s="1062" t="str">
        <f>IF(A214=AO16,D214,"")</f>
        <v/>
      </c>
      <c r="AP214" s="1087" t="str">
        <f>IF(A214=AO16,C214,"")</f>
        <v/>
      </c>
      <c r="AQ214" s="1088" t="str">
        <f>IF(ISTEXT(AO214),AO214,(AO214/AO22)*AQ22)</f>
        <v/>
      </c>
      <c r="AR214" s="1062" t="str">
        <f>IF(A214=AR16,D214,"")</f>
        <v/>
      </c>
      <c r="AS214" s="1089" t="str">
        <f>IF(A214=AR16,C214,"")</f>
        <v/>
      </c>
      <c r="AT214" s="1090" t="str">
        <f>IF(ISTEXT(AR214),AR214,(AR214/AR22)*AT22)</f>
        <v/>
      </c>
      <c r="AU214" s="1062" t="str">
        <f>IF(A214=AU16,D214,"")</f>
        <v/>
      </c>
      <c r="AV214" s="1091" t="str">
        <f>IF(A214=AU16,C214,"")</f>
        <v/>
      </c>
      <c r="AW214" s="1092" t="str">
        <f>IF(ISTEXT(AU214),AU214,(AU214/AU22)*AW22)</f>
        <v/>
      </c>
    </row>
    <row r="215" spans="1:49" ht="18.75">
      <c r="A215" s="1058"/>
      <c r="B215" s="1352"/>
      <c r="C215" s="1409"/>
      <c r="D215" s="1410"/>
      <c r="E215" s="1062" t="str">
        <f>IF(A215=E16,D215,"")</f>
        <v/>
      </c>
      <c r="F215" s="1063" t="str">
        <f>IF(A215=E16,C215,"")</f>
        <v/>
      </c>
      <c r="G215" s="1064" t="str">
        <f>IF(ISTEXT(E215),E215,(E215/E22)*G22)</f>
        <v/>
      </c>
      <c r="H215" s="1062" t="str">
        <f>IF(A215=H16,D215,"")</f>
        <v/>
      </c>
      <c r="I215" s="1065" t="str">
        <f>IF(A215=H16,C215,"")</f>
        <v/>
      </c>
      <c r="J215" s="1066" t="str">
        <f>IF(ISTEXT(H215),H215,(H215/H22)*J22)</f>
        <v/>
      </c>
      <c r="K215" s="1062" t="str">
        <f>IF(A215=K16,D215,"")</f>
        <v/>
      </c>
      <c r="L215" s="1067" t="str">
        <f>IF(A215=K16,C215,"")</f>
        <v/>
      </c>
      <c r="M215" s="1068" t="str">
        <f>IF(ISTEXT(K215),K215,(K215/K22)*M22)</f>
        <v/>
      </c>
      <c r="N215" s="1062" t="str">
        <f>IF(A215=N16,D215,"")</f>
        <v/>
      </c>
      <c r="O215" s="1069" t="str">
        <f>IF(A215=N16,C215,"")</f>
        <v/>
      </c>
      <c r="P215" s="1070" t="str">
        <f>IF(ISTEXT(N215),N215,(N215/N22)*P22)</f>
        <v/>
      </c>
      <c r="Q215" s="1062" t="str">
        <f>IF(A215=Q16,D215,"")</f>
        <v/>
      </c>
      <c r="R215" s="1071" t="str">
        <f>IF(A215=Q16,C215,"")</f>
        <v/>
      </c>
      <c r="S215" s="1072" t="str">
        <f>IF(ISTEXT(Q215),Q215,(Q215/Q22)*S22)</f>
        <v/>
      </c>
      <c r="T215" s="1062" t="str">
        <f>IF(A215=T16,D215,"")</f>
        <v/>
      </c>
      <c r="U215" s="1073" t="str">
        <f>IF(A215=T16,C215,"")</f>
        <v/>
      </c>
      <c r="V215" s="1074" t="str">
        <f>IF(ISTEXT(T215),T215,(T215/T22)*V22)</f>
        <v/>
      </c>
      <c r="W215" s="1062" t="str">
        <f>IF(A215=W16,D215,"")</f>
        <v/>
      </c>
      <c r="X215" s="1075" t="str">
        <f>IF(A215=W16,C215,"")</f>
        <v/>
      </c>
      <c r="Y215" s="1076" t="str">
        <f>IF(ISTEXT(W215),W215,(W215/W22)*Y22)</f>
        <v/>
      </c>
      <c r="Z215" s="1062" t="str">
        <f>IF(A215=Z16,D215,"")</f>
        <v/>
      </c>
      <c r="AA215" s="1077" t="str">
        <f>IF(A215=Z16,C215,"")</f>
        <v/>
      </c>
      <c r="AB215" s="1078" t="str">
        <f>IF(ISTEXT(Z215),Z215,(Z215/Z22)*AB22)</f>
        <v/>
      </c>
      <c r="AC215" s="1062" t="str">
        <f>IF(A215=AC16,D215,"")</f>
        <v/>
      </c>
      <c r="AD215" s="1079" t="str">
        <f>IF(A215=AC16,C215,"")</f>
        <v/>
      </c>
      <c r="AE215" s="1080" t="str">
        <f>IF(ISTEXT(AC215),AC215,(AC215/AC22)*AE22)</f>
        <v/>
      </c>
      <c r="AF215" s="1062" t="str">
        <f>IF(A215=AF16,D215,"")</f>
        <v/>
      </c>
      <c r="AG215" s="1081" t="str">
        <f>IF(A215=AF16,C215,"")</f>
        <v/>
      </c>
      <c r="AH215" s="1082" t="str">
        <f>IF(ISTEXT(AF215),AF215,(AF215/AF22)*AH22)</f>
        <v/>
      </c>
      <c r="AI215" s="1062" t="str">
        <f>IF(A215=AI16,D215,"")</f>
        <v/>
      </c>
      <c r="AJ215" s="1083" t="str">
        <f>IF(A215=AI16,C215,"")</f>
        <v/>
      </c>
      <c r="AK215" s="1084" t="str">
        <f>IF(ISTEXT(AI215),AI215,(AI215/AI22)*AK22)</f>
        <v/>
      </c>
      <c r="AL215" s="1062" t="str">
        <f>IF(A215=AL16,D215,"")</f>
        <v/>
      </c>
      <c r="AM215" s="1085" t="str">
        <f>IF(A215=AL16,C215,"")</f>
        <v/>
      </c>
      <c r="AN215" s="1086" t="str">
        <f>IF(ISTEXT(AL215),AL215,(AL215/AL22)*AN22)</f>
        <v/>
      </c>
      <c r="AO215" s="1062" t="str">
        <f>IF(A215=AO16,D215,"")</f>
        <v/>
      </c>
      <c r="AP215" s="1087" t="str">
        <f>IF(A215=AO16,C215,"")</f>
        <v/>
      </c>
      <c r="AQ215" s="1088" t="str">
        <f>IF(ISTEXT(AO215),AO215,(AO215/AO22)*AQ22)</f>
        <v/>
      </c>
      <c r="AR215" s="1062" t="str">
        <f>IF(A215=AR16,D215,"")</f>
        <v/>
      </c>
      <c r="AS215" s="1089" t="str">
        <f>IF(A215=AR16,C215,"")</f>
        <v/>
      </c>
      <c r="AT215" s="1090" t="str">
        <f>IF(ISTEXT(AR215),AR215,(AR215/AR22)*AT22)</f>
        <v/>
      </c>
      <c r="AU215" s="1062" t="str">
        <f>IF(A215=AU16,D215,"")</f>
        <v/>
      </c>
      <c r="AV215" s="1091" t="str">
        <f>IF(A215=AU16,C215,"")</f>
        <v/>
      </c>
      <c r="AW215" s="1092" t="str">
        <f>IF(ISTEXT(AU215),AU215,(AU215/AU22)*AW22)</f>
        <v/>
      </c>
    </row>
    <row r="216" spans="1:49" ht="18.75">
      <c r="A216" s="1058"/>
      <c r="B216" s="1352"/>
      <c r="C216" s="1409"/>
      <c r="D216" s="1410"/>
      <c r="E216" s="1062" t="str">
        <f>IF(A216=E16,D216,"")</f>
        <v/>
      </c>
      <c r="F216" s="1063" t="str">
        <f>IF(A216=E16,C216,"")</f>
        <v/>
      </c>
      <c r="G216" s="1064" t="str">
        <f>IF(ISTEXT(E216),E216,(E216/E22)*G22)</f>
        <v/>
      </c>
      <c r="H216" s="1062" t="str">
        <f>IF(A216=H16,D216,"")</f>
        <v/>
      </c>
      <c r="I216" s="1065" t="str">
        <f>IF(A216=H16,C216,"")</f>
        <v/>
      </c>
      <c r="J216" s="1066" t="str">
        <f>IF(ISTEXT(H216),H216,(H216/H22)*J22)</f>
        <v/>
      </c>
      <c r="K216" s="1062" t="str">
        <f>IF(A216=K16,D216,"")</f>
        <v/>
      </c>
      <c r="L216" s="1067" t="str">
        <f>IF(A216=K16,C216,"")</f>
        <v/>
      </c>
      <c r="M216" s="1068" t="str">
        <f>IF(ISTEXT(K216),K216,(K216/K22)*M22)</f>
        <v/>
      </c>
      <c r="N216" s="1062" t="str">
        <f>IF(A216=N16,D216,"")</f>
        <v/>
      </c>
      <c r="O216" s="1069" t="str">
        <f>IF(A216=N16,C216,"")</f>
        <v/>
      </c>
      <c r="P216" s="1070" t="str">
        <f>IF(ISTEXT(N216),N216,(N216/N22)*P22)</f>
        <v/>
      </c>
      <c r="Q216" s="1062" t="str">
        <f>IF(A216=Q16,D216,"")</f>
        <v/>
      </c>
      <c r="R216" s="1071" t="str">
        <f>IF(A216=Q16,C216,"")</f>
        <v/>
      </c>
      <c r="S216" s="1072" t="str">
        <f>IF(ISTEXT(Q216),Q216,(Q216/Q22)*S22)</f>
        <v/>
      </c>
      <c r="T216" s="1062" t="str">
        <f>IF(A216=T16,D216,"")</f>
        <v/>
      </c>
      <c r="U216" s="1073" t="str">
        <f>IF(A216=T16,C216,"")</f>
        <v/>
      </c>
      <c r="V216" s="1074" t="str">
        <f>IF(ISTEXT(T216),T216,(T216/T22)*V22)</f>
        <v/>
      </c>
      <c r="W216" s="1062" t="str">
        <f>IF(A216=W16,D216,"")</f>
        <v/>
      </c>
      <c r="X216" s="1075" t="str">
        <f>IF(A216=W16,C216,"")</f>
        <v/>
      </c>
      <c r="Y216" s="1076" t="str">
        <f>IF(ISTEXT(W216),W216,(W216/W22)*Y22)</f>
        <v/>
      </c>
      <c r="Z216" s="1062" t="str">
        <f>IF(A216=Z16,D216,"")</f>
        <v/>
      </c>
      <c r="AA216" s="1077" t="str">
        <f>IF(A216=Z16,C216,"")</f>
        <v/>
      </c>
      <c r="AB216" s="1078" t="str">
        <f>IF(ISTEXT(Z216),Z216,(Z216/Z22)*AB22)</f>
        <v/>
      </c>
      <c r="AC216" s="1062" t="str">
        <f>IF(A216=AC16,D216,"")</f>
        <v/>
      </c>
      <c r="AD216" s="1079" t="str">
        <f>IF(A216=AC16,C216,"")</f>
        <v/>
      </c>
      <c r="AE216" s="1080" t="str">
        <f>IF(ISTEXT(AC216),AC216,(AC216/AC22)*AE22)</f>
        <v/>
      </c>
      <c r="AF216" s="1062" t="str">
        <f>IF(A216=AF16,D216,"")</f>
        <v/>
      </c>
      <c r="AG216" s="1081" t="str">
        <f>IF(A216=AF16,C216,"")</f>
        <v/>
      </c>
      <c r="AH216" s="1082" t="str">
        <f>IF(ISTEXT(AF216),AF216,(AF216/AF22)*AH22)</f>
        <v/>
      </c>
      <c r="AI216" s="1062" t="str">
        <f>IF(A216=AI16,D216,"")</f>
        <v/>
      </c>
      <c r="AJ216" s="1083" t="str">
        <f>IF(A216=AI16,C216,"")</f>
        <v/>
      </c>
      <c r="AK216" s="1084" t="str">
        <f>IF(ISTEXT(AI216),AI216,(AI216/AI22)*AK22)</f>
        <v/>
      </c>
      <c r="AL216" s="1062" t="str">
        <f>IF(A216=AL16,D216,"")</f>
        <v/>
      </c>
      <c r="AM216" s="1085" t="str">
        <f>IF(A216=AL16,C216,"")</f>
        <v/>
      </c>
      <c r="AN216" s="1086" t="str">
        <f>IF(ISTEXT(AL216),AL216,(AL216/AL22)*AN22)</f>
        <v/>
      </c>
      <c r="AO216" s="1062" t="str">
        <f>IF(A216=AO16,D216,"")</f>
        <v/>
      </c>
      <c r="AP216" s="1087" t="str">
        <f>IF(A216=AO16,C216,"")</f>
        <v/>
      </c>
      <c r="AQ216" s="1088" t="str">
        <f>IF(ISTEXT(AO216),AO216,(AO216/AO22)*AQ22)</f>
        <v/>
      </c>
      <c r="AR216" s="1062" t="str">
        <f>IF(A216=AR16,D216,"")</f>
        <v/>
      </c>
      <c r="AS216" s="1089" t="str">
        <f>IF(A216=AR16,C216,"")</f>
        <v/>
      </c>
      <c r="AT216" s="1090" t="str">
        <f>IF(ISTEXT(AR216),AR216,(AR216/AR22)*AT22)</f>
        <v/>
      </c>
      <c r="AU216" s="1062" t="str">
        <f>IF(A216=AU16,D216,"")</f>
        <v/>
      </c>
      <c r="AV216" s="1091" t="str">
        <f>IF(A216=AU16,C216,"")</f>
        <v/>
      </c>
      <c r="AW216" s="1092" t="str">
        <f>IF(ISTEXT(AU216),AU216,(AU216/AU22)*AW22)</f>
        <v/>
      </c>
    </row>
    <row r="217" spans="1:49" ht="18.75">
      <c r="A217" s="1058"/>
      <c r="B217" s="1352"/>
      <c r="C217" s="1409"/>
      <c r="D217" s="1410"/>
      <c r="E217" s="1062" t="str">
        <f>IF(A217=E16,D217,"")</f>
        <v/>
      </c>
      <c r="F217" s="1063" t="str">
        <f>IF(A217=E16,C217,"")</f>
        <v/>
      </c>
      <c r="G217" s="1064" t="str">
        <f>IF(ISTEXT(E217),E217,(E217/E22)*G22)</f>
        <v/>
      </c>
      <c r="H217" s="1062" t="str">
        <f>IF(A217=H16,D217,"")</f>
        <v/>
      </c>
      <c r="I217" s="1065" t="str">
        <f>IF(A217=H16,C217,"")</f>
        <v/>
      </c>
      <c r="J217" s="1066" t="str">
        <f>IF(ISTEXT(H217),H217,(H217/H22)*J22)</f>
        <v/>
      </c>
      <c r="K217" s="1062" t="str">
        <f>IF(A217=K16,D217,"")</f>
        <v/>
      </c>
      <c r="L217" s="1067" t="str">
        <f>IF(A217=K16,C217,"")</f>
        <v/>
      </c>
      <c r="M217" s="1068" t="str">
        <f>IF(ISTEXT(K217),K217,(K217/K22)*M22)</f>
        <v/>
      </c>
      <c r="N217" s="1062" t="str">
        <f>IF(A217=N16,D217,"")</f>
        <v/>
      </c>
      <c r="O217" s="1069" t="str">
        <f>IF(A217=N16,C217,"")</f>
        <v/>
      </c>
      <c r="P217" s="1070" t="str">
        <f>IF(ISTEXT(N217),N217,(N217/N22)*P22)</f>
        <v/>
      </c>
      <c r="Q217" s="1062" t="str">
        <f>IF(A217=Q16,D217,"")</f>
        <v/>
      </c>
      <c r="R217" s="1071" t="str">
        <f>IF(A217=Q16,C217,"")</f>
        <v/>
      </c>
      <c r="S217" s="1072" t="str">
        <f>IF(ISTEXT(Q217),Q217,(Q217/Q22)*S22)</f>
        <v/>
      </c>
      <c r="T217" s="1062" t="str">
        <f>IF(A217=T16,D217,"")</f>
        <v/>
      </c>
      <c r="U217" s="1073" t="str">
        <f>IF(A217=T16,C217,"")</f>
        <v/>
      </c>
      <c r="V217" s="1074" t="str">
        <f>IF(ISTEXT(T217),T217,(T217/T22)*V22)</f>
        <v/>
      </c>
      <c r="W217" s="1062" t="str">
        <f>IF(A217=W16,D217,"")</f>
        <v/>
      </c>
      <c r="X217" s="1075" t="str">
        <f>IF(A217=W16,C217,"")</f>
        <v/>
      </c>
      <c r="Y217" s="1076" t="str">
        <f>IF(ISTEXT(W217),W217,(W217/W22)*Y22)</f>
        <v/>
      </c>
      <c r="Z217" s="1062" t="str">
        <f>IF(A217=Z16,D217,"")</f>
        <v/>
      </c>
      <c r="AA217" s="1077" t="str">
        <f>IF(A217=Z16,C217,"")</f>
        <v/>
      </c>
      <c r="AB217" s="1078" t="str">
        <f>IF(ISTEXT(Z217),Z217,(Z217/Z22)*AB22)</f>
        <v/>
      </c>
      <c r="AC217" s="1062" t="str">
        <f>IF(A217=AC16,D217,"")</f>
        <v/>
      </c>
      <c r="AD217" s="1079" t="str">
        <f>IF(A217=AC16,C217,"")</f>
        <v/>
      </c>
      <c r="AE217" s="1080" t="str">
        <f>IF(ISTEXT(AC217),AC217,(AC217/AC22)*AE22)</f>
        <v/>
      </c>
      <c r="AF217" s="1062" t="str">
        <f>IF(A217=AF16,D217,"")</f>
        <v/>
      </c>
      <c r="AG217" s="1081" t="str">
        <f>IF(A217=AF16,C217,"")</f>
        <v/>
      </c>
      <c r="AH217" s="1082" t="str">
        <f>IF(ISTEXT(AF217),AF217,(AF217/AF22)*AH22)</f>
        <v/>
      </c>
      <c r="AI217" s="1062" t="str">
        <f>IF(A217=AI16,D217,"")</f>
        <v/>
      </c>
      <c r="AJ217" s="1083" t="str">
        <f>IF(A217=AI16,C217,"")</f>
        <v/>
      </c>
      <c r="AK217" s="1084" t="str">
        <f>IF(ISTEXT(AI217),AI217,(AI217/AI22)*AK22)</f>
        <v/>
      </c>
      <c r="AL217" s="1062" t="str">
        <f>IF(A217=AL16,D217,"")</f>
        <v/>
      </c>
      <c r="AM217" s="1085" t="str">
        <f>IF(A217=AL16,C217,"")</f>
        <v/>
      </c>
      <c r="AN217" s="1086" t="str">
        <f>IF(ISTEXT(AL217),AL217,(AL217/AL22)*AN22)</f>
        <v/>
      </c>
      <c r="AO217" s="1062" t="str">
        <f>IF(A217=AO16,D217,"")</f>
        <v/>
      </c>
      <c r="AP217" s="1087" t="str">
        <f>IF(A217=AO16,C217,"")</f>
        <v/>
      </c>
      <c r="AQ217" s="1088" t="str">
        <f>IF(ISTEXT(AO217),AO217,(AO217/AO22)*AQ22)</f>
        <v/>
      </c>
      <c r="AR217" s="1062" t="str">
        <f>IF(A217=AR16,D217,"")</f>
        <v/>
      </c>
      <c r="AS217" s="1089" t="str">
        <f>IF(A217=AR16,C217,"")</f>
        <v/>
      </c>
      <c r="AT217" s="1090" t="str">
        <f>IF(ISTEXT(AR217),AR217,(AR217/AR22)*AT22)</f>
        <v/>
      </c>
      <c r="AU217" s="1062" t="str">
        <f>IF(A217=AU16,D217,"")</f>
        <v/>
      </c>
      <c r="AV217" s="1091" t="str">
        <f>IF(A217=AU16,C217,"")</f>
        <v/>
      </c>
      <c r="AW217" s="1092" t="str">
        <f>IF(ISTEXT(AU217),AU217,(AU217/AU22)*AW22)</f>
        <v/>
      </c>
    </row>
    <row r="218" spans="1:49" ht="18.75">
      <c r="A218" s="1058"/>
      <c r="B218" s="1352"/>
      <c r="C218" s="1409"/>
      <c r="D218" s="1410"/>
      <c r="E218" s="1062" t="str">
        <f>IF(A218=E16,D218,"")</f>
        <v/>
      </c>
      <c r="F218" s="1063" t="str">
        <f>IF(A218=E16,C218,"")</f>
        <v/>
      </c>
      <c r="G218" s="1064" t="str">
        <f>IF(ISTEXT(E218),E218,(E218/E22)*G22)</f>
        <v/>
      </c>
      <c r="H218" s="1062" t="str">
        <f>IF(A218=H16,D218,"")</f>
        <v/>
      </c>
      <c r="I218" s="1065" t="str">
        <f>IF(A218=H16,C218,"")</f>
        <v/>
      </c>
      <c r="J218" s="1066" t="str">
        <f>IF(ISTEXT(H218),H218,(H218/H22)*J22)</f>
        <v/>
      </c>
      <c r="K218" s="1062" t="str">
        <f>IF(A218=K16,D218,"")</f>
        <v/>
      </c>
      <c r="L218" s="1067" t="str">
        <f>IF(A218=K16,C218,"")</f>
        <v/>
      </c>
      <c r="M218" s="1068" t="str">
        <f>IF(ISTEXT(K218),K218,(K218/K22)*M22)</f>
        <v/>
      </c>
      <c r="N218" s="1062" t="str">
        <f>IF(A218=N16,D218,"")</f>
        <v/>
      </c>
      <c r="O218" s="1069" t="str">
        <f>IF(A218=N16,C218,"")</f>
        <v/>
      </c>
      <c r="P218" s="1070" t="str">
        <f>IF(ISTEXT(N218),N218,(N218/N22)*P22)</f>
        <v/>
      </c>
      <c r="Q218" s="1062" t="str">
        <f>IF(A218=Q16,D218,"")</f>
        <v/>
      </c>
      <c r="R218" s="1071" t="str">
        <f>IF(A218=Q16,C218,"")</f>
        <v/>
      </c>
      <c r="S218" s="1072" t="str">
        <f>IF(ISTEXT(Q218),Q218,(Q218/Q22)*S22)</f>
        <v/>
      </c>
      <c r="T218" s="1062" t="str">
        <f>IF(A218=T16,D218,"")</f>
        <v/>
      </c>
      <c r="U218" s="1073" t="str">
        <f>IF(A218=T16,C218,"")</f>
        <v/>
      </c>
      <c r="V218" s="1074" t="str">
        <f>IF(ISTEXT(T218),T218,(T218/T22)*V22)</f>
        <v/>
      </c>
      <c r="W218" s="1062" t="str">
        <f>IF(A218=W16,D218,"")</f>
        <v/>
      </c>
      <c r="X218" s="1075" t="str">
        <f>IF(A218=W16,C218,"")</f>
        <v/>
      </c>
      <c r="Y218" s="1076" t="str">
        <f>IF(ISTEXT(W218),W218,(W218/W22)*Y22)</f>
        <v/>
      </c>
      <c r="Z218" s="1062" t="str">
        <f>IF(A218=Z16,D218,"")</f>
        <v/>
      </c>
      <c r="AA218" s="1077" t="str">
        <f>IF(A218=Z16,C218,"")</f>
        <v/>
      </c>
      <c r="AB218" s="1078" t="str">
        <f>IF(ISTEXT(Z218),Z218,(Z218/Z22)*AB22)</f>
        <v/>
      </c>
      <c r="AC218" s="1062" t="str">
        <f>IF(A218=AC16,D218,"")</f>
        <v/>
      </c>
      <c r="AD218" s="1079" t="str">
        <f>IF(A218=AC16,C218,"")</f>
        <v/>
      </c>
      <c r="AE218" s="1080" t="str">
        <f>IF(ISTEXT(AC218),AC218,(AC218/AC22)*AE22)</f>
        <v/>
      </c>
      <c r="AF218" s="1062" t="str">
        <f>IF(A218=AF16,D218,"")</f>
        <v/>
      </c>
      <c r="AG218" s="1081" t="str">
        <f>IF(A218=AF16,C218,"")</f>
        <v/>
      </c>
      <c r="AH218" s="1082" t="str">
        <f>IF(ISTEXT(AF218),AF218,(AF218/AF22)*AH22)</f>
        <v/>
      </c>
      <c r="AI218" s="1062" t="str">
        <f>IF(A218=AI16,D218,"")</f>
        <v/>
      </c>
      <c r="AJ218" s="1083" t="str">
        <f>IF(A218=AI16,C218,"")</f>
        <v/>
      </c>
      <c r="AK218" s="1084" t="str">
        <f>IF(ISTEXT(AI218),AI218,(AI218/AI22)*AK22)</f>
        <v/>
      </c>
      <c r="AL218" s="1062" t="str">
        <f>IF(A218=AL16,D218,"")</f>
        <v/>
      </c>
      <c r="AM218" s="1085" t="str">
        <f>IF(A218=AL16,C218,"")</f>
        <v/>
      </c>
      <c r="AN218" s="1086" t="str">
        <f>IF(ISTEXT(AL218),AL218,(AL218/AL22)*AN22)</f>
        <v/>
      </c>
      <c r="AO218" s="1062" t="str">
        <f>IF(A218=AO16,D218,"")</f>
        <v/>
      </c>
      <c r="AP218" s="1087" t="str">
        <f>IF(A218=AO16,C218,"")</f>
        <v/>
      </c>
      <c r="AQ218" s="1088" t="str">
        <f>IF(ISTEXT(AO218),AO218,(AO218/AO22)*AQ22)</f>
        <v/>
      </c>
      <c r="AR218" s="1062" t="str">
        <f>IF(A218=AR16,D218,"")</f>
        <v/>
      </c>
      <c r="AS218" s="1089" t="str">
        <f>IF(A218=AR16,C218,"")</f>
        <v/>
      </c>
      <c r="AT218" s="1090" t="str">
        <f>IF(ISTEXT(AR218),AR218,(AR218/AR22)*AT22)</f>
        <v/>
      </c>
      <c r="AU218" s="1062" t="str">
        <f>IF(A218=AU16,D218,"")</f>
        <v/>
      </c>
      <c r="AV218" s="1091" t="str">
        <f>IF(A218=AU16,C218,"")</f>
        <v/>
      </c>
      <c r="AW218" s="1092" t="str">
        <f>IF(ISTEXT(AU218),AU218,(AU218/AU22)*AW22)</f>
        <v/>
      </c>
    </row>
    <row r="219" spans="1:49" ht="18.75">
      <c r="A219" s="1058"/>
      <c r="B219" s="1352"/>
      <c r="C219" s="1409"/>
      <c r="D219" s="1410"/>
      <c r="E219" s="1062" t="str">
        <f>IF(A219=E16,D219,"")</f>
        <v/>
      </c>
      <c r="F219" s="1063" t="str">
        <f>IF(A219=E16,C219,"")</f>
        <v/>
      </c>
      <c r="G219" s="1064" t="str">
        <f>IF(ISTEXT(E219),E219,(E219/E22)*G22)</f>
        <v/>
      </c>
      <c r="H219" s="1062" t="str">
        <f>IF(A219=H16,D219,"")</f>
        <v/>
      </c>
      <c r="I219" s="1065" t="str">
        <f>IF(A219=H16,C219,"")</f>
        <v/>
      </c>
      <c r="J219" s="1066" t="str">
        <f>IF(ISTEXT(H219),H219,(H219/H22)*J22)</f>
        <v/>
      </c>
      <c r="K219" s="1062" t="str">
        <f>IF(A219=K16,D219,"")</f>
        <v/>
      </c>
      <c r="L219" s="1067" t="str">
        <f>IF(A219=K16,C219,"")</f>
        <v/>
      </c>
      <c r="M219" s="1068" t="str">
        <f>IF(ISTEXT(K219),K219,(K219/K22)*M22)</f>
        <v/>
      </c>
      <c r="N219" s="1062" t="str">
        <f>IF(A219=N16,D219,"")</f>
        <v/>
      </c>
      <c r="O219" s="1069" t="str">
        <f>IF(A219=N16,C219,"")</f>
        <v/>
      </c>
      <c r="P219" s="1070" t="str">
        <f>IF(ISTEXT(N219),N219,(N219/N22)*P22)</f>
        <v/>
      </c>
      <c r="Q219" s="1062" t="str">
        <f>IF(A219=Q16,D219,"")</f>
        <v/>
      </c>
      <c r="R219" s="1071" t="str">
        <f>IF(A219=Q16,C219,"")</f>
        <v/>
      </c>
      <c r="S219" s="1072" t="str">
        <f>IF(ISTEXT(Q219),Q219,(Q219/Q22)*S22)</f>
        <v/>
      </c>
      <c r="T219" s="1062" t="str">
        <f>IF(A219=T16,D219,"")</f>
        <v/>
      </c>
      <c r="U219" s="1073" t="str">
        <f>IF(A219=T16,C219,"")</f>
        <v/>
      </c>
      <c r="V219" s="1074" t="str">
        <f>IF(ISTEXT(T219),T219,(T219/T22)*V22)</f>
        <v/>
      </c>
      <c r="W219" s="1062" t="str">
        <f>IF(A219=W16,D219,"")</f>
        <v/>
      </c>
      <c r="X219" s="1075" t="str">
        <f>IF(A219=W16,C219,"")</f>
        <v/>
      </c>
      <c r="Y219" s="1076" t="str">
        <f>IF(ISTEXT(W219),W219,(W219/W22)*Y22)</f>
        <v/>
      </c>
      <c r="Z219" s="1062" t="str">
        <f>IF(A219=Z16,D219,"")</f>
        <v/>
      </c>
      <c r="AA219" s="1077" t="str">
        <f>IF(A219=Z16,C219,"")</f>
        <v/>
      </c>
      <c r="AB219" s="1078" t="str">
        <f>IF(ISTEXT(Z219),Z219,(Z219/Z22)*AB22)</f>
        <v/>
      </c>
      <c r="AC219" s="1062" t="str">
        <f>IF(A219=AC16,D219,"")</f>
        <v/>
      </c>
      <c r="AD219" s="1079" t="str">
        <f>IF(A219=AC16,C219,"")</f>
        <v/>
      </c>
      <c r="AE219" s="1080" t="str">
        <f>IF(ISTEXT(AC219),AC219,(AC219/AC22)*AE22)</f>
        <v/>
      </c>
      <c r="AF219" s="1062" t="str">
        <f>IF(A219=AF16,D219,"")</f>
        <v/>
      </c>
      <c r="AG219" s="1081" t="str">
        <f>IF(A219=AF16,C219,"")</f>
        <v/>
      </c>
      <c r="AH219" s="1082" t="str">
        <f>IF(ISTEXT(AF219),AF219,(AF219/AF22)*AH22)</f>
        <v/>
      </c>
      <c r="AI219" s="1062" t="str">
        <f>IF(A219=AI16,D219,"")</f>
        <v/>
      </c>
      <c r="AJ219" s="1083" t="str">
        <f>IF(A219=AI16,C219,"")</f>
        <v/>
      </c>
      <c r="AK219" s="1084" t="str">
        <f>IF(ISTEXT(AI219),AI219,(AI219/AI22)*AK22)</f>
        <v/>
      </c>
      <c r="AL219" s="1062" t="str">
        <f>IF(A219=AL16,D219,"")</f>
        <v/>
      </c>
      <c r="AM219" s="1085" t="str">
        <f>IF(A219=AL16,C219,"")</f>
        <v/>
      </c>
      <c r="AN219" s="1086" t="str">
        <f>IF(ISTEXT(AL219),AL219,(AL219/AL22)*AN22)</f>
        <v/>
      </c>
      <c r="AO219" s="1062" t="str">
        <f>IF(A219=AO16,D219,"")</f>
        <v/>
      </c>
      <c r="AP219" s="1087" t="str">
        <f>IF(A219=AO16,C219,"")</f>
        <v/>
      </c>
      <c r="AQ219" s="1088" t="str">
        <f>IF(ISTEXT(AO219),AO219,(AO219/AO22)*AQ22)</f>
        <v/>
      </c>
      <c r="AR219" s="1062" t="str">
        <f>IF(A219=AR16,D219,"")</f>
        <v/>
      </c>
      <c r="AS219" s="1089" t="str">
        <f>IF(A219=AR16,C219,"")</f>
        <v/>
      </c>
      <c r="AT219" s="1090" t="str">
        <f>IF(ISTEXT(AR219),AR219,(AR219/AR22)*AT22)</f>
        <v/>
      </c>
      <c r="AU219" s="1062" t="str">
        <f>IF(A219=AU16,D219,"")</f>
        <v/>
      </c>
      <c r="AV219" s="1091" t="str">
        <f>IF(A219=AU16,C219,"")</f>
        <v/>
      </c>
      <c r="AW219" s="1092" t="str">
        <f>IF(ISTEXT(AU219),AU219,(AU219/AU22)*AW22)</f>
        <v/>
      </c>
    </row>
    <row r="220" spans="1:49" ht="18.75">
      <c r="A220" s="1058"/>
      <c r="B220" s="1352"/>
      <c r="C220" s="1409"/>
      <c r="D220" s="1410"/>
      <c r="E220" s="1062" t="str">
        <f>IF(A220=E16,D220,"")</f>
        <v/>
      </c>
      <c r="F220" s="1063" t="str">
        <f>IF(A220=E16,C220,"")</f>
        <v/>
      </c>
      <c r="G220" s="1064" t="str">
        <f>IF(ISTEXT(E220),E220,(E220/E22)*G22)</f>
        <v/>
      </c>
      <c r="H220" s="1062" t="str">
        <f>IF(A220=H16,D220,"")</f>
        <v/>
      </c>
      <c r="I220" s="1065" t="str">
        <f>IF(A220=H16,C220,"")</f>
        <v/>
      </c>
      <c r="J220" s="1066" t="str">
        <f>IF(ISTEXT(H220),H220,(H220/H22)*J22)</f>
        <v/>
      </c>
      <c r="K220" s="1062" t="str">
        <f>IF(A220=K16,D220,"")</f>
        <v/>
      </c>
      <c r="L220" s="1067" t="str">
        <f>IF(A220=K16,C220,"")</f>
        <v/>
      </c>
      <c r="M220" s="1068" t="str">
        <f>IF(ISTEXT(K220),K220,(K220/K22)*M22)</f>
        <v/>
      </c>
      <c r="N220" s="1062" t="str">
        <f>IF(A220=N16,D220,"")</f>
        <v/>
      </c>
      <c r="O220" s="1069" t="str">
        <f>IF(A220=N16,C220,"")</f>
        <v/>
      </c>
      <c r="P220" s="1070" t="str">
        <f>IF(ISTEXT(N220),N220,(N220/N22)*P22)</f>
        <v/>
      </c>
      <c r="Q220" s="1062" t="str">
        <f>IF(A220=Q16,D220,"")</f>
        <v/>
      </c>
      <c r="R220" s="1071" t="str">
        <f>IF(A220=Q16,C220,"")</f>
        <v/>
      </c>
      <c r="S220" s="1072" t="str">
        <f>IF(ISTEXT(Q220),Q220,(Q220/Q22)*S22)</f>
        <v/>
      </c>
      <c r="T220" s="1062" t="str">
        <f>IF(A220=T16,D220,"")</f>
        <v/>
      </c>
      <c r="U220" s="1073" t="str">
        <f>IF(A220=T16,C220,"")</f>
        <v/>
      </c>
      <c r="V220" s="1074" t="str">
        <f>IF(ISTEXT(T220),T220,(T220/T22)*V22)</f>
        <v/>
      </c>
      <c r="W220" s="1062" t="str">
        <f>IF(A220=W16,D220,"")</f>
        <v/>
      </c>
      <c r="X220" s="1075" t="str">
        <f>IF(A220=W16,C220,"")</f>
        <v/>
      </c>
      <c r="Y220" s="1076" t="str">
        <f>IF(ISTEXT(W220),W220,(W220/W22)*Y22)</f>
        <v/>
      </c>
      <c r="Z220" s="1062" t="str">
        <f>IF(A220=Z16,D220,"")</f>
        <v/>
      </c>
      <c r="AA220" s="1077" t="str">
        <f>IF(A220=Z16,C220,"")</f>
        <v/>
      </c>
      <c r="AB220" s="1078" t="str">
        <f>IF(ISTEXT(Z220),Z220,(Z220/Z22)*AB22)</f>
        <v/>
      </c>
      <c r="AC220" s="1062" t="str">
        <f>IF(A220=AC16,D220,"")</f>
        <v/>
      </c>
      <c r="AD220" s="1079" t="str">
        <f>IF(A220=AC16,C220,"")</f>
        <v/>
      </c>
      <c r="AE220" s="1080" t="str">
        <f>IF(ISTEXT(AC220),AC220,(AC220/AC22)*AE22)</f>
        <v/>
      </c>
      <c r="AF220" s="1062" t="str">
        <f>IF(A220=AF16,D220,"")</f>
        <v/>
      </c>
      <c r="AG220" s="1081" t="str">
        <f>IF(A220=AF16,C220,"")</f>
        <v/>
      </c>
      <c r="AH220" s="1082" t="str">
        <f>IF(ISTEXT(AF220),AF220,(AF220/AF22)*AH22)</f>
        <v/>
      </c>
      <c r="AI220" s="1062" t="str">
        <f>IF(A220=AI16,D220,"")</f>
        <v/>
      </c>
      <c r="AJ220" s="1083" t="str">
        <f>IF(A220=AI16,C220,"")</f>
        <v/>
      </c>
      <c r="AK220" s="1084" t="str">
        <f>IF(ISTEXT(AI220),AI220,(AI220/AI22)*AK22)</f>
        <v/>
      </c>
      <c r="AL220" s="1062" t="str">
        <f>IF(A220=AL16,D220,"")</f>
        <v/>
      </c>
      <c r="AM220" s="1085" t="str">
        <f>IF(A220=AL16,C220,"")</f>
        <v/>
      </c>
      <c r="AN220" s="1086" t="str">
        <f>IF(ISTEXT(AL220),AL220,(AL220/AL22)*AN22)</f>
        <v/>
      </c>
      <c r="AO220" s="1062" t="str">
        <f>IF(A220=AO16,D220,"")</f>
        <v/>
      </c>
      <c r="AP220" s="1087" t="str">
        <f>IF(A220=AO16,C220,"")</f>
        <v/>
      </c>
      <c r="AQ220" s="1088" t="str">
        <f>IF(ISTEXT(AO220),AO220,(AO220/AO22)*AQ22)</f>
        <v/>
      </c>
      <c r="AR220" s="1062" t="str">
        <f>IF(A220=AR16,D220,"")</f>
        <v/>
      </c>
      <c r="AS220" s="1089" t="str">
        <f>IF(A220=AR16,C220,"")</f>
        <v/>
      </c>
      <c r="AT220" s="1090" t="str">
        <f>IF(ISTEXT(AR220),AR220,(AR220/AR22)*AT22)</f>
        <v/>
      </c>
      <c r="AU220" s="1062" t="str">
        <f>IF(A220=AU16,D220,"")</f>
        <v/>
      </c>
      <c r="AV220" s="1091" t="str">
        <f>IF(A220=AU16,C220,"")</f>
        <v/>
      </c>
      <c r="AW220" s="1092" t="str">
        <f>IF(ISTEXT(AU220),AU220,(AU220/AU22)*AW22)</f>
        <v/>
      </c>
    </row>
    <row r="221" spans="1:49" ht="18.75">
      <c r="A221" s="1058"/>
      <c r="B221" s="1352"/>
      <c r="C221" s="1409"/>
      <c r="D221" s="1410"/>
      <c r="E221" s="1062" t="str">
        <f>IF(A221=E16,D221,"")</f>
        <v/>
      </c>
      <c r="F221" s="1063" t="str">
        <f>IF(A221=E16,C221,"")</f>
        <v/>
      </c>
      <c r="G221" s="1064" t="str">
        <f>IF(ISTEXT(E221),E221,(E221/E22)*G22)</f>
        <v/>
      </c>
      <c r="H221" s="1062" t="str">
        <f>IF(A221=H16,D221,"")</f>
        <v/>
      </c>
      <c r="I221" s="1065" t="str">
        <f>IF(A221=H16,C221,"")</f>
        <v/>
      </c>
      <c r="J221" s="1066" t="str">
        <f>IF(ISTEXT(H221),H221,(H221/H22)*J22)</f>
        <v/>
      </c>
      <c r="K221" s="1062" t="str">
        <f>IF(A221=K16,D221,"")</f>
        <v/>
      </c>
      <c r="L221" s="1067" t="str">
        <f>IF(A221=K16,C221,"")</f>
        <v/>
      </c>
      <c r="M221" s="1068" t="str">
        <f>IF(ISTEXT(K221),K221,(K221/K22)*M22)</f>
        <v/>
      </c>
      <c r="N221" s="1062" t="str">
        <f>IF(A221=N16,D221,"")</f>
        <v/>
      </c>
      <c r="O221" s="1069" t="str">
        <f>IF(A221=N16,C221,"")</f>
        <v/>
      </c>
      <c r="P221" s="1070" t="str">
        <f>IF(ISTEXT(N221),N221,(N221/N22)*P22)</f>
        <v/>
      </c>
      <c r="Q221" s="1062" t="str">
        <f>IF(A221=Q16,D221,"")</f>
        <v/>
      </c>
      <c r="R221" s="1071" t="str">
        <f>IF(A221=Q16,C221,"")</f>
        <v/>
      </c>
      <c r="S221" s="1072" t="str">
        <f>IF(ISTEXT(Q221),Q221,(Q221/Q22)*S22)</f>
        <v/>
      </c>
      <c r="T221" s="1062" t="str">
        <f>IF(A221=T16,D221,"")</f>
        <v/>
      </c>
      <c r="U221" s="1073" t="str">
        <f>IF(A221=T16,C221,"")</f>
        <v/>
      </c>
      <c r="V221" s="1074" t="str">
        <f>IF(ISTEXT(T221),T221,(T221/T22)*V22)</f>
        <v/>
      </c>
      <c r="W221" s="1062" t="str">
        <f>IF(A221=W16,D221,"")</f>
        <v/>
      </c>
      <c r="X221" s="1075" t="str">
        <f>IF(A221=W16,C221,"")</f>
        <v/>
      </c>
      <c r="Y221" s="1076" t="str">
        <f>IF(ISTEXT(W221),W221,(W221/W22)*Y22)</f>
        <v/>
      </c>
      <c r="Z221" s="1062" t="str">
        <f>IF(A221=Z16,D221,"")</f>
        <v/>
      </c>
      <c r="AA221" s="1077" t="str">
        <f>IF(A221=Z16,C221,"")</f>
        <v/>
      </c>
      <c r="AB221" s="1078" t="str">
        <f>IF(ISTEXT(Z221),Z221,(Z221/Z22)*AB22)</f>
        <v/>
      </c>
      <c r="AC221" s="1062" t="str">
        <f>IF(A221=AC16,D221,"")</f>
        <v/>
      </c>
      <c r="AD221" s="1079" t="str">
        <f>IF(A221=AC16,C221,"")</f>
        <v/>
      </c>
      <c r="AE221" s="1080" t="str">
        <f>IF(ISTEXT(AC221),AC221,(AC221/AC22)*AE22)</f>
        <v/>
      </c>
      <c r="AF221" s="1062" t="str">
        <f>IF(A221=AF16,D221,"")</f>
        <v/>
      </c>
      <c r="AG221" s="1081" t="str">
        <f>IF(A221=AF16,C221,"")</f>
        <v/>
      </c>
      <c r="AH221" s="1082" t="str">
        <f>IF(ISTEXT(AF221),AF221,(AF221/AF22)*AH22)</f>
        <v/>
      </c>
      <c r="AI221" s="1062" t="str">
        <f>IF(A221=AI16,D221,"")</f>
        <v/>
      </c>
      <c r="AJ221" s="1083" t="str">
        <f>IF(A221=AI16,C221,"")</f>
        <v/>
      </c>
      <c r="AK221" s="1084" t="str">
        <f>IF(ISTEXT(AI221),AI221,(AI221/AI22)*AK22)</f>
        <v/>
      </c>
      <c r="AL221" s="1062" t="str">
        <f>IF(A221=AL16,D221,"")</f>
        <v/>
      </c>
      <c r="AM221" s="1085" t="str">
        <f>IF(A221=AL16,C221,"")</f>
        <v/>
      </c>
      <c r="AN221" s="1086" t="str">
        <f>IF(ISTEXT(AL221),AL221,(AL221/AL22)*AN22)</f>
        <v/>
      </c>
      <c r="AO221" s="1062" t="str">
        <f>IF(A221=AO16,D221,"")</f>
        <v/>
      </c>
      <c r="AP221" s="1087" t="str">
        <f>IF(A221=AO16,C221,"")</f>
        <v/>
      </c>
      <c r="AQ221" s="1088" t="str">
        <f>IF(ISTEXT(AO221),AO221,(AO221/AO22)*AQ22)</f>
        <v/>
      </c>
      <c r="AR221" s="1062" t="str">
        <f>IF(A221=AR16,D221,"")</f>
        <v/>
      </c>
      <c r="AS221" s="1089" t="str">
        <f>IF(A221=AR16,C221,"")</f>
        <v/>
      </c>
      <c r="AT221" s="1090" t="str">
        <f>IF(ISTEXT(AR221),AR221,(AR221/AR22)*AT22)</f>
        <v/>
      </c>
      <c r="AU221" s="1062" t="str">
        <f>IF(A221=AU16,D221,"")</f>
        <v/>
      </c>
      <c r="AV221" s="1091" t="str">
        <f>IF(A221=AU16,C221,"")</f>
        <v/>
      </c>
      <c r="AW221" s="1092" t="str">
        <f>IF(ISTEXT(AU221),AU221,(AU221/AU22)*AW22)</f>
        <v/>
      </c>
    </row>
    <row r="222" spans="1:49" ht="18.75">
      <c r="A222" s="1058"/>
      <c r="B222" s="1352"/>
      <c r="C222" s="1409"/>
      <c r="D222" s="1410"/>
      <c r="E222" s="1062" t="str">
        <f>IF(A222=E16,D222,"")</f>
        <v/>
      </c>
      <c r="F222" s="1063" t="str">
        <f>IF(A222=E16,C222,"")</f>
        <v/>
      </c>
      <c r="G222" s="1064" t="str">
        <f>IF(ISTEXT(E222),E222,(E222/E22)*G22)</f>
        <v/>
      </c>
      <c r="H222" s="1062" t="str">
        <f>IF(A222=H16,D222,"")</f>
        <v/>
      </c>
      <c r="I222" s="1065" t="str">
        <f>IF(A222=H16,C222,"")</f>
        <v/>
      </c>
      <c r="J222" s="1066" t="str">
        <f>IF(ISTEXT(H222),H222,(H222/H22)*J22)</f>
        <v/>
      </c>
      <c r="K222" s="1062" t="str">
        <f>IF(A222=K16,D222,"")</f>
        <v/>
      </c>
      <c r="L222" s="1067" t="str">
        <f>IF(A222=K16,C222,"")</f>
        <v/>
      </c>
      <c r="M222" s="1068" t="str">
        <f>IF(ISTEXT(K222),K222,(K222/K22)*M22)</f>
        <v/>
      </c>
      <c r="N222" s="1062" t="str">
        <f>IF(A222=N16,D222,"")</f>
        <v/>
      </c>
      <c r="O222" s="1069" t="str">
        <f>IF(A222=N16,C222,"")</f>
        <v/>
      </c>
      <c r="P222" s="1070" t="str">
        <f>IF(ISTEXT(N222),N222,(N222/N22)*P22)</f>
        <v/>
      </c>
      <c r="Q222" s="1062" t="str">
        <f>IF(A222=Q16,D222,"")</f>
        <v/>
      </c>
      <c r="R222" s="1071" t="str">
        <f>IF(A222=Q16,C222,"")</f>
        <v/>
      </c>
      <c r="S222" s="1072" t="str">
        <f>IF(ISTEXT(Q222),Q222,(Q222/Q22)*S22)</f>
        <v/>
      </c>
      <c r="T222" s="1062" t="str">
        <f>IF(A222=T16,D222,"")</f>
        <v/>
      </c>
      <c r="U222" s="1073" t="str">
        <f>IF(A222=T16,C222,"")</f>
        <v/>
      </c>
      <c r="V222" s="1074" t="str">
        <f>IF(ISTEXT(T222),T222,(T222/T22)*V22)</f>
        <v/>
      </c>
      <c r="W222" s="1062" t="str">
        <f>IF(A222=W16,D222,"")</f>
        <v/>
      </c>
      <c r="X222" s="1075" t="str">
        <f>IF(A222=W16,C222,"")</f>
        <v/>
      </c>
      <c r="Y222" s="1076" t="str">
        <f>IF(ISTEXT(W222),W222,(W222/W22)*Y22)</f>
        <v/>
      </c>
      <c r="Z222" s="1062" t="str">
        <f>IF(A222=Z16,D222,"")</f>
        <v/>
      </c>
      <c r="AA222" s="1077" t="str">
        <f>IF(A222=Z16,C222,"")</f>
        <v/>
      </c>
      <c r="AB222" s="1078" t="str">
        <f>IF(ISTEXT(Z222),Z222,(Z222/Z22)*AB22)</f>
        <v/>
      </c>
      <c r="AC222" s="1062" t="str">
        <f>IF(A222=AC16,D222,"")</f>
        <v/>
      </c>
      <c r="AD222" s="1079" t="str">
        <f>IF(A222=AC16,C222,"")</f>
        <v/>
      </c>
      <c r="AE222" s="1080" t="str">
        <f>IF(ISTEXT(AC222),AC222,(AC222/AC22)*AE22)</f>
        <v/>
      </c>
      <c r="AF222" s="1062" t="str">
        <f>IF(A222=AF16,D222,"")</f>
        <v/>
      </c>
      <c r="AG222" s="1081" t="str">
        <f>IF(A222=AF16,C222,"")</f>
        <v/>
      </c>
      <c r="AH222" s="1082" t="str">
        <f>IF(ISTEXT(AF222),AF222,(AF222/AF22)*AH22)</f>
        <v/>
      </c>
      <c r="AI222" s="1062" t="str">
        <f>IF(A222=AI16,D222,"")</f>
        <v/>
      </c>
      <c r="AJ222" s="1083" t="str">
        <f>IF(A222=AI16,C222,"")</f>
        <v/>
      </c>
      <c r="AK222" s="1084" t="str">
        <f>IF(ISTEXT(AI222),AI222,(AI222/AI22)*AK22)</f>
        <v/>
      </c>
      <c r="AL222" s="1062" t="str">
        <f>IF(A222=AL16,D222,"")</f>
        <v/>
      </c>
      <c r="AM222" s="1085" t="str">
        <f>IF(A222=AL16,C222,"")</f>
        <v/>
      </c>
      <c r="AN222" s="1086" t="str">
        <f>IF(ISTEXT(AL222),AL222,(AL222/AL22)*AN22)</f>
        <v/>
      </c>
      <c r="AO222" s="1062" t="str">
        <f>IF(A222=AO16,D222,"")</f>
        <v/>
      </c>
      <c r="AP222" s="1087" t="str">
        <f>IF(A222=AO16,C222,"")</f>
        <v/>
      </c>
      <c r="AQ222" s="1088" t="str">
        <f>IF(ISTEXT(AO222),AO222,(AO222/AO22)*AQ22)</f>
        <v/>
      </c>
      <c r="AR222" s="1062" t="str">
        <f>IF(A222=AR16,D222,"")</f>
        <v/>
      </c>
      <c r="AS222" s="1089" t="str">
        <f>IF(A222=AR16,C222,"")</f>
        <v/>
      </c>
      <c r="AT222" s="1090" t="str">
        <f>IF(ISTEXT(AR222),AR222,(AR222/AR22)*AT22)</f>
        <v/>
      </c>
      <c r="AU222" s="1062" t="str">
        <f>IF(A222=AU16,D222,"")</f>
        <v/>
      </c>
      <c r="AV222" s="1091" t="str">
        <f>IF(A222=AU16,C222,"")</f>
        <v/>
      </c>
      <c r="AW222" s="1092" t="str">
        <f>IF(ISTEXT(AU222),AU222,(AU222/AU22)*AW22)</f>
        <v/>
      </c>
    </row>
    <row r="223" spans="1:49" ht="18.75">
      <c r="A223" s="1058"/>
      <c r="B223" s="1352"/>
      <c r="C223" s="1409"/>
      <c r="D223" s="1410"/>
      <c r="E223" s="1062" t="str">
        <f>IF(A223=E16,D223,"")</f>
        <v/>
      </c>
      <c r="F223" s="1063" t="str">
        <f>IF(A223=E16,C223,"")</f>
        <v/>
      </c>
      <c r="G223" s="1064" t="str">
        <f>IF(ISTEXT(E223),E223,(E223/E22)*G22)</f>
        <v/>
      </c>
      <c r="H223" s="1062" t="str">
        <f>IF(A223=H16,D223,"")</f>
        <v/>
      </c>
      <c r="I223" s="1065" t="str">
        <f>IF(A223=H16,C223,"")</f>
        <v/>
      </c>
      <c r="J223" s="1066" t="str">
        <f>IF(ISTEXT(H223),H223,(H223/H22)*J22)</f>
        <v/>
      </c>
      <c r="K223" s="1062" t="str">
        <f>IF(A223=K16,D223,"")</f>
        <v/>
      </c>
      <c r="L223" s="1067" t="str">
        <f>IF(A223=K16,C223,"")</f>
        <v/>
      </c>
      <c r="M223" s="1068" t="str">
        <f>IF(ISTEXT(K223),K223,(K223/K22)*M22)</f>
        <v/>
      </c>
      <c r="N223" s="1062" t="str">
        <f>IF(A223=N16,D223,"")</f>
        <v/>
      </c>
      <c r="O223" s="1069" t="str">
        <f>IF(A223=N16,C223,"")</f>
        <v/>
      </c>
      <c r="P223" s="1070" t="str">
        <f>IF(ISTEXT(N223),N223,(N223/N22)*P22)</f>
        <v/>
      </c>
      <c r="Q223" s="1062" t="str">
        <f>IF(A223=Q16,D223,"")</f>
        <v/>
      </c>
      <c r="R223" s="1071" t="str">
        <f>IF(A223=Q16,C223,"")</f>
        <v/>
      </c>
      <c r="S223" s="1072" t="str">
        <f>IF(ISTEXT(Q223),Q223,(Q223/Q22)*S22)</f>
        <v/>
      </c>
      <c r="T223" s="1062" t="str">
        <f>IF(A223=T16,D223,"")</f>
        <v/>
      </c>
      <c r="U223" s="1073" t="str">
        <f>IF(A223=T16,C223,"")</f>
        <v/>
      </c>
      <c r="V223" s="1074" t="str">
        <f>IF(ISTEXT(T223),T223,(T223/T22)*V22)</f>
        <v/>
      </c>
      <c r="W223" s="1062" t="str">
        <f>IF(A223=W16,D223,"")</f>
        <v/>
      </c>
      <c r="X223" s="1075" t="str">
        <f>IF(A223=W16,C223,"")</f>
        <v/>
      </c>
      <c r="Y223" s="1076" t="str">
        <f>IF(ISTEXT(W223),W223,(W223/W22)*Y22)</f>
        <v/>
      </c>
      <c r="Z223" s="1062" t="str">
        <f>IF(A223=Z16,D223,"")</f>
        <v/>
      </c>
      <c r="AA223" s="1077" t="str">
        <f>IF(A223=Z16,C223,"")</f>
        <v/>
      </c>
      <c r="AB223" s="1078" t="str">
        <f>IF(ISTEXT(Z223),Z223,(Z223/Z22)*AB22)</f>
        <v/>
      </c>
      <c r="AC223" s="1062" t="str">
        <f>IF(A223=AC16,D223,"")</f>
        <v/>
      </c>
      <c r="AD223" s="1079" t="str">
        <f>IF(A223=AC16,C223,"")</f>
        <v/>
      </c>
      <c r="AE223" s="1080" t="str">
        <f>IF(ISTEXT(AC223),AC223,(AC223/AC22)*AE22)</f>
        <v/>
      </c>
      <c r="AF223" s="1062" t="str">
        <f>IF(A223=AF16,D223,"")</f>
        <v/>
      </c>
      <c r="AG223" s="1081" t="str">
        <f>IF(A223=AF16,C223,"")</f>
        <v/>
      </c>
      <c r="AH223" s="1082" t="str">
        <f>IF(ISTEXT(AF223),AF223,(AF223/AF22)*AH22)</f>
        <v/>
      </c>
      <c r="AI223" s="1062" t="str">
        <f>IF(A223=AI16,D223,"")</f>
        <v/>
      </c>
      <c r="AJ223" s="1083" t="str">
        <f>IF(A223=AI16,C223,"")</f>
        <v/>
      </c>
      <c r="AK223" s="1084" t="str">
        <f>IF(ISTEXT(AI223),AI223,(AI223/AI22)*AK22)</f>
        <v/>
      </c>
      <c r="AL223" s="1062" t="str">
        <f>IF(A223=AL16,D223,"")</f>
        <v/>
      </c>
      <c r="AM223" s="1085" t="str">
        <f>IF(A223=AL16,C223,"")</f>
        <v/>
      </c>
      <c r="AN223" s="1086" t="str">
        <f>IF(ISTEXT(AL223),AL223,(AL223/AL22)*AN22)</f>
        <v/>
      </c>
      <c r="AO223" s="1062" t="str">
        <f>IF(A223=AO16,D223,"")</f>
        <v/>
      </c>
      <c r="AP223" s="1087" t="str">
        <f>IF(A223=AO16,C223,"")</f>
        <v/>
      </c>
      <c r="AQ223" s="1088" t="str">
        <f>IF(ISTEXT(AO223),AO223,(AO223/AO22)*AQ22)</f>
        <v/>
      </c>
      <c r="AR223" s="1062" t="str">
        <f>IF(A223=AR16,D223,"")</f>
        <v/>
      </c>
      <c r="AS223" s="1089" t="str">
        <f>IF(A223=AR16,C223,"")</f>
        <v/>
      </c>
      <c r="AT223" s="1090" t="str">
        <f>IF(ISTEXT(AR223),AR223,(AR223/AR22)*AT22)</f>
        <v/>
      </c>
      <c r="AU223" s="1062" t="str">
        <f>IF(A223=AU16,D223,"")</f>
        <v/>
      </c>
      <c r="AV223" s="1091" t="str">
        <f>IF(A223=AU16,C223,"")</f>
        <v/>
      </c>
      <c r="AW223" s="1092" t="str">
        <f>IF(ISTEXT(AU223),AU223,(AU223/AU22)*AW22)</f>
        <v/>
      </c>
    </row>
    <row r="224" spans="1:49" ht="18.75">
      <c r="A224" s="1058"/>
      <c r="B224" s="1352"/>
      <c r="C224" s="1409"/>
      <c r="D224" s="1410"/>
      <c r="E224" s="1062" t="str">
        <f>IF(A224=E16,D224,"")</f>
        <v/>
      </c>
      <c r="F224" s="1063" t="str">
        <f>IF(A224=E16,C224,"")</f>
        <v/>
      </c>
      <c r="G224" s="1064" t="str">
        <f>IF(ISTEXT(E224),E224,(E224/E22)*G22)</f>
        <v/>
      </c>
      <c r="H224" s="1062" t="str">
        <f>IF(A224=H16,D224,"")</f>
        <v/>
      </c>
      <c r="I224" s="1065" t="str">
        <f>IF(A224=H16,C224,"")</f>
        <v/>
      </c>
      <c r="J224" s="1066" t="str">
        <f>IF(ISTEXT(H224),H224,(H224/H22)*J22)</f>
        <v/>
      </c>
      <c r="K224" s="1062" t="str">
        <f>IF(A224=K16,D224,"")</f>
        <v/>
      </c>
      <c r="L224" s="1067" t="str">
        <f>IF(A224=K16,C224,"")</f>
        <v/>
      </c>
      <c r="M224" s="1068" t="str">
        <f>IF(ISTEXT(K224),K224,(K224/K22)*M22)</f>
        <v/>
      </c>
      <c r="N224" s="1062" t="str">
        <f>IF(A224=N16,D224,"")</f>
        <v/>
      </c>
      <c r="O224" s="1069" t="str">
        <f>IF(A224=N16,C224,"")</f>
        <v/>
      </c>
      <c r="P224" s="1070" t="str">
        <f>IF(ISTEXT(N224),N224,(N224/N22)*P22)</f>
        <v/>
      </c>
      <c r="Q224" s="1062" t="str">
        <f>IF(A224=Q16,D224,"")</f>
        <v/>
      </c>
      <c r="R224" s="1071" t="str">
        <f>IF(A224=Q16,C224,"")</f>
        <v/>
      </c>
      <c r="S224" s="1072" t="str">
        <f>IF(ISTEXT(Q224),Q224,(Q224/Q22)*S22)</f>
        <v/>
      </c>
      <c r="T224" s="1062" t="str">
        <f>IF(A224=T16,D224,"")</f>
        <v/>
      </c>
      <c r="U224" s="1073" t="str">
        <f>IF(A224=T16,C224,"")</f>
        <v/>
      </c>
      <c r="V224" s="1074" t="str">
        <f>IF(ISTEXT(T224),T224,(T224/T22)*V22)</f>
        <v/>
      </c>
      <c r="W224" s="1062" t="str">
        <f>IF(A224=W16,D224,"")</f>
        <v/>
      </c>
      <c r="X224" s="1075" t="str">
        <f>IF(A224=W16,C224,"")</f>
        <v/>
      </c>
      <c r="Y224" s="1076" t="str">
        <f>IF(ISTEXT(W224),W224,(W224/W22)*Y22)</f>
        <v/>
      </c>
      <c r="Z224" s="1062" t="str">
        <f>IF(A224=Z16,D224,"")</f>
        <v/>
      </c>
      <c r="AA224" s="1077" t="str">
        <f>IF(A224=Z16,C224,"")</f>
        <v/>
      </c>
      <c r="AB224" s="1078" t="str">
        <f>IF(ISTEXT(Z224),Z224,(Z224/Z22)*AB22)</f>
        <v/>
      </c>
      <c r="AC224" s="1062" t="str">
        <f>IF(A224=AC16,D224,"")</f>
        <v/>
      </c>
      <c r="AD224" s="1079" t="str">
        <f>IF(A224=AC16,C224,"")</f>
        <v/>
      </c>
      <c r="AE224" s="1080" t="str">
        <f>IF(ISTEXT(AC224),AC224,(AC224/AC22)*AE22)</f>
        <v/>
      </c>
      <c r="AF224" s="1062" t="str">
        <f>IF(A224=AF16,D224,"")</f>
        <v/>
      </c>
      <c r="AG224" s="1081" t="str">
        <f>IF(A224=AF16,C224,"")</f>
        <v/>
      </c>
      <c r="AH224" s="1082" t="str">
        <f>IF(ISTEXT(AF224),AF224,(AF224/AF22)*AH22)</f>
        <v/>
      </c>
      <c r="AI224" s="1062" t="str">
        <f>IF(A224=AI16,D224,"")</f>
        <v/>
      </c>
      <c r="AJ224" s="1083" t="str">
        <f>IF(A224=AI16,C224,"")</f>
        <v/>
      </c>
      <c r="AK224" s="1084" t="str">
        <f>IF(ISTEXT(AI224),AI224,(AI224/AI22)*AK22)</f>
        <v/>
      </c>
      <c r="AL224" s="1062" t="str">
        <f>IF(A224=AL16,D224,"")</f>
        <v/>
      </c>
      <c r="AM224" s="1085" t="str">
        <f>IF(A224=AL16,C224,"")</f>
        <v/>
      </c>
      <c r="AN224" s="1086" t="str">
        <f>IF(ISTEXT(AL224),AL224,(AL224/AL22)*AN22)</f>
        <v/>
      </c>
      <c r="AO224" s="1062" t="str">
        <f>IF(A224=AO16,D224,"")</f>
        <v/>
      </c>
      <c r="AP224" s="1087" t="str">
        <f>IF(A224=AO16,C224,"")</f>
        <v/>
      </c>
      <c r="AQ224" s="1088" t="str">
        <f>IF(ISTEXT(AO224),AO224,(AO224/AO22)*AQ22)</f>
        <v/>
      </c>
      <c r="AR224" s="1062" t="str">
        <f>IF(A224=AR16,D224,"")</f>
        <v/>
      </c>
      <c r="AS224" s="1089" t="str">
        <f>IF(A224=AR16,C224,"")</f>
        <v/>
      </c>
      <c r="AT224" s="1090" t="str">
        <f>IF(ISTEXT(AR224),AR224,(AR224/AR22)*AT22)</f>
        <v/>
      </c>
      <c r="AU224" s="1062" t="str">
        <f>IF(A224=AU16,D224,"")</f>
        <v/>
      </c>
      <c r="AV224" s="1091" t="str">
        <f>IF(A224=AU16,C224,"")</f>
        <v/>
      </c>
      <c r="AW224" s="1092" t="str">
        <f>IF(ISTEXT(AU224),AU224,(AU224/AU22)*AW22)</f>
        <v/>
      </c>
    </row>
    <row r="225" spans="1:49" ht="18.75">
      <c r="A225" s="1058"/>
      <c r="B225" s="1352"/>
      <c r="C225" s="1409"/>
      <c r="D225" s="1410"/>
      <c r="E225" s="1062" t="str">
        <f>IF(A225=E16,D225,"")</f>
        <v/>
      </c>
      <c r="F225" s="1063" t="str">
        <f>IF(A225=E16,C225,"")</f>
        <v/>
      </c>
      <c r="G225" s="1064" t="str">
        <f>IF(ISTEXT(E225),E225,(E225/E22)*G22)</f>
        <v/>
      </c>
      <c r="H225" s="1062" t="str">
        <f>IF(A225=H16,D225,"")</f>
        <v/>
      </c>
      <c r="I225" s="1065" t="str">
        <f>IF(A225=H16,C225,"")</f>
        <v/>
      </c>
      <c r="J225" s="1066" t="str">
        <f>IF(ISTEXT(H225),H225,(H225/H22)*J22)</f>
        <v/>
      </c>
      <c r="K225" s="1062" t="str">
        <f>IF(A225=K16,D225,"")</f>
        <v/>
      </c>
      <c r="L225" s="1067" t="str">
        <f>IF(A225=K16,C225,"")</f>
        <v/>
      </c>
      <c r="M225" s="1068" t="str">
        <f>IF(ISTEXT(K225),K225,(K225/K22)*M22)</f>
        <v/>
      </c>
      <c r="N225" s="1062" t="str">
        <f>IF(A225=N16,D225,"")</f>
        <v/>
      </c>
      <c r="O225" s="1069" t="str">
        <f>IF(A225=N16,C225,"")</f>
        <v/>
      </c>
      <c r="P225" s="1070" t="str">
        <f>IF(ISTEXT(N225),N225,(N225/N22)*P22)</f>
        <v/>
      </c>
      <c r="Q225" s="1062" t="str">
        <f>IF(A225=Q16,D225,"")</f>
        <v/>
      </c>
      <c r="R225" s="1071" t="str">
        <f>IF(A225=Q16,C225,"")</f>
        <v/>
      </c>
      <c r="S225" s="1072" t="str">
        <f>IF(ISTEXT(Q225),Q225,(Q225/Q22)*S22)</f>
        <v/>
      </c>
      <c r="T225" s="1062" t="str">
        <f>IF(A225=T16,D225,"")</f>
        <v/>
      </c>
      <c r="U225" s="1073" t="str">
        <f>IF(A225=T16,C225,"")</f>
        <v/>
      </c>
      <c r="V225" s="1074" t="str">
        <f>IF(ISTEXT(T225),T225,(T225/T22)*V22)</f>
        <v/>
      </c>
      <c r="W225" s="1062" t="str">
        <f>IF(A225=W16,D225,"")</f>
        <v/>
      </c>
      <c r="X225" s="1075" t="str">
        <f>IF(A225=W16,C225,"")</f>
        <v/>
      </c>
      <c r="Y225" s="1076" t="str">
        <f>IF(ISTEXT(W225),W225,(W225/W22)*Y22)</f>
        <v/>
      </c>
      <c r="Z225" s="1062" t="str">
        <f>IF(A225=Z16,D225,"")</f>
        <v/>
      </c>
      <c r="AA225" s="1077" t="str">
        <f>IF(A225=Z16,C225,"")</f>
        <v/>
      </c>
      <c r="AB225" s="1078" t="str">
        <f>IF(ISTEXT(Z225),Z225,(Z225/Z22)*AB22)</f>
        <v/>
      </c>
      <c r="AC225" s="1062" t="str">
        <f>IF(A225=AC16,D225,"")</f>
        <v/>
      </c>
      <c r="AD225" s="1079" t="str">
        <f>IF(A225=AC16,C225,"")</f>
        <v/>
      </c>
      <c r="AE225" s="1080" t="str">
        <f>IF(ISTEXT(AC225),AC225,(AC225/AC22)*AE22)</f>
        <v/>
      </c>
      <c r="AF225" s="1062" t="str">
        <f>IF(A225=AF16,D225,"")</f>
        <v/>
      </c>
      <c r="AG225" s="1081" t="str">
        <f>IF(A225=AF16,C225,"")</f>
        <v/>
      </c>
      <c r="AH225" s="1082" t="str">
        <f>IF(ISTEXT(AF225),AF225,(AF225/AF22)*AH22)</f>
        <v/>
      </c>
      <c r="AI225" s="1062" t="str">
        <f>IF(A225=AI16,D225,"")</f>
        <v/>
      </c>
      <c r="AJ225" s="1083" t="str">
        <f>IF(A225=AI16,C225,"")</f>
        <v/>
      </c>
      <c r="AK225" s="1084" t="str">
        <f>IF(ISTEXT(AI225),AI225,(AI225/AI22)*AK22)</f>
        <v/>
      </c>
      <c r="AL225" s="1062" t="str">
        <f>IF(A225=AL16,D225,"")</f>
        <v/>
      </c>
      <c r="AM225" s="1085" t="str">
        <f>IF(A225=AL16,C225,"")</f>
        <v/>
      </c>
      <c r="AN225" s="1086" t="str">
        <f>IF(ISTEXT(AL225),AL225,(AL225/AL22)*AN22)</f>
        <v/>
      </c>
      <c r="AO225" s="1062" t="str">
        <f>IF(A225=AO16,D225,"")</f>
        <v/>
      </c>
      <c r="AP225" s="1087" t="str">
        <f>IF(A225=AO16,C225,"")</f>
        <v/>
      </c>
      <c r="AQ225" s="1088" t="str">
        <f>IF(ISTEXT(AO225),AO225,(AO225/AO22)*AQ22)</f>
        <v/>
      </c>
      <c r="AR225" s="1062" t="str">
        <f>IF(A225=AR16,D225,"")</f>
        <v/>
      </c>
      <c r="AS225" s="1089" t="str">
        <f>IF(A225=AR16,C225,"")</f>
        <v/>
      </c>
      <c r="AT225" s="1090" t="str">
        <f>IF(ISTEXT(AR225),AR225,(AR225/AR22)*AT22)</f>
        <v/>
      </c>
      <c r="AU225" s="1062" t="str">
        <f>IF(A225=AU16,D225,"")</f>
        <v/>
      </c>
      <c r="AV225" s="1091" t="str">
        <f>IF(A225=AU16,C225,"")</f>
        <v/>
      </c>
      <c r="AW225" s="1092" t="str">
        <f>IF(ISTEXT(AU225),AU225,(AU225/AU22)*AW22)</f>
        <v/>
      </c>
    </row>
    <row r="226" spans="1:49" ht="18.75">
      <c r="A226" s="1058"/>
      <c r="B226" s="1352"/>
      <c r="C226" s="1409"/>
      <c r="D226" s="1410"/>
      <c r="E226" s="1062" t="str">
        <f>IF(A226=E16,D226,"")</f>
        <v/>
      </c>
      <c r="F226" s="1063" t="str">
        <f>IF(A226=E16,C226,"")</f>
        <v/>
      </c>
      <c r="G226" s="1064" t="str">
        <f>IF(ISTEXT(E226),E226,(E226/E22)*G22)</f>
        <v/>
      </c>
      <c r="H226" s="1062" t="str">
        <f>IF(A226=H16,D226,"")</f>
        <v/>
      </c>
      <c r="I226" s="1065" t="str">
        <f>IF(A226=H16,C226,"")</f>
        <v/>
      </c>
      <c r="J226" s="1066" t="str">
        <f>IF(ISTEXT(H226),H226,(H226/H22)*J22)</f>
        <v/>
      </c>
      <c r="K226" s="1062" t="str">
        <f>IF(A226=K16,D226,"")</f>
        <v/>
      </c>
      <c r="L226" s="1067" t="str">
        <f>IF(A226=K16,C226,"")</f>
        <v/>
      </c>
      <c r="M226" s="1068" t="str">
        <f>IF(ISTEXT(K226),K226,(K226/K22)*M22)</f>
        <v/>
      </c>
      <c r="N226" s="1062" t="str">
        <f>IF(A226=N16,D226,"")</f>
        <v/>
      </c>
      <c r="O226" s="1069" t="str">
        <f>IF(A226=N16,C226,"")</f>
        <v/>
      </c>
      <c r="P226" s="1070" t="str">
        <f>IF(ISTEXT(N226),N226,(N226/N22)*P22)</f>
        <v/>
      </c>
      <c r="Q226" s="1062" t="str">
        <f>IF(A226=Q16,D226,"")</f>
        <v/>
      </c>
      <c r="R226" s="1071" t="str">
        <f>IF(A226=Q16,C226,"")</f>
        <v/>
      </c>
      <c r="S226" s="1072" t="str">
        <f>IF(ISTEXT(Q226),Q226,(Q226/Q22)*S22)</f>
        <v/>
      </c>
      <c r="T226" s="1062" t="str">
        <f>IF(A226=T16,D226,"")</f>
        <v/>
      </c>
      <c r="U226" s="1073" t="str">
        <f>IF(A226=T16,C226,"")</f>
        <v/>
      </c>
      <c r="V226" s="1074" t="str">
        <f>IF(ISTEXT(T226),T226,(T226/T22)*V22)</f>
        <v/>
      </c>
      <c r="W226" s="1062" t="str">
        <f>IF(A226=W16,D226,"")</f>
        <v/>
      </c>
      <c r="X226" s="1075" t="str">
        <f>IF(A226=W16,C226,"")</f>
        <v/>
      </c>
      <c r="Y226" s="1076" t="str">
        <f>IF(ISTEXT(W226),W226,(W226/W22)*Y22)</f>
        <v/>
      </c>
      <c r="Z226" s="1062" t="str">
        <f>IF(A226=Z16,D226,"")</f>
        <v/>
      </c>
      <c r="AA226" s="1077" t="str">
        <f>IF(A226=Z16,C226,"")</f>
        <v/>
      </c>
      <c r="AB226" s="1078" t="str">
        <f>IF(ISTEXT(Z226),Z226,(Z226/Z22)*AB22)</f>
        <v/>
      </c>
      <c r="AC226" s="1062" t="str">
        <f>IF(A226=AC16,D226,"")</f>
        <v/>
      </c>
      <c r="AD226" s="1079" t="str">
        <f>IF(A226=AC16,C226,"")</f>
        <v/>
      </c>
      <c r="AE226" s="1080" t="str">
        <f>IF(ISTEXT(AC226),AC226,(AC226/AC22)*AE22)</f>
        <v/>
      </c>
      <c r="AF226" s="1062" t="str">
        <f>IF(A226=AF16,D226,"")</f>
        <v/>
      </c>
      <c r="AG226" s="1081" t="str">
        <f>IF(A226=AF16,C226,"")</f>
        <v/>
      </c>
      <c r="AH226" s="1082" t="str">
        <f>IF(ISTEXT(AF226),AF226,(AF226/AF22)*AH22)</f>
        <v/>
      </c>
      <c r="AI226" s="1062" t="str">
        <f>IF(A226=AI16,D226,"")</f>
        <v/>
      </c>
      <c r="AJ226" s="1083" t="str">
        <f>IF(A226=AI16,C226,"")</f>
        <v/>
      </c>
      <c r="AK226" s="1084" t="str">
        <f>IF(ISTEXT(AI226),AI226,(AI226/AI22)*AK22)</f>
        <v/>
      </c>
      <c r="AL226" s="1062" t="str">
        <f>IF(A226=AL16,D226,"")</f>
        <v/>
      </c>
      <c r="AM226" s="1085" t="str">
        <f>IF(A226=AL16,C226,"")</f>
        <v/>
      </c>
      <c r="AN226" s="1086" t="str">
        <f>IF(ISTEXT(AL226),AL226,(AL226/AL22)*AN22)</f>
        <v/>
      </c>
      <c r="AO226" s="1062" t="str">
        <f>IF(A226=AO16,D226,"")</f>
        <v/>
      </c>
      <c r="AP226" s="1087" t="str">
        <f>IF(A226=AO16,C226,"")</f>
        <v/>
      </c>
      <c r="AQ226" s="1088" t="str">
        <f>IF(ISTEXT(AO226),AO226,(AO226/AO22)*AQ22)</f>
        <v/>
      </c>
      <c r="AR226" s="1062" t="str">
        <f>IF(A226=AR16,D226,"")</f>
        <v/>
      </c>
      <c r="AS226" s="1089" t="str">
        <f>IF(A226=AR16,C226,"")</f>
        <v/>
      </c>
      <c r="AT226" s="1090" t="str">
        <f>IF(ISTEXT(AR226),AR226,(AR226/AR22)*AT22)</f>
        <v/>
      </c>
      <c r="AU226" s="1062" t="str">
        <f>IF(A226=AU16,D226,"")</f>
        <v/>
      </c>
      <c r="AV226" s="1091" t="str">
        <f>IF(A226=AU16,C226,"")</f>
        <v/>
      </c>
      <c r="AW226" s="1092" t="str">
        <f>IF(ISTEXT(AU226),AU226,(AU226/AU22)*AW22)</f>
        <v/>
      </c>
    </row>
    <row r="227" spans="1:49" ht="18.75">
      <c r="A227" s="1058"/>
      <c r="B227" s="1352"/>
      <c r="C227" s="1409"/>
      <c r="D227" s="1410"/>
      <c r="E227" s="1062" t="str">
        <f>IF(A227=E16,D227,"")</f>
        <v/>
      </c>
      <c r="F227" s="1063" t="str">
        <f>IF(A227=E16,C227,"")</f>
        <v/>
      </c>
      <c r="G227" s="1064" t="str">
        <f>IF(ISTEXT(E227),E227,(E227/E22)*G22)</f>
        <v/>
      </c>
      <c r="H227" s="1062" t="str">
        <f>IF(A227=H16,D227,"")</f>
        <v/>
      </c>
      <c r="I227" s="1065" t="str">
        <f>IF(A227=H16,C227,"")</f>
        <v/>
      </c>
      <c r="J227" s="1066" t="str">
        <f>IF(ISTEXT(H227),H227,(H227/H22)*J22)</f>
        <v/>
      </c>
      <c r="K227" s="1062" t="str">
        <f>IF(A227=K16,D227,"")</f>
        <v/>
      </c>
      <c r="L227" s="1067" t="str">
        <f>IF(A227=K16,C227,"")</f>
        <v/>
      </c>
      <c r="M227" s="1068" t="str">
        <f>IF(ISTEXT(K227),K227,(K227/K22)*M22)</f>
        <v/>
      </c>
      <c r="N227" s="1062" t="str">
        <f>IF(A227=N16,D227,"")</f>
        <v/>
      </c>
      <c r="O227" s="1069" t="str">
        <f>IF(A227=N16,C227,"")</f>
        <v/>
      </c>
      <c r="P227" s="1070" t="str">
        <f>IF(ISTEXT(N227),N227,(N227/N22)*P22)</f>
        <v/>
      </c>
      <c r="Q227" s="1062" t="str">
        <f>IF(A227=Q16,D227,"")</f>
        <v/>
      </c>
      <c r="R227" s="1071" t="str">
        <f>IF(A227=Q16,C227,"")</f>
        <v/>
      </c>
      <c r="S227" s="1072" t="str">
        <f>IF(ISTEXT(Q227),Q227,(Q227/Q22)*S22)</f>
        <v/>
      </c>
      <c r="T227" s="1062" t="str">
        <f>IF(A227=T16,D227,"")</f>
        <v/>
      </c>
      <c r="U227" s="1073" t="str">
        <f>IF(A227=T16,C227,"")</f>
        <v/>
      </c>
      <c r="V227" s="1074" t="str">
        <f>IF(ISTEXT(T227),T227,(T227/T22)*V22)</f>
        <v/>
      </c>
      <c r="W227" s="1062" t="str">
        <f>IF(A227=W16,D227,"")</f>
        <v/>
      </c>
      <c r="X227" s="1075" t="str">
        <f>IF(A227=W16,C227,"")</f>
        <v/>
      </c>
      <c r="Y227" s="1076" t="str">
        <f>IF(ISTEXT(W227),W227,(W227/W22)*Y22)</f>
        <v/>
      </c>
      <c r="Z227" s="1062" t="str">
        <f>IF(A227=Z16,D227,"")</f>
        <v/>
      </c>
      <c r="AA227" s="1077" t="str">
        <f>IF(A227=Z16,C227,"")</f>
        <v/>
      </c>
      <c r="AB227" s="1078" t="str">
        <f>IF(ISTEXT(Z227),Z227,(Z227/Z22)*AB22)</f>
        <v/>
      </c>
      <c r="AC227" s="1062" t="str">
        <f>IF(A227=AC16,D227,"")</f>
        <v/>
      </c>
      <c r="AD227" s="1079" t="str">
        <f>IF(A227=AC16,C227,"")</f>
        <v/>
      </c>
      <c r="AE227" s="1080" t="str">
        <f>IF(ISTEXT(AC227),AC227,(AC227/AC22)*AE22)</f>
        <v/>
      </c>
      <c r="AF227" s="1062" t="str">
        <f>IF(A227=AF16,D227,"")</f>
        <v/>
      </c>
      <c r="AG227" s="1081" t="str">
        <f>IF(A227=AF16,C227,"")</f>
        <v/>
      </c>
      <c r="AH227" s="1082" t="str">
        <f>IF(ISTEXT(AF227),AF227,(AF227/AF22)*AH22)</f>
        <v/>
      </c>
      <c r="AI227" s="1062" t="str">
        <f>IF(A227=AI16,D227,"")</f>
        <v/>
      </c>
      <c r="AJ227" s="1083" t="str">
        <f>IF(A227=AI16,C227,"")</f>
        <v/>
      </c>
      <c r="AK227" s="1084" t="str">
        <f>IF(ISTEXT(AI227),AI227,(AI227/AI22)*AK22)</f>
        <v/>
      </c>
      <c r="AL227" s="1062" t="str">
        <f>IF(A227=AL16,D227,"")</f>
        <v/>
      </c>
      <c r="AM227" s="1085" t="str">
        <f>IF(A227=AL16,C227,"")</f>
        <v/>
      </c>
      <c r="AN227" s="1086" t="str">
        <f>IF(ISTEXT(AL227),AL227,(AL227/AL22)*AN22)</f>
        <v/>
      </c>
      <c r="AO227" s="1062" t="str">
        <f>IF(A227=AO16,D227,"")</f>
        <v/>
      </c>
      <c r="AP227" s="1087" t="str">
        <f>IF(A227=AO16,C227,"")</f>
        <v/>
      </c>
      <c r="AQ227" s="1088" t="str">
        <f>IF(ISTEXT(AO227),AO227,(AO227/AO22)*AQ22)</f>
        <v/>
      </c>
      <c r="AR227" s="1062" t="str">
        <f>IF(A227=AR16,D227,"")</f>
        <v/>
      </c>
      <c r="AS227" s="1089" t="str">
        <f>IF(A227=AR16,C227,"")</f>
        <v/>
      </c>
      <c r="AT227" s="1090" t="str">
        <f>IF(ISTEXT(AR227),AR227,(AR227/AR22)*AT22)</f>
        <v/>
      </c>
      <c r="AU227" s="1062" t="str">
        <f>IF(A227=AU16,D227,"")</f>
        <v/>
      </c>
      <c r="AV227" s="1091" t="str">
        <f>IF(A227=AU16,C227,"")</f>
        <v/>
      </c>
      <c r="AW227" s="1092" t="str">
        <f>IF(ISTEXT(AU227),AU227,(AU227/AU22)*AW22)</f>
        <v/>
      </c>
    </row>
    <row r="228" spans="1:49" ht="18.75">
      <c r="A228" s="1058"/>
      <c r="B228" s="1352"/>
      <c r="C228" s="1409"/>
      <c r="D228" s="1410"/>
      <c r="E228" s="1062" t="str">
        <f>IF(A228=E16,D228,"")</f>
        <v/>
      </c>
      <c r="F228" s="1063" t="str">
        <f>IF(A228=E16,C228,"")</f>
        <v/>
      </c>
      <c r="G228" s="1064" t="str">
        <f>IF(ISTEXT(E228),E228,(E228/E22)*G22)</f>
        <v/>
      </c>
      <c r="H228" s="1062" t="str">
        <f>IF(A228=H16,D228,"")</f>
        <v/>
      </c>
      <c r="I228" s="1065" t="str">
        <f>IF(A228=H16,C228,"")</f>
        <v/>
      </c>
      <c r="J228" s="1066" t="str">
        <f>IF(ISTEXT(H228),H228,(H228/H22)*J22)</f>
        <v/>
      </c>
      <c r="K228" s="1062" t="str">
        <f>IF(A228=K16,D228,"")</f>
        <v/>
      </c>
      <c r="L228" s="1067" t="str">
        <f>IF(A228=K16,C228,"")</f>
        <v/>
      </c>
      <c r="M228" s="1068" t="str">
        <f>IF(ISTEXT(K228),K228,(K228/K22)*M22)</f>
        <v/>
      </c>
      <c r="N228" s="1062" t="str">
        <f>IF(A228=N16,D228,"")</f>
        <v/>
      </c>
      <c r="O228" s="1069" t="str">
        <f>IF(A228=N16,C228,"")</f>
        <v/>
      </c>
      <c r="P228" s="1070" t="str">
        <f>IF(ISTEXT(N228),N228,(N228/N22)*P22)</f>
        <v/>
      </c>
      <c r="Q228" s="1062" t="str">
        <f>IF(A228=Q16,D228,"")</f>
        <v/>
      </c>
      <c r="R228" s="1071" t="str">
        <f>IF(A228=Q16,C228,"")</f>
        <v/>
      </c>
      <c r="S228" s="1072" t="str">
        <f>IF(ISTEXT(Q228),Q228,(Q228/Q22)*S22)</f>
        <v/>
      </c>
      <c r="T228" s="1062" t="str">
        <f>IF(A228=T16,D228,"")</f>
        <v/>
      </c>
      <c r="U228" s="1073" t="str">
        <f>IF(A228=T16,C228,"")</f>
        <v/>
      </c>
      <c r="V228" s="1074" t="str">
        <f>IF(ISTEXT(T228),T228,(T228/T22)*V22)</f>
        <v/>
      </c>
      <c r="W228" s="1062" t="str">
        <f>IF(A228=W16,D228,"")</f>
        <v/>
      </c>
      <c r="X228" s="1075" t="str">
        <f>IF(A228=W16,C228,"")</f>
        <v/>
      </c>
      <c r="Y228" s="1076" t="str">
        <f>IF(ISTEXT(W228),W228,(W228/W22)*Y22)</f>
        <v/>
      </c>
      <c r="Z228" s="1062" t="str">
        <f>IF(A228=Z16,D228,"")</f>
        <v/>
      </c>
      <c r="AA228" s="1077" t="str">
        <f>IF(A228=Z16,C228,"")</f>
        <v/>
      </c>
      <c r="AB228" s="1078" t="str">
        <f>IF(ISTEXT(Z228),Z228,(Z228/Z22)*AB22)</f>
        <v/>
      </c>
      <c r="AC228" s="1062" t="str">
        <f>IF(A228=AC16,D228,"")</f>
        <v/>
      </c>
      <c r="AD228" s="1079" t="str">
        <f>IF(A228=AC16,C228,"")</f>
        <v/>
      </c>
      <c r="AE228" s="1080" t="str">
        <f>IF(ISTEXT(AC228),AC228,(AC228/AC22)*AE22)</f>
        <v/>
      </c>
      <c r="AF228" s="1062" t="str">
        <f>IF(A228=AF16,D228,"")</f>
        <v/>
      </c>
      <c r="AG228" s="1081" t="str">
        <f>IF(A228=AF16,C228,"")</f>
        <v/>
      </c>
      <c r="AH228" s="1082" t="str">
        <f>IF(ISTEXT(AF228),AF228,(AF228/AF22)*AH22)</f>
        <v/>
      </c>
      <c r="AI228" s="1062" t="str">
        <f>IF(A228=AI16,D228,"")</f>
        <v/>
      </c>
      <c r="AJ228" s="1083" t="str">
        <f>IF(A228=AI16,C228,"")</f>
        <v/>
      </c>
      <c r="AK228" s="1084" t="str">
        <f>IF(ISTEXT(AI228),AI228,(AI228/AI22)*AK22)</f>
        <v/>
      </c>
      <c r="AL228" s="1062" t="str">
        <f>IF(A228=AL16,D228,"")</f>
        <v/>
      </c>
      <c r="AM228" s="1085" t="str">
        <f>IF(A228=AL16,C228,"")</f>
        <v/>
      </c>
      <c r="AN228" s="1086" t="str">
        <f>IF(ISTEXT(AL228),AL228,(AL228/AL22)*AN22)</f>
        <v/>
      </c>
      <c r="AO228" s="1062" t="str">
        <f>IF(A228=AO16,D228,"")</f>
        <v/>
      </c>
      <c r="AP228" s="1087" t="str">
        <f>IF(A228=AO16,C228,"")</f>
        <v/>
      </c>
      <c r="AQ228" s="1088" t="str">
        <f>IF(ISTEXT(AO228),AO228,(AO228/AO22)*AQ22)</f>
        <v/>
      </c>
      <c r="AR228" s="1062" t="str">
        <f>IF(A228=AR16,D228,"")</f>
        <v/>
      </c>
      <c r="AS228" s="1089" t="str">
        <f>IF(A228=AR16,C228,"")</f>
        <v/>
      </c>
      <c r="AT228" s="1090" t="str">
        <f>IF(ISTEXT(AR228),AR228,(AR228/AR22)*AT22)</f>
        <v/>
      </c>
      <c r="AU228" s="1062" t="str">
        <f>IF(A228=AU16,D228,"")</f>
        <v/>
      </c>
      <c r="AV228" s="1091" t="str">
        <f>IF(A228=AU16,C228,"")</f>
        <v/>
      </c>
      <c r="AW228" s="1092" t="str">
        <f>IF(ISTEXT(AU228),AU228,(AU228/AU22)*AW22)</f>
        <v/>
      </c>
    </row>
    <row r="229" spans="1:49" ht="18.75">
      <c r="A229" s="1058"/>
      <c r="B229" s="1352"/>
      <c r="C229" s="1409"/>
      <c r="D229" s="1410"/>
      <c r="E229" s="1062" t="str">
        <f>IF(A229=E16,D229,"")</f>
        <v/>
      </c>
      <c r="F229" s="1063" t="str">
        <f>IF(A229=E16,C229,"")</f>
        <v/>
      </c>
      <c r="G229" s="1064" t="str">
        <f>IF(ISTEXT(E229),E229,(E229/E22)*G22)</f>
        <v/>
      </c>
      <c r="H229" s="1062" t="str">
        <f>IF(A229=H16,D229,"")</f>
        <v/>
      </c>
      <c r="I229" s="1065" t="str">
        <f>IF(A229=H16,C229,"")</f>
        <v/>
      </c>
      <c r="J229" s="1066" t="str">
        <f>IF(ISTEXT(H229),H229,(H229/H22)*J22)</f>
        <v/>
      </c>
      <c r="K229" s="1062" t="str">
        <f>IF(A229=K16,D229,"")</f>
        <v/>
      </c>
      <c r="L229" s="1067" t="str">
        <f>IF(A229=K16,C229,"")</f>
        <v/>
      </c>
      <c r="M229" s="1068" t="str">
        <f>IF(ISTEXT(K229),K229,(K229/K22)*M22)</f>
        <v/>
      </c>
      <c r="N229" s="1062" t="str">
        <f>IF(A229=N16,D229,"")</f>
        <v/>
      </c>
      <c r="O229" s="1069" t="str">
        <f>IF(A229=N16,C229,"")</f>
        <v/>
      </c>
      <c r="P229" s="1070" t="str">
        <f>IF(ISTEXT(N229),N229,(N229/N22)*P22)</f>
        <v/>
      </c>
      <c r="Q229" s="1062" t="str">
        <f>IF(A229=Q16,D229,"")</f>
        <v/>
      </c>
      <c r="R229" s="1071" t="str">
        <f>IF(A229=Q16,C229,"")</f>
        <v/>
      </c>
      <c r="S229" s="1072" t="str">
        <f>IF(ISTEXT(Q229),Q229,(Q229/Q22)*S22)</f>
        <v/>
      </c>
      <c r="T229" s="1062" t="str">
        <f>IF(A229=T16,D229,"")</f>
        <v/>
      </c>
      <c r="U229" s="1073" t="str">
        <f>IF(A229=T16,C229,"")</f>
        <v/>
      </c>
      <c r="V229" s="1074" t="str">
        <f>IF(ISTEXT(T229),T229,(T229/T22)*V22)</f>
        <v/>
      </c>
      <c r="W229" s="1062" t="str">
        <f>IF(A229=W16,D229,"")</f>
        <v/>
      </c>
      <c r="X229" s="1075" t="str">
        <f>IF(A229=W16,C229,"")</f>
        <v/>
      </c>
      <c r="Y229" s="1076" t="str">
        <f>IF(ISTEXT(W229),W229,(W229/W22)*Y22)</f>
        <v/>
      </c>
      <c r="Z229" s="1062" t="str">
        <f>IF(A229=Z16,D229,"")</f>
        <v/>
      </c>
      <c r="AA229" s="1077" t="str">
        <f>IF(A229=Z16,C229,"")</f>
        <v/>
      </c>
      <c r="AB229" s="1078" t="str">
        <f>IF(ISTEXT(Z229),Z229,(Z229/Z22)*AB22)</f>
        <v/>
      </c>
      <c r="AC229" s="1062" t="str">
        <f>IF(A229=AC16,D229,"")</f>
        <v/>
      </c>
      <c r="AD229" s="1079" t="str">
        <f>IF(A229=AC16,C229,"")</f>
        <v/>
      </c>
      <c r="AE229" s="1080" t="str">
        <f>IF(ISTEXT(AC229),AC229,(AC229/AC22)*AE22)</f>
        <v/>
      </c>
      <c r="AF229" s="1062" t="str">
        <f>IF(A229=AF16,D229,"")</f>
        <v/>
      </c>
      <c r="AG229" s="1081" t="str">
        <f>IF(A229=AF16,C229,"")</f>
        <v/>
      </c>
      <c r="AH229" s="1082" t="str">
        <f>IF(ISTEXT(AF229),AF229,(AF229/AF22)*AH22)</f>
        <v/>
      </c>
      <c r="AI229" s="1062" t="str">
        <f>IF(A229=AI16,D229,"")</f>
        <v/>
      </c>
      <c r="AJ229" s="1083" t="str">
        <f>IF(A229=AI16,C229,"")</f>
        <v/>
      </c>
      <c r="AK229" s="1084" t="str">
        <f>IF(ISTEXT(AI229),AI229,(AI229/AI22)*AK22)</f>
        <v/>
      </c>
      <c r="AL229" s="1062" t="str">
        <f>IF(A229=AL16,D229,"")</f>
        <v/>
      </c>
      <c r="AM229" s="1085" t="str">
        <f>IF(A229=AL16,C229,"")</f>
        <v/>
      </c>
      <c r="AN229" s="1086" t="str">
        <f>IF(ISTEXT(AL229),AL229,(AL229/AL22)*AN22)</f>
        <v/>
      </c>
      <c r="AO229" s="1062" t="str">
        <f>IF(A229=AO16,D229,"")</f>
        <v/>
      </c>
      <c r="AP229" s="1087" t="str">
        <f>IF(A229=AO16,C229,"")</f>
        <v/>
      </c>
      <c r="AQ229" s="1088" t="str">
        <f>IF(ISTEXT(AO229),AO229,(AO229/AO22)*AQ22)</f>
        <v/>
      </c>
      <c r="AR229" s="1062" t="str">
        <f>IF(A229=AR16,D229,"")</f>
        <v/>
      </c>
      <c r="AS229" s="1089" t="str">
        <f>IF(A229=AR16,C229,"")</f>
        <v/>
      </c>
      <c r="AT229" s="1090" t="str">
        <f>IF(ISTEXT(AR229),AR229,(AR229/AR22)*AT22)</f>
        <v/>
      </c>
      <c r="AU229" s="1062" t="str">
        <f>IF(A229=AU16,D229,"")</f>
        <v/>
      </c>
      <c r="AV229" s="1091" t="str">
        <f>IF(A229=AU16,C229,"")</f>
        <v/>
      </c>
      <c r="AW229" s="1092" t="str">
        <f>IF(ISTEXT(AU229),AU229,(AU229/AU22)*AW22)</f>
        <v/>
      </c>
    </row>
    <row r="230" spans="1:49" ht="18.75">
      <c r="A230" s="1058"/>
      <c r="B230" s="1352"/>
      <c r="C230" s="1409"/>
      <c r="D230" s="1410"/>
      <c r="E230" s="1062" t="str">
        <f>IF(A230=E16,D230,"")</f>
        <v/>
      </c>
      <c r="F230" s="1063" t="str">
        <f>IF(A230=E16,C230,"")</f>
        <v/>
      </c>
      <c r="G230" s="1064" t="str">
        <f>IF(ISTEXT(E230),E230,(E230/E22)*G22)</f>
        <v/>
      </c>
      <c r="H230" s="1062" t="str">
        <f>IF(A230=H16,D230,"")</f>
        <v/>
      </c>
      <c r="I230" s="1065" t="str">
        <f>IF(A230=H16,C230,"")</f>
        <v/>
      </c>
      <c r="J230" s="1066" t="str">
        <f>IF(ISTEXT(H230),H230,(H230/H22)*J22)</f>
        <v/>
      </c>
      <c r="K230" s="1062" t="str">
        <f>IF(A230=K16,D230,"")</f>
        <v/>
      </c>
      <c r="L230" s="1067" t="str">
        <f>IF(A230=K16,C230,"")</f>
        <v/>
      </c>
      <c r="M230" s="1068" t="str">
        <f>IF(ISTEXT(K230),K230,(K230/K22)*M22)</f>
        <v/>
      </c>
      <c r="N230" s="1062" t="str">
        <f>IF(A230=N16,D230,"")</f>
        <v/>
      </c>
      <c r="O230" s="1069" t="str">
        <f>IF(A230=N16,C230,"")</f>
        <v/>
      </c>
      <c r="P230" s="1070" t="str">
        <f>IF(ISTEXT(N230),N230,(N230/N22)*P22)</f>
        <v/>
      </c>
      <c r="Q230" s="1062" t="str">
        <f>IF(A230=Q16,D230,"")</f>
        <v/>
      </c>
      <c r="R230" s="1071" t="str">
        <f>IF(A230=Q16,C230,"")</f>
        <v/>
      </c>
      <c r="S230" s="1072" t="str">
        <f>IF(ISTEXT(Q230),Q230,(Q230/Q22)*S22)</f>
        <v/>
      </c>
      <c r="T230" s="1062" t="str">
        <f>IF(A230=T16,D230,"")</f>
        <v/>
      </c>
      <c r="U230" s="1073" t="str">
        <f>IF(A230=T16,C230,"")</f>
        <v/>
      </c>
      <c r="V230" s="1074" t="str">
        <f>IF(ISTEXT(T230),T230,(T230/T22)*V22)</f>
        <v/>
      </c>
      <c r="W230" s="1062" t="str">
        <f>IF(A230=W16,D230,"")</f>
        <v/>
      </c>
      <c r="X230" s="1075" t="str">
        <f>IF(A230=W16,C230,"")</f>
        <v/>
      </c>
      <c r="Y230" s="1076" t="str">
        <f>IF(ISTEXT(W230),W230,(W230/W22)*Y22)</f>
        <v/>
      </c>
      <c r="Z230" s="1062" t="str">
        <f>IF(A230=Z16,D230,"")</f>
        <v/>
      </c>
      <c r="AA230" s="1077" t="str">
        <f>IF(A230=Z16,C230,"")</f>
        <v/>
      </c>
      <c r="AB230" s="1078" t="str">
        <f>IF(ISTEXT(Z230),Z230,(Z230/Z22)*AB22)</f>
        <v/>
      </c>
      <c r="AC230" s="1062" t="str">
        <f>IF(A230=AC16,D230,"")</f>
        <v/>
      </c>
      <c r="AD230" s="1079" t="str">
        <f>IF(A230=AC16,C230,"")</f>
        <v/>
      </c>
      <c r="AE230" s="1080" t="str">
        <f>IF(ISTEXT(AC230),AC230,(AC230/AC22)*AE22)</f>
        <v/>
      </c>
      <c r="AF230" s="1062" t="str">
        <f>IF(A230=AF16,D230,"")</f>
        <v/>
      </c>
      <c r="AG230" s="1081" t="str">
        <f>IF(A230=AF16,C230,"")</f>
        <v/>
      </c>
      <c r="AH230" s="1082" t="str">
        <f>IF(ISTEXT(AF230),AF230,(AF230/AF22)*AH22)</f>
        <v/>
      </c>
      <c r="AI230" s="1062" t="str">
        <f>IF(A230=AI16,D230,"")</f>
        <v/>
      </c>
      <c r="AJ230" s="1083" t="str">
        <f>IF(A230=AI16,C230,"")</f>
        <v/>
      </c>
      <c r="AK230" s="1084" t="str">
        <f>IF(ISTEXT(AI230),AI230,(AI230/AI22)*AK22)</f>
        <v/>
      </c>
      <c r="AL230" s="1062" t="str">
        <f>IF(A230=AL16,D230,"")</f>
        <v/>
      </c>
      <c r="AM230" s="1085" t="str">
        <f>IF(A230=AL16,C230,"")</f>
        <v/>
      </c>
      <c r="AN230" s="1086" t="str">
        <f>IF(ISTEXT(AL230),AL230,(AL230/AL22)*AN22)</f>
        <v/>
      </c>
      <c r="AO230" s="1062" t="str">
        <f>IF(A230=AO16,D230,"")</f>
        <v/>
      </c>
      <c r="AP230" s="1087" t="str">
        <f>IF(A230=AO16,C230,"")</f>
        <v/>
      </c>
      <c r="AQ230" s="1088" t="str">
        <f>IF(ISTEXT(AO230),AO230,(AO230/AO22)*AQ22)</f>
        <v/>
      </c>
      <c r="AR230" s="1062" t="str">
        <f>IF(A230=AR16,D230,"")</f>
        <v/>
      </c>
      <c r="AS230" s="1089" t="str">
        <f>IF(A230=AR16,C230,"")</f>
        <v/>
      </c>
      <c r="AT230" s="1090" t="str">
        <f>IF(ISTEXT(AR230),AR230,(AR230/AR22)*AT22)</f>
        <v/>
      </c>
      <c r="AU230" s="1062" t="str">
        <f>IF(A230=AU16,D230,"")</f>
        <v/>
      </c>
      <c r="AV230" s="1091" t="str">
        <f>IF(A230=AU16,C230,"")</f>
        <v/>
      </c>
      <c r="AW230" s="1092" t="str">
        <f>IF(ISTEXT(AU230),AU230,(AU230/AU22)*AW22)</f>
        <v/>
      </c>
    </row>
    <row r="231" spans="1:49" ht="18.75">
      <c r="A231" s="1058"/>
      <c r="B231" s="1352"/>
      <c r="C231" s="1409"/>
      <c r="D231" s="1410"/>
      <c r="E231" s="1062" t="str">
        <f>IF(A231=E16,D231,"")</f>
        <v/>
      </c>
      <c r="F231" s="1063" t="str">
        <f>IF(A231=E16,C231,"")</f>
        <v/>
      </c>
      <c r="G231" s="1064" t="str">
        <f>IF(ISTEXT(E231),E231,(E231/E22)*G22)</f>
        <v/>
      </c>
      <c r="H231" s="1062" t="str">
        <f>IF(A231=H16,D231,"")</f>
        <v/>
      </c>
      <c r="I231" s="1065" t="str">
        <f>IF(A231=H16,C231,"")</f>
        <v/>
      </c>
      <c r="J231" s="1066" t="str">
        <f>IF(ISTEXT(H231),H231,(H231/H22)*J22)</f>
        <v/>
      </c>
      <c r="K231" s="1062" t="str">
        <f>IF(A231=K16,D231,"")</f>
        <v/>
      </c>
      <c r="L231" s="1067" t="str">
        <f>IF(A231=K16,C231,"")</f>
        <v/>
      </c>
      <c r="M231" s="1068" t="str">
        <f>IF(ISTEXT(K231),K231,(K231/K22)*M22)</f>
        <v/>
      </c>
      <c r="N231" s="1062" t="str">
        <f>IF(A231=N16,D231,"")</f>
        <v/>
      </c>
      <c r="O231" s="1069" t="str">
        <f>IF(A231=N16,C231,"")</f>
        <v/>
      </c>
      <c r="P231" s="1070" t="str">
        <f>IF(ISTEXT(N231),N231,(N231/N22)*P22)</f>
        <v/>
      </c>
      <c r="Q231" s="1062" t="str">
        <f>IF(A231=Q16,D231,"")</f>
        <v/>
      </c>
      <c r="R231" s="1071" t="str">
        <f>IF(A231=Q16,C231,"")</f>
        <v/>
      </c>
      <c r="S231" s="1072" t="str">
        <f>IF(ISTEXT(Q231),Q231,(Q231/Q22)*S22)</f>
        <v/>
      </c>
      <c r="T231" s="1062" t="str">
        <f>IF(A231=T16,D231,"")</f>
        <v/>
      </c>
      <c r="U231" s="1073" t="str">
        <f>IF(A231=T16,C231,"")</f>
        <v/>
      </c>
      <c r="V231" s="1074" t="str">
        <f>IF(ISTEXT(T231),T231,(T231/T22)*V22)</f>
        <v/>
      </c>
      <c r="W231" s="1062" t="str">
        <f>IF(A231=W16,D231,"")</f>
        <v/>
      </c>
      <c r="X231" s="1075" t="str">
        <f>IF(A231=W16,C231,"")</f>
        <v/>
      </c>
      <c r="Y231" s="1076" t="str">
        <f>IF(ISTEXT(W231),W231,(W231/W22)*Y22)</f>
        <v/>
      </c>
      <c r="Z231" s="1062" t="str">
        <f>IF(A231=Z16,D231,"")</f>
        <v/>
      </c>
      <c r="AA231" s="1077" t="str">
        <f>IF(A231=Z16,C231,"")</f>
        <v/>
      </c>
      <c r="AB231" s="1078" t="str">
        <f>IF(ISTEXT(Z231),Z231,(Z231/Z22)*AB22)</f>
        <v/>
      </c>
      <c r="AC231" s="1062" t="str">
        <f>IF(A231=AC16,D231,"")</f>
        <v/>
      </c>
      <c r="AD231" s="1079" t="str">
        <f>IF(A231=AC16,C231,"")</f>
        <v/>
      </c>
      <c r="AE231" s="1080" t="str">
        <f>IF(ISTEXT(AC231),AC231,(AC231/AC22)*AE22)</f>
        <v/>
      </c>
      <c r="AF231" s="1062" t="str">
        <f>IF(A231=AF16,D231,"")</f>
        <v/>
      </c>
      <c r="AG231" s="1081" t="str">
        <f>IF(A231=AF16,C231,"")</f>
        <v/>
      </c>
      <c r="AH231" s="1082" t="str">
        <f>IF(ISTEXT(AF231),AF231,(AF231/AF22)*AH22)</f>
        <v/>
      </c>
      <c r="AI231" s="1062" t="str">
        <f>IF(A231=AI16,D231,"")</f>
        <v/>
      </c>
      <c r="AJ231" s="1083" t="str">
        <f>IF(A231=AI16,C231,"")</f>
        <v/>
      </c>
      <c r="AK231" s="1084" t="str">
        <f>IF(ISTEXT(AI231),AI231,(AI231/AI22)*AK22)</f>
        <v/>
      </c>
      <c r="AL231" s="1062" t="str">
        <f>IF(A231=AL16,D231,"")</f>
        <v/>
      </c>
      <c r="AM231" s="1085" t="str">
        <f>IF(A231=AL16,C231,"")</f>
        <v/>
      </c>
      <c r="AN231" s="1086" t="str">
        <f>IF(ISTEXT(AL231),AL231,(AL231/AL22)*AN22)</f>
        <v/>
      </c>
      <c r="AO231" s="1062" t="str">
        <f>IF(A231=AO16,D231,"")</f>
        <v/>
      </c>
      <c r="AP231" s="1087" t="str">
        <f>IF(A231=AO16,C231,"")</f>
        <v/>
      </c>
      <c r="AQ231" s="1088" t="str">
        <f>IF(ISTEXT(AO231),AO231,(AO231/AO22)*AQ22)</f>
        <v/>
      </c>
      <c r="AR231" s="1062" t="str">
        <f>IF(A231=AR16,D231,"")</f>
        <v/>
      </c>
      <c r="AS231" s="1089" t="str">
        <f>IF(A231=AR16,C231,"")</f>
        <v/>
      </c>
      <c r="AT231" s="1090" t="str">
        <f>IF(ISTEXT(AR231),AR231,(AR231/AR22)*AT22)</f>
        <v/>
      </c>
      <c r="AU231" s="1062" t="str">
        <f>IF(A231=AU16,D231,"")</f>
        <v/>
      </c>
      <c r="AV231" s="1091" t="str">
        <f>IF(A231=AU16,C231,"")</f>
        <v/>
      </c>
      <c r="AW231" s="1092" t="str">
        <f>IF(ISTEXT(AU231),AU231,(AU231/AU22)*AW22)</f>
        <v/>
      </c>
    </row>
    <row r="232" spans="1:49" ht="18.75">
      <c r="A232" s="1058"/>
      <c r="B232" s="1352"/>
      <c r="C232" s="1409"/>
      <c r="D232" s="1410"/>
      <c r="E232" s="1062" t="str">
        <f>IF(A232=E16,D232,"")</f>
        <v/>
      </c>
      <c r="F232" s="1063" t="str">
        <f>IF(A232=E16,C232,"")</f>
        <v/>
      </c>
      <c r="G232" s="1064" t="str">
        <f>IF(ISTEXT(E232),E232,(E232/E22)*G22)</f>
        <v/>
      </c>
      <c r="H232" s="1062" t="str">
        <f>IF(A232=H16,D232,"")</f>
        <v/>
      </c>
      <c r="I232" s="1065" t="str">
        <f>IF(A232=H16,C232,"")</f>
        <v/>
      </c>
      <c r="J232" s="1066" t="str">
        <f>IF(ISTEXT(H232),H232,(H232/H22)*J22)</f>
        <v/>
      </c>
      <c r="K232" s="1062" t="str">
        <f>IF(A232=K16,D232,"")</f>
        <v/>
      </c>
      <c r="L232" s="1067" t="str">
        <f>IF(A232=K16,C232,"")</f>
        <v/>
      </c>
      <c r="M232" s="1068" t="str">
        <f>IF(ISTEXT(K232),K232,(K232/K22)*M22)</f>
        <v/>
      </c>
      <c r="N232" s="1062" t="str">
        <f>IF(A232=N16,D232,"")</f>
        <v/>
      </c>
      <c r="O232" s="1069" t="str">
        <f>IF(A232=N16,C232,"")</f>
        <v/>
      </c>
      <c r="P232" s="1070" t="str">
        <f>IF(ISTEXT(N232),N232,(N232/N22)*P22)</f>
        <v/>
      </c>
      <c r="Q232" s="1062" t="str">
        <f>IF(A232=Q16,D232,"")</f>
        <v/>
      </c>
      <c r="R232" s="1071" t="str">
        <f>IF(A232=Q16,C232,"")</f>
        <v/>
      </c>
      <c r="S232" s="1072" t="str">
        <f>IF(ISTEXT(Q232),Q232,(Q232/Q22)*S22)</f>
        <v/>
      </c>
      <c r="T232" s="1062" t="str">
        <f>IF(A232=T16,D232,"")</f>
        <v/>
      </c>
      <c r="U232" s="1073" t="str">
        <f>IF(A232=T16,C232,"")</f>
        <v/>
      </c>
      <c r="V232" s="1074" t="str">
        <f>IF(ISTEXT(T232),T232,(T232/T22)*V22)</f>
        <v/>
      </c>
      <c r="W232" s="1062" t="str">
        <f>IF(A232=W16,D232,"")</f>
        <v/>
      </c>
      <c r="X232" s="1075" t="str">
        <f>IF(A232=W16,C232,"")</f>
        <v/>
      </c>
      <c r="Y232" s="1076" t="str">
        <f>IF(ISTEXT(W232),W232,(W232/W22)*Y22)</f>
        <v/>
      </c>
      <c r="Z232" s="1062" t="str">
        <f>IF(A232=Z16,D232,"")</f>
        <v/>
      </c>
      <c r="AA232" s="1077" t="str">
        <f>IF(A232=Z16,C232,"")</f>
        <v/>
      </c>
      <c r="AB232" s="1078" t="str">
        <f>IF(ISTEXT(Z232),Z232,(Z232/Z22)*AB22)</f>
        <v/>
      </c>
      <c r="AC232" s="1062" t="str">
        <f>IF(A232=AC16,D232,"")</f>
        <v/>
      </c>
      <c r="AD232" s="1079" t="str">
        <f>IF(A232=AC16,C232,"")</f>
        <v/>
      </c>
      <c r="AE232" s="1080" t="str">
        <f>IF(ISTEXT(AC232),AC232,(AC232/AC22)*AE22)</f>
        <v/>
      </c>
      <c r="AF232" s="1062" t="str">
        <f>IF(A232=AF16,D232,"")</f>
        <v/>
      </c>
      <c r="AG232" s="1081" t="str">
        <f>IF(A232=AF16,C232,"")</f>
        <v/>
      </c>
      <c r="AH232" s="1082" t="str">
        <f>IF(ISTEXT(AF232),AF232,(AF232/AF22)*AH22)</f>
        <v/>
      </c>
      <c r="AI232" s="1062" t="str">
        <f>IF(A232=AI16,D232,"")</f>
        <v/>
      </c>
      <c r="AJ232" s="1083" t="str">
        <f>IF(A232=AI16,C232,"")</f>
        <v/>
      </c>
      <c r="AK232" s="1084" t="str">
        <f>IF(ISTEXT(AI232),AI232,(AI232/AI22)*AK22)</f>
        <v/>
      </c>
      <c r="AL232" s="1062" t="str">
        <f>IF(A232=AL16,D232,"")</f>
        <v/>
      </c>
      <c r="AM232" s="1085" t="str">
        <f>IF(A232=AL16,C232,"")</f>
        <v/>
      </c>
      <c r="AN232" s="1086" t="str">
        <f>IF(ISTEXT(AL232),AL232,(AL232/AL22)*AN22)</f>
        <v/>
      </c>
      <c r="AO232" s="1062" t="str">
        <f>IF(A232=AO16,D232,"")</f>
        <v/>
      </c>
      <c r="AP232" s="1087" t="str">
        <f>IF(A232=AO16,C232,"")</f>
        <v/>
      </c>
      <c r="AQ232" s="1088" t="str">
        <f>IF(ISTEXT(AO232),AO232,(AO232/AO22)*AQ22)</f>
        <v/>
      </c>
      <c r="AR232" s="1062" t="str">
        <f>IF(A232=AR16,D232,"")</f>
        <v/>
      </c>
      <c r="AS232" s="1089" t="str">
        <f>IF(A232=AR16,C232,"")</f>
        <v/>
      </c>
      <c r="AT232" s="1090" t="str">
        <f>IF(ISTEXT(AR232),AR232,(AR232/AR22)*AT22)</f>
        <v/>
      </c>
      <c r="AU232" s="1062" t="str">
        <f>IF(A232=AU16,D232,"")</f>
        <v/>
      </c>
      <c r="AV232" s="1091" t="str">
        <f>IF(A232=AU16,C232,"")</f>
        <v/>
      </c>
      <c r="AW232" s="1092" t="str">
        <f>IF(ISTEXT(AU232),AU232,(AU232/AU22)*AW22)</f>
        <v/>
      </c>
    </row>
    <row r="233" spans="1:49" ht="18.75">
      <c r="A233" s="1058"/>
      <c r="B233" s="1352"/>
      <c r="C233" s="1409"/>
      <c r="D233" s="1410"/>
      <c r="E233" s="1062" t="str">
        <f>IF(A233=E16,D233,"")</f>
        <v/>
      </c>
      <c r="F233" s="1063" t="str">
        <f>IF(A233=E16,C233,"")</f>
        <v/>
      </c>
      <c r="G233" s="1064" t="str">
        <f>IF(ISTEXT(E233),E233,(E233/E22)*G22)</f>
        <v/>
      </c>
      <c r="H233" s="1062" t="str">
        <f>IF(A233=H16,D233,"")</f>
        <v/>
      </c>
      <c r="I233" s="1065" t="str">
        <f>IF(A233=H16,C233,"")</f>
        <v/>
      </c>
      <c r="J233" s="1066" t="str">
        <f>IF(ISTEXT(H233),H233,(H233/H22)*J22)</f>
        <v/>
      </c>
      <c r="K233" s="1062" t="str">
        <f>IF(A233=K16,D233,"")</f>
        <v/>
      </c>
      <c r="L233" s="1067" t="str">
        <f>IF(A233=K16,C233,"")</f>
        <v/>
      </c>
      <c r="M233" s="1068" t="str">
        <f>IF(ISTEXT(K233),K233,(K233/K22)*M22)</f>
        <v/>
      </c>
      <c r="N233" s="1062" t="str">
        <f>IF(A233=N16,D233,"")</f>
        <v/>
      </c>
      <c r="O233" s="1069" t="str">
        <f>IF(A233=N16,C233,"")</f>
        <v/>
      </c>
      <c r="P233" s="1070" t="str">
        <f>IF(ISTEXT(N233),N233,(N233/N22)*P22)</f>
        <v/>
      </c>
      <c r="Q233" s="1062" t="str">
        <f>IF(A233=Q16,D233,"")</f>
        <v/>
      </c>
      <c r="R233" s="1071" t="str">
        <f>IF(A233=Q16,C233,"")</f>
        <v/>
      </c>
      <c r="S233" s="1072" t="str">
        <f>IF(ISTEXT(Q233),Q233,(Q233/Q22)*S22)</f>
        <v/>
      </c>
      <c r="T233" s="1062" t="str">
        <f>IF(A233=T16,D233,"")</f>
        <v/>
      </c>
      <c r="U233" s="1073" t="str">
        <f>IF(A233=T16,C233,"")</f>
        <v/>
      </c>
      <c r="V233" s="1074" t="str">
        <f>IF(ISTEXT(T233),T233,(T233/T22)*V22)</f>
        <v/>
      </c>
      <c r="W233" s="1062" t="str">
        <f>IF(A233=W16,D233,"")</f>
        <v/>
      </c>
      <c r="X233" s="1075" t="str">
        <f>IF(A233=W16,C233,"")</f>
        <v/>
      </c>
      <c r="Y233" s="1076" t="str">
        <f>IF(ISTEXT(W233),W233,(W233/W22)*Y22)</f>
        <v/>
      </c>
      <c r="Z233" s="1062" t="str">
        <f>IF(A233=Z16,D233,"")</f>
        <v/>
      </c>
      <c r="AA233" s="1077" t="str">
        <f>IF(A233=Z16,C233,"")</f>
        <v/>
      </c>
      <c r="AB233" s="1078" t="str">
        <f>IF(ISTEXT(Z233),Z233,(Z233/Z22)*AB22)</f>
        <v/>
      </c>
      <c r="AC233" s="1062" t="str">
        <f>IF(A233=AC16,D233,"")</f>
        <v/>
      </c>
      <c r="AD233" s="1079" t="str">
        <f>IF(A233=AC16,C233,"")</f>
        <v/>
      </c>
      <c r="AE233" s="1080" t="str">
        <f>IF(ISTEXT(AC233),AC233,(AC233/AC22)*AE22)</f>
        <v/>
      </c>
      <c r="AF233" s="1062" t="str">
        <f>IF(A233=AF16,D233,"")</f>
        <v/>
      </c>
      <c r="AG233" s="1081" t="str">
        <f>IF(A233=AF16,C233,"")</f>
        <v/>
      </c>
      <c r="AH233" s="1082" t="str">
        <f>IF(ISTEXT(AF233),AF233,(AF233/AF22)*AH22)</f>
        <v/>
      </c>
      <c r="AI233" s="1062" t="str">
        <f>IF(A233=AI16,D233,"")</f>
        <v/>
      </c>
      <c r="AJ233" s="1083" t="str">
        <f>IF(A233=AI16,C233,"")</f>
        <v/>
      </c>
      <c r="AK233" s="1084" t="str">
        <f>IF(ISTEXT(AI233),AI233,(AI233/AI22)*AK22)</f>
        <v/>
      </c>
      <c r="AL233" s="1062" t="str">
        <f>IF(A233=AL16,D233,"")</f>
        <v/>
      </c>
      <c r="AM233" s="1085" t="str">
        <f>IF(A233=AL16,C233,"")</f>
        <v/>
      </c>
      <c r="AN233" s="1086" t="str">
        <f>IF(ISTEXT(AL233),AL233,(AL233/AL22)*AN22)</f>
        <v/>
      </c>
      <c r="AO233" s="1062" t="str">
        <f>IF(A233=AO16,D233,"")</f>
        <v/>
      </c>
      <c r="AP233" s="1087" t="str">
        <f>IF(A233=AO16,C233,"")</f>
        <v/>
      </c>
      <c r="AQ233" s="1088" t="str">
        <f>IF(ISTEXT(AO233),AO233,(AO233/AO22)*AQ22)</f>
        <v/>
      </c>
      <c r="AR233" s="1062" t="str">
        <f>IF(A233=AR16,D233,"")</f>
        <v/>
      </c>
      <c r="AS233" s="1089" t="str">
        <f>IF(A233=AR16,C233,"")</f>
        <v/>
      </c>
      <c r="AT233" s="1090" t="str">
        <f>IF(ISTEXT(AR233),AR233,(AR233/AR22)*AT22)</f>
        <v/>
      </c>
      <c r="AU233" s="1062" t="str">
        <f>IF(A233=AU16,D233,"")</f>
        <v/>
      </c>
      <c r="AV233" s="1091" t="str">
        <f>IF(A233=AU16,C233,"")</f>
        <v/>
      </c>
      <c r="AW233" s="1092" t="str">
        <f>IF(ISTEXT(AU233),AU233,(AU233/AU22)*AW22)</f>
        <v/>
      </c>
    </row>
    <row r="234" spans="1:49" ht="18.75">
      <c r="A234" s="1058"/>
      <c r="B234" s="1352"/>
      <c r="C234" s="1409"/>
      <c r="D234" s="1410"/>
      <c r="E234" s="1062" t="str">
        <f>IF(A234=E16,D234,"")</f>
        <v/>
      </c>
      <c r="F234" s="1063" t="str">
        <f>IF(A234=E16,C234,"")</f>
        <v/>
      </c>
      <c r="G234" s="1064" t="str">
        <f>IF(ISTEXT(E234),E234,(E234/E22)*G22)</f>
        <v/>
      </c>
      <c r="H234" s="1062" t="str">
        <f>IF(A234=H16,D234,"")</f>
        <v/>
      </c>
      <c r="I234" s="1065" t="str">
        <f>IF(A234=H16,C234,"")</f>
        <v/>
      </c>
      <c r="J234" s="1066" t="str">
        <f>IF(ISTEXT(H234),H234,(H234/H22)*J22)</f>
        <v/>
      </c>
      <c r="K234" s="1062" t="str">
        <f>IF(A234=K16,D234,"")</f>
        <v/>
      </c>
      <c r="L234" s="1067" t="str">
        <f>IF(A234=K16,C234,"")</f>
        <v/>
      </c>
      <c r="M234" s="1068" t="str">
        <f>IF(ISTEXT(K234),K234,(K234/K22)*M22)</f>
        <v/>
      </c>
      <c r="N234" s="1062" t="str">
        <f>IF(A234=N16,D234,"")</f>
        <v/>
      </c>
      <c r="O234" s="1069" t="str">
        <f>IF(A234=N16,C234,"")</f>
        <v/>
      </c>
      <c r="P234" s="1070" t="str">
        <f>IF(ISTEXT(N234),N234,(N234/N22)*P22)</f>
        <v/>
      </c>
      <c r="Q234" s="1062" t="str">
        <f>IF(A234=Q16,D234,"")</f>
        <v/>
      </c>
      <c r="R234" s="1071" t="str">
        <f>IF(A234=Q16,C234,"")</f>
        <v/>
      </c>
      <c r="S234" s="1072" t="str">
        <f>IF(ISTEXT(Q234),Q234,(Q234/Q22)*S22)</f>
        <v/>
      </c>
      <c r="T234" s="1062" t="str">
        <f>IF(A234=T16,D234,"")</f>
        <v/>
      </c>
      <c r="U234" s="1073" t="str">
        <f>IF(A234=T16,C234,"")</f>
        <v/>
      </c>
      <c r="V234" s="1074" t="str">
        <f>IF(ISTEXT(T234),T234,(T234/T22)*V22)</f>
        <v/>
      </c>
      <c r="W234" s="1062" t="str">
        <f>IF(A234=W16,D234,"")</f>
        <v/>
      </c>
      <c r="X234" s="1075" t="str">
        <f>IF(A234=W16,C234,"")</f>
        <v/>
      </c>
      <c r="Y234" s="1076" t="str">
        <f>IF(ISTEXT(W234),W234,(W234/W22)*Y22)</f>
        <v/>
      </c>
      <c r="Z234" s="1062" t="str">
        <f>IF(A234=Z16,D234,"")</f>
        <v/>
      </c>
      <c r="AA234" s="1077" t="str">
        <f>IF(A234=Z16,C234,"")</f>
        <v/>
      </c>
      <c r="AB234" s="1078" t="str">
        <f>IF(ISTEXT(Z234),Z234,(Z234/Z22)*AB22)</f>
        <v/>
      </c>
      <c r="AC234" s="1062" t="str">
        <f>IF(A234=AC16,D234,"")</f>
        <v/>
      </c>
      <c r="AD234" s="1079" t="str">
        <f>IF(A234=AC16,C234,"")</f>
        <v/>
      </c>
      <c r="AE234" s="1080" t="str">
        <f>IF(ISTEXT(AC234),AC234,(AC234/AC22)*AE22)</f>
        <v/>
      </c>
      <c r="AF234" s="1062" t="str">
        <f>IF(A234=AF16,D234,"")</f>
        <v/>
      </c>
      <c r="AG234" s="1081" t="str">
        <f>IF(A234=AF16,C234,"")</f>
        <v/>
      </c>
      <c r="AH234" s="1082" t="str">
        <f>IF(ISTEXT(AF234),AF234,(AF234/AF22)*AH22)</f>
        <v/>
      </c>
      <c r="AI234" s="1062" t="str">
        <f>IF(A234=AI16,D234,"")</f>
        <v/>
      </c>
      <c r="AJ234" s="1083" t="str">
        <f>IF(A234=AI16,C234,"")</f>
        <v/>
      </c>
      <c r="AK234" s="1084" t="str">
        <f>IF(ISTEXT(AI234),AI234,(AI234/AI22)*AK22)</f>
        <v/>
      </c>
      <c r="AL234" s="1062" t="str">
        <f>IF(A234=AL16,D234,"")</f>
        <v/>
      </c>
      <c r="AM234" s="1085" t="str">
        <f>IF(A234=AL16,C234,"")</f>
        <v/>
      </c>
      <c r="AN234" s="1086" t="str">
        <f>IF(ISTEXT(AL234),AL234,(AL234/AL22)*AN22)</f>
        <v/>
      </c>
      <c r="AO234" s="1062" t="str">
        <f>IF(A234=AO16,D234,"")</f>
        <v/>
      </c>
      <c r="AP234" s="1087" t="str">
        <f>IF(A234=AO16,C234,"")</f>
        <v/>
      </c>
      <c r="AQ234" s="1088" t="str">
        <f>IF(ISTEXT(AO234),AO234,(AO234/AO22)*AQ22)</f>
        <v/>
      </c>
      <c r="AR234" s="1062" t="str">
        <f>IF(A234=AR16,D234,"")</f>
        <v/>
      </c>
      <c r="AS234" s="1089" t="str">
        <f>IF(A234=AR16,C234,"")</f>
        <v/>
      </c>
      <c r="AT234" s="1090" t="str">
        <f>IF(ISTEXT(AR234),AR234,(AR234/AR22)*AT22)</f>
        <v/>
      </c>
      <c r="AU234" s="1062" t="str">
        <f>IF(A234=AU16,D234,"")</f>
        <v/>
      </c>
      <c r="AV234" s="1091" t="str">
        <f>IF(A234=AU16,C234,"")</f>
        <v/>
      </c>
      <c r="AW234" s="1092" t="str">
        <f>IF(ISTEXT(AU234),AU234,(AU234/AU22)*AW22)</f>
        <v/>
      </c>
    </row>
    <row r="235" spans="1:49" ht="18.75">
      <c r="A235" s="1058"/>
      <c r="B235" s="1352"/>
      <c r="C235" s="1409"/>
      <c r="D235" s="1410"/>
      <c r="E235" s="1062" t="str">
        <f>IF(A235=E16,D235,"")</f>
        <v/>
      </c>
      <c r="F235" s="1063" t="str">
        <f>IF(A235=E16,C235,"")</f>
        <v/>
      </c>
      <c r="G235" s="1064" t="str">
        <f>IF(ISTEXT(E235),E235,(E235/E22)*G22)</f>
        <v/>
      </c>
      <c r="H235" s="1062" t="str">
        <f>IF(A235=H16,D235,"")</f>
        <v/>
      </c>
      <c r="I235" s="1065" t="str">
        <f>IF(A235=H16,C235,"")</f>
        <v/>
      </c>
      <c r="J235" s="1066" t="str">
        <f>IF(ISTEXT(H235),H235,(H235/H22)*J22)</f>
        <v/>
      </c>
      <c r="K235" s="1062" t="str">
        <f>IF(A235=K16,D235,"")</f>
        <v/>
      </c>
      <c r="L235" s="1067" t="str">
        <f>IF(A235=K16,C235,"")</f>
        <v/>
      </c>
      <c r="M235" s="1068" t="str">
        <f>IF(ISTEXT(K235),K235,(K235/K22)*M22)</f>
        <v/>
      </c>
      <c r="N235" s="1062" t="str">
        <f>IF(A235=N16,D235,"")</f>
        <v/>
      </c>
      <c r="O235" s="1069" t="str">
        <f>IF(A235=N16,C235,"")</f>
        <v/>
      </c>
      <c r="P235" s="1070" t="str">
        <f>IF(ISTEXT(N235),N235,(N235/N22)*P22)</f>
        <v/>
      </c>
      <c r="Q235" s="1062" t="str">
        <f>IF(A235=Q16,D235,"")</f>
        <v/>
      </c>
      <c r="R235" s="1071" t="str">
        <f>IF(A235=Q16,C235,"")</f>
        <v/>
      </c>
      <c r="S235" s="1072" t="str">
        <f>IF(ISTEXT(Q235),Q235,(Q235/Q22)*S22)</f>
        <v/>
      </c>
      <c r="T235" s="1062" t="str">
        <f>IF(A235=T16,D235,"")</f>
        <v/>
      </c>
      <c r="U235" s="1073" t="str">
        <f>IF(A235=T16,C235,"")</f>
        <v/>
      </c>
      <c r="V235" s="1074" t="str">
        <f>IF(ISTEXT(T235),T235,(T235/T22)*V22)</f>
        <v/>
      </c>
      <c r="W235" s="1062" t="str">
        <f>IF(A235=W16,D235,"")</f>
        <v/>
      </c>
      <c r="X235" s="1075" t="str">
        <f>IF(A235=W16,C235,"")</f>
        <v/>
      </c>
      <c r="Y235" s="1076" t="str">
        <f>IF(ISTEXT(W235),W235,(W235/W22)*Y22)</f>
        <v/>
      </c>
      <c r="Z235" s="1062" t="str">
        <f>IF(A235=Z16,D235,"")</f>
        <v/>
      </c>
      <c r="AA235" s="1077" t="str">
        <f>IF(A235=Z16,C235,"")</f>
        <v/>
      </c>
      <c r="AB235" s="1078" t="str">
        <f>IF(ISTEXT(Z235),Z235,(Z235/Z22)*AB22)</f>
        <v/>
      </c>
      <c r="AC235" s="1062" t="str">
        <f>IF(A235=AC16,D235,"")</f>
        <v/>
      </c>
      <c r="AD235" s="1079" t="str">
        <f>IF(A235=AC16,C235,"")</f>
        <v/>
      </c>
      <c r="AE235" s="1080" t="str">
        <f>IF(ISTEXT(AC235),AC235,(AC235/AC22)*AE22)</f>
        <v/>
      </c>
      <c r="AF235" s="1062" t="str">
        <f>IF(A235=AF16,D235,"")</f>
        <v/>
      </c>
      <c r="AG235" s="1081" t="str">
        <f>IF(A235=AF16,C235,"")</f>
        <v/>
      </c>
      <c r="AH235" s="1082" t="str">
        <f>IF(ISTEXT(AF235),AF235,(AF235/AF22)*AH22)</f>
        <v/>
      </c>
      <c r="AI235" s="1062" t="str">
        <f>IF(A235=AI16,D235,"")</f>
        <v/>
      </c>
      <c r="AJ235" s="1083" t="str">
        <f>IF(A235=AI16,C235,"")</f>
        <v/>
      </c>
      <c r="AK235" s="1084" t="str">
        <f>IF(ISTEXT(AI235),AI235,(AI235/AI22)*AK22)</f>
        <v/>
      </c>
      <c r="AL235" s="1062" t="str">
        <f>IF(A235=AL16,D235,"")</f>
        <v/>
      </c>
      <c r="AM235" s="1085" t="str">
        <f>IF(A235=AL16,C235,"")</f>
        <v/>
      </c>
      <c r="AN235" s="1086" t="str">
        <f>IF(ISTEXT(AL235),AL235,(AL235/AL22)*AN22)</f>
        <v/>
      </c>
      <c r="AO235" s="1062" t="str">
        <f>IF(A235=AO16,D235,"")</f>
        <v/>
      </c>
      <c r="AP235" s="1087" t="str">
        <f>IF(A235=AO16,C235,"")</f>
        <v/>
      </c>
      <c r="AQ235" s="1088" t="str">
        <f>IF(ISTEXT(AO235),AO235,(AO235/AO22)*AQ22)</f>
        <v/>
      </c>
      <c r="AR235" s="1062" t="str">
        <f>IF(A235=AR16,D235,"")</f>
        <v/>
      </c>
      <c r="AS235" s="1089" t="str">
        <f>IF(A235=AR16,C235,"")</f>
        <v/>
      </c>
      <c r="AT235" s="1090" t="str">
        <f>IF(ISTEXT(AR235),AR235,(AR235/AR22)*AT22)</f>
        <v/>
      </c>
      <c r="AU235" s="1062" t="str">
        <f>IF(A235=AU16,D235,"")</f>
        <v/>
      </c>
      <c r="AV235" s="1091" t="str">
        <f>IF(A235=AU16,C235,"")</f>
        <v/>
      </c>
      <c r="AW235" s="1092" t="str">
        <f>IF(ISTEXT(AU235),AU235,(AU235/AU22)*AW22)</f>
        <v/>
      </c>
    </row>
    <row r="236" spans="1:49" ht="18.75">
      <c r="A236" s="1058"/>
      <c r="B236" s="1352"/>
      <c r="C236" s="1409"/>
      <c r="D236" s="1410"/>
      <c r="E236" s="1062" t="str">
        <f>IF(A236=E16,D236,"")</f>
        <v/>
      </c>
      <c r="F236" s="1063" t="str">
        <f>IF(A236=E16,C236,"")</f>
        <v/>
      </c>
      <c r="G236" s="1064" t="str">
        <f>IF(ISTEXT(E236),E236,(E236/E22)*G22)</f>
        <v/>
      </c>
      <c r="H236" s="1062" t="str">
        <f>IF(A236=H16,D236,"")</f>
        <v/>
      </c>
      <c r="I236" s="1065" t="str">
        <f>IF(A236=H16,C236,"")</f>
        <v/>
      </c>
      <c r="J236" s="1066" t="str">
        <f>IF(ISTEXT(H236),H236,(H236/H22)*J22)</f>
        <v/>
      </c>
      <c r="K236" s="1062" t="str">
        <f>IF(A236=K16,D236,"")</f>
        <v/>
      </c>
      <c r="L236" s="1067" t="str">
        <f>IF(A236=K16,C236,"")</f>
        <v/>
      </c>
      <c r="M236" s="1068" t="str">
        <f>IF(ISTEXT(K236),K236,(K236/K22)*M22)</f>
        <v/>
      </c>
      <c r="N236" s="1062" t="str">
        <f>IF(A236=N16,D236,"")</f>
        <v/>
      </c>
      <c r="O236" s="1069" t="str">
        <f>IF(A236=N16,C236,"")</f>
        <v/>
      </c>
      <c r="P236" s="1070" t="str">
        <f>IF(ISTEXT(N236),N236,(N236/N22)*P22)</f>
        <v/>
      </c>
      <c r="Q236" s="1062" t="str">
        <f>IF(A236=Q16,D236,"")</f>
        <v/>
      </c>
      <c r="R236" s="1071" t="str">
        <f>IF(A236=Q16,C236,"")</f>
        <v/>
      </c>
      <c r="S236" s="1072" t="str">
        <f>IF(ISTEXT(Q236),Q236,(Q236/Q22)*S22)</f>
        <v/>
      </c>
      <c r="T236" s="1062" t="str">
        <f>IF(A236=T16,D236,"")</f>
        <v/>
      </c>
      <c r="U236" s="1073" t="str">
        <f>IF(A236=T16,C236,"")</f>
        <v/>
      </c>
      <c r="V236" s="1074" t="str">
        <f>IF(ISTEXT(T236),T236,(T236/T22)*V22)</f>
        <v/>
      </c>
      <c r="W236" s="1062" t="str">
        <f>IF(A236=W16,D236,"")</f>
        <v/>
      </c>
      <c r="X236" s="1075" t="str">
        <f>IF(A236=W16,C236,"")</f>
        <v/>
      </c>
      <c r="Y236" s="1076" t="str">
        <f>IF(ISTEXT(W236),W236,(W236/W22)*Y22)</f>
        <v/>
      </c>
      <c r="Z236" s="1062" t="str">
        <f>IF(A236=Z16,D236,"")</f>
        <v/>
      </c>
      <c r="AA236" s="1077" t="str">
        <f>IF(A236=Z16,C236,"")</f>
        <v/>
      </c>
      <c r="AB236" s="1078" t="str">
        <f>IF(ISTEXT(Z236),Z236,(Z236/Z22)*AB22)</f>
        <v/>
      </c>
      <c r="AC236" s="1062" t="str">
        <f>IF(A236=AC16,D236,"")</f>
        <v/>
      </c>
      <c r="AD236" s="1079" t="str">
        <f>IF(A236=AC16,C236,"")</f>
        <v/>
      </c>
      <c r="AE236" s="1080" t="str">
        <f>IF(ISTEXT(AC236),AC236,(AC236/AC22)*AE22)</f>
        <v/>
      </c>
      <c r="AF236" s="1062" t="str">
        <f>IF(A236=AF16,D236,"")</f>
        <v/>
      </c>
      <c r="AG236" s="1081" t="str">
        <f>IF(A236=AF16,C236,"")</f>
        <v/>
      </c>
      <c r="AH236" s="1082" t="str">
        <f>IF(ISTEXT(AF236),AF236,(AF236/AF22)*AH22)</f>
        <v/>
      </c>
      <c r="AI236" s="1062" t="str">
        <f>IF(A236=AI16,D236,"")</f>
        <v/>
      </c>
      <c r="AJ236" s="1083" t="str">
        <f>IF(A236=AI16,C236,"")</f>
        <v/>
      </c>
      <c r="AK236" s="1084" t="str">
        <f>IF(ISTEXT(AI236),AI236,(AI236/AI22)*AK22)</f>
        <v/>
      </c>
      <c r="AL236" s="1062" t="str">
        <f>IF(A236=AL16,D236,"")</f>
        <v/>
      </c>
      <c r="AM236" s="1085" t="str">
        <f>IF(A236=AL16,C236,"")</f>
        <v/>
      </c>
      <c r="AN236" s="1086" t="str">
        <f>IF(ISTEXT(AL236),AL236,(AL236/AL22)*AN22)</f>
        <v/>
      </c>
      <c r="AO236" s="1062" t="str">
        <f>IF(A236=AO16,D236,"")</f>
        <v/>
      </c>
      <c r="AP236" s="1087" t="str">
        <f>IF(A236=AO16,C236,"")</f>
        <v/>
      </c>
      <c r="AQ236" s="1088" t="str">
        <f>IF(ISTEXT(AO236),AO236,(AO236/AO22)*AQ22)</f>
        <v/>
      </c>
      <c r="AR236" s="1062" t="str">
        <f>IF(A236=AR16,D236,"")</f>
        <v/>
      </c>
      <c r="AS236" s="1089" t="str">
        <f>IF(A236=AR16,C236,"")</f>
        <v/>
      </c>
      <c r="AT236" s="1090" t="str">
        <f>IF(ISTEXT(AR236),AR236,(AR236/AR22)*AT22)</f>
        <v/>
      </c>
      <c r="AU236" s="1062" t="str">
        <f>IF(A236=AU16,D236,"")</f>
        <v/>
      </c>
      <c r="AV236" s="1091" t="str">
        <f>IF(A236=AU16,C236,"")</f>
        <v/>
      </c>
      <c r="AW236" s="1092" t="str">
        <f>IF(ISTEXT(AU236),AU236,(AU236/AU22)*AW22)</f>
        <v/>
      </c>
    </row>
    <row r="237" spans="1:49" ht="18.75">
      <c r="A237" s="1058"/>
      <c r="B237" s="1352"/>
      <c r="C237" s="1409"/>
      <c r="D237" s="1410"/>
      <c r="E237" s="1062" t="str">
        <f>IF(A237=E16,D237,"")</f>
        <v/>
      </c>
      <c r="F237" s="1063" t="str">
        <f>IF(A237=E16,C237,"")</f>
        <v/>
      </c>
      <c r="G237" s="1064" t="str">
        <f>IF(ISTEXT(E237),E237,(E237/E22)*G22)</f>
        <v/>
      </c>
      <c r="H237" s="1062" t="str">
        <f>IF(A237=H16,D237,"")</f>
        <v/>
      </c>
      <c r="I237" s="1065" t="str">
        <f>IF(A237=H16,C237,"")</f>
        <v/>
      </c>
      <c r="J237" s="1066" t="str">
        <f>IF(ISTEXT(H237),H237,(H237/H22)*J22)</f>
        <v/>
      </c>
      <c r="K237" s="1062" t="str">
        <f>IF(A237=K16,D237,"")</f>
        <v/>
      </c>
      <c r="L237" s="1067" t="str">
        <f>IF(A237=K16,C237,"")</f>
        <v/>
      </c>
      <c r="M237" s="1068" t="str">
        <f>IF(ISTEXT(K237),K237,(K237/K22)*M22)</f>
        <v/>
      </c>
      <c r="N237" s="1062" t="str">
        <f>IF(A237=N16,D237,"")</f>
        <v/>
      </c>
      <c r="O237" s="1069" t="str">
        <f>IF(A237=N16,C237,"")</f>
        <v/>
      </c>
      <c r="P237" s="1070" t="str">
        <f>IF(ISTEXT(N237),N237,(N237/N22)*P22)</f>
        <v/>
      </c>
      <c r="Q237" s="1062" t="str">
        <f>IF(A237=Q16,D237,"")</f>
        <v/>
      </c>
      <c r="R237" s="1071" t="str">
        <f>IF(A237=Q16,C237,"")</f>
        <v/>
      </c>
      <c r="S237" s="1072" t="str">
        <f>IF(ISTEXT(Q237),Q237,(Q237/Q22)*S22)</f>
        <v/>
      </c>
      <c r="T237" s="1062" t="str">
        <f>IF(A237=T16,D237,"")</f>
        <v/>
      </c>
      <c r="U237" s="1073" t="str">
        <f>IF(A237=T16,C237,"")</f>
        <v/>
      </c>
      <c r="V237" s="1074" t="str">
        <f>IF(ISTEXT(T237),T237,(T237/T22)*V22)</f>
        <v/>
      </c>
      <c r="W237" s="1062" t="str">
        <f>IF(A237=W16,D237,"")</f>
        <v/>
      </c>
      <c r="X237" s="1075" t="str">
        <f>IF(A237=W16,C237,"")</f>
        <v/>
      </c>
      <c r="Y237" s="1076" t="str">
        <f>IF(ISTEXT(W237),W237,(W237/W22)*Y22)</f>
        <v/>
      </c>
      <c r="Z237" s="1062" t="str">
        <f>IF(A237=Z16,D237,"")</f>
        <v/>
      </c>
      <c r="AA237" s="1077" t="str">
        <f>IF(A237=Z16,C237,"")</f>
        <v/>
      </c>
      <c r="AB237" s="1078" t="str">
        <f>IF(ISTEXT(Z237),Z237,(Z237/Z22)*AB22)</f>
        <v/>
      </c>
      <c r="AC237" s="1062" t="str">
        <f>IF(A237=AC16,D237,"")</f>
        <v/>
      </c>
      <c r="AD237" s="1079" t="str">
        <f>IF(A237=AC16,C237,"")</f>
        <v/>
      </c>
      <c r="AE237" s="1080" t="str">
        <f>IF(ISTEXT(AC237),AC237,(AC237/AC22)*AE22)</f>
        <v/>
      </c>
      <c r="AF237" s="1062" t="str">
        <f>IF(A237=AF16,D237,"")</f>
        <v/>
      </c>
      <c r="AG237" s="1081" t="str">
        <f>IF(A237=AF16,C237,"")</f>
        <v/>
      </c>
      <c r="AH237" s="1082" t="str">
        <f>IF(ISTEXT(AF237),AF237,(AF237/AF22)*AH22)</f>
        <v/>
      </c>
      <c r="AI237" s="1062" t="str">
        <f>IF(A237=AI16,D237,"")</f>
        <v/>
      </c>
      <c r="AJ237" s="1083" t="str">
        <f>IF(A237=AI16,C237,"")</f>
        <v/>
      </c>
      <c r="AK237" s="1084" t="str">
        <f>IF(ISTEXT(AI237),AI237,(AI237/AI22)*AK22)</f>
        <v/>
      </c>
      <c r="AL237" s="1062" t="str">
        <f>IF(A237=AL16,D237,"")</f>
        <v/>
      </c>
      <c r="AM237" s="1085" t="str">
        <f>IF(A237=AL16,C237,"")</f>
        <v/>
      </c>
      <c r="AN237" s="1086" t="str">
        <f>IF(ISTEXT(AL237),AL237,(AL237/AL22)*AN22)</f>
        <v/>
      </c>
      <c r="AO237" s="1062" t="str">
        <f>IF(A237=AO16,D237,"")</f>
        <v/>
      </c>
      <c r="AP237" s="1087" t="str">
        <f>IF(A237=AO16,C237,"")</f>
        <v/>
      </c>
      <c r="AQ237" s="1088" t="str">
        <f>IF(ISTEXT(AO237),AO237,(AO237/AO22)*AQ22)</f>
        <v/>
      </c>
      <c r="AR237" s="1062" t="str">
        <f>IF(A237=AR16,D237,"")</f>
        <v/>
      </c>
      <c r="AS237" s="1089" t="str">
        <f>IF(A237=AR16,C237,"")</f>
        <v/>
      </c>
      <c r="AT237" s="1090" t="str">
        <f>IF(ISTEXT(AR237),AR237,(AR237/AR22)*AT22)</f>
        <v/>
      </c>
      <c r="AU237" s="1062" t="str">
        <f>IF(A237=AU16,D237,"")</f>
        <v/>
      </c>
      <c r="AV237" s="1091" t="str">
        <f>IF(A237=AU16,C237,"")</f>
        <v/>
      </c>
      <c r="AW237" s="1092" t="str">
        <f>IF(ISTEXT(AU237),AU237,(AU237/AU22)*AW22)</f>
        <v/>
      </c>
    </row>
    <row r="238" spans="1:49" ht="18.75">
      <c r="A238" s="1058"/>
      <c r="B238" s="1352"/>
      <c r="C238" s="1409"/>
      <c r="D238" s="1410"/>
      <c r="E238" s="1062" t="str">
        <f>IF(A238=E16,D238,"")</f>
        <v/>
      </c>
      <c r="F238" s="1063" t="str">
        <f>IF(A238=E16,C238,"")</f>
        <v/>
      </c>
      <c r="G238" s="1064" t="str">
        <f>IF(ISTEXT(E238),E238,(E238/E22)*G22)</f>
        <v/>
      </c>
      <c r="H238" s="1062" t="str">
        <f>IF(A238=H16,D238,"")</f>
        <v/>
      </c>
      <c r="I238" s="1065" t="str">
        <f>IF(A238=H16,C238,"")</f>
        <v/>
      </c>
      <c r="J238" s="1066" t="str">
        <f>IF(ISTEXT(H238),H238,(H238/H22)*J22)</f>
        <v/>
      </c>
      <c r="K238" s="1062" t="str">
        <f>IF(A238=K16,D238,"")</f>
        <v/>
      </c>
      <c r="L238" s="1067" t="str">
        <f>IF(A238=K16,C238,"")</f>
        <v/>
      </c>
      <c r="M238" s="1068" t="str">
        <f>IF(ISTEXT(K238),K238,(K238/K22)*M22)</f>
        <v/>
      </c>
      <c r="N238" s="1062" t="str">
        <f>IF(A238=N16,D238,"")</f>
        <v/>
      </c>
      <c r="O238" s="1069" t="str">
        <f>IF(A238=N16,C238,"")</f>
        <v/>
      </c>
      <c r="P238" s="1070" t="str">
        <f>IF(ISTEXT(N238),N238,(N238/N22)*P22)</f>
        <v/>
      </c>
      <c r="Q238" s="1062" t="str">
        <f>IF(A238=Q16,D238,"")</f>
        <v/>
      </c>
      <c r="R238" s="1071" t="str">
        <f>IF(A238=Q16,C238,"")</f>
        <v/>
      </c>
      <c r="S238" s="1072" t="str">
        <f>IF(ISTEXT(Q238),Q238,(Q238/Q22)*S22)</f>
        <v/>
      </c>
      <c r="T238" s="1062" t="str">
        <f>IF(A238=T16,D238,"")</f>
        <v/>
      </c>
      <c r="U238" s="1073" t="str">
        <f>IF(A238=T16,C238,"")</f>
        <v/>
      </c>
      <c r="V238" s="1074" t="str">
        <f>IF(ISTEXT(T238),T238,(T238/T22)*V22)</f>
        <v/>
      </c>
      <c r="W238" s="1062" t="str">
        <f>IF(A238=W16,D238,"")</f>
        <v/>
      </c>
      <c r="X238" s="1075" t="str">
        <f>IF(A238=W16,C238,"")</f>
        <v/>
      </c>
      <c r="Y238" s="1076" t="str">
        <f>IF(ISTEXT(W238),W238,(W238/W22)*Y22)</f>
        <v/>
      </c>
      <c r="Z238" s="1062" t="str">
        <f>IF(A238=Z16,D238,"")</f>
        <v/>
      </c>
      <c r="AA238" s="1077" t="str">
        <f>IF(A238=Z16,C238,"")</f>
        <v/>
      </c>
      <c r="AB238" s="1078" t="str">
        <f>IF(ISTEXT(Z238),Z238,(Z238/Z22)*AB22)</f>
        <v/>
      </c>
      <c r="AC238" s="1062" t="str">
        <f>IF(A238=AC16,D238,"")</f>
        <v/>
      </c>
      <c r="AD238" s="1079" t="str">
        <f>IF(A238=AC16,C238,"")</f>
        <v/>
      </c>
      <c r="AE238" s="1080" t="str">
        <f>IF(ISTEXT(AC238),AC238,(AC238/AC22)*AE22)</f>
        <v/>
      </c>
      <c r="AF238" s="1062" t="str">
        <f>IF(A238=AF16,D238,"")</f>
        <v/>
      </c>
      <c r="AG238" s="1081" t="str">
        <f>IF(A238=AF16,C238,"")</f>
        <v/>
      </c>
      <c r="AH238" s="1082" t="str">
        <f>IF(ISTEXT(AF238),AF238,(AF238/AF22)*AH22)</f>
        <v/>
      </c>
      <c r="AI238" s="1062" t="str">
        <f>IF(A238=AI16,D238,"")</f>
        <v/>
      </c>
      <c r="AJ238" s="1083" t="str">
        <f>IF(A238=AI16,C238,"")</f>
        <v/>
      </c>
      <c r="AK238" s="1084" t="str">
        <f>IF(ISTEXT(AI238),AI238,(AI238/AI22)*AK22)</f>
        <v/>
      </c>
      <c r="AL238" s="1062" t="str">
        <f>IF(A238=AL16,D238,"")</f>
        <v/>
      </c>
      <c r="AM238" s="1085" t="str">
        <f>IF(A238=AL16,C238,"")</f>
        <v/>
      </c>
      <c r="AN238" s="1086" t="str">
        <f>IF(ISTEXT(AL238),AL238,(AL238/AL22)*AN22)</f>
        <v/>
      </c>
      <c r="AO238" s="1062" t="str">
        <f>IF(A238=AO16,D238,"")</f>
        <v/>
      </c>
      <c r="AP238" s="1087" t="str">
        <f>IF(A238=AO16,C238,"")</f>
        <v/>
      </c>
      <c r="AQ238" s="1088" t="str">
        <f>IF(ISTEXT(AO238),AO238,(AO238/AO22)*AQ22)</f>
        <v/>
      </c>
      <c r="AR238" s="1062" t="str">
        <f>IF(A238=AR16,D238,"")</f>
        <v/>
      </c>
      <c r="AS238" s="1089" t="str">
        <f>IF(A238=AR16,C238,"")</f>
        <v/>
      </c>
      <c r="AT238" s="1090" t="str">
        <f>IF(ISTEXT(AR238),AR238,(AR238/AR22)*AT22)</f>
        <v/>
      </c>
      <c r="AU238" s="1062" t="str">
        <f>IF(A238=AU16,D238,"")</f>
        <v/>
      </c>
      <c r="AV238" s="1091" t="str">
        <f>IF(A238=AU16,C238,"")</f>
        <v/>
      </c>
      <c r="AW238" s="1092" t="str">
        <f>IF(ISTEXT(AU238),AU238,(AU238/AU22)*AW22)</f>
        <v/>
      </c>
    </row>
    <row r="239" spans="1:49" ht="18.75">
      <c r="A239" s="1058"/>
      <c r="B239" s="1352"/>
      <c r="C239" s="1409"/>
      <c r="D239" s="1410"/>
      <c r="E239" s="1062" t="str">
        <f>IF(A239=E16,D239,"")</f>
        <v/>
      </c>
      <c r="F239" s="1063" t="str">
        <f>IF(A239=E16,C239,"")</f>
        <v/>
      </c>
      <c r="G239" s="1064" t="str">
        <f>IF(ISTEXT(E239),E239,(E239/E22)*G22)</f>
        <v/>
      </c>
      <c r="H239" s="1062" t="str">
        <f>IF(A239=H16,D239,"")</f>
        <v/>
      </c>
      <c r="I239" s="1065" t="str">
        <f>IF(A239=H16,C239,"")</f>
        <v/>
      </c>
      <c r="J239" s="1066" t="str">
        <f>IF(ISTEXT(H239),H239,(H239/H22)*J22)</f>
        <v/>
      </c>
      <c r="K239" s="1062" t="str">
        <f>IF(A239=K16,D239,"")</f>
        <v/>
      </c>
      <c r="L239" s="1067" t="str">
        <f>IF(A239=K16,C239,"")</f>
        <v/>
      </c>
      <c r="M239" s="1068" t="str">
        <f>IF(ISTEXT(K239),K239,(K239/K22)*M22)</f>
        <v/>
      </c>
      <c r="N239" s="1062" t="str">
        <f>IF(A239=N16,D239,"")</f>
        <v/>
      </c>
      <c r="O239" s="1069" t="str">
        <f>IF(A239=N16,C239,"")</f>
        <v/>
      </c>
      <c r="P239" s="1070" t="str">
        <f>IF(ISTEXT(N239),N239,(N239/N22)*P22)</f>
        <v/>
      </c>
      <c r="Q239" s="1062" t="str">
        <f>IF(A239=Q16,D239,"")</f>
        <v/>
      </c>
      <c r="R239" s="1071" t="str">
        <f>IF(A239=Q16,C239,"")</f>
        <v/>
      </c>
      <c r="S239" s="1072" t="str">
        <f>IF(ISTEXT(Q239),Q239,(Q239/Q22)*S22)</f>
        <v/>
      </c>
      <c r="T239" s="1062" t="str">
        <f>IF(A239=T16,D239,"")</f>
        <v/>
      </c>
      <c r="U239" s="1073" t="str">
        <f>IF(A239=T16,C239,"")</f>
        <v/>
      </c>
      <c r="V239" s="1074" t="str">
        <f>IF(ISTEXT(T239),T239,(T239/T22)*V22)</f>
        <v/>
      </c>
      <c r="W239" s="1062" t="str">
        <f>IF(A239=W16,D239,"")</f>
        <v/>
      </c>
      <c r="X239" s="1075" t="str">
        <f>IF(A239=W16,C239,"")</f>
        <v/>
      </c>
      <c r="Y239" s="1076" t="str">
        <f>IF(ISTEXT(W239),W239,(W239/W22)*Y22)</f>
        <v/>
      </c>
      <c r="Z239" s="1062" t="str">
        <f>IF(A239=Z16,D239,"")</f>
        <v/>
      </c>
      <c r="AA239" s="1077" t="str">
        <f>IF(A239=Z16,C239,"")</f>
        <v/>
      </c>
      <c r="AB239" s="1078" t="str">
        <f>IF(ISTEXT(Z239),Z239,(Z239/Z22)*AB22)</f>
        <v/>
      </c>
      <c r="AC239" s="1062" t="str">
        <f>IF(A239=AC16,D239,"")</f>
        <v/>
      </c>
      <c r="AD239" s="1079" t="str">
        <f>IF(A239=AC16,C239,"")</f>
        <v/>
      </c>
      <c r="AE239" s="1080" t="str">
        <f>IF(ISTEXT(AC239),AC239,(AC239/AC22)*AE22)</f>
        <v/>
      </c>
      <c r="AF239" s="1062" t="str">
        <f>IF(A239=AF16,D239,"")</f>
        <v/>
      </c>
      <c r="AG239" s="1081" t="str">
        <f>IF(A239=AF16,C239,"")</f>
        <v/>
      </c>
      <c r="AH239" s="1082" t="str">
        <f>IF(ISTEXT(AF239),AF239,(AF239/AF22)*AH22)</f>
        <v/>
      </c>
      <c r="AI239" s="1062" t="str">
        <f>IF(A239=AI16,D239,"")</f>
        <v/>
      </c>
      <c r="AJ239" s="1083" t="str">
        <f>IF(A239=AI16,C239,"")</f>
        <v/>
      </c>
      <c r="AK239" s="1084" t="str">
        <f>IF(ISTEXT(AI239),AI239,(AI239/AI22)*AK22)</f>
        <v/>
      </c>
      <c r="AL239" s="1062" t="str">
        <f>IF(A239=AL16,D239,"")</f>
        <v/>
      </c>
      <c r="AM239" s="1085" t="str">
        <f>IF(A239=AL16,C239,"")</f>
        <v/>
      </c>
      <c r="AN239" s="1086" t="str">
        <f>IF(ISTEXT(AL239),AL239,(AL239/AL22)*AN22)</f>
        <v/>
      </c>
      <c r="AO239" s="1062" t="str">
        <f>IF(A239=AO16,D239,"")</f>
        <v/>
      </c>
      <c r="AP239" s="1087" t="str">
        <f>IF(A239=AO16,C239,"")</f>
        <v/>
      </c>
      <c r="AQ239" s="1088" t="str">
        <f>IF(ISTEXT(AO239),AO239,(AO239/AO22)*AQ22)</f>
        <v/>
      </c>
      <c r="AR239" s="1062" t="str">
        <f>IF(A239=AR16,D239,"")</f>
        <v/>
      </c>
      <c r="AS239" s="1089" t="str">
        <f>IF(A239=AR16,C239,"")</f>
        <v/>
      </c>
      <c r="AT239" s="1090" t="str">
        <f>IF(ISTEXT(AR239),AR239,(AR239/AR22)*AT22)</f>
        <v/>
      </c>
      <c r="AU239" s="1062" t="str">
        <f>IF(A239=AU16,D239,"")</f>
        <v/>
      </c>
      <c r="AV239" s="1091" t="str">
        <f>IF(A239=AU16,C239,"")</f>
        <v/>
      </c>
      <c r="AW239" s="1092" t="str">
        <f>IF(ISTEXT(AU239),AU239,(AU239/AU22)*AW22)</f>
        <v/>
      </c>
    </row>
    <row r="240" spans="1:49" ht="18.75">
      <c r="A240" s="1058"/>
      <c r="B240" s="1352"/>
      <c r="C240" s="1409"/>
      <c r="D240" s="1410"/>
      <c r="E240" s="1062" t="str">
        <f>IF(A240=E16,D240,"")</f>
        <v/>
      </c>
      <c r="F240" s="1063" t="str">
        <f>IF(A240=E16,C240,"")</f>
        <v/>
      </c>
      <c r="G240" s="1064" t="str">
        <f>IF(ISTEXT(E240),E240,(E240/E22)*G22)</f>
        <v/>
      </c>
      <c r="H240" s="1062" t="str">
        <f>IF(A240=H16,D240,"")</f>
        <v/>
      </c>
      <c r="I240" s="1065" t="str">
        <f>IF(A240=H16,C240,"")</f>
        <v/>
      </c>
      <c r="J240" s="1066" t="str">
        <f>IF(ISTEXT(H240),H240,(H240/H22)*J22)</f>
        <v/>
      </c>
      <c r="K240" s="1062" t="str">
        <f>IF(A240=K16,D240,"")</f>
        <v/>
      </c>
      <c r="L240" s="1067" t="str">
        <f>IF(A240=K16,C240,"")</f>
        <v/>
      </c>
      <c r="M240" s="1068" t="str">
        <f>IF(ISTEXT(K240),K240,(K240/K22)*M22)</f>
        <v/>
      </c>
      <c r="N240" s="1062" t="str">
        <f>IF(A240=N16,D240,"")</f>
        <v/>
      </c>
      <c r="O240" s="1069" t="str">
        <f>IF(A240=N16,C240,"")</f>
        <v/>
      </c>
      <c r="P240" s="1070" t="str">
        <f>IF(ISTEXT(N240),N240,(N240/N22)*P22)</f>
        <v/>
      </c>
      <c r="Q240" s="1062" t="str">
        <f>IF(A240=Q16,D240,"")</f>
        <v/>
      </c>
      <c r="R240" s="1071" t="str">
        <f>IF(A240=Q16,C240,"")</f>
        <v/>
      </c>
      <c r="S240" s="1072" t="str">
        <f>IF(ISTEXT(Q240),Q240,(Q240/Q22)*S22)</f>
        <v/>
      </c>
      <c r="T240" s="1062" t="str">
        <f>IF(A240=T16,D240,"")</f>
        <v/>
      </c>
      <c r="U240" s="1073" t="str">
        <f>IF(A240=T16,C240,"")</f>
        <v/>
      </c>
      <c r="V240" s="1074" t="str">
        <f>IF(ISTEXT(T240),T240,(T240/T22)*V22)</f>
        <v/>
      </c>
      <c r="W240" s="1062" t="str">
        <f>IF(A240=W16,D240,"")</f>
        <v/>
      </c>
      <c r="X240" s="1075" t="str">
        <f>IF(A240=W16,C240,"")</f>
        <v/>
      </c>
      <c r="Y240" s="1076" t="str">
        <f>IF(ISTEXT(W240),W240,(W240/W22)*Y22)</f>
        <v/>
      </c>
      <c r="Z240" s="1062" t="str">
        <f>IF(A240=Z16,D240,"")</f>
        <v/>
      </c>
      <c r="AA240" s="1077" t="str">
        <f>IF(A240=Z16,C240,"")</f>
        <v/>
      </c>
      <c r="AB240" s="1078" t="str">
        <f>IF(ISTEXT(Z240),Z240,(Z240/Z22)*AB22)</f>
        <v/>
      </c>
      <c r="AC240" s="1062" t="str">
        <f>IF(A240=AC16,D240,"")</f>
        <v/>
      </c>
      <c r="AD240" s="1079" t="str">
        <f>IF(A240=AC16,C240,"")</f>
        <v/>
      </c>
      <c r="AE240" s="1080" t="str">
        <f>IF(ISTEXT(AC240),AC240,(AC240/AC22)*AE22)</f>
        <v/>
      </c>
      <c r="AF240" s="1062" t="str">
        <f>IF(A240=AF16,D240,"")</f>
        <v/>
      </c>
      <c r="AG240" s="1081" t="str">
        <f>IF(A240=AF16,C240,"")</f>
        <v/>
      </c>
      <c r="AH240" s="1082" t="str">
        <f>IF(ISTEXT(AF240),AF240,(AF240/AF22)*AH22)</f>
        <v/>
      </c>
      <c r="AI240" s="1062" t="str">
        <f>IF(A240=AI16,D240,"")</f>
        <v/>
      </c>
      <c r="AJ240" s="1083" t="str">
        <f>IF(A240=AI16,C240,"")</f>
        <v/>
      </c>
      <c r="AK240" s="1084" t="str">
        <f>IF(ISTEXT(AI240),AI240,(AI240/AI22)*AK22)</f>
        <v/>
      </c>
      <c r="AL240" s="1062" t="str">
        <f>IF(A240=AL16,D240,"")</f>
        <v/>
      </c>
      <c r="AM240" s="1085" t="str">
        <f>IF(A240=AL16,C240,"")</f>
        <v/>
      </c>
      <c r="AN240" s="1086" t="str">
        <f>IF(ISTEXT(AL240),AL240,(AL240/AL22)*AN22)</f>
        <v/>
      </c>
      <c r="AO240" s="1062" t="str">
        <f>IF(A240=AO16,D240,"")</f>
        <v/>
      </c>
      <c r="AP240" s="1087" t="str">
        <f>IF(A240=AO16,C240,"")</f>
        <v/>
      </c>
      <c r="AQ240" s="1088" t="str">
        <f>IF(ISTEXT(AO240),AO240,(AO240/AO22)*AQ22)</f>
        <v/>
      </c>
      <c r="AR240" s="1062" t="str">
        <f>IF(A240=AR16,D240,"")</f>
        <v/>
      </c>
      <c r="AS240" s="1089" t="str">
        <f>IF(A240=AR16,C240,"")</f>
        <v/>
      </c>
      <c r="AT240" s="1090" t="str">
        <f>IF(ISTEXT(AR240),AR240,(AR240/AR22)*AT22)</f>
        <v/>
      </c>
      <c r="AU240" s="1062" t="str">
        <f>IF(A240=AU16,D240,"")</f>
        <v/>
      </c>
      <c r="AV240" s="1091" t="str">
        <f>IF(A240=AU16,C240,"")</f>
        <v/>
      </c>
      <c r="AW240" s="1092" t="str">
        <f>IF(ISTEXT(AU240),AU240,(AU240/AU22)*AW22)</f>
        <v/>
      </c>
    </row>
    <row r="241" spans="1:49" ht="18.75">
      <c r="A241" s="1058"/>
      <c r="B241" s="1352"/>
      <c r="C241" s="1409"/>
      <c r="D241" s="1410"/>
      <c r="E241" s="1062" t="str">
        <f>IF(A241=E16,D241,"")</f>
        <v/>
      </c>
      <c r="F241" s="1063" t="str">
        <f>IF(A241=E16,C241,"")</f>
        <v/>
      </c>
      <c r="G241" s="1064" t="str">
        <f>IF(ISTEXT(E241),E241,(E241/E22)*G22)</f>
        <v/>
      </c>
      <c r="H241" s="1062" t="str">
        <f>IF(A241=H16,D241,"")</f>
        <v/>
      </c>
      <c r="I241" s="1065" t="str">
        <f>IF(A241=H16,C241,"")</f>
        <v/>
      </c>
      <c r="J241" s="1066" t="str">
        <f>IF(ISTEXT(H241),H241,(H241/H22)*J22)</f>
        <v/>
      </c>
      <c r="K241" s="1062" t="str">
        <f>IF(A241=K16,D241,"")</f>
        <v/>
      </c>
      <c r="L241" s="1067" t="str">
        <f>IF(A241=K16,C241,"")</f>
        <v/>
      </c>
      <c r="M241" s="1068" t="str">
        <f>IF(ISTEXT(K241),K241,(K241/K22)*M22)</f>
        <v/>
      </c>
      <c r="N241" s="1062" t="str">
        <f>IF(A241=N16,D241,"")</f>
        <v/>
      </c>
      <c r="O241" s="1069" t="str">
        <f>IF(A241=N16,C241,"")</f>
        <v/>
      </c>
      <c r="P241" s="1070" t="str">
        <f>IF(ISTEXT(N241),N241,(N241/N22)*P22)</f>
        <v/>
      </c>
      <c r="Q241" s="1062" t="str">
        <f>IF(A241=Q16,D241,"")</f>
        <v/>
      </c>
      <c r="R241" s="1071" t="str">
        <f>IF(A241=Q16,C241,"")</f>
        <v/>
      </c>
      <c r="S241" s="1072" t="str">
        <f>IF(ISTEXT(Q241),Q241,(Q241/Q22)*S22)</f>
        <v/>
      </c>
      <c r="T241" s="1062" t="str">
        <f>IF(A241=T16,D241,"")</f>
        <v/>
      </c>
      <c r="U241" s="1073" t="str">
        <f>IF(A241=T16,C241,"")</f>
        <v/>
      </c>
      <c r="V241" s="1074" t="str">
        <f>IF(ISTEXT(T241),T241,(T241/T22)*V22)</f>
        <v/>
      </c>
      <c r="W241" s="1062" t="str">
        <f>IF(A241=W16,D241,"")</f>
        <v/>
      </c>
      <c r="X241" s="1075" t="str">
        <f>IF(A241=W16,C241,"")</f>
        <v/>
      </c>
      <c r="Y241" s="1076" t="str">
        <f>IF(ISTEXT(W241),W241,(W241/W22)*Y22)</f>
        <v/>
      </c>
      <c r="Z241" s="1062" t="str">
        <f>IF(A241=Z16,D241,"")</f>
        <v/>
      </c>
      <c r="AA241" s="1077" t="str">
        <f>IF(A241=Z16,C241,"")</f>
        <v/>
      </c>
      <c r="AB241" s="1078" t="str">
        <f>IF(ISTEXT(Z241),Z241,(Z241/Z22)*AB22)</f>
        <v/>
      </c>
      <c r="AC241" s="1062" t="str">
        <f>IF(A241=AC16,D241,"")</f>
        <v/>
      </c>
      <c r="AD241" s="1079" t="str">
        <f>IF(A241=AC16,C241,"")</f>
        <v/>
      </c>
      <c r="AE241" s="1080" t="str">
        <f>IF(ISTEXT(AC241),AC241,(AC241/AC22)*AE22)</f>
        <v/>
      </c>
      <c r="AF241" s="1062" t="str">
        <f>IF(A241=AF16,D241,"")</f>
        <v/>
      </c>
      <c r="AG241" s="1081" t="str">
        <f>IF(A241=AF16,C241,"")</f>
        <v/>
      </c>
      <c r="AH241" s="1082" t="str">
        <f>IF(ISTEXT(AF241),AF241,(AF241/AF22)*AH22)</f>
        <v/>
      </c>
      <c r="AI241" s="1062" t="str">
        <f>IF(A241=AI16,D241,"")</f>
        <v/>
      </c>
      <c r="AJ241" s="1083" t="str">
        <f>IF(A241=AI16,C241,"")</f>
        <v/>
      </c>
      <c r="AK241" s="1084" t="str">
        <f>IF(ISTEXT(AI241),AI241,(AI241/AI22)*AK22)</f>
        <v/>
      </c>
      <c r="AL241" s="1062" t="str">
        <f>IF(A241=AL16,D241,"")</f>
        <v/>
      </c>
      <c r="AM241" s="1085" t="str">
        <f>IF(A241=AL16,C241,"")</f>
        <v/>
      </c>
      <c r="AN241" s="1086" t="str">
        <f>IF(ISTEXT(AL241),AL241,(AL241/AL22)*AN22)</f>
        <v/>
      </c>
      <c r="AO241" s="1062" t="str">
        <f>IF(A241=AO16,D241,"")</f>
        <v/>
      </c>
      <c r="AP241" s="1087" t="str">
        <f>IF(A241=AO16,C241,"")</f>
        <v/>
      </c>
      <c r="AQ241" s="1088" t="str">
        <f>IF(ISTEXT(AO241),AO241,(AO241/AO22)*AQ22)</f>
        <v/>
      </c>
      <c r="AR241" s="1062" t="str">
        <f>IF(A241=AR16,D241,"")</f>
        <v/>
      </c>
      <c r="AS241" s="1089" t="str">
        <f>IF(A241=AR16,C241,"")</f>
        <v/>
      </c>
      <c r="AT241" s="1090" t="str">
        <f>IF(ISTEXT(AR241),AR241,(AR241/AR22)*AT22)</f>
        <v/>
      </c>
      <c r="AU241" s="1062" t="str">
        <f>IF(A241=AU16,D241,"")</f>
        <v/>
      </c>
      <c r="AV241" s="1091" t="str">
        <f>IF(A241=AU16,C241,"")</f>
        <v/>
      </c>
      <c r="AW241" s="1092" t="str">
        <f>IF(ISTEXT(AU241),AU241,(AU241/AU22)*AW22)</f>
        <v/>
      </c>
    </row>
    <row r="242" spans="1:49" ht="18.75">
      <c r="A242" s="1058"/>
      <c r="B242" s="1352"/>
      <c r="C242" s="1409"/>
      <c r="D242" s="1410"/>
      <c r="E242" s="1062" t="str">
        <f>IF(A242=E16,D242,"")</f>
        <v/>
      </c>
      <c r="F242" s="1063" t="str">
        <f>IF(A242=E16,C242,"")</f>
        <v/>
      </c>
      <c r="G242" s="1064" t="str">
        <f>IF(ISTEXT(E242),E242,(E242/E22)*G22)</f>
        <v/>
      </c>
      <c r="H242" s="1062" t="str">
        <f>IF(A242=H16,D242,"")</f>
        <v/>
      </c>
      <c r="I242" s="1065" t="str">
        <f>IF(A242=H16,C242,"")</f>
        <v/>
      </c>
      <c r="J242" s="1066" t="str">
        <f>IF(ISTEXT(H242),H242,(H242/H22)*J22)</f>
        <v/>
      </c>
      <c r="K242" s="1062" t="str">
        <f>IF(A242=K16,D242,"")</f>
        <v/>
      </c>
      <c r="L242" s="1067" t="str">
        <f>IF(A242=K16,C242,"")</f>
        <v/>
      </c>
      <c r="M242" s="1068" t="str">
        <f>IF(ISTEXT(K242),K242,(K242/K22)*M22)</f>
        <v/>
      </c>
      <c r="N242" s="1062" t="str">
        <f>IF(A242=N16,D242,"")</f>
        <v/>
      </c>
      <c r="O242" s="1069" t="str">
        <f>IF(A242=N16,C242,"")</f>
        <v/>
      </c>
      <c r="P242" s="1070" t="str">
        <f>IF(ISTEXT(N242),N242,(N242/N22)*P22)</f>
        <v/>
      </c>
      <c r="Q242" s="1062" t="str">
        <f>IF(A242=Q16,D242,"")</f>
        <v/>
      </c>
      <c r="R242" s="1071" t="str">
        <f>IF(A242=Q16,C242,"")</f>
        <v/>
      </c>
      <c r="S242" s="1072" t="str">
        <f>IF(ISTEXT(Q242),Q242,(Q242/Q22)*S22)</f>
        <v/>
      </c>
      <c r="T242" s="1062" t="str">
        <f>IF(A242=T16,D242,"")</f>
        <v/>
      </c>
      <c r="U242" s="1073" t="str">
        <f>IF(A242=T16,C242,"")</f>
        <v/>
      </c>
      <c r="V242" s="1074" t="str">
        <f>IF(ISTEXT(T242),T242,(T242/T22)*V22)</f>
        <v/>
      </c>
      <c r="W242" s="1062" t="str">
        <f>IF(A242=W16,D242,"")</f>
        <v/>
      </c>
      <c r="X242" s="1075" t="str">
        <f>IF(A242=W16,C242,"")</f>
        <v/>
      </c>
      <c r="Y242" s="1076" t="str">
        <f>IF(ISTEXT(W242),W242,(W242/W22)*Y22)</f>
        <v/>
      </c>
      <c r="Z242" s="1062" t="str">
        <f>IF(A242=Z16,D242,"")</f>
        <v/>
      </c>
      <c r="AA242" s="1077" t="str">
        <f>IF(A242=Z16,C242,"")</f>
        <v/>
      </c>
      <c r="AB242" s="1078" t="str">
        <f>IF(ISTEXT(Z242),Z242,(Z242/Z22)*AB22)</f>
        <v/>
      </c>
      <c r="AC242" s="1062" t="str">
        <f>IF(A242=AC16,D242,"")</f>
        <v/>
      </c>
      <c r="AD242" s="1079" t="str">
        <f>IF(A242=AC16,C242,"")</f>
        <v/>
      </c>
      <c r="AE242" s="1080" t="str">
        <f>IF(ISTEXT(AC242),AC242,(AC242/AC22)*AE22)</f>
        <v/>
      </c>
      <c r="AF242" s="1062" t="str">
        <f>IF(A242=AF16,D242,"")</f>
        <v/>
      </c>
      <c r="AG242" s="1081" t="str">
        <f>IF(A242=AF16,C242,"")</f>
        <v/>
      </c>
      <c r="AH242" s="1082" t="str">
        <f>IF(ISTEXT(AF242),AF242,(AF242/AF22)*AH22)</f>
        <v/>
      </c>
      <c r="AI242" s="1062" t="str">
        <f>IF(A242=AI16,D242,"")</f>
        <v/>
      </c>
      <c r="AJ242" s="1083" t="str">
        <f>IF(A242=AI16,C242,"")</f>
        <v/>
      </c>
      <c r="AK242" s="1084" t="str">
        <f>IF(ISTEXT(AI242),AI242,(AI242/AI22)*AK22)</f>
        <v/>
      </c>
      <c r="AL242" s="1062" t="str">
        <f>IF(A242=AL16,D242,"")</f>
        <v/>
      </c>
      <c r="AM242" s="1085" t="str">
        <f>IF(A242=AL16,C242,"")</f>
        <v/>
      </c>
      <c r="AN242" s="1086" t="str">
        <f>IF(ISTEXT(AL242),AL242,(AL242/AL22)*AN22)</f>
        <v/>
      </c>
      <c r="AO242" s="1062" t="str">
        <f>IF(A242=AO16,D242,"")</f>
        <v/>
      </c>
      <c r="AP242" s="1087" t="str">
        <f>IF(A242=AO16,C242,"")</f>
        <v/>
      </c>
      <c r="AQ242" s="1088" t="str">
        <f>IF(ISTEXT(AO242),AO242,(AO242/AO22)*AQ22)</f>
        <v/>
      </c>
      <c r="AR242" s="1062" t="str">
        <f>IF(A242=AR16,D242,"")</f>
        <v/>
      </c>
      <c r="AS242" s="1089" t="str">
        <f>IF(A242=AR16,C242,"")</f>
        <v/>
      </c>
      <c r="AT242" s="1090" t="str">
        <f>IF(ISTEXT(AR242),AR242,(AR242/AR22)*AT22)</f>
        <v/>
      </c>
      <c r="AU242" s="1062" t="str">
        <f>IF(A242=AU16,D242,"")</f>
        <v/>
      </c>
      <c r="AV242" s="1091" t="str">
        <f>IF(A242=AU16,C242,"")</f>
        <v/>
      </c>
      <c r="AW242" s="1092" t="str">
        <f>IF(ISTEXT(AU242),AU242,(AU242/AU22)*AW22)</f>
        <v/>
      </c>
    </row>
    <row r="243" spans="1:49" ht="18.75">
      <c r="A243" s="1058"/>
      <c r="B243" s="1352"/>
      <c r="C243" s="1409"/>
      <c r="D243" s="1410"/>
      <c r="E243" s="1062" t="str">
        <f>IF(A243=E16,D243,"")</f>
        <v/>
      </c>
      <c r="F243" s="1063" t="str">
        <f>IF(A243=E16,C243,"")</f>
        <v/>
      </c>
      <c r="G243" s="1064" t="str">
        <f>IF(ISTEXT(E243),E243,(E243/E22)*G22)</f>
        <v/>
      </c>
      <c r="H243" s="1062" t="str">
        <f>IF(A243=H16,D243,"")</f>
        <v/>
      </c>
      <c r="I243" s="1065" t="str">
        <f>IF(A243=H16,C243,"")</f>
        <v/>
      </c>
      <c r="J243" s="1066" t="str">
        <f>IF(ISTEXT(H243),H243,(H243/H22)*J22)</f>
        <v/>
      </c>
      <c r="K243" s="1062" t="str">
        <f>IF(A243=K16,D243,"")</f>
        <v/>
      </c>
      <c r="L243" s="1067" t="str">
        <f>IF(A243=K16,C243,"")</f>
        <v/>
      </c>
      <c r="M243" s="1068" t="str">
        <f>IF(ISTEXT(K243),K243,(K243/K22)*M22)</f>
        <v/>
      </c>
      <c r="N243" s="1062" t="str">
        <f>IF(A243=N16,D243,"")</f>
        <v/>
      </c>
      <c r="O243" s="1069" t="str">
        <f>IF(A243=N16,C243,"")</f>
        <v/>
      </c>
      <c r="P243" s="1070" t="str">
        <f>IF(ISTEXT(N243),N243,(N243/N22)*P22)</f>
        <v/>
      </c>
      <c r="Q243" s="1062" t="str">
        <f>IF(A243=Q16,D243,"")</f>
        <v/>
      </c>
      <c r="R243" s="1071" t="str">
        <f>IF(A243=Q16,C243,"")</f>
        <v/>
      </c>
      <c r="S243" s="1072" t="str">
        <f>IF(ISTEXT(Q243),Q243,(Q243/Q22)*S22)</f>
        <v/>
      </c>
      <c r="T243" s="1062" t="str">
        <f>IF(A243=T16,D243,"")</f>
        <v/>
      </c>
      <c r="U243" s="1073" t="str">
        <f>IF(A243=T16,C243,"")</f>
        <v/>
      </c>
      <c r="V243" s="1074" t="str">
        <f>IF(ISTEXT(T243),T243,(T243/T22)*V22)</f>
        <v/>
      </c>
      <c r="W243" s="1062" t="str">
        <f>IF(A243=W16,D243,"")</f>
        <v/>
      </c>
      <c r="X243" s="1075" t="str">
        <f>IF(A243=W16,C243,"")</f>
        <v/>
      </c>
      <c r="Y243" s="1076" t="str">
        <f>IF(ISTEXT(W243),W243,(W243/W22)*Y22)</f>
        <v/>
      </c>
      <c r="Z243" s="1062" t="str">
        <f>IF(A243=Z16,D243,"")</f>
        <v/>
      </c>
      <c r="AA243" s="1077" t="str">
        <f>IF(A243=Z16,C243,"")</f>
        <v/>
      </c>
      <c r="AB243" s="1078" t="str">
        <f>IF(ISTEXT(Z243),Z243,(Z243/Z22)*AB22)</f>
        <v/>
      </c>
      <c r="AC243" s="1062" t="str">
        <f>IF(A243=AC16,D243,"")</f>
        <v/>
      </c>
      <c r="AD243" s="1079" t="str">
        <f>IF(A243=AC16,C243,"")</f>
        <v/>
      </c>
      <c r="AE243" s="1080" t="str">
        <f>IF(ISTEXT(AC243),AC243,(AC243/AC22)*AE22)</f>
        <v/>
      </c>
      <c r="AF243" s="1062" t="str">
        <f>IF(A243=AF16,D243,"")</f>
        <v/>
      </c>
      <c r="AG243" s="1081" t="str">
        <f>IF(A243=AF16,C243,"")</f>
        <v/>
      </c>
      <c r="AH243" s="1082" t="str">
        <f>IF(ISTEXT(AF243),AF243,(AF243/AF22)*AH22)</f>
        <v/>
      </c>
      <c r="AI243" s="1062" t="str">
        <f>IF(A243=AI16,D243,"")</f>
        <v/>
      </c>
      <c r="AJ243" s="1083" t="str">
        <f>IF(A243=AI16,C243,"")</f>
        <v/>
      </c>
      <c r="AK243" s="1084" t="str">
        <f>IF(ISTEXT(AI243),AI243,(AI243/AI22)*AK22)</f>
        <v/>
      </c>
      <c r="AL243" s="1062" t="str">
        <f>IF(A243=AL16,D243,"")</f>
        <v/>
      </c>
      <c r="AM243" s="1085" t="str">
        <f>IF(A243=AL16,C243,"")</f>
        <v/>
      </c>
      <c r="AN243" s="1086" t="str">
        <f>IF(ISTEXT(AL243),AL243,(AL243/AL22)*AN22)</f>
        <v/>
      </c>
      <c r="AO243" s="1062" t="str">
        <f>IF(A243=AO16,D243,"")</f>
        <v/>
      </c>
      <c r="AP243" s="1087" t="str">
        <f>IF(A243=AO16,C243,"")</f>
        <v/>
      </c>
      <c r="AQ243" s="1088" t="str">
        <f>IF(ISTEXT(AO243),AO243,(AO243/AO22)*AQ22)</f>
        <v/>
      </c>
      <c r="AR243" s="1062" t="str">
        <f>IF(A243=AR16,D243,"")</f>
        <v/>
      </c>
      <c r="AS243" s="1089" t="str">
        <f>IF(A243=AR16,C243,"")</f>
        <v/>
      </c>
      <c r="AT243" s="1090" t="str">
        <f>IF(ISTEXT(AR243),AR243,(AR243/AR22)*AT22)</f>
        <v/>
      </c>
      <c r="AU243" s="1062" t="str">
        <f>IF(A243=AU16,D243,"")</f>
        <v/>
      </c>
      <c r="AV243" s="1091" t="str">
        <f>IF(A243=AU16,C243,"")</f>
        <v/>
      </c>
      <c r="AW243" s="1092" t="str">
        <f>IF(ISTEXT(AU243),AU243,(AU243/AU22)*AW22)</f>
        <v/>
      </c>
    </row>
    <row r="244" spans="1:49" ht="18.75">
      <c r="A244" s="1058"/>
      <c r="B244" s="1352"/>
      <c r="C244" s="1409"/>
      <c r="D244" s="1410"/>
      <c r="E244" s="1062" t="str">
        <f>IF(A244=E16,D244,"")</f>
        <v/>
      </c>
      <c r="F244" s="1063" t="str">
        <f>IF(A244=E16,C244,"")</f>
        <v/>
      </c>
      <c r="G244" s="1064" t="str">
        <f>IF(ISTEXT(E244),E244,(E244/E22)*G22)</f>
        <v/>
      </c>
      <c r="H244" s="1062" t="str">
        <f>IF(A244=H16,D244,"")</f>
        <v/>
      </c>
      <c r="I244" s="1065" t="str">
        <f>IF(A244=H16,C244,"")</f>
        <v/>
      </c>
      <c r="J244" s="1066" t="str">
        <f>IF(ISTEXT(H244),H244,(H244/H22)*J22)</f>
        <v/>
      </c>
      <c r="K244" s="1062" t="str">
        <f>IF(A244=K16,D244,"")</f>
        <v/>
      </c>
      <c r="L244" s="1067" t="str">
        <f>IF(A244=K16,C244,"")</f>
        <v/>
      </c>
      <c r="M244" s="1068" t="str">
        <f>IF(ISTEXT(K244),K244,(K244/K22)*M22)</f>
        <v/>
      </c>
      <c r="N244" s="1062" t="str">
        <f>IF(A244=N16,D244,"")</f>
        <v/>
      </c>
      <c r="O244" s="1069" t="str">
        <f>IF(A244=N16,C244,"")</f>
        <v/>
      </c>
      <c r="P244" s="1070" t="str">
        <f>IF(ISTEXT(N244),N244,(N244/N22)*P22)</f>
        <v/>
      </c>
      <c r="Q244" s="1062" t="str">
        <f>IF(A244=Q16,D244,"")</f>
        <v/>
      </c>
      <c r="R244" s="1071" t="str">
        <f>IF(A244=Q16,C244,"")</f>
        <v/>
      </c>
      <c r="S244" s="1072" t="str">
        <f>IF(ISTEXT(Q244),Q244,(Q244/Q22)*S22)</f>
        <v/>
      </c>
      <c r="T244" s="1062" t="str">
        <f>IF(A244=T16,D244,"")</f>
        <v/>
      </c>
      <c r="U244" s="1073" t="str">
        <f>IF(A244=T16,C244,"")</f>
        <v/>
      </c>
      <c r="V244" s="1074" t="str">
        <f>IF(ISTEXT(T244),T244,(T244/T22)*V22)</f>
        <v/>
      </c>
      <c r="W244" s="1062" t="str">
        <f>IF(A244=W16,D244,"")</f>
        <v/>
      </c>
      <c r="X244" s="1075" t="str">
        <f>IF(A244=W16,C244,"")</f>
        <v/>
      </c>
      <c r="Y244" s="1076" t="str">
        <f>IF(ISTEXT(W244),W244,(W244/W22)*Y22)</f>
        <v/>
      </c>
      <c r="Z244" s="1062" t="str">
        <f>IF(A244=Z16,D244,"")</f>
        <v/>
      </c>
      <c r="AA244" s="1077" t="str">
        <f>IF(A244=Z16,C244,"")</f>
        <v/>
      </c>
      <c r="AB244" s="1078" t="str">
        <f>IF(ISTEXT(Z244),Z244,(Z244/Z22)*AB22)</f>
        <v/>
      </c>
      <c r="AC244" s="1062" t="str">
        <f>IF(A244=AC16,D244,"")</f>
        <v/>
      </c>
      <c r="AD244" s="1079" t="str">
        <f>IF(A244=AC16,C244,"")</f>
        <v/>
      </c>
      <c r="AE244" s="1080" t="str">
        <f>IF(ISTEXT(AC244),AC244,(AC244/AC22)*AE22)</f>
        <v/>
      </c>
      <c r="AF244" s="1062" t="str">
        <f>IF(A244=AF16,D244,"")</f>
        <v/>
      </c>
      <c r="AG244" s="1081" t="str">
        <f>IF(A244=AF16,C244,"")</f>
        <v/>
      </c>
      <c r="AH244" s="1082" t="str">
        <f>IF(ISTEXT(AF244),AF244,(AF244/AF22)*AH22)</f>
        <v/>
      </c>
      <c r="AI244" s="1062" t="str">
        <f>IF(A244=AI16,D244,"")</f>
        <v/>
      </c>
      <c r="AJ244" s="1083" t="str">
        <f>IF(A244=AI16,C244,"")</f>
        <v/>
      </c>
      <c r="AK244" s="1084" t="str">
        <f>IF(ISTEXT(AI244),AI244,(AI244/AI22)*AK22)</f>
        <v/>
      </c>
      <c r="AL244" s="1062" t="str">
        <f>IF(A244=AL16,D244,"")</f>
        <v/>
      </c>
      <c r="AM244" s="1085" t="str">
        <f>IF(A244=AL16,C244,"")</f>
        <v/>
      </c>
      <c r="AN244" s="1086" t="str">
        <f>IF(ISTEXT(AL244),AL244,(AL244/AL22)*AN22)</f>
        <v/>
      </c>
      <c r="AO244" s="1062" t="str">
        <f>IF(A244=AO16,D244,"")</f>
        <v/>
      </c>
      <c r="AP244" s="1087" t="str">
        <f>IF(A244=AO16,C244,"")</f>
        <v/>
      </c>
      <c r="AQ244" s="1088" t="str">
        <f>IF(ISTEXT(AO244),AO244,(AO244/AO22)*AQ22)</f>
        <v/>
      </c>
      <c r="AR244" s="1062" t="str">
        <f>IF(A244=AR16,D244,"")</f>
        <v/>
      </c>
      <c r="AS244" s="1089" t="str">
        <f>IF(A244=AR16,C244,"")</f>
        <v/>
      </c>
      <c r="AT244" s="1090" t="str">
        <f>IF(ISTEXT(AR244),AR244,(AR244/AR22)*AT22)</f>
        <v/>
      </c>
      <c r="AU244" s="1062" t="str">
        <f>IF(A244=AU16,D244,"")</f>
        <v/>
      </c>
      <c r="AV244" s="1091" t="str">
        <f>IF(A244=AU16,C244,"")</f>
        <v/>
      </c>
      <c r="AW244" s="1092" t="str">
        <f>IF(ISTEXT(AU244),AU244,(AU244/AU22)*AW22)</f>
        <v/>
      </c>
    </row>
    <row r="245" spans="1:49" ht="18.75">
      <c r="A245" s="1058"/>
      <c r="B245" s="1352"/>
      <c r="C245" s="1409"/>
      <c r="D245" s="1410"/>
      <c r="E245" s="1062" t="str">
        <f>IF(A245=E16,D245,"")</f>
        <v/>
      </c>
      <c r="F245" s="1063" t="str">
        <f>IF(A245=E16,C245,"")</f>
        <v/>
      </c>
      <c r="G245" s="1064" t="str">
        <f>IF(ISTEXT(E245),E245,(E245/E22)*G22)</f>
        <v/>
      </c>
      <c r="H245" s="1062" t="str">
        <f>IF(A245=H16,D245,"")</f>
        <v/>
      </c>
      <c r="I245" s="1065" t="str">
        <f>IF(A245=H16,C245,"")</f>
        <v/>
      </c>
      <c r="J245" s="1066" t="str">
        <f>IF(ISTEXT(H245),H245,(H245/H22)*J22)</f>
        <v/>
      </c>
      <c r="K245" s="1062" t="str">
        <f>IF(A245=K16,D245,"")</f>
        <v/>
      </c>
      <c r="L245" s="1067" t="str">
        <f>IF(A245=K16,C245,"")</f>
        <v/>
      </c>
      <c r="M245" s="1068" t="str">
        <f>IF(ISTEXT(K245),K245,(K245/K22)*M22)</f>
        <v/>
      </c>
      <c r="N245" s="1062" t="str">
        <f>IF(A245=N16,D245,"")</f>
        <v/>
      </c>
      <c r="O245" s="1069" t="str">
        <f>IF(A245=N16,C245,"")</f>
        <v/>
      </c>
      <c r="P245" s="1070" t="str">
        <f>IF(ISTEXT(N245),N245,(N245/N22)*P22)</f>
        <v/>
      </c>
      <c r="Q245" s="1062" t="str">
        <f>IF(A245=Q16,D245,"")</f>
        <v/>
      </c>
      <c r="R245" s="1071" t="str">
        <f>IF(A245=Q16,C245,"")</f>
        <v/>
      </c>
      <c r="S245" s="1072" t="str">
        <f>IF(ISTEXT(Q245),Q245,(Q245/Q22)*S22)</f>
        <v/>
      </c>
      <c r="T245" s="1062" t="str">
        <f>IF(A245=T16,D245,"")</f>
        <v/>
      </c>
      <c r="U245" s="1073" t="str">
        <f>IF(A245=T16,C245,"")</f>
        <v/>
      </c>
      <c r="V245" s="1074" t="str">
        <f>IF(ISTEXT(T245),T245,(T245/T22)*V22)</f>
        <v/>
      </c>
      <c r="W245" s="1062" t="str">
        <f>IF(A245=W16,D245,"")</f>
        <v/>
      </c>
      <c r="X245" s="1075" t="str">
        <f>IF(A245=W16,C245,"")</f>
        <v/>
      </c>
      <c r="Y245" s="1076" t="str">
        <f>IF(ISTEXT(W245),W245,(W245/W22)*Y22)</f>
        <v/>
      </c>
      <c r="Z245" s="1062" t="str">
        <f>IF(A245=Z16,D245,"")</f>
        <v/>
      </c>
      <c r="AA245" s="1077" t="str">
        <f>IF(A245=Z16,C245,"")</f>
        <v/>
      </c>
      <c r="AB245" s="1078" t="str">
        <f>IF(ISTEXT(Z245),Z245,(Z245/Z22)*AB22)</f>
        <v/>
      </c>
      <c r="AC245" s="1062" t="str">
        <f>IF(A245=AC16,D245,"")</f>
        <v/>
      </c>
      <c r="AD245" s="1079" t="str">
        <f>IF(A245=AC16,C245,"")</f>
        <v/>
      </c>
      <c r="AE245" s="1080" t="str">
        <f>IF(ISTEXT(AC245),AC245,(AC245/AC22)*AE22)</f>
        <v/>
      </c>
      <c r="AF245" s="1062" t="str">
        <f>IF(A245=AF16,D245,"")</f>
        <v/>
      </c>
      <c r="AG245" s="1081" t="str">
        <f>IF(A245=AF16,C245,"")</f>
        <v/>
      </c>
      <c r="AH245" s="1082" t="str">
        <f>IF(ISTEXT(AF245),AF245,(AF245/AF22)*AH22)</f>
        <v/>
      </c>
      <c r="AI245" s="1062" t="str">
        <f>IF(A245=AI16,D245,"")</f>
        <v/>
      </c>
      <c r="AJ245" s="1083" t="str">
        <f>IF(A245=AI16,C245,"")</f>
        <v/>
      </c>
      <c r="AK245" s="1084" t="str">
        <f>IF(ISTEXT(AI245),AI245,(AI245/AI22)*AK22)</f>
        <v/>
      </c>
      <c r="AL245" s="1062" t="str">
        <f>IF(A245=AL16,D245,"")</f>
        <v/>
      </c>
      <c r="AM245" s="1085" t="str">
        <f>IF(A245=AL16,C245,"")</f>
        <v/>
      </c>
      <c r="AN245" s="1086" t="str">
        <f>IF(ISTEXT(AL245),AL245,(AL245/AL22)*AN22)</f>
        <v/>
      </c>
      <c r="AO245" s="1062" t="str">
        <f>IF(A245=AO16,D245,"")</f>
        <v/>
      </c>
      <c r="AP245" s="1087" t="str">
        <f>IF(A245=AO16,C245,"")</f>
        <v/>
      </c>
      <c r="AQ245" s="1088" t="str">
        <f>IF(ISTEXT(AO245),AO245,(AO245/AO22)*AQ22)</f>
        <v/>
      </c>
      <c r="AR245" s="1062" t="str">
        <f>IF(A245=AR16,D245,"")</f>
        <v/>
      </c>
      <c r="AS245" s="1089" t="str">
        <f>IF(A245=AR16,C245,"")</f>
        <v/>
      </c>
      <c r="AT245" s="1090" t="str">
        <f>IF(ISTEXT(AR245),AR245,(AR245/AR22)*AT22)</f>
        <v/>
      </c>
      <c r="AU245" s="1062" t="str">
        <f>IF(A245=AU16,D245,"")</f>
        <v/>
      </c>
      <c r="AV245" s="1091" t="str">
        <f>IF(A245=AU16,C245,"")</f>
        <v/>
      </c>
      <c r="AW245" s="1092" t="str">
        <f>IF(ISTEXT(AU245),AU245,(AU245/AU22)*AW22)</f>
        <v/>
      </c>
    </row>
    <row r="246" spans="1:49" ht="18.75">
      <c r="A246" s="1058"/>
      <c r="B246" s="1352"/>
      <c r="C246" s="1409"/>
      <c r="D246" s="1410"/>
      <c r="E246" s="1062" t="str">
        <f>IF(A246=E16,D246,"")</f>
        <v/>
      </c>
      <c r="F246" s="1063" t="str">
        <f>IF(A246=E16,C246,"")</f>
        <v/>
      </c>
      <c r="G246" s="1064" t="str">
        <f>IF(ISTEXT(E246),E246,(E246/E22)*G22)</f>
        <v/>
      </c>
      <c r="H246" s="1062" t="str">
        <f>IF(A246=H16,D246,"")</f>
        <v/>
      </c>
      <c r="I246" s="1065" t="str">
        <f>IF(A246=H16,C246,"")</f>
        <v/>
      </c>
      <c r="J246" s="1066" t="str">
        <f>IF(ISTEXT(H246),H246,(H246/H22)*J22)</f>
        <v/>
      </c>
      <c r="K246" s="1062" t="str">
        <f>IF(A246=K16,D246,"")</f>
        <v/>
      </c>
      <c r="L246" s="1067" t="str">
        <f>IF(A246=K16,C246,"")</f>
        <v/>
      </c>
      <c r="M246" s="1068" t="str">
        <f>IF(ISTEXT(K246),K246,(K246/K22)*M22)</f>
        <v/>
      </c>
      <c r="N246" s="1062" t="str">
        <f>IF(A246=N16,D246,"")</f>
        <v/>
      </c>
      <c r="O246" s="1069" t="str">
        <f>IF(A246=N16,C246,"")</f>
        <v/>
      </c>
      <c r="P246" s="1070" t="str">
        <f>IF(ISTEXT(N246),N246,(N246/N22)*P22)</f>
        <v/>
      </c>
      <c r="Q246" s="1062" t="str">
        <f>IF(A246=Q16,D246,"")</f>
        <v/>
      </c>
      <c r="R246" s="1071" t="str">
        <f>IF(A246=Q16,C246,"")</f>
        <v/>
      </c>
      <c r="S246" s="1072" t="str">
        <f>IF(ISTEXT(Q246),Q246,(Q246/Q22)*S22)</f>
        <v/>
      </c>
      <c r="T246" s="1062" t="str">
        <f>IF(A246=T16,D246,"")</f>
        <v/>
      </c>
      <c r="U246" s="1073" t="str">
        <f>IF(A246=T16,C246,"")</f>
        <v/>
      </c>
      <c r="V246" s="1074" t="str">
        <f>IF(ISTEXT(T246),T246,(T246/T22)*V22)</f>
        <v/>
      </c>
      <c r="W246" s="1062" t="str">
        <f>IF(A246=W16,D246,"")</f>
        <v/>
      </c>
      <c r="X246" s="1075" t="str">
        <f>IF(A246=W16,C246,"")</f>
        <v/>
      </c>
      <c r="Y246" s="1076" t="str">
        <f>IF(ISTEXT(W246),W246,(W246/W22)*Y22)</f>
        <v/>
      </c>
      <c r="Z246" s="1062" t="str">
        <f>IF(A246=Z16,D246,"")</f>
        <v/>
      </c>
      <c r="AA246" s="1077" t="str">
        <f>IF(A246=Z16,C246,"")</f>
        <v/>
      </c>
      <c r="AB246" s="1078" t="str">
        <f>IF(ISTEXT(Z246),Z246,(Z246/Z22)*AB22)</f>
        <v/>
      </c>
      <c r="AC246" s="1062" t="str">
        <f>IF(A246=AC16,D246,"")</f>
        <v/>
      </c>
      <c r="AD246" s="1079" t="str">
        <f>IF(A246=AC16,C246,"")</f>
        <v/>
      </c>
      <c r="AE246" s="1080" t="str">
        <f>IF(ISTEXT(AC246),AC246,(AC246/AC22)*AE22)</f>
        <v/>
      </c>
      <c r="AF246" s="1062" t="str">
        <f>IF(A246=AF16,D246,"")</f>
        <v/>
      </c>
      <c r="AG246" s="1081" t="str">
        <f>IF(A246=AF16,C246,"")</f>
        <v/>
      </c>
      <c r="AH246" s="1082" t="str">
        <f>IF(ISTEXT(AF246),AF246,(AF246/AF22)*AH22)</f>
        <v/>
      </c>
      <c r="AI246" s="1062" t="str">
        <f>IF(A246=AI16,D246,"")</f>
        <v/>
      </c>
      <c r="AJ246" s="1083" t="str">
        <f>IF(A246=AI16,C246,"")</f>
        <v/>
      </c>
      <c r="AK246" s="1084" t="str">
        <f>IF(ISTEXT(AI246),AI246,(AI246/AI22)*AK22)</f>
        <v/>
      </c>
      <c r="AL246" s="1062" t="str">
        <f>IF(A246=AL16,D246,"")</f>
        <v/>
      </c>
      <c r="AM246" s="1085" t="str">
        <f>IF(A246=AL16,C246,"")</f>
        <v/>
      </c>
      <c r="AN246" s="1086" t="str">
        <f>IF(ISTEXT(AL246),AL246,(AL246/AL22)*AN22)</f>
        <v/>
      </c>
      <c r="AO246" s="1062" t="str">
        <f>IF(A246=AO16,D246,"")</f>
        <v/>
      </c>
      <c r="AP246" s="1087" t="str">
        <f>IF(A246=AO16,C246,"")</f>
        <v/>
      </c>
      <c r="AQ246" s="1088" t="str">
        <f>IF(ISTEXT(AO246),AO246,(AO246/AO22)*AQ22)</f>
        <v/>
      </c>
      <c r="AR246" s="1062" t="str">
        <f>IF(A246=AR16,D246,"")</f>
        <v/>
      </c>
      <c r="AS246" s="1089" t="str">
        <f>IF(A246=AR16,C246,"")</f>
        <v/>
      </c>
      <c r="AT246" s="1090" t="str">
        <f>IF(ISTEXT(AR246),AR246,(AR246/AR22)*AT22)</f>
        <v/>
      </c>
      <c r="AU246" s="1062" t="str">
        <f>IF(A246=AU16,D246,"")</f>
        <v/>
      </c>
      <c r="AV246" s="1091" t="str">
        <f>IF(A246=AU16,C246,"")</f>
        <v/>
      </c>
      <c r="AW246" s="1092" t="str">
        <f>IF(ISTEXT(AU246),AU246,(AU246/AU22)*AW22)</f>
        <v/>
      </c>
    </row>
    <row r="247" spans="1:49" ht="18.75">
      <c r="A247" s="1058"/>
      <c r="B247" s="1352"/>
      <c r="C247" s="1409"/>
      <c r="D247" s="1410"/>
      <c r="E247" s="1062" t="str">
        <f>IF(A247=E16,D247,"")</f>
        <v/>
      </c>
      <c r="F247" s="1063" t="str">
        <f>IF(A247=E16,C247,"")</f>
        <v/>
      </c>
      <c r="G247" s="1064" t="str">
        <f>IF(ISTEXT(E247),E247,(E247/E22)*G22)</f>
        <v/>
      </c>
      <c r="H247" s="1062" t="str">
        <f>IF(A247=H16,D247,"")</f>
        <v/>
      </c>
      <c r="I247" s="1065" t="str">
        <f>IF(A247=H16,C247,"")</f>
        <v/>
      </c>
      <c r="J247" s="1066" t="str">
        <f>IF(ISTEXT(H247),H247,(H247/H22)*J22)</f>
        <v/>
      </c>
      <c r="K247" s="1062" t="str">
        <f>IF(A247=K16,D247,"")</f>
        <v/>
      </c>
      <c r="L247" s="1067" t="str">
        <f>IF(A247=K16,C247,"")</f>
        <v/>
      </c>
      <c r="M247" s="1068" t="str">
        <f>IF(ISTEXT(K247),K247,(K247/K22)*M22)</f>
        <v/>
      </c>
      <c r="N247" s="1062" t="str">
        <f>IF(A247=N16,D247,"")</f>
        <v/>
      </c>
      <c r="O247" s="1069" t="str">
        <f>IF(A247=N16,C247,"")</f>
        <v/>
      </c>
      <c r="P247" s="1070" t="str">
        <f>IF(ISTEXT(N247),N247,(N247/N22)*P22)</f>
        <v/>
      </c>
      <c r="Q247" s="1062" t="str">
        <f>IF(A247=Q16,D247,"")</f>
        <v/>
      </c>
      <c r="R247" s="1071" t="str">
        <f>IF(A247=Q16,C247,"")</f>
        <v/>
      </c>
      <c r="S247" s="1072" t="str">
        <f>IF(ISTEXT(Q247),Q247,(Q247/Q22)*S22)</f>
        <v/>
      </c>
      <c r="T247" s="1062" t="str">
        <f>IF(A247=T16,D247,"")</f>
        <v/>
      </c>
      <c r="U247" s="1073" t="str">
        <f>IF(A247=T16,C247,"")</f>
        <v/>
      </c>
      <c r="V247" s="1074" t="str">
        <f>IF(ISTEXT(T247),T247,(T247/T22)*V22)</f>
        <v/>
      </c>
      <c r="W247" s="1062" t="str">
        <f>IF(A247=W16,D247,"")</f>
        <v/>
      </c>
      <c r="X247" s="1075" t="str">
        <f>IF(A247=W16,C247,"")</f>
        <v/>
      </c>
      <c r="Y247" s="1076" t="str">
        <f>IF(ISTEXT(W247),W247,(W247/W22)*Y22)</f>
        <v/>
      </c>
      <c r="Z247" s="1062" t="str">
        <f>IF(A247=Z16,D247,"")</f>
        <v/>
      </c>
      <c r="AA247" s="1077" t="str">
        <f>IF(A247=Z16,C247,"")</f>
        <v/>
      </c>
      <c r="AB247" s="1078" t="str">
        <f>IF(ISTEXT(Z247),Z247,(Z247/Z22)*AB22)</f>
        <v/>
      </c>
      <c r="AC247" s="1062" t="str">
        <f>IF(A247=AC16,D247,"")</f>
        <v/>
      </c>
      <c r="AD247" s="1079" t="str">
        <f>IF(A247=AC16,C247,"")</f>
        <v/>
      </c>
      <c r="AE247" s="1080" t="str">
        <f>IF(ISTEXT(AC247),AC247,(AC247/AC22)*AE22)</f>
        <v/>
      </c>
      <c r="AF247" s="1062" t="str">
        <f>IF(A247=AF16,D247,"")</f>
        <v/>
      </c>
      <c r="AG247" s="1081" t="str">
        <f>IF(A247=AF16,C247,"")</f>
        <v/>
      </c>
      <c r="AH247" s="1082" t="str">
        <f>IF(ISTEXT(AF247),AF247,(AF247/AF22)*AH22)</f>
        <v/>
      </c>
      <c r="AI247" s="1062" t="str">
        <f>IF(A247=AI16,D247,"")</f>
        <v/>
      </c>
      <c r="AJ247" s="1083" t="str">
        <f>IF(A247=AI16,C247,"")</f>
        <v/>
      </c>
      <c r="AK247" s="1084" t="str">
        <f>IF(ISTEXT(AI247),AI247,(AI247/AI22)*AK22)</f>
        <v/>
      </c>
      <c r="AL247" s="1062" t="str">
        <f>IF(A247=AL16,D247,"")</f>
        <v/>
      </c>
      <c r="AM247" s="1085" t="str">
        <f>IF(A247=AL16,C247,"")</f>
        <v/>
      </c>
      <c r="AN247" s="1086" t="str">
        <f>IF(ISTEXT(AL247),AL247,(AL247/AL22)*AN22)</f>
        <v/>
      </c>
      <c r="AO247" s="1062" t="str">
        <f>IF(A247=AO16,D247,"")</f>
        <v/>
      </c>
      <c r="AP247" s="1087" t="str">
        <f>IF(A247=AO16,C247,"")</f>
        <v/>
      </c>
      <c r="AQ247" s="1088" t="str">
        <f>IF(ISTEXT(AO247),AO247,(AO247/AO22)*AQ22)</f>
        <v/>
      </c>
      <c r="AR247" s="1062" t="str">
        <f>IF(A247=AR16,D247,"")</f>
        <v/>
      </c>
      <c r="AS247" s="1089" t="str">
        <f>IF(A247=AR16,C247,"")</f>
        <v/>
      </c>
      <c r="AT247" s="1090" t="str">
        <f>IF(ISTEXT(AR247),AR247,(AR247/AR22)*AT22)</f>
        <v/>
      </c>
      <c r="AU247" s="1062" t="str">
        <f>IF(A247=AU16,D247,"")</f>
        <v/>
      </c>
      <c r="AV247" s="1091" t="str">
        <f>IF(A247=AU16,C247,"")</f>
        <v/>
      </c>
      <c r="AW247" s="1092" t="str">
        <f>IF(ISTEXT(AU247),AU247,(AU247/AU22)*AW22)</f>
        <v/>
      </c>
    </row>
    <row r="248" spans="1:49" ht="18.75">
      <c r="A248" s="1058"/>
      <c r="B248" s="1352"/>
      <c r="C248" s="1409"/>
      <c r="D248" s="1410"/>
      <c r="E248" s="1062" t="str">
        <f>IF(A248=E16,D248,"")</f>
        <v/>
      </c>
      <c r="F248" s="1063" t="str">
        <f>IF(A248=E16,C248,"")</f>
        <v/>
      </c>
      <c r="G248" s="1064" t="str">
        <f>IF(ISTEXT(E248),E248,(E248/E22)*G22)</f>
        <v/>
      </c>
      <c r="H248" s="1062" t="str">
        <f>IF(A248=H16,D248,"")</f>
        <v/>
      </c>
      <c r="I248" s="1065" t="str">
        <f>IF(A248=H16,C248,"")</f>
        <v/>
      </c>
      <c r="J248" s="1066" t="str">
        <f>IF(ISTEXT(H248),H248,(H248/H22)*J22)</f>
        <v/>
      </c>
      <c r="K248" s="1062" t="str">
        <f>IF(A248=K16,D248,"")</f>
        <v/>
      </c>
      <c r="L248" s="1067" t="str">
        <f>IF(A248=K16,C248,"")</f>
        <v/>
      </c>
      <c r="M248" s="1068" t="str">
        <f>IF(ISTEXT(K248),K248,(K248/K22)*M22)</f>
        <v/>
      </c>
      <c r="N248" s="1062" t="str">
        <f>IF(A248=N16,D248,"")</f>
        <v/>
      </c>
      <c r="O248" s="1069" t="str">
        <f>IF(A248=N16,C248,"")</f>
        <v/>
      </c>
      <c r="P248" s="1070" t="str">
        <f>IF(ISTEXT(N248),N248,(N248/N22)*P22)</f>
        <v/>
      </c>
      <c r="Q248" s="1062" t="str">
        <f>IF(A248=Q16,D248,"")</f>
        <v/>
      </c>
      <c r="R248" s="1071" t="str">
        <f>IF(A248=Q16,C248,"")</f>
        <v/>
      </c>
      <c r="S248" s="1072" t="str">
        <f>IF(ISTEXT(Q248),Q248,(Q248/Q22)*S22)</f>
        <v/>
      </c>
      <c r="T248" s="1062" t="str">
        <f>IF(A248=T16,D248,"")</f>
        <v/>
      </c>
      <c r="U248" s="1073" t="str">
        <f>IF(A248=T16,C248,"")</f>
        <v/>
      </c>
      <c r="V248" s="1074" t="str">
        <f>IF(ISTEXT(T248),T248,(T248/T22)*V22)</f>
        <v/>
      </c>
      <c r="W248" s="1062" t="str">
        <f>IF(A248=W16,D248,"")</f>
        <v/>
      </c>
      <c r="X248" s="1075" t="str">
        <f>IF(A248=W16,C248,"")</f>
        <v/>
      </c>
      <c r="Y248" s="1076" t="str">
        <f>IF(ISTEXT(W248),W248,(W248/W22)*Y22)</f>
        <v/>
      </c>
      <c r="Z248" s="1062" t="str">
        <f>IF(A248=Z16,D248,"")</f>
        <v/>
      </c>
      <c r="AA248" s="1077" t="str">
        <f>IF(A248=Z16,C248,"")</f>
        <v/>
      </c>
      <c r="AB248" s="1078" t="str">
        <f>IF(ISTEXT(Z248),Z248,(Z248/Z22)*AB22)</f>
        <v/>
      </c>
      <c r="AC248" s="1062" t="str">
        <f>IF(A248=AC16,D248,"")</f>
        <v/>
      </c>
      <c r="AD248" s="1079" t="str">
        <f>IF(A248=AC16,C248,"")</f>
        <v/>
      </c>
      <c r="AE248" s="1080" t="str">
        <f>IF(ISTEXT(AC248),AC248,(AC248/AC22)*AE22)</f>
        <v/>
      </c>
      <c r="AF248" s="1062" t="str">
        <f>IF(A248=AF16,D248,"")</f>
        <v/>
      </c>
      <c r="AG248" s="1081" t="str">
        <f>IF(A248=AF16,C248,"")</f>
        <v/>
      </c>
      <c r="AH248" s="1082" t="str">
        <f>IF(ISTEXT(AF248),AF248,(AF248/AF22)*AH22)</f>
        <v/>
      </c>
      <c r="AI248" s="1062" t="str">
        <f>IF(A248=AI16,D248,"")</f>
        <v/>
      </c>
      <c r="AJ248" s="1083" t="str">
        <f>IF(A248=AI16,C248,"")</f>
        <v/>
      </c>
      <c r="AK248" s="1084" t="str">
        <f>IF(ISTEXT(AI248),AI248,(AI248/AI22)*AK22)</f>
        <v/>
      </c>
      <c r="AL248" s="1062" t="str">
        <f>IF(A248=AL16,D248,"")</f>
        <v/>
      </c>
      <c r="AM248" s="1085" t="str">
        <f>IF(A248=AL16,C248,"")</f>
        <v/>
      </c>
      <c r="AN248" s="1086" t="str">
        <f>IF(ISTEXT(AL248),AL248,(AL248/AL22)*AN22)</f>
        <v/>
      </c>
      <c r="AO248" s="1062" t="str">
        <f>IF(A248=AO16,D248,"")</f>
        <v/>
      </c>
      <c r="AP248" s="1087" t="str">
        <f>IF(A248=AO16,C248,"")</f>
        <v/>
      </c>
      <c r="AQ248" s="1088" t="str">
        <f>IF(ISTEXT(AO248),AO248,(AO248/AO22)*AQ22)</f>
        <v/>
      </c>
      <c r="AR248" s="1062" t="str">
        <f>IF(A248=AR16,D248,"")</f>
        <v/>
      </c>
      <c r="AS248" s="1089" t="str">
        <f>IF(A248=AR16,C248,"")</f>
        <v/>
      </c>
      <c r="AT248" s="1090" t="str">
        <f>IF(ISTEXT(AR248),AR248,(AR248/AR22)*AT22)</f>
        <v/>
      </c>
      <c r="AU248" s="1062" t="str">
        <f>IF(A248=AU16,D248,"")</f>
        <v/>
      </c>
      <c r="AV248" s="1091" t="str">
        <f>IF(A248=AU16,C248,"")</f>
        <v/>
      </c>
      <c r="AW248" s="1092" t="str">
        <f>IF(ISTEXT(AU248),AU248,(AU248/AU22)*AW22)</f>
        <v/>
      </c>
    </row>
    <row r="249" spans="1:49" ht="18.75">
      <c r="A249" s="1058"/>
      <c r="B249" s="1352"/>
      <c r="C249" s="1409"/>
      <c r="D249" s="1410"/>
      <c r="E249" s="1062" t="str">
        <f>IF(A249=E16,D249,"")</f>
        <v/>
      </c>
      <c r="F249" s="1063" t="str">
        <f>IF(A249=E16,C249,"")</f>
        <v/>
      </c>
      <c r="G249" s="1064" t="str">
        <f>IF(ISTEXT(E249),E249,(E249/E22)*G22)</f>
        <v/>
      </c>
      <c r="H249" s="1062" t="str">
        <f>IF(A249=H16,D249,"")</f>
        <v/>
      </c>
      <c r="I249" s="1065" t="str">
        <f>IF(A249=H16,C249,"")</f>
        <v/>
      </c>
      <c r="J249" s="1066" t="str">
        <f>IF(ISTEXT(H249),H249,(H249/H22)*J22)</f>
        <v/>
      </c>
      <c r="K249" s="1062" t="str">
        <f>IF(A249=K16,D249,"")</f>
        <v/>
      </c>
      <c r="L249" s="1067" t="str">
        <f>IF(A249=K16,C249,"")</f>
        <v/>
      </c>
      <c r="M249" s="1068" t="str">
        <f>IF(ISTEXT(K249),K249,(K249/K22)*M22)</f>
        <v/>
      </c>
      <c r="N249" s="1062" t="str">
        <f>IF(A249=N16,D249,"")</f>
        <v/>
      </c>
      <c r="O249" s="1069" t="str">
        <f>IF(A249=N16,C249,"")</f>
        <v/>
      </c>
      <c r="P249" s="1070" t="str">
        <f>IF(ISTEXT(N249),N249,(N249/N22)*P22)</f>
        <v/>
      </c>
      <c r="Q249" s="1062" t="str">
        <f>IF(A249=Q16,D249,"")</f>
        <v/>
      </c>
      <c r="R249" s="1071" t="str">
        <f>IF(A249=Q16,C249,"")</f>
        <v/>
      </c>
      <c r="S249" s="1072" t="str">
        <f>IF(ISTEXT(Q249),Q249,(Q249/Q22)*S22)</f>
        <v/>
      </c>
      <c r="T249" s="1062" t="str">
        <f>IF(A249=T16,D249,"")</f>
        <v/>
      </c>
      <c r="U249" s="1073" t="str">
        <f>IF(A249=T16,C249,"")</f>
        <v/>
      </c>
      <c r="V249" s="1074" t="str">
        <f>IF(ISTEXT(T249),T249,(T249/T22)*V22)</f>
        <v/>
      </c>
      <c r="W249" s="1062" t="str">
        <f>IF(A249=W16,D249,"")</f>
        <v/>
      </c>
      <c r="X249" s="1075" t="str">
        <f>IF(A249=W16,C249,"")</f>
        <v/>
      </c>
      <c r="Y249" s="1076" t="str">
        <f>IF(ISTEXT(W249),W249,(W249/W22)*Y22)</f>
        <v/>
      </c>
      <c r="Z249" s="1062" t="str">
        <f>IF(A249=Z16,D249,"")</f>
        <v/>
      </c>
      <c r="AA249" s="1077" t="str">
        <f>IF(A249=Z16,C249,"")</f>
        <v/>
      </c>
      <c r="AB249" s="1078" t="str">
        <f>IF(ISTEXT(Z249),Z249,(Z249/Z22)*AB22)</f>
        <v/>
      </c>
      <c r="AC249" s="1062" t="str">
        <f>IF(A249=AC16,D249,"")</f>
        <v/>
      </c>
      <c r="AD249" s="1079" t="str">
        <f>IF(A249=AC16,C249,"")</f>
        <v/>
      </c>
      <c r="AE249" s="1080" t="str">
        <f>IF(ISTEXT(AC249),AC249,(AC249/AC22)*AE22)</f>
        <v/>
      </c>
      <c r="AF249" s="1062" t="str">
        <f>IF(A249=AF16,D249,"")</f>
        <v/>
      </c>
      <c r="AG249" s="1081" t="str">
        <f>IF(A249=AF16,C249,"")</f>
        <v/>
      </c>
      <c r="AH249" s="1082" t="str">
        <f>IF(ISTEXT(AF249),AF249,(AF249/AF22)*AH22)</f>
        <v/>
      </c>
      <c r="AI249" s="1062" t="str">
        <f>IF(A249=AI16,D249,"")</f>
        <v/>
      </c>
      <c r="AJ249" s="1083" t="str">
        <f>IF(A249=AI16,C249,"")</f>
        <v/>
      </c>
      <c r="AK249" s="1084" t="str">
        <f>IF(ISTEXT(AI249),AI249,(AI249/AI22)*AK22)</f>
        <v/>
      </c>
      <c r="AL249" s="1062" t="str">
        <f>IF(A249=AL16,D249,"")</f>
        <v/>
      </c>
      <c r="AM249" s="1085" t="str">
        <f>IF(A249=AL16,C249,"")</f>
        <v/>
      </c>
      <c r="AN249" s="1086" t="str">
        <f>IF(ISTEXT(AL249),AL249,(AL249/AL22)*AN22)</f>
        <v/>
      </c>
      <c r="AO249" s="1062" t="str">
        <f>IF(A249=AO16,D249,"")</f>
        <v/>
      </c>
      <c r="AP249" s="1087" t="str">
        <f>IF(A249=AO16,C249,"")</f>
        <v/>
      </c>
      <c r="AQ249" s="1088" t="str">
        <f>IF(ISTEXT(AO249),AO249,(AO249/AO22)*AQ22)</f>
        <v/>
      </c>
      <c r="AR249" s="1062" t="str">
        <f>IF(A249=AR16,D249,"")</f>
        <v/>
      </c>
      <c r="AS249" s="1089" t="str">
        <f>IF(A249=AR16,C249,"")</f>
        <v/>
      </c>
      <c r="AT249" s="1090" t="str">
        <f>IF(ISTEXT(AR249),AR249,(AR249/AR22)*AT22)</f>
        <v/>
      </c>
      <c r="AU249" s="1062" t="str">
        <f>IF(A249=AU16,D249,"")</f>
        <v/>
      </c>
      <c r="AV249" s="1091" t="str">
        <f>IF(A249=AU16,C249,"")</f>
        <v/>
      </c>
      <c r="AW249" s="1092" t="str">
        <f>IF(ISTEXT(AU249),AU249,(AU249/AU22)*AW22)</f>
        <v/>
      </c>
    </row>
    <row r="250" spans="1:49" ht="18.75">
      <c r="A250" s="1058"/>
      <c r="B250" s="1352"/>
      <c r="C250" s="1409"/>
      <c r="D250" s="1410"/>
      <c r="E250" s="1062" t="str">
        <f>IF(A250=E16,D250,"")</f>
        <v/>
      </c>
      <c r="F250" s="1063" t="str">
        <f>IF(A250=E16,C250,"")</f>
        <v/>
      </c>
      <c r="G250" s="1064" t="str">
        <f>IF(ISTEXT(E250),E250,(E250/E22)*G22)</f>
        <v/>
      </c>
      <c r="H250" s="1062" t="str">
        <f>IF(A250=H16,D250,"")</f>
        <v/>
      </c>
      <c r="I250" s="1065" t="str">
        <f>IF(A250=H16,C250,"")</f>
        <v/>
      </c>
      <c r="J250" s="1066" t="str">
        <f>IF(ISTEXT(H250),H250,(H250/H22)*J22)</f>
        <v/>
      </c>
      <c r="K250" s="1062" t="str">
        <f>IF(A250=K16,D250,"")</f>
        <v/>
      </c>
      <c r="L250" s="1067" t="str">
        <f>IF(A250=K16,C250,"")</f>
        <v/>
      </c>
      <c r="M250" s="1068" t="str">
        <f>IF(ISTEXT(K250),K250,(K250/K22)*M22)</f>
        <v/>
      </c>
      <c r="N250" s="1062" t="str">
        <f>IF(A250=N16,D250,"")</f>
        <v/>
      </c>
      <c r="O250" s="1069" t="str">
        <f>IF(A250=N16,C250,"")</f>
        <v/>
      </c>
      <c r="P250" s="1070" t="str">
        <f>IF(ISTEXT(N250),N250,(N250/N22)*P22)</f>
        <v/>
      </c>
      <c r="Q250" s="1062" t="str">
        <f>IF(A250=Q16,D250,"")</f>
        <v/>
      </c>
      <c r="R250" s="1071" t="str">
        <f>IF(A250=Q16,C250,"")</f>
        <v/>
      </c>
      <c r="S250" s="1072" t="str">
        <f>IF(ISTEXT(Q250),Q250,(Q250/Q22)*S22)</f>
        <v/>
      </c>
      <c r="T250" s="1062" t="str">
        <f>IF(A250=T16,D250,"")</f>
        <v/>
      </c>
      <c r="U250" s="1073" t="str">
        <f>IF(A250=T16,C250,"")</f>
        <v/>
      </c>
      <c r="V250" s="1074" t="str">
        <f>IF(ISTEXT(T250),T250,(T250/T22)*V22)</f>
        <v/>
      </c>
      <c r="W250" s="1062" t="str">
        <f>IF(A250=W16,D250,"")</f>
        <v/>
      </c>
      <c r="X250" s="1075" t="str">
        <f>IF(A250=W16,C250,"")</f>
        <v/>
      </c>
      <c r="Y250" s="1076" t="str">
        <f>IF(ISTEXT(W250),W250,(W250/W22)*Y22)</f>
        <v/>
      </c>
      <c r="Z250" s="1062" t="str">
        <f>IF(A250=Z16,D250,"")</f>
        <v/>
      </c>
      <c r="AA250" s="1077" t="str">
        <f>IF(A250=Z16,C250,"")</f>
        <v/>
      </c>
      <c r="AB250" s="1078" t="str">
        <f>IF(ISTEXT(Z250),Z250,(Z250/Z22)*AB22)</f>
        <v/>
      </c>
      <c r="AC250" s="1062" t="str">
        <f>IF(A250=AC16,D250,"")</f>
        <v/>
      </c>
      <c r="AD250" s="1079" t="str">
        <f>IF(A250=AC16,C250,"")</f>
        <v/>
      </c>
      <c r="AE250" s="1080" t="str">
        <f>IF(ISTEXT(AC250),AC250,(AC250/AC22)*AE22)</f>
        <v/>
      </c>
      <c r="AF250" s="1062" t="str">
        <f>IF(A250=AF16,D250,"")</f>
        <v/>
      </c>
      <c r="AG250" s="1081" t="str">
        <f>IF(A250=AF16,C250,"")</f>
        <v/>
      </c>
      <c r="AH250" s="1082" t="str">
        <f>IF(ISTEXT(AF250),AF250,(AF250/AF22)*AH22)</f>
        <v/>
      </c>
      <c r="AI250" s="1062" t="str">
        <f>IF(A250=AI16,D250,"")</f>
        <v/>
      </c>
      <c r="AJ250" s="1083" t="str">
        <f>IF(A250=AI16,C250,"")</f>
        <v/>
      </c>
      <c r="AK250" s="1084" t="str">
        <f>IF(ISTEXT(AI250),AI250,(AI250/AI22)*AK22)</f>
        <v/>
      </c>
      <c r="AL250" s="1062" t="str">
        <f>IF(A250=AL16,D250,"")</f>
        <v/>
      </c>
      <c r="AM250" s="1085" t="str">
        <f>IF(A250=AL16,C250,"")</f>
        <v/>
      </c>
      <c r="AN250" s="1086" t="str">
        <f>IF(ISTEXT(AL250),AL250,(AL250/AL22)*AN22)</f>
        <v/>
      </c>
      <c r="AO250" s="1062" t="str">
        <f>IF(A250=AO16,D250,"")</f>
        <v/>
      </c>
      <c r="AP250" s="1087" t="str">
        <f>IF(A250=AO16,C250,"")</f>
        <v/>
      </c>
      <c r="AQ250" s="1088" t="str">
        <f>IF(ISTEXT(AO250),AO250,(AO250/AO22)*AQ22)</f>
        <v/>
      </c>
      <c r="AR250" s="1062" t="str">
        <f>IF(A250=AR16,D250,"")</f>
        <v/>
      </c>
      <c r="AS250" s="1089" t="str">
        <f>IF(A250=AR16,C250,"")</f>
        <v/>
      </c>
      <c r="AT250" s="1090" t="str">
        <f>IF(ISTEXT(AR250),AR250,(AR250/AR22)*AT22)</f>
        <v/>
      </c>
      <c r="AU250" s="1062" t="str">
        <f>IF(A250=AU16,D250,"")</f>
        <v/>
      </c>
      <c r="AV250" s="1091" t="str">
        <f>IF(A250=AU16,C250,"")</f>
        <v/>
      </c>
      <c r="AW250" s="1092" t="str">
        <f>IF(ISTEXT(AU250),AU250,(AU250/AU22)*AW22)</f>
        <v/>
      </c>
    </row>
    <row r="251" spans="1:49" ht="18.75">
      <c r="A251" s="1058"/>
      <c r="B251" s="1352"/>
      <c r="C251" s="1409"/>
      <c r="D251" s="1410"/>
      <c r="E251" s="1062" t="str">
        <f>IF(A251=E16,D251,"")</f>
        <v/>
      </c>
      <c r="F251" s="1063" t="str">
        <f>IF(A251=E16,C251,"")</f>
        <v/>
      </c>
      <c r="G251" s="1064" t="str">
        <f>IF(ISTEXT(E251),E251,(E251/E22)*G22)</f>
        <v/>
      </c>
      <c r="H251" s="1062" t="str">
        <f>IF(A251=H16,D251,"")</f>
        <v/>
      </c>
      <c r="I251" s="1065" t="str">
        <f>IF(A251=H16,C251,"")</f>
        <v/>
      </c>
      <c r="J251" s="1066" t="str">
        <f>IF(ISTEXT(H251),H251,(H251/H22)*J22)</f>
        <v/>
      </c>
      <c r="K251" s="1062" t="str">
        <f>IF(A251=K16,D251,"")</f>
        <v/>
      </c>
      <c r="L251" s="1067" t="str">
        <f>IF(A251=K16,C251,"")</f>
        <v/>
      </c>
      <c r="M251" s="1068" t="str">
        <f>IF(ISTEXT(K251),K251,(K251/K22)*M22)</f>
        <v/>
      </c>
      <c r="N251" s="1062" t="str">
        <f>IF(A251=N16,D251,"")</f>
        <v/>
      </c>
      <c r="O251" s="1069" t="str">
        <f>IF(A251=N16,C251,"")</f>
        <v/>
      </c>
      <c r="P251" s="1070" t="str">
        <f>IF(ISTEXT(N251),N251,(N251/N22)*P22)</f>
        <v/>
      </c>
      <c r="Q251" s="1062" t="str">
        <f>IF(A251=Q16,D251,"")</f>
        <v/>
      </c>
      <c r="R251" s="1071" t="str">
        <f>IF(A251=Q16,C251,"")</f>
        <v/>
      </c>
      <c r="S251" s="1072" t="str">
        <f>IF(ISTEXT(Q251),Q251,(Q251/Q22)*S22)</f>
        <v/>
      </c>
      <c r="T251" s="1062" t="str">
        <f>IF(A251=T16,D251,"")</f>
        <v/>
      </c>
      <c r="U251" s="1073" t="str">
        <f>IF(A251=T16,C251,"")</f>
        <v/>
      </c>
      <c r="V251" s="1074" t="str">
        <f>IF(ISTEXT(T251),T251,(T251/T22)*V22)</f>
        <v/>
      </c>
      <c r="W251" s="1062" t="str">
        <f>IF(A251=W16,D251,"")</f>
        <v/>
      </c>
      <c r="X251" s="1075" t="str">
        <f>IF(A251=W16,C251,"")</f>
        <v/>
      </c>
      <c r="Y251" s="1076" t="str">
        <f>IF(ISTEXT(W251),W251,(W251/W22)*Y22)</f>
        <v/>
      </c>
      <c r="Z251" s="1062" t="str">
        <f>IF(A251=Z16,D251,"")</f>
        <v/>
      </c>
      <c r="AA251" s="1077" t="str">
        <f>IF(A251=Z16,C251,"")</f>
        <v/>
      </c>
      <c r="AB251" s="1078" t="str">
        <f>IF(ISTEXT(Z251),Z251,(Z251/Z22)*AB22)</f>
        <v/>
      </c>
      <c r="AC251" s="1062" t="str">
        <f>IF(A251=AC16,D251,"")</f>
        <v/>
      </c>
      <c r="AD251" s="1079" t="str">
        <f>IF(A251=AC16,C251,"")</f>
        <v/>
      </c>
      <c r="AE251" s="1080" t="str">
        <f>IF(ISTEXT(AC251),AC251,(AC251/AC22)*AE22)</f>
        <v/>
      </c>
      <c r="AF251" s="1062" t="str">
        <f>IF(A251=AF16,D251,"")</f>
        <v/>
      </c>
      <c r="AG251" s="1081" t="str">
        <f>IF(A251=AF16,C251,"")</f>
        <v/>
      </c>
      <c r="AH251" s="1082" t="str">
        <f>IF(ISTEXT(AF251),AF251,(AF251/AF22)*AH22)</f>
        <v/>
      </c>
      <c r="AI251" s="1062" t="str">
        <f>IF(A251=AI16,D251,"")</f>
        <v/>
      </c>
      <c r="AJ251" s="1083" t="str">
        <f>IF(A251=AI16,C251,"")</f>
        <v/>
      </c>
      <c r="AK251" s="1084" t="str">
        <f>IF(ISTEXT(AI251),AI251,(AI251/AI22)*AK22)</f>
        <v/>
      </c>
      <c r="AL251" s="1062" t="str">
        <f>IF(A251=AL16,D251,"")</f>
        <v/>
      </c>
      <c r="AM251" s="1085" t="str">
        <f>IF(A251=AL16,C251,"")</f>
        <v/>
      </c>
      <c r="AN251" s="1086" t="str">
        <f>IF(ISTEXT(AL251),AL251,(AL251/AL22)*AN22)</f>
        <v/>
      </c>
      <c r="AO251" s="1062" t="str">
        <f>IF(A251=AO16,D251,"")</f>
        <v/>
      </c>
      <c r="AP251" s="1087" t="str">
        <f>IF(A251=AO16,C251,"")</f>
        <v/>
      </c>
      <c r="AQ251" s="1088" t="str">
        <f>IF(ISTEXT(AO251),AO251,(AO251/AO22)*AQ22)</f>
        <v/>
      </c>
      <c r="AR251" s="1062" t="str">
        <f>IF(A251=AR16,D251,"")</f>
        <v/>
      </c>
      <c r="AS251" s="1089" t="str">
        <f>IF(A251=AR16,C251,"")</f>
        <v/>
      </c>
      <c r="AT251" s="1090" t="str">
        <f>IF(ISTEXT(AR251),AR251,(AR251/AR22)*AT22)</f>
        <v/>
      </c>
      <c r="AU251" s="1062" t="str">
        <f>IF(A251=AU16,D251,"")</f>
        <v/>
      </c>
      <c r="AV251" s="1091" t="str">
        <f>IF(A251=AU16,C251,"")</f>
        <v/>
      </c>
      <c r="AW251" s="1092" t="str">
        <f>IF(ISTEXT(AU251),AU251,(AU251/AU22)*AW22)</f>
        <v/>
      </c>
    </row>
    <row r="252" spans="1:49" ht="18.75">
      <c r="A252" s="1058"/>
      <c r="B252" s="1352"/>
      <c r="C252" s="1409"/>
      <c r="D252" s="1410"/>
      <c r="E252" s="1062" t="str">
        <f>IF(A252=E16,D252,"")</f>
        <v/>
      </c>
      <c r="F252" s="1063" t="str">
        <f>IF(A252=E16,C252,"")</f>
        <v/>
      </c>
      <c r="G252" s="1064" t="str">
        <f>IF(ISTEXT(E252),E252,(E252/E22)*G22)</f>
        <v/>
      </c>
      <c r="H252" s="1062" t="str">
        <f>IF(A252=H16,D252,"")</f>
        <v/>
      </c>
      <c r="I252" s="1065" t="str">
        <f>IF(A252=H16,C252,"")</f>
        <v/>
      </c>
      <c r="J252" s="1066" t="str">
        <f>IF(ISTEXT(H252),H252,(H252/H22)*J22)</f>
        <v/>
      </c>
      <c r="K252" s="1062" t="str">
        <f>IF(A252=K16,D252,"")</f>
        <v/>
      </c>
      <c r="L252" s="1067" t="str">
        <f>IF(A252=K16,C252,"")</f>
        <v/>
      </c>
      <c r="M252" s="1068" t="str">
        <f>IF(ISTEXT(K252),K252,(K252/K22)*M22)</f>
        <v/>
      </c>
      <c r="N252" s="1062" t="str">
        <f>IF(A252=N16,D252,"")</f>
        <v/>
      </c>
      <c r="O252" s="1069" t="str">
        <f>IF(A252=N16,C252,"")</f>
        <v/>
      </c>
      <c r="P252" s="1070" t="str">
        <f>IF(ISTEXT(N252),N252,(N252/N22)*P22)</f>
        <v/>
      </c>
      <c r="Q252" s="1062" t="str">
        <f>IF(A252=Q16,D252,"")</f>
        <v/>
      </c>
      <c r="R252" s="1071" t="str">
        <f>IF(A252=Q16,C252,"")</f>
        <v/>
      </c>
      <c r="S252" s="1072" t="str">
        <f>IF(ISTEXT(Q252),Q252,(Q252/Q22)*S22)</f>
        <v/>
      </c>
      <c r="T252" s="1062" t="str">
        <f>IF(A252=T16,D252,"")</f>
        <v/>
      </c>
      <c r="U252" s="1073" t="str">
        <f>IF(A252=T16,C252,"")</f>
        <v/>
      </c>
      <c r="V252" s="1074" t="str">
        <f>IF(ISTEXT(T252),T252,(T252/T22)*V22)</f>
        <v/>
      </c>
      <c r="W252" s="1062" t="str">
        <f>IF(A252=W16,D252,"")</f>
        <v/>
      </c>
      <c r="X252" s="1075" t="str">
        <f>IF(A252=W16,C252,"")</f>
        <v/>
      </c>
      <c r="Y252" s="1076" t="str">
        <f>IF(ISTEXT(W252),W252,(W252/W22)*Y22)</f>
        <v/>
      </c>
      <c r="Z252" s="1062" t="str">
        <f>IF(A252=Z16,D252,"")</f>
        <v/>
      </c>
      <c r="AA252" s="1077" t="str">
        <f>IF(A252=Z16,C252,"")</f>
        <v/>
      </c>
      <c r="AB252" s="1078" t="str">
        <f>IF(ISTEXT(Z252),Z252,(Z252/Z22)*AB22)</f>
        <v/>
      </c>
      <c r="AC252" s="1062" t="str">
        <f>IF(A252=AC16,D252,"")</f>
        <v/>
      </c>
      <c r="AD252" s="1079" t="str">
        <f>IF(A252=AC16,C252,"")</f>
        <v/>
      </c>
      <c r="AE252" s="1080" t="str">
        <f>IF(ISTEXT(AC252),AC252,(AC252/AC22)*AE22)</f>
        <v/>
      </c>
      <c r="AF252" s="1062" t="str">
        <f>IF(A252=AF16,D252,"")</f>
        <v/>
      </c>
      <c r="AG252" s="1081" t="str">
        <f>IF(A252=AF16,C252,"")</f>
        <v/>
      </c>
      <c r="AH252" s="1082" t="str">
        <f>IF(ISTEXT(AF252),AF252,(AF252/AF22)*AH22)</f>
        <v/>
      </c>
      <c r="AI252" s="1062" t="str">
        <f>IF(A252=AI16,D252,"")</f>
        <v/>
      </c>
      <c r="AJ252" s="1083" t="str">
        <f>IF(A252=AI16,C252,"")</f>
        <v/>
      </c>
      <c r="AK252" s="1084" t="str">
        <f>IF(ISTEXT(AI252),AI252,(AI252/AI22)*AK22)</f>
        <v/>
      </c>
      <c r="AL252" s="1062" t="str">
        <f>IF(A252=AL16,D252,"")</f>
        <v/>
      </c>
      <c r="AM252" s="1085" t="str">
        <f>IF(A252=AL16,C252,"")</f>
        <v/>
      </c>
      <c r="AN252" s="1086" t="str">
        <f>IF(ISTEXT(AL252),AL252,(AL252/AL22)*AN22)</f>
        <v/>
      </c>
      <c r="AO252" s="1062" t="str">
        <f>IF(A252=AO16,D252,"")</f>
        <v/>
      </c>
      <c r="AP252" s="1087" t="str">
        <f>IF(A252=AO16,C252,"")</f>
        <v/>
      </c>
      <c r="AQ252" s="1088" t="str">
        <f>IF(ISTEXT(AO252),AO252,(AO252/AO22)*AQ22)</f>
        <v/>
      </c>
      <c r="AR252" s="1062" t="str">
        <f>IF(A252=AR16,D252,"")</f>
        <v/>
      </c>
      <c r="AS252" s="1089" t="str">
        <f>IF(A252=AR16,C252,"")</f>
        <v/>
      </c>
      <c r="AT252" s="1090" t="str">
        <f>IF(ISTEXT(AR252),AR252,(AR252/AR22)*AT22)</f>
        <v/>
      </c>
      <c r="AU252" s="1062" t="str">
        <f>IF(A252=AU16,D252,"")</f>
        <v/>
      </c>
      <c r="AV252" s="1091" t="str">
        <f>IF(A252=AU16,C252,"")</f>
        <v/>
      </c>
      <c r="AW252" s="1092" t="str">
        <f>IF(ISTEXT(AU252),AU252,(AU252/AU22)*AW22)</f>
        <v/>
      </c>
    </row>
    <row r="253" spans="1:49" ht="18.75">
      <c r="A253" s="1058"/>
      <c r="B253" s="1352"/>
      <c r="C253" s="1409"/>
      <c r="D253" s="1410"/>
      <c r="E253" s="1062" t="str">
        <f>IF(A253=E16,D253,"")</f>
        <v/>
      </c>
      <c r="F253" s="1063" t="str">
        <f>IF(A253=E16,C253,"")</f>
        <v/>
      </c>
      <c r="G253" s="1064" t="str">
        <f>IF(ISTEXT(E253),E253,(E253/E22)*G22)</f>
        <v/>
      </c>
      <c r="H253" s="1062" t="str">
        <f>IF(A253=H16,D253,"")</f>
        <v/>
      </c>
      <c r="I253" s="1065" t="str">
        <f>IF(A253=H16,C253,"")</f>
        <v/>
      </c>
      <c r="J253" s="1066" t="str">
        <f>IF(ISTEXT(H253),H253,(H253/H22)*J22)</f>
        <v/>
      </c>
      <c r="K253" s="1062" t="str">
        <f>IF(A253=K16,D253,"")</f>
        <v/>
      </c>
      <c r="L253" s="1067" t="str">
        <f>IF(A253=K16,C253,"")</f>
        <v/>
      </c>
      <c r="M253" s="1068" t="str">
        <f>IF(ISTEXT(K253),K253,(K253/K22)*M22)</f>
        <v/>
      </c>
      <c r="N253" s="1062" t="str">
        <f>IF(A253=N16,D253,"")</f>
        <v/>
      </c>
      <c r="O253" s="1069" t="str">
        <f>IF(A253=N16,C253,"")</f>
        <v/>
      </c>
      <c r="P253" s="1070" t="str">
        <f>IF(ISTEXT(N253),N253,(N253/N22)*P22)</f>
        <v/>
      </c>
      <c r="Q253" s="1062" t="str">
        <f>IF(A253=Q16,D253,"")</f>
        <v/>
      </c>
      <c r="R253" s="1071" t="str">
        <f>IF(A253=Q16,C253,"")</f>
        <v/>
      </c>
      <c r="S253" s="1072" t="str">
        <f>IF(ISTEXT(Q253),Q253,(Q253/Q22)*S22)</f>
        <v/>
      </c>
      <c r="T253" s="1062" t="str">
        <f>IF(A253=T16,D253,"")</f>
        <v/>
      </c>
      <c r="U253" s="1073" t="str">
        <f>IF(A253=T16,C253,"")</f>
        <v/>
      </c>
      <c r="V253" s="1074" t="str">
        <f>IF(ISTEXT(T253),T253,(T253/T22)*V22)</f>
        <v/>
      </c>
      <c r="W253" s="1062" t="str">
        <f>IF(A253=W16,D253,"")</f>
        <v/>
      </c>
      <c r="X253" s="1075" t="str">
        <f>IF(A253=W16,C253,"")</f>
        <v/>
      </c>
      <c r="Y253" s="1076" t="str">
        <f>IF(ISTEXT(W253),W253,(W253/W22)*Y22)</f>
        <v/>
      </c>
      <c r="Z253" s="1062" t="str">
        <f>IF(A253=Z16,D253,"")</f>
        <v/>
      </c>
      <c r="AA253" s="1077" t="str">
        <f>IF(A253=Z16,C253,"")</f>
        <v/>
      </c>
      <c r="AB253" s="1078" t="str">
        <f>IF(ISTEXT(Z253),Z253,(Z253/Z22)*AB22)</f>
        <v/>
      </c>
      <c r="AC253" s="1062" t="str">
        <f>IF(A253=AC16,D253,"")</f>
        <v/>
      </c>
      <c r="AD253" s="1079" t="str">
        <f>IF(A253=AC16,C253,"")</f>
        <v/>
      </c>
      <c r="AE253" s="1080" t="str">
        <f>IF(ISTEXT(AC253),AC253,(AC253/AC22)*AE22)</f>
        <v/>
      </c>
      <c r="AF253" s="1062" t="str">
        <f>IF(A253=AF16,D253,"")</f>
        <v/>
      </c>
      <c r="AG253" s="1081" t="str">
        <f>IF(A253=AF16,C253,"")</f>
        <v/>
      </c>
      <c r="AH253" s="1082" t="str">
        <f>IF(ISTEXT(AF253),AF253,(AF253/AF22)*AH22)</f>
        <v/>
      </c>
      <c r="AI253" s="1062" t="str">
        <f>IF(A253=AI16,D253,"")</f>
        <v/>
      </c>
      <c r="AJ253" s="1083" t="str">
        <f>IF(A253=AI16,C253,"")</f>
        <v/>
      </c>
      <c r="AK253" s="1084" t="str">
        <f>IF(ISTEXT(AI253),AI253,(AI253/AI22)*AK22)</f>
        <v/>
      </c>
      <c r="AL253" s="1062" t="str">
        <f>IF(A253=AL16,D253,"")</f>
        <v/>
      </c>
      <c r="AM253" s="1085" t="str">
        <f>IF(A253=AL16,C253,"")</f>
        <v/>
      </c>
      <c r="AN253" s="1086" t="str">
        <f>IF(ISTEXT(AL253),AL253,(AL253/AL22)*AN22)</f>
        <v/>
      </c>
      <c r="AO253" s="1062" t="str">
        <f>IF(A253=AO16,D253,"")</f>
        <v/>
      </c>
      <c r="AP253" s="1087" t="str">
        <f>IF(A253=AO16,C253,"")</f>
        <v/>
      </c>
      <c r="AQ253" s="1088" t="str">
        <f>IF(ISTEXT(AO253),AO253,(AO253/AO22)*AQ22)</f>
        <v/>
      </c>
      <c r="AR253" s="1062" t="str">
        <f>IF(A253=AR16,D253,"")</f>
        <v/>
      </c>
      <c r="AS253" s="1089" t="str">
        <f>IF(A253=AR16,C253,"")</f>
        <v/>
      </c>
      <c r="AT253" s="1090" t="str">
        <f>IF(ISTEXT(AR253),AR253,(AR253/AR22)*AT22)</f>
        <v/>
      </c>
      <c r="AU253" s="1062" t="str">
        <f>IF(A253=AU16,D253,"")</f>
        <v/>
      </c>
      <c r="AV253" s="1091" t="str">
        <f>IF(A253=AU16,C253,"")</f>
        <v/>
      </c>
      <c r="AW253" s="1092" t="str">
        <f>IF(ISTEXT(AU253),AU253,(AU253/AU22)*AW22)</f>
        <v/>
      </c>
    </row>
    <row r="254" spans="1:49" ht="18.75">
      <c r="A254" s="1058"/>
      <c r="B254" s="1352"/>
      <c r="C254" s="1409"/>
      <c r="D254" s="1410"/>
      <c r="E254" s="1062" t="str">
        <f>IF(A254=E16,D254,"")</f>
        <v/>
      </c>
      <c r="F254" s="1063" t="str">
        <f>IF(A254=E16,C254,"")</f>
        <v/>
      </c>
      <c r="G254" s="1064" t="str">
        <f>IF(ISTEXT(E254),E254,(E254/E22)*G22)</f>
        <v/>
      </c>
      <c r="H254" s="1062" t="str">
        <f>IF(A254=H16,D254,"")</f>
        <v/>
      </c>
      <c r="I254" s="1065" t="str">
        <f>IF(A254=H16,C254,"")</f>
        <v/>
      </c>
      <c r="J254" s="1066" t="str">
        <f>IF(ISTEXT(H254),H254,(H254/H22)*J22)</f>
        <v/>
      </c>
      <c r="K254" s="1062" t="str">
        <f>IF(A254=K16,D254,"")</f>
        <v/>
      </c>
      <c r="L254" s="1067" t="str">
        <f>IF(A254=K16,C254,"")</f>
        <v/>
      </c>
      <c r="M254" s="1068" t="str">
        <f>IF(ISTEXT(K254),K254,(K254/K22)*M22)</f>
        <v/>
      </c>
      <c r="N254" s="1062" t="str">
        <f>IF(A254=N16,D254,"")</f>
        <v/>
      </c>
      <c r="O254" s="1069" t="str">
        <f>IF(A254=N16,C254,"")</f>
        <v/>
      </c>
      <c r="P254" s="1070" t="str">
        <f>IF(ISTEXT(N254),N254,(N254/N22)*P22)</f>
        <v/>
      </c>
      <c r="Q254" s="1062" t="str">
        <f>IF(A254=Q16,D254,"")</f>
        <v/>
      </c>
      <c r="R254" s="1071" t="str">
        <f>IF(A254=Q16,C254,"")</f>
        <v/>
      </c>
      <c r="S254" s="1072" t="str">
        <f>IF(ISTEXT(Q254),Q254,(Q254/Q22)*S22)</f>
        <v/>
      </c>
      <c r="T254" s="1062" t="str">
        <f>IF(A254=T16,D254,"")</f>
        <v/>
      </c>
      <c r="U254" s="1073" t="str">
        <f>IF(A254=T16,C254,"")</f>
        <v/>
      </c>
      <c r="V254" s="1074" t="str">
        <f>IF(ISTEXT(T254),T254,(T254/T22)*V22)</f>
        <v/>
      </c>
      <c r="W254" s="1062" t="str">
        <f>IF(A254=W16,D254,"")</f>
        <v/>
      </c>
      <c r="X254" s="1075" t="str">
        <f>IF(A254=W16,C254,"")</f>
        <v/>
      </c>
      <c r="Y254" s="1076" t="str">
        <f>IF(ISTEXT(W254),W254,(W254/W22)*Y22)</f>
        <v/>
      </c>
      <c r="Z254" s="1062" t="str">
        <f>IF(A254=Z16,D254,"")</f>
        <v/>
      </c>
      <c r="AA254" s="1077" t="str">
        <f>IF(A254=Z16,C254,"")</f>
        <v/>
      </c>
      <c r="AB254" s="1078" t="str">
        <f>IF(ISTEXT(Z254),Z254,(Z254/Z22)*AB22)</f>
        <v/>
      </c>
      <c r="AC254" s="1062" t="str">
        <f>IF(A254=AC16,D254,"")</f>
        <v/>
      </c>
      <c r="AD254" s="1079" t="str">
        <f>IF(A254=AC16,C254,"")</f>
        <v/>
      </c>
      <c r="AE254" s="1080" t="str">
        <f>IF(ISTEXT(AC254),AC254,(AC254/AC22)*AE22)</f>
        <v/>
      </c>
      <c r="AF254" s="1062" t="str">
        <f>IF(A254=AF16,D254,"")</f>
        <v/>
      </c>
      <c r="AG254" s="1081" t="str">
        <f>IF(A254=AF16,C254,"")</f>
        <v/>
      </c>
      <c r="AH254" s="1082" t="str">
        <f>IF(ISTEXT(AF254),AF254,(AF254/AF22)*AH22)</f>
        <v/>
      </c>
      <c r="AI254" s="1062" t="str">
        <f>IF(A254=AI16,D254,"")</f>
        <v/>
      </c>
      <c r="AJ254" s="1083" t="str">
        <f>IF(A254=AI16,C254,"")</f>
        <v/>
      </c>
      <c r="AK254" s="1084" t="str">
        <f>IF(ISTEXT(AI254),AI254,(AI254/AI22)*AK22)</f>
        <v/>
      </c>
      <c r="AL254" s="1062" t="str">
        <f>IF(A254=AL16,D254,"")</f>
        <v/>
      </c>
      <c r="AM254" s="1085" t="str">
        <f>IF(A254=AL16,C254,"")</f>
        <v/>
      </c>
      <c r="AN254" s="1086" t="str">
        <f>IF(ISTEXT(AL254),AL254,(AL254/AL22)*AN22)</f>
        <v/>
      </c>
      <c r="AO254" s="1062" t="str">
        <f>IF(A254=AO16,D254,"")</f>
        <v/>
      </c>
      <c r="AP254" s="1087" t="str">
        <f>IF(A254=AO16,C254,"")</f>
        <v/>
      </c>
      <c r="AQ254" s="1088" t="str">
        <f>IF(ISTEXT(AO254),AO254,(AO254/AO22)*AQ22)</f>
        <v/>
      </c>
      <c r="AR254" s="1062" t="str">
        <f>IF(A254=AR16,D254,"")</f>
        <v/>
      </c>
      <c r="AS254" s="1089" t="str">
        <f>IF(A254=AR16,C254,"")</f>
        <v/>
      </c>
      <c r="AT254" s="1090" t="str">
        <f>IF(ISTEXT(AR254),AR254,(AR254/AR22)*AT22)</f>
        <v/>
      </c>
      <c r="AU254" s="1062" t="str">
        <f>IF(A254=AU16,D254,"")</f>
        <v/>
      </c>
      <c r="AV254" s="1091" t="str">
        <f>IF(A254=AU16,C254,"")</f>
        <v/>
      </c>
      <c r="AW254" s="1092" t="str">
        <f>IF(ISTEXT(AU254),AU254,(AU254/AU22)*AW22)</f>
        <v/>
      </c>
    </row>
    <row r="255" spans="1:49" ht="18.75">
      <c r="A255" s="1058"/>
      <c r="B255" s="1352"/>
      <c r="C255" s="1409"/>
      <c r="D255" s="1410"/>
      <c r="E255" s="1062" t="str">
        <f>IF(A255=E16,D255,"")</f>
        <v/>
      </c>
      <c r="F255" s="1063" t="str">
        <f>IF(A255=E16,C255,"")</f>
        <v/>
      </c>
      <c r="G255" s="1064" t="str">
        <f>IF(ISTEXT(E255),E255,(E255/E22)*G22)</f>
        <v/>
      </c>
      <c r="H255" s="1062" t="str">
        <f>IF(A255=H16,D255,"")</f>
        <v/>
      </c>
      <c r="I255" s="1065" t="str">
        <f>IF(A255=H16,C255,"")</f>
        <v/>
      </c>
      <c r="J255" s="1066" t="str">
        <f>IF(ISTEXT(H255),H255,(H255/H22)*J22)</f>
        <v/>
      </c>
      <c r="K255" s="1062" t="str">
        <f>IF(A255=K16,D255,"")</f>
        <v/>
      </c>
      <c r="L255" s="1067" t="str">
        <f>IF(A255=K16,C255,"")</f>
        <v/>
      </c>
      <c r="M255" s="1068" t="str">
        <f>IF(ISTEXT(K255),K255,(K255/K22)*M22)</f>
        <v/>
      </c>
      <c r="N255" s="1062" t="str">
        <f>IF(A255=N16,D255,"")</f>
        <v/>
      </c>
      <c r="O255" s="1069" t="str">
        <f>IF(A255=N16,C255,"")</f>
        <v/>
      </c>
      <c r="P255" s="1070" t="str">
        <f>IF(ISTEXT(N255),N255,(N255/N22)*P22)</f>
        <v/>
      </c>
      <c r="Q255" s="1062" t="str">
        <f>IF(A255=Q16,D255,"")</f>
        <v/>
      </c>
      <c r="R255" s="1071" t="str">
        <f>IF(A255=Q16,C255,"")</f>
        <v/>
      </c>
      <c r="S255" s="1072" t="str">
        <f>IF(ISTEXT(Q255),Q255,(Q255/Q22)*S22)</f>
        <v/>
      </c>
      <c r="T255" s="1062" t="str">
        <f>IF(A255=T16,D255,"")</f>
        <v/>
      </c>
      <c r="U255" s="1073" t="str">
        <f>IF(A255=T16,C255,"")</f>
        <v/>
      </c>
      <c r="V255" s="1074" t="str">
        <f>IF(ISTEXT(T255),T255,(T255/T22)*V22)</f>
        <v/>
      </c>
      <c r="W255" s="1062" t="str">
        <f>IF(A255=W16,D255,"")</f>
        <v/>
      </c>
      <c r="X255" s="1075" t="str">
        <f>IF(A255=W16,C255,"")</f>
        <v/>
      </c>
      <c r="Y255" s="1076" t="str">
        <f>IF(ISTEXT(W255),W255,(W255/W22)*Y22)</f>
        <v/>
      </c>
      <c r="Z255" s="1062" t="str">
        <f>IF(A255=Z16,D255,"")</f>
        <v/>
      </c>
      <c r="AA255" s="1077" t="str">
        <f>IF(A255=Z16,C255,"")</f>
        <v/>
      </c>
      <c r="AB255" s="1078" t="str">
        <f>IF(ISTEXT(Z255),Z255,(Z255/Z22)*AB22)</f>
        <v/>
      </c>
      <c r="AC255" s="1062" t="str">
        <f>IF(A255=AC16,D255,"")</f>
        <v/>
      </c>
      <c r="AD255" s="1079" t="str">
        <f>IF(A255=AC16,C255,"")</f>
        <v/>
      </c>
      <c r="AE255" s="1080" t="str">
        <f>IF(ISTEXT(AC255),AC255,(AC255/AC22)*AE22)</f>
        <v/>
      </c>
      <c r="AF255" s="1062" t="str">
        <f>IF(A255=AF16,D255,"")</f>
        <v/>
      </c>
      <c r="AG255" s="1081" t="str">
        <f>IF(A255=AF16,C255,"")</f>
        <v/>
      </c>
      <c r="AH255" s="1082" t="str">
        <f>IF(ISTEXT(AF255),AF255,(AF255/AF22)*AH22)</f>
        <v/>
      </c>
      <c r="AI255" s="1062" t="str">
        <f>IF(A255=AI16,D255,"")</f>
        <v/>
      </c>
      <c r="AJ255" s="1083" t="str">
        <f>IF(A255=AI16,C255,"")</f>
        <v/>
      </c>
      <c r="AK255" s="1084" t="str">
        <f>IF(ISTEXT(AI255),AI255,(AI255/AI22)*AK22)</f>
        <v/>
      </c>
      <c r="AL255" s="1062" t="str">
        <f>IF(A255=AL16,D255,"")</f>
        <v/>
      </c>
      <c r="AM255" s="1085" t="str">
        <f>IF(A255=AL16,C255,"")</f>
        <v/>
      </c>
      <c r="AN255" s="1086" t="str">
        <f>IF(ISTEXT(AL255),AL255,(AL255/AL22)*AN22)</f>
        <v/>
      </c>
      <c r="AO255" s="1062" t="str">
        <f>IF(A255=AO16,D255,"")</f>
        <v/>
      </c>
      <c r="AP255" s="1087" t="str">
        <f>IF(A255=AO16,C255,"")</f>
        <v/>
      </c>
      <c r="AQ255" s="1088" t="str">
        <f>IF(ISTEXT(AO255),AO255,(AO255/AO22)*AQ22)</f>
        <v/>
      </c>
      <c r="AR255" s="1062" t="str">
        <f>IF(A255=AR16,D255,"")</f>
        <v/>
      </c>
      <c r="AS255" s="1089" t="str">
        <f>IF(A255=AR16,C255,"")</f>
        <v/>
      </c>
      <c r="AT255" s="1090" t="str">
        <f>IF(ISTEXT(AR255),AR255,(AR255/AR22)*AT22)</f>
        <v/>
      </c>
      <c r="AU255" s="1062" t="str">
        <f>IF(A255=AU16,D255,"")</f>
        <v/>
      </c>
      <c r="AV255" s="1091" t="str">
        <f>IF(A255=AU16,C255,"")</f>
        <v/>
      </c>
      <c r="AW255" s="1092" t="str">
        <f>IF(ISTEXT(AU255),AU255,(AU255/AU22)*AW22)</f>
        <v/>
      </c>
    </row>
    <row r="256" spans="1:49" ht="18.75">
      <c r="A256" s="1058"/>
      <c r="B256" s="1352"/>
      <c r="C256" s="1409"/>
      <c r="D256" s="1410"/>
      <c r="E256" s="1062" t="str">
        <f>IF(A256=E16,D256,"")</f>
        <v/>
      </c>
      <c r="F256" s="1063" t="str">
        <f>IF(A256=E16,C256,"")</f>
        <v/>
      </c>
      <c r="G256" s="1064" t="str">
        <f>IF(ISTEXT(E256),E256,(E256/E22)*G22)</f>
        <v/>
      </c>
      <c r="H256" s="1062" t="str">
        <f>IF(A256=H16,D256,"")</f>
        <v/>
      </c>
      <c r="I256" s="1065" t="str">
        <f>IF(A256=H16,C256,"")</f>
        <v/>
      </c>
      <c r="J256" s="1066" t="str">
        <f>IF(ISTEXT(H256),H256,(H256/H22)*J22)</f>
        <v/>
      </c>
      <c r="K256" s="1062" t="str">
        <f>IF(A256=K16,D256,"")</f>
        <v/>
      </c>
      <c r="L256" s="1067" t="str">
        <f>IF(A256=K16,C256,"")</f>
        <v/>
      </c>
      <c r="M256" s="1068" t="str">
        <f>IF(ISTEXT(K256),K256,(K256/K22)*M22)</f>
        <v/>
      </c>
      <c r="N256" s="1062" t="str">
        <f>IF(A256=N16,D256,"")</f>
        <v/>
      </c>
      <c r="O256" s="1069" t="str">
        <f>IF(A256=N16,C256,"")</f>
        <v/>
      </c>
      <c r="P256" s="1070" t="str">
        <f>IF(ISTEXT(N256),N256,(N256/N22)*P22)</f>
        <v/>
      </c>
      <c r="Q256" s="1062" t="str">
        <f>IF(A256=Q16,D256,"")</f>
        <v/>
      </c>
      <c r="R256" s="1071" t="str">
        <f>IF(A256=Q16,C256,"")</f>
        <v/>
      </c>
      <c r="S256" s="1072" t="str">
        <f>IF(ISTEXT(Q256),Q256,(Q256/Q22)*S22)</f>
        <v/>
      </c>
      <c r="T256" s="1062" t="str">
        <f>IF(A256=T16,D256,"")</f>
        <v/>
      </c>
      <c r="U256" s="1073" t="str">
        <f>IF(A256=T16,C256,"")</f>
        <v/>
      </c>
      <c r="V256" s="1074" t="str">
        <f>IF(ISTEXT(T256),T256,(T256/T22)*V22)</f>
        <v/>
      </c>
      <c r="W256" s="1062" t="str">
        <f>IF(A256=W16,D256,"")</f>
        <v/>
      </c>
      <c r="X256" s="1075" t="str">
        <f>IF(A256=W16,C256,"")</f>
        <v/>
      </c>
      <c r="Y256" s="1076" t="str">
        <f>IF(ISTEXT(W256),W256,(W256/W22)*Y22)</f>
        <v/>
      </c>
      <c r="Z256" s="1062" t="str">
        <f>IF(A256=Z16,D256,"")</f>
        <v/>
      </c>
      <c r="AA256" s="1077" t="str">
        <f>IF(A256=Z16,C256,"")</f>
        <v/>
      </c>
      <c r="AB256" s="1078" t="str">
        <f>IF(ISTEXT(Z256),Z256,(Z256/Z22)*AB22)</f>
        <v/>
      </c>
      <c r="AC256" s="1062" t="str">
        <f>IF(A256=AC16,D256,"")</f>
        <v/>
      </c>
      <c r="AD256" s="1079" t="str">
        <f>IF(A256=AC16,C256,"")</f>
        <v/>
      </c>
      <c r="AE256" s="1080" t="str">
        <f>IF(ISTEXT(AC256),AC256,(AC256/AC22)*AE22)</f>
        <v/>
      </c>
      <c r="AF256" s="1062" t="str">
        <f>IF(A256=AF16,D256,"")</f>
        <v/>
      </c>
      <c r="AG256" s="1081" t="str">
        <f>IF(A256=AF16,C256,"")</f>
        <v/>
      </c>
      <c r="AH256" s="1082" t="str">
        <f>IF(ISTEXT(AF256),AF256,(AF256/AF22)*AH22)</f>
        <v/>
      </c>
      <c r="AI256" s="1062" t="str">
        <f>IF(A256=AI16,D256,"")</f>
        <v/>
      </c>
      <c r="AJ256" s="1083" t="str">
        <f>IF(A256=AI16,C256,"")</f>
        <v/>
      </c>
      <c r="AK256" s="1084" t="str">
        <f>IF(ISTEXT(AI256),AI256,(AI256/AI22)*AK22)</f>
        <v/>
      </c>
      <c r="AL256" s="1062" t="str">
        <f>IF(A256=AL16,D256,"")</f>
        <v/>
      </c>
      <c r="AM256" s="1085" t="str">
        <f>IF(A256=AL16,C256,"")</f>
        <v/>
      </c>
      <c r="AN256" s="1086" t="str">
        <f>IF(ISTEXT(AL256),AL256,(AL256/AL22)*AN22)</f>
        <v/>
      </c>
      <c r="AO256" s="1062" t="str">
        <f>IF(A256=AO16,D256,"")</f>
        <v/>
      </c>
      <c r="AP256" s="1087" t="str">
        <f>IF(A256=AO16,C256,"")</f>
        <v/>
      </c>
      <c r="AQ256" s="1088" t="str">
        <f>IF(ISTEXT(AO256),AO256,(AO256/AO22)*AQ22)</f>
        <v/>
      </c>
      <c r="AR256" s="1062" t="str">
        <f>IF(A256=AR16,D256,"")</f>
        <v/>
      </c>
      <c r="AS256" s="1089" t="str">
        <f>IF(A256=AR16,C256,"")</f>
        <v/>
      </c>
      <c r="AT256" s="1090" t="str">
        <f>IF(ISTEXT(AR256),AR256,(AR256/AR22)*AT22)</f>
        <v/>
      </c>
      <c r="AU256" s="1062" t="str">
        <f>IF(A256=AU16,D256,"")</f>
        <v/>
      </c>
      <c r="AV256" s="1091" t="str">
        <f>IF(A256=AU16,C256,"")</f>
        <v/>
      </c>
      <c r="AW256" s="1092" t="str">
        <f>IF(ISTEXT(AU256),AU256,(AU256/AU22)*AW22)</f>
        <v/>
      </c>
    </row>
    <row r="257" spans="1:49" ht="18.75">
      <c r="A257" s="1058"/>
      <c r="B257" s="1352"/>
      <c r="C257" s="1409"/>
      <c r="D257" s="1410"/>
      <c r="E257" s="1062" t="str">
        <f>IF(A257=E16,D257,"")</f>
        <v/>
      </c>
      <c r="F257" s="1063" t="str">
        <f>IF(A257=E16,C257,"")</f>
        <v/>
      </c>
      <c r="G257" s="1064" t="str">
        <f>IF(ISTEXT(E257),E257,(E257/E22)*G22)</f>
        <v/>
      </c>
      <c r="H257" s="1062" t="str">
        <f>IF(A257=H16,D257,"")</f>
        <v/>
      </c>
      <c r="I257" s="1065" t="str">
        <f>IF(A257=H16,C257,"")</f>
        <v/>
      </c>
      <c r="J257" s="1066" t="str">
        <f>IF(ISTEXT(H257),H257,(H257/H22)*J22)</f>
        <v/>
      </c>
      <c r="K257" s="1062" t="str">
        <f>IF(A257=K16,D257,"")</f>
        <v/>
      </c>
      <c r="L257" s="1067" t="str">
        <f>IF(A257=K16,C257,"")</f>
        <v/>
      </c>
      <c r="M257" s="1068" t="str">
        <f>IF(ISTEXT(K257),K257,(K257/K22)*M22)</f>
        <v/>
      </c>
      <c r="N257" s="1062" t="str">
        <f>IF(A257=N16,D257,"")</f>
        <v/>
      </c>
      <c r="O257" s="1069" t="str">
        <f>IF(A257=N16,C257,"")</f>
        <v/>
      </c>
      <c r="P257" s="1070" t="str">
        <f>IF(ISTEXT(N257),N257,(N257/N22)*P22)</f>
        <v/>
      </c>
      <c r="Q257" s="1062" t="str">
        <f>IF(A257=Q16,D257,"")</f>
        <v/>
      </c>
      <c r="R257" s="1071" t="str">
        <f>IF(A257=Q16,C257,"")</f>
        <v/>
      </c>
      <c r="S257" s="1072" t="str">
        <f>IF(ISTEXT(Q257),Q257,(Q257/Q22)*S22)</f>
        <v/>
      </c>
      <c r="T257" s="1062" t="str">
        <f>IF(A257=T16,D257,"")</f>
        <v/>
      </c>
      <c r="U257" s="1073" t="str">
        <f>IF(A257=T16,C257,"")</f>
        <v/>
      </c>
      <c r="V257" s="1074" t="str">
        <f>IF(ISTEXT(T257),T257,(T257/T22)*V22)</f>
        <v/>
      </c>
      <c r="W257" s="1062" t="str">
        <f>IF(A257=W16,D257,"")</f>
        <v/>
      </c>
      <c r="X257" s="1075" t="str">
        <f>IF(A257=W16,C257,"")</f>
        <v/>
      </c>
      <c r="Y257" s="1076" t="str">
        <f>IF(ISTEXT(W257),W257,(W257/W22)*Y22)</f>
        <v/>
      </c>
      <c r="Z257" s="1062" t="str">
        <f>IF(A257=Z16,D257,"")</f>
        <v/>
      </c>
      <c r="AA257" s="1077" t="str">
        <f>IF(A257=Z16,C257,"")</f>
        <v/>
      </c>
      <c r="AB257" s="1078" t="str">
        <f>IF(ISTEXT(Z257),Z257,(Z257/Z22)*AB22)</f>
        <v/>
      </c>
      <c r="AC257" s="1062" t="str">
        <f>IF(A257=AC16,D257,"")</f>
        <v/>
      </c>
      <c r="AD257" s="1079" t="str">
        <f>IF(A257=AC16,C257,"")</f>
        <v/>
      </c>
      <c r="AE257" s="1080" t="str">
        <f>IF(ISTEXT(AC257),AC257,(AC257/AC22)*AE22)</f>
        <v/>
      </c>
      <c r="AF257" s="1062" t="str">
        <f>IF(A257=AF16,D257,"")</f>
        <v/>
      </c>
      <c r="AG257" s="1081" t="str">
        <f>IF(A257=AF16,C257,"")</f>
        <v/>
      </c>
      <c r="AH257" s="1082" t="str">
        <f>IF(ISTEXT(AF257),AF257,(AF257/AF22)*AH22)</f>
        <v/>
      </c>
      <c r="AI257" s="1062" t="str">
        <f>IF(A257=AI16,D257,"")</f>
        <v/>
      </c>
      <c r="AJ257" s="1083" t="str">
        <f>IF(A257=AI16,C257,"")</f>
        <v/>
      </c>
      <c r="AK257" s="1084" t="str">
        <f>IF(ISTEXT(AI257),AI257,(AI257/AI22)*AK22)</f>
        <v/>
      </c>
      <c r="AL257" s="1062" t="str">
        <f>IF(A257=AL16,D257,"")</f>
        <v/>
      </c>
      <c r="AM257" s="1085" t="str">
        <f>IF(A257=AL16,C257,"")</f>
        <v/>
      </c>
      <c r="AN257" s="1086" t="str">
        <f>IF(ISTEXT(AL257),AL257,(AL257/AL22)*AN22)</f>
        <v/>
      </c>
      <c r="AO257" s="1062" t="str">
        <f>IF(A257=AO16,D257,"")</f>
        <v/>
      </c>
      <c r="AP257" s="1087" t="str">
        <f>IF(A257=AO16,C257,"")</f>
        <v/>
      </c>
      <c r="AQ257" s="1088" t="str">
        <f>IF(ISTEXT(AO257),AO257,(AO257/AO22)*AQ22)</f>
        <v/>
      </c>
      <c r="AR257" s="1062" t="str">
        <f>IF(A257=AR16,D257,"")</f>
        <v/>
      </c>
      <c r="AS257" s="1089" t="str">
        <f>IF(A257=AR16,C257,"")</f>
        <v/>
      </c>
      <c r="AT257" s="1090" t="str">
        <f>IF(ISTEXT(AR257),AR257,(AR257/AR22)*AT22)</f>
        <v/>
      </c>
      <c r="AU257" s="1062" t="str">
        <f>IF(A257=AU16,D257,"")</f>
        <v/>
      </c>
      <c r="AV257" s="1091" t="str">
        <f>IF(A257=AU16,C257,"")</f>
        <v/>
      </c>
      <c r="AW257" s="1092" t="str">
        <f>IF(ISTEXT(AU257),AU257,(AU257/AU22)*AW22)</f>
        <v/>
      </c>
    </row>
    <row r="258" spans="1:49" ht="18.75">
      <c r="A258" s="1058"/>
      <c r="B258" s="1352"/>
      <c r="C258" s="1409"/>
      <c r="D258" s="1410"/>
      <c r="E258" s="1062" t="str">
        <f>IF(A258=E16,D258,"")</f>
        <v/>
      </c>
      <c r="F258" s="1063" t="str">
        <f>IF(A258=E16,C258,"")</f>
        <v/>
      </c>
      <c r="G258" s="1064" t="str">
        <f>IF(ISTEXT(E258),E258,(E258/E22)*G22)</f>
        <v/>
      </c>
      <c r="H258" s="1062" t="str">
        <f>IF(A258=H16,D258,"")</f>
        <v/>
      </c>
      <c r="I258" s="1065" t="str">
        <f>IF(A258=H16,C258,"")</f>
        <v/>
      </c>
      <c r="J258" s="1066" t="str">
        <f>IF(ISTEXT(H258),H258,(H258/H22)*J22)</f>
        <v/>
      </c>
      <c r="K258" s="1062" t="str">
        <f>IF(A258=K16,D258,"")</f>
        <v/>
      </c>
      <c r="L258" s="1067" t="str">
        <f>IF(A258=K16,C258,"")</f>
        <v/>
      </c>
      <c r="M258" s="1068" t="str">
        <f>IF(ISTEXT(K258),K258,(K258/K22)*M22)</f>
        <v/>
      </c>
      <c r="N258" s="1062" t="str">
        <f>IF(A258=N16,D258,"")</f>
        <v/>
      </c>
      <c r="O258" s="1069" t="str">
        <f>IF(A258=N16,C258,"")</f>
        <v/>
      </c>
      <c r="P258" s="1070" t="str">
        <f>IF(ISTEXT(N258),N258,(N258/N22)*P22)</f>
        <v/>
      </c>
      <c r="Q258" s="1062" t="str">
        <f>IF(A258=Q16,D258,"")</f>
        <v/>
      </c>
      <c r="R258" s="1071" t="str">
        <f>IF(A258=Q16,C258,"")</f>
        <v/>
      </c>
      <c r="S258" s="1072" t="str">
        <f>IF(ISTEXT(Q258),Q258,(Q258/Q22)*S22)</f>
        <v/>
      </c>
      <c r="T258" s="1062" t="str">
        <f>IF(A258=T16,D258,"")</f>
        <v/>
      </c>
      <c r="U258" s="1073" t="str">
        <f>IF(A258=T16,C258,"")</f>
        <v/>
      </c>
      <c r="V258" s="1074" t="str">
        <f>IF(ISTEXT(T258),T258,(T258/T22)*V22)</f>
        <v/>
      </c>
      <c r="W258" s="1062" t="str">
        <f>IF(A258=W16,D258,"")</f>
        <v/>
      </c>
      <c r="X258" s="1075" t="str">
        <f>IF(A258=W16,C258,"")</f>
        <v/>
      </c>
      <c r="Y258" s="1076" t="str">
        <f>IF(ISTEXT(W258),W258,(W258/W22)*Y22)</f>
        <v/>
      </c>
      <c r="Z258" s="1062" t="str">
        <f>IF(A258=Z16,D258,"")</f>
        <v/>
      </c>
      <c r="AA258" s="1077" t="str">
        <f>IF(A258=Z16,C258,"")</f>
        <v/>
      </c>
      <c r="AB258" s="1078" t="str">
        <f>IF(ISTEXT(Z258),Z258,(Z258/Z22)*AB22)</f>
        <v/>
      </c>
      <c r="AC258" s="1062" t="str">
        <f>IF(A258=AC16,D258,"")</f>
        <v/>
      </c>
      <c r="AD258" s="1079" t="str">
        <f>IF(A258=AC16,C258,"")</f>
        <v/>
      </c>
      <c r="AE258" s="1080" t="str">
        <f>IF(ISTEXT(AC258),AC258,(AC258/AC22)*AE22)</f>
        <v/>
      </c>
      <c r="AF258" s="1062" t="str">
        <f>IF(A258=AF16,D258,"")</f>
        <v/>
      </c>
      <c r="AG258" s="1081" t="str">
        <f>IF(A258=AF16,C258,"")</f>
        <v/>
      </c>
      <c r="AH258" s="1082" t="str">
        <f>IF(ISTEXT(AF258),AF258,(AF258/AF22)*AH22)</f>
        <v/>
      </c>
      <c r="AI258" s="1062" t="str">
        <f>IF(A258=AI16,D258,"")</f>
        <v/>
      </c>
      <c r="AJ258" s="1083" t="str">
        <f>IF(A258=AI16,C258,"")</f>
        <v/>
      </c>
      <c r="AK258" s="1084" t="str">
        <f>IF(ISTEXT(AI258),AI258,(AI258/AI22)*AK22)</f>
        <v/>
      </c>
      <c r="AL258" s="1062" t="str">
        <f>IF(A258=AL16,D258,"")</f>
        <v/>
      </c>
      <c r="AM258" s="1085" t="str">
        <f>IF(A258=AL16,C258,"")</f>
        <v/>
      </c>
      <c r="AN258" s="1086" t="str">
        <f>IF(ISTEXT(AL258),AL258,(AL258/AL22)*AN22)</f>
        <v/>
      </c>
      <c r="AO258" s="1062" t="str">
        <f>IF(A258=AO16,D258,"")</f>
        <v/>
      </c>
      <c r="AP258" s="1087" t="str">
        <f>IF(A258=AO16,C258,"")</f>
        <v/>
      </c>
      <c r="AQ258" s="1088" t="str">
        <f>IF(ISTEXT(AO258),AO258,(AO258/AO22)*AQ22)</f>
        <v/>
      </c>
      <c r="AR258" s="1062" t="str">
        <f>IF(A258=AR16,D258,"")</f>
        <v/>
      </c>
      <c r="AS258" s="1089" t="str">
        <f>IF(A258=AR16,C258,"")</f>
        <v/>
      </c>
      <c r="AT258" s="1090" t="str">
        <f>IF(ISTEXT(AR258),AR258,(AR258/AR22)*AT22)</f>
        <v/>
      </c>
      <c r="AU258" s="1062" t="str">
        <f>IF(A258=AU16,D258,"")</f>
        <v/>
      </c>
      <c r="AV258" s="1091" t="str">
        <f>IF(A258=AU16,C258,"")</f>
        <v/>
      </c>
      <c r="AW258" s="1092" t="str">
        <f>IF(ISTEXT(AU258),AU258,(AU258/AU22)*AW22)</f>
        <v/>
      </c>
    </row>
    <row r="259" spans="1:49" ht="18.75">
      <c r="A259" s="1058"/>
      <c r="B259" s="1352"/>
      <c r="C259" s="1409"/>
      <c r="D259" s="1410"/>
      <c r="E259" s="1062" t="str">
        <f>IF(A259=E16,D259,"")</f>
        <v/>
      </c>
      <c r="F259" s="1063" t="str">
        <f>IF(A259=E16,C259,"")</f>
        <v/>
      </c>
      <c r="G259" s="1064" t="str">
        <f>IF(ISTEXT(E259),E259,(E259/E22)*G22)</f>
        <v/>
      </c>
      <c r="H259" s="1062" t="str">
        <f>IF(A259=H16,D259,"")</f>
        <v/>
      </c>
      <c r="I259" s="1065" t="str">
        <f>IF(A259=H16,C259,"")</f>
        <v/>
      </c>
      <c r="J259" s="1066" t="str">
        <f>IF(ISTEXT(H259),H259,(H259/H22)*J22)</f>
        <v/>
      </c>
      <c r="K259" s="1062" t="str">
        <f>IF(A259=K16,D259,"")</f>
        <v/>
      </c>
      <c r="L259" s="1067" t="str">
        <f>IF(A259=K16,C259,"")</f>
        <v/>
      </c>
      <c r="M259" s="1068" t="str">
        <f>IF(ISTEXT(K259),K259,(K259/K22)*M22)</f>
        <v/>
      </c>
      <c r="N259" s="1062" t="str">
        <f>IF(A259=N16,D259,"")</f>
        <v/>
      </c>
      <c r="O259" s="1069" t="str">
        <f>IF(A259=N16,C259,"")</f>
        <v/>
      </c>
      <c r="P259" s="1070" t="str">
        <f>IF(ISTEXT(N259),N259,(N259/N22)*P22)</f>
        <v/>
      </c>
      <c r="Q259" s="1062" t="str">
        <f>IF(A259=Q16,D259,"")</f>
        <v/>
      </c>
      <c r="R259" s="1071" t="str">
        <f>IF(A259=Q16,C259,"")</f>
        <v/>
      </c>
      <c r="S259" s="1072" t="str">
        <f>IF(ISTEXT(Q259),Q259,(Q259/Q22)*S22)</f>
        <v/>
      </c>
      <c r="T259" s="1062" t="str">
        <f>IF(A259=T16,D259,"")</f>
        <v/>
      </c>
      <c r="U259" s="1073" t="str">
        <f>IF(A259=T16,C259,"")</f>
        <v/>
      </c>
      <c r="V259" s="1074" t="str">
        <f>IF(ISTEXT(T259),T259,(T259/T22)*V22)</f>
        <v/>
      </c>
      <c r="W259" s="1062" t="str">
        <f>IF(A259=W16,D259,"")</f>
        <v/>
      </c>
      <c r="X259" s="1075" t="str">
        <f>IF(A259=W16,C259,"")</f>
        <v/>
      </c>
      <c r="Y259" s="1076" t="str">
        <f>IF(ISTEXT(W259),W259,(W259/W22)*Y22)</f>
        <v/>
      </c>
      <c r="Z259" s="1062" t="str">
        <f>IF(A259=Z16,D259,"")</f>
        <v/>
      </c>
      <c r="AA259" s="1077" t="str">
        <f>IF(A259=Z16,C259,"")</f>
        <v/>
      </c>
      <c r="AB259" s="1078" t="str">
        <f>IF(ISTEXT(Z259),Z259,(Z259/Z22)*AB22)</f>
        <v/>
      </c>
      <c r="AC259" s="1062" t="str">
        <f>IF(A259=AC16,D259,"")</f>
        <v/>
      </c>
      <c r="AD259" s="1079" t="str">
        <f>IF(A259=AC16,C259,"")</f>
        <v/>
      </c>
      <c r="AE259" s="1080" t="str">
        <f>IF(ISTEXT(AC259),AC259,(AC259/AC22)*AE22)</f>
        <v/>
      </c>
      <c r="AF259" s="1062" t="str">
        <f>IF(A259=AF16,D259,"")</f>
        <v/>
      </c>
      <c r="AG259" s="1081" t="str">
        <f>IF(A259=AF16,C259,"")</f>
        <v/>
      </c>
      <c r="AH259" s="1082" t="str">
        <f>IF(ISTEXT(AF259),AF259,(AF259/AF22)*AH22)</f>
        <v/>
      </c>
      <c r="AI259" s="1062" t="str">
        <f>IF(A259=AI16,D259,"")</f>
        <v/>
      </c>
      <c r="AJ259" s="1083" t="str">
        <f>IF(A259=AI16,C259,"")</f>
        <v/>
      </c>
      <c r="AK259" s="1084" t="str">
        <f>IF(ISTEXT(AI259),AI259,(AI259/AI22)*AK22)</f>
        <v/>
      </c>
      <c r="AL259" s="1062" t="str">
        <f>IF(A259=AL16,D259,"")</f>
        <v/>
      </c>
      <c r="AM259" s="1085" t="str">
        <f>IF(A259=AL16,C259,"")</f>
        <v/>
      </c>
      <c r="AN259" s="1086" t="str">
        <f>IF(ISTEXT(AL259),AL259,(AL259/AL22)*AN22)</f>
        <v/>
      </c>
      <c r="AO259" s="1062" t="str">
        <f>IF(A259=AO16,D259,"")</f>
        <v/>
      </c>
      <c r="AP259" s="1087" t="str">
        <f>IF(A259=AO16,C259,"")</f>
        <v/>
      </c>
      <c r="AQ259" s="1088" t="str">
        <f>IF(ISTEXT(AO259),AO259,(AO259/AO22)*AQ22)</f>
        <v/>
      </c>
      <c r="AR259" s="1062" t="str">
        <f>IF(A259=AR16,D259,"")</f>
        <v/>
      </c>
      <c r="AS259" s="1089" t="str">
        <f>IF(A259=AR16,C259,"")</f>
        <v/>
      </c>
      <c r="AT259" s="1090" t="str">
        <f>IF(ISTEXT(AR259),AR259,(AR259/AR22)*AT22)</f>
        <v/>
      </c>
      <c r="AU259" s="1062" t="str">
        <f>IF(A259=AU16,D259,"")</f>
        <v/>
      </c>
      <c r="AV259" s="1091" t="str">
        <f>IF(A259=AU16,C259,"")</f>
        <v/>
      </c>
      <c r="AW259" s="1092" t="str">
        <f>IF(ISTEXT(AU259),AU259,(AU259/AU22)*AW22)</f>
        <v/>
      </c>
    </row>
    <row r="260" spans="1:49" ht="18.75">
      <c r="A260" s="1058"/>
      <c r="B260" s="1352"/>
      <c r="C260" s="1409"/>
      <c r="D260" s="1410"/>
      <c r="E260" s="1062" t="str">
        <f>IF(A260=E16,D260,"")</f>
        <v/>
      </c>
      <c r="F260" s="1063" t="str">
        <f>IF(A260=E16,C260,"")</f>
        <v/>
      </c>
      <c r="G260" s="1064" t="str">
        <f>IF(ISTEXT(E260),E260,(E260/E22)*G22)</f>
        <v/>
      </c>
      <c r="H260" s="1062" t="str">
        <f>IF(A260=H16,D260,"")</f>
        <v/>
      </c>
      <c r="I260" s="1065" t="str">
        <f>IF(A260=H16,C260,"")</f>
        <v/>
      </c>
      <c r="J260" s="1066" t="str">
        <f>IF(ISTEXT(H260),H260,(H260/H22)*J22)</f>
        <v/>
      </c>
      <c r="K260" s="1062" t="str">
        <f>IF(A260=K16,D260,"")</f>
        <v/>
      </c>
      <c r="L260" s="1067" t="str">
        <f>IF(A260=K16,C260,"")</f>
        <v/>
      </c>
      <c r="M260" s="1068" t="str">
        <f>IF(ISTEXT(K260),K260,(K260/K22)*M22)</f>
        <v/>
      </c>
      <c r="N260" s="1062" t="str">
        <f>IF(A260=N16,D260,"")</f>
        <v/>
      </c>
      <c r="O260" s="1069" t="str">
        <f>IF(A260=N16,C260,"")</f>
        <v/>
      </c>
      <c r="P260" s="1070" t="str">
        <f>IF(ISTEXT(N260),N260,(N260/N22)*P22)</f>
        <v/>
      </c>
      <c r="Q260" s="1062" t="str">
        <f>IF(A260=Q16,D260,"")</f>
        <v/>
      </c>
      <c r="R260" s="1071" t="str">
        <f>IF(A260=Q16,C260,"")</f>
        <v/>
      </c>
      <c r="S260" s="1072" t="str">
        <f>IF(ISTEXT(Q260),Q260,(Q260/Q22)*S22)</f>
        <v/>
      </c>
      <c r="T260" s="1062" t="str">
        <f>IF(A260=T16,D260,"")</f>
        <v/>
      </c>
      <c r="U260" s="1073" t="str">
        <f>IF(A260=T16,C260,"")</f>
        <v/>
      </c>
      <c r="V260" s="1074" t="str">
        <f>IF(ISTEXT(T260),T260,(T260/T22)*V22)</f>
        <v/>
      </c>
      <c r="W260" s="1062" t="str">
        <f>IF(A260=W16,D260,"")</f>
        <v/>
      </c>
      <c r="X260" s="1075" t="str">
        <f>IF(A260=W16,C260,"")</f>
        <v/>
      </c>
      <c r="Y260" s="1076" t="str">
        <f>IF(ISTEXT(W260),W260,(W260/W22)*Y22)</f>
        <v/>
      </c>
      <c r="Z260" s="1062" t="str">
        <f>IF(A260=Z16,D260,"")</f>
        <v/>
      </c>
      <c r="AA260" s="1077" t="str">
        <f>IF(A260=Z16,C260,"")</f>
        <v/>
      </c>
      <c r="AB260" s="1078" t="str">
        <f>IF(ISTEXT(Z260),Z260,(Z260/Z22)*AB22)</f>
        <v/>
      </c>
      <c r="AC260" s="1062" t="str">
        <f>IF(A260=AC16,D260,"")</f>
        <v/>
      </c>
      <c r="AD260" s="1079" t="str">
        <f>IF(A260=AC16,C260,"")</f>
        <v/>
      </c>
      <c r="AE260" s="1080" t="str">
        <f>IF(ISTEXT(AC260),AC260,(AC260/AC22)*AE22)</f>
        <v/>
      </c>
      <c r="AF260" s="1062" t="str">
        <f>IF(A260=AF16,D260,"")</f>
        <v/>
      </c>
      <c r="AG260" s="1081" t="str">
        <f>IF(A260=AF16,C260,"")</f>
        <v/>
      </c>
      <c r="AH260" s="1082" t="str">
        <f>IF(ISTEXT(AF260),AF260,(AF260/AF22)*AH22)</f>
        <v/>
      </c>
      <c r="AI260" s="1062" t="str">
        <f>IF(A260=AI16,D260,"")</f>
        <v/>
      </c>
      <c r="AJ260" s="1083" t="str">
        <f>IF(A260=AI16,C260,"")</f>
        <v/>
      </c>
      <c r="AK260" s="1084" t="str">
        <f>IF(ISTEXT(AI260),AI260,(AI260/AI22)*AK22)</f>
        <v/>
      </c>
      <c r="AL260" s="1062" t="str">
        <f>IF(A260=AL16,D260,"")</f>
        <v/>
      </c>
      <c r="AM260" s="1085" t="str">
        <f>IF(A260=AL16,C260,"")</f>
        <v/>
      </c>
      <c r="AN260" s="1086" t="str">
        <f>IF(ISTEXT(AL260),AL260,(AL260/AL22)*AN22)</f>
        <v/>
      </c>
      <c r="AO260" s="1062" t="str">
        <f>IF(A260=AO16,D260,"")</f>
        <v/>
      </c>
      <c r="AP260" s="1087" t="str">
        <f>IF(A260=AO16,C260,"")</f>
        <v/>
      </c>
      <c r="AQ260" s="1088" t="str">
        <f>IF(ISTEXT(AO260),AO260,(AO260/AO22)*AQ22)</f>
        <v/>
      </c>
      <c r="AR260" s="1062" t="str">
        <f>IF(A260=AR16,D260,"")</f>
        <v/>
      </c>
      <c r="AS260" s="1089" t="str">
        <f>IF(A260=AR16,C260,"")</f>
        <v/>
      </c>
      <c r="AT260" s="1090" t="str">
        <f>IF(ISTEXT(AR260),AR260,(AR260/AR22)*AT22)</f>
        <v/>
      </c>
      <c r="AU260" s="1062" t="str">
        <f>IF(A260=AU16,D260,"")</f>
        <v/>
      </c>
      <c r="AV260" s="1091" t="str">
        <f>IF(A260=AU16,C260,"")</f>
        <v/>
      </c>
      <c r="AW260" s="1092" t="str">
        <f>IF(ISTEXT(AU260),AU260,(AU260/AU22)*AW22)</f>
        <v/>
      </c>
    </row>
    <row r="261" spans="1:49" ht="18.75">
      <c r="A261" s="1058"/>
      <c r="B261" s="1352"/>
      <c r="C261" s="1409"/>
      <c r="D261" s="1410"/>
      <c r="E261" s="1062" t="str">
        <f>IF(A261=E16,D261,"")</f>
        <v/>
      </c>
      <c r="F261" s="1063" t="str">
        <f>IF(A261=E16,C261,"")</f>
        <v/>
      </c>
      <c r="G261" s="1064" t="str">
        <f>IF(ISTEXT(E261),E261,(E261/E22)*G22)</f>
        <v/>
      </c>
      <c r="H261" s="1062" t="str">
        <f>IF(A261=H16,D261,"")</f>
        <v/>
      </c>
      <c r="I261" s="1065" t="str">
        <f>IF(A261=H16,C261,"")</f>
        <v/>
      </c>
      <c r="J261" s="1066" t="str">
        <f>IF(ISTEXT(H261),H261,(H261/H22)*J22)</f>
        <v/>
      </c>
      <c r="K261" s="1062" t="str">
        <f>IF(A261=K16,D261,"")</f>
        <v/>
      </c>
      <c r="L261" s="1067" t="str">
        <f>IF(A261=K16,C261,"")</f>
        <v/>
      </c>
      <c r="M261" s="1068" t="str">
        <f>IF(ISTEXT(K261),K261,(K261/K22)*M22)</f>
        <v/>
      </c>
      <c r="N261" s="1062" t="str">
        <f>IF(A261=N16,D261,"")</f>
        <v/>
      </c>
      <c r="O261" s="1069" t="str">
        <f>IF(A261=N16,C261,"")</f>
        <v/>
      </c>
      <c r="P261" s="1070" t="str">
        <f>IF(ISTEXT(N261),N261,(N261/N22)*P22)</f>
        <v/>
      </c>
      <c r="Q261" s="1062" t="str">
        <f>IF(A261=Q16,D261,"")</f>
        <v/>
      </c>
      <c r="R261" s="1071" t="str">
        <f>IF(A261=Q16,C261,"")</f>
        <v/>
      </c>
      <c r="S261" s="1072" t="str">
        <f>IF(ISTEXT(Q261),Q261,(Q261/Q22)*S22)</f>
        <v/>
      </c>
      <c r="T261" s="1062" t="str">
        <f>IF(A261=T16,D261,"")</f>
        <v/>
      </c>
      <c r="U261" s="1073" t="str">
        <f>IF(A261=T16,C261,"")</f>
        <v/>
      </c>
      <c r="V261" s="1074" t="str">
        <f>IF(ISTEXT(T261),T261,(T261/T22)*V22)</f>
        <v/>
      </c>
      <c r="W261" s="1062" t="str">
        <f>IF(A261=W16,D261,"")</f>
        <v/>
      </c>
      <c r="X261" s="1075" t="str">
        <f>IF(A261=W16,C261,"")</f>
        <v/>
      </c>
      <c r="Y261" s="1076" t="str">
        <f>IF(ISTEXT(W261),W261,(W261/W22)*Y22)</f>
        <v/>
      </c>
      <c r="Z261" s="1062" t="str">
        <f>IF(A261=Z16,D261,"")</f>
        <v/>
      </c>
      <c r="AA261" s="1077" t="str">
        <f>IF(A261=Z16,C261,"")</f>
        <v/>
      </c>
      <c r="AB261" s="1078" t="str">
        <f>IF(ISTEXT(Z261),Z261,(Z261/Z22)*AB22)</f>
        <v/>
      </c>
      <c r="AC261" s="1062" t="str">
        <f>IF(A261=AC16,D261,"")</f>
        <v/>
      </c>
      <c r="AD261" s="1079" t="str">
        <f>IF(A261=AC16,C261,"")</f>
        <v/>
      </c>
      <c r="AE261" s="1080" t="str">
        <f>IF(ISTEXT(AC261),AC261,(AC261/AC22)*AE22)</f>
        <v/>
      </c>
      <c r="AF261" s="1062" t="str">
        <f>IF(A261=AF16,D261,"")</f>
        <v/>
      </c>
      <c r="AG261" s="1081" t="str">
        <f>IF(A261=AF16,C261,"")</f>
        <v/>
      </c>
      <c r="AH261" s="1082" t="str">
        <f>IF(ISTEXT(AF261),AF261,(AF261/AF22)*AH22)</f>
        <v/>
      </c>
      <c r="AI261" s="1062" t="str">
        <f>IF(A261=AI16,D261,"")</f>
        <v/>
      </c>
      <c r="AJ261" s="1083" t="str">
        <f>IF(A261=AI16,C261,"")</f>
        <v/>
      </c>
      <c r="AK261" s="1084" t="str">
        <f>IF(ISTEXT(AI261),AI261,(AI261/AI22)*AK22)</f>
        <v/>
      </c>
      <c r="AL261" s="1062" t="str">
        <f>IF(A261=AL16,D261,"")</f>
        <v/>
      </c>
      <c r="AM261" s="1085" t="str">
        <f>IF(A261=AL16,C261,"")</f>
        <v/>
      </c>
      <c r="AN261" s="1086" t="str">
        <f>IF(ISTEXT(AL261),AL261,(AL261/AL22)*AN22)</f>
        <v/>
      </c>
      <c r="AO261" s="1062" t="str">
        <f>IF(A261=AO16,D261,"")</f>
        <v/>
      </c>
      <c r="AP261" s="1087" t="str">
        <f>IF(A261=AO16,C261,"")</f>
        <v/>
      </c>
      <c r="AQ261" s="1088" t="str">
        <f>IF(ISTEXT(AO261),AO261,(AO261/AO22)*AQ22)</f>
        <v/>
      </c>
      <c r="AR261" s="1062" t="str">
        <f>IF(A261=AR16,D261,"")</f>
        <v/>
      </c>
      <c r="AS261" s="1089" t="str">
        <f>IF(A261=AR16,C261,"")</f>
        <v/>
      </c>
      <c r="AT261" s="1090" t="str">
        <f>IF(ISTEXT(AR261),AR261,(AR261/AR22)*AT22)</f>
        <v/>
      </c>
      <c r="AU261" s="1062" t="str">
        <f>IF(A261=AU16,D261,"")</f>
        <v/>
      </c>
      <c r="AV261" s="1091" t="str">
        <f>IF(A261=AU16,C261,"")</f>
        <v/>
      </c>
      <c r="AW261" s="1092" t="str">
        <f>IF(ISTEXT(AU261),AU261,(AU261/AU22)*AW22)</f>
        <v/>
      </c>
    </row>
    <row r="262" spans="1:49" ht="18.75">
      <c r="A262" s="1058"/>
      <c r="B262" s="1352"/>
      <c r="C262" s="1409"/>
      <c r="D262" s="1410"/>
      <c r="E262" s="1062" t="str">
        <f>IF(A262=E16,D262,"")</f>
        <v/>
      </c>
      <c r="F262" s="1063" t="str">
        <f>IF(A262=E16,C262,"")</f>
        <v/>
      </c>
      <c r="G262" s="1064" t="str">
        <f>IF(ISTEXT(E262),E262,(E262/E22)*G22)</f>
        <v/>
      </c>
      <c r="H262" s="1062" t="str">
        <f>IF(A262=H16,D262,"")</f>
        <v/>
      </c>
      <c r="I262" s="1065" t="str">
        <f>IF(A262=H16,C262,"")</f>
        <v/>
      </c>
      <c r="J262" s="1066" t="str">
        <f>IF(ISTEXT(H262),H262,(H262/H22)*J22)</f>
        <v/>
      </c>
      <c r="K262" s="1062" t="str">
        <f>IF(A262=K16,D262,"")</f>
        <v/>
      </c>
      <c r="L262" s="1067" t="str">
        <f>IF(A262=K16,C262,"")</f>
        <v/>
      </c>
      <c r="M262" s="1068" t="str">
        <f>IF(ISTEXT(K262),K262,(K262/K22)*M22)</f>
        <v/>
      </c>
      <c r="N262" s="1062" t="str">
        <f>IF(A262=N16,D262,"")</f>
        <v/>
      </c>
      <c r="O262" s="1069" t="str">
        <f>IF(A262=N16,C262,"")</f>
        <v/>
      </c>
      <c r="P262" s="1070" t="str">
        <f>IF(ISTEXT(N262),N262,(N262/N22)*P22)</f>
        <v/>
      </c>
      <c r="Q262" s="1062" t="str">
        <f>IF(A262=Q16,D262,"")</f>
        <v/>
      </c>
      <c r="R262" s="1071" t="str">
        <f>IF(A262=Q16,C262,"")</f>
        <v/>
      </c>
      <c r="S262" s="1072" t="str">
        <f>IF(ISTEXT(Q262),Q262,(Q262/Q22)*S22)</f>
        <v/>
      </c>
      <c r="T262" s="1062" t="str">
        <f>IF(A262=T16,D262,"")</f>
        <v/>
      </c>
      <c r="U262" s="1073" t="str">
        <f>IF(A262=T16,C262,"")</f>
        <v/>
      </c>
      <c r="V262" s="1074" t="str">
        <f>IF(ISTEXT(T262),T262,(T262/T22)*V22)</f>
        <v/>
      </c>
      <c r="W262" s="1062" t="str">
        <f>IF(A262=W16,D262,"")</f>
        <v/>
      </c>
      <c r="X262" s="1075" t="str">
        <f>IF(A262=W16,C262,"")</f>
        <v/>
      </c>
      <c r="Y262" s="1076" t="str">
        <f>IF(ISTEXT(W262),W262,(W262/W22)*Y22)</f>
        <v/>
      </c>
      <c r="Z262" s="1062" t="str">
        <f>IF(A262=Z16,D262,"")</f>
        <v/>
      </c>
      <c r="AA262" s="1077" t="str">
        <f>IF(A262=Z16,C262,"")</f>
        <v/>
      </c>
      <c r="AB262" s="1078" t="str">
        <f>IF(ISTEXT(Z262),Z262,(Z262/Z22)*AB22)</f>
        <v/>
      </c>
      <c r="AC262" s="1062" t="str">
        <f>IF(A262=AC16,D262,"")</f>
        <v/>
      </c>
      <c r="AD262" s="1079" t="str">
        <f>IF(A262=AC16,C262,"")</f>
        <v/>
      </c>
      <c r="AE262" s="1080" t="str">
        <f>IF(ISTEXT(AC262),AC262,(AC262/AC22)*AE22)</f>
        <v/>
      </c>
      <c r="AF262" s="1062" t="str">
        <f>IF(A262=AF16,D262,"")</f>
        <v/>
      </c>
      <c r="AG262" s="1081" t="str">
        <f>IF(A262=AF16,C262,"")</f>
        <v/>
      </c>
      <c r="AH262" s="1082" t="str">
        <f>IF(ISTEXT(AF262),AF262,(AF262/AF22)*AH22)</f>
        <v/>
      </c>
      <c r="AI262" s="1062" t="str">
        <f>IF(A262=AI16,D262,"")</f>
        <v/>
      </c>
      <c r="AJ262" s="1083" t="str">
        <f>IF(A262=AI16,C262,"")</f>
        <v/>
      </c>
      <c r="AK262" s="1084" t="str">
        <f>IF(ISTEXT(AI262),AI262,(AI262/AI22)*AK22)</f>
        <v/>
      </c>
      <c r="AL262" s="1062" t="str">
        <f>IF(A262=AL16,D262,"")</f>
        <v/>
      </c>
      <c r="AM262" s="1085" t="str">
        <f>IF(A262=AL16,C262,"")</f>
        <v/>
      </c>
      <c r="AN262" s="1086" t="str">
        <f>IF(ISTEXT(AL262),AL262,(AL262/AL22)*AN22)</f>
        <v/>
      </c>
      <c r="AO262" s="1062" t="str">
        <f>IF(A262=AO16,D262,"")</f>
        <v/>
      </c>
      <c r="AP262" s="1087" t="str">
        <f>IF(A262=AO16,C262,"")</f>
        <v/>
      </c>
      <c r="AQ262" s="1088" t="str">
        <f>IF(ISTEXT(AO262),AO262,(AO262/AO22)*AQ22)</f>
        <v/>
      </c>
      <c r="AR262" s="1062" t="str">
        <f>IF(A262=AR16,D262,"")</f>
        <v/>
      </c>
      <c r="AS262" s="1089" t="str">
        <f>IF(A262=AR16,C262,"")</f>
        <v/>
      </c>
      <c r="AT262" s="1090" t="str">
        <f>IF(ISTEXT(AR262),AR262,(AR262/AR22)*AT22)</f>
        <v/>
      </c>
      <c r="AU262" s="1062" t="str">
        <f>IF(A262=AU16,D262,"")</f>
        <v/>
      </c>
      <c r="AV262" s="1091" t="str">
        <f>IF(A262=AU16,C262,"")</f>
        <v/>
      </c>
      <c r="AW262" s="1092" t="str">
        <f>IF(ISTEXT(AU262),AU262,(AU262/AU22)*AW22)</f>
        <v/>
      </c>
    </row>
    <row r="263" spans="1:49" ht="18.75">
      <c r="A263" s="1058"/>
      <c r="B263" s="1352"/>
      <c r="C263" s="1409"/>
      <c r="D263" s="1410"/>
      <c r="E263" s="1062" t="str">
        <f>IF(A263=E16,D263,"")</f>
        <v/>
      </c>
      <c r="F263" s="1063" t="str">
        <f>IF(A263=E16,C263,"")</f>
        <v/>
      </c>
      <c r="G263" s="1064" t="str">
        <f>IF(ISTEXT(E263),E263,(E263/E22)*G22)</f>
        <v/>
      </c>
      <c r="H263" s="1062" t="str">
        <f>IF(A263=H16,D263,"")</f>
        <v/>
      </c>
      <c r="I263" s="1065" t="str">
        <f>IF(A263=H16,C263,"")</f>
        <v/>
      </c>
      <c r="J263" s="1066" t="str">
        <f>IF(ISTEXT(H263),H263,(H263/H22)*J22)</f>
        <v/>
      </c>
      <c r="K263" s="1062" t="str">
        <f>IF(A263=K16,D263,"")</f>
        <v/>
      </c>
      <c r="L263" s="1067" t="str">
        <f>IF(A263=K16,C263,"")</f>
        <v/>
      </c>
      <c r="M263" s="1068" t="str">
        <f>IF(ISTEXT(K263),K263,(K263/K22)*M22)</f>
        <v/>
      </c>
      <c r="N263" s="1062" t="str">
        <f>IF(A263=N16,D263,"")</f>
        <v/>
      </c>
      <c r="O263" s="1069" t="str">
        <f>IF(A263=N16,C263,"")</f>
        <v/>
      </c>
      <c r="P263" s="1070" t="str">
        <f>IF(ISTEXT(N263),N263,(N263/N22)*P22)</f>
        <v/>
      </c>
      <c r="Q263" s="1062" t="str">
        <f>IF(A263=Q16,D263,"")</f>
        <v/>
      </c>
      <c r="R263" s="1071" t="str">
        <f>IF(A263=Q16,C263,"")</f>
        <v/>
      </c>
      <c r="S263" s="1072" t="str">
        <f>IF(ISTEXT(Q263),Q263,(Q263/Q22)*S22)</f>
        <v/>
      </c>
      <c r="T263" s="1062" t="str">
        <f>IF(A263=T16,D263,"")</f>
        <v/>
      </c>
      <c r="U263" s="1073" t="str">
        <f>IF(A263=T16,C263,"")</f>
        <v/>
      </c>
      <c r="V263" s="1074" t="str">
        <f>IF(ISTEXT(T263),T263,(T263/T22)*V22)</f>
        <v/>
      </c>
      <c r="W263" s="1062" t="str">
        <f>IF(A263=W16,D263,"")</f>
        <v/>
      </c>
      <c r="X263" s="1075" t="str">
        <f>IF(A263=W16,C263,"")</f>
        <v/>
      </c>
      <c r="Y263" s="1076" t="str">
        <f>IF(ISTEXT(W263),W263,(W263/W22)*Y22)</f>
        <v/>
      </c>
      <c r="Z263" s="1062" t="str">
        <f>IF(A263=Z16,D263,"")</f>
        <v/>
      </c>
      <c r="AA263" s="1077" t="str">
        <f>IF(A263=Z16,C263,"")</f>
        <v/>
      </c>
      <c r="AB263" s="1078" t="str">
        <f>IF(ISTEXT(Z263),Z263,(Z263/Z22)*AB22)</f>
        <v/>
      </c>
      <c r="AC263" s="1062" t="str">
        <f>IF(A263=AC16,D263,"")</f>
        <v/>
      </c>
      <c r="AD263" s="1079" t="str">
        <f>IF(A263=AC16,C263,"")</f>
        <v/>
      </c>
      <c r="AE263" s="1080" t="str">
        <f>IF(ISTEXT(AC263),AC263,(AC263/AC22)*AE22)</f>
        <v/>
      </c>
      <c r="AF263" s="1062" t="str">
        <f>IF(A263=AF16,D263,"")</f>
        <v/>
      </c>
      <c r="AG263" s="1081" t="str">
        <f>IF(A263=AF16,C263,"")</f>
        <v/>
      </c>
      <c r="AH263" s="1082" t="str">
        <f>IF(ISTEXT(AF263),AF263,(AF263/AF22)*AH22)</f>
        <v/>
      </c>
      <c r="AI263" s="1062" t="str">
        <f>IF(A263=AI16,D263,"")</f>
        <v/>
      </c>
      <c r="AJ263" s="1083" t="str">
        <f>IF(A263=AI16,C263,"")</f>
        <v/>
      </c>
      <c r="AK263" s="1084" t="str">
        <f>IF(ISTEXT(AI263),AI263,(AI263/AI22)*AK22)</f>
        <v/>
      </c>
      <c r="AL263" s="1062" t="str">
        <f>IF(A263=AL16,D263,"")</f>
        <v/>
      </c>
      <c r="AM263" s="1085" t="str">
        <f>IF(A263=AL16,C263,"")</f>
        <v/>
      </c>
      <c r="AN263" s="1086" t="str">
        <f>IF(ISTEXT(AL263),AL263,(AL263/AL22)*AN22)</f>
        <v/>
      </c>
      <c r="AO263" s="1062" t="str">
        <f>IF(A263=AO16,D263,"")</f>
        <v/>
      </c>
      <c r="AP263" s="1087" t="str">
        <f>IF(A263=AO16,C263,"")</f>
        <v/>
      </c>
      <c r="AQ263" s="1088" t="str">
        <f>IF(ISTEXT(AO263),AO263,(AO263/AO22)*AQ22)</f>
        <v/>
      </c>
      <c r="AR263" s="1062" t="str">
        <f>IF(A263=AR16,D263,"")</f>
        <v/>
      </c>
      <c r="AS263" s="1089" t="str">
        <f>IF(A263=AR16,C263,"")</f>
        <v/>
      </c>
      <c r="AT263" s="1090" t="str">
        <f>IF(ISTEXT(AR263),AR263,(AR263/AR22)*AT22)</f>
        <v/>
      </c>
      <c r="AU263" s="1062" t="str">
        <f>IF(A263=AU16,D263,"")</f>
        <v/>
      </c>
      <c r="AV263" s="1091" t="str">
        <f>IF(A263=AU16,C263,"")</f>
        <v/>
      </c>
      <c r="AW263" s="1092" t="str">
        <f>IF(ISTEXT(AU263),AU263,(AU263/AU22)*AW22)</f>
        <v/>
      </c>
    </row>
    <row r="264" spans="1:49" ht="18.75">
      <c r="A264" s="1058"/>
      <c r="B264" s="1352"/>
      <c r="C264" s="1409"/>
      <c r="D264" s="1410"/>
      <c r="E264" s="1062" t="str">
        <f>IF(A264=E16,D264,"")</f>
        <v/>
      </c>
      <c r="F264" s="1063" t="str">
        <f>IF(A264=E16,C264,"")</f>
        <v/>
      </c>
      <c r="G264" s="1064" t="str">
        <f>IF(ISTEXT(E264),E264,(E264/E22)*G22)</f>
        <v/>
      </c>
      <c r="H264" s="1062" t="str">
        <f>IF(A264=H16,D264,"")</f>
        <v/>
      </c>
      <c r="I264" s="1065" t="str">
        <f>IF(A264=H16,C264,"")</f>
        <v/>
      </c>
      <c r="J264" s="1066" t="str">
        <f>IF(ISTEXT(H264),H264,(H264/H22)*J22)</f>
        <v/>
      </c>
      <c r="K264" s="1062" t="str">
        <f>IF(A264=K16,D264,"")</f>
        <v/>
      </c>
      <c r="L264" s="1067" t="str">
        <f>IF(A264=K16,C264,"")</f>
        <v/>
      </c>
      <c r="M264" s="1068" t="str">
        <f>IF(ISTEXT(K264),K264,(K264/K22)*M22)</f>
        <v/>
      </c>
      <c r="N264" s="1062" t="str">
        <f>IF(A264=N16,D264,"")</f>
        <v/>
      </c>
      <c r="O264" s="1069" t="str">
        <f>IF(A264=N16,C264,"")</f>
        <v/>
      </c>
      <c r="P264" s="1070" t="str">
        <f>IF(ISTEXT(N264),N264,(N264/N22)*P22)</f>
        <v/>
      </c>
      <c r="Q264" s="1062" t="str">
        <f>IF(A264=Q16,D264,"")</f>
        <v/>
      </c>
      <c r="R264" s="1071" t="str">
        <f>IF(A264=Q16,C264,"")</f>
        <v/>
      </c>
      <c r="S264" s="1072" t="str">
        <f>IF(ISTEXT(Q264),Q264,(Q264/Q22)*S22)</f>
        <v/>
      </c>
      <c r="T264" s="1062" t="str">
        <f>IF(A264=T16,D264,"")</f>
        <v/>
      </c>
      <c r="U264" s="1073" t="str">
        <f>IF(A264=T16,C264,"")</f>
        <v/>
      </c>
      <c r="V264" s="1074" t="str">
        <f>IF(ISTEXT(T264),T264,(T264/T22)*V22)</f>
        <v/>
      </c>
      <c r="W264" s="1062" t="str">
        <f>IF(A264=W16,D264,"")</f>
        <v/>
      </c>
      <c r="X264" s="1075" t="str">
        <f>IF(A264=W16,C264,"")</f>
        <v/>
      </c>
      <c r="Y264" s="1076" t="str">
        <f>IF(ISTEXT(W264),W264,(W264/W22)*Y22)</f>
        <v/>
      </c>
      <c r="Z264" s="1062" t="str">
        <f>IF(A264=Z16,D264,"")</f>
        <v/>
      </c>
      <c r="AA264" s="1077" t="str">
        <f>IF(A264=Z16,C264,"")</f>
        <v/>
      </c>
      <c r="AB264" s="1078" t="str">
        <f>IF(ISTEXT(Z264),Z264,(Z264/Z22)*AB22)</f>
        <v/>
      </c>
      <c r="AC264" s="1062" t="str">
        <f>IF(A264=AC16,D264,"")</f>
        <v/>
      </c>
      <c r="AD264" s="1079" t="str">
        <f>IF(A264=AC16,C264,"")</f>
        <v/>
      </c>
      <c r="AE264" s="1080" t="str">
        <f>IF(ISTEXT(AC264),AC264,(AC264/AC22)*AE22)</f>
        <v/>
      </c>
      <c r="AF264" s="1062" t="str">
        <f>IF(A264=AF16,D264,"")</f>
        <v/>
      </c>
      <c r="AG264" s="1081" t="str">
        <f>IF(A264=AF16,C264,"")</f>
        <v/>
      </c>
      <c r="AH264" s="1082" t="str">
        <f>IF(ISTEXT(AF264),AF264,(AF264/AF22)*AH22)</f>
        <v/>
      </c>
      <c r="AI264" s="1062" t="str">
        <f>IF(A264=AI16,D264,"")</f>
        <v/>
      </c>
      <c r="AJ264" s="1083" t="str">
        <f>IF(A264=AI16,C264,"")</f>
        <v/>
      </c>
      <c r="AK264" s="1084" t="str">
        <f>IF(ISTEXT(AI264),AI264,(AI264/AI22)*AK22)</f>
        <v/>
      </c>
      <c r="AL264" s="1062" t="str">
        <f>IF(A264=AL16,D264,"")</f>
        <v/>
      </c>
      <c r="AM264" s="1085" t="str">
        <f>IF(A264=AL16,C264,"")</f>
        <v/>
      </c>
      <c r="AN264" s="1086" t="str">
        <f>IF(ISTEXT(AL264),AL264,(AL264/AL22)*AN22)</f>
        <v/>
      </c>
      <c r="AO264" s="1062" t="str">
        <f>IF(A264=AO16,D264,"")</f>
        <v/>
      </c>
      <c r="AP264" s="1087" t="str">
        <f>IF(A264=AO16,C264,"")</f>
        <v/>
      </c>
      <c r="AQ264" s="1088" t="str">
        <f>IF(ISTEXT(AO264),AO264,(AO264/AO22)*AQ22)</f>
        <v/>
      </c>
      <c r="AR264" s="1062" t="str">
        <f>IF(A264=AR16,D264,"")</f>
        <v/>
      </c>
      <c r="AS264" s="1089" t="str">
        <f>IF(A264=AR16,C264,"")</f>
        <v/>
      </c>
      <c r="AT264" s="1090" t="str">
        <f>IF(ISTEXT(AR264),AR264,(AR264/AR22)*AT22)</f>
        <v/>
      </c>
      <c r="AU264" s="1062" t="str">
        <f>IF(A264=AU16,D264,"")</f>
        <v/>
      </c>
      <c r="AV264" s="1091" t="str">
        <f>IF(A264=AU16,C264,"")</f>
        <v/>
      </c>
      <c r="AW264" s="1092" t="str">
        <f>IF(ISTEXT(AU264),AU264,(AU264/AU22)*AW22)</f>
        <v/>
      </c>
    </row>
    <row r="265" spans="1:49" ht="18.75">
      <c r="A265" s="1058"/>
      <c r="B265" s="1352"/>
      <c r="C265" s="1409"/>
      <c r="D265" s="1410"/>
      <c r="E265" s="1062" t="str">
        <f>IF(A265=E16,D265,"")</f>
        <v/>
      </c>
      <c r="F265" s="1063" t="str">
        <f>IF(A265=E16,C265,"")</f>
        <v/>
      </c>
      <c r="G265" s="1064" t="str">
        <f>IF(ISTEXT(E265),E265,(E265/E22)*G22)</f>
        <v/>
      </c>
      <c r="H265" s="1062" t="str">
        <f>IF(A265=H16,D265,"")</f>
        <v/>
      </c>
      <c r="I265" s="1065" t="str">
        <f>IF(A265=H16,C265,"")</f>
        <v/>
      </c>
      <c r="J265" s="1066" t="str">
        <f>IF(ISTEXT(H265),H265,(H265/H22)*J22)</f>
        <v/>
      </c>
      <c r="K265" s="1062" t="str">
        <f>IF(A265=K16,D265,"")</f>
        <v/>
      </c>
      <c r="L265" s="1067" t="str">
        <f>IF(A265=K16,C265,"")</f>
        <v/>
      </c>
      <c r="M265" s="1068" t="str">
        <f>IF(ISTEXT(K265),K265,(K265/K22)*M22)</f>
        <v/>
      </c>
      <c r="N265" s="1062" t="str">
        <f>IF(A265=N16,D265,"")</f>
        <v/>
      </c>
      <c r="O265" s="1069" t="str">
        <f>IF(A265=N16,C265,"")</f>
        <v/>
      </c>
      <c r="P265" s="1070" t="str">
        <f>IF(ISTEXT(N265),N265,(N265/N22)*P22)</f>
        <v/>
      </c>
      <c r="Q265" s="1062" t="str">
        <f>IF(A265=Q16,D265,"")</f>
        <v/>
      </c>
      <c r="R265" s="1071" t="str">
        <f>IF(A265=Q16,C265,"")</f>
        <v/>
      </c>
      <c r="S265" s="1072" t="str">
        <f>IF(ISTEXT(Q265),Q265,(Q265/Q22)*S22)</f>
        <v/>
      </c>
      <c r="T265" s="1062" t="str">
        <f>IF(A265=T16,D265,"")</f>
        <v/>
      </c>
      <c r="U265" s="1073" t="str">
        <f>IF(A265=T16,C265,"")</f>
        <v/>
      </c>
      <c r="V265" s="1074" t="str">
        <f>IF(ISTEXT(T265),T265,(T265/T22)*V22)</f>
        <v/>
      </c>
      <c r="W265" s="1062" t="str">
        <f>IF(A265=W16,D265,"")</f>
        <v/>
      </c>
      <c r="X265" s="1075" t="str">
        <f>IF(A265=W16,C265,"")</f>
        <v/>
      </c>
      <c r="Y265" s="1076" t="str">
        <f>IF(ISTEXT(W265),W265,(W265/W22)*Y22)</f>
        <v/>
      </c>
      <c r="Z265" s="1062" t="str">
        <f>IF(A265=Z16,D265,"")</f>
        <v/>
      </c>
      <c r="AA265" s="1077" t="str">
        <f>IF(A265=Z16,C265,"")</f>
        <v/>
      </c>
      <c r="AB265" s="1078" t="str">
        <f>IF(ISTEXT(Z265),Z265,(Z265/Z22)*AB22)</f>
        <v/>
      </c>
      <c r="AC265" s="1062" t="str">
        <f>IF(A265=AC16,D265,"")</f>
        <v/>
      </c>
      <c r="AD265" s="1079" t="str">
        <f>IF(A265=AC16,C265,"")</f>
        <v/>
      </c>
      <c r="AE265" s="1080" t="str">
        <f>IF(ISTEXT(AC265),AC265,(AC265/AC22)*AE22)</f>
        <v/>
      </c>
      <c r="AF265" s="1062" t="str">
        <f>IF(A265=AF16,D265,"")</f>
        <v/>
      </c>
      <c r="AG265" s="1081" t="str">
        <f>IF(A265=AF16,C265,"")</f>
        <v/>
      </c>
      <c r="AH265" s="1082" t="str">
        <f>IF(ISTEXT(AF265),AF265,(AF265/AF22)*AH22)</f>
        <v/>
      </c>
      <c r="AI265" s="1062" t="str">
        <f>IF(A265=AI16,D265,"")</f>
        <v/>
      </c>
      <c r="AJ265" s="1083" t="str">
        <f>IF(A265=AI16,C265,"")</f>
        <v/>
      </c>
      <c r="AK265" s="1084" t="str">
        <f>IF(ISTEXT(AI265),AI265,(AI265/AI22)*AK22)</f>
        <v/>
      </c>
      <c r="AL265" s="1062" t="str">
        <f>IF(A265=AL16,D265,"")</f>
        <v/>
      </c>
      <c r="AM265" s="1085" t="str">
        <f>IF(A265=AL16,C265,"")</f>
        <v/>
      </c>
      <c r="AN265" s="1086" t="str">
        <f>IF(ISTEXT(AL265),AL265,(AL265/AL22)*AN22)</f>
        <v/>
      </c>
      <c r="AO265" s="1062" t="str">
        <f>IF(A265=AO16,D265,"")</f>
        <v/>
      </c>
      <c r="AP265" s="1087" t="str">
        <f>IF(A265=AO16,C265,"")</f>
        <v/>
      </c>
      <c r="AQ265" s="1088" t="str">
        <f>IF(ISTEXT(AO265),AO265,(AO265/AO22)*AQ22)</f>
        <v/>
      </c>
      <c r="AR265" s="1062" t="str">
        <f>IF(A265=AR16,D265,"")</f>
        <v/>
      </c>
      <c r="AS265" s="1089" t="str">
        <f>IF(A265=AR16,C265,"")</f>
        <v/>
      </c>
      <c r="AT265" s="1090" t="str">
        <f>IF(ISTEXT(AR265),AR265,(AR265/AR22)*AT22)</f>
        <v/>
      </c>
      <c r="AU265" s="1062" t="str">
        <f>IF(A265=AU16,D265,"")</f>
        <v/>
      </c>
      <c r="AV265" s="1091" t="str">
        <f>IF(A265=AU16,C265,"")</f>
        <v/>
      </c>
      <c r="AW265" s="1092" t="str">
        <f>IF(ISTEXT(AU265),AU265,(AU265/AU22)*AW22)</f>
        <v/>
      </c>
    </row>
    <row r="266" spans="1:49" ht="18.75">
      <c r="A266" s="1058"/>
      <c r="B266" s="1352"/>
      <c r="C266" s="1409"/>
      <c r="D266" s="1410"/>
      <c r="E266" s="1062" t="str">
        <f>IF(A266=E16,D266,"")</f>
        <v/>
      </c>
      <c r="F266" s="1063" t="str">
        <f>IF(A266=E16,C266,"")</f>
        <v/>
      </c>
      <c r="G266" s="1064" t="str">
        <f>IF(ISTEXT(E266),E266,(E266/E22)*G22)</f>
        <v/>
      </c>
      <c r="H266" s="1062" t="str">
        <f>IF(A266=H16,D266,"")</f>
        <v/>
      </c>
      <c r="I266" s="1065" t="str">
        <f>IF(A266=H16,C266,"")</f>
        <v/>
      </c>
      <c r="J266" s="1066" t="str">
        <f>IF(ISTEXT(H266),H266,(H266/H22)*J22)</f>
        <v/>
      </c>
      <c r="K266" s="1062" t="str">
        <f>IF(A266=K16,D266,"")</f>
        <v/>
      </c>
      <c r="L266" s="1067" t="str">
        <f>IF(A266=K16,C266,"")</f>
        <v/>
      </c>
      <c r="M266" s="1068" t="str">
        <f>IF(ISTEXT(K266),K266,(K266/K22)*M22)</f>
        <v/>
      </c>
      <c r="N266" s="1062" t="str">
        <f>IF(A266=N16,D266,"")</f>
        <v/>
      </c>
      <c r="O266" s="1069" t="str">
        <f>IF(A266=N16,C266,"")</f>
        <v/>
      </c>
      <c r="P266" s="1070" t="str">
        <f>IF(ISTEXT(N266),N266,(N266/N22)*P22)</f>
        <v/>
      </c>
      <c r="Q266" s="1062" t="str">
        <f>IF(A266=Q16,D266,"")</f>
        <v/>
      </c>
      <c r="R266" s="1071" t="str">
        <f>IF(A266=Q16,C266,"")</f>
        <v/>
      </c>
      <c r="S266" s="1072" t="str">
        <f>IF(ISTEXT(Q266),Q266,(Q266/Q22)*S22)</f>
        <v/>
      </c>
      <c r="T266" s="1062" t="str">
        <f>IF(A266=T16,D266,"")</f>
        <v/>
      </c>
      <c r="U266" s="1073" t="str">
        <f>IF(A266=T16,C266,"")</f>
        <v/>
      </c>
      <c r="V266" s="1074" t="str">
        <f>IF(ISTEXT(T266),T266,(T266/T22)*V22)</f>
        <v/>
      </c>
      <c r="W266" s="1062" t="str">
        <f>IF(A266=W16,D266,"")</f>
        <v/>
      </c>
      <c r="X266" s="1075" t="str">
        <f>IF(A266=W16,C266,"")</f>
        <v/>
      </c>
      <c r="Y266" s="1076" t="str">
        <f>IF(ISTEXT(W266),W266,(W266/W22)*Y22)</f>
        <v/>
      </c>
      <c r="Z266" s="1062" t="str">
        <f>IF(A266=Z16,D266,"")</f>
        <v/>
      </c>
      <c r="AA266" s="1077" t="str">
        <f>IF(A266=Z16,C266,"")</f>
        <v/>
      </c>
      <c r="AB266" s="1078" t="str">
        <f>IF(ISTEXT(Z266),Z266,(Z266/Z22)*AB22)</f>
        <v/>
      </c>
      <c r="AC266" s="1062" t="str">
        <f>IF(A266=AC16,D266,"")</f>
        <v/>
      </c>
      <c r="AD266" s="1079" t="str">
        <f>IF(A266=AC16,C266,"")</f>
        <v/>
      </c>
      <c r="AE266" s="1080" t="str">
        <f>IF(ISTEXT(AC266),AC266,(AC266/AC22)*AE22)</f>
        <v/>
      </c>
      <c r="AF266" s="1062" t="str">
        <f>IF(A266=AF16,D266,"")</f>
        <v/>
      </c>
      <c r="AG266" s="1081" t="str">
        <f>IF(A266=AF16,C266,"")</f>
        <v/>
      </c>
      <c r="AH266" s="1082" t="str">
        <f>IF(ISTEXT(AF266),AF266,(AF266/AF22)*AH22)</f>
        <v/>
      </c>
      <c r="AI266" s="1062" t="str">
        <f>IF(A266=AI16,D266,"")</f>
        <v/>
      </c>
      <c r="AJ266" s="1083" t="str">
        <f>IF(A266=AI16,C266,"")</f>
        <v/>
      </c>
      <c r="AK266" s="1084" t="str">
        <f>IF(ISTEXT(AI266),AI266,(AI266/AI22)*AK22)</f>
        <v/>
      </c>
      <c r="AL266" s="1062" t="str">
        <f>IF(A266=AL16,D266,"")</f>
        <v/>
      </c>
      <c r="AM266" s="1085" t="str">
        <f>IF(A266=AL16,C266,"")</f>
        <v/>
      </c>
      <c r="AN266" s="1086" t="str">
        <f>IF(ISTEXT(AL266),AL266,(AL266/AL22)*AN22)</f>
        <v/>
      </c>
      <c r="AO266" s="1062" t="str">
        <f>IF(A266=AO16,D266,"")</f>
        <v/>
      </c>
      <c r="AP266" s="1087" t="str">
        <f>IF(A266=AO16,C266,"")</f>
        <v/>
      </c>
      <c r="AQ266" s="1088" t="str">
        <f>IF(ISTEXT(AO266),AO266,(AO266/AO22)*AQ22)</f>
        <v/>
      </c>
      <c r="AR266" s="1062" t="str">
        <f>IF(A266=AR16,D266,"")</f>
        <v/>
      </c>
      <c r="AS266" s="1089" t="str">
        <f>IF(A266=AR16,C266,"")</f>
        <v/>
      </c>
      <c r="AT266" s="1090" t="str">
        <f>IF(ISTEXT(AR266),AR266,(AR266/AR22)*AT22)</f>
        <v/>
      </c>
      <c r="AU266" s="1062" t="str">
        <f>IF(A266=AU16,D266,"")</f>
        <v/>
      </c>
      <c r="AV266" s="1091" t="str">
        <f>IF(A266=AU16,C266,"")</f>
        <v/>
      </c>
      <c r="AW266" s="1092" t="str">
        <f>IF(ISTEXT(AU266),AU266,(AU266/AU22)*AW22)</f>
        <v/>
      </c>
    </row>
    <row r="267" spans="1:49" ht="18.75">
      <c r="A267" s="1058"/>
      <c r="B267" s="1352"/>
      <c r="C267" s="1409"/>
      <c r="D267" s="1410"/>
      <c r="E267" s="1062" t="str">
        <f>IF(A267=E16,D267,"")</f>
        <v/>
      </c>
      <c r="F267" s="1063" t="str">
        <f>IF(A267=E16,C267,"")</f>
        <v/>
      </c>
      <c r="G267" s="1064" t="str">
        <f>IF(ISTEXT(E267),E267,(E267/E22)*G22)</f>
        <v/>
      </c>
      <c r="H267" s="1062" t="str">
        <f>IF(A267=H16,D267,"")</f>
        <v/>
      </c>
      <c r="I267" s="1065" t="str">
        <f>IF(A267=H16,C267,"")</f>
        <v/>
      </c>
      <c r="J267" s="1066" t="str">
        <f>IF(ISTEXT(H267),H267,(H267/H22)*J22)</f>
        <v/>
      </c>
      <c r="K267" s="1062" t="str">
        <f>IF(A267=K16,D267,"")</f>
        <v/>
      </c>
      <c r="L267" s="1067" t="str">
        <f>IF(A267=K16,C267,"")</f>
        <v/>
      </c>
      <c r="M267" s="1068" t="str">
        <f>IF(ISTEXT(K267),K267,(K267/K22)*M22)</f>
        <v/>
      </c>
      <c r="N267" s="1062" t="str">
        <f>IF(A267=N16,D267,"")</f>
        <v/>
      </c>
      <c r="O267" s="1069" t="str">
        <f>IF(A267=N16,C267,"")</f>
        <v/>
      </c>
      <c r="P267" s="1070" t="str">
        <f>IF(ISTEXT(N267),N267,(N267/N22)*P22)</f>
        <v/>
      </c>
      <c r="Q267" s="1062" t="str">
        <f>IF(A267=Q16,D267,"")</f>
        <v/>
      </c>
      <c r="R267" s="1071" t="str">
        <f>IF(A267=Q16,C267,"")</f>
        <v/>
      </c>
      <c r="S267" s="1072" t="str">
        <f>IF(ISTEXT(Q267),Q267,(Q267/Q22)*S22)</f>
        <v/>
      </c>
      <c r="T267" s="1062" t="str">
        <f>IF(A267=T16,D267,"")</f>
        <v/>
      </c>
      <c r="U267" s="1073" t="str">
        <f>IF(A267=T16,C267,"")</f>
        <v/>
      </c>
      <c r="V267" s="1074" t="str">
        <f>IF(ISTEXT(T267),T267,(T267/T22)*V22)</f>
        <v/>
      </c>
      <c r="W267" s="1062" t="str">
        <f>IF(A267=W16,D267,"")</f>
        <v/>
      </c>
      <c r="X267" s="1075" t="str">
        <f>IF(A267=W16,C267,"")</f>
        <v/>
      </c>
      <c r="Y267" s="1076" t="str">
        <f>IF(ISTEXT(W267),W267,(W267/W22)*Y22)</f>
        <v/>
      </c>
      <c r="Z267" s="1062" t="str">
        <f>IF(A267=Z16,D267,"")</f>
        <v/>
      </c>
      <c r="AA267" s="1077" t="str">
        <f>IF(A267=Z16,C267,"")</f>
        <v/>
      </c>
      <c r="AB267" s="1078" t="str">
        <f>IF(ISTEXT(Z267),Z267,(Z267/Z22)*AB22)</f>
        <v/>
      </c>
      <c r="AC267" s="1062" t="str">
        <f>IF(A267=AC16,D267,"")</f>
        <v/>
      </c>
      <c r="AD267" s="1079" t="str">
        <f>IF(A267=AC16,C267,"")</f>
        <v/>
      </c>
      <c r="AE267" s="1080" t="str">
        <f>IF(ISTEXT(AC267),AC267,(AC267/AC22)*AE22)</f>
        <v/>
      </c>
      <c r="AF267" s="1062" t="str">
        <f>IF(A267=AF16,D267,"")</f>
        <v/>
      </c>
      <c r="AG267" s="1081" t="str">
        <f>IF(A267=AF16,C267,"")</f>
        <v/>
      </c>
      <c r="AH267" s="1082" t="str">
        <f>IF(ISTEXT(AF267),AF267,(AF267/AF22)*AH22)</f>
        <v/>
      </c>
      <c r="AI267" s="1062" t="str">
        <f>IF(A267=AI16,D267,"")</f>
        <v/>
      </c>
      <c r="AJ267" s="1083" t="str">
        <f>IF(A267=AI16,C267,"")</f>
        <v/>
      </c>
      <c r="AK267" s="1084" t="str">
        <f>IF(ISTEXT(AI267),AI267,(AI267/AI22)*AK22)</f>
        <v/>
      </c>
      <c r="AL267" s="1062" t="str">
        <f>IF(A267=AL16,D267,"")</f>
        <v/>
      </c>
      <c r="AM267" s="1085" t="str">
        <f>IF(A267=AL16,C267,"")</f>
        <v/>
      </c>
      <c r="AN267" s="1086" t="str">
        <f>IF(ISTEXT(AL267),AL267,(AL267/AL22)*AN22)</f>
        <v/>
      </c>
      <c r="AO267" s="1062" t="str">
        <f>IF(A267=AO16,D267,"")</f>
        <v/>
      </c>
      <c r="AP267" s="1087" t="str">
        <f>IF(A267=AO16,C267,"")</f>
        <v/>
      </c>
      <c r="AQ267" s="1088" t="str">
        <f>IF(ISTEXT(AO267),AO267,(AO267/AO22)*AQ22)</f>
        <v/>
      </c>
      <c r="AR267" s="1062" t="str">
        <f>IF(A267=AR16,D267,"")</f>
        <v/>
      </c>
      <c r="AS267" s="1089" t="str">
        <f>IF(A267=AR16,C267,"")</f>
        <v/>
      </c>
      <c r="AT267" s="1090" t="str">
        <f>IF(ISTEXT(AR267),AR267,(AR267/AR22)*AT22)</f>
        <v/>
      </c>
      <c r="AU267" s="1062" t="str">
        <f>IF(A267=AU16,D267,"")</f>
        <v/>
      </c>
      <c r="AV267" s="1091" t="str">
        <f>IF(A267=AU16,C267,"")</f>
        <v/>
      </c>
      <c r="AW267" s="1092" t="str">
        <f>IF(ISTEXT(AU267),AU267,(AU267/AU22)*AW22)</f>
        <v/>
      </c>
    </row>
    <row r="268" spans="1:49" ht="18.75">
      <c r="A268" s="1058"/>
      <c r="B268" s="1352"/>
      <c r="C268" s="1409"/>
      <c r="D268" s="1410"/>
      <c r="E268" s="1062" t="str">
        <f>IF(A268=E16,D268,"")</f>
        <v/>
      </c>
      <c r="F268" s="1063" t="str">
        <f>IF(A268=E16,C268,"")</f>
        <v/>
      </c>
      <c r="G268" s="1064" t="str">
        <f>IF(ISTEXT(E268),E268,(E268/E22)*G22)</f>
        <v/>
      </c>
      <c r="H268" s="1062" t="str">
        <f>IF(A268=H16,D268,"")</f>
        <v/>
      </c>
      <c r="I268" s="1065" t="str">
        <f>IF(A268=H16,C268,"")</f>
        <v/>
      </c>
      <c r="J268" s="1066" t="str">
        <f>IF(ISTEXT(H268),H268,(H268/H22)*J22)</f>
        <v/>
      </c>
      <c r="K268" s="1062" t="str">
        <f>IF(A268=K16,D268,"")</f>
        <v/>
      </c>
      <c r="L268" s="1067" t="str">
        <f>IF(A268=K16,C268,"")</f>
        <v/>
      </c>
      <c r="M268" s="1068" t="str">
        <f>IF(ISTEXT(K268),K268,(K268/K22)*M22)</f>
        <v/>
      </c>
      <c r="N268" s="1062" t="str">
        <f>IF(A268=N16,D268,"")</f>
        <v/>
      </c>
      <c r="O268" s="1069" t="str">
        <f>IF(A268=N16,C268,"")</f>
        <v/>
      </c>
      <c r="P268" s="1070" t="str">
        <f>IF(ISTEXT(N268),N268,(N268/N22)*P22)</f>
        <v/>
      </c>
      <c r="Q268" s="1062" t="str">
        <f>IF(A268=Q16,D268,"")</f>
        <v/>
      </c>
      <c r="R268" s="1071" t="str">
        <f>IF(A268=Q16,C268,"")</f>
        <v/>
      </c>
      <c r="S268" s="1072" t="str">
        <f>IF(ISTEXT(Q268),Q268,(Q268/Q22)*S22)</f>
        <v/>
      </c>
      <c r="T268" s="1062" t="str">
        <f>IF(A268=T16,D268,"")</f>
        <v/>
      </c>
      <c r="U268" s="1073" t="str">
        <f>IF(A268=T16,C268,"")</f>
        <v/>
      </c>
      <c r="V268" s="1074" t="str">
        <f>IF(ISTEXT(T268),T268,(T268/T22)*V22)</f>
        <v/>
      </c>
      <c r="W268" s="1062" t="str">
        <f>IF(A268=W16,D268,"")</f>
        <v/>
      </c>
      <c r="X268" s="1075" t="str">
        <f>IF(A268=W16,C268,"")</f>
        <v/>
      </c>
      <c r="Y268" s="1076" t="str">
        <f>IF(ISTEXT(W268),W268,(W268/W22)*Y22)</f>
        <v/>
      </c>
      <c r="Z268" s="1062" t="str">
        <f>IF(A268=Z16,D268,"")</f>
        <v/>
      </c>
      <c r="AA268" s="1077" t="str">
        <f>IF(A268=Z16,C268,"")</f>
        <v/>
      </c>
      <c r="AB268" s="1078" t="str">
        <f>IF(ISTEXT(Z268),Z268,(Z268/Z22)*AB22)</f>
        <v/>
      </c>
      <c r="AC268" s="1062" t="str">
        <f>IF(A268=AC16,D268,"")</f>
        <v/>
      </c>
      <c r="AD268" s="1079" t="str">
        <f>IF(A268=AC16,C268,"")</f>
        <v/>
      </c>
      <c r="AE268" s="1080" t="str">
        <f>IF(ISTEXT(AC268),AC268,(AC268/AC22)*AE22)</f>
        <v/>
      </c>
      <c r="AF268" s="1062" t="str">
        <f>IF(A268=AF16,D268,"")</f>
        <v/>
      </c>
      <c r="AG268" s="1081" t="str">
        <f>IF(A268=AF16,C268,"")</f>
        <v/>
      </c>
      <c r="AH268" s="1082" t="str">
        <f>IF(ISTEXT(AF268),AF268,(AF268/AF22)*AH22)</f>
        <v/>
      </c>
      <c r="AI268" s="1062" t="str">
        <f>IF(A268=AI16,D268,"")</f>
        <v/>
      </c>
      <c r="AJ268" s="1083" t="str">
        <f>IF(A268=AI16,C268,"")</f>
        <v/>
      </c>
      <c r="AK268" s="1084" t="str">
        <f>IF(ISTEXT(AI268),AI268,(AI268/AI22)*AK22)</f>
        <v/>
      </c>
      <c r="AL268" s="1062" t="str">
        <f>IF(A268=AL16,D268,"")</f>
        <v/>
      </c>
      <c r="AM268" s="1085" t="str">
        <f>IF(A268=AL16,C268,"")</f>
        <v/>
      </c>
      <c r="AN268" s="1086" t="str">
        <f>IF(ISTEXT(AL268),AL268,(AL268/AL22)*AN22)</f>
        <v/>
      </c>
      <c r="AO268" s="1062" t="str">
        <f>IF(A268=AO16,D268,"")</f>
        <v/>
      </c>
      <c r="AP268" s="1087" t="str">
        <f>IF(A268=AO16,C268,"")</f>
        <v/>
      </c>
      <c r="AQ268" s="1088" t="str">
        <f>IF(ISTEXT(AO268),AO268,(AO268/AO22)*AQ22)</f>
        <v/>
      </c>
      <c r="AR268" s="1062" t="str">
        <f>IF(A268=AR16,D268,"")</f>
        <v/>
      </c>
      <c r="AS268" s="1089" t="str">
        <f>IF(A268=AR16,C268,"")</f>
        <v/>
      </c>
      <c r="AT268" s="1090" t="str">
        <f>IF(ISTEXT(AR268),AR268,(AR268/AR22)*AT22)</f>
        <v/>
      </c>
      <c r="AU268" s="1062" t="str">
        <f>IF(A268=AU16,D268,"")</f>
        <v/>
      </c>
      <c r="AV268" s="1091" t="str">
        <f>IF(A268=AU16,C268,"")</f>
        <v/>
      </c>
      <c r="AW268" s="1092" t="str">
        <f>IF(ISTEXT(AU268),AU268,(AU268/AU22)*AW22)</f>
        <v/>
      </c>
    </row>
    <row r="269" spans="1:49" ht="18.75">
      <c r="A269" s="1058"/>
      <c r="B269" s="1352"/>
      <c r="C269" s="1409"/>
      <c r="D269" s="1410"/>
      <c r="E269" s="1062" t="str">
        <f>IF(A269=E16,D269,"")</f>
        <v/>
      </c>
      <c r="F269" s="1063" t="str">
        <f>IF(A269=E16,C269,"")</f>
        <v/>
      </c>
      <c r="G269" s="1064" t="str">
        <f>IF(ISTEXT(E269),E269,(E269/E22)*G22)</f>
        <v/>
      </c>
      <c r="H269" s="1062" t="str">
        <f>IF(A269=H16,D269,"")</f>
        <v/>
      </c>
      <c r="I269" s="1065" t="str">
        <f>IF(A269=H16,C269,"")</f>
        <v/>
      </c>
      <c r="J269" s="1066" t="str">
        <f>IF(ISTEXT(H269),H269,(H269/H22)*J22)</f>
        <v/>
      </c>
      <c r="K269" s="1062" t="str">
        <f>IF(A269=K16,D269,"")</f>
        <v/>
      </c>
      <c r="L269" s="1067" t="str">
        <f>IF(A269=K16,C269,"")</f>
        <v/>
      </c>
      <c r="M269" s="1068" t="str">
        <f>IF(ISTEXT(K269),K269,(K269/K22)*M22)</f>
        <v/>
      </c>
      <c r="N269" s="1062" t="str">
        <f>IF(A269=N16,D269,"")</f>
        <v/>
      </c>
      <c r="O269" s="1069" t="str">
        <f>IF(A269=N16,C269,"")</f>
        <v/>
      </c>
      <c r="P269" s="1070" t="str">
        <f>IF(ISTEXT(N269),N269,(N269/N22)*P22)</f>
        <v/>
      </c>
      <c r="Q269" s="1062" t="str">
        <f>IF(A269=Q16,D269,"")</f>
        <v/>
      </c>
      <c r="R269" s="1071" t="str">
        <f>IF(A269=Q16,C269,"")</f>
        <v/>
      </c>
      <c r="S269" s="1072" t="str">
        <f>IF(ISTEXT(Q269),Q269,(Q269/Q22)*S22)</f>
        <v/>
      </c>
      <c r="T269" s="1062" t="str">
        <f>IF(A269=T16,D269,"")</f>
        <v/>
      </c>
      <c r="U269" s="1073" t="str">
        <f>IF(A269=T16,C269,"")</f>
        <v/>
      </c>
      <c r="V269" s="1074" t="str">
        <f>IF(ISTEXT(T269),T269,(T269/T22)*V22)</f>
        <v/>
      </c>
      <c r="W269" s="1062" t="str">
        <f>IF(A269=W16,D269,"")</f>
        <v/>
      </c>
      <c r="X269" s="1075" t="str">
        <f>IF(A269=W16,C269,"")</f>
        <v/>
      </c>
      <c r="Y269" s="1076" t="str">
        <f>IF(ISTEXT(W269),W269,(W269/W22)*Y22)</f>
        <v/>
      </c>
      <c r="Z269" s="1062" t="str">
        <f>IF(A269=Z16,D269,"")</f>
        <v/>
      </c>
      <c r="AA269" s="1077" t="str">
        <f>IF(A269=Z16,C269,"")</f>
        <v/>
      </c>
      <c r="AB269" s="1078" t="str">
        <f>IF(ISTEXT(Z269),Z269,(Z269/Z22)*AB22)</f>
        <v/>
      </c>
      <c r="AC269" s="1062" t="str">
        <f>IF(A269=AC16,D269,"")</f>
        <v/>
      </c>
      <c r="AD269" s="1079" t="str">
        <f>IF(A269=AC16,C269,"")</f>
        <v/>
      </c>
      <c r="AE269" s="1080" t="str">
        <f>IF(ISTEXT(AC269),AC269,(AC269/AC22)*AE22)</f>
        <v/>
      </c>
      <c r="AF269" s="1062" t="str">
        <f>IF(A269=AF16,D269,"")</f>
        <v/>
      </c>
      <c r="AG269" s="1081" t="str">
        <f>IF(A269=AF16,C269,"")</f>
        <v/>
      </c>
      <c r="AH269" s="1082" t="str">
        <f>IF(ISTEXT(AF269),AF269,(AF269/AF22)*AH22)</f>
        <v/>
      </c>
      <c r="AI269" s="1062" t="str">
        <f>IF(A269=AI16,D269,"")</f>
        <v/>
      </c>
      <c r="AJ269" s="1083" t="str">
        <f>IF(A269=AI16,C269,"")</f>
        <v/>
      </c>
      <c r="AK269" s="1084" t="str">
        <f>IF(ISTEXT(AI269),AI269,(AI269/AI22)*AK22)</f>
        <v/>
      </c>
      <c r="AL269" s="1062" t="str">
        <f>IF(A269=AL16,D269,"")</f>
        <v/>
      </c>
      <c r="AM269" s="1085" t="str">
        <f>IF(A269=AL16,C269,"")</f>
        <v/>
      </c>
      <c r="AN269" s="1086" t="str">
        <f>IF(ISTEXT(AL269),AL269,(AL269/AL22)*AN22)</f>
        <v/>
      </c>
      <c r="AO269" s="1062" t="str">
        <f>IF(A269=AO16,D269,"")</f>
        <v/>
      </c>
      <c r="AP269" s="1087" t="str">
        <f>IF(A269=AO16,C269,"")</f>
        <v/>
      </c>
      <c r="AQ269" s="1088" t="str">
        <f>IF(ISTEXT(AO269),AO269,(AO269/AO22)*AQ22)</f>
        <v/>
      </c>
      <c r="AR269" s="1062" t="str">
        <f>IF(A269=AR16,D269,"")</f>
        <v/>
      </c>
      <c r="AS269" s="1089" t="str">
        <f>IF(A269=AR16,C269,"")</f>
        <v/>
      </c>
      <c r="AT269" s="1090" t="str">
        <f>IF(ISTEXT(AR269),AR269,(AR269/AR22)*AT22)</f>
        <v/>
      </c>
      <c r="AU269" s="1062" t="str">
        <f>IF(A269=AU16,D269,"")</f>
        <v/>
      </c>
      <c r="AV269" s="1091" t="str">
        <f>IF(A269=AU16,C269,"")</f>
        <v/>
      </c>
      <c r="AW269" s="1092" t="str">
        <f>IF(ISTEXT(AU269),AU269,(AU269/AU22)*AW22)</f>
        <v/>
      </c>
    </row>
    <row r="270" spans="1:49" ht="18.75">
      <c r="A270" s="1058"/>
      <c r="B270" s="1352"/>
      <c r="C270" s="1409"/>
      <c r="D270" s="1410"/>
      <c r="E270" s="1062" t="str">
        <f>IF(A270=E16,D270,"")</f>
        <v/>
      </c>
      <c r="F270" s="1063" t="str">
        <f>IF(A270=E16,C270,"")</f>
        <v/>
      </c>
      <c r="G270" s="1064" t="str">
        <f>IF(ISTEXT(E270),E270,(E270/E22)*G22)</f>
        <v/>
      </c>
      <c r="H270" s="1062" t="str">
        <f>IF(A270=H16,D270,"")</f>
        <v/>
      </c>
      <c r="I270" s="1065" t="str">
        <f>IF(A270=H16,C270,"")</f>
        <v/>
      </c>
      <c r="J270" s="1066" t="str">
        <f>IF(ISTEXT(H270),H270,(H270/H22)*J22)</f>
        <v/>
      </c>
      <c r="K270" s="1062" t="str">
        <f>IF(A270=K16,D270,"")</f>
        <v/>
      </c>
      <c r="L270" s="1067" t="str">
        <f>IF(A270=K16,C270,"")</f>
        <v/>
      </c>
      <c r="M270" s="1068" t="str">
        <f>IF(ISTEXT(K270),K270,(K270/K22)*M22)</f>
        <v/>
      </c>
      <c r="N270" s="1062" t="str">
        <f>IF(A270=N16,D270,"")</f>
        <v/>
      </c>
      <c r="O270" s="1069" t="str">
        <f>IF(A270=N16,C270,"")</f>
        <v/>
      </c>
      <c r="P270" s="1070" t="str">
        <f>IF(ISTEXT(N270),N270,(N270/N22)*P22)</f>
        <v/>
      </c>
      <c r="Q270" s="1062" t="str">
        <f>IF(A270=Q16,D270,"")</f>
        <v/>
      </c>
      <c r="R270" s="1071" t="str">
        <f>IF(A270=Q16,C270,"")</f>
        <v/>
      </c>
      <c r="S270" s="1072" t="str">
        <f>IF(ISTEXT(Q270),Q270,(Q270/Q22)*S22)</f>
        <v/>
      </c>
      <c r="T270" s="1062" t="str">
        <f>IF(A270=T16,D270,"")</f>
        <v/>
      </c>
      <c r="U270" s="1073" t="str">
        <f>IF(A270=T16,C270,"")</f>
        <v/>
      </c>
      <c r="V270" s="1074" t="str">
        <f>IF(ISTEXT(T270),T270,(T270/T22)*V22)</f>
        <v/>
      </c>
      <c r="W270" s="1062" t="str">
        <f>IF(A270=W16,D270,"")</f>
        <v/>
      </c>
      <c r="X270" s="1075" t="str">
        <f>IF(A270=W16,C270,"")</f>
        <v/>
      </c>
      <c r="Y270" s="1076" t="str">
        <f>IF(ISTEXT(W270),W270,(W270/W22)*Y22)</f>
        <v/>
      </c>
      <c r="Z270" s="1062" t="str">
        <f>IF(A270=Z16,D270,"")</f>
        <v/>
      </c>
      <c r="AA270" s="1077" t="str">
        <f>IF(A270=Z16,C270,"")</f>
        <v/>
      </c>
      <c r="AB270" s="1078" t="str">
        <f>IF(ISTEXT(Z270),Z270,(Z270/Z22)*AB22)</f>
        <v/>
      </c>
      <c r="AC270" s="1062" t="str">
        <f>IF(A270=AC16,D270,"")</f>
        <v/>
      </c>
      <c r="AD270" s="1079" t="str">
        <f>IF(A270=AC16,C270,"")</f>
        <v/>
      </c>
      <c r="AE270" s="1080" t="str">
        <f>IF(ISTEXT(AC270),AC270,(AC270/AC22)*AE22)</f>
        <v/>
      </c>
      <c r="AF270" s="1062" t="str">
        <f>IF(A270=AF16,D270,"")</f>
        <v/>
      </c>
      <c r="AG270" s="1081" t="str">
        <f>IF(A270=AF16,C270,"")</f>
        <v/>
      </c>
      <c r="AH270" s="1082" t="str">
        <f>IF(ISTEXT(AF270),AF270,(AF270/AF22)*AH22)</f>
        <v/>
      </c>
      <c r="AI270" s="1062" t="str">
        <f>IF(A270=AI16,D270,"")</f>
        <v/>
      </c>
      <c r="AJ270" s="1083" t="str">
        <f>IF(A270=AI16,C270,"")</f>
        <v/>
      </c>
      <c r="AK270" s="1084" t="str">
        <f>IF(ISTEXT(AI270),AI270,(AI270/AI22)*AK22)</f>
        <v/>
      </c>
      <c r="AL270" s="1062" t="str">
        <f>IF(A270=AL16,D270,"")</f>
        <v/>
      </c>
      <c r="AM270" s="1085" t="str">
        <f>IF(A270=AL16,C270,"")</f>
        <v/>
      </c>
      <c r="AN270" s="1086" t="str">
        <f>IF(ISTEXT(AL270),AL270,(AL270/AL22)*AN22)</f>
        <v/>
      </c>
      <c r="AO270" s="1062" t="str">
        <f>IF(A270=AO16,D270,"")</f>
        <v/>
      </c>
      <c r="AP270" s="1087" t="str">
        <f>IF(A270=AO16,C270,"")</f>
        <v/>
      </c>
      <c r="AQ270" s="1088" t="str">
        <f>IF(ISTEXT(AO270),AO270,(AO270/AO22)*AQ22)</f>
        <v/>
      </c>
      <c r="AR270" s="1062" t="str">
        <f>IF(A270=AR16,D270,"")</f>
        <v/>
      </c>
      <c r="AS270" s="1089" t="str">
        <f>IF(A270=AR16,C270,"")</f>
        <v/>
      </c>
      <c r="AT270" s="1090" t="str">
        <f>IF(ISTEXT(AR270),AR270,(AR270/AR22)*AT22)</f>
        <v/>
      </c>
      <c r="AU270" s="1062" t="str">
        <f>IF(A270=AU16,D270,"")</f>
        <v/>
      </c>
      <c r="AV270" s="1091" t="str">
        <f>IF(A270=AU16,C270,"")</f>
        <v/>
      </c>
      <c r="AW270" s="1092" t="str">
        <f>IF(ISTEXT(AU270),AU270,(AU270/AU22)*AW22)</f>
        <v/>
      </c>
    </row>
    <row r="271" spans="1:49" ht="18.75">
      <c r="A271" s="1058"/>
      <c r="B271" s="1352"/>
      <c r="C271" s="1409"/>
      <c r="D271" s="1410"/>
      <c r="E271" s="1062" t="str">
        <f>IF(A271=E16,D271,"")</f>
        <v/>
      </c>
      <c r="F271" s="1063" t="str">
        <f>IF(A271=E16,C271,"")</f>
        <v/>
      </c>
      <c r="G271" s="1064" t="str">
        <f>IF(ISTEXT(E271),E271,(E271/E22)*G22)</f>
        <v/>
      </c>
      <c r="H271" s="1062" t="str">
        <f>IF(A271=H16,D271,"")</f>
        <v/>
      </c>
      <c r="I271" s="1065" t="str">
        <f>IF(A271=H16,C271,"")</f>
        <v/>
      </c>
      <c r="J271" s="1066" t="str">
        <f>IF(ISTEXT(H271),H271,(H271/H22)*J22)</f>
        <v/>
      </c>
      <c r="K271" s="1062" t="str">
        <f>IF(A271=K16,D271,"")</f>
        <v/>
      </c>
      <c r="L271" s="1067" t="str">
        <f>IF(A271=K16,C271,"")</f>
        <v/>
      </c>
      <c r="M271" s="1068" t="str">
        <f>IF(ISTEXT(K271),K271,(K271/K22)*M22)</f>
        <v/>
      </c>
      <c r="N271" s="1062" t="str">
        <f>IF(A271=N16,D271,"")</f>
        <v/>
      </c>
      <c r="O271" s="1069" t="str">
        <f>IF(A271=N16,C271,"")</f>
        <v/>
      </c>
      <c r="P271" s="1070" t="str">
        <f>IF(ISTEXT(N271),N271,(N271/N22)*P22)</f>
        <v/>
      </c>
      <c r="Q271" s="1062" t="str">
        <f>IF(A271=Q16,D271,"")</f>
        <v/>
      </c>
      <c r="R271" s="1071" t="str">
        <f>IF(A271=Q16,C271,"")</f>
        <v/>
      </c>
      <c r="S271" s="1072" t="str">
        <f>IF(ISTEXT(Q271),Q271,(Q271/Q22)*S22)</f>
        <v/>
      </c>
      <c r="T271" s="1062" t="str">
        <f>IF(A271=T16,D271,"")</f>
        <v/>
      </c>
      <c r="U271" s="1073" t="str">
        <f>IF(A271=T16,C271,"")</f>
        <v/>
      </c>
      <c r="V271" s="1074" t="str">
        <f>IF(ISTEXT(T271),T271,(T271/T22)*V22)</f>
        <v/>
      </c>
      <c r="W271" s="1062" t="str">
        <f>IF(A271=W16,D271,"")</f>
        <v/>
      </c>
      <c r="X271" s="1075" t="str">
        <f>IF(A271=W16,C271,"")</f>
        <v/>
      </c>
      <c r="Y271" s="1076" t="str">
        <f>IF(ISTEXT(W271),W271,(W271/W22)*Y22)</f>
        <v/>
      </c>
      <c r="Z271" s="1062" t="str">
        <f>IF(A271=Z16,D271,"")</f>
        <v/>
      </c>
      <c r="AA271" s="1077" t="str">
        <f>IF(A271=Z16,C271,"")</f>
        <v/>
      </c>
      <c r="AB271" s="1078" t="str">
        <f>IF(ISTEXT(Z271),Z271,(Z271/Z22)*AB22)</f>
        <v/>
      </c>
      <c r="AC271" s="1062" t="str">
        <f>IF(A271=AC16,D271,"")</f>
        <v/>
      </c>
      <c r="AD271" s="1079" t="str">
        <f>IF(A271=AC16,C271,"")</f>
        <v/>
      </c>
      <c r="AE271" s="1080" t="str">
        <f>IF(ISTEXT(AC271),AC271,(AC271/AC22)*AE22)</f>
        <v/>
      </c>
      <c r="AF271" s="1062" t="str">
        <f>IF(A271=AF16,D271,"")</f>
        <v/>
      </c>
      <c r="AG271" s="1081" t="str">
        <f>IF(A271=AF16,C271,"")</f>
        <v/>
      </c>
      <c r="AH271" s="1082" t="str">
        <f>IF(ISTEXT(AF271),AF271,(AF271/AF22)*AH22)</f>
        <v/>
      </c>
      <c r="AI271" s="1062" t="str">
        <f>IF(A271=AI16,D271,"")</f>
        <v/>
      </c>
      <c r="AJ271" s="1083" t="str">
        <f>IF(A271=AI16,C271,"")</f>
        <v/>
      </c>
      <c r="AK271" s="1084" t="str">
        <f>IF(ISTEXT(AI271),AI271,(AI271/AI22)*AK22)</f>
        <v/>
      </c>
      <c r="AL271" s="1062" t="str">
        <f>IF(A271=AL16,D271,"")</f>
        <v/>
      </c>
      <c r="AM271" s="1085" t="str">
        <f>IF(A271=AL16,C271,"")</f>
        <v/>
      </c>
      <c r="AN271" s="1086" t="str">
        <f>IF(ISTEXT(AL271),AL271,(AL271/AL22)*AN22)</f>
        <v/>
      </c>
      <c r="AO271" s="1062" t="str">
        <f>IF(A271=AO16,D271,"")</f>
        <v/>
      </c>
      <c r="AP271" s="1087" t="str">
        <f>IF(A271=AO16,C271,"")</f>
        <v/>
      </c>
      <c r="AQ271" s="1088" t="str">
        <f>IF(ISTEXT(AO271),AO271,(AO271/AO22)*AQ22)</f>
        <v/>
      </c>
      <c r="AR271" s="1062" t="str">
        <f>IF(A271=AR16,D271,"")</f>
        <v/>
      </c>
      <c r="AS271" s="1089" t="str">
        <f>IF(A271=AR16,C271,"")</f>
        <v/>
      </c>
      <c r="AT271" s="1090" t="str">
        <f>IF(ISTEXT(AR271),AR271,(AR271/AR22)*AT22)</f>
        <v/>
      </c>
      <c r="AU271" s="1062" t="str">
        <f>IF(A271=AU16,D271,"")</f>
        <v/>
      </c>
      <c r="AV271" s="1091" t="str">
        <f>IF(A271=AU16,C271,"")</f>
        <v/>
      </c>
      <c r="AW271" s="1092" t="str">
        <f>IF(ISTEXT(AU271),AU271,(AU271/AU22)*AW22)</f>
        <v/>
      </c>
    </row>
    <row r="272" spans="1:49" ht="18.75">
      <c r="A272" s="1058"/>
      <c r="B272" s="1352"/>
      <c r="C272" s="1409"/>
      <c r="D272" s="1410"/>
      <c r="E272" s="1062" t="str">
        <f>IF(A272=E16,D272,"")</f>
        <v/>
      </c>
      <c r="F272" s="1063" t="str">
        <f>IF(A272=E16,C272,"")</f>
        <v/>
      </c>
      <c r="G272" s="1064" t="str">
        <f>IF(ISTEXT(E272),E272,(E272/E22)*G22)</f>
        <v/>
      </c>
      <c r="H272" s="1062" t="str">
        <f>IF(A272=H16,D272,"")</f>
        <v/>
      </c>
      <c r="I272" s="1065" t="str">
        <f>IF(A272=H16,C272,"")</f>
        <v/>
      </c>
      <c r="J272" s="1066" t="str">
        <f>IF(ISTEXT(H272),H272,(H272/H22)*J22)</f>
        <v/>
      </c>
      <c r="K272" s="1062" t="str">
        <f>IF(A272=K16,D272,"")</f>
        <v/>
      </c>
      <c r="L272" s="1067" t="str">
        <f>IF(A272=K16,C272,"")</f>
        <v/>
      </c>
      <c r="M272" s="1068" t="str">
        <f>IF(ISTEXT(K272),K272,(K272/K22)*M22)</f>
        <v/>
      </c>
      <c r="N272" s="1062" t="str">
        <f>IF(A272=N16,D272,"")</f>
        <v/>
      </c>
      <c r="O272" s="1069" t="str">
        <f>IF(A272=N16,C272,"")</f>
        <v/>
      </c>
      <c r="P272" s="1070" t="str">
        <f>IF(ISTEXT(N272),N272,(N272/N22)*P22)</f>
        <v/>
      </c>
      <c r="Q272" s="1062" t="str">
        <f>IF(A272=Q16,D272,"")</f>
        <v/>
      </c>
      <c r="R272" s="1071" t="str">
        <f>IF(A272=Q16,C272,"")</f>
        <v/>
      </c>
      <c r="S272" s="1072" t="str">
        <f>IF(ISTEXT(Q272),Q272,(Q272/Q22)*S22)</f>
        <v/>
      </c>
      <c r="T272" s="1062" t="str">
        <f>IF(A272=T16,D272,"")</f>
        <v/>
      </c>
      <c r="U272" s="1073" t="str">
        <f>IF(A272=T16,C272,"")</f>
        <v/>
      </c>
      <c r="V272" s="1074" t="str">
        <f>IF(ISTEXT(T272),T272,(T272/T22)*V22)</f>
        <v/>
      </c>
      <c r="W272" s="1062" t="str">
        <f>IF(A272=W16,D272,"")</f>
        <v/>
      </c>
      <c r="X272" s="1075" t="str">
        <f>IF(A272=W16,C272,"")</f>
        <v/>
      </c>
      <c r="Y272" s="1076" t="str">
        <f>IF(ISTEXT(W272),W272,(W272/W22)*Y22)</f>
        <v/>
      </c>
      <c r="Z272" s="1062" t="str">
        <f>IF(A272=Z16,D272,"")</f>
        <v/>
      </c>
      <c r="AA272" s="1077" t="str">
        <f>IF(A272=Z16,C272,"")</f>
        <v/>
      </c>
      <c r="AB272" s="1078" t="str">
        <f>IF(ISTEXT(Z272),Z272,(Z272/Z22)*AB22)</f>
        <v/>
      </c>
      <c r="AC272" s="1062" t="str">
        <f>IF(A272=AC16,D272,"")</f>
        <v/>
      </c>
      <c r="AD272" s="1079" t="str">
        <f>IF(A272=AC16,C272,"")</f>
        <v/>
      </c>
      <c r="AE272" s="1080" t="str">
        <f>IF(ISTEXT(AC272),AC272,(AC272/AC22)*AE22)</f>
        <v/>
      </c>
      <c r="AF272" s="1062" t="str">
        <f>IF(A272=AF16,D272,"")</f>
        <v/>
      </c>
      <c r="AG272" s="1081" t="str">
        <f>IF(A272=AF16,C272,"")</f>
        <v/>
      </c>
      <c r="AH272" s="1082" t="str">
        <f>IF(ISTEXT(AF272),AF272,(AF272/AF22)*AH22)</f>
        <v/>
      </c>
      <c r="AI272" s="1062" t="str">
        <f>IF(A272=AI16,D272,"")</f>
        <v/>
      </c>
      <c r="AJ272" s="1083" t="str">
        <f>IF(A272=AI16,C272,"")</f>
        <v/>
      </c>
      <c r="AK272" s="1084" t="str">
        <f>IF(ISTEXT(AI272),AI272,(AI272/AI22)*AK22)</f>
        <v/>
      </c>
      <c r="AL272" s="1062" t="str">
        <f>IF(A272=AL16,D272,"")</f>
        <v/>
      </c>
      <c r="AM272" s="1085" t="str">
        <f>IF(A272=AL16,C272,"")</f>
        <v/>
      </c>
      <c r="AN272" s="1086" t="str">
        <f>IF(ISTEXT(AL272),AL272,(AL272/AL22)*AN22)</f>
        <v/>
      </c>
      <c r="AO272" s="1062" t="str">
        <f>IF(A272=AO16,D272,"")</f>
        <v/>
      </c>
      <c r="AP272" s="1087" t="str">
        <f>IF(A272=AO16,C272,"")</f>
        <v/>
      </c>
      <c r="AQ272" s="1088" t="str">
        <f>IF(ISTEXT(AO272),AO272,(AO272/AO22)*AQ22)</f>
        <v/>
      </c>
      <c r="AR272" s="1062" t="str">
        <f>IF(A272=AR16,D272,"")</f>
        <v/>
      </c>
      <c r="AS272" s="1089" t="str">
        <f>IF(A272=AR16,C272,"")</f>
        <v/>
      </c>
      <c r="AT272" s="1090" t="str">
        <f>IF(ISTEXT(AR272),AR272,(AR272/AR22)*AT22)</f>
        <v/>
      </c>
      <c r="AU272" s="1062" t="str">
        <f>IF(A272=AU16,D272,"")</f>
        <v/>
      </c>
      <c r="AV272" s="1091" t="str">
        <f>IF(A272=AU16,C272,"")</f>
        <v/>
      </c>
      <c r="AW272" s="1092" t="str">
        <f>IF(ISTEXT(AU272),AU272,(AU272/AU22)*AW22)</f>
        <v/>
      </c>
    </row>
    <row r="273" spans="1:49" ht="18.75">
      <c r="A273" s="1058"/>
      <c r="B273" s="1352"/>
      <c r="C273" s="1409"/>
      <c r="D273" s="1410"/>
      <c r="E273" s="1062" t="str">
        <f>IF(A273=E16,D273,"")</f>
        <v/>
      </c>
      <c r="F273" s="1063" t="str">
        <f>IF(A273=E16,C273,"")</f>
        <v/>
      </c>
      <c r="G273" s="1064" t="str">
        <f>IF(ISTEXT(E273),E273,(E273/E22)*G22)</f>
        <v/>
      </c>
      <c r="H273" s="1062" t="str">
        <f>IF(A273=H16,D273,"")</f>
        <v/>
      </c>
      <c r="I273" s="1065" t="str">
        <f>IF(A273=H16,C273,"")</f>
        <v/>
      </c>
      <c r="J273" s="1066" t="str">
        <f>IF(ISTEXT(H273),H273,(H273/H22)*J22)</f>
        <v/>
      </c>
      <c r="K273" s="1062" t="str">
        <f>IF(A273=K16,D273,"")</f>
        <v/>
      </c>
      <c r="L273" s="1067" t="str">
        <f>IF(A273=K16,C273,"")</f>
        <v/>
      </c>
      <c r="M273" s="1068" t="str">
        <f>IF(ISTEXT(K273),K273,(K273/K22)*M22)</f>
        <v/>
      </c>
      <c r="N273" s="1062" t="str">
        <f>IF(A273=N16,D273,"")</f>
        <v/>
      </c>
      <c r="O273" s="1069" t="str">
        <f>IF(A273=N16,C273,"")</f>
        <v/>
      </c>
      <c r="P273" s="1070" t="str">
        <f>IF(ISTEXT(N273),N273,(N273/N22)*P22)</f>
        <v/>
      </c>
      <c r="Q273" s="1062" t="str">
        <f>IF(A273=Q16,D273,"")</f>
        <v/>
      </c>
      <c r="R273" s="1071" t="str">
        <f>IF(A273=Q16,C273,"")</f>
        <v/>
      </c>
      <c r="S273" s="1072" t="str">
        <f>IF(ISTEXT(Q273),Q273,(Q273/Q22)*S22)</f>
        <v/>
      </c>
      <c r="T273" s="1062" t="str">
        <f>IF(A273=T16,D273,"")</f>
        <v/>
      </c>
      <c r="U273" s="1073" t="str">
        <f>IF(A273=T16,C273,"")</f>
        <v/>
      </c>
      <c r="V273" s="1074" t="str">
        <f>IF(ISTEXT(T273),T273,(T273/T22)*V22)</f>
        <v/>
      </c>
      <c r="W273" s="1062" t="str">
        <f>IF(A273=W16,D273,"")</f>
        <v/>
      </c>
      <c r="X273" s="1075" t="str">
        <f>IF(A273=W16,C273,"")</f>
        <v/>
      </c>
      <c r="Y273" s="1076" t="str">
        <f>IF(ISTEXT(W273),W273,(W273/W22)*Y22)</f>
        <v/>
      </c>
      <c r="Z273" s="1062" t="str">
        <f>IF(A273=Z16,D273,"")</f>
        <v/>
      </c>
      <c r="AA273" s="1077" t="str">
        <f>IF(A273=Z16,C273,"")</f>
        <v/>
      </c>
      <c r="AB273" s="1078" t="str">
        <f>IF(ISTEXT(Z273),Z273,(Z273/Z22)*AB22)</f>
        <v/>
      </c>
      <c r="AC273" s="1062" t="str">
        <f>IF(A273=AC16,D273,"")</f>
        <v/>
      </c>
      <c r="AD273" s="1079" t="str">
        <f>IF(A273=AC16,C273,"")</f>
        <v/>
      </c>
      <c r="AE273" s="1080" t="str">
        <f>IF(ISTEXT(AC273),AC273,(AC273/AC22)*AE22)</f>
        <v/>
      </c>
      <c r="AF273" s="1062" t="str">
        <f>IF(A273=AF16,D273,"")</f>
        <v/>
      </c>
      <c r="AG273" s="1081" t="str">
        <f>IF(A273=AF16,C273,"")</f>
        <v/>
      </c>
      <c r="AH273" s="1082" t="str">
        <f>IF(ISTEXT(AF273),AF273,(AF273/AF22)*AH22)</f>
        <v/>
      </c>
      <c r="AI273" s="1062" t="str">
        <f>IF(A273=AI16,D273,"")</f>
        <v/>
      </c>
      <c r="AJ273" s="1083" t="str">
        <f>IF(A273=AI16,C273,"")</f>
        <v/>
      </c>
      <c r="AK273" s="1084" t="str">
        <f>IF(ISTEXT(AI273),AI273,(AI273/AI22)*AK22)</f>
        <v/>
      </c>
      <c r="AL273" s="1062" t="str">
        <f>IF(A273=AL16,D273,"")</f>
        <v/>
      </c>
      <c r="AM273" s="1085" t="str">
        <f>IF(A273=AL16,C273,"")</f>
        <v/>
      </c>
      <c r="AN273" s="1086" t="str">
        <f>IF(ISTEXT(AL273),AL273,(AL273/AL22)*AN22)</f>
        <v/>
      </c>
      <c r="AO273" s="1062" t="str">
        <f>IF(A273=AO16,D273,"")</f>
        <v/>
      </c>
      <c r="AP273" s="1087" t="str">
        <f>IF(A273=AO16,C273,"")</f>
        <v/>
      </c>
      <c r="AQ273" s="1088" t="str">
        <f>IF(ISTEXT(AO273),AO273,(AO273/AO22)*AQ22)</f>
        <v/>
      </c>
      <c r="AR273" s="1062" t="str">
        <f>IF(A273=AR16,D273,"")</f>
        <v/>
      </c>
      <c r="AS273" s="1089" t="str">
        <f>IF(A273=AR16,C273,"")</f>
        <v/>
      </c>
      <c r="AT273" s="1090" t="str">
        <f>IF(ISTEXT(AR273),AR273,(AR273/AR22)*AT22)</f>
        <v/>
      </c>
      <c r="AU273" s="1062" t="str">
        <f>IF(A273=AU16,D273,"")</f>
        <v/>
      </c>
      <c r="AV273" s="1091" t="str">
        <f>IF(A273=AU16,C273,"")</f>
        <v/>
      </c>
      <c r="AW273" s="1092" t="str">
        <f>IF(ISTEXT(AU273),AU273,(AU273/AU22)*AW22)</f>
        <v/>
      </c>
    </row>
    <row r="274" spans="1:49" ht="18.75">
      <c r="A274" s="1058"/>
      <c r="B274" s="1352"/>
      <c r="C274" s="1409"/>
      <c r="D274" s="1410"/>
      <c r="E274" s="1062" t="str">
        <f>IF(A274=E16,D274,"")</f>
        <v/>
      </c>
      <c r="F274" s="1063" t="str">
        <f>IF(A274=E16,C274,"")</f>
        <v/>
      </c>
      <c r="G274" s="1064" t="str">
        <f>IF(ISTEXT(E274),E274,(E274/E22)*G22)</f>
        <v/>
      </c>
      <c r="H274" s="1062" t="str">
        <f>IF(A274=H16,D274,"")</f>
        <v/>
      </c>
      <c r="I274" s="1065" t="str">
        <f>IF(A274=H16,C274,"")</f>
        <v/>
      </c>
      <c r="J274" s="1066" t="str">
        <f>IF(ISTEXT(H274),H274,(H274/H22)*J22)</f>
        <v/>
      </c>
      <c r="K274" s="1062" t="str">
        <f>IF(A274=K16,D274,"")</f>
        <v/>
      </c>
      <c r="L274" s="1067" t="str">
        <f>IF(A274=K16,C274,"")</f>
        <v/>
      </c>
      <c r="M274" s="1068" t="str">
        <f>IF(ISTEXT(K274),K274,(K274/K22)*M22)</f>
        <v/>
      </c>
      <c r="N274" s="1062" t="str">
        <f>IF(A274=N16,D274,"")</f>
        <v/>
      </c>
      <c r="O274" s="1069" t="str">
        <f>IF(A274=N16,C274,"")</f>
        <v/>
      </c>
      <c r="P274" s="1070" t="str">
        <f>IF(ISTEXT(N274),N274,(N274/N22)*P22)</f>
        <v/>
      </c>
      <c r="Q274" s="1062" t="str">
        <f>IF(A274=Q16,D274,"")</f>
        <v/>
      </c>
      <c r="R274" s="1071" t="str">
        <f>IF(A274=Q16,C274,"")</f>
        <v/>
      </c>
      <c r="S274" s="1072" t="str">
        <f>IF(ISTEXT(Q274),Q274,(Q274/Q22)*S22)</f>
        <v/>
      </c>
      <c r="T274" s="1062" t="str">
        <f>IF(A274=T16,D274,"")</f>
        <v/>
      </c>
      <c r="U274" s="1073" t="str">
        <f>IF(A274=T16,C274,"")</f>
        <v/>
      </c>
      <c r="V274" s="1074" t="str">
        <f>IF(ISTEXT(T274),T274,(T274/T22)*V22)</f>
        <v/>
      </c>
      <c r="W274" s="1062" t="str">
        <f>IF(A274=W16,D274,"")</f>
        <v/>
      </c>
      <c r="X274" s="1075" t="str">
        <f>IF(A274=W16,C274,"")</f>
        <v/>
      </c>
      <c r="Y274" s="1076" t="str">
        <f>IF(ISTEXT(W274),W274,(W274/W22)*Y22)</f>
        <v/>
      </c>
      <c r="Z274" s="1062" t="str">
        <f>IF(A274=Z16,D274,"")</f>
        <v/>
      </c>
      <c r="AA274" s="1077" t="str">
        <f>IF(A274=Z16,C274,"")</f>
        <v/>
      </c>
      <c r="AB274" s="1078" t="str">
        <f>IF(ISTEXT(Z274),Z274,(Z274/Z22)*AB22)</f>
        <v/>
      </c>
      <c r="AC274" s="1062" t="str">
        <f>IF(A274=AC16,D274,"")</f>
        <v/>
      </c>
      <c r="AD274" s="1079" t="str">
        <f>IF(A274=AC16,C274,"")</f>
        <v/>
      </c>
      <c r="AE274" s="1080" t="str">
        <f>IF(ISTEXT(AC274),AC274,(AC274/AC22)*AE22)</f>
        <v/>
      </c>
      <c r="AF274" s="1062" t="str">
        <f>IF(A274=AF16,D274,"")</f>
        <v/>
      </c>
      <c r="AG274" s="1081" t="str">
        <f>IF(A274=AF16,C274,"")</f>
        <v/>
      </c>
      <c r="AH274" s="1082" t="str">
        <f>IF(ISTEXT(AF274),AF274,(AF274/AF22)*AH22)</f>
        <v/>
      </c>
      <c r="AI274" s="1062" t="str">
        <f>IF(A274=AI16,D274,"")</f>
        <v/>
      </c>
      <c r="AJ274" s="1083" t="str">
        <f>IF(A274=AI16,C274,"")</f>
        <v/>
      </c>
      <c r="AK274" s="1084" t="str">
        <f>IF(ISTEXT(AI274),AI274,(AI274/AI22)*AK22)</f>
        <v/>
      </c>
      <c r="AL274" s="1062" t="str">
        <f>IF(A274=AL16,D274,"")</f>
        <v/>
      </c>
      <c r="AM274" s="1085" t="str">
        <f>IF(A274=AL16,C274,"")</f>
        <v/>
      </c>
      <c r="AN274" s="1086" t="str">
        <f>IF(ISTEXT(AL274),AL274,(AL274/AL22)*AN22)</f>
        <v/>
      </c>
      <c r="AO274" s="1062" t="str">
        <f>IF(A274=AO16,D274,"")</f>
        <v/>
      </c>
      <c r="AP274" s="1087" t="str">
        <f>IF(A274=AO16,C274,"")</f>
        <v/>
      </c>
      <c r="AQ274" s="1088" t="str">
        <f>IF(ISTEXT(AO274),AO274,(AO274/AO22)*AQ22)</f>
        <v/>
      </c>
      <c r="AR274" s="1062" t="str">
        <f>IF(A274=AR16,D274,"")</f>
        <v/>
      </c>
      <c r="AS274" s="1089" t="str">
        <f>IF(A274=AR16,C274,"")</f>
        <v/>
      </c>
      <c r="AT274" s="1090" t="str">
        <f>IF(ISTEXT(AR274),AR274,(AR274/AR22)*AT22)</f>
        <v/>
      </c>
      <c r="AU274" s="1062" t="str">
        <f>IF(A274=AU16,D274,"")</f>
        <v/>
      </c>
      <c r="AV274" s="1091" t="str">
        <f>IF(A274=AU16,C274,"")</f>
        <v/>
      </c>
      <c r="AW274" s="1092" t="str">
        <f>IF(ISTEXT(AU274),AU274,(AU274/AU22)*AW22)</f>
        <v/>
      </c>
    </row>
    <row r="275" spans="1:49" ht="18.75">
      <c r="A275" s="1058"/>
      <c r="B275" s="1352"/>
      <c r="C275" s="1409"/>
      <c r="D275" s="1410"/>
      <c r="E275" s="1062" t="str">
        <f>IF(A275=E16,D275,"")</f>
        <v/>
      </c>
      <c r="F275" s="1063" t="str">
        <f>IF(A275=E16,C275,"")</f>
        <v/>
      </c>
      <c r="G275" s="1064" t="str">
        <f>IF(ISTEXT(E275),E275,(E275/E22)*G22)</f>
        <v/>
      </c>
      <c r="H275" s="1062" t="str">
        <f>IF(A275=H16,D275,"")</f>
        <v/>
      </c>
      <c r="I275" s="1065" t="str">
        <f>IF(A275=H16,C275,"")</f>
        <v/>
      </c>
      <c r="J275" s="1066" t="str">
        <f>IF(ISTEXT(H275),H275,(H275/H22)*J22)</f>
        <v/>
      </c>
      <c r="K275" s="1062" t="str">
        <f>IF(A275=K16,D275,"")</f>
        <v/>
      </c>
      <c r="L275" s="1067" t="str">
        <f>IF(A275=K16,C275,"")</f>
        <v/>
      </c>
      <c r="M275" s="1068" t="str">
        <f>IF(ISTEXT(K275),K275,(K275/K22)*M22)</f>
        <v/>
      </c>
      <c r="N275" s="1062" t="str">
        <f>IF(A275=N16,D275,"")</f>
        <v/>
      </c>
      <c r="O275" s="1069" t="str">
        <f>IF(A275=N16,C275,"")</f>
        <v/>
      </c>
      <c r="P275" s="1070" t="str">
        <f>IF(ISTEXT(N275),N275,(N275/N22)*P22)</f>
        <v/>
      </c>
      <c r="Q275" s="1062" t="str">
        <f>IF(A275=Q16,D275,"")</f>
        <v/>
      </c>
      <c r="R275" s="1071" t="str">
        <f>IF(A275=Q16,C275,"")</f>
        <v/>
      </c>
      <c r="S275" s="1072" t="str">
        <f>IF(ISTEXT(Q275),Q275,(Q275/Q22)*S22)</f>
        <v/>
      </c>
      <c r="T275" s="1062" t="str">
        <f>IF(A275=T16,D275,"")</f>
        <v/>
      </c>
      <c r="U275" s="1073" t="str">
        <f>IF(A275=T16,C275,"")</f>
        <v/>
      </c>
      <c r="V275" s="1074" t="str">
        <f>IF(ISTEXT(T275),T275,(T275/T22)*V22)</f>
        <v/>
      </c>
      <c r="W275" s="1062" t="str">
        <f>IF(A275=W16,D275,"")</f>
        <v/>
      </c>
      <c r="X275" s="1075" t="str">
        <f>IF(A275=W16,C275,"")</f>
        <v/>
      </c>
      <c r="Y275" s="1076" t="str">
        <f>IF(ISTEXT(W275),W275,(W275/W22)*Y22)</f>
        <v/>
      </c>
      <c r="Z275" s="1062" t="str">
        <f>IF(A275=Z16,D275,"")</f>
        <v/>
      </c>
      <c r="AA275" s="1077" t="str">
        <f>IF(A275=Z16,C275,"")</f>
        <v/>
      </c>
      <c r="AB275" s="1078" t="str">
        <f>IF(ISTEXT(Z275),Z275,(Z275/Z22)*AB22)</f>
        <v/>
      </c>
      <c r="AC275" s="1062" t="str">
        <f>IF(A275=AC16,D275,"")</f>
        <v/>
      </c>
      <c r="AD275" s="1079" t="str">
        <f>IF(A275=AC16,C275,"")</f>
        <v/>
      </c>
      <c r="AE275" s="1080" t="str">
        <f>IF(ISTEXT(AC275),AC275,(AC275/AC22)*AE22)</f>
        <v/>
      </c>
      <c r="AF275" s="1062" t="str">
        <f>IF(A275=AF16,D275,"")</f>
        <v/>
      </c>
      <c r="AG275" s="1081" t="str">
        <f>IF(A275=AF16,C275,"")</f>
        <v/>
      </c>
      <c r="AH275" s="1082" t="str">
        <f>IF(ISTEXT(AF275),AF275,(AF275/AF22)*AH22)</f>
        <v/>
      </c>
      <c r="AI275" s="1062" t="str">
        <f>IF(A275=AI16,D275,"")</f>
        <v/>
      </c>
      <c r="AJ275" s="1083" t="str">
        <f>IF(A275=AI16,C275,"")</f>
        <v/>
      </c>
      <c r="AK275" s="1084" t="str">
        <f>IF(ISTEXT(AI275),AI275,(AI275/AI22)*AK22)</f>
        <v/>
      </c>
      <c r="AL275" s="1062" t="str">
        <f>IF(A275=AL16,D275,"")</f>
        <v/>
      </c>
      <c r="AM275" s="1085" t="str">
        <f>IF(A275=AL16,C275,"")</f>
        <v/>
      </c>
      <c r="AN275" s="1086" t="str">
        <f>IF(ISTEXT(AL275),AL275,(AL275/AL22)*AN22)</f>
        <v/>
      </c>
      <c r="AO275" s="1062" t="str">
        <f>IF(A275=AO16,D275,"")</f>
        <v/>
      </c>
      <c r="AP275" s="1087" t="str">
        <f>IF(A275=AO16,C275,"")</f>
        <v/>
      </c>
      <c r="AQ275" s="1088" t="str">
        <f>IF(ISTEXT(AO275),AO275,(AO275/AO22)*AQ22)</f>
        <v/>
      </c>
      <c r="AR275" s="1062" t="str">
        <f>IF(A275=AR16,D275,"")</f>
        <v/>
      </c>
      <c r="AS275" s="1089" t="str">
        <f>IF(A275=AR16,C275,"")</f>
        <v/>
      </c>
      <c r="AT275" s="1090" t="str">
        <f>IF(ISTEXT(AR275),AR275,(AR275/AR22)*AT22)</f>
        <v/>
      </c>
      <c r="AU275" s="1062" t="str">
        <f>IF(A275=AU16,D275,"")</f>
        <v/>
      </c>
      <c r="AV275" s="1091" t="str">
        <f>IF(A275=AU16,C275,"")</f>
        <v/>
      </c>
      <c r="AW275" s="1092" t="str">
        <f>IF(ISTEXT(AU275),AU275,(AU275/AU22)*AW22)</f>
        <v/>
      </c>
    </row>
    <row r="276" spans="1:49" ht="18.75">
      <c r="A276" s="1058"/>
      <c r="B276" s="1352"/>
      <c r="C276" s="1409"/>
      <c r="D276" s="1410"/>
      <c r="E276" s="1062" t="str">
        <f>IF(A276=E16,D276,"")</f>
        <v/>
      </c>
      <c r="F276" s="1063" t="str">
        <f>IF(A276=E16,C276,"")</f>
        <v/>
      </c>
      <c r="G276" s="1064" t="str">
        <f>IF(ISTEXT(E276),E276,(E276/E22)*G22)</f>
        <v/>
      </c>
      <c r="H276" s="1062" t="str">
        <f>IF(A276=H16,D276,"")</f>
        <v/>
      </c>
      <c r="I276" s="1065" t="str">
        <f>IF(A276=H16,C276,"")</f>
        <v/>
      </c>
      <c r="J276" s="1066" t="str">
        <f>IF(ISTEXT(H276),H276,(H276/H22)*J22)</f>
        <v/>
      </c>
      <c r="K276" s="1062" t="str">
        <f>IF(A276=K16,D276,"")</f>
        <v/>
      </c>
      <c r="L276" s="1067" t="str">
        <f>IF(A276=K16,C276,"")</f>
        <v/>
      </c>
      <c r="M276" s="1068" t="str">
        <f>IF(ISTEXT(K276),K276,(K276/K22)*M22)</f>
        <v/>
      </c>
      <c r="N276" s="1062" t="str">
        <f>IF(A276=N16,D276,"")</f>
        <v/>
      </c>
      <c r="O276" s="1069" t="str">
        <f>IF(A276=N16,C276,"")</f>
        <v/>
      </c>
      <c r="P276" s="1070" t="str">
        <f>IF(ISTEXT(N276),N276,(N276/N22)*P22)</f>
        <v/>
      </c>
      <c r="Q276" s="1062" t="str">
        <f>IF(A276=Q16,D276,"")</f>
        <v/>
      </c>
      <c r="R276" s="1071" t="str">
        <f>IF(A276=Q16,C276,"")</f>
        <v/>
      </c>
      <c r="S276" s="1072" t="str">
        <f>IF(ISTEXT(Q276),Q276,(Q276/Q22)*S22)</f>
        <v/>
      </c>
      <c r="T276" s="1062" t="str">
        <f>IF(A276=T16,D276,"")</f>
        <v/>
      </c>
      <c r="U276" s="1073" t="str">
        <f>IF(A276=T16,C276,"")</f>
        <v/>
      </c>
      <c r="V276" s="1074" t="str">
        <f>IF(ISTEXT(T276),T276,(T276/T22)*V22)</f>
        <v/>
      </c>
      <c r="W276" s="1062" t="str">
        <f>IF(A276=W16,D276,"")</f>
        <v/>
      </c>
      <c r="X276" s="1075" t="str">
        <f>IF(A276=W16,C276,"")</f>
        <v/>
      </c>
      <c r="Y276" s="1076" t="str">
        <f>IF(ISTEXT(W276),W276,(W276/W22)*Y22)</f>
        <v/>
      </c>
      <c r="Z276" s="1062" t="str">
        <f>IF(A276=Z16,D276,"")</f>
        <v/>
      </c>
      <c r="AA276" s="1077" t="str">
        <f>IF(A276=Z16,C276,"")</f>
        <v/>
      </c>
      <c r="AB276" s="1078" t="str">
        <f>IF(ISTEXT(Z276),Z276,(Z276/Z22)*AB22)</f>
        <v/>
      </c>
      <c r="AC276" s="1062" t="str">
        <f>IF(A276=AC16,D276,"")</f>
        <v/>
      </c>
      <c r="AD276" s="1079" t="str">
        <f>IF(A276=AC16,C276,"")</f>
        <v/>
      </c>
      <c r="AE276" s="1080" t="str">
        <f>IF(ISTEXT(AC276),AC276,(AC276/AC22)*AE22)</f>
        <v/>
      </c>
      <c r="AF276" s="1062" t="str">
        <f>IF(A276=AF16,D276,"")</f>
        <v/>
      </c>
      <c r="AG276" s="1081" t="str">
        <f>IF(A276=AF16,C276,"")</f>
        <v/>
      </c>
      <c r="AH276" s="1082" t="str">
        <f>IF(ISTEXT(AF276),AF276,(AF276/AF22)*AH22)</f>
        <v/>
      </c>
      <c r="AI276" s="1062" t="str">
        <f>IF(A276=AI16,D276,"")</f>
        <v/>
      </c>
      <c r="AJ276" s="1083" t="str">
        <f>IF(A276=AI16,C276,"")</f>
        <v/>
      </c>
      <c r="AK276" s="1084" t="str">
        <f>IF(ISTEXT(AI276),AI276,(AI276/AI22)*AK22)</f>
        <v/>
      </c>
      <c r="AL276" s="1062" t="str">
        <f>IF(A276=AL16,D276,"")</f>
        <v/>
      </c>
      <c r="AM276" s="1085" t="str">
        <f>IF(A276=AL16,C276,"")</f>
        <v/>
      </c>
      <c r="AN276" s="1086" t="str">
        <f>IF(ISTEXT(AL276),AL276,(AL276/AL22)*AN22)</f>
        <v/>
      </c>
      <c r="AO276" s="1062" t="str">
        <f>IF(A276=AO16,D276,"")</f>
        <v/>
      </c>
      <c r="AP276" s="1087" t="str">
        <f>IF(A276=AO16,C276,"")</f>
        <v/>
      </c>
      <c r="AQ276" s="1088" t="str">
        <f>IF(ISTEXT(AO276),AO276,(AO276/AO22)*AQ22)</f>
        <v/>
      </c>
      <c r="AR276" s="1062" t="str">
        <f>IF(A276=AR16,D276,"")</f>
        <v/>
      </c>
      <c r="AS276" s="1089" t="str">
        <f>IF(A276=AR16,C276,"")</f>
        <v/>
      </c>
      <c r="AT276" s="1090" t="str">
        <f>IF(ISTEXT(AR276),AR276,(AR276/AR22)*AT22)</f>
        <v/>
      </c>
      <c r="AU276" s="1062" t="str">
        <f>IF(A276=AU16,D276,"")</f>
        <v/>
      </c>
      <c r="AV276" s="1091" t="str">
        <f>IF(A276=AU16,C276,"")</f>
        <v/>
      </c>
      <c r="AW276" s="1092" t="str">
        <f>IF(ISTEXT(AU276),AU276,(AU276/AU22)*AW22)</f>
        <v/>
      </c>
    </row>
    <row r="277" spans="1:49" ht="18.75">
      <c r="A277" s="1058"/>
      <c r="B277" s="1352"/>
      <c r="C277" s="1409"/>
      <c r="D277" s="1410"/>
      <c r="E277" s="1062" t="str">
        <f>IF(A277=E16,D277,"")</f>
        <v/>
      </c>
      <c r="F277" s="1063" t="str">
        <f>IF(A277=E16,C277,"")</f>
        <v/>
      </c>
      <c r="G277" s="1064" t="str">
        <f>IF(ISTEXT(E277),E277,(E277/E22)*G22)</f>
        <v/>
      </c>
      <c r="H277" s="1062" t="str">
        <f>IF(A277=H16,D277,"")</f>
        <v/>
      </c>
      <c r="I277" s="1065" t="str">
        <f>IF(A277=H16,C277,"")</f>
        <v/>
      </c>
      <c r="J277" s="1066" t="str">
        <f>IF(ISTEXT(H277),H277,(H277/H22)*J22)</f>
        <v/>
      </c>
      <c r="K277" s="1062" t="str">
        <f>IF(A277=K16,D277,"")</f>
        <v/>
      </c>
      <c r="L277" s="1067" t="str">
        <f>IF(A277=K16,C277,"")</f>
        <v/>
      </c>
      <c r="M277" s="1068" t="str">
        <f>IF(ISTEXT(K277),K277,(K277/K22)*M22)</f>
        <v/>
      </c>
      <c r="N277" s="1062" t="str">
        <f>IF(A277=N16,D277,"")</f>
        <v/>
      </c>
      <c r="O277" s="1069" t="str">
        <f>IF(A277=N16,C277,"")</f>
        <v/>
      </c>
      <c r="P277" s="1070" t="str">
        <f>IF(ISTEXT(N277),N277,(N277/N22)*P22)</f>
        <v/>
      </c>
      <c r="Q277" s="1062" t="str">
        <f>IF(A277=Q16,D277,"")</f>
        <v/>
      </c>
      <c r="R277" s="1071" t="str">
        <f>IF(A277=Q16,C277,"")</f>
        <v/>
      </c>
      <c r="S277" s="1072" t="str">
        <f>IF(ISTEXT(Q277),Q277,(Q277/Q22)*S22)</f>
        <v/>
      </c>
      <c r="T277" s="1062" t="str">
        <f>IF(A277=T16,D277,"")</f>
        <v/>
      </c>
      <c r="U277" s="1073" t="str">
        <f>IF(A277=T16,C277,"")</f>
        <v/>
      </c>
      <c r="V277" s="1074" t="str">
        <f>IF(ISTEXT(T277),T277,(T277/T22)*V22)</f>
        <v/>
      </c>
      <c r="W277" s="1062" t="str">
        <f>IF(A277=W16,D277,"")</f>
        <v/>
      </c>
      <c r="X277" s="1075" t="str">
        <f>IF(A277=W16,C277,"")</f>
        <v/>
      </c>
      <c r="Y277" s="1076" t="str">
        <f>IF(ISTEXT(W277),W277,(W277/W22)*Y22)</f>
        <v/>
      </c>
      <c r="Z277" s="1062" t="str">
        <f>IF(A277=Z16,D277,"")</f>
        <v/>
      </c>
      <c r="AA277" s="1077" t="str">
        <f>IF(A277=Z16,C277,"")</f>
        <v/>
      </c>
      <c r="AB277" s="1078" t="str">
        <f>IF(ISTEXT(Z277),Z277,(Z277/Z22)*AB22)</f>
        <v/>
      </c>
      <c r="AC277" s="1062" t="str">
        <f>IF(A277=AC16,D277,"")</f>
        <v/>
      </c>
      <c r="AD277" s="1079" t="str">
        <f>IF(A277=AC16,C277,"")</f>
        <v/>
      </c>
      <c r="AE277" s="1080" t="str">
        <f>IF(ISTEXT(AC277),AC277,(AC277/AC22)*AE22)</f>
        <v/>
      </c>
      <c r="AF277" s="1062" t="str">
        <f>IF(A277=AF16,D277,"")</f>
        <v/>
      </c>
      <c r="AG277" s="1081" t="str">
        <f>IF(A277=AF16,C277,"")</f>
        <v/>
      </c>
      <c r="AH277" s="1082" t="str">
        <f>IF(ISTEXT(AF277),AF277,(AF277/AF22)*AH22)</f>
        <v/>
      </c>
      <c r="AI277" s="1062" t="str">
        <f>IF(A277=AI16,D277,"")</f>
        <v/>
      </c>
      <c r="AJ277" s="1083" t="str">
        <f>IF(A277=AI16,C277,"")</f>
        <v/>
      </c>
      <c r="AK277" s="1084" t="str">
        <f>IF(ISTEXT(AI277),AI277,(AI277/AI22)*AK22)</f>
        <v/>
      </c>
      <c r="AL277" s="1062" t="str">
        <f>IF(A277=AL16,D277,"")</f>
        <v/>
      </c>
      <c r="AM277" s="1085" t="str">
        <f>IF(A277=AL16,C277,"")</f>
        <v/>
      </c>
      <c r="AN277" s="1086" t="str">
        <f>IF(ISTEXT(AL277),AL277,(AL277/AL22)*AN22)</f>
        <v/>
      </c>
      <c r="AO277" s="1062" t="str">
        <f>IF(A277=AO16,D277,"")</f>
        <v/>
      </c>
      <c r="AP277" s="1087" t="str">
        <f>IF(A277=AO16,C277,"")</f>
        <v/>
      </c>
      <c r="AQ277" s="1088" t="str">
        <f>IF(ISTEXT(AO277),AO277,(AO277/AO22)*AQ22)</f>
        <v/>
      </c>
      <c r="AR277" s="1062" t="str">
        <f>IF(A277=AR16,D277,"")</f>
        <v/>
      </c>
      <c r="AS277" s="1089" t="str">
        <f>IF(A277=AR16,C277,"")</f>
        <v/>
      </c>
      <c r="AT277" s="1090" t="str">
        <f>IF(ISTEXT(AR277),AR277,(AR277/AR22)*AT22)</f>
        <v/>
      </c>
      <c r="AU277" s="1062" t="str">
        <f>IF(A277=AU16,D277,"")</f>
        <v/>
      </c>
      <c r="AV277" s="1091" t="str">
        <f>IF(A277=AU16,C277,"")</f>
        <v/>
      </c>
      <c r="AW277" s="1092" t="str">
        <f>IF(ISTEXT(AU277),AU277,(AU277/AU22)*AW22)</f>
        <v/>
      </c>
    </row>
    <row r="278" spans="1:49" ht="18.75">
      <c r="A278" s="1058"/>
      <c r="B278" s="1352"/>
      <c r="C278" s="1409"/>
      <c r="D278" s="1410"/>
      <c r="E278" s="1062" t="str">
        <f>IF(A278=E16,D278,"")</f>
        <v/>
      </c>
      <c r="F278" s="1063" t="str">
        <f>IF(A278=E16,C278,"")</f>
        <v/>
      </c>
      <c r="G278" s="1064" t="str">
        <f>IF(ISTEXT(E278),E278,(E278/E22)*G22)</f>
        <v/>
      </c>
      <c r="H278" s="1062" t="str">
        <f>IF(A278=H16,D278,"")</f>
        <v/>
      </c>
      <c r="I278" s="1065" t="str">
        <f>IF(A278=H16,C278,"")</f>
        <v/>
      </c>
      <c r="J278" s="1066" t="str">
        <f>IF(ISTEXT(H278),H278,(H278/H22)*J22)</f>
        <v/>
      </c>
      <c r="K278" s="1062" t="str">
        <f>IF(A278=K16,D278,"")</f>
        <v/>
      </c>
      <c r="L278" s="1067" t="str">
        <f>IF(A278=K16,C278,"")</f>
        <v/>
      </c>
      <c r="M278" s="1068" t="str">
        <f>IF(ISTEXT(K278),K278,(K278/K22)*M22)</f>
        <v/>
      </c>
      <c r="N278" s="1062" t="str">
        <f>IF(A278=N16,D278,"")</f>
        <v/>
      </c>
      <c r="O278" s="1069" t="str">
        <f>IF(A278=N16,C278,"")</f>
        <v/>
      </c>
      <c r="P278" s="1070" t="str">
        <f>IF(ISTEXT(N278),N278,(N278/N22)*P22)</f>
        <v/>
      </c>
      <c r="Q278" s="1062" t="str">
        <f>IF(A278=Q16,D278,"")</f>
        <v/>
      </c>
      <c r="R278" s="1071" t="str">
        <f>IF(A278=Q16,C278,"")</f>
        <v/>
      </c>
      <c r="S278" s="1072" t="str">
        <f>IF(ISTEXT(Q278),Q278,(Q278/Q22)*S22)</f>
        <v/>
      </c>
      <c r="T278" s="1062" t="str">
        <f>IF(A278=T16,D278,"")</f>
        <v/>
      </c>
      <c r="U278" s="1073" t="str">
        <f>IF(A278=T16,C278,"")</f>
        <v/>
      </c>
      <c r="V278" s="1074" t="str">
        <f>IF(ISTEXT(T278),T278,(T278/T22)*V22)</f>
        <v/>
      </c>
      <c r="W278" s="1062" t="str">
        <f>IF(A278=W16,D278,"")</f>
        <v/>
      </c>
      <c r="X278" s="1075" t="str">
        <f>IF(A278=W16,C278,"")</f>
        <v/>
      </c>
      <c r="Y278" s="1076" t="str">
        <f>IF(ISTEXT(W278),W278,(W278/W22)*Y22)</f>
        <v/>
      </c>
      <c r="Z278" s="1062" t="str">
        <f>IF(A278=Z16,D278,"")</f>
        <v/>
      </c>
      <c r="AA278" s="1077" t="str">
        <f>IF(A278=Z16,C278,"")</f>
        <v/>
      </c>
      <c r="AB278" s="1078" t="str">
        <f>IF(ISTEXT(Z278),Z278,(Z278/Z22)*AB22)</f>
        <v/>
      </c>
      <c r="AC278" s="1062" t="str">
        <f>IF(A278=AC16,D278,"")</f>
        <v/>
      </c>
      <c r="AD278" s="1079" t="str">
        <f>IF(A278=AC16,C278,"")</f>
        <v/>
      </c>
      <c r="AE278" s="1080" t="str">
        <f>IF(ISTEXT(AC278),AC278,(AC278/AC22)*AE22)</f>
        <v/>
      </c>
      <c r="AF278" s="1062" t="str">
        <f>IF(A278=AF16,D278,"")</f>
        <v/>
      </c>
      <c r="AG278" s="1081" t="str">
        <f>IF(A278=AF16,C278,"")</f>
        <v/>
      </c>
      <c r="AH278" s="1082" t="str">
        <f>IF(ISTEXT(AF278),AF278,(AF278/AF22)*AH22)</f>
        <v/>
      </c>
      <c r="AI278" s="1062" t="str">
        <f>IF(A278=AI16,D278,"")</f>
        <v/>
      </c>
      <c r="AJ278" s="1083" t="str">
        <f>IF(A278=AI16,C278,"")</f>
        <v/>
      </c>
      <c r="AK278" s="1084" t="str">
        <f>IF(ISTEXT(AI278),AI278,(AI278/AI22)*AK22)</f>
        <v/>
      </c>
      <c r="AL278" s="1062" t="str">
        <f>IF(A278=AL16,D278,"")</f>
        <v/>
      </c>
      <c r="AM278" s="1085" t="str">
        <f>IF(A278=AL16,C278,"")</f>
        <v/>
      </c>
      <c r="AN278" s="1086" t="str">
        <f>IF(ISTEXT(AL278),AL278,(AL278/AL22)*AN22)</f>
        <v/>
      </c>
      <c r="AO278" s="1062" t="str">
        <f>IF(A278=AO16,D278,"")</f>
        <v/>
      </c>
      <c r="AP278" s="1087" t="str">
        <f>IF(A278=AO16,C278,"")</f>
        <v/>
      </c>
      <c r="AQ278" s="1088" t="str">
        <f>IF(ISTEXT(AO278),AO278,(AO278/AO22)*AQ22)</f>
        <v/>
      </c>
      <c r="AR278" s="1062" t="str">
        <f>IF(A278=AR16,D278,"")</f>
        <v/>
      </c>
      <c r="AS278" s="1089" t="str">
        <f>IF(A278=AR16,C278,"")</f>
        <v/>
      </c>
      <c r="AT278" s="1090" t="str">
        <f>IF(ISTEXT(AR278),AR278,(AR278/AR22)*AT22)</f>
        <v/>
      </c>
      <c r="AU278" s="1062" t="str">
        <f>IF(A278=AU16,D278,"")</f>
        <v/>
      </c>
      <c r="AV278" s="1091" t="str">
        <f>IF(A278=AU16,C278,"")</f>
        <v/>
      </c>
      <c r="AW278" s="1092" t="str">
        <f>IF(ISTEXT(AU278),AU278,(AU278/AU22)*AW22)</f>
        <v/>
      </c>
    </row>
    <row r="279" spans="1:49" ht="18.75">
      <c r="A279" s="1058"/>
      <c r="B279" s="1352"/>
      <c r="C279" s="1409"/>
      <c r="D279" s="1410"/>
      <c r="E279" s="1062" t="str">
        <f>IF(A279=E16,D279,"")</f>
        <v/>
      </c>
      <c r="F279" s="1063" t="str">
        <f>IF(A279=E16,C279,"")</f>
        <v/>
      </c>
      <c r="G279" s="1064" t="str">
        <f>IF(ISTEXT(E279),E279,(E279/E22)*G22)</f>
        <v/>
      </c>
      <c r="H279" s="1062" t="str">
        <f>IF(A279=H16,D279,"")</f>
        <v/>
      </c>
      <c r="I279" s="1065" t="str">
        <f>IF(A279=H16,C279,"")</f>
        <v/>
      </c>
      <c r="J279" s="1066" t="str">
        <f>IF(ISTEXT(H279),H279,(H279/H22)*J22)</f>
        <v/>
      </c>
      <c r="K279" s="1062" t="str">
        <f>IF(A279=K16,D279,"")</f>
        <v/>
      </c>
      <c r="L279" s="1067" t="str">
        <f>IF(A279=K16,C279,"")</f>
        <v/>
      </c>
      <c r="M279" s="1068" t="str">
        <f>IF(ISTEXT(K279),K279,(K279/K22)*M22)</f>
        <v/>
      </c>
      <c r="N279" s="1062" t="str">
        <f>IF(A279=N16,D279,"")</f>
        <v/>
      </c>
      <c r="O279" s="1069" t="str">
        <f>IF(A279=N16,C279,"")</f>
        <v/>
      </c>
      <c r="P279" s="1070" t="str">
        <f>IF(ISTEXT(N279),N279,(N279/N22)*P22)</f>
        <v/>
      </c>
      <c r="Q279" s="1062" t="str">
        <f>IF(A279=Q16,D279,"")</f>
        <v/>
      </c>
      <c r="R279" s="1071" t="str">
        <f>IF(A279=Q16,C279,"")</f>
        <v/>
      </c>
      <c r="S279" s="1072" t="str">
        <f>IF(ISTEXT(Q279),Q279,(Q279/Q22)*S22)</f>
        <v/>
      </c>
      <c r="T279" s="1062" t="str">
        <f>IF(A279=T16,D279,"")</f>
        <v/>
      </c>
      <c r="U279" s="1073" t="str">
        <f>IF(A279=T16,C279,"")</f>
        <v/>
      </c>
      <c r="V279" s="1074" t="str">
        <f>IF(ISTEXT(T279),T279,(T279/T22)*V22)</f>
        <v/>
      </c>
      <c r="W279" s="1062" t="str">
        <f>IF(A279=W16,D279,"")</f>
        <v/>
      </c>
      <c r="X279" s="1075" t="str">
        <f>IF(A279=W16,C279,"")</f>
        <v/>
      </c>
      <c r="Y279" s="1076" t="str">
        <f>IF(ISTEXT(W279),W279,(W279/W22)*Y22)</f>
        <v/>
      </c>
      <c r="Z279" s="1062" t="str">
        <f>IF(A279=Z16,D279,"")</f>
        <v/>
      </c>
      <c r="AA279" s="1077" t="str">
        <f>IF(A279=Z16,C279,"")</f>
        <v/>
      </c>
      <c r="AB279" s="1078" t="str">
        <f>IF(ISTEXT(Z279),Z279,(Z279/Z22)*AB22)</f>
        <v/>
      </c>
      <c r="AC279" s="1062" t="str">
        <f>IF(A279=AC16,D279,"")</f>
        <v/>
      </c>
      <c r="AD279" s="1079" t="str">
        <f>IF(A279=AC16,C279,"")</f>
        <v/>
      </c>
      <c r="AE279" s="1080" t="str">
        <f>IF(ISTEXT(AC279),AC279,(AC279/AC22)*AE22)</f>
        <v/>
      </c>
      <c r="AF279" s="1062" t="str">
        <f>IF(A279=AF16,D279,"")</f>
        <v/>
      </c>
      <c r="AG279" s="1081" t="str">
        <f>IF(A279=AF16,C279,"")</f>
        <v/>
      </c>
      <c r="AH279" s="1082" t="str">
        <f>IF(ISTEXT(AF279),AF279,(AF279/AF22)*AH22)</f>
        <v/>
      </c>
      <c r="AI279" s="1062" t="str">
        <f>IF(A279=AI16,D279,"")</f>
        <v/>
      </c>
      <c r="AJ279" s="1083" t="str">
        <f>IF(A279=AI16,C279,"")</f>
        <v/>
      </c>
      <c r="AK279" s="1084" t="str">
        <f>IF(ISTEXT(AI279),AI279,(AI279/AI22)*AK22)</f>
        <v/>
      </c>
      <c r="AL279" s="1062" t="str">
        <f>IF(A279=AL16,D279,"")</f>
        <v/>
      </c>
      <c r="AM279" s="1085" t="str">
        <f>IF(A279=AL16,C279,"")</f>
        <v/>
      </c>
      <c r="AN279" s="1086" t="str">
        <f>IF(ISTEXT(AL279),AL279,(AL279/AL22)*AN22)</f>
        <v/>
      </c>
      <c r="AO279" s="1062" t="str">
        <f>IF(A279=AO16,D279,"")</f>
        <v/>
      </c>
      <c r="AP279" s="1087" t="str">
        <f>IF(A279=AO16,C279,"")</f>
        <v/>
      </c>
      <c r="AQ279" s="1088" t="str">
        <f>IF(ISTEXT(AO279),AO279,(AO279/AO22)*AQ22)</f>
        <v/>
      </c>
      <c r="AR279" s="1062" t="str">
        <f>IF(A279=AR16,D279,"")</f>
        <v/>
      </c>
      <c r="AS279" s="1089" t="str">
        <f>IF(A279=AR16,C279,"")</f>
        <v/>
      </c>
      <c r="AT279" s="1090" t="str">
        <f>IF(ISTEXT(AR279),AR279,(AR279/AR22)*AT22)</f>
        <v/>
      </c>
      <c r="AU279" s="1062" t="str">
        <f>IF(A279=AU16,D279,"")</f>
        <v/>
      </c>
      <c r="AV279" s="1091" t="str">
        <f>IF(A279=AU16,C279,"")</f>
        <v/>
      </c>
      <c r="AW279" s="1092" t="str">
        <f>IF(ISTEXT(AU279),AU279,(AU279/AU22)*AW22)</f>
        <v/>
      </c>
    </row>
    <row r="280" spans="1:49" ht="18.75">
      <c r="A280" s="1058"/>
      <c r="B280" s="1352"/>
      <c r="C280" s="1409"/>
      <c r="D280" s="1410"/>
      <c r="E280" s="1062" t="str">
        <f>IF(A280=E16,D280,"")</f>
        <v/>
      </c>
      <c r="F280" s="1063" t="str">
        <f>IF(A280=E16,C280,"")</f>
        <v/>
      </c>
      <c r="G280" s="1064" t="str">
        <f>IF(ISTEXT(E280),E280,(E280/E22)*G22)</f>
        <v/>
      </c>
      <c r="H280" s="1062" t="str">
        <f>IF(A280=H16,D280,"")</f>
        <v/>
      </c>
      <c r="I280" s="1065" t="str">
        <f>IF(A280=H16,C280,"")</f>
        <v/>
      </c>
      <c r="J280" s="1066" t="str">
        <f>IF(ISTEXT(H280),H280,(H280/H22)*J22)</f>
        <v/>
      </c>
      <c r="K280" s="1062" t="str">
        <f>IF(A280=K16,D280,"")</f>
        <v/>
      </c>
      <c r="L280" s="1067" t="str">
        <f>IF(A280=K16,C280,"")</f>
        <v/>
      </c>
      <c r="M280" s="1068" t="str">
        <f>IF(ISTEXT(K280),K280,(K280/K22)*M22)</f>
        <v/>
      </c>
      <c r="N280" s="1062" t="str">
        <f>IF(A280=N16,D280,"")</f>
        <v/>
      </c>
      <c r="O280" s="1069" t="str">
        <f>IF(A280=N16,C280,"")</f>
        <v/>
      </c>
      <c r="P280" s="1070" t="str">
        <f>IF(ISTEXT(N280),N280,(N280/N22)*P22)</f>
        <v/>
      </c>
      <c r="Q280" s="1062" t="str">
        <f>IF(A280=Q16,D280,"")</f>
        <v/>
      </c>
      <c r="R280" s="1071" t="str">
        <f>IF(A280=Q16,C280,"")</f>
        <v/>
      </c>
      <c r="S280" s="1072" t="str">
        <f>IF(ISTEXT(Q280),Q280,(Q280/Q22)*S22)</f>
        <v/>
      </c>
      <c r="T280" s="1062" t="str">
        <f>IF(A280=T16,D280,"")</f>
        <v/>
      </c>
      <c r="U280" s="1073" t="str">
        <f>IF(A280=T16,C280,"")</f>
        <v/>
      </c>
      <c r="V280" s="1074" t="str">
        <f>IF(ISTEXT(T280),T280,(T280/T22)*V22)</f>
        <v/>
      </c>
      <c r="W280" s="1062" t="str">
        <f>IF(A280=W16,D280,"")</f>
        <v/>
      </c>
      <c r="X280" s="1075" t="str">
        <f>IF(A280=W16,C280,"")</f>
        <v/>
      </c>
      <c r="Y280" s="1076" t="str">
        <f>IF(ISTEXT(W280),W280,(W280/W22)*Y22)</f>
        <v/>
      </c>
      <c r="Z280" s="1062" t="str">
        <f>IF(A280=Z16,D280,"")</f>
        <v/>
      </c>
      <c r="AA280" s="1077" t="str">
        <f>IF(A280=Z16,C280,"")</f>
        <v/>
      </c>
      <c r="AB280" s="1078" t="str">
        <f>IF(ISTEXT(Z280),Z280,(Z280/Z22)*AB22)</f>
        <v/>
      </c>
      <c r="AC280" s="1062" t="str">
        <f>IF(A280=AC16,D280,"")</f>
        <v/>
      </c>
      <c r="AD280" s="1079" t="str">
        <f>IF(A280=AC16,C280,"")</f>
        <v/>
      </c>
      <c r="AE280" s="1080" t="str">
        <f>IF(ISTEXT(AC280),AC280,(AC280/AC22)*AE22)</f>
        <v/>
      </c>
      <c r="AF280" s="1062" t="str">
        <f>IF(A280=AF16,D280,"")</f>
        <v/>
      </c>
      <c r="AG280" s="1081" t="str">
        <f>IF(A280=AF16,C280,"")</f>
        <v/>
      </c>
      <c r="AH280" s="1082" t="str">
        <f>IF(ISTEXT(AF280),AF280,(AF280/AF22)*AH22)</f>
        <v/>
      </c>
      <c r="AI280" s="1062" t="str">
        <f>IF(A280=AI16,D280,"")</f>
        <v/>
      </c>
      <c r="AJ280" s="1083" t="str">
        <f>IF(A280=AI16,C280,"")</f>
        <v/>
      </c>
      <c r="AK280" s="1084" t="str">
        <f>IF(ISTEXT(AI280),AI280,(AI280/AI22)*AK22)</f>
        <v/>
      </c>
      <c r="AL280" s="1062" t="str">
        <f>IF(A280=AL16,D280,"")</f>
        <v/>
      </c>
      <c r="AM280" s="1085" t="str">
        <f>IF(A280=AL16,C280,"")</f>
        <v/>
      </c>
      <c r="AN280" s="1086" t="str">
        <f>IF(ISTEXT(AL280),AL280,(AL280/AL22)*AN22)</f>
        <v/>
      </c>
      <c r="AO280" s="1062" t="str">
        <f>IF(A280=AO16,D280,"")</f>
        <v/>
      </c>
      <c r="AP280" s="1087" t="str">
        <f>IF(A280=AO16,C280,"")</f>
        <v/>
      </c>
      <c r="AQ280" s="1088" t="str">
        <f>IF(ISTEXT(AO280),AO280,(AO280/AO22)*AQ22)</f>
        <v/>
      </c>
      <c r="AR280" s="1062" t="str">
        <f>IF(A280=AR16,D280,"")</f>
        <v/>
      </c>
      <c r="AS280" s="1089" t="str">
        <f>IF(A280=AR16,C280,"")</f>
        <v/>
      </c>
      <c r="AT280" s="1090" t="str">
        <f>IF(ISTEXT(AR280),AR280,(AR280/AR22)*AT22)</f>
        <v/>
      </c>
      <c r="AU280" s="1062" t="str">
        <f>IF(A280=AU16,D280,"")</f>
        <v/>
      </c>
      <c r="AV280" s="1091" t="str">
        <f>IF(A280=AU16,C280,"")</f>
        <v/>
      </c>
      <c r="AW280" s="1092" t="str">
        <f>IF(ISTEXT(AU280),AU280,(AU280/AU22)*AW22)</f>
        <v/>
      </c>
    </row>
    <row r="281" spans="1:49" ht="18.75">
      <c r="A281" s="1058"/>
      <c r="B281" s="1352"/>
      <c r="C281" s="1409"/>
      <c r="D281" s="1410"/>
      <c r="E281" s="1062" t="str">
        <f>IF(A281=E16,D281,"")</f>
        <v/>
      </c>
      <c r="F281" s="1063" t="str">
        <f>IF(A281=E16,C281,"")</f>
        <v/>
      </c>
      <c r="G281" s="1064" t="str">
        <f>IF(ISTEXT(E281),E281,(E281/E22)*G22)</f>
        <v/>
      </c>
      <c r="H281" s="1062" t="str">
        <f>IF(A281=H16,D281,"")</f>
        <v/>
      </c>
      <c r="I281" s="1065" t="str">
        <f>IF(A281=H16,C281,"")</f>
        <v/>
      </c>
      <c r="J281" s="1066" t="str">
        <f>IF(ISTEXT(H281),H281,(H281/H22)*J22)</f>
        <v/>
      </c>
      <c r="K281" s="1062" t="str">
        <f>IF(A281=K16,D281,"")</f>
        <v/>
      </c>
      <c r="L281" s="1067" t="str">
        <f>IF(A281=K16,C281,"")</f>
        <v/>
      </c>
      <c r="M281" s="1068" t="str">
        <f>IF(ISTEXT(K281),K281,(K281/K22)*M22)</f>
        <v/>
      </c>
      <c r="N281" s="1062" t="str">
        <f>IF(A281=N16,D281,"")</f>
        <v/>
      </c>
      <c r="O281" s="1069" t="str">
        <f>IF(A281=N16,C281,"")</f>
        <v/>
      </c>
      <c r="P281" s="1070" t="str">
        <f>IF(ISTEXT(N281),N281,(N281/N22)*P22)</f>
        <v/>
      </c>
      <c r="Q281" s="1062" t="str">
        <f>IF(A281=Q16,D281,"")</f>
        <v/>
      </c>
      <c r="R281" s="1071" t="str">
        <f>IF(A281=Q16,C281,"")</f>
        <v/>
      </c>
      <c r="S281" s="1072" t="str">
        <f>IF(ISTEXT(Q281),Q281,(Q281/Q22)*S22)</f>
        <v/>
      </c>
      <c r="T281" s="1062" t="str">
        <f>IF(A281=T16,D281,"")</f>
        <v/>
      </c>
      <c r="U281" s="1073" t="str">
        <f>IF(A281=T16,C281,"")</f>
        <v/>
      </c>
      <c r="V281" s="1074" t="str">
        <f>IF(ISTEXT(T281),T281,(T281/T22)*V22)</f>
        <v/>
      </c>
      <c r="W281" s="1062" t="str">
        <f>IF(A281=W16,D281,"")</f>
        <v/>
      </c>
      <c r="X281" s="1075" t="str">
        <f>IF(A281=W16,C281,"")</f>
        <v/>
      </c>
      <c r="Y281" s="1076" t="str">
        <f>IF(ISTEXT(W281),W281,(W281/W22)*Y22)</f>
        <v/>
      </c>
      <c r="Z281" s="1062" t="str">
        <f>IF(A281=Z16,D281,"")</f>
        <v/>
      </c>
      <c r="AA281" s="1077" t="str">
        <f>IF(A281=Z16,C281,"")</f>
        <v/>
      </c>
      <c r="AB281" s="1078" t="str">
        <f>IF(ISTEXT(Z281),Z281,(Z281/Z22)*AB22)</f>
        <v/>
      </c>
      <c r="AC281" s="1062" t="str">
        <f>IF(A281=AC16,D281,"")</f>
        <v/>
      </c>
      <c r="AD281" s="1079" t="str">
        <f>IF(A281=AC16,C281,"")</f>
        <v/>
      </c>
      <c r="AE281" s="1080" t="str">
        <f>IF(ISTEXT(AC281),AC281,(AC281/AC22)*AE22)</f>
        <v/>
      </c>
      <c r="AF281" s="1062" t="str">
        <f>IF(A281=AF16,D281,"")</f>
        <v/>
      </c>
      <c r="AG281" s="1081" t="str">
        <f>IF(A281=AF16,C281,"")</f>
        <v/>
      </c>
      <c r="AH281" s="1082" t="str">
        <f>IF(ISTEXT(AF281),AF281,(AF281/AF22)*AH22)</f>
        <v/>
      </c>
      <c r="AI281" s="1062" t="str">
        <f>IF(A281=AI16,D281,"")</f>
        <v/>
      </c>
      <c r="AJ281" s="1083" t="str">
        <f>IF(A281=AI16,C281,"")</f>
        <v/>
      </c>
      <c r="AK281" s="1084" t="str">
        <f>IF(ISTEXT(AI281),AI281,(AI281/AI22)*AK22)</f>
        <v/>
      </c>
      <c r="AL281" s="1062" t="str">
        <f>IF(A281=AL16,D281,"")</f>
        <v/>
      </c>
      <c r="AM281" s="1085" t="str">
        <f>IF(A281=AL16,C281,"")</f>
        <v/>
      </c>
      <c r="AN281" s="1086" t="str">
        <f>IF(ISTEXT(AL281),AL281,(AL281/AL22)*AN22)</f>
        <v/>
      </c>
      <c r="AO281" s="1062" t="str">
        <f>IF(A281=AO16,D281,"")</f>
        <v/>
      </c>
      <c r="AP281" s="1087" t="str">
        <f>IF(A281=AO16,C281,"")</f>
        <v/>
      </c>
      <c r="AQ281" s="1088" t="str">
        <f>IF(ISTEXT(AO281),AO281,(AO281/AO22)*AQ22)</f>
        <v/>
      </c>
      <c r="AR281" s="1062" t="str">
        <f>IF(A281=AR16,D281,"")</f>
        <v/>
      </c>
      <c r="AS281" s="1089" t="str">
        <f>IF(A281=AR16,C281,"")</f>
        <v/>
      </c>
      <c r="AT281" s="1090" t="str">
        <f>IF(ISTEXT(AR281),AR281,(AR281/AR22)*AT22)</f>
        <v/>
      </c>
      <c r="AU281" s="1062" t="str">
        <f>IF(A281=AU16,D281,"")</f>
        <v/>
      </c>
      <c r="AV281" s="1091" t="str">
        <f>IF(A281=AU16,C281,"")</f>
        <v/>
      </c>
      <c r="AW281" s="1092" t="str">
        <f>IF(ISTEXT(AU281),AU281,(AU281/AU22)*AW22)</f>
        <v/>
      </c>
    </row>
    <row r="282" spans="1:49" ht="18.75">
      <c r="A282" s="1058"/>
      <c r="B282" s="1352"/>
      <c r="C282" s="1409"/>
      <c r="D282" s="1410"/>
      <c r="E282" s="1062" t="str">
        <f>IF(A282=E16,D282,"")</f>
        <v/>
      </c>
      <c r="F282" s="1063" t="str">
        <f>IF(A282=E16,C282,"")</f>
        <v/>
      </c>
      <c r="G282" s="1064" t="str">
        <f>IF(ISTEXT(E282),E282,(E282/E22)*G22)</f>
        <v/>
      </c>
      <c r="H282" s="1062" t="str">
        <f>IF(A282=H16,D282,"")</f>
        <v/>
      </c>
      <c r="I282" s="1065" t="str">
        <f>IF(A282=H16,C282,"")</f>
        <v/>
      </c>
      <c r="J282" s="1066" t="str">
        <f>IF(ISTEXT(H282),H282,(H282/H22)*J22)</f>
        <v/>
      </c>
      <c r="K282" s="1062" t="str">
        <f>IF(A282=K16,D282,"")</f>
        <v/>
      </c>
      <c r="L282" s="1067" t="str">
        <f>IF(A282=K16,C282,"")</f>
        <v/>
      </c>
      <c r="M282" s="1068" t="str">
        <f>IF(ISTEXT(K282),K282,(K282/K22)*M22)</f>
        <v/>
      </c>
      <c r="N282" s="1062" t="str">
        <f>IF(A282=N16,D282,"")</f>
        <v/>
      </c>
      <c r="O282" s="1069" t="str">
        <f>IF(A282=N16,C282,"")</f>
        <v/>
      </c>
      <c r="P282" s="1070" t="str">
        <f>IF(ISTEXT(N282),N282,(N282/N22)*P22)</f>
        <v/>
      </c>
      <c r="Q282" s="1062" t="str">
        <f>IF(A282=Q16,D282,"")</f>
        <v/>
      </c>
      <c r="R282" s="1071" t="str">
        <f>IF(A282=Q16,C282,"")</f>
        <v/>
      </c>
      <c r="S282" s="1072" t="str">
        <f>IF(ISTEXT(Q282),Q282,(Q282/Q22)*S22)</f>
        <v/>
      </c>
      <c r="T282" s="1062" t="str">
        <f>IF(A282=T16,D282,"")</f>
        <v/>
      </c>
      <c r="U282" s="1073" t="str">
        <f>IF(A282=T16,C282,"")</f>
        <v/>
      </c>
      <c r="V282" s="1074" t="str">
        <f>IF(ISTEXT(T282),T282,(T282/T22)*V22)</f>
        <v/>
      </c>
      <c r="W282" s="1062" t="str">
        <f>IF(A282=W16,D282,"")</f>
        <v/>
      </c>
      <c r="X282" s="1075" t="str">
        <f>IF(A282=W16,C282,"")</f>
        <v/>
      </c>
      <c r="Y282" s="1076" t="str">
        <f>IF(ISTEXT(W282),W282,(W282/W22)*Y22)</f>
        <v/>
      </c>
      <c r="Z282" s="1062" t="str">
        <f>IF(A282=Z16,D282,"")</f>
        <v/>
      </c>
      <c r="AA282" s="1077" t="str">
        <f>IF(A282=Z16,C282,"")</f>
        <v/>
      </c>
      <c r="AB282" s="1078" t="str">
        <f>IF(ISTEXT(Z282),Z282,(Z282/Z22)*AB22)</f>
        <v/>
      </c>
      <c r="AC282" s="1062" t="str">
        <f>IF(A282=AC16,D282,"")</f>
        <v/>
      </c>
      <c r="AD282" s="1079" t="str">
        <f>IF(A282=AC16,C282,"")</f>
        <v/>
      </c>
      <c r="AE282" s="1080" t="str">
        <f>IF(ISTEXT(AC282),AC282,(AC282/AC22)*AE22)</f>
        <v/>
      </c>
      <c r="AF282" s="1062" t="str">
        <f>IF(A282=AF16,D282,"")</f>
        <v/>
      </c>
      <c r="AG282" s="1081" t="str">
        <f>IF(A282=AF16,C282,"")</f>
        <v/>
      </c>
      <c r="AH282" s="1082" t="str">
        <f>IF(ISTEXT(AF282),AF282,(AF282/AF22)*AH22)</f>
        <v/>
      </c>
      <c r="AI282" s="1062" t="str">
        <f>IF(A282=AI16,D282,"")</f>
        <v/>
      </c>
      <c r="AJ282" s="1083" t="str">
        <f>IF(A282=AI16,C282,"")</f>
        <v/>
      </c>
      <c r="AK282" s="1084" t="str">
        <f>IF(ISTEXT(AI282),AI282,(AI282/AI22)*AK22)</f>
        <v/>
      </c>
      <c r="AL282" s="1062" t="str">
        <f>IF(A282=AL16,D282,"")</f>
        <v/>
      </c>
      <c r="AM282" s="1085" t="str">
        <f>IF(A282=AL16,C282,"")</f>
        <v/>
      </c>
      <c r="AN282" s="1086" t="str">
        <f>IF(ISTEXT(AL282),AL282,(AL282/AL22)*AN22)</f>
        <v/>
      </c>
      <c r="AO282" s="1062" t="str">
        <f>IF(A282=AO16,D282,"")</f>
        <v/>
      </c>
      <c r="AP282" s="1087" t="str">
        <f>IF(A282=AO16,C282,"")</f>
        <v/>
      </c>
      <c r="AQ282" s="1088" t="str">
        <f>IF(ISTEXT(AO282),AO282,(AO282/AO22)*AQ22)</f>
        <v/>
      </c>
      <c r="AR282" s="1062" t="str">
        <f>IF(A282=AR16,D282,"")</f>
        <v/>
      </c>
      <c r="AS282" s="1089" t="str">
        <f>IF(A282=AR16,C282,"")</f>
        <v/>
      </c>
      <c r="AT282" s="1090" t="str">
        <f>IF(ISTEXT(AR282),AR282,(AR282/AR22)*AT22)</f>
        <v/>
      </c>
      <c r="AU282" s="1062" t="str">
        <f>IF(A282=AU16,D282,"")</f>
        <v/>
      </c>
      <c r="AV282" s="1091" t="str">
        <f>IF(A282=AU16,C282,"")</f>
        <v/>
      </c>
      <c r="AW282" s="1092" t="str">
        <f>IF(ISTEXT(AU282),AU282,(AU282/AU22)*AW22)</f>
        <v/>
      </c>
    </row>
    <row r="283" spans="1:49" ht="18.75">
      <c r="A283" s="1058"/>
      <c r="B283" s="1352"/>
      <c r="C283" s="1409"/>
      <c r="D283" s="1410"/>
      <c r="E283" s="1062" t="str">
        <f>IF(A283=E16,D283,"")</f>
        <v/>
      </c>
      <c r="F283" s="1063" t="str">
        <f>IF(A283=E16,C283,"")</f>
        <v/>
      </c>
      <c r="G283" s="1064" t="str">
        <f>IF(ISTEXT(E283),E283,(E283/E22)*G22)</f>
        <v/>
      </c>
      <c r="H283" s="1062" t="str">
        <f>IF(A283=H16,D283,"")</f>
        <v/>
      </c>
      <c r="I283" s="1065" t="str">
        <f>IF(A283=H16,C283,"")</f>
        <v/>
      </c>
      <c r="J283" s="1066" t="str">
        <f>IF(ISTEXT(H283),H283,(H283/H22)*J22)</f>
        <v/>
      </c>
      <c r="K283" s="1062" t="str">
        <f>IF(A283=K16,D283,"")</f>
        <v/>
      </c>
      <c r="L283" s="1067" t="str">
        <f>IF(A283=K16,C283,"")</f>
        <v/>
      </c>
      <c r="M283" s="1068" t="str">
        <f>IF(ISTEXT(K283),K283,(K283/K22)*M22)</f>
        <v/>
      </c>
      <c r="N283" s="1062" t="str">
        <f>IF(A283=N16,D283,"")</f>
        <v/>
      </c>
      <c r="O283" s="1069" t="str">
        <f>IF(A283=N16,C283,"")</f>
        <v/>
      </c>
      <c r="P283" s="1070" t="str">
        <f>IF(ISTEXT(N283),N283,(N283/N22)*P22)</f>
        <v/>
      </c>
      <c r="Q283" s="1062" t="str">
        <f>IF(A283=Q16,D283,"")</f>
        <v/>
      </c>
      <c r="R283" s="1071" t="str">
        <f>IF(A283=Q16,C283,"")</f>
        <v/>
      </c>
      <c r="S283" s="1072" t="str">
        <f>IF(ISTEXT(Q283),Q283,(Q283/Q22)*S22)</f>
        <v/>
      </c>
      <c r="T283" s="1062" t="str">
        <f>IF(A283=T16,D283,"")</f>
        <v/>
      </c>
      <c r="U283" s="1073" t="str">
        <f>IF(A283=T16,C283,"")</f>
        <v/>
      </c>
      <c r="V283" s="1074" t="str">
        <f>IF(ISTEXT(T283),T283,(T283/T22)*V22)</f>
        <v/>
      </c>
      <c r="W283" s="1062" t="str">
        <f>IF(A283=W16,D283,"")</f>
        <v/>
      </c>
      <c r="X283" s="1075" t="str">
        <f>IF(A283=W16,C283,"")</f>
        <v/>
      </c>
      <c r="Y283" s="1076" t="str">
        <f>IF(ISTEXT(W283),W283,(W283/W22)*Y22)</f>
        <v/>
      </c>
      <c r="Z283" s="1062" t="str">
        <f>IF(A283=Z16,D283,"")</f>
        <v/>
      </c>
      <c r="AA283" s="1077" t="str">
        <f>IF(A283=Z16,C283,"")</f>
        <v/>
      </c>
      <c r="AB283" s="1078" t="str">
        <f>IF(ISTEXT(Z283),Z283,(Z283/Z22)*AB22)</f>
        <v/>
      </c>
      <c r="AC283" s="1062" t="str">
        <f>IF(A283=AC16,D283,"")</f>
        <v/>
      </c>
      <c r="AD283" s="1079" t="str">
        <f>IF(A283=AC16,C283,"")</f>
        <v/>
      </c>
      <c r="AE283" s="1080" t="str">
        <f>IF(ISTEXT(AC283),AC283,(AC283/AC22)*AE22)</f>
        <v/>
      </c>
      <c r="AF283" s="1062" t="str">
        <f>IF(A283=AF16,D283,"")</f>
        <v/>
      </c>
      <c r="AG283" s="1081" t="str">
        <f>IF(A283=AF16,C283,"")</f>
        <v/>
      </c>
      <c r="AH283" s="1082" t="str">
        <f>IF(ISTEXT(AF283),AF283,(AF283/AF22)*AH22)</f>
        <v/>
      </c>
      <c r="AI283" s="1062" t="str">
        <f>IF(A283=AI16,D283,"")</f>
        <v/>
      </c>
      <c r="AJ283" s="1083" t="str">
        <f>IF(A283=AI16,C283,"")</f>
        <v/>
      </c>
      <c r="AK283" s="1084" t="str">
        <f>IF(ISTEXT(AI283),AI283,(AI283/AI22)*AK22)</f>
        <v/>
      </c>
      <c r="AL283" s="1062" t="str">
        <f>IF(A283=AL16,D283,"")</f>
        <v/>
      </c>
      <c r="AM283" s="1085" t="str">
        <f>IF(A283=AL16,C283,"")</f>
        <v/>
      </c>
      <c r="AN283" s="1086" t="str">
        <f>IF(ISTEXT(AL283),AL283,(AL283/AL22)*AN22)</f>
        <v/>
      </c>
      <c r="AO283" s="1062" t="str">
        <f>IF(A283=AO16,D283,"")</f>
        <v/>
      </c>
      <c r="AP283" s="1087" t="str">
        <f>IF(A283=AO16,C283,"")</f>
        <v/>
      </c>
      <c r="AQ283" s="1088" t="str">
        <f>IF(ISTEXT(AO283),AO283,(AO283/AO22)*AQ22)</f>
        <v/>
      </c>
      <c r="AR283" s="1062" t="str">
        <f>IF(A283=AR16,D283,"")</f>
        <v/>
      </c>
      <c r="AS283" s="1089" t="str">
        <f>IF(A283=AR16,C283,"")</f>
        <v/>
      </c>
      <c r="AT283" s="1090" t="str">
        <f>IF(ISTEXT(AR283),AR283,(AR283/AR22)*AT22)</f>
        <v/>
      </c>
      <c r="AU283" s="1062" t="str">
        <f>IF(A283=AU16,D283,"")</f>
        <v/>
      </c>
      <c r="AV283" s="1091" t="str">
        <f>IF(A283=AU16,C283,"")</f>
        <v/>
      </c>
      <c r="AW283" s="1092" t="str">
        <f>IF(ISTEXT(AU283),AU283,(AU283/AU22)*AW22)</f>
        <v/>
      </c>
    </row>
    <row r="284" spans="1:49" ht="18.75">
      <c r="A284" s="1058"/>
      <c r="B284" s="1352"/>
      <c r="C284" s="1409"/>
      <c r="D284" s="1410"/>
      <c r="E284" s="1062" t="str">
        <f>IF(A284=E16,D284,"")</f>
        <v/>
      </c>
      <c r="F284" s="1063" t="str">
        <f>IF(A284=E16,C284,"")</f>
        <v/>
      </c>
      <c r="G284" s="1064" t="str">
        <f>IF(ISTEXT(E284),E284,(E284/E22)*G22)</f>
        <v/>
      </c>
      <c r="H284" s="1062" t="str">
        <f>IF(A284=H16,D284,"")</f>
        <v/>
      </c>
      <c r="I284" s="1065" t="str">
        <f>IF(A284=H16,C284,"")</f>
        <v/>
      </c>
      <c r="J284" s="1066" t="str">
        <f>IF(ISTEXT(H284),H284,(H284/H22)*J22)</f>
        <v/>
      </c>
      <c r="K284" s="1062" t="str">
        <f>IF(A284=K16,D284,"")</f>
        <v/>
      </c>
      <c r="L284" s="1067" t="str">
        <f>IF(A284=K16,C284,"")</f>
        <v/>
      </c>
      <c r="M284" s="1068" t="str">
        <f>IF(ISTEXT(K284),K284,(K284/K22)*M22)</f>
        <v/>
      </c>
      <c r="N284" s="1062" t="str">
        <f>IF(A284=N16,D284,"")</f>
        <v/>
      </c>
      <c r="O284" s="1069" t="str">
        <f>IF(A284=N16,C284,"")</f>
        <v/>
      </c>
      <c r="P284" s="1070" t="str">
        <f>IF(ISTEXT(N284),N284,(N284/N22)*P22)</f>
        <v/>
      </c>
      <c r="Q284" s="1062" t="str">
        <f>IF(A284=Q16,D284,"")</f>
        <v/>
      </c>
      <c r="R284" s="1071" t="str">
        <f>IF(A284=Q16,C284,"")</f>
        <v/>
      </c>
      <c r="S284" s="1072" t="str">
        <f>IF(ISTEXT(Q284),Q284,(Q284/Q22)*S22)</f>
        <v/>
      </c>
      <c r="T284" s="1062" t="str">
        <f>IF(A284=T16,D284,"")</f>
        <v/>
      </c>
      <c r="U284" s="1073" t="str">
        <f>IF(A284=T16,C284,"")</f>
        <v/>
      </c>
      <c r="V284" s="1074" t="str">
        <f>IF(ISTEXT(T284),T284,(T284/T22)*V22)</f>
        <v/>
      </c>
      <c r="W284" s="1062" t="str">
        <f>IF(A284=W16,D284,"")</f>
        <v/>
      </c>
      <c r="X284" s="1075" t="str">
        <f>IF(A284=W16,C284,"")</f>
        <v/>
      </c>
      <c r="Y284" s="1076" t="str">
        <f>IF(ISTEXT(W284),W284,(W284/W22)*Y22)</f>
        <v/>
      </c>
      <c r="Z284" s="1062" t="str">
        <f>IF(A284=Z16,D284,"")</f>
        <v/>
      </c>
      <c r="AA284" s="1077" t="str">
        <f>IF(A284=Z16,C284,"")</f>
        <v/>
      </c>
      <c r="AB284" s="1078" t="str">
        <f>IF(ISTEXT(Z284),Z284,(Z284/Z22)*AB22)</f>
        <v/>
      </c>
      <c r="AC284" s="1062" t="str">
        <f>IF(A284=AC16,D284,"")</f>
        <v/>
      </c>
      <c r="AD284" s="1079" t="str">
        <f>IF(A284=AC16,C284,"")</f>
        <v/>
      </c>
      <c r="AE284" s="1080" t="str">
        <f>IF(ISTEXT(AC284),AC284,(AC284/AC22)*AE22)</f>
        <v/>
      </c>
      <c r="AF284" s="1062" t="str">
        <f>IF(A284=AF16,D284,"")</f>
        <v/>
      </c>
      <c r="AG284" s="1081" t="str">
        <f>IF(A284=AF16,C284,"")</f>
        <v/>
      </c>
      <c r="AH284" s="1082" t="str">
        <f>IF(ISTEXT(AF284),AF284,(AF284/AF22)*AH22)</f>
        <v/>
      </c>
      <c r="AI284" s="1062" t="str">
        <f>IF(A284=AI16,D284,"")</f>
        <v/>
      </c>
      <c r="AJ284" s="1083" t="str">
        <f>IF(A284=AI16,C284,"")</f>
        <v/>
      </c>
      <c r="AK284" s="1084" t="str">
        <f>IF(ISTEXT(AI284),AI284,(AI284/AI22)*AK22)</f>
        <v/>
      </c>
      <c r="AL284" s="1062" t="str">
        <f>IF(A284=AL16,D284,"")</f>
        <v/>
      </c>
      <c r="AM284" s="1085" t="str">
        <f>IF(A284=AL16,C284,"")</f>
        <v/>
      </c>
      <c r="AN284" s="1086" t="str">
        <f>IF(ISTEXT(AL284),AL284,(AL284/AL22)*AN22)</f>
        <v/>
      </c>
      <c r="AO284" s="1062" t="str">
        <f>IF(A284=AO16,D284,"")</f>
        <v/>
      </c>
      <c r="AP284" s="1087" t="str">
        <f>IF(A284=AO16,C284,"")</f>
        <v/>
      </c>
      <c r="AQ284" s="1088" t="str">
        <f>IF(ISTEXT(AO284),AO284,(AO284/AO22)*AQ22)</f>
        <v/>
      </c>
      <c r="AR284" s="1062" t="str">
        <f>IF(A284=AR16,D284,"")</f>
        <v/>
      </c>
      <c r="AS284" s="1089" t="str">
        <f>IF(A284=AR16,C284,"")</f>
        <v/>
      </c>
      <c r="AT284" s="1090" t="str">
        <f>IF(ISTEXT(AR284),AR284,(AR284/AR22)*AT22)</f>
        <v/>
      </c>
      <c r="AU284" s="1062" t="str">
        <f>IF(A284=AU16,D284,"")</f>
        <v/>
      </c>
      <c r="AV284" s="1091" t="str">
        <f>IF(A284=AU16,C284,"")</f>
        <v/>
      </c>
      <c r="AW284" s="1092" t="str">
        <f>IF(ISTEXT(AU284),AU284,(AU284/AU22)*AW22)</f>
        <v/>
      </c>
    </row>
    <row r="285" spans="1:49" ht="18.75">
      <c r="A285" s="1058"/>
      <c r="B285" s="1352"/>
      <c r="C285" s="1409"/>
      <c r="D285" s="1410"/>
      <c r="E285" s="1062" t="str">
        <f>IF(A285=E16,D285,"")</f>
        <v/>
      </c>
      <c r="F285" s="1063" t="str">
        <f>IF(A285=E16,C285,"")</f>
        <v/>
      </c>
      <c r="G285" s="1064" t="str">
        <f>IF(ISTEXT(E285),E285,(E285/E22)*G22)</f>
        <v/>
      </c>
      <c r="H285" s="1062" t="str">
        <f>IF(A285=H16,D285,"")</f>
        <v/>
      </c>
      <c r="I285" s="1065" t="str">
        <f>IF(A285=H16,C285,"")</f>
        <v/>
      </c>
      <c r="J285" s="1066" t="str">
        <f>IF(ISTEXT(H285),H285,(H285/H22)*J22)</f>
        <v/>
      </c>
      <c r="K285" s="1062" t="str">
        <f>IF(A285=K16,D285,"")</f>
        <v/>
      </c>
      <c r="L285" s="1067" t="str">
        <f>IF(A285=K16,C285,"")</f>
        <v/>
      </c>
      <c r="M285" s="1068" t="str">
        <f>IF(ISTEXT(K285),K285,(K285/K22)*M22)</f>
        <v/>
      </c>
      <c r="N285" s="1062" t="str">
        <f>IF(A285=N16,D285,"")</f>
        <v/>
      </c>
      <c r="O285" s="1069" t="str">
        <f>IF(A285=N16,C285,"")</f>
        <v/>
      </c>
      <c r="P285" s="1070" t="str">
        <f>IF(ISTEXT(N285),N285,(N285/N22)*P22)</f>
        <v/>
      </c>
      <c r="Q285" s="1062" t="str">
        <f>IF(A285=Q16,D285,"")</f>
        <v/>
      </c>
      <c r="R285" s="1071" t="str">
        <f>IF(A285=Q16,C285,"")</f>
        <v/>
      </c>
      <c r="S285" s="1072" t="str">
        <f>IF(ISTEXT(Q285),Q285,(Q285/Q22)*S22)</f>
        <v/>
      </c>
      <c r="T285" s="1062" t="str">
        <f>IF(A285=T16,D285,"")</f>
        <v/>
      </c>
      <c r="U285" s="1073" t="str">
        <f>IF(A285=T16,C285,"")</f>
        <v/>
      </c>
      <c r="V285" s="1074" t="str">
        <f>IF(ISTEXT(T285),T285,(T285/T22)*V22)</f>
        <v/>
      </c>
      <c r="W285" s="1062" t="str">
        <f>IF(A285=W16,D285,"")</f>
        <v/>
      </c>
      <c r="X285" s="1075" t="str">
        <f>IF(A285=W16,C285,"")</f>
        <v/>
      </c>
      <c r="Y285" s="1076" t="str">
        <f>IF(ISTEXT(W285),W285,(W285/W22)*Y22)</f>
        <v/>
      </c>
      <c r="Z285" s="1062" t="str">
        <f>IF(A285=Z16,D285,"")</f>
        <v/>
      </c>
      <c r="AA285" s="1077" t="str">
        <f>IF(A285=Z16,C285,"")</f>
        <v/>
      </c>
      <c r="AB285" s="1078" t="str">
        <f>IF(ISTEXT(Z285),Z285,(Z285/Z22)*AB22)</f>
        <v/>
      </c>
      <c r="AC285" s="1062" t="str">
        <f>IF(A285=AC16,D285,"")</f>
        <v/>
      </c>
      <c r="AD285" s="1079" t="str">
        <f>IF(A285=AC16,C285,"")</f>
        <v/>
      </c>
      <c r="AE285" s="1080" t="str">
        <f>IF(ISTEXT(AC285),AC285,(AC285/AC22)*AE22)</f>
        <v/>
      </c>
      <c r="AF285" s="1062" t="str">
        <f>IF(A285=AF16,D285,"")</f>
        <v/>
      </c>
      <c r="AG285" s="1081" t="str">
        <f>IF(A285=AF16,C285,"")</f>
        <v/>
      </c>
      <c r="AH285" s="1082" t="str">
        <f>IF(ISTEXT(AF285),AF285,(AF285/AF22)*AH22)</f>
        <v/>
      </c>
      <c r="AI285" s="1062" t="str">
        <f>IF(A285=AI16,D285,"")</f>
        <v/>
      </c>
      <c r="AJ285" s="1083" t="str">
        <f>IF(A285=AI16,C285,"")</f>
        <v/>
      </c>
      <c r="AK285" s="1084" t="str">
        <f>IF(ISTEXT(AI285),AI285,(AI285/AI22)*AK22)</f>
        <v/>
      </c>
      <c r="AL285" s="1062" t="str">
        <f>IF(A285=AL16,D285,"")</f>
        <v/>
      </c>
      <c r="AM285" s="1085" t="str">
        <f>IF(A285=AL16,C285,"")</f>
        <v/>
      </c>
      <c r="AN285" s="1086" t="str">
        <f>IF(ISTEXT(AL285),AL285,(AL285/AL22)*AN22)</f>
        <v/>
      </c>
      <c r="AO285" s="1062" t="str">
        <f>IF(A285=AO16,D285,"")</f>
        <v/>
      </c>
      <c r="AP285" s="1087" t="str">
        <f>IF(A285=AO16,C285,"")</f>
        <v/>
      </c>
      <c r="AQ285" s="1088" t="str">
        <f>IF(ISTEXT(AO285),AO285,(AO285/AO22)*AQ22)</f>
        <v/>
      </c>
      <c r="AR285" s="1062" t="str">
        <f>IF(A285=AR16,D285,"")</f>
        <v/>
      </c>
      <c r="AS285" s="1089" t="str">
        <f>IF(A285=AR16,C285,"")</f>
        <v/>
      </c>
      <c r="AT285" s="1090" t="str">
        <f>IF(ISTEXT(AR285),AR285,(AR285/AR22)*AT22)</f>
        <v/>
      </c>
      <c r="AU285" s="1062" t="str">
        <f>IF(A285=AU16,D285,"")</f>
        <v/>
      </c>
      <c r="AV285" s="1091" t="str">
        <f>IF(A285=AU16,C285,"")</f>
        <v/>
      </c>
      <c r="AW285" s="1092" t="str">
        <f>IF(ISTEXT(AU285),AU285,(AU285/AU22)*AW22)</f>
        <v/>
      </c>
    </row>
    <row r="286" spans="1:49" ht="18.75">
      <c r="A286" s="1058"/>
      <c r="B286" s="1352"/>
      <c r="C286" s="1409"/>
      <c r="D286" s="1410"/>
      <c r="E286" s="1062" t="str">
        <f>IF(A286=E16,D286,"")</f>
        <v/>
      </c>
      <c r="F286" s="1063" t="str">
        <f>IF(A286=E16,C286,"")</f>
        <v/>
      </c>
      <c r="G286" s="1064" t="str">
        <f>IF(ISTEXT(E286),E286,(E286/E22)*G22)</f>
        <v/>
      </c>
      <c r="H286" s="1062" t="str">
        <f>IF(A286=H16,D286,"")</f>
        <v/>
      </c>
      <c r="I286" s="1065" t="str">
        <f>IF(A286=H16,C286,"")</f>
        <v/>
      </c>
      <c r="J286" s="1066" t="str">
        <f>IF(ISTEXT(H286),H286,(H286/H22)*J22)</f>
        <v/>
      </c>
      <c r="K286" s="1062" t="str">
        <f>IF(A286=K16,D286,"")</f>
        <v/>
      </c>
      <c r="L286" s="1067" t="str">
        <f>IF(A286=K16,C286,"")</f>
        <v/>
      </c>
      <c r="M286" s="1068" t="str">
        <f>IF(ISTEXT(K286),K286,(K286/K22)*M22)</f>
        <v/>
      </c>
      <c r="N286" s="1062" t="str">
        <f>IF(A286=N16,D286,"")</f>
        <v/>
      </c>
      <c r="O286" s="1069" t="str">
        <f>IF(A286=N16,C286,"")</f>
        <v/>
      </c>
      <c r="P286" s="1070" t="str">
        <f>IF(ISTEXT(N286),N286,(N286/N22)*P22)</f>
        <v/>
      </c>
      <c r="Q286" s="1062" t="str">
        <f>IF(A286=Q16,D286,"")</f>
        <v/>
      </c>
      <c r="R286" s="1071" t="str">
        <f>IF(A286=Q16,C286,"")</f>
        <v/>
      </c>
      <c r="S286" s="1072" t="str">
        <f>IF(ISTEXT(Q286),Q286,(Q286/Q22)*S22)</f>
        <v/>
      </c>
      <c r="T286" s="1062" t="str">
        <f>IF(A286=T16,D286,"")</f>
        <v/>
      </c>
      <c r="U286" s="1073" t="str">
        <f>IF(A286=T16,C286,"")</f>
        <v/>
      </c>
      <c r="V286" s="1074" t="str">
        <f>IF(ISTEXT(T286),T286,(T286/T22)*V22)</f>
        <v/>
      </c>
      <c r="W286" s="1062" t="str">
        <f>IF(A286=W16,D286,"")</f>
        <v/>
      </c>
      <c r="X286" s="1075" t="str">
        <f>IF(A286=W16,C286,"")</f>
        <v/>
      </c>
      <c r="Y286" s="1076" t="str">
        <f>IF(ISTEXT(W286),W286,(W286/W22)*Y22)</f>
        <v/>
      </c>
      <c r="Z286" s="1062" t="str">
        <f>IF(A286=Z16,D286,"")</f>
        <v/>
      </c>
      <c r="AA286" s="1077" t="str">
        <f>IF(A286=Z16,C286,"")</f>
        <v/>
      </c>
      <c r="AB286" s="1078" t="str">
        <f>IF(ISTEXT(Z286),Z286,(Z286/Z22)*AB22)</f>
        <v/>
      </c>
      <c r="AC286" s="1062" t="str">
        <f>IF(A286=AC16,D286,"")</f>
        <v/>
      </c>
      <c r="AD286" s="1079" t="str">
        <f>IF(A286=AC16,C286,"")</f>
        <v/>
      </c>
      <c r="AE286" s="1080" t="str">
        <f>IF(ISTEXT(AC286),AC286,(AC286/AC22)*AE22)</f>
        <v/>
      </c>
      <c r="AF286" s="1062" t="str">
        <f>IF(A286=AF16,D286,"")</f>
        <v/>
      </c>
      <c r="AG286" s="1081" t="str">
        <f>IF(A286=AF16,C286,"")</f>
        <v/>
      </c>
      <c r="AH286" s="1082" t="str">
        <f>IF(ISTEXT(AF286),AF286,(AF286/AF22)*AH22)</f>
        <v/>
      </c>
      <c r="AI286" s="1062" t="str">
        <f>IF(A286=AI16,D286,"")</f>
        <v/>
      </c>
      <c r="AJ286" s="1083" t="str">
        <f>IF(A286=AI16,C286,"")</f>
        <v/>
      </c>
      <c r="AK286" s="1084" t="str">
        <f>IF(ISTEXT(AI286),AI286,(AI286/AI22)*AK22)</f>
        <v/>
      </c>
      <c r="AL286" s="1062" t="str">
        <f>IF(A286=AL16,D286,"")</f>
        <v/>
      </c>
      <c r="AM286" s="1085" t="str">
        <f>IF(A286=AL16,C286,"")</f>
        <v/>
      </c>
      <c r="AN286" s="1086" t="str">
        <f>IF(ISTEXT(AL286),AL286,(AL286/AL22)*AN22)</f>
        <v/>
      </c>
      <c r="AO286" s="1062" t="str">
        <f>IF(A286=AO16,D286,"")</f>
        <v/>
      </c>
      <c r="AP286" s="1087" t="str">
        <f>IF(A286=AO16,C286,"")</f>
        <v/>
      </c>
      <c r="AQ286" s="1088" t="str">
        <f>IF(ISTEXT(AO286),AO286,(AO286/AO22)*AQ22)</f>
        <v/>
      </c>
      <c r="AR286" s="1062" t="str">
        <f>IF(A286=AR16,D286,"")</f>
        <v/>
      </c>
      <c r="AS286" s="1089" t="str">
        <f>IF(A286=AR16,C286,"")</f>
        <v/>
      </c>
      <c r="AT286" s="1090" t="str">
        <f>IF(ISTEXT(AR286),AR286,(AR286/AR22)*AT22)</f>
        <v/>
      </c>
      <c r="AU286" s="1062" t="str">
        <f>IF(A286=AU16,D286,"")</f>
        <v/>
      </c>
      <c r="AV286" s="1091" t="str">
        <f>IF(A286=AU16,C286,"")</f>
        <v/>
      </c>
      <c r="AW286" s="1092" t="str">
        <f>IF(ISTEXT(AU286),AU286,(AU286/AU22)*AW22)</f>
        <v/>
      </c>
    </row>
    <row r="287" spans="1:49" ht="18.75">
      <c r="A287" s="1058"/>
      <c r="B287" s="1352"/>
      <c r="C287" s="1409"/>
      <c r="D287" s="1410"/>
      <c r="E287" s="1062" t="str">
        <f>IF(A287=E16,D287,"")</f>
        <v/>
      </c>
      <c r="F287" s="1063" t="str">
        <f>IF(A287=E16,C287,"")</f>
        <v/>
      </c>
      <c r="G287" s="1064" t="str">
        <f>IF(ISTEXT(E287),E287,(E287/E22)*G22)</f>
        <v/>
      </c>
      <c r="H287" s="1062" t="str">
        <f>IF(A287=H16,D287,"")</f>
        <v/>
      </c>
      <c r="I287" s="1065" t="str">
        <f>IF(A287=H16,C287,"")</f>
        <v/>
      </c>
      <c r="J287" s="1066" t="str">
        <f>IF(ISTEXT(H287),H287,(H287/H22)*J22)</f>
        <v/>
      </c>
      <c r="K287" s="1062" t="str">
        <f>IF(A287=K16,D287,"")</f>
        <v/>
      </c>
      <c r="L287" s="1067" t="str">
        <f>IF(A287=K16,C287,"")</f>
        <v/>
      </c>
      <c r="M287" s="1068" t="str">
        <f>IF(ISTEXT(K287),K287,(K287/K22)*M22)</f>
        <v/>
      </c>
      <c r="N287" s="1062" t="str">
        <f>IF(A287=N16,D287,"")</f>
        <v/>
      </c>
      <c r="O287" s="1069" t="str">
        <f>IF(A287=N16,C287,"")</f>
        <v/>
      </c>
      <c r="P287" s="1070" t="str">
        <f>IF(ISTEXT(N287),N287,(N287/N22)*P22)</f>
        <v/>
      </c>
      <c r="Q287" s="1062" t="str">
        <f>IF(A287=Q16,D287,"")</f>
        <v/>
      </c>
      <c r="R287" s="1071" t="str">
        <f>IF(A287=Q16,C287,"")</f>
        <v/>
      </c>
      <c r="S287" s="1072" t="str">
        <f>IF(ISTEXT(Q287),Q287,(Q287/Q22)*S22)</f>
        <v/>
      </c>
      <c r="T287" s="1062" t="str">
        <f>IF(A287=T16,D287,"")</f>
        <v/>
      </c>
      <c r="U287" s="1073" t="str">
        <f>IF(A287=T16,C287,"")</f>
        <v/>
      </c>
      <c r="V287" s="1074" t="str">
        <f>IF(ISTEXT(T287),T287,(T287/T22)*V22)</f>
        <v/>
      </c>
      <c r="W287" s="1062" t="str">
        <f>IF(A287=W16,D287,"")</f>
        <v/>
      </c>
      <c r="X287" s="1075" t="str">
        <f>IF(A287=W16,C287,"")</f>
        <v/>
      </c>
      <c r="Y287" s="1076" t="str">
        <f>IF(ISTEXT(W287),W287,(W287/W22)*Y22)</f>
        <v/>
      </c>
      <c r="Z287" s="1062" t="str">
        <f>IF(A287=Z16,D287,"")</f>
        <v/>
      </c>
      <c r="AA287" s="1077" t="str">
        <f>IF(A287=Z16,C287,"")</f>
        <v/>
      </c>
      <c r="AB287" s="1078" t="str">
        <f>IF(ISTEXT(Z287),Z287,(Z287/Z22)*AB22)</f>
        <v/>
      </c>
      <c r="AC287" s="1062" t="str">
        <f>IF(A287=AC16,D287,"")</f>
        <v/>
      </c>
      <c r="AD287" s="1079" t="str">
        <f>IF(A287=AC16,C287,"")</f>
        <v/>
      </c>
      <c r="AE287" s="1080" t="str">
        <f>IF(ISTEXT(AC287),AC287,(AC287/AC22)*AE22)</f>
        <v/>
      </c>
      <c r="AF287" s="1062" t="str">
        <f>IF(A287=AF16,D287,"")</f>
        <v/>
      </c>
      <c r="AG287" s="1081" t="str">
        <f>IF(A287=AF16,C287,"")</f>
        <v/>
      </c>
      <c r="AH287" s="1082" t="str">
        <f>IF(ISTEXT(AF287),AF287,(AF287/AF22)*AH22)</f>
        <v/>
      </c>
      <c r="AI287" s="1062" t="str">
        <f>IF(A287=AI16,D287,"")</f>
        <v/>
      </c>
      <c r="AJ287" s="1083" t="str">
        <f>IF(A287=AI16,C287,"")</f>
        <v/>
      </c>
      <c r="AK287" s="1084" t="str">
        <f>IF(ISTEXT(AI287),AI287,(AI287/AI22)*AK22)</f>
        <v/>
      </c>
      <c r="AL287" s="1062" t="str">
        <f>IF(A287=AL16,D287,"")</f>
        <v/>
      </c>
      <c r="AM287" s="1085" t="str">
        <f>IF(A287=AL16,C287,"")</f>
        <v/>
      </c>
      <c r="AN287" s="1086" t="str">
        <f>IF(ISTEXT(AL287),AL287,(AL287/AL22)*AN22)</f>
        <v/>
      </c>
      <c r="AO287" s="1062" t="str">
        <f>IF(A287=AO16,D287,"")</f>
        <v/>
      </c>
      <c r="AP287" s="1087" t="str">
        <f>IF(A287=AO16,C287,"")</f>
        <v/>
      </c>
      <c r="AQ287" s="1088" t="str">
        <f>IF(ISTEXT(AO287),AO287,(AO287/AO22)*AQ22)</f>
        <v/>
      </c>
      <c r="AR287" s="1062" t="str">
        <f>IF(A287=AR16,D287,"")</f>
        <v/>
      </c>
      <c r="AS287" s="1089" t="str">
        <f>IF(A287=AR16,C287,"")</f>
        <v/>
      </c>
      <c r="AT287" s="1090" t="str">
        <f>IF(ISTEXT(AR287),AR287,(AR287/AR22)*AT22)</f>
        <v/>
      </c>
      <c r="AU287" s="1062" t="str">
        <f>IF(A287=AU16,D287,"")</f>
        <v/>
      </c>
      <c r="AV287" s="1091" t="str">
        <f>IF(A287=AU16,C287,"")</f>
        <v/>
      </c>
      <c r="AW287" s="1092" t="str">
        <f>IF(ISTEXT(AU287),AU287,(AU287/AU22)*AW22)</f>
        <v/>
      </c>
    </row>
    <row r="288" spans="1:49" ht="18.75">
      <c r="A288" s="1058"/>
      <c r="B288" s="1352"/>
      <c r="C288" s="1409"/>
      <c r="D288" s="1410"/>
      <c r="E288" s="1062" t="str">
        <f>IF(A288=E16,D288,"")</f>
        <v/>
      </c>
      <c r="F288" s="1063" t="str">
        <f>IF(A288=E16,C288,"")</f>
        <v/>
      </c>
      <c r="G288" s="1064" t="str">
        <f>IF(ISTEXT(E288),E288,(E288/E22)*G22)</f>
        <v/>
      </c>
      <c r="H288" s="1062" t="str">
        <f>IF(A288=H16,D288,"")</f>
        <v/>
      </c>
      <c r="I288" s="1065" t="str">
        <f>IF(A288=H16,C288,"")</f>
        <v/>
      </c>
      <c r="J288" s="1066" t="str">
        <f>IF(ISTEXT(H288),H288,(H288/H22)*J22)</f>
        <v/>
      </c>
      <c r="K288" s="1062" t="str">
        <f>IF(A288=K16,D288,"")</f>
        <v/>
      </c>
      <c r="L288" s="1067" t="str">
        <f>IF(A288=K16,C288,"")</f>
        <v/>
      </c>
      <c r="M288" s="1068" t="str">
        <f>IF(ISTEXT(K288),K288,(K288/K22)*M22)</f>
        <v/>
      </c>
      <c r="N288" s="1062" t="str">
        <f>IF(A288=N16,D288,"")</f>
        <v/>
      </c>
      <c r="O288" s="1069" t="str">
        <f>IF(A288=N16,C288,"")</f>
        <v/>
      </c>
      <c r="P288" s="1070" t="str">
        <f>IF(ISTEXT(N288),N288,(N288/N22)*P22)</f>
        <v/>
      </c>
      <c r="Q288" s="1062" t="str">
        <f>IF(A288=Q16,D288,"")</f>
        <v/>
      </c>
      <c r="R288" s="1071" t="str">
        <f>IF(A288=Q16,C288,"")</f>
        <v/>
      </c>
      <c r="S288" s="1072" t="str">
        <f>IF(ISTEXT(Q288),Q288,(Q288/Q22)*S22)</f>
        <v/>
      </c>
      <c r="T288" s="1062" t="str">
        <f>IF(A288=T16,D288,"")</f>
        <v/>
      </c>
      <c r="U288" s="1073" t="str">
        <f>IF(A288=T16,C288,"")</f>
        <v/>
      </c>
      <c r="V288" s="1074" t="str">
        <f>IF(ISTEXT(T288),T288,(T288/T22)*V22)</f>
        <v/>
      </c>
      <c r="W288" s="1062" t="str">
        <f>IF(A288=W16,D288,"")</f>
        <v/>
      </c>
      <c r="X288" s="1075" t="str">
        <f>IF(A288=W16,C288,"")</f>
        <v/>
      </c>
      <c r="Y288" s="1076" t="str">
        <f>IF(ISTEXT(W288),W288,(W288/W22)*Y22)</f>
        <v/>
      </c>
      <c r="Z288" s="1062" t="str">
        <f>IF(A288=Z16,D288,"")</f>
        <v/>
      </c>
      <c r="AA288" s="1077" t="str">
        <f>IF(A288=Z16,C288,"")</f>
        <v/>
      </c>
      <c r="AB288" s="1078" t="str">
        <f>IF(ISTEXT(Z288),Z288,(Z288/Z22)*AB22)</f>
        <v/>
      </c>
      <c r="AC288" s="1062" t="str">
        <f>IF(A288=AC16,D288,"")</f>
        <v/>
      </c>
      <c r="AD288" s="1079" t="str">
        <f>IF(A288=AC16,C288,"")</f>
        <v/>
      </c>
      <c r="AE288" s="1080" t="str">
        <f>IF(ISTEXT(AC288),AC288,(AC288/AC22)*AE22)</f>
        <v/>
      </c>
      <c r="AF288" s="1062" t="str">
        <f>IF(A288=AF16,D288,"")</f>
        <v/>
      </c>
      <c r="AG288" s="1081" t="str">
        <f>IF(A288=AF16,C288,"")</f>
        <v/>
      </c>
      <c r="AH288" s="1082" t="str">
        <f>IF(ISTEXT(AF288),AF288,(AF288/AF22)*AH22)</f>
        <v/>
      </c>
      <c r="AI288" s="1062" t="str">
        <f>IF(A288=AI16,D288,"")</f>
        <v/>
      </c>
      <c r="AJ288" s="1083" t="str">
        <f>IF(A288=AI16,C288,"")</f>
        <v/>
      </c>
      <c r="AK288" s="1084" t="str">
        <f>IF(ISTEXT(AI288),AI288,(AI288/AI22)*AK22)</f>
        <v/>
      </c>
      <c r="AL288" s="1062" t="str">
        <f>IF(A288=AL16,D288,"")</f>
        <v/>
      </c>
      <c r="AM288" s="1085" t="str">
        <f>IF(A288=AL16,C288,"")</f>
        <v/>
      </c>
      <c r="AN288" s="1086" t="str">
        <f>IF(ISTEXT(AL288),AL288,(AL288/AL22)*AN22)</f>
        <v/>
      </c>
      <c r="AO288" s="1062" t="str">
        <f>IF(A288=AO16,D288,"")</f>
        <v/>
      </c>
      <c r="AP288" s="1087" t="str">
        <f>IF(A288=AO16,C288,"")</f>
        <v/>
      </c>
      <c r="AQ288" s="1088" t="str">
        <f>IF(ISTEXT(AO288),AO288,(AO288/AO22)*AQ22)</f>
        <v/>
      </c>
      <c r="AR288" s="1062" t="str">
        <f>IF(A288=AR16,D288,"")</f>
        <v/>
      </c>
      <c r="AS288" s="1089" t="str">
        <f>IF(A288=AR16,C288,"")</f>
        <v/>
      </c>
      <c r="AT288" s="1090" t="str">
        <f>IF(ISTEXT(AR288),AR288,(AR288/AR22)*AT22)</f>
        <v/>
      </c>
      <c r="AU288" s="1062" t="str">
        <f>IF(A288=AU16,D288,"")</f>
        <v/>
      </c>
      <c r="AV288" s="1091" t="str">
        <f>IF(A288=AU16,C288,"")</f>
        <v/>
      </c>
      <c r="AW288" s="1092" t="str">
        <f>IF(ISTEXT(AU288),AU288,(AU288/AU22)*AW22)</f>
        <v/>
      </c>
    </row>
    <row r="289" spans="1:49" ht="18.75">
      <c r="A289" s="1058"/>
      <c r="B289" s="1352"/>
      <c r="C289" s="1409"/>
      <c r="D289" s="1410"/>
      <c r="E289" s="1062" t="str">
        <f>IF(A289=E16,D289,"")</f>
        <v/>
      </c>
      <c r="F289" s="1063" t="str">
        <f>IF(A289=E16,C289,"")</f>
        <v/>
      </c>
      <c r="G289" s="1064" t="str">
        <f>IF(ISTEXT(E289),E289,(E289/E22)*G22)</f>
        <v/>
      </c>
      <c r="H289" s="1062" t="str">
        <f>IF(A289=H16,D289,"")</f>
        <v/>
      </c>
      <c r="I289" s="1065" t="str">
        <f>IF(A289=H16,C289,"")</f>
        <v/>
      </c>
      <c r="J289" s="1066" t="str">
        <f>IF(ISTEXT(H289),H289,(H289/H22)*J22)</f>
        <v/>
      </c>
      <c r="K289" s="1062" t="str">
        <f>IF(A289=K16,D289,"")</f>
        <v/>
      </c>
      <c r="L289" s="1067" t="str">
        <f>IF(A289=K16,C289,"")</f>
        <v/>
      </c>
      <c r="M289" s="1068" t="str">
        <f>IF(ISTEXT(K289),K289,(K289/K22)*M22)</f>
        <v/>
      </c>
      <c r="N289" s="1062" t="str">
        <f>IF(A289=N16,D289,"")</f>
        <v/>
      </c>
      <c r="O289" s="1069" t="str">
        <f>IF(A289=N16,C289,"")</f>
        <v/>
      </c>
      <c r="P289" s="1070" t="str">
        <f>IF(ISTEXT(N289),N289,(N289/N22)*P22)</f>
        <v/>
      </c>
      <c r="Q289" s="1062" t="str">
        <f>IF(A289=Q16,D289,"")</f>
        <v/>
      </c>
      <c r="R289" s="1071" t="str">
        <f>IF(A289=Q16,C289,"")</f>
        <v/>
      </c>
      <c r="S289" s="1072" t="str">
        <f>IF(ISTEXT(Q289),Q289,(Q289/Q22)*S22)</f>
        <v/>
      </c>
      <c r="T289" s="1062" t="str">
        <f>IF(A289=T16,D289,"")</f>
        <v/>
      </c>
      <c r="U289" s="1073" t="str">
        <f>IF(A289=T16,C289,"")</f>
        <v/>
      </c>
      <c r="V289" s="1074" t="str">
        <f>IF(ISTEXT(T289),T289,(T289/T22)*V22)</f>
        <v/>
      </c>
      <c r="W289" s="1062" t="str">
        <f>IF(A289=W16,D289,"")</f>
        <v/>
      </c>
      <c r="X289" s="1075" t="str">
        <f>IF(A289=W16,C289,"")</f>
        <v/>
      </c>
      <c r="Y289" s="1076" t="str">
        <f>IF(ISTEXT(W289),W289,(W289/W22)*Y22)</f>
        <v/>
      </c>
      <c r="Z289" s="1062" t="str">
        <f>IF(A289=Z16,D289,"")</f>
        <v/>
      </c>
      <c r="AA289" s="1077" t="str">
        <f>IF(A289=Z16,C289,"")</f>
        <v/>
      </c>
      <c r="AB289" s="1078" t="str">
        <f>IF(ISTEXT(Z289),Z289,(Z289/Z22)*AB22)</f>
        <v/>
      </c>
      <c r="AC289" s="1062" t="str">
        <f>IF(A289=AC16,D289,"")</f>
        <v/>
      </c>
      <c r="AD289" s="1079" t="str">
        <f>IF(A289=AC16,C289,"")</f>
        <v/>
      </c>
      <c r="AE289" s="1080" t="str">
        <f>IF(ISTEXT(AC289),AC289,(AC289/AC22)*AE22)</f>
        <v/>
      </c>
      <c r="AF289" s="1062" t="str">
        <f>IF(A289=AF16,D289,"")</f>
        <v/>
      </c>
      <c r="AG289" s="1081" t="str">
        <f>IF(A289=AF16,C289,"")</f>
        <v/>
      </c>
      <c r="AH289" s="1082" t="str">
        <f>IF(ISTEXT(AF289),AF289,(AF289/AF22)*AH22)</f>
        <v/>
      </c>
      <c r="AI289" s="1062" t="str">
        <f>IF(A289=AI16,D289,"")</f>
        <v/>
      </c>
      <c r="AJ289" s="1083" t="str">
        <f>IF(A289=AI16,C289,"")</f>
        <v/>
      </c>
      <c r="AK289" s="1084" t="str">
        <f>IF(ISTEXT(AI289),AI289,(AI289/AI22)*AK22)</f>
        <v/>
      </c>
      <c r="AL289" s="1062" t="str">
        <f>IF(A289=AL16,D289,"")</f>
        <v/>
      </c>
      <c r="AM289" s="1085" t="str">
        <f>IF(A289=AL16,C289,"")</f>
        <v/>
      </c>
      <c r="AN289" s="1086" t="str">
        <f>IF(ISTEXT(AL289),AL289,(AL289/AL22)*AN22)</f>
        <v/>
      </c>
      <c r="AO289" s="1062" t="str">
        <f>IF(A289=AO16,D289,"")</f>
        <v/>
      </c>
      <c r="AP289" s="1087" t="str">
        <f>IF(A289=AO16,C289,"")</f>
        <v/>
      </c>
      <c r="AQ289" s="1088" t="str">
        <f>IF(ISTEXT(AO289),AO289,(AO289/AO22)*AQ22)</f>
        <v/>
      </c>
      <c r="AR289" s="1062" t="str">
        <f>IF(A289=AR16,D289,"")</f>
        <v/>
      </c>
      <c r="AS289" s="1089" t="str">
        <f>IF(A289=AR16,C289,"")</f>
        <v/>
      </c>
      <c r="AT289" s="1090" t="str">
        <f>IF(ISTEXT(AR289),AR289,(AR289/AR22)*AT22)</f>
        <v/>
      </c>
      <c r="AU289" s="1062" t="str">
        <f>IF(A289=AU16,D289,"")</f>
        <v/>
      </c>
      <c r="AV289" s="1091" t="str">
        <f>IF(A289=AU16,C289,"")</f>
        <v/>
      </c>
      <c r="AW289" s="1092" t="str">
        <f>IF(ISTEXT(AU289),AU289,(AU289/AU22)*AW22)</f>
        <v/>
      </c>
    </row>
    <row r="290" spans="1:49" ht="18.75">
      <c r="A290" s="1058"/>
      <c r="B290" s="1352"/>
      <c r="C290" s="1409"/>
      <c r="D290" s="1410"/>
      <c r="E290" s="1062" t="str">
        <f>IF(A290=E16,D290,"")</f>
        <v/>
      </c>
      <c r="F290" s="1063" t="str">
        <f>IF(A290=E16,C290,"")</f>
        <v/>
      </c>
      <c r="G290" s="1064" t="str">
        <f>IF(ISTEXT(E290),E290,(E290/E22)*G22)</f>
        <v/>
      </c>
      <c r="H290" s="1062" t="str">
        <f>IF(A290=H16,D290,"")</f>
        <v/>
      </c>
      <c r="I290" s="1065" t="str">
        <f>IF(A290=H16,C290,"")</f>
        <v/>
      </c>
      <c r="J290" s="1066" t="str">
        <f>IF(ISTEXT(H290),H290,(H290/H22)*J22)</f>
        <v/>
      </c>
      <c r="K290" s="1062" t="str">
        <f>IF(A290=K16,D290,"")</f>
        <v/>
      </c>
      <c r="L290" s="1067" t="str">
        <f>IF(A290=K16,C290,"")</f>
        <v/>
      </c>
      <c r="M290" s="1068" t="str">
        <f>IF(ISTEXT(K290),K290,(K290/K22)*M22)</f>
        <v/>
      </c>
      <c r="N290" s="1062" t="str">
        <f>IF(A290=N16,D290,"")</f>
        <v/>
      </c>
      <c r="O290" s="1069" t="str">
        <f>IF(A290=N16,C290,"")</f>
        <v/>
      </c>
      <c r="P290" s="1070" t="str">
        <f>IF(ISTEXT(N290),N290,(N290/N22)*P22)</f>
        <v/>
      </c>
      <c r="Q290" s="1062" t="str">
        <f>IF(A290=Q16,D290,"")</f>
        <v/>
      </c>
      <c r="R290" s="1071" t="str">
        <f>IF(A290=Q16,C290,"")</f>
        <v/>
      </c>
      <c r="S290" s="1072" t="str">
        <f>IF(ISTEXT(Q290),Q290,(Q290/Q22)*S22)</f>
        <v/>
      </c>
      <c r="T290" s="1062" t="str">
        <f>IF(A290=T16,D290,"")</f>
        <v/>
      </c>
      <c r="U290" s="1073" t="str">
        <f>IF(A290=T16,C290,"")</f>
        <v/>
      </c>
      <c r="V290" s="1074" t="str">
        <f>IF(ISTEXT(T290),T290,(T290/T22)*V22)</f>
        <v/>
      </c>
      <c r="W290" s="1062" t="str">
        <f>IF(A290=W16,D290,"")</f>
        <v/>
      </c>
      <c r="X290" s="1075" t="str">
        <f>IF(A290=W16,C290,"")</f>
        <v/>
      </c>
      <c r="Y290" s="1076" t="str">
        <f>IF(ISTEXT(W290),W290,(W290/W22)*Y22)</f>
        <v/>
      </c>
      <c r="Z290" s="1062" t="str">
        <f>IF(A290=Z16,D290,"")</f>
        <v/>
      </c>
      <c r="AA290" s="1077" t="str">
        <f>IF(A290=Z16,C290,"")</f>
        <v/>
      </c>
      <c r="AB290" s="1078" t="str">
        <f>IF(ISTEXT(Z290),Z290,(Z290/Z22)*AB22)</f>
        <v/>
      </c>
      <c r="AC290" s="1062" t="str">
        <f>IF(A290=AC16,D290,"")</f>
        <v/>
      </c>
      <c r="AD290" s="1079" t="str">
        <f>IF(A290=AC16,C290,"")</f>
        <v/>
      </c>
      <c r="AE290" s="1080" t="str">
        <f>IF(ISTEXT(AC290),AC290,(AC290/AC22)*AE22)</f>
        <v/>
      </c>
      <c r="AF290" s="1062" t="str">
        <f>IF(A290=AF16,D290,"")</f>
        <v/>
      </c>
      <c r="AG290" s="1081" t="str">
        <f>IF(A290=AF16,C290,"")</f>
        <v/>
      </c>
      <c r="AH290" s="1082" t="str">
        <f>IF(ISTEXT(AF290),AF290,(AF290/AF22)*AH22)</f>
        <v/>
      </c>
      <c r="AI290" s="1062" t="str">
        <f>IF(A290=AI16,D290,"")</f>
        <v/>
      </c>
      <c r="AJ290" s="1083" t="str">
        <f>IF(A290=AI16,C290,"")</f>
        <v/>
      </c>
      <c r="AK290" s="1084" t="str">
        <f>IF(ISTEXT(AI290),AI290,(AI290/AI22)*AK22)</f>
        <v/>
      </c>
      <c r="AL290" s="1062" t="str">
        <f>IF(A290=AL16,D290,"")</f>
        <v/>
      </c>
      <c r="AM290" s="1085" t="str">
        <f>IF(A290=AL16,C290,"")</f>
        <v/>
      </c>
      <c r="AN290" s="1086" t="str">
        <f>IF(ISTEXT(AL290),AL290,(AL290/AL22)*AN22)</f>
        <v/>
      </c>
      <c r="AO290" s="1062" t="str">
        <f>IF(A290=AO16,D290,"")</f>
        <v/>
      </c>
      <c r="AP290" s="1087" t="str">
        <f>IF(A290=AO16,C290,"")</f>
        <v/>
      </c>
      <c r="AQ290" s="1088" t="str">
        <f>IF(ISTEXT(AO290),AO290,(AO290/AO22)*AQ22)</f>
        <v/>
      </c>
      <c r="AR290" s="1062" t="str">
        <f>IF(A290=AR16,D290,"")</f>
        <v/>
      </c>
      <c r="AS290" s="1089" t="str">
        <f>IF(A290=AR16,C290,"")</f>
        <v/>
      </c>
      <c r="AT290" s="1090" t="str">
        <f>IF(ISTEXT(AR290),AR290,(AR290/AR22)*AT22)</f>
        <v/>
      </c>
      <c r="AU290" s="1062" t="str">
        <f>IF(A290=AU16,D290,"")</f>
        <v/>
      </c>
      <c r="AV290" s="1091" t="str">
        <f>IF(A290=AU16,C290,"")</f>
        <v/>
      </c>
      <c r="AW290" s="1092" t="str">
        <f>IF(ISTEXT(AU290),AU290,(AU290/AU22)*AW22)</f>
        <v/>
      </c>
    </row>
    <row r="291" spans="1:49" ht="18.75">
      <c r="A291" s="1058"/>
      <c r="B291" s="1352"/>
      <c r="C291" s="1409"/>
      <c r="D291" s="1410"/>
      <c r="E291" s="1062" t="str">
        <f>IF(A291=E16,D291,"")</f>
        <v/>
      </c>
      <c r="F291" s="1063" t="str">
        <f>IF(A291=E16,C291,"")</f>
        <v/>
      </c>
      <c r="G291" s="1064" t="str">
        <f>IF(ISTEXT(E291),E291,(E291/E22)*G22)</f>
        <v/>
      </c>
      <c r="H291" s="1062" t="str">
        <f>IF(A291=H16,D291,"")</f>
        <v/>
      </c>
      <c r="I291" s="1065" t="str">
        <f>IF(A291=H16,C291,"")</f>
        <v/>
      </c>
      <c r="J291" s="1066" t="str">
        <f>IF(ISTEXT(H291),H291,(H291/H22)*J22)</f>
        <v/>
      </c>
      <c r="K291" s="1062" t="str">
        <f>IF(A291=K16,D291,"")</f>
        <v/>
      </c>
      <c r="L291" s="1067" t="str">
        <f>IF(A291=K16,C291,"")</f>
        <v/>
      </c>
      <c r="M291" s="1068" t="str">
        <f>IF(ISTEXT(K291),K291,(K291/K22)*M22)</f>
        <v/>
      </c>
      <c r="N291" s="1062" t="str">
        <f>IF(A291=N16,D291,"")</f>
        <v/>
      </c>
      <c r="O291" s="1069" t="str">
        <f>IF(A291=N16,C291,"")</f>
        <v/>
      </c>
      <c r="P291" s="1070" t="str">
        <f>IF(ISTEXT(N291),N291,(N291/N22)*P22)</f>
        <v/>
      </c>
      <c r="Q291" s="1062" t="str">
        <f>IF(A291=Q16,D291,"")</f>
        <v/>
      </c>
      <c r="R291" s="1071" t="str">
        <f>IF(A291=Q16,C291,"")</f>
        <v/>
      </c>
      <c r="S291" s="1072" t="str">
        <f>IF(ISTEXT(Q291),Q291,(Q291/Q22)*S22)</f>
        <v/>
      </c>
      <c r="T291" s="1062" t="str">
        <f>IF(A291=T16,D291,"")</f>
        <v/>
      </c>
      <c r="U291" s="1073" t="str">
        <f>IF(A291=T16,C291,"")</f>
        <v/>
      </c>
      <c r="V291" s="1074" t="str">
        <f>IF(ISTEXT(T291),T291,(T291/T22)*V22)</f>
        <v/>
      </c>
      <c r="W291" s="1062" t="str">
        <f>IF(A291=W16,D291,"")</f>
        <v/>
      </c>
      <c r="X291" s="1075" t="str">
        <f>IF(A291=W16,C291,"")</f>
        <v/>
      </c>
      <c r="Y291" s="1076" t="str">
        <f>IF(ISTEXT(W291),W291,(W291/W22)*Y22)</f>
        <v/>
      </c>
      <c r="Z291" s="1062" t="str">
        <f>IF(A291=Z16,D291,"")</f>
        <v/>
      </c>
      <c r="AA291" s="1077" t="str">
        <f>IF(A291=Z16,C291,"")</f>
        <v/>
      </c>
      <c r="AB291" s="1078" t="str">
        <f>IF(ISTEXT(Z291),Z291,(Z291/Z22)*AB22)</f>
        <v/>
      </c>
      <c r="AC291" s="1062" t="str">
        <f>IF(A291=AC16,D291,"")</f>
        <v/>
      </c>
      <c r="AD291" s="1079" t="str">
        <f>IF(A291=AC16,C291,"")</f>
        <v/>
      </c>
      <c r="AE291" s="1080" t="str">
        <f>IF(ISTEXT(AC291),AC291,(AC291/AC22)*AE22)</f>
        <v/>
      </c>
      <c r="AF291" s="1062" t="str">
        <f>IF(A291=AF16,D291,"")</f>
        <v/>
      </c>
      <c r="AG291" s="1081" t="str">
        <f>IF(A291=AF16,C291,"")</f>
        <v/>
      </c>
      <c r="AH291" s="1082" t="str">
        <f>IF(ISTEXT(AF291),AF291,(AF291/AF22)*AH22)</f>
        <v/>
      </c>
      <c r="AI291" s="1062" t="str">
        <f>IF(A291=AI16,D291,"")</f>
        <v/>
      </c>
      <c r="AJ291" s="1083" t="str">
        <f>IF(A291=AI16,C291,"")</f>
        <v/>
      </c>
      <c r="AK291" s="1084" t="str">
        <f>IF(ISTEXT(AI291),AI291,(AI291/AI22)*AK22)</f>
        <v/>
      </c>
      <c r="AL291" s="1062" t="str">
        <f>IF(A291=AL16,D291,"")</f>
        <v/>
      </c>
      <c r="AM291" s="1085" t="str">
        <f>IF(A291=AL16,C291,"")</f>
        <v/>
      </c>
      <c r="AN291" s="1086" t="str">
        <f>IF(ISTEXT(AL291),AL291,(AL291/AL22)*AN22)</f>
        <v/>
      </c>
      <c r="AO291" s="1062" t="str">
        <f>IF(A291=AO16,D291,"")</f>
        <v/>
      </c>
      <c r="AP291" s="1087" t="str">
        <f>IF(A291=AO16,C291,"")</f>
        <v/>
      </c>
      <c r="AQ291" s="1088" t="str">
        <f>IF(ISTEXT(AO291),AO291,(AO291/AO22)*AQ22)</f>
        <v/>
      </c>
      <c r="AR291" s="1062" t="str">
        <f>IF(A291=AR16,D291,"")</f>
        <v/>
      </c>
      <c r="AS291" s="1089" t="str">
        <f>IF(A291=AR16,C291,"")</f>
        <v/>
      </c>
      <c r="AT291" s="1090" t="str">
        <f>IF(ISTEXT(AR291),AR291,(AR291/AR22)*AT22)</f>
        <v/>
      </c>
      <c r="AU291" s="1062" t="str">
        <f>IF(A291=AU16,D291,"")</f>
        <v/>
      </c>
      <c r="AV291" s="1091" t="str">
        <f>IF(A291=AU16,C291,"")</f>
        <v/>
      </c>
      <c r="AW291" s="1092" t="str">
        <f>IF(ISTEXT(AU291),AU291,(AU291/AU22)*AW22)</f>
        <v/>
      </c>
    </row>
    <row r="292" spans="1:49" ht="18.75">
      <c r="A292" s="1058"/>
      <c r="B292" s="1352"/>
      <c r="C292" s="1409"/>
      <c r="D292" s="1410"/>
      <c r="E292" s="1062" t="str">
        <f>IF(A292=E16,D292,"")</f>
        <v/>
      </c>
      <c r="F292" s="1063" t="str">
        <f>IF(A292=E16,C292,"")</f>
        <v/>
      </c>
      <c r="G292" s="1064" t="str">
        <f>IF(ISTEXT(E292),E292,(E292/E22)*G22)</f>
        <v/>
      </c>
      <c r="H292" s="1062" t="str">
        <f>IF(A292=H16,D292,"")</f>
        <v/>
      </c>
      <c r="I292" s="1065" t="str">
        <f>IF(A292=H16,C292,"")</f>
        <v/>
      </c>
      <c r="J292" s="1066" t="str">
        <f>IF(ISTEXT(H292),H292,(H292/H22)*J22)</f>
        <v/>
      </c>
      <c r="K292" s="1062" t="str">
        <f>IF(A292=K16,D292,"")</f>
        <v/>
      </c>
      <c r="L292" s="1067" t="str">
        <f>IF(A292=K16,C292,"")</f>
        <v/>
      </c>
      <c r="M292" s="1068" t="str">
        <f>IF(ISTEXT(K292),K292,(K292/K22)*M22)</f>
        <v/>
      </c>
      <c r="N292" s="1062" t="str">
        <f>IF(A292=N16,D292,"")</f>
        <v/>
      </c>
      <c r="O292" s="1069" t="str">
        <f>IF(A292=N16,C292,"")</f>
        <v/>
      </c>
      <c r="P292" s="1070" t="str">
        <f>IF(ISTEXT(N292),N292,(N292/N22)*P22)</f>
        <v/>
      </c>
      <c r="Q292" s="1062" t="str">
        <f>IF(A292=Q16,D292,"")</f>
        <v/>
      </c>
      <c r="R292" s="1071" t="str">
        <f>IF(A292=Q16,C292,"")</f>
        <v/>
      </c>
      <c r="S292" s="1072" t="str">
        <f>IF(ISTEXT(Q292),Q292,(Q292/Q22)*S22)</f>
        <v/>
      </c>
      <c r="T292" s="1062" t="str">
        <f>IF(A292=T16,D292,"")</f>
        <v/>
      </c>
      <c r="U292" s="1073" t="str">
        <f>IF(A292=T16,C292,"")</f>
        <v/>
      </c>
      <c r="V292" s="1074" t="str">
        <f>IF(ISTEXT(T292),T292,(T292/T22)*V22)</f>
        <v/>
      </c>
      <c r="W292" s="1062" t="str">
        <f>IF(A292=W16,D292,"")</f>
        <v/>
      </c>
      <c r="X292" s="1075" t="str">
        <f>IF(A292=W16,C292,"")</f>
        <v/>
      </c>
      <c r="Y292" s="1076" t="str">
        <f>IF(ISTEXT(W292),W292,(W292/W22)*Y22)</f>
        <v/>
      </c>
      <c r="Z292" s="1062" t="str">
        <f>IF(A292=Z16,D292,"")</f>
        <v/>
      </c>
      <c r="AA292" s="1077" t="str">
        <f>IF(A292=Z16,C292,"")</f>
        <v/>
      </c>
      <c r="AB292" s="1078" t="str">
        <f>IF(ISTEXT(Z292),Z292,(Z292/Z22)*AB22)</f>
        <v/>
      </c>
      <c r="AC292" s="1062" t="str">
        <f>IF(A292=AC16,D292,"")</f>
        <v/>
      </c>
      <c r="AD292" s="1079" t="str">
        <f>IF(A292=AC16,C292,"")</f>
        <v/>
      </c>
      <c r="AE292" s="1080" t="str">
        <f>IF(ISTEXT(AC292),AC292,(AC292/AC22)*AE22)</f>
        <v/>
      </c>
      <c r="AF292" s="1062" t="str">
        <f>IF(A292=AF16,D292,"")</f>
        <v/>
      </c>
      <c r="AG292" s="1081" t="str">
        <f>IF(A292=AF16,C292,"")</f>
        <v/>
      </c>
      <c r="AH292" s="1082" t="str">
        <f>IF(ISTEXT(AF292),AF292,(AF292/AF22)*AH22)</f>
        <v/>
      </c>
      <c r="AI292" s="1062" t="str">
        <f>IF(A292=AI16,D292,"")</f>
        <v/>
      </c>
      <c r="AJ292" s="1083" t="str">
        <f>IF(A292=AI16,C292,"")</f>
        <v/>
      </c>
      <c r="AK292" s="1084" t="str">
        <f>IF(ISTEXT(AI292),AI292,(AI292/AI22)*AK22)</f>
        <v/>
      </c>
      <c r="AL292" s="1062" t="str">
        <f>IF(A292=AL16,D292,"")</f>
        <v/>
      </c>
      <c r="AM292" s="1085" t="str">
        <f>IF(A292=AL16,C292,"")</f>
        <v/>
      </c>
      <c r="AN292" s="1086" t="str">
        <f>IF(ISTEXT(AL292),AL292,(AL292/AL22)*AN22)</f>
        <v/>
      </c>
      <c r="AO292" s="1062" t="str">
        <f>IF(A292=AO16,D292,"")</f>
        <v/>
      </c>
      <c r="AP292" s="1087" t="str">
        <f>IF(A292=AO16,C292,"")</f>
        <v/>
      </c>
      <c r="AQ292" s="1088" t="str">
        <f>IF(ISTEXT(AO292),AO292,(AO292/AO22)*AQ22)</f>
        <v/>
      </c>
      <c r="AR292" s="1062" t="str">
        <f>IF(A292=AR16,D292,"")</f>
        <v/>
      </c>
      <c r="AS292" s="1089" t="str">
        <f>IF(A292=AR16,C292,"")</f>
        <v/>
      </c>
      <c r="AT292" s="1090" t="str">
        <f>IF(ISTEXT(AR292),AR292,(AR292/AR22)*AT22)</f>
        <v/>
      </c>
      <c r="AU292" s="1062" t="str">
        <f>IF(A292=AU16,D292,"")</f>
        <v/>
      </c>
      <c r="AV292" s="1091" t="str">
        <f>IF(A292=AU16,C292,"")</f>
        <v/>
      </c>
      <c r="AW292" s="1092" t="str">
        <f>IF(ISTEXT(AU292),AU292,(AU292/AU22)*AW22)</f>
        <v/>
      </c>
    </row>
    <row r="293" spans="1:49" ht="18.75">
      <c r="A293" s="1058"/>
      <c r="B293" s="1352"/>
      <c r="C293" s="1409"/>
      <c r="D293" s="1410"/>
      <c r="E293" s="1062" t="str">
        <f>IF(A293=E16,D293,"")</f>
        <v/>
      </c>
      <c r="F293" s="1063" t="str">
        <f>IF(A293=E16,C293,"")</f>
        <v/>
      </c>
      <c r="G293" s="1064" t="str">
        <f>IF(ISTEXT(E293),E293,(E293/E22)*G22)</f>
        <v/>
      </c>
      <c r="H293" s="1062" t="str">
        <f>IF(A293=H16,D293,"")</f>
        <v/>
      </c>
      <c r="I293" s="1065" t="str">
        <f>IF(A293=H16,C293,"")</f>
        <v/>
      </c>
      <c r="J293" s="1066" t="str">
        <f>IF(ISTEXT(H293),H293,(H293/H22)*J22)</f>
        <v/>
      </c>
      <c r="K293" s="1062" t="str">
        <f>IF(A293=K16,D293,"")</f>
        <v/>
      </c>
      <c r="L293" s="1067" t="str">
        <f>IF(A293=K16,C293,"")</f>
        <v/>
      </c>
      <c r="M293" s="1068" t="str">
        <f>IF(ISTEXT(K293),K293,(K293/K22)*M22)</f>
        <v/>
      </c>
      <c r="N293" s="1062" t="str">
        <f>IF(A293=N16,D293,"")</f>
        <v/>
      </c>
      <c r="O293" s="1069" t="str">
        <f>IF(A293=N16,C293,"")</f>
        <v/>
      </c>
      <c r="P293" s="1070" t="str">
        <f>IF(ISTEXT(N293),N293,(N293/N22)*P22)</f>
        <v/>
      </c>
      <c r="Q293" s="1062" t="str">
        <f>IF(A293=Q16,D293,"")</f>
        <v/>
      </c>
      <c r="R293" s="1071" t="str">
        <f>IF(A293=Q16,C293,"")</f>
        <v/>
      </c>
      <c r="S293" s="1072" t="str">
        <f>IF(ISTEXT(Q293),Q293,(Q293/Q22)*S22)</f>
        <v/>
      </c>
      <c r="T293" s="1062" t="str">
        <f>IF(A293=T16,D293,"")</f>
        <v/>
      </c>
      <c r="U293" s="1073" t="str">
        <f>IF(A293=T16,C293,"")</f>
        <v/>
      </c>
      <c r="V293" s="1074" t="str">
        <f>IF(ISTEXT(T293),T293,(T293/T22)*V22)</f>
        <v/>
      </c>
      <c r="W293" s="1062" t="str">
        <f>IF(A293=W16,D293,"")</f>
        <v/>
      </c>
      <c r="X293" s="1075" t="str">
        <f>IF(A293=W16,C293,"")</f>
        <v/>
      </c>
      <c r="Y293" s="1076" t="str">
        <f>IF(ISTEXT(W293),W293,(W293/W22)*Y22)</f>
        <v/>
      </c>
      <c r="Z293" s="1062" t="str">
        <f>IF(A293=Z16,D293,"")</f>
        <v/>
      </c>
      <c r="AA293" s="1077" t="str">
        <f>IF(A293=Z16,C293,"")</f>
        <v/>
      </c>
      <c r="AB293" s="1078" t="str">
        <f>IF(ISTEXT(Z293),Z293,(Z293/Z22)*AB22)</f>
        <v/>
      </c>
      <c r="AC293" s="1062" t="str">
        <f>IF(A293=AC16,D293,"")</f>
        <v/>
      </c>
      <c r="AD293" s="1079" t="str">
        <f>IF(A293=AC16,C293,"")</f>
        <v/>
      </c>
      <c r="AE293" s="1080" t="str">
        <f>IF(ISTEXT(AC293),AC293,(AC293/AC22)*AE22)</f>
        <v/>
      </c>
      <c r="AF293" s="1062" t="str">
        <f>IF(A293=AF16,D293,"")</f>
        <v/>
      </c>
      <c r="AG293" s="1081" t="str">
        <f>IF(A293=AF16,C293,"")</f>
        <v/>
      </c>
      <c r="AH293" s="1082" t="str">
        <f>IF(ISTEXT(AF293),AF293,(AF293/AF22)*AH22)</f>
        <v/>
      </c>
      <c r="AI293" s="1062" t="str">
        <f>IF(A293=AI16,D293,"")</f>
        <v/>
      </c>
      <c r="AJ293" s="1083" t="str">
        <f>IF(A293=AI16,C293,"")</f>
        <v/>
      </c>
      <c r="AK293" s="1084" t="str">
        <f>IF(ISTEXT(AI293),AI293,(AI293/AI22)*AK22)</f>
        <v/>
      </c>
      <c r="AL293" s="1062" t="str">
        <f>IF(A293=AL16,D293,"")</f>
        <v/>
      </c>
      <c r="AM293" s="1085" t="str">
        <f>IF(A293=AL16,C293,"")</f>
        <v/>
      </c>
      <c r="AN293" s="1086" t="str">
        <f>IF(ISTEXT(AL293),AL293,(AL293/AL22)*AN22)</f>
        <v/>
      </c>
      <c r="AO293" s="1062" t="str">
        <f>IF(A293=AO16,D293,"")</f>
        <v/>
      </c>
      <c r="AP293" s="1087" t="str">
        <f>IF(A293=AO16,C293,"")</f>
        <v/>
      </c>
      <c r="AQ293" s="1088" t="str">
        <f>IF(ISTEXT(AO293),AO293,(AO293/AO22)*AQ22)</f>
        <v/>
      </c>
      <c r="AR293" s="1062" t="str">
        <f>IF(A293=AR16,D293,"")</f>
        <v/>
      </c>
      <c r="AS293" s="1089" t="str">
        <f>IF(A293=AR16,C293,"")</f>
        <v/>
      </c>
      <c r="AT293" s="1090" t="str">
        <f>IF(ISTEXT(AR293),AR293,(AR293/AR22)*AT22)</f>
        <v/>
      </c>
      <c r="AU293" s="1062" t="str">
        <f>IF(A293=AU16,D293,"")</f>
        <v/>
      </c>
      <c r="AV293" s="1091" t="str">
        <f>IF(A293=AU16,C293,"")</f>
        <v/>
      </c>
      <c r="AW293" s="1092" t="str">
        <f>IF(ISTEXT(AU293),AU293,(AU293/AU22)*AW22)</f>
        <v/>
      </c>
    </row>
    <row r="294" spans="1:49" ht="18.75">
      <c r="A294" s="1058"/>
      <c r="B294" s="1352"/>
      <c r="C294" s="1409"/>
      <c r="D294" s="1410"/>
      <c r="E294" s="1062" t="str">
        <f>IF(A294=E16,D294,"")</f>
        <v/>
      </c>
      <c r="F294" s="1063" t="str">
        <f>IF(A294=E16,C294,"")</f>
        <v/>
      </c>
      <c r="G294" s="1064" t="str">
        <f>IF(ISTEXT(E294),E294,(E294/E22)*G22)</f>
        <v/>
      </c>
      <c r="H294" s="1062" t="str">
        <f>IF(A294=H16,D294,"")</f>
        <v/>
      </c>
      <c r="I294" s="1065" t="str">
        <f>IF(A294=H16,C294,"")</f>
        <v/>
      </c>
      <c r="J294" s="1066" t="str">
        <f>IF(ISTEXT(H294),H294,(H294/H22)*J22)</f>
        <v/>
      </c>
      <c r="K294" s="1062" t="str">
        <f>IF(A294=K16,D294,"")</f>
        <v/>
      </c>
      <c r="L294" s="1067" t="str">
        <f>IF(A294=K16,C294,"")</f>
        <v/>
      </c>
      <c r="M294" s="1068" t="str">
        <f>IF(ISTEXT(K294),K294,(K294/K22)*M22)</f>
        <v/>
      </c>
      <c r="N294" s="1062" t="str">
        <f>IF(A294=N16,D294,"")</f>
        <v/>
      </c>
      <c r="O294" s="1069" t="str">
        <f>IF(A294=N16,C294,"")</f>
        <v/>
      </c>
      <c r="P294" s="1070" t="str">
        <f>IF(ISTEXT(N294),N294,(N294/N22)*P22)</f>
        <v/>
      </c>
      <c r="Q294" s="1062" t="str">
        <f>IF(A294=Q16,D294,"")</f>
        <v/>
      </c>
      <c r="R294" s="1071" t="str">
        <f>IF(A294=Q16,C294,"")</f>
        <v/>
      </c>
      <c r="S294" s="1072" t="str">
        <f>IF(ISTEXT(Q294),Q294,(Q294/Q22)*S22)</f>
        <v/>
      </c>
      <c r="T294" s="1062" t="str">
        <f>IF(A294=T16,D294,"")</f>
        <v/>
      </c>
      <c r="U294" s="1073" t="str">
        <f>IF(A294=T16,C294,"")</f>
        <v/>
      </c>
      <c r="V294" s="1074" t="str">
        <f>IF(ISTEXT(T294),T294,(T294/T22)*V22)</f>
        <v/>
      </c>
      <c r="W294" s="1062" t="str">
        <f>IF(A294=W16,D294,"")</f>
        <v/>
      </c>
      <c r="X294" s="1075" t="str">
        <f>IF(A294=W16,C294,"")</f>
        <v/>
      </c>
      <c r="Y294" s="1076" t="str">
        <f>IF(ISTEXT(W294),W294,(W294/W22)*Y22)</f>
        <v/>
      </c>
      <c r="Z294" s="1062" t="str">
        <f>IF(A294=Z16,D294,"")</f>
        <v/>
      </c>
      <c r="AA294" s="1077" t="str">
        <f>IF(A294=Z16,C294,"")</f>
        <v/>
      </c>
      <c r="AB294" s="1078" t="str">
        <f>IF(ISTEXT(Z294),Z294,(Z294/Z22)*AB22)</f>
        <v/>
      </c>
      <c r="AC294" s="1062" t="str">
        <f>IF(A294=AC16,D294,"")</f>
        <v/>
      </c>
      <c r="AD294" s="1079" t="str">
        <f>IF(A294=AC16,C294,"")</f>
        <v/>
      </c>
      <c r="AE294" s="1080" t="str">
        <f>IF(ISTEXT(AC294),AC294,(AC294/AC22)*AE22)</f>
        <v/>
      </c>
      <c r="AF294" s="1062" t="str">
        <f>IF(A294=AF16,D294,"")</f>
        <v/>
      </c>
      <c r="AG294" s="1081" t="str">
        <f>IF(A294=AF16,C294,"")</f>
        <v/>
      </c>
      <c r="AH294" s="1082" t="str">
        <f>IF(ISTEXT(AF294),AF294,(AF294/AF22)*AH22)</f>
        <v/>
      </c>
      <c r="AI294" s="1062" t="str">
        <f>IF(A294=AI16,D294,"")</f>
        <v/>
      </c>
      <c r="AJ294" s="1083" t="str">
        <f>IF(A294=AI16,C294,"")</f>
        <v/>
      </c>
      <c r="AK294" s="1084" t="str">
        <f>IF(ISTEXT(AI294),AI294,(AI294/AI22)*AK22)</f>
        <v/>
      </c>
      <c r="AL294" s="1062" t="str">
        <f>IF(A294=AL16,D294,"")</f>
        <v/>
      </c>
      <c r="AM294" s="1085" t="str">
        <f>IF(A294=AL16,C294,"")</f>
        <v/>
      </c>
      <c r="AN294" s="1086" t="str">
        <f>IF(ISTEXT(AL294),AL294,(AL294/AL22)*AN22)</f>
        <v/>
      </c>
      <c r="AO294" s="1062" t="str">
        <f>IF(A294=AO16,D294,"")</f>
        <v/>
      </c>
      <c r="AP294" s="1087" t="str">
        <f>IF(A294=AO16,C294,"")</f>
        <v/>
      </c>
      <c r="AQ294" s="1088" t="str">
        <f>IF(ISTEXT(AO294),AO294,(AO294/AO22)*AQ22)</f>
        <v/>
      </c>
      <c r="AR294" s="1062" t="str">
        <f>IF(A294=AR16,D294,"")</f>
        <v/>
      </c>
      <c r="AS294" s="1089" t="str">
        <f>IF(A294=AR16,C294,"")</f>
        <v/>
      </c>
      <c r="AT294" s="1090" t="str">
        <f>IF(ISTEXT(AR294),AR294,(AR294/AR22)*AT22)</f>
        <v/>
      </c>
      <c r="AU294" s="1062" t="str">
        <f>IF(A294=AU16,D294,"")</f>
        <v/>
      </c>
      <c r="AV294" s="1091" t="str">
        <f>IF(A294=AU16,C294,"")</f>
        <v/>
      </c>
      <c r="AW294" s="1092" t="str">
        <f>IF(ISTEXT(AU294),AU294,(AU294/AU22)*AW22)</f>
        <v/>
      </c>
    </row>
    <row r="295" spans="1:49" ht="18.75">
      <c r="A295" s="1058"/>
      <c r="B295" s="1352"/>
      <c r="C295" s="1409"/>
      <c r="D295" s="1410"/>
      <c r="E295" s="1062" t="str">
        <f>IF(A295=E16,D295,"")</f>
        <v/>
      </c>
      <c r="F295" s="1063" t="str">
        <f>IF(A295=E16,C295,"")</f>
        <v/>
      </c>
      <c r="G295" s="1064" t="str">
        <f>IF(ISTEXT(E295),E295,(E295/E22)*G22)</f>
        <v/>
      </c>
      <c r="H295" s="1062" t="str">
        <f>IF(A295=H16,D295,"")</f>
        <v/>
      </c>
      <c r="I295" s="1065" t="str">
        <f>IF(A295=H16,C295,"")</f>
        <v/>
      </c>
      <c r="J295" s="1066" t="str">
        <f>IF(ISTEXT(H295),H295,(H295/H22)*J22)</f>
        <v/>
      </c>
      <c r="K295" s="1062" t="str">
        <f>IF(A295=K16,D295,"")</f>
        <v/>
      </c>
      <c r="L295" s="1067" t="str">
        <f>IF(A295=K16,C295,"")</f>
        <v/>
      </c>
      <c r="M295" s="1068" t="str">
        <f>IF(ISTEXT(K295),K295,(K295/K22)*M22)</f>
        <v/>
      </c>
      <c r="N295" s="1062" t="str">
        <f>IF(A295=N16,D295,"")</f>
        <v/>
      </c>
      <c r="O295" s="1069" t="str">
        <f>IF(A295=N16,C295,"")</f>
        <v/>
      </c>
      <c r="P295" s="1070" t="str">
        <f>IF(ISTEXT(N295),N295,(N295/N22)*P22)</f>
        <v/>
      </c>
      <c r="Q295" s="1062" t="str">
        <f>IF(A295=Q16,D295,"")</f>
        <v/>
      </c>
      <c r="R295" s="1071" t="str">
        <f>IF(A295=Q16,C295,"")</f>
        <v/>
      </c>
      <c r="S295" s="1072" t="str">
        <f>IF(ISTEXT(Q295),Q295,(Q295/Q22)*S22)</f>
        <v/>
      </c>
      <c r="T295" s="1062" t="str">
        <f>IF(A295=T16,D295,"")</f>
        <v/>
      </c>
      <c r="U295" s="1073" t="str">
        <f>IF(A295=T16,C295,"")</f>
        <v/>
      </c>
      <c r="V295" s="1074" t="str">
        <f>IF(ISTEXT(T295),T295,(T295/T22)*V22)</f>
        <v/>
      </c>
      <c r="W295" s="1062" t="str">
        <f>IF(A295=W16,D295,"")</f>
        <v/>
      </c>
      <c r="X295" s="1075" t="str">
        <f>IF(A295=W16,C295,"")</f>
        <v/>
      </c>
      <c r="Y295" s="1076" t="str">
        <f>IF(ISTEXT(W295),W295,(W295/W22)*Y22)</f>
        <v/>
      </c>
      <c r="Z295" s="1062" t="str">
        <f>IF(A295=Z16,D295,"")</f>
        <v/>
      </c>
      <c r="AA295" s="1077" t="str">
        <f>IF(A295=Z16,C295,"")</f>
        <v/>
      </c>
      <c r="AB295" s="1078" t="str">
        <f>IF(ISTEXT(Z295),Z295,(Z295/Z22)*AB22)</f>
        <v/>
      </c>
      <c r="AC295" s="1062" t="str">
        <f>IF(A295=AC16,D295,"")</f>
        <v/>
      </c>
      <c r="AD295" s="1079" t="str">
        <f>IF(A295=AC16,C295,"")</f>
        <v/>
      </c>
      <c r="AE295" s="1080" t="str">
        <f>IF(ISTEXT(AC295),AC295,(AC295/AC22)*AE22)</f>
        <v/>
      </c>
      <c r="AF295" s="1062" t="str">
        <f>IF(A295=AF16,D295,"")</f>
        <v/>
      </c>
      <c r="AG295" s="1081" t="str">
        <f>IF(A295=AF16,C295,"")</f>
        <v/>
      </c>
      <c r="AH295" s="1082" t="str">
        <f>IF(ISTEXT(AF295),AF295,(AF295/AF22)*AH22)</f>
        <v/>
      </c>
      <c r="AI295" s="1062" t="str">
        <f>IF(A295=AI16,D295,"")</f>
        <v/>
      </c>
      <c r="AJ295" s="1083" t="str">
        <f>IF(A295=AI16,C295,"")</f>
        <v/>
      </c>
      <c r="AK295" s="1084" t="str">
        <f>IF(ISTEXT(AI295),AI295,(AI295/AI22)*AK22)</f>
        <v/>
      </c>
      <c r="AL295" s="1062" t="str">
        <f>IF(A295=AL16,D295,"")</f>
        <v/>
      </c>
      <c r="AM295" s="1085" t="str">
        <f>IF(A295=AL16,C295,"")</f>
        <v/>
      </c>
      <c r="AN295" s="1086" t="str">
        <f>IF(ISTEXT(AL295),AL295,(AL295/AL22)*AN22)</f>
        <v/>
      </c>
      <c r="AO295" s="1062" t="str">
        <f>IF(A295=AO16,D295,"")</f>
        <v/>
      </c>
      <c r="AP295" s="1087" t="str">
        <f>IF(A295=AO16,C295,"")</f>
        <v/>
      </c>
      <c r="AQ295" s="1088" t="str">
        <f>IF(ISTEXT(AO295),AO295,(AO295/AO22)*AQ22)</f>
        <v/>
      </c>
      <c r="AR295" s="1062" t="str">
        <f>IF(A295=AR16,D295,"")</f>
        <v/>
      </c>
      <c r="AS295" s="1089" t="str">
        <f>IF(A295=AR16,C295,"")</f>
        <v/>
      </c>
      <c r="AT295" s="1090" t="str">
        <f>IF(ISTEXT(AR295),AR295,(AR295/AR22)*AT22)</f>
        <v/>
      </c>
      <c r="AU295" s="1062" t="str">
        <f>IF(A295=AU16,D295,"")</f>
        <v/>
      </c>
      <c r="AV295" s="1091" t="str">
        <f>IF(A295=AU16,C295,"")</f>
        <v/>
      </c>
      <c r="AW295" s="1092" t="str">
        <f>IF(ISTEXT(AU295),AU295,(AU295/AU22)*AW22)</f>
        <v/>
      </c>
    </row>
    <row r="296" spans="1:49" ht="18.75">
      <c r="A296" s="1058"/>
      <c r="B296" s="1352"/>
      <c r="C296" s="1409"/>
      <c r="D296" s="1410"/>
      <c r="E296" s="1062" t="str">
        <f>IF(A296=E16,D296,"")</f>
        <v/>
      </c>
      <c r="F296" s="1063" t="str">
        <f>IF(A296=E16,C296,"")</f>
        <v/>
      </c>
      <c r="G296" s="1064" t="str">
        <f>IF(ISTEXT(E296),E296,(E296/E22)*G22)</f>
        <v/>
      </c>
      <c r="H296" s="1062" t="str">
        <f>IF(A296=H16,D296,"")</f>
        <v/>
      </c>
      <c r="I296" s="1065" t="str">
        <f>IF(A296=H16,C296,"")</f>
        <v/>
      </c>
      <c r="J296" s="1066" t="str">
        <f>IF(ISTEXT(H296),H296,(H296/H22)*J22)</f>
        <v/>
      </c>
      <c r="K296" s="1062" t="str">
        <f>IF(A296=K16,D296,"")</f>
        <v/>
      </c>
      <c r="L296" s="1067" t="str">
        <f>IF(A296=K16,C296,"")</f>
        <v/>
      </c>
      <c r="M296" s="1068" t="str">
        <f>IF(ISTEXT(K296),K296,(K296/K22)*M22)</f>
        <v/>
      </c>
      <c r="N296" s="1062" t="str">
        <f>IF(A296=N16,D296,"")</f>
        <v/>
      </c>
      <c r="O296" s="1069" t="str">
        <f>IF(A296=N16,C296,"")</f>
        <v/>
      </c>
      <c r="P296" s="1070" t="str">
        <f>IF(ISTEXT(N296),N296,(N296/N22)*P22)</f>
        <v/>
      </c>
      <c r="Q296" s="1062" t="str">
        <f>IF(A296=Q16,D296,"")</f>
        <v/>
      </c>
      <c r="R296" s="1071" t="str">
        <f>IF(A296=Q16,C296,"")</f>
        <v/>
      </c>
      <c r="S296" s="1072" t="str">
        <f>IF(ISTEXT(Q296),Q296,(Q296/Q22)*S22)</f>
        <v/>
      </c>
      <c r="T296" s="1062" t="str">
        <f>IF(A296=T16,D296,"")</f>
        <v/>
      </c>
      <c r="U296" s="1073" t="str">
        <f>IF(A296=T16,C296,"")</f>
        <v/>
      </c>
      <c r="V296" s="1074" t="str">
        <f>IF(ISTEXT(T296),T296,(T296/T22)*V22)</f>
        <v/>
      </c>
      <c r="W296" s="1062" t="str">
        <f>IF(A296=W16,D296,"")</f>
        <v/>
      </c>
      <c r="X296" s="1075" t="str">
        <f>IF(A296=W16,C296,"")</f>
        <v/>
      </c>
      <c r="Y296" s="1076" t="str">
        <f>IF(ISTEXT(W296),W296,(W296/W22)*Y22)</f>
        <v/>
      </c>
      <c r="Z296" s="1062" t="str">
        <f>IF(A296=Z16,D296,"")</f>
        <v/>
      </c>
      <c r="AA296" s="1077" t="str">
        <f>IF(A296=Z16,C296,"")</f>
        <v/>
      </c>
      <c r="AB296" s="1078" t="str">
        <f>IF(ISTEXT(Z296),Z296,(Z296/Z22)*AB22)</f>
        <v/>
      </c>
      <c r="AC296" s="1062" t="str">
        <f>IF(A296=AC16,D296,"")</f>
        <v/>
      </c>
      <c r="AD296" s="1079" t="str">
        <f>IF(A296=AC16,C296,"")</f>
        <v/>
      </c>
      <c r="AE296" s="1080" t="str">
        <f>IF(ISTEXT(AC296),AC296,(AC296/AC22)*AE22)</f>
        <v/>
      </c>
      <c r="AF296" s="1062" t="str">
        <f>IF(A296=AF16,D296,"")</f>
        <v/>
      </c>
      <c r="AG296" s="1081" t="str">
        <f>IF(A296=AF16,C296,"")</f>
        <v/>
      </c>
      <c r="AH296" s="1082" t="str">
        <f>IF(ISTEXT(AF296),AF296,(AF296/AF22)*AH22)</f>
        <v/>
      </c>
      <c r="AI296" s="1062" t="str">
        <f>IF(A296=AI16,D296,"")</f>
        <v/>
      </c>
      <c r="AJ296" s="1083" t="str">
        <f>IF(A296=AI16,C296,"")</f>
        <v/>
      </c>
      <c r="AK296" s="1084" t="str">
        <f>IF(ISTEXT(AI296),AI296,(AI296/AI22)*AK22)</f>
        <v/>
      </c>
      <c r="AL296" s="1062" t="str">
        <f>IF(A296=AL16,D296,"")</f>
        <v/>
      </c>
      <c r="AM296" s="1085" t="str">
        <f>IF(A296=AL16,C296,"")</f>
        <v/>
      </c>
      <c r="AN296" s="1086" t="str">
        <f>IF(ISTEXT(AL296),AL296,(AL296/AL22)*AN22)</f>
        <v/>
      </c>
      <c r="AO296" s="1062" t="str">
        <f>IF(A296=AO16,D296,"")</f>
        <v/>
      </c>
      <c r="AP296" s="1087" t="str">
        <f>IF(A296=AO16,C296,"")</f>
        <v/>
      </c>
      <c r="AQ296" s="1088" t="str">
        <f>IF(ISTEXT(AO296),AO296,(AO296/AO22)*AQ22)</f>
        <v/>
      </c>
      <c r="AR296" s="1062" t="str">
        <f>IF(A296=AR16,D296,"")</f>
        <v/>
      </c>
      <c r="AS296" s="1089" t="str">
        <f>IF(A296=AR16,C296,"")</f>
        <v/>
      </c>
      <c r="AT296" s="1090" t="str">
        <f>IF(ISTEXT(AR296),AR296,(AR296/AR22)*AT22)</f>
        <v/>
      </c>
      <c r="AU296" s="1062" t="str">
        <f>IF(A296=AU16,D296,"")</f>
        <v/>
      </c>
      <c r="AV296" s="1091" t="str">
        <f>IF(A296=AU16,C296,"")</f>
        <v/>
      </c>
      <c r="AW296" s="1092" t="str">
        <f>IF(ISTEXT(AU296),AU296,(AU296/AU22)*AW22)</f>
        <v/>
      </c>
    </row>
    <row r="297" spans="1:49" ht="18.75">
      <c r="A297" s="1058"/>
      <c r="B297" s="1352"/>
      <c r="C297" s="1409"/>
      <c r="D297" s="1410"/>
      <c r="E297" s="1062" t="str">
        <f>IF(A297=E16,D297,"")</f>
        <v/>
      </c>
      <c r="F297" s="1063" t="str">
        <f>IF(A297=E16,C297,"")</f>
        <v/>
      </c>
      <c r="G297" s="1064" t="str">
        <f>IF(ISTEXT(E297),E297,(E297/E22)*G22)</f>
        <v/>
      </c>
      <c r="H297" s="1062" t="str">
        <f>IF(A297=H16,D297,"")</f>
        <v/>
      </c>
      <c r="I297" s="1065" t="str">
        <f>IF(A297=H16,C297,"")</f>
        <v/>
      </c>
      <c r="J297" s="1066" t="str">
        <f>IF(ISTEXT(H297),H297,(H297/H22)*J22)</f>
        <v/>
      </c>
      <c r="K297" s="1062" t="str">
        <f>IF(A297=K16,D297,"")</f>
        <v/>
      </c>
      <c r="L297" s="1067" t="str">
        <f>IF(A297=K16,C297,"")</f>
        <v/>
      </c>
      <c r="M297" s="1068" t="str">
        <f>IF(ISTEXT(K297),K297,(K297/K22)*M22)</f>
        <v/>
      </c>
      <c r="N297" s="1062" t="str">
        <f>IF(A297=N16,D297,"")</f>
        <v/>
      </c>
      <c r="O297" s="1069" t="str">
        <f>IF(A297=N16,C297,"")</f>
        <v/>
      </c>
      <c r="P297" s="1070" t="str">
        <f>IF(ISTEXT(N297),N297,(N297/N22)*P22)</f>
        <v/>
      </c>
      <c r="Q297" s="1062" t="str">
        <f>IF(A297=Q16,D297,"")</f>
        <v/>
      </c>
      <c r="R297" s="1071" t="str">
        <f>IF(A297=Q16,C297,"")</f>
        <v/>
      </c>
      <c r="S297" s="1072" t="str">
        <f>IF(ISTEXT(Q297),Q297,(Q297/Q22)*S22)</f>
        <v/>
      </c>
      <c r="T297" s="1062" t="str">
        <f>IF(A297=T16,D297,"")</f>
        <v/>
      </c>
      <c r="U297" s="1073" t="str">
        <f>IF(A297=T16,C297,"")</f>
        <v/>
      </c>
      <c r="V297" s="1074" t="str">
        <f>IF(ISTEXT(T297),T297,(T297/T22)*V22)</f>
        <v/>
      </c>
      <c r="W297" s="1062" t="str">
        <f>IF(A297=W16,D297,"")</f>
        <v/>
      </c>
      <c r="X297" s="1075" t="str">
        <f>IF(A297=W16,C297,"")</f>
        <v/>
      </c>
      <c r="Y297" s="1076" t="str">
        <f>IF(ISTEXT(W297),W297,(W297/W22)*Y22)</f>
        <v/>
      </c>
      <c r="Z297" s="1062" t="str">
        <f>IF(A297=Z16,D297,"")</f>
        <v/>
      </c>
      <c r="AA297" s="1077" t="str">
        <f>IF(A297=Z16,C297,"")</f>
        <v/>
      </c>
      <c r="AB297" s="1078" t="str">
        <f>IF(ISTEXT(Z297),Z297,(Z297/Z22)*AB22)</f>
        <v/>
      </c>
      <c r="AC297" s="1062" t="str">
        <f>IF(A297=AC16,D297,"")</f>
        <v/>
      </c>
      <c r="AD297" s="1079" t="str">
        <f>IF(A297=AC16,C297,"")</f>
        <v/>
      </c>
      <c r="AE297" s="1080" t="str">
        <f>IF(ISTEXT(AC297),AC297,(AC297/AC22)*AE22)</f>
        <v/>
      </c>
      <c r="AF297" s="1062" t="str">
        <f>IF(A297=AF16,D297,"")</f>
        <v/>
      </c>
      <c r="AG297" s="1081" t="str">
        <f>IF(A297=AF16,C297,"")</f>
        <v/>
      </c>
      <c r="AH297" s="1082" t="str">
        <f>IF(ISTEXT(AF297),AF297,(AF297/AF22)*AH22)</f>
        <v/>
      </c>
      <c r="AI297" s="1062" t="str">
        <f>IF(A297=AI16,D297,"")</f>
        <v/>
      </c>
      <c r="AJ297" s="1083" t="str">
        <f>IF(A297=AI16,C297,"")</f>
        <v/>
      </c>
      <c r="AK297" s="1084" t="str">
        <f>IF(ISTEXT(AI297),AI297,(AI297/AI22)*AK22)</f>
        <v/>
      </c>
      <c r="AL297" s="1062" t="str">
        <f>IF(A297=AL16,D297,"")</f>
        <v/>
      </c>
      <c r="AM297" s="1085" t="str">
        <f>IF(A297=AL16,C297,"")</f>
        <v/>
      </c>
      <c r="AN297" s="1086" t="str">
        <f>IF(ISTEXT(AL297),AL297,(AL297/AL22)*AN22)</f>
        <v/>
      </c>
      <c r="AO297" s="1062" t="str">
        <f>IF(A297=AO16,D297,"")</f>
        <v/>
      </c>
      <c r="AP297" s="1087" t="str">
        <f>IF(A297=AO16,C297,"")</f>
        <v/>
      </c>
      <c r="AQ297" s="1088" t="str">
        <f>IF(ISTEXT(AO297),AO297,(AO297/AO22)*AQ22)</f>
        <v/>
      </c>
      <c r="AR297" s="1062" t="str">
        <f>IF(A297=AR16,D297,"")</f>
        <v/>
      </c>
      <c r="AS297" s="1089" t="str">
        <f>IF(A297=AR16,C297,"")</f>
        <v/>
      </c>
      <c r="AT297" s="1090" t="str">
        <f>IF(ISTEXT(AR297),AR297,(AR297/AR22)*AT22)</f>
        <v/>
      </c>
      <c r="AU297" s="1062" t="str">
        <f>IF(A297=AU16,D297,"")</f>
        <v/>
      </c>
      <c r="AV297" s="1091" t="str">
        <f>IF(A297=AU16,C297,"")</f>
        <v/>
      </c>
      <c r="AW297" s="1092" t="str">
        <f>IF(ISTEXT(AU297),AU297,(AU297/AU22)*AW22)</f>
        <v/>
      </c>
    </row>
    <row r="298" spans="1:49" ht="18.75">
      <c r="A298" s="1058"/>
      <c r="B298" s="1352"/>
      <c r="C298" s="1409"/>
      <c r="D298" s="1410"/>
      <c r="E298" s="1062" t="str">
        <f>IF(A298=E16,D298,"")</f>
        <v/>
      </c>
      <c r="F298" s="1063" t="str">
        <f>IF(A298=E16,C298,"")</f>
        <v/>
      </c>
      <c r="G298" s="1064" t="str">
        <f>IF(ISTEXT(E298),E298,(E298/E22)*G22)</f>
        <v/>
      </c>
      <c r="H298" s="1062" t="str">
        <f>IF(A298=H16,D298,"")</f>
        <v/>
      </c>
      <c r="I298" s="1065" t="str">
        <f>IF(A298=H16,C298,"")</f>
        <v/>
      </c>
      <c r="J298" s="1066" t="str">
        <f>IF(ISTEXT(H298),H298,(H298/H22)*J22)</f>
        <v/>
      </c>
      <c r="K298" s="1062" t="str">
        <f>IF(A298=K16,D298,"")</f>
        <v/>
      </c>
      <c r="L298" s="1067" t="str">
        <f>IF(A298=K16,C298,"")</f>
        <v/>
      </c>
      <c r="M298" s="1068" t="str">
        <f>IF(ISTEXT(K298),K298,(K298/K22)*M22)</f>
        <v/>
      </c>
      <c r="N298" s="1062" t="str">
        <f>IF(A298=N16,D298,"")</f>
        <v/>
      </c>
      <c r="O298" s="1069" t="str">
        <f>IF(A298=N16,C298,"")</f>
        <v/>
      </c>
      <c r="P298" s="1070" t="str">
        <f>IF(ISTEXT(N298),N298,(N298/N22)*P22)</f>
        <v/>
      </c>
      <c r="Q298" s="1062" t="str">
        <f>IF(A298=Q16,D298,"")</f>
        <v/>
      </c>
      <c r="R298" s="1071" t="str">
        <f>IF(A298=Q16,C298,"")</f>
        <v/>
      </c>
      <c r="S298" s="1072" t="str">
        <f>IF(ISTEXT(Q298),Q298,(Q298/Q22)*S22)</f>
        <v/>
      </c>
      <c r="T298" s="1062" t="str">
        <f>IF(A298=T16,D298,"")</f>
        <v/>
      </c>
      <c r="U298" s="1073" t="str">
        <f>IF(A298=T16,C298,"")</f>
        <v/>
      </c>
      <c r="V298" s="1074" t="str">
        <f>IF(ISTEXT(T298),T298,(T298/T22)*V22)</f>
        <v/>
      </c>
      <c r="W298" s="1062" t="str">
        <f>IF(A298=W16,D298,"")</f>
        <v/>
      </c>
      <c r="X298" s="1075" t="str">
        <f>IF(A298=W16,C298,"")</f>
        <v/>
      </c>
      <c r="Y298" s="1076" t="str">
        <f>IF(ISTEXT(W298),W298,(W298/W22)*Y22)</f>
        <v/>
      </c>
      <c r="Z298" s="1062" t="str">
        <f>IF(A298=Z16,D298,"")</f>
        <v/>
      </c>
      <c r="AA298" s="1077" t="str">
        <f>IF(A298=Z16,C298,"")</f>
        <v/>
      </c>
      <c r="AB298" s="1078" t="str">
        <f>IF(ISTEXT(Z298),Z298,(Z298/Z22)*AB22)</f>
        <v/>
      </c>
      <c r="AC298" s="1062" t="str">
        <f>IF(A298=AC16,D298,"")</f>
        <v/>
      </c>
      <c r="AD298" s="1079" t="str">
        <f>IF(A298=AC16,C298,"")</f>
        <v/>
      </c>
      <c r="AE298" s="1080" t="str">
        <f>IF(ISTEXT(AC298),AC298,(AC298/AC22)*AE22)</f>
        <v/>
      </c>
      <c r="AF298" s="1062" t="str">
        <f>IF(A298=AF16,D298,"")</f>
        <v/>
      </c>
      <c r="AG298" s="1081" t="str">
        <f>IF(A298=AF16,C298,"")</f>
        <v/>
      </c>
      <c r="AH298" s="1082" t="str">
        <f>IF(ISTEXT(AF298),AF298,(AF298/AF22)*AH22)</f>
        <v/>
      </c>
      <c r="AI298" s="1062" t="str">
        <f>IF(A298=AI16,D298,"")</f>
        <v/>
      </c>
      <c r="AJ298" s="1083" t="str">
        <f>IF(A298=AI16,C298,"")</f>
        <v/>
      </c>
      <c r="AK298" s="1084" t="str">
        <f>IF(ISTEXT(AI298),AI298,(AI298/AI22)*AK22)</f>
        <v/>
      </c>
      <c r="AL298" s="1062" t="str">
        <f>IF(A298=AL16,D298,"")</f>
        <v/>
      </c>
      <c r="AM298" s="1085" t="str">
        <f>IF(A298=AL16,C298,"")</f>
        <v/>
      </c>
      <c r="AN298" s="1086" t="str">
        <f>IF(ISTEXT(AL298),AL298,(AL298/AL22)*AN22)</f>
        <v/>
      </c>
      <c r="AO298" s="1062" t="str">
        <f>IF(A298=AO16,D298,"")</f>
        <v/>
      </c>
      <c r="AP298" s="1087" t="str">
        <f>IF(A298=AO16,C298,"")</f>
        <v/>
      </c>
      <c r="AQ298" s="1088" t="str">
        <f>IF(ISTEXT(AO298),AO298,(AO298/AO22)*AQ22)</f>
        <v/>
      </c>
      <c r="AR298" s="1062" t="str">
        <f>IF(A298=AR16,D298,"")</f>
        <v/>
      </c>
      <c r="AS298" s="1089" t="str">
        <f>IF(A298=AR16,C298,"")</f>
        <v/>
      </c>
      <c r="AT298" s="1090" t="str">
        <f>IF(ISTEXT(AR298),AR298,(AR298/AR22)*AT22)</f>
        <v/>
      </c>
      <c r="AU298" s="1062" t="str">
        <f>IF(A298=AU16,D298,"")</f>
        <v/>
      </c>
      <c r="AV298" s="1091" t="str">
        <f>IF(A298=AU16,C298,"")</f>
        <v/>
      </c>
      <c r="AW298" s="1092" t="str">
        <f>IF(ISTEXT(AU298),AU298,(AU298/AU22)*AW22)</f>
        <v/>
      </c>
    </row>
    <row r="299" spans="1:49" ht="18.75">
      <c r="A299" s="1058"/>
      <c r="B299" s="1352"/>
      <c r="C299" s="1409"/>
      <c r="D299" s="1410"/>
      <c r="E299" s="1062" t="str">
        <f>IF(A299=E16,D299,"")</f>
        <v/>
      </c>
      <c r="F299" s="1063" t="str">
        <f>IF(A299=E16,C299,"")</f>
        <v/>
      </c>
      <c r="G299" s="1064" t="str">
        <f>IF(ISTEXT(E299),E299,(E299/E22)*G22)</f>
        <v/>
      </c>
      <c r="H299" s="1062" t="str">
        <f>IF(A299=H16,D299,"")</f>
        <v/>
      </c>
      <c r="I299" s="1065" t="str">
        <f>IF(A299=H16,C299,"")</f>
        <v/>
      </c>
      <c r="J299" s="1066" t="str">
        <f>IF(ISTEXT(H299),H299,(H299/H22)*J22)</f>
        <v/>
      </c>
      <c r="K299" s="1062" t="str">
        <f>IF(A299=K16,D299,"")</f>
        <v/>
      </c>
      <c r="L299" s="1067" t="str">
        <f>IF(A299=K16,C299,"")</f>
        <v/>
      </c>
      <c r="M299" s="1068" t="str">
        <f>IF(ISTEXT(K299),K299,(K299/K22)*M22)</f>
        <v/>
      </c>
      <c r="N299" s="1062" t="str">
        <f>IF(A299=N16,D299,"")</f>
        <v/>
      </c>
      <c r="O299" s="1069" t="str">
        <f>IF(A299=N16,C299,"")</f>
        <v/>
      </c>
      <c r="P299" s="1070" t="str">
        <f>IF(ISTEXT(N299),N299,(N299/N22)*P22)</f>
        <v/>
      </c>
      <c r="Q299" s="1062" t="str">
        <f>IF(A299=Q16,D299,"")</f>
        <v/>
      </c>
      <c r="R299" s="1071" t="str">
        <f>IF(A299=Q16,C299,"")</f>
        <v/>
      </c>
      <c r="S299" s="1072" t="str">
        <f>IF(ISTEXT(Q299),Q299,(Q299/Q22)*S22)</f>
        <v/>
      </c>
      <c r="T299" s="1062" t="str">
        <f>IF(A299=T16,D299,"")</f>
        <v/>
      </c>
      <c r="U299" s="1073" t="str">
        <f>IF(A299=T16,C299,"")</f>
        <v/>
      </c>
      <c r="V299" s="1074" t="str">
        <f>IF(ISTEXT(T299),T299,(T299/T22)*V22)</f>
        <v/>
      </c>
      <c r="W299" s="1062" t="str">
        <f>IF(A299=W16,D299,"")</f>
        <v/>
      </c>
      <c r="X299" s="1075" t="str">
        <f>IF(A299=W16,C299,"")</f>
        <v/>
      </c>
      <c r="Y299" s="1076" t="str">
        <f>IF(ISTEXT(W299),W299,(W299/W22)*Y22)</f>
        <v/>
      </c>
      <c r="Z299" s="1062" t="str">
        <f>IF(A299=Z16,D299,"")</f>
        <v/>
      </c>
      <c r="AA299" s="1077" t="str">
        <f>IF(A299=Z16,C299,"")</f>
        <v/>
      </c>
      <c r="AB299" s="1078" t="str">
        <f>IF(ISTEXT(Z299),Z299,(Z299/Z22)*AB22)</f>
        <v/>
      </c>
      <c r="AC299" s="1062" t="str">
        <f>IF(A299=AC16,D299,"")</f>
        <v/>
      </c>
      <c r="AD299" s="1079" t="str">
        <f>IF(A299=AC16,C299,"")</f>
        <v/>
      </c>
      <c r="AE299" s="1080" t="str">
        <f>IF(ISTEXT(AC299),AC299,(AC299/AC22)*AE22)</f>
        <v/>
      </c>
      <c r="AF299" s="1062" t="str">
        <f>IF(A299=AF16,D299,"")</f>
        <v/>
      </c>
      <c r="AG299" s="1081" t="str">
        <f>IF(A299=AF16,C299,"")</f>
        <v/>
      </c>
      <c r="AH299" s="1082" t="str">
        <f>IF(ISTEXT(AF299),AF299,(AF299/AF22)*AH22)</f>
        <v/>
      </c>
      <c r="AI299" s="1062" t="str">
        <f>IF(A299=AI16,D299,"")</f>
        <v/>
      </c>
      <c r="AJ299" s="1083" t="str">
        <f>IF(A299=AI16,C299,"")</f>
        <v/>
      </c>
      <c r="AK299" s="1084" t="str">
        <f>IF(ISTEXT(AI299),AI299,(AI299/AI22)*AK22)</f>
        <v/>
      </c>
      <c r="AL299" s="1062" t="str">
        <f>IF(A299=AL16,D299,"")</f>
        <v/>
      </c>
      <c r="AM299" s="1085" t="str">
        <f>IF(A299=AL16,C299,"")</f>
        <v/>
      </c>
      <c r="AN299" s="1086" t="str">
        <f>IF(ISTEXT(AL299),AL299,(AL299/AL22)*AN22)</f>
        <v/>
      </c>
      <c r="AO299" s="1062" t="str">
        <f>IF(A299=AO16,D299,"")</f>
        <v/>
      </c>
      <c r="AP299" s="1087" t="str">
        <f>IF(A299=AO16,C299,"")</f>
        <v/>
      </c>
      <c r="AQ299" s="1088" t="str">
        <f>IF(ISTEXT(AO299),AO299,(AO299/AO22)*AQ22)</f>
        <v/>
      </c>
      <c r="AR299" s="1062" t="str">
        <f>IF(A299=AR16,D299,"")</f>
        <v/>
      </c>
      <c r="AS299" s="1089" t="str">
        <f>IF(A299=AR16,C299,"")</f>
        <v/>
      </c>
      <c r="AT299" s="1090" t="str">
        <f>IF(ISTEXT(AR299),AR299,(AR299/AR22)*AT22)</f>
        <v/>
      </c>
      <c r="AU299" s="1062" t="str">
        <f>IF(A299=AU16,D299,"")</f>
        <v/>
      </c>
      <c r="AV299" s="1091" t="str">
        <f>IF(A299=AU16,C299,"")</f>
        <v/>
      </c>
      <c r="AW299" s="1092" t="str">
        <f>IF(ISTEXT(AU299),AU299,(AU299/AU22)*AW22)</f>
        <v/>
      </c>
    </row>
    <row r="300" spans="1:49" ht="18.75">
      <c r="A300" s="1058"/>
      <c r="B300" s="1352"/>
      <c r="C300" s="1409"/>
      <c r="D300" s="1410"/>
      <c r="E300" s="1062" t="str">
        <f>IF(A300=E16,D300,"")</f>
        <v/>
      </c>
      <c r="F300" s="1063" t="str">
        <f>IF(A300=E16,C300,"")</f>
        <v/>
      </c>
      <c r="G300" s="1064" t="str">
        <f>IF(ISTEXT(E300),E300,(E300/E22)*G22)</f>
        <v/>
      </c>
      <c r="H300" s="1062" t="str">
        <f>IF(A300=H16,D300,"")</f>
        <v/>
      </c>
      <c r="I300" s="1065" t="str">
        <f>IF(A300=H16,C300,"")</f>
        <v/>
      </c>
      <c r="J300" s="1066" t="str">
        <f>IF(ISTEXT(H300),H300,(H300/H22)*J22)</f>
        <v/>
      </c>
      <c r="K300" s="1062" t="str">
        <f>IF(A300=K16,D300,"")</f>
        <v/>
      </c>
      <c r="L300" s="1067" t="str">
        <f>IF(A300=K16,C300,"")</f>
        <v/>
      </c>
      <c r="M300" s="1068" t="str">
        <f>IF(ISTEXT(K300),K300,(K300/K22)*M22)</f>
        <v/>
      </c>
      <c r="N300" s="1062" t="str">
        <f>IF(A300=N16,D300,"")</f>
        <v/>
      </c>
      <c r="O300" s="1069" t="str">
        <f>IF(A300=N16,C300,"")</f>
        <v/>
      </c>
      <c r="P300" s="1070" t="str">
        <f>IF(ISTEXT(N300),N300,(N300/N22)*P22)</f>
        <v/>
      </c>
      <c r="Q300" s="1062" t="str">
        <f>IF(A300=Q16,D300,"")</f>
        <v/>
      </c>
      <c r="R300" s="1071" t="str">
        <f>IF(A300=Q16,C300,"")</f>
        <v/>
      </c>
      <c r="S300" s="1072" t="str">
        <f>IF(ISTEXT(Q300),Q300,(Q300/Q22)*S22)</f>
        <v/>
      </c>
      <c r="T300" s="1062" t="str">
        <f>IF(A300=T16,D300,"")</f>
        <v/>
      </c>
      <c r="U300" s="1073" t="str">
        <f>IF(A300=T16,C300,"")</f>
        <v/>
      </c>
      <c r="V300" s="1074" t="str">
        <f>IF(ISTEXT(T300),T300,(T300/T22)*V22)</f>
        <v/>
      </c>
      <c r="W300" s="1062" t="str">
        <f>IF(A300=W16,D300,"")</f>
        <v/>
      </c>
      <c r="X300" s="1075" t="str">
        <f>IF(A300=W16,C300,"")</f>
        <v/>
      </c>
      <c r="Y300" s="1076" t="str">
        <f>IF(ISTEXT(W300),W300,(W300/W22)*Y22)</f>
        <v/>
      </c>
      <c r="Z300" s="1062" t="str">
        <f>IF(A300=Z16,D300,"")</f>
        <v/>
      </c>
      <c r="AA300" s="1077" t="str">
        <f>IF(A300=Z16,C300,"")</f>
        <v/>
      </c>
      <c r="AB300" s="1078" t="str">
        <f>IF(ISTEXT(Z300),Z300,(Z300/Z22)*AB22)</f>
        <v/>
      </c>
      <c r="AC300" s="1062" t="str">
        <f>IF(A300=AC16,D300,"")</f>
        <v/>
      </c>
      <c r="AD300" s="1079" t="str">
        <f>IF(A300=AC16,C300,"")</f>
        <v/>
      </c>
      <c r="AE300" s="1080" t="str">
        <f>IF(ISTEXT(AC300),AC300,(AC300/AC22)*AE22)</f>
        <v/>
      </c>
      <c r="AF300" s="1062" t="str">
        <f>IF(A300=AF16,D300,"")</f>
        <v/>
      </c>
      <c r="AG300" s="1081" t="str">
        <f>IF(A300=AF16,C300,"")</f>
        <v/>
      </c>
      <c r="AH300" s="1082" t="str">
        <f>IF(ISTEXT(AF300),AF300,(AF300/AF22)*AH22)</f>
        <v/>
      </c>
      <c r="AI300" s="1062" t="str">
        <f>IF(A300=AI16,D300,"")</f>
        <v/>
      </c>
      <c r="AJ300" s="1083" t="str">
        <f>IF(A300=AI16,C300,"")</f>
        <v/>
      </c>
      <c r="AK300" s="1084" t="str">
        <f>IF(ISTEXT(AI300),AI300,(AI300/AI22)*AK22)</f>
        <v/>
      </c>
      <c r="AL300" s="1062" t="str">
        <f>IF(A300=AL16,D300,"")</f>
        <v/>
      </c>
      <c r="AM300" s="1085" t="str">
        <f>IF(A300=AL16,C300,"")</f>
        <v/>
      </c>
      <c r="AN300" s="1086" t="str">
        <f>IF(ISTEXT(AL300),AL300,(AL300/AL22)*AN22)</f>
        <v/>
      </c>
      <c r="AO300" s="1062" t="str">
        <f>IF(A300=AO16,D300,"")</f>
        <v/>
      </c>
      <c r="AP300" s="1087" t="str">
        <f>IF(A300=AO16,C300,"")</f>
        <v/>
      </c>
      <c r="AQ300" s="1088" t="str">
        <f>IF(ISTEXT(AO300),AO300,(AO300/AO22)*AQ22)</f>
        <v/>
      </c>
      <c r="AR300" s="1062" t="str">
        <f>IF(A300=AR16,D300,"")</f>
        <v/>
      </c>
      <c r="AS300" s="1089" t="str">
        <f>IF(A300=AR16,C300,"")</f>
        <v/>
      </c>
      <c r="AT300" s="1090" t="str">
        <f>IF(ISTEXT(AR300),AR300,(AR300/AR22)*AT22)</f>
        <v/>
      </c>
      <c r="AU300" s="1062" t="str">
        <f>IF(A300=AU16,D300,"")</f>
        <v/>
      </c>
      <c r="AV300" s="1091" t="str">
        <f>IF(A300=AU16,C300,"")</f>
        <v/>
      </c>
      <c r="AW300" s="1092" t="str">
        <f>IF(ISTEXT(AU300),AU300,(AU300/AU22)*AW22)</f>
        <v/>
      </c>
    </row>
    <row r="301" spans="1:49" ht="18.75">
      <c r="A301" s="1058"/>
      <c r="B301" s="1352"/>
      <c r="C301" s="1409"/>
      <c r="D301" s="1410"/>
      <c r="E301" s="1062" t="str">
        <f>IF(A301=E16,D301,"")</f>
        <v/>
      </c>
      <c r="F301" s="1063" t="str">
        <f>IF(A301=E16,C301,"")</f>
        <v/>
      </c>
      <c r="G301" s="1064" t="str">
        <f>IF(ISTEXT(E301),E301,(E301/E22)*G22)</f>
        <v/>
      </c>
      <c r="H301" s="1062" t="str">
        <f>IF(A301=H16,D301,"")</f>
        <v/>
      </c>
      <c r="I301" s="1065" t="str">
        <f>IF(A301=H16,C301,"")</f>
        <v/>
      </c>
      <c r="J301" s="1066" t="str">
        <f>IF(ISTEXT(H301),H301,(H301/H22)*J22)</f>
        <v/>
      </c>
      <c r="K301" s="1062" t="str">
        <f>IF(A301=K16,D301,"")</f>
        <v/>
      </c>
      <c r="L301" s="1067" t="str">
        <f>IF(A301=K16,C301,"")</f>
        <v/>
      </c>
      <c r="M301" s="1068" t="str">
        <f>IF(ISTEXT(K301),K301,(K301/K22)*M22)</f>
        <v/>
      </c>
      <c r="N301" s="1062" t="str">
        <f>IF(A301=N16,D301,"")</f>
        <v/>
      </c>
      <c r="O301" s="1069" t="str">
        <f>IF(A301=N16,C301,"")</f>
        <v/>
      </c>
      <c r="P301" s="1070" t="str">
        <f>IF(ISTEXT(N301),N301,(N301/N22)*P22)</f>
        <v/>
      </c>
      <c r="Q301" s="1062" t="str">
        <f>IF(A301=Q16,D301,"")</f>
        <v/>
      </c>
      <c r="R301" s="1071" t="str">
        <f>IF(A301=Q16,C301,"")</f>
        <v/>
      </c>
      <c r="S301" s="1072" t="str">
        <f>IF(ISTEXT(Q301),Q301,(Q301/Q22)*S22)</f>
        <v/>
      </c>
      <c r="T301" s="1062" t="str">
        <f>IF(A301=T16,D301,"")</f>
        <v/>
      </c>
      <c r="U301" s="1073" t="str">
        <f>IF(A301=T16,C301,"")</f>
        <v/>
      </c>
      <c r="V301" s="1074" t="str">
        <f>IF(ISTEXT(T301),T301,(T301/T22)*V22)</f>
        <v/>
      </c>
      <c r="W301" s="1062" t="str">
        <f>IF(A301=W16,D301,"")</f>
        <v/>
      </c>
      <c r="X301" s="1075" t="str">
        <f>IF(A301=W16,C301,"")</f>
        <v/>
      </c>
      <c r="Y301" s="1076" t="str">
        <f>IF(ISTEXT(W301),W301,(W301/W22)*Y22)</f>
        <v/>
      </c>
      <c r="Z301" s="1062" t="str">
        <f>IF(A301=Z16,D301,"")</f>
        <v/>
      </c>
      <c r="AA301" s="1077" t="str">
        <f>IF(A301=Z16,C301,"")</f>
        <v/>
      </c>
      <c r="AB301" s="1078" t="str">
        <f>IF(ISTEXT(Z301),Z301,(Z301/Z22)*AB22)</f>
        <v/>
      </c>
      <c r="AC301" s="1062" t="str">
        <f>IF(A301=AC16,D301,"")</f>
        <v/>
      </c>
      <c r="AD301" s="1079" t="str">
        <f>IF(A301=AC16,C301,"")</f>
        <v/>
      </c>
      <c r="AE301" s="1080" t="str">
        <f>IF(ISTEXT(AC301),AC301,(AC301/AC22)*AE22)</f>
        <v/>
      </c>
      <c r="AF301" s="1062" t="str">
        <f>IF(A301=AF16,D301,"")</f>
        <v/>
      </c>
      <c r="AG301" s="1081" t="str">
        <f>IF(A301=AF16,C301,"")</f>
        <v/>
      </c>
      <c r="AH301" s="1082" t="str">
        <f>IF(ISTEXT(AF301),AF301,(AF301/AF22)*AH22)</f>
        <v/>
      </c>
      <c r="AI301" s="1062" t="str">
        <f>IF(A301=AI16,D301,"")</f>
        <v/>
      </c>
      <c r="AJ301" s="1083" t="str">
        <f>IF(A301=AI16,C301,"")</f>
        <v/>
      </c>
      <c r="AK301" s="1084" t="str">
        <f>IF(ISTEXT(AI301),AI301,(AI301/AI22)*AK22)</f>
        <v/>
      </c>
      <c r="AL301" s="1062" t="str">
        <f>IF(A301=AL16,D301,"")</f>
        <v/>
      </c>
      <c r="AM301" s="1085" t="str">
        <f>IF(A301=AL16,C301,"")</f>
        <v/>
      </c>
      <c r="AN301" s="1086" t="str">
        <f>IF(ISTEXT(AL301),AL301,(AL301/AL22)*AN22)</f>
        <v/>
      </c>
      <c r="AO301" s="1062" t="str">
        <f>IF(A301=AO16,D301,"")</f>
        <v/>
      </c>
      <c r="AP301" s="1087" t="str">
        <f>IF(A301=AO16,C301,"")</f>
        <v/>
      </c>
      <c r="AQ301" s="1088" t="str">
        <f>IF(ISTEXT(AO301),AO301,(AO301/AO22)*AQ22)</f>
        <v/>
      </c>
      <c r="AR301" s="1062" t="str">
        <f>IF(A301=AR16,D301,"")</f>
        <v/>
      </c>
      <c r="AS301" s="1089" t="str">
        <f>IF(A301=AR16,C301,"")</f>
        <v/>
      </c>
      <c r="AT301" s="1090" t="str">
        <f>IF(ISTEXT(AR301),AR301,(AR301/AR22)*AT22)</f>
        <v/>
      </c>
      <c r="AU301" s="1062" t="str">
        <f>IF(A301=AU16,D301,"")</f>
        <v/>
      </c>
      <c r="AV301" s="1091" t="str">
        <f>IF(A301=AU16,C301,"")</f>
        <v/>
      </c>
      <c r="AW301" s="1092" t="str">
        <f>IF(ISTEXT(AU301),AU301,(AU301/AU22)*AW22)</f>
        <v/>
      </c>
    </row>
    <row r="302" spans="1:49" ht="18.75">
      <c r="A302" s="1058"/>
      <c r="B302" s="1352"/>
      <c r="C302" s="1409"/>
      <c r="D302" s="1410"/>
      <c r="E302" s="1062" t="str">
        <f>IF(A302=E16,D302,"")</f>
        <v/>
      </c>
      <c r="F302" s="1063" t="str">
        <f>IF(A302=E16,C302,"")</f>
        <v/>
      </c>
      <c r="G302" s="1064" t="str">
        <f>IF(ISTEXT(E302),E302,(E302/E22)*G22)</f>
        <v/>
      </c>
      <c r="H302" s="1062" t="str">
        <f>IF(A302=H16,D302,"")</f>
        <v/>
      </c>
      <c r="I302" s="1065" t="str">
        <f>IF(A302=H16,C302,"")</f>
        <v/>
      </c>
      <c r="J302" s="1066" t="str">
        <f>IF(ISTEXT(H302),H302,(H302/H22)*J22)</f>
        <v/>
      </c>
      <c r="K302" s="1062" t="str">
        <f>IF(A302=K16,D302,"")</f>
        <v/>
      </c>
      <c r="L302" s="1067" t="str">
        <f>IF(A302=K16,C302,"")</f>
        <v/>
      </c>
      <c r="M302" s="1068" t="str">
        <f>IF(ISTEXT(K302),K302,(K302/K22)*M22)</f>
        <v/>
      </c>
      <c r="N302" s="1062" t="str">
        <f>IF(A302=N16,D302,"")</f>
        <v/>
      </c>
      <c r="O302" s="1069" t="str">
        <f>IF(A302=N16,C302,"")</f>
        <v/>
      </c>
      <c r="P302" s="1070" t="str">
        <f>IF(ISTEXT(N302),N302,(N302/N22)*P22)</f>
        <v/>
      </c>
      <c r="Q302" s="1062" t="str">
        <f>IF(A302=Q16,D302,"")</f>
        <v/>
      </c>
      <c r="R302" s="1071" t="str">
        <f>IF(A302=Q16,C302,"")</f>
        <v/>
      </c>
      <c r="S302" s="1072" t="str">
        <f>IF(ISTEXT(Q302),Q302,(Q302/Q22)*S22)</f>
        <v/>
      </c>
      <c r="T302" s="1062" t="str">
        <f>IF(A302=T16,D302,"")</f>
        <v/>
      </c>
      <c r="U302" s="1073" t="str">
        <f>IF(A302=T16,C302,"")</f>
        <v/>
      </c>
      <c r="V302" s="1074" t="str">
        <f>IF(ISTEXT(T302),T302,(T302/T22)*V22)</f>
        <v/>
      </c>
      <c r="W302" s="1062" t="str">
        <f>IF(A302=W16,D302,"")</f>
        <v/>
      </c>
      <c r="X302" s="1075" t="str">
        <f>IF(A302=W16,C302,"")</f>
        <v/>
      </c>
      <c r="Y302" s="1076" t="str">
        <f>IF(ISTEXT(W302),W302,(W302/W22)*Y22)</f>
        <v/>
      </c>
      <c r="Z302" s="1062" t="str">
        <f>IF(A302=Z16,D302,"")</f>
        <v/>
      </c>
      <c r="AA302" s="1077" t="str">
        <f>IF(A302=Z16,C302,"")</f>
        <v/>
      </c>
      <c r="AB302" s="1078" t="str">
        <f>IF(ISTEXT(Z302),Z302,(Z302/Z22)*AB22)</f>
        <v/>
      </c>
      <c r="AC302" s="1062" t="str">
        <f>IF(A302=AC16,D302,"")</f>
        <v/>
      </c>
      <c r="AD302" s="1079" t="str">
        <f>IF(A302=AC16,C302,"")</f>
        <v/>
      </c>
      <c r="AE302" s="1080" t="str">
        <f>IF(ISTEXT(AC302),AC302,(AC302/AC22)*AE22)</f>
        <v/>
      </c>
      <c r="AF302" s="1062" t="str">
        <f>IF(A302=AF16,D302,"")</f>
        <v/>
      </c>
      <c r="AG302" s="1081" t="str">
        <f>IF(A302=AF16,C302,"")</f>
        <v/>
      </c>
      <c r="AH302" s="1082" t="str">
        <f>IF(ISTEXT(AF302),AF302,(AF302/AF22)*AH22)</f>
        <v/>
      </c>
      <c r="AI302" s="1062" t="str">
        <f>IF(A302=AI16,D302,"")</f>
        <v/>
      </c>
      <c r="AJ302" s="1083" t="str">
        <f>IF(A302=AI16,C302,"")</f>
        <v/>
      </c>
      <c r="AK302" s="1084" t="str">
        <f>IF(ISTEXT(AI302),AI302,(AI302/AI22)*AK22)</f>
        <v/>
      </c>
      <c r="AL302" s="1062" t="str">
        <f>IF(A302=AL16,D302,"")</f>
        <v/>
      </c>
      <c r="AM302" s="1085" t="str">
        <f>IF(A302=AL16,C302,"")</f>
        <v/>
      </c>
      <c r="AN302" s="1086" t="str">
        <f>IF(ISTEXT(AL302),AL302,(AL302/AL22)*AN22)</f>
        <v/>
      </c>
      <c r="AO302" s="1062" t="str">
        <f>IF(A302=AO16,D302,"")</f>
        <v/>
      </c>
      <c r="AP302" s="1087" t="str">
        <f>IF(A302=AO16,C302,"")</f>
        <v/>
      </c>
      <c r="AQ302" s="1088" t="str">
        <f>IF(ISTEXT(AO302),AO302,(AO302/AO22)*AQ22)</f>
        <v/>
      </c>
      <c r="AR302" s="1062" t="str">
        <f>IF(A302=AR16,D302,"")</f>
        <v/>
      </c>
      <c r="AS302" s="1089" t="str">
        <f>IF(A302=AR16,C302,"")</f>
        <v/>
      </c>
      <c r="AT302" s="1090" t="str">
        <f>IF(ISTEXT(AR302),AR302,(AR302/AR22)*AT22)</f>
        <v/>
      </c>
      <c r="AU302" s="1062" t="str">
        <f>IF(A302=AU16,D302,"")</f>
        <v/>
      </c>
      <c r="AV302" s="1091" t="str">
        <f>IF(A302=AU16,C302,"")</f>
        <v/>
      </c>
      <c r="AW302" s="1092" t="str">
        <f>IF(ISTEXT(AU302),AU302,(AU302/AU22)*AW22)</f>
        <v/>
      </c>
    </row>
    <row r="303" spans="1:49" ht="18.75">
      <c r="A303" s="1058"/>
      <c r="B303" s="1352"/>
      <c r="C303" s="1409"/>
      <c r="D303" s="1410"/>
      <c r="E303" s="1062" t="str">
        <f>IF(A303=E16,D303,"")</f>
        <v/>
      </c>
      <c r="F303" s="1063" t="str">
        <f>IF(A303=E16,C303,"")</f>
        <v/>
      </c>
      <c r="G303" s="1064" t="str">
        <f>IF(ISTEXT(E303),E303,(E303/E22)*G22)</f>
        <v/>
      </c>
      <c r="H303" s="1062" t="str">
        <f>IF(A303=H16,D303,"")</f>
        <v/>
      </c>
      <c r="I303" s="1065" t="str">
        <f>IF(A303=H16,C303,"")</f>
        <v/>
      </c>
      <c r="J303" s="1066" t="str">
        <f>IF(ISTEXT(H303),H303,(H303/H22)*J22)</f>
        <v/>
      </c>
      <c r="K303" s="1062" t="str">
        <f>IF(A303=K16,D303,"")</f>
        <v/>
      </c>
      <c r="L303" s="1067" t="str">
        <f>IF(A303=K16,C303,"")</f>
        <v/>
      </c>
      <c r="M303" s="1068" t="str">
        <f>IF(ISTEXT(K303),K303,(K303/K22)*M22)</f>
        <v/>
      </c>
      <c r="N303" s="1062" t="str">
        <f>IF(A303=N16,D303,"")</f>
        <v/>
      </c>
      <c r="O303" s="1069" t="str">
        <f>IF(A303=N16,C303,"")</f>
        <v/>
      </c>
      <c r="P303" s="1070" t="str">
        <f>IF(ISTEXT(N303),N303,(N303/N22)*P22)</f>
        <v/>
      </c>
      <c r="Q303" s="1062" t="str">
        <f>IF(A303=Q16,D303,"")</f>
        <v/>
      </c>
      <c r="R303" s="1071" t="str">
        <f>IF(A303=Q16,C303,"")</f>
        <v/>
      </c>
      <c r="S303" s="1072" t="str">
        <f>IF(ISTEXT(Q303),Q303,(Q303/Q22)*S22)</f>
        <v/>
      </c>
      <c r="T303" s="1062" t="str">
        <f>IF(A303=T16,D303,"")</f>
        <v/>
      </c>
      <c r="U303" s="1073" t="str">
        <f>IF(A303=T16,C303,"")</f>
        <v/>
      </c>
      <c r="V303" s="1074" t="str">
        <f>IF(ISTEXT(T303),T303,(T303/T22)*V22)</f>
        <v/>
      </c>
      <c r="W303" s="1062" t="str">
        <f>IF(A303=W16,D303,"")</f>
        <v/>
      </c>
      <c r="X303" s="1075" t="str">
        <f>IF(A303=W16,C303,"")</f>
        <v/>
      </c>
      <c r="Y303" s="1076" t="str">
        <f>IF(ISTEXT(W303),W303,(W303/W22)*Y22)</f>
        <v/>
      </c>
      <c r="Z303" s="1062" t="str">
        <f>IF(A303=Z16,D303,"")</f>
        <v/>
      </c>
      <c r="AA303" s="1077" t="str">
        <f>IF(A303=Z16,C303,"")</f>
        <v/>
      </c>
      <c r="AB303" s="1078" t="str">
        <f>IF(ISTEXT(Z303),Z303,(Z303/Z22)*AB22)</f>
        <v/>
      </c>
      <c r="AC303" s="1062" t="str">
        <f>IF(A303=AC16,D303,"")</f>
        <v/>
      </c>
      <c r="AD303" s="1079" t="str">
        <f>IF(A303=AC16,C303,"")</f>
        <v/>
      </c>
      <c r="AE303" s="1080" t="str">
        <f>IF(ISTEXT(AC303),AC303,(AC303/AC22)*AE22)</f>
        <v/>
      </c>
      <c r="AF303" s="1062" t="str">
        <f>IF(A303=AF16,D303,"")</f>
        <v/>
      </c>
      <c r="AG303" s="1081" t="str">
        <f>IF(A303=AF16,C303,"")</f>
        <v/>
      </c>
      <c r="AH303" s="1082" t="str">
        <f>IF(ISTEXT(AF303),AF303,(AF303/AF22)*AH22)</f>
        <v/>
      </c>
      <c r="AI303" s="1062" t="str">
        <f>IF(A303=AI16,D303,"")</f>
        <v/>
      </c>
      <c r="AJ303" s="1083" t="str">
        <f>IF(A303=AI16,C303,"")</f>
        <v/>
      </c>
      <c r="AK303" s="1084" t="str">
        <f>IF(ISTEXT(AI303),AI303,(AI303/AI22)*AK22)</f>
        <v/>
      </c>
      <c r="AL303" s="1062" t="str">
        <f>IF(A303=AL16,D303,"")</f>
        <v/>
      </c>
      <c r="AM303" s="1085" t="str">
        <f>IF(A303=AL16,C303,"")</f>
        <v/>
      </c>
      <c r="AN303" s="1086" t="str">
        <f>IF(ISTEXT(AL303),AL303,(AL303/AL22)*AN22)</f>
        <v/>
      </c>
      <c r="AO303" s="1062" t="str">
        <f>IF(A303=AO16,D303,"")</f>
        <v/>
      </c>
      <c r="AP303" s="1087" t="str">
        <f>IF(A303=AO16,C303,"")</f>
        <v/>
      </c>
      <c r="AQ303" s="1088" t="str">
        <f>IF(ISTEXT(AO303),AO303,(AO303/AO22)*AQ22)</f>
        <v/>
      </c>
      <c r="AR303" s="1062" t="str">
        <f>IF(A303=AR16,D303,"")</f>
        <v/>
      </c>
      <c r="AS303" s="1089" t="str">
        <f>IF(A303=AR16,C303,"")</f>
        <v/>
      </c>
      <c r="AT303" s="1090" t="str">
        <f>IF(ISTEXT(AR303),AR303,(AR303/AR22)*AT22)</f>
        <v/>
      </c>
      <c r="AU303" s="1062" t="str">
        <f>IF(A303=AU16,D303,"")</f>
        <v/>
      </c>
      <c r="AV303" s="1091" t="str">
        <f>IF(A303=AU16,C303,"")</f>
        <v/>
      </c>
      <c r="AW303" s="1092" t="str">
        <f>IF(ISTEXT(AU303),AU303,(AU303/AU22)*AW22)</f>
        <v/>
      </c>
    </row>
    <row r="304" spans="1:49" ht="18.75">
      <c r="A304" s="1058"/>
      <c r="B304" s="1352"/>
      <c r="C304" s="1409"/>
      <c r="D304" s="1410"/>
      <c r="E304" s="1062" t="str">
        <f>IF(A304=E16,D304,"")</f>
        <v/>
      </c>
      <c r="F304" s="1063" t="str">
        <f>IF(A304=E16,C304,"")</f>
        <v/>
      </c>
      <c r="G304" s="1064" t="str">
        <f>IF(ISTEXT(E304),E304,(E304/E22)*G22)</f>
        <v/>
      </c>
      <c r="H304" s="1062" t="str">
        <f>IF(A304=H16,D304,"")</f>
        <v/>
      </c>
      <c r="I304" s="1065" t="str">
        <f>IF(A304=H16,C304,"")</f>
        <v/>
      </c>
      <c r="J304" s="1066" t="str">
        <f>IF(ISTEXT(H304),H304,(H304/H22)*J22)</f>
        <v/>
      </c>
      <c r="K304" s="1062" t="str">
        <f>IF(A304=K16,D304,"")</f>
        <v/>
      </c>
      <c r="L304" s="1067" t="str">
        <f>IF(A304=K16,C304,"")</f>
        <v/>
      </c>
      <c r="M304" s="1068" t="str">
        <f>IF(ISTEXT(K304),K304,(K304/K22)*M22)</f>
        <v/>
      </c>
      <c r="N304" s="1062" t="str">
        <f>IF(A304=N16,D304,"")</f>
        <v/>
      </c>
      <c r="O304" s="1069" t="str">
        <f>IF(A304=N16,C304,"")</f>
        <v/>
      </c>
      <c r="P304" s="1070" t="str">
        <f>IF(ISTEXT(N304),N304,(N304/N22)*P22)</f>
        <v/>
      </c>
      <c r="Q304" s="1062" t="str">
        <f>IF(A304=Q16,D304,"")</f>
        <v/>
      </c>
      <c r="R304" s="1071" t="str">
        <f>IF(A304=Q16,C304,"")</f>
        <v/>
      </c>
      <c r="S304" s="1072" t="str">
        <f>IF(ISTEXT(Q304),Q304,(Q304/Q22)*S22)</f>
        <v/>
      </c>
      <c r="T304" s="1062" t="str">
        <f>IF(A304=T16,D304,"")</f>
        <v/>
      </c>
      <c r="U304" s="1073" t="str">
        <f>IF(A304=T16,C304,"")</f>
        <v/>
      </c>
      <c r="V304" s="1074" t="str">
        <f>IF(ISTEXT(T304),T304,(T304/T22)*V22)</f>
        <v/>
      </c>
      <c r="W304" s="1062" t="str">
        <f>IF(A304=W16,D304,"")</f>
        <v/>
      </c>
      <c r="X304" s="1075" t="str">
        <f>IF(A304=W16,C304,"")</f>
        <v/>
      </c>
      <c r="Y304" s="1076" t="str">
        <f>IF(ISTEXT(W304),W304,(W304/W22)*Y22)</f>
        <v/>
      </c>
      <c r="Z304" s="1062" t="str">
        <f>IF(A304=Z16,D304,"")</f>
        <v/>
      </c>
      <c r="AA304" s="1077" t="str">
        <f>IF(A304=Z16,C304,"")</f>
        <v/>
      </c>
      <c r="AB304" s="1078" t="str">
        <f>IF(ISTEXT(Z304),Z304,(Z304/Z22)*AB22)</f>
        <v/>
      </c>
      <c r="AC304" s="1062" t="str">
        <f>IF(A304=AC16,D304,"")</f>
        <v/>
      </c>
      <c r="AD304" s="1079" t="str">
        <f>IF(A304=AC16,C304,"")</f>
        <v/>
      </c>
      <c r="AE304" s="1080" t="str">
        <f>IF(ISTEXT(AC304),AC304,(AC304/AC22)*AE22)</f>
        <v/>
      </c>
      <c r="AF304" s="1062" t="str">
        <f>IF(A304=AF16,D304,"")</f>
        <v/>
      </c>
      <c r="AG304" s="1081" t="str">
        <f>IF(A304=AF16,C304,"")</f>
        <v/>
      </c>
      <c r="AH304" s="1082" t="str">
        <f>IF(ISTEXT(AF304),AF304,(AF304/AF22)*AH22)</f>
        <v/>
      </c>
      <c r="AI304" s="1062" t="str">
        <f>IF(A304=AI16,D304,"")</f>
        <v/>
      </c>
      <c r="AJ304" s="1083" t="str">
        <f>IF(A304=AI16,C304,"")</f>
        <v/>
      </c>
      <c r="AK304" s="1084" t="str">
        <f>IF(ISTEXT(AI304),AI304,(AI304/AI22)*AK22)</f>
        <v/>
      </c>
      <c r="AL304" s="1062" t="str">
        <f>IF(A304=AL16,D304,"")</f>
        <v/>
      </c>
      <c r="AM304" s="1085" t="str">
        <f>IF(A304=AL16,C304,"")</f>
        <v/>
      </c>
      <c r="AN304" s="1086" t="str">
        <f>IF(ISTEXT(AL304),AL304,(AL304/AL22)*AN22)</f>
        <v/>
      </c>
      <c r="AO304" s="1062" t="str">
        <f>IF(A304=AO16,D304,"")</f>
        <v/>
      </c>
      <c r="AP304" s="1087" t="str">
        <f>IF(A304=AO16,C304,"")</f>
        <v/>
      </c>
      <c r="AQ304" s="1088" t="str">
        <f>IF(ISTEXT(AO304),AO304,(AO304/AO22)*AQ22)</f>
        <v/>
      </c>
      <c r="AR304" s="1062" t="str">
        <f>IF(A304=AR16,D304,"")</f>
        <v/>
      </c>
      <c r="AS304" s="1089" t="str">
        <f>IF(A304=AR16,C304,"")</f>
        <v/>
      </c>
      <c r="AT304" s="1090" t="str">
        <f>IF(ISTEXT(AR304),AR304,(AR304/AR22)*AT22)</f>
        <v/>
      </c>
      <c r="AU304" s="1062" t="str">
        <f>IF(A304=AU16,D304,"")</f>
        <v/>
      </c>
      <c r="AV304" s="1091" t="str">
        <f>IF(A304=AU16,C304,"")</f>
        <v/>
      </c>
      <c r="AW304" s="1092" t="str">
        <f>IF(ISTEXT(AU304),AU304,(AU304/AU22)*AW22)</f>
        <v/>
      </c>
    </row>
    <row r="305" spans="1:49" ht="18.75">
      <c r="A305" s="1058"/>
      <c r="B305" s="1352"/>
      <c r="C305" s="1409"/>
      <c r="D305" s="1410"/>
      <c r="E305" s="1062" t="str">
        <f>IF(A305=E16,D305,"")</f>
        <v/>
      </c>
      <c r="F305" s="1063" t="str">
        <f>IF(A305=E16,C305,"")</f>
        <v/>
      </c>
      <c r="G305" s="1064" t="str">
        <f>IF(ISTEXT(E305),E305,(E305/E22)*G22)</f>
        <v/>
      </c>
      <c r="H305" s="1062" t="str">
        <f>IF(A305=H16,D305,"")</f>
        <v/>
      </c>
      <c r="I305" s="1065" t="str">
        <f>IF(A305=H16,C305,"")</f>
        <v/>
      </c>
      <c r="J305" s="1066" t="str">
        <f>IF(ISTEXT(H305),H305,(H305/H22)*J22)</f>
        <v/>
      </c>
      <c r="K305" s="1062" t="str">
        <f>IF(A305=K16,D305,"")</f>
        <v/>
      </c>
      <c r="L305" s="1067" t="str">
        <f>IF(A305=K16,C305,"")</f>
        <v/>
      </c>
      <c r="M305" s="1068" t="str">
        <f>IF(ISTEXT(K305),K305,(K305/K22)*M22)</f>
        <v/>
      </c>
      <c r="N305" s="1062" t="str">
        <f>IF(A305=N16,D305,"")</f>
        <v/>
      </c>
      <c r="O305" s="1069" t="str">
        <f>IF(A305=N16,C305,"")</f>
        <v/>
      </c>
      <c r="P305" s="1070" t="str">
        <f>IF(ISTEXT(N305),N305,(N305/N22)*P22)</f>
        <v/>
      </c>
      <c r="Q305" s="1062" t="str">
        <f>IF(A305=Q16,D305,"")</f>
        <v/>
      </c>
      <c r="R305" s="1071" t="str">
        <f>IF(A305=Q16,C305,"")</f>
        <v/>
      </c>
      <c r="S305" s="1072" t="str">
        <f>IF(ISTEXT(Q305),Q305,(Q305/Q22)*S22)</f>
        <v/>
      </c>
      <c r="T305" s="1062" t="str">
        <f>IF(A305=T16,D305,"")</f>
        <v/>
      </c>
      <c r="U305" s="1073" t="str">
        <f>IF(A305=T16,C305,"")</f>
        <v/>
      </c>
      <c r="V305" s="1074" t="str">
        <f>IF(ISTEXT(T305),T305,(T305/T22)*V22)</f>
        <v/>
      </c>
      <c r="W305" s="1062" t="str">
        <f>IF(A305=W16,D305,"")</f>
        <v/>
      </c>
      <c r="X305" s="1075" t="str">
        <f>IF(A305=W16,C305,"")</f>
        <v/>
      </c>
      <c r="Y305" s="1076" t="str">
        <f>IF(ISTEXT(W305),W305,(W305/W22)*Y22)</f>
        <v/>
      </c>
      <c r="Z305" s="1062" t="str">
        <f>IF(A305=Z16,D305,"")</f>
        <v/>
      </c>
      <c r="AA305" s="1077" t="str">
        <f>IF(A305=Z16,C305,"")</f>
        <v/>
      </c>
      <c r="AB305" s="1078" t="str">
        <f>IF(ISTEXT(Z305),Z305,(Z305/Z22)*AB22)</f>
        <v/>
      </c>
      <c r="AC305" s="1062" t="str">
        <f>IF(A305=AC16,D305,"")</f>
        <v/>
      </c>
      <c r="AD305" s="1079" t="str">
        <f>IF(A305=AC16,C305,"")</f>
        <v/>
      </c>
      <c r="AE305" s="1080" t="str">
        <f>IF(ISTEXT(AC305),AC305,(AC305/AC22)*AE22)</f>
        <v/>
      </c>
      <c r="AF305" s="1062" t="str">
        <f>IF(A305=AF16,D305,"")</f>
        <v/>
      </c>
      <c r="AG305" s="1081" t="str">
        <f>IF(A305=AF16,C305,"")</f>
        <v/>
      </c>
      <c r="AH305" s="1082" t="str">
        <f>IF(ISTEXT(AF305),AF305,(AF305/AF22)*AH22)</f>
        <v/>
      </c>
      <c r="AI305" s="1062" t="str">
        <f>IF(A305=AI16,D305,"")</f>
        <v/>
      </c>
      <c r="AJ305" s="1083" t="str">
        <f>IF(A305=AI16,C305,"")</f>
        <v/>
      </c>
      <c r="AK305" s="1084" t="str">
        <f>IF(ISTEXT(AI305),AI305,(AI305/AI22)*AK22)</f>
        <v/>
      </c>
      <c r="AL305" s="1062" t="str">
        <f>IF(A305=AL16,D305,"")</f>
        <v/>
      </c>
      <c r="AM305" s="1085" t="str">
        <f>IF(A305=AL16,C305,"")</f>
        <v/>
      </c>
      <c r="AN305" s="1086" t="str">
        <f>IF(ISTEXT(AL305),AL305,(AL305/AL22)*AN22)</f>
        <v/>
      </c>
      <c r="AO305" s="1062" t="str">
        <f>IF(A305=AO16,D305,"")</f>
        <v/>
      </c>
      <c r="AP305" s="1087" t="str">
        <f>IF(A305=AO16,C305,"")</f>
        <v/>
      </c>
      <c r="AQ305" s="1088" t="str">
        <f>IF(ISTEXT(AO305),AO305,(AO305/AO22)*AQ22)</f>
        <v/>
      </c>
      <c r="AR305" s="1062" t="str">
        <f>IF(A305=AR16,D305,"")</f>
        <v/>
      </c>
      <c r="AS305" s="1089" t="str">
        <f>IF(A305=AR16,C305,"")</f>
        <v/>
      </c>
      <c r="AT305" s="1090" t="str">
        <f>IF(ISTEXT(AR305),AR305,(AR305/AR22)*AT22)</f>
        <v/>
      </c>
      <c r="AU305" s="1062" t="str">
        <f>IF(A305=AU16,D305,"")</f>
        <v/>
      </c>
      <c r="AV305" s="1091" t="str">
        <f>IF(A305=AU16,C305,"")</f>
        <v/>
      </c>
      <c r="AW305" s="1092" t="str">
        <f>IF(ISTEXT(AU305),AU305,(AU305/AU22)*AW22)</f>
        <v/>
      </c>
    </row>
    <row r="306" spans="1:49" ht="18.75">
      <c r="A306" s="1058"/>
      <c r="B306" s="1352"/>
      <c r="C306" s="1409"/>
      <c r="D306" s="1410"/>
      <c r="E306" s="1062" t="str">
        <f>IF(A306=E16,D306,"")</f>
        <v/>
      </c>
      <c r="F306" s="1063" t="str">
        <f>IF(A306=E16,C306,"")</f>
        <v/>
      </c>
      <c r="G306" s="1064" t="str">
        <f>IF(ISTEXT(E306),E306,(E306/E22)*G22)</f>
        <v/>
      </c>
      <c r="H306" s="1062" t="str">
        <f>IF(A306=H16,D306,"")</f>
        <v/>
      </c>
      <c r="I306" s="1065" t="str">
        <f>IF(A306=H16,C306,"")</f>
        <v/>
      </c>
      <c r="J306" s="1066" t="str">
        <f>IF(ISTEXT(H306),H306,(H306/H22)*J22)</f>
        <v/>
      </c>
      <c r="K306" s="1062" t="str">
        <f>IF(A306=K16,D306,"")</f>
        <v/>
      </c>
      <c r="L306" s="1067" t="str">
        <f>IF(A306=K16,C306,"")</f>
        <v/>
      </c>
      <c r="M306" s="1068" t="str">
        <f>IF(ISTEXT(K306),K306,(K306/K22)*M22)</f>
        <v/>
      </c>
      <c r="N306" s="1062" t="str">
        <f>IF(A306=N16,D306,"")</f>
        <v/>
      </c>
      <c r="O306" s="1069" t="str">
        <f>IF(A306=N16,C306,"")</f>
        <v/>
      </c>
      <c r="P306" s="1070" t="str">
        <f>IF(ISTEXT(N306),N306,(N306/N22)*P22)</f>
        <v/>
      </c>
      <c r="Q306" s="1062" t="str">
        <f>IF(A306=Q16,D306,"")</f>
        <v/>
      </c>
      <c r="R306" s="1071" t="str">
        <f>IF(A306=Q16,C306,"")</f>
        <v/>
      </c>
      <c r="S306" s="1072" t="str">
        <f>IF(ISTEXT(Q306),Q306,(Q306/Q22)*S22)</f>
        <v/>
      </c>
      <c r="T306" s="1062" t="str">
        <f>IF(A306=T16,D306,"")</f>
        <v/>
      </c>
      <c r="U306" s="1073" t="str">
        <f>IF(A306=T16,C306,"")</f>
        <v/>
      </c>
      <c r="V306" s="1074" t="str">
        <f>IF(ISTEXT(T306),T306,(T306/T22)*V22)</f>
        <v/>
      </c>
      <c r="W306" s="1062" t="str">
        <f>IF(A306=W16,D306,"")</f>
        <v/>
      </c>
      <c r="X306" s="1075" t="str">
        <f>IF(A306=W16,C306,"")</f>
        <v/>
      </c>
      <c r="Y306" s="1076" t="str">
        <f>IF(ISTEXT(W306),W306,(W306/W22)*Y22)</f>
        <v/>
      </c>
      <c r="Z306" s="1062" t="str">
        <f>IF(A306=Z16,D306,"")</f>
        <v/>
      </c>
      <c r="AA306" s="1077" t="str">
        <f>IF(A306=Z16,C306,"")</f>
        <v/>
      </c>
      <c r="AB306" s="1078" t="str">
        <f>IF(ISTEXT(Z306),Z306,(Z306/Z22)*AB22)</f>
        <v/>
      </c>
      <c r="AC306" s="1062" t="str">
        <f>IF(A306=AC16,D306,"")</f>
        <v/>
      </c>
      <c r="AD306" s="1079" t="str">
        <f>IF(A306=AC16,C306,"")</f>
        <v/>
      </c>
      <c r="AE306" s="1080" t="str">
        <f>IF(ISTEXT(AC306),AC306,(AC306/AC22)*AE22)</f>
        <v/>
      </c>
      <c r="AF306" s="1062" t="str">
        <f>IF(A306=AF16,D306,"")</f>
        <v/>
      </c>
      <c r="AG306" s="1081" t="str">
        <f>IF(A306=AF16,C306,"")</f>
        <v/>
      </c>
      <c r="AH306" s="1082" t="str">
        <f>IF(ISTEXT(AF306),AF306,(AF306/AF22)*AH22)</f>
        <v/>
      </c>
      <c r="AI306" s="1062" t="str">
        <f>IF(A306=AI16,D306,"")</f>
        <v/>
      </c>
      <c r="AJ306" s="1083" t="str">
        <f>IF(A306=AI16,C306,"")</f>
        <v/>
      </c>
      <c r="AK306" s="1084" t="str">
        <f>IF(ISTEXT(AI306),AI306,(AI306/AI22)*AK22)</f>
        <v/>
      </c>
      <c r="AL306" s="1062" t="str">
        <f>IF(A306=AL16,D306,"")</f>
        <v/>
      </c>
      <c r="AM306" s="1085" t="str">
        <f>IF(A306=AL16,C306,"")</f>
        <v/>
      </c>
      <c r="AN306" s="1086" t="str">
        <f>IF(ISTEXT(AL306),AL306,(AL306/AL22)*AN22)</f>
        <v/>
      </c>
      <c r="AO306" s="1062" t="str">
        <f>IF(A306=AO16,D306,"")</f>
        <v/>
      </c>
      <c r="AP306" s="1087" t="str">
        <f>IF(A306=AO16,C306,"")</f>
        <v/>
      </c>
      <c r="AQ306" s="1088" t="str">
        <f>IF(ISTEXT(AO306),AO306,(AO306/AO22)*AQ22)</f>
        <v/>
      </c>
      <c r="AR306" s="1062" t="str">
        <f>IF(A306=AR16,D306,"")</f>
        <v/>
      </c>
      <c r="AS306" s="1089" t="str">
        <f>IF(A306=AR16,C306,"")</f>
        <v/>
      </c>
      <c r="AT306" s="1090" t="str">
        <f>IF(ISTEXT(AR306),AR306,(AR306/AR22)*AT22)</f>
        <v/>
      </c>
      <c r="AU306" s="1062" t="str">
        <f>IF(A306=AU16,D306,"")</f>
        <v/>
      </c>
      <c r="AV306" s="1091" t="str">
        <f>IF(A306=AU16,C306,"")</f>
        <v/>
      </c>
      <c r="AW306" s="1092" t="str">
        <f>IF(ISTEXT(AU306),AU306,(AU306/AU22)*AW22)</f>
        <v/>
      </c>
    </row>
    <row r="307" spans="1:49" ht="18.75">
      <c r="A307" s="1058"/>
      <c r="B307" s="1352"/>
      <c r="C307" s="1409"/>
      <c r="D307" s="1410"/>
      <c r="E307" s="1062" t="str">
        <f>IF(A307=E16,D307,"")</f>
        <v/>
      </c>
      <c r="F307" s="1063" t="str">
        <f>IF(A307=E16,C307,"")</f>
        <v/>
      </c>
      <c r="G307" s="1064" t="str">
        <f>IF(ISTEXT(E307),E307,(E307/E22)*G22)</f>
        <v/>
      </c>
      <c r="H307" s="1062" t="str">
        <f>IF(A307=H16,D307,"")</f>
        <v/>
      </c>
      <c r="I307" s="1065" t="str">
        <f>IF(A307=H16,C307,"")</f>
        <v/>
      </c>
      <c r="J307" s="1066" t="str">
        <f>IF(ISTEXT(H307),H307,(H307/H22)*J22)</f>
        <v/>
      </c>
      <c r="K307" s="1062" t="str">
        <f>IF(A307=K16,D307,"")</f>
        <v/>
      </c>
      <c r="L307" s="1067" t="str">
        <f>IF(A307=K16,C307,"")</f>
        <v/>
      </c>
      <c r="M307" s="1068" t="str">
        <f>IF(ISTEXT(K307),K307,(K307/K22)*M22)</f>
        <v/>
      </c>
      <c r="N307" s="1062" t="str">
        <f>IF(A307=N16,D307,"")</f>
        <v/>
      </c>
      <c r="O307" s="1069" t="str">
        <f>IF(A307=N16,C307,"")</f>
        <v/>
      </c>
      <c r="P307" s="1070" t="str">
        <f>IF(ISTEXT(N307),N307,(N307/N22)*P22)</f>
        <v/>
      </c>
      <c r="Q307" s="1062" t="str">
        <f>IF(A307=Q16,D307,"")</f>
        <v/>
      </c>
      <c r="R307" s="1071" t="str">
        <f>IF(A307=Q16,C307,"")</f>
        <v/>
      </c>
      <c r="S307" s="1072" t="str">
        <f>IF(ISTEXT(Q307),Q307,(Q307/Q22)*S22)</f>
        <v/>
      </c>
      <c r="T307" s="1062" t="str">
        <f>IF(A307=T16,D307,"")</f>
        <v/>
      </c>
      <c r="U307" s="1073" t="str">
        <f>IF(A307=T16,C307,"")</f>
        <v/>
      </c>
      <c r="V307" s="1074" t="str">
        <f>IF(ISTEXT(T307),T307,(T307/T22)*V22)</f>
        <v/>
      </c>
      <c r="W307" s="1062" t="str">
        <f>IF(A307=W16,D307,"")</f>
        <v/>
      </c>
      <c r="X307" s="1075" t="str">
        <f>IF(A307=W16,C307,"")</f>
        <v/>
      </c>
      <c r="Y307" s="1076" t="str">
        <f>IF(ISTEXT(W307),W307,(W307/W22)*Y22)</f>
        <v/>
      </c>
      <c r="Z307" s="1062" t="str">
        <f>IF(A307=Z16,D307,"")</f>
        <v/>
      </c>
      <c r="AA307" s="1077" t="str">
        <f>IF(A307=Z16,C307,"")</f>
        <v/>
      </c>
      <c r="AB307" s="1078" t="str">
        <f>IF(ISTEXT(Z307),Z307,(Z307/Z22)*AB22)</f>
        <v/>
      </c>
      <c r="AC307" s="1062" t="str">
        <f>IF(A307=AC16,D307,"")</f>
        <v/>
      </c>
      <c r="AD307" s="1079" t="str">
        <f>IF(A307=AC16,C307,"")</f>
        <v/>
      </c>
      <c r="AE307" s="1080" t="str">
        <f>IF(ISTEXT(AC307),AC307,(AC307/AC22)*AE22)</f>
        <v/>
      </c>
      <c r="AF307" s="1062" t="str">
        <f>IF(A307=AF16,D307,"")</f>
        <v/>
      </c>
      <c r="AG307" s="1081" t="str">
        <f>IF(A307=AF16,C307,"")</f>
        <v/>
      </c>
      <c r="AH307" s="1082" t="str">
        <f>IF(ISTEXT(AF307),AF307,(AF307/AF22)*AH22)</f>
        <v/>
      </c>
      <c r="AI307" s="1062" t="str">
        <f>IF(A307=AI16,D307,"")</f>
        <v/>
      </c>
      <c r="AJ307" s="1083" t="str">
        <f>IF(A307=AI16,C307,"")</f>
        <v/>
      </c>
      <c r="AK307" s="1084" t="str">
        <f>IF(ISTEXT(AI307),AI307,(AI307/AI22)*AK22)</f>
        <v/>
      </c>
      <c r="AL307" s="1062" t="str">
        <f>IF(A307=AL16,D307,"")</f>
        <v/>
      </c>
      <c r="AM307" s="1085" t="str">
        <f>IF(A307=AL16,C307,"")</f>
        <v/>
      </c>
      <c r="AN307" s="1086" t="str">
        <f>IF(ISTEXT(AL307),AL307,(AL307/AL22)*AN22)</f>
        <v/>
      </c>
      <c r="AO307" s="1062" t="str">
        <f>IF(A307=AO16,D307,"")</f>
        <v/>
      </c>
      <c r="AP307" s="1087" t="str">
        <f>IF(A307=AO16,C307,"")</f>
        <v/>
      </c>
      <c r="AQ307" s="1088" t="str">
        <f>IF(ISTEXT(AO307),AO307,(AO307/AO22)*AQ22)</f>
        <v/>
      </c>
      <c r="AR307" s="1062" t="str">
        <f>IF(A307=AR16,D307,"")</f>
        <v/>
      </c>
      <c r="AS307" s="1089" t="str">
        <f>IF(A307=AR16,C307,"")</f>
        <v/>
      </c>
      <c r="AT307" s="1090" t="str">
        <f>IF(ISTEXT(AR307),AR307,(AR307/AR22)*AT22)</f>
        <v/>
      </c>
      <c r="AU307" s="1062" t="str">
        <f>IF(A307=AU16,D307,"")</f>
        <v/>
      </c>
      <c r="AV307" s="1091" t="str">
        <f>IF(A307=AU16,C307,"")</f>
        <v/>
      </c>
      <c r="AW307" s="1092" t="str">
        <f>IF(ISTEXT(AU307),AU307,(AU307/AU22)*AW22)</f>
        <v/>
      </c>
    </row>
    <row r="308" spans="1:49" ht="18.75">
      <c r="A308" s="1058"/>
      <c r="B308" s="1352"/>
      <c r="C308" s="1409"/>
      <c r="D308" s="1410"/>
      <c r="E308" s="1062" t="str">
        <f>IF(A308=E16,D308,"")</f>
        <v/>
      </c>
      <c r="F308" s="1063" t="str">
        <f>IF(A308=E16,C308,"")</f>
        <v/>
      </c>
      <c r="G308" s="1064" t="str">
        <f>IF(ISTEXT(E308),E308,(E308/E22)*G22)</f>
        <v/>
      </c>
      <c r="H308" s="1062" t="str">
        <f>IF(A308=H16,D308,"")</f>
        <v/>
      </c>
      <c r="I308" s="1065" t="str">
        <f>IF(A308=H16,C308,"")</f>
        <v/>
      </c>
      <c r="J308" s="1066" t="str">
        <f>IF(ISTEXT(H308),H308,(H308/H22)*J22)</f>
        <v/>
      </c>
      <c r="K308" s="1062" t="str">
        <f>IF(A308=K16,D308,"")</f>
        <v/>
      </c>
      <c r="L308" s="1067" t="str">
        <f>IF(A308=K16,C308,"")</f>
        <v/>
      </c>
      <c r="M308" s="1068" t="str">
        <f>IF(ISTEXT(K308),K308,(K308/K22)*M22)</f>
        <v/>
      </c>
      <c r="N308" s="1062" t="str">
        <f>IF(A308=N16,D308,"")</f>
        <v/>
      </c>
      <c r="O308" s="1069" t="str">
        <f>IF(A308=N16,C308,"")</f>
        <v/>
      </c>
      <c r="P308" s="1070" t="str">
        <f>IF(ISTEXT(N308),N308,(N308/N22)*P22)</f>
        <v/>
      </c>
      <c r="Q308" s="1062" t="str">
        <f>IF(A308=Q16,D308,"")</f>
        <v/>
      </c>
      <c r="R308" s="1071" t="str">
        <f>IF(A308=Q16,C308,"")</f>
        <v/>
      </c>
      <c r="S308" s="1072" t="str">
        <f>IF(ISTEXT(Q308),Q308,(Q308/Q22)*S22)</f>
        <v/>
      </c>
      <c r="T308" s="1062" t="str">
        <f>IF(A308=T16,D308,"")</f>
        <v/>
      </c>
      <c r="U308" s="1073" t="str">
        <f>IF(A308=T16,C308,"")</f>
        <v/>
      </c>
      <c r="V308" s="1074" t="str">
        <f>IF(ISTEXT(T308),T308,(T308/T22)*V22)</f>
        <v/>
      </c>
      <c r="W308" s="1062" t="str">
        <f>IF(A308=W16,D308,"")</f>
        <v/>
      </c>
      <c r="X308" s="1075" t="str">
        <f>IF(A308=W16,C308,"")</f>
        <v/>
      </c>
      <c r="Y308" s="1076" t="str">
        <f>IF(ISTEXT(W308),W308,(W308/W22)*Y22)</f>
        <v/>
      </c>
      <c r="Z308" s="1062" t="str">
        <f>IF(A308=Z16,D308,"")</f>
        <v/>
      </c>
      <c r="AA308" s="1077" t="str">
        <f>IF(A308=Z16,C308,"")</f>
        <v/>
      </c>
      <c r="AB308" s="1078" t="str">
        <f>IF(ISTEXT(Z308),Z308,(Z308/Z22)*AB22)</f>
        <v/>
      </c>
      <c r="AC308" s="1062" t="str">
        <f>IF(A308=AC16,D308,"")</f>
        <v/>
      </c>
      <c r="AD308" s="1079" t="str">
        <f>IF(A308=AC16,C308,"")</f>
        <v/>
      </c>
      <c r="AE308" s="1080" t="str">
        <f>IF(ISTEXT(AC308),AC308,(AC308/AC22)*AE22)</f>
        <v/>
      </c>
      <c r="AF308" s="1062" t="str">
        <f>IF(A308=AF16,D308,"")</f>
        <v/>
      </c>
      <c r="AG308" s="1081" t="str">
        <f>IF(A308=AF16,C308,"")</f>
        <v/>
      </c>
      <c r="AH308" s="1082" t="str">
        <f>IF(ISTEXT(AF308),AF308,(AF308/AF22)*AH22)</f>
        <v/>
      </c>
      <c r="AI308" s="1062" t="str">
        <f>IF(A308=AI16,D308,"")</f>
        <v/>
      </c>
      <c r="AJ308" s="1083" t="str">
        <f>IF(A308=AI16,C308,"")</f>
        <v/>
      </c>
      <c r="AK308" s="1084" t="str">
        <f>IF(ISTEXT(AI308),AI308,(AI308/AI22)*AK22)</f>
        <v/>
      </c>
      <c r="AL308" s="1062" t="str">
        <f>IF(A308=AL16,D308,"")</f>
        <v/>
      </c>
      <c r="AM308" s="1085" t="str">
        <f>IF(A308=AL16,C308,"")</f>
        <v/>
      </c>
      <c r="AN308" s="1086" t="str">
        <f>IF(ISTEXT(AL308),AL308,(AL308/AL22)*AN22)</f>
        <v/>
      </c>
      <c r="AO308" s="1062" t="str">
        <f>IF(A308=AO16,D308,"")</f>
        <v/>
      </c>
      <c r="AP308" s="1087" t="str">
        <f>IF(A308=AO16,C308,"")</f>
        <v/>
      </c>
      <c r="AQ308" s="1088" t="str">
        <f>IF(ISTEXT(AO308),AO308,(AO308/AO22)*AQ22)</f>
        <v/>
      </c>
      <c r="AR308" s="1062" t="str">
        <f>IF(A308=AR16,D308,"")</f>
        <v/>
      </c>
      <c r="AS308" s="1089" t="str">
        <f>IF(A308=AR16,C308,"")</f>
        <v/>
      </c>
      <c r="AT308" s="1090" t="str">
        <f>IF(ISTEXT(AR308),AR308,(AR308/AR22)*AT22)</f>
        <v/>
      </c>
      <c r="AU308" s="1062" t="str">
        <f>IF(A308=AU16,D308,"")</f>
        <v/>
      </c>
      <c r="AV308" s="1091" t="str">
        <f>IF(A308=AU16,C308,"")</f>
        <v/>
      </c>
      <c r="AW308" s="1092" t="str">
        <f>IF(ISTEXT(AU308),AU308,(AU308/AU22)*AW22)</f>
        <v/>
      </c>
    </row>
    <row r="309" spans="1:49" ht="18.75">
      <c r="A309" s="1058"/>
      <c r="B309" s="1352"/>
      <c r="C309" s="1409"/>
      <c r="D309" s="1410"/>
      <c r="E309" s="1062" t="str">
        <f>IF(A309=E16,D309,"")</f>
        <v/>
      </c>
      <c r="F309" s="1063" t="str">
        <f>IF(A309=E16,C309,"")</f>
        <v/>
      </c>
      <c r="G309" s="1064" t="str">
        <f>IF(ISTEXT(E309),E309,(E309/E22)*G22)</f>
        <v/>
      </c>
      <c r="H309" s="1062" t="str">
        <f>IF(A309=H16,D309,"")</f>
        <v/>
      </c>
      <c r="I309" s="1065" t="str">
        <f>IF(A309=H16,C309,"")</f>
        <v/>
      </c>
      <c r="J309" s="1066" t="str">
        <f>IF(ISTEXT(H309),H309,(H309/H22)*J22)</f>
        <v/>
      </c>
      <c r="K309" s="1062" t="str">
        <f>IF(A309=K16,D309,"")</f>
        <v/>
      </c>
      <c r="L309" s="1067" t="str">
        <f>IF(A309=K16,C309,"")</f>
        <v/>
      </c>
      <c r="M309" s="1068" t="str">
        <f>IF(ISTEXT(K309),K309,(K309/K22)*M22)</f>
        <v/>
      </c>
      <c r="N309" s="1062" t="str">
        <f>IF(A309=N16,D309,"")</f>
        <v/>
      </c>
      <c r="O309" s="1069" t="str">
        <f>IF(A309=N16,C309,"")</f>
        <v/>
      </c>
      <c r="P309" s="1070" t="str">
        <f>IF(ISTEXT(N309),N309,(N309/N22)*P22)</f>
        <v/>
      </c>
      <c r="Q309" s="1062" t="str">
        <f>IF(A309=Q16,D309,"")</f>
        <v/>
      </c>
      <c r="R309" s="1071" t="str">
        <f>IF(A309=Q16,C309,"")</f>
        <v/>
      </c>
      <c r="S309" s="1072" t="str">
        <f>IF(ISTEXT(Q309),Q309,(Q309/Q22)*S22)</f>
        <v/>
      </c>
      <c r="T309" s="1062" t="str">
        <f>IF(A309=T16,D309,"")</f>
        <v/>
      </c>
      <c r="U309" s="1073" t="str">
        <f>IF(A309=T16,C309,"")</f>
        <v/>
      </c>
      <c r="V309" s="1074" t="str">
        <f>IF(ISTEXT(T309),T309,(T309/T22)*V22)</f>
        <v/>
      </c>
      <c r="W309" s="1062" t="str">
        <f>IF(A309=W16,D309,"")</f>
        <v/>
      </c>
      <c r="X309" s="1075" t="str">
        <f>IF(A309=W16,C309,"")</f>
        <v/>
      </c>
      <c r="Y309" s="1076" t="str">
        <f>IF(ISTEXT(W309),W309,(W309/W22)*Y22)</f>
        <v/>
      </c>
      <c r="Z309" s="1062" t="str">
        <f>IF(A309=Z16,D309,"")</f>
        <v/>
      </c>
      <c r="AA309" s="1077" t="str">
        <f>IF(A309=Z16,C309,"")</f>
        <v/>
      </c>
      <c r="AB309" s="1078" t="str">
        <f>IF(ISTEXT(Z309),Z309,(Z309/Z22)*AB22)</f>
        <v/>
      </c>
      <c r="AC309" s="1062" t="str">
        <f>IF(A309=AC16,D309,"")</f>
        <v/>
      </c>
      <c r="AD309" s="1079" t="str">
        <f>IF(A309=AC16,C309,"")</f>
        <v/>
      </c>
      <c r="AE309" s="1080" t="str">
        <f>IF(ISTEXT(AC309),AC309,(AC309/AC22)*AE22)</f>
        <v/>
      </c>
      <c r="AF309" s="1062" t="str">
        <f>IF(A309=AF16,D309,"")</f>
        <v/>
      </c>
      <c r="AG309" s="1081" t="str">
        <f>IF(A309=AF16,C309,"")</f>
        <v/>
      </c>
      <c r="AH309" s="1082" t="str">
        <f>IF(ISTEXT(AF309),AF309,(AF309/AF22)*AH22)</f>
        <v/>
      </c>
      <c r="AI309" s="1062" t="str">
        <f>IF(A309=AI16,D309,"")</f>
        <v/>
      </c>
      <c r="AJ309" s="1083" t="str">
        <f>IF(A309=AI16,C309,"")</f>
        <v/>
      </c>
      <c r="AK309" s="1084" t="str">
        <f>IF(ISTEXT(AI309),AI309,(AI309/AI22)*AK22)</f>
        <v/>
      </c>
      <c r="AL309" s="1062" t="str">
        <f>IF(A309=AL16,D309,"")</f>
        <v/>
      </c>
      <c r="AM309" s="1085" t="str">
        <f>IF(A309=AL16,C309,"")</f>
        <v/>
      </c>
      <c r="AN309" s="1086" t="str">
        <f>IF(ISTEXT(AL309),AL309,(AL309/AL22)*AN22)</f>
        <v/>
      </c>
      <c r="AO309" s="1062" t="str">
        <f>IF(A309=AO16,D309,"")</f>
        <v/>
      </c>
      <c r="AP309" s="1087" t="str">
        <f>IF(A309=AO16,C309,"")</f>
        <v/>
      </c>
      <c r="AQ309" s="1088" t="str">
        <f>IF(ISTEXT(AO309),AO309,(AO309/AO22)*AQ22)</f>
        <v/>
      </c>
      <c r="AR309" s="1062" t="str">
        <f>IF(A309=AR16,D309,"")</f>
        <v/>
      </c>
      <c r="AS309" s="1089" t="str">
        <f>IF(A309=AR16,C309,"")</f>
        <v/>
      </c>
      <c r="AT309" s="1090" t="str">
        <f>IF(ISTEXT(AR309),AR309,(AR309/AR22)*AT22)</f>
        <v/>
      </c>
      <c r="AU309" s="1062" t="str">
        <f>IF(A309=AU16,D309,"")</f>
        <v/>
      </c>
      <c r="AV309" s="1091" t="str">
        <f>IF(A309=AU16,C309,"")</f>
        <v/>
      </c>
      <c r="AW309" s="1092" t="str">
        <f>IF(ISTEXT(AU309),AU309,(AU309/AU22)*AW22)</f>
        <v/>
      </c>
    </row>
    <row r="310" spans="1:49" ht="18.75">
      <c r="A310" s="1058"/>
      <c r="B310" s="1352"/>
      <c r="C310" s="1409"/>
      <c r="D310" s="1410"/>
      <c r="E310" s="1062" t="str">
        <f>IF(A310=E16,D310,"")</f>
        <v/>
      </c>
      <c r="F310" s="1063" t="str">
        <f>IF(A310=E16,C310,"")</f>
        <v/>
      </c>
      <c r="G310" s="1064" t="str">
        <f>IF(ISTEXT(E310),E310,(E310/E22)*G22)</f>
        <v/>
      </c>
      <c r="H310" s="1062" t="str">
        <f>IF(A310=H16,D310,"")</f>
        <v/>
      </c>
      <c r="I310" s="1065" t="str">
        <f>IF(A310=H16,C310,"")</f>
        <v/>
      </c>
      <c r="J310" s="1066" t="str">
        <f>IF(ISTEXT(H310),H310,(H310/H22)*J22)</f>
        <v/>
      </c>
      <c r="K310" s="1062" t="str">
        <f>IF(A310=K16,D310,"")</f>
        <v/>
      </c>
      <c r="L310" s="1067" t="str">
        <f>IF(A310=K16,C310,"")</f>
        <v/>
      </c>
      <c r="M310" s="1068" t="str">
        <f>IF(ISTEXT(K310),K310,(K310/K22)*M22)</f>
        <v/>
      </c>
      <c r="N310" s="1062" t="str">
        <f>IF(A310=N16,D310,"")</f>
        <v/>
      </c>
      <c r="O310" s="1069" t="str">
        <f>IF(A310=N16,C310,"")</f>
        <v/>
      </c>
      <c r="P310" s="1070" t="str">
        <f>IF(ISTEXT(N310),N310,(N310/N22)*P22)</f>
        <v/>
      </c>
      <c r="Q310" s="1062" t="str">
        <f>IF(A310=Q16,D310,"")</f>
        <v/>
      </c>
      <c r="R310" s="1071" t="str">
        <f>IF(A310=Q16,C310,"")</f>
        <v/>
      </c>
      <c r="S310" s="1072" t="str">
        <f>IF(ISTEXT(Q310),Q310,(Q310/Q22)*S22)</f>
        <v/>
      </c>
      <c r="T310" s="1062" t="str">
        <f>IF(A310=T16,D310,"")</f>
        <v/>
      </c>
      <c r="U310" s="1073" t="str">
        <f>IF(A310=T16,C310,"")</f>
        <v/>
      </c>
      <c r="V310" s="1074" t="str">
        <f>IF(ISTEXT(T310),T310,(T310/T22)*V22)</f>
        <v/>
      </c>
      <c r="W310" s="1062" t="str">
        <f>IF(A310=W16,D310,"")</f>
        <v/>
      </c>
      <c r="X310" s="1075" t="str">
        <f>IF(A310=W16,C310,"")</f>
        <v/>
      </c>
      <c r="Y310" s="1076" t="str">
        <f>IF(ISTEXT(W310),W310,(W310/W22)*Y22)</f>
        <v/>
      </c>
      <c r="Z310" s="1062" t="str">
        <f>IF(A310=Z16,D310,"")</f>
        <v/>
      </c>
      <c r="AA310" s="1077" t="str">
        <f>IF(A310=Z16,C310,"")</f>
        <v/>
      </c>
      <c r="AB310" s="1078" t="str">
        <f>IF(ISTEXT(Z310),Z310,(Z310/Z22)*AB22)</f>
        <v/>
      </c>
      <c r="AC310" s="1062" t="str">
        <f>IF(A310=AC16,D310,"")</f>
        <v/>
      </c>
      <c r="AD310" s="1079" t="str">
        <f>IF(A310=AC16,C310,"")</f>
        <v/>
      </c>
      <c r="AE310" s="1080" t="str">
        <f>IF(ISTEXT(AC310),AC310,(AC310/AC22)*AE22)</f>
        <v/>
      </c>
      <c r="AF310" s="1062" t="str">
        <f>IF(A310=AF16,D310,"")</f>
        <v/>
      </c>
      <c r="AG310" s="1081" t="str">
        <f>IF(A310=AF16,C310,"")</f>
        <v/>
      </c>
      <c r="AH310" s="1082" t="str">
        <f>IF(ISTEXT(AF310),AF310,(AF310/AF22)*AH22)</f>
        <v/>
      </c>
      <c r="AI310" s="1062" t="str">
        <f>IF(A310=AI16,D310,"")</f>
        <v/>
      </c>
      <c r="AJ310" s="1083" t="str">
        <f>IF(A310=AI16,C310,"")</f>
        <v/>
      </c>
      <c r="AK310" s="1084" t="str">
        <f>IF(ISTEXT(AI310),AI310,(AI310/AI22)*AK22)</f>
        <v/>
      </c>
      <c r="AL310" s="1062" t="str">
        <f>IF(A310=AL16,D310,"")</f>
        <v/>
      </c>
      <c r="AM310" s="1085" t="str">
        <f>IF(A310=AL16,C310,"")</f>
        <v/>
      </c>
      <c r="AN310" s="1086" t="str">
        <f>IF(ISTEXT(AL310),AL310,(AL310/AL22)*AN22)</f>
        <v/>
      </c>
      <c r="AO310" s="1062" t="str">
        <f>IF(A310=AO16,D310,"")</f>
        <v/>
      </c>
      <c r="AP310" s="1087" t="str">
        <f>IF(A310=AO16,C310,"")</f>
        <v/>
      </c>
      <c r="AQ310" s="1088" t="str">
        <f>IF(ISTEXT(AO310),AO310,(AO310/AO22)*AQ22)</f>
        <v/>
      </c>
      <c r="AR310" s="1062" t="str">
        <f>IF(A310=AR16,D310,"")</f>
        <v/>
      </c>
      <c r="AS310" s="1089" t="str">
        <f>IF(A310=AR16,C310,"")</f>
        <v/>
      </c>
      <c r="AT310" s="1090" t="str">
        <f>IF(ISTEXT(AR310),AR310,(AR310/AR22)*AT22)</f>
        <v/>
      </c>
      <c r="AU310" s="1062" t="str">
        <f>IF(A310=AU16,D310,"")</f>
        <v/>
      </c>
      <c r="AV310" s="1091" t="str">
        <f>IF(A310=AU16,C310,"")</f>
        <v/>
      </c>
      <c r="AW310" s="1092" t="str">
        <f>IF(ISTEXT(AU310),AU310,(AU310/AU22)*AW22)</f>
        <v/>
      </c>
    </row>
    <row r="311" spans="1:49" ht="18.75">
      <c r="A311" s="1058"/>
      <c r="B311" s="1352"/>
      <c r="C311" s="1409"/>
      <c r="D311" s="1410"/>
      <c r="E311" s="1062" t="str">
        <f>IF(A311=E16,D311,"")</f>
        <v/>
      </c>
      <c r="F311" s="1063" t="str">
        <f>IF(A311=E16,C311,"")</f>
        <v/>
      </c>
      <c r="G311" s="1064" t="str">
        <f>IF(ISTEXT(E311),E311,(E311/E22)*G22)</f>
        <v/>
      </c>
      <c r="H311" s="1062" t="str">
        <f>IF(A311=H16,D311,"")</f>
        <v/>
      </c>
      <c r="I311" s="1065" t="str">
        <f>IF(A311=H16,C311,"")</f>
        <v/>
      </c>
      <c r="J311" s="1066" t="str">
        <f>IF(ISTEXT(H311),H311,(H311/H22)*J22)</f>
        <v/>
      </c>
      <c r="K311" s="1062" t="str">
        <f>IF(A311=K16,D311,"")</f>
        <v/>
      </c>
      <c r="L311" s="1067" t="str">
        <f>IF(A311=K16,C311,"")</f>
        <v/>
      </c>
      <c r="M311" s="1068" t="str">
        <f>IF(ISTEXT(K311),K311,(K311/K22)*M22)</f>
        <v/>
      </c>
      <c r="N311" s="1062" t="str">
        <f>IF(A311=N16,D311,"")</f>
        <v/>
      </c>
      <c r="O311" s="1069" t="str">
        <f>IF(A311=N16,C311,"")</f>
        <v/>
      </c>
      <c r="P311" s="1070" t="str">
        <f>IF(ISTEXT(N311),N311,(N311/N22)*P22)</f>
        <v/>
      </c>
      <c r="Q311" s="1062" t="str">
        <f>IF(A311=Q16,D311,"")</f>
        <v/>
      </c>
      <c r="R311" s="1071" t="str">
        <f>IF(A311=Q16,C311,"")</f>
        <v/>
      </c>
      <c r="S311" s="1072" t="str">
        <f>IF(ISTEXT(Q311),Q311,(Q311/Q22)*S22)</f>
        <v/>
      </c>
      <c r="T311" s="1062" t="str">
        <f>IF(A311=T16,D311,"")</f>
        <v/>
      </c>
      <c r="U311" s="1073" t="str">
        <f>IF(A311=T16,C311,"")</f>
        <v/>
      </c>
      <c r="V311" s="1074" t="str">
        <f>IF(ISTEXT(T311),T311,(T311/T22)*V22)</f>
        <v/>
      </c>
      <c r="W311" s="1062" t="str">
        <f>IF(A311=W16,D311,"")</f>
        <v/>
      </c>
      <c r="X311" s="1075" t="str">
        <f>IF(A311=W16,C311,"")</f>
        <v/>
      </c>
      <c r="Y311" s="1076" t="str">
        <f>IF(ISTEXT(W311),W311,(W311/W22)*Y22)</f>
        <v/>
      </c>
      <c r="Z311" s="1062" t="str">
        <f>IF(A311=Z16,D311,"")</f>
        <v/>
      </c>
      <c r="AA311" s="1077" t="str">
        <f>IF(A311=Z16,C311,"")</f>
        <v/>
      </c>
      <c r="AB311" s="1078" t="str">
        <f>IF(ISTEXT(Z311),Z311,(Z311/Z22)*AB22)</f>
        <v/>
      </c>
      <c r="AC311" s="1062" t="str">
        <f>IF(A311=AC16,D311,"")</f>
        <v/>
      </c>
      <c r="AD311" s="1079" t="str">
        <f>IF(A311=AC16,C311,"")</f>
        <v/>
      </c>
      <c r="AE311" s="1080" t="str">
        <f>IF(ISTEXT(AC311),AC311,(AC311/AC22)*AE22)</f>
        <v/>
      </c>
      <c r="AF311" s="1062" t="str">
        <f>IF(A311=AF16,D311,"")</f>
        <v/>
      </c>
      <c r="AG311" s="1081" t="str">
        <f>IF(A311=AF16,C311,"")</f>
        <v/>
      </c>
      <c r="AH311" s="1082" t="str">
        <f>IF(ISTEXT(AF311),AF311,(AF311/AF22)*AH22)</f>
        <v/>
      </c>
      <c r="AI311" s="1062" t="str">
        <f>IF(A311=AI16,D311,"")</f>
        <v/>
      </c>
      <c r="AJ311" s="1083" t="str">
        <f>IF(A311=AI16,C311,"")</f>
        <v/>
      </c>
      <c r="AK311" s="1084" t="str">
        <f>IF(ISTEXT(AI311),AI311,(AI311/AI22)*AK22)</f>
        <v/>
      </c>
      <c r="AL311" s="1062" t="str">
        <f>IF(A311=AL16,D311,"")</f>
        <v/>
      </c>
      <c r="AM311" s="1085" t="str">
        <f>IF(A311=AL16,C311,"")</f>
        <v/>
      </c>
      <c r="AN311" s="1086" t="str">
        <f>IF(ISTEXT(AL311),AL311,(AL311/AL22)*AN22)</f>
        <v/>
      </c>
      <c r="AO311" s="1062" t="str">
        <f>IF(A311=AO16,D311,"")</f>
        <v/>
      </c>
      <c r="AP311" s="1087" t="str">
        <f>IF(A311=AO16,C311,"")</f>
        <v/>
      </c>
      <c r="AQ311" s="1088" t="str">
        <f>IF(ISTEXT(AO311),AO311,(AO311/AO22)*AQ22)</f>
        <v/>
      </c>
      <c r="AR311" s="1062" t="str">
        <f>IF(A311=AR16,D311,"")</f>
        <v/>
      </c>
      <c r="AS311" s="1089" t="str">
        <f>IF(A311=AR16,C311,"")</f>
        <v/>
      </c>
      <c r="AT311" s="1090" t="str">
        <f>IF(ISTEXT(AR311),AR311,(AR311/AR22)*AT22)</f>
        <v/>
      </c>
      <c r="AU311" s="1062" t="str">
        <f>IF(A311=AU16,D311,"")</f>
        <v/>
      </c>
      <c r="AV311" s="1091" t="str">
        <f>IF(A311=AU16,C311,"")</f>
        <v/>
      </c>
      <c r="AW311" s="1092" t="str">
        <f>IF(ISTEXT(AU311),AU311,(AU311/AU22)*AW22)</f>
        <v/>
      </c>
    </row>
    <row r="312" spans="1:49" ht="18.75">
      <c r="A312" s="1058"/>
      <c r="B312" s="1352"/>
      <c r="C312" s="1409"/>
      <c r="D312" s="1410"/>
      <c r="E312" s="1062" t="str">
        <f>IF(A312=E16,D312,"")</f>
        <v/>
      </c>
      <c r="F312" s="1063" t="str">
        <f>IF(A312=E16,C312,"")</f>
        <v/>
      </c>
      <c r="G312" s="1064" t="str">
        <f>IF(ISTEXT(E312),E312,(E312/E22)*G22)</f>
        <v/>
      </c>
      <c r="H312" s="1062" t="str">
        <f>IF(A312=H16,D312,"")</f>
        <v/>
      </c>
      <c r="I312" s="1065" t="str">
        <f>IF(A312=H16,C312,"")</f>
        <v/>
      </c>
      <c r="J312" s="1066" t="str">
        <f>IF(ISTEXT(H312),H312,(H312/H22)*J22)</f>
        <v/>
      </c>
      <c r="K312" s="1062" t="str">
        <f>IF(A312=K16,D312,"")</f>
        <v/>
      </c>
      <c r="L312" s="1067" t="str">
        <f>IF(A312=K16,C312,"")</f>
        <v/>
      </c>
      <c r="M312" s="1068" t="str">
        <f>IF(ISTEXT(K312),K312,(K312/K22)*M22)</f>
        <v/>
      </c>
      <c r="N312" s="1062" t="str">
        <f>IF(A312=N16,D312,"")</f>
        <v/>
      </c>
      <c r="O312" s="1069" t="str">
        <f>IF(A312=N16,C312,"")</f>
        <v/>
      </c>
      <c r="P312" s="1070" t="str">
        <f>IF(ISTEXT(N312),N312,(N312/N22)*P22)</f>
        <v/>
      </c>
      <c r="Q312" s="1062" t="str">
        <f>IF(A312=Q16,D312,"")</f>
        <v/>
      </c>
      <c r="R312" s="1071" t="str">
        <f>IF(A312=Q16,C312,"")</f>
        <v/>
      </c>
      <c r="S312" s="1072" t="str">
        <f>IF(ISTEXT(Q312),Q312,(Q312/Q22)*S22)</f>
        <v/>
      </c>
      <c r="T312" s="1062" t="str">
        <f>IF(A312=T16,D312,"")</f>
        <v/>
      </c>
      <c r="U312" s="1073" t="str">
        <f>IF(A312=T16,C312,"")</f>
        <v/>
      </c>
      <c r="V312" s="1074" t="str">
        <f>IF(ISTEXT(T312),T312,(T312/T22)*V22)</f>
        <v/>
      </c>
      <c r="W312" s="1062" t="str">
        <f>IF(A312=W16,D312,"")</f>
        <v/>
      </c>
      <c r="X312" s="1075" t="str">
        <f>IF(A312=W16,C312,"")</f>
        <v/>
      </c>
      <c r="Y312" s="1076" t="str">
        <f>IF(ISTEXT(W312),W312,(W312/W22)*Y22)</f>
        <v/>
      </c>
      <c r="Z312" s="1062" t="str">
        <f>IF(A312=Z16,D312,"")</f>
        <v/>
      </c>
      <c r="AA312" s="1077" t="str">
        <f>IF(A312=Z16,C312,"")</f>
        <v/>
      </c>
      <c r="AB312" s="1078" t="str">
        <f>IF(ISTEXT(Z312),Z312,(Z312/Z22)*AB22)</f>
        <v/>
      </c>
      <c r="AC312" s="1062" t="str">
        <f>IF(A312=AC16,D312,"")</f>
        <v/>
      </c>
      <c r="AD312" s="1079" t="str">
        <f>IF(A312=AC16,C312,"")</f>
        <v/>
      </c>
      <c r="AE312" s="1080" t="str">
        <f>IF(ISTEXT(AC312),AC312,(AC312/AC22)*AE22)</f>
        <v/>
      </c>
      <c r="AF312" s="1062" t="str">
        <f>IF(A312=AF16,D312,"")</f>
        <v/>
      </c>
      <c r="AG312" s="1081" t="str">
        <f>IF(A312=AF16,C312,"")</f>
        <v/>
      </c>
      <c r="AH312" s="1082" t="str">
        <f>IF(ISTEXT(AF312),AF312,(AF312/AF22)*AH22)</f>
        <v/>
      </c>
      <c r="AI312" s="1062" t="str">
        <f>IF(A312=AI16,D312,"")</f>
        <v/>
      </c>
      <c r="AJ312" s="1083" t="str">
        <f>IF(A312=AI16,C312,"")</f>
        <v/>
      </c>
      <c r="AK312" s="1084" t="str">
        <f>IF(ISTEXT(AI312),AI312,(AI312/AI22)*AK22)</f>
        <v/>
      </c>
      <c r="AL312" s="1062" t="str">
        <f>IF(A312=AL16,D312,"")</f>
        <v/>
      </c>
      <c r="AM312" s="1085" t="str">
        <f>IF(A312=AL16,C312,"")</f>
        <v/>
      </c>
      <c r="AN312" s="1086" t="str">
        <f>IF(ISTEXT(AL312),AL312,(AL312/AL22)*AN22)</f>
        <v/>
      </c>
      <c r="AO312" s="1062" t="str">
        <f>IF(A312=AO16,D312,"")</f>
        <v/>
      </c>
      <c r="AP312" s="1087" t="str">
        <f>IF(A312=AO16,C312,"")</f>
        <v/>
      </c>
      <c r="AQ312" s="1088" t="str">
        <f>IF(ISTEXT(AO312),AO312,(AO312/AO22)*AQ22)</f>
        <v/>
      </c>
      <c r="AR312" s="1062" t="str">
        <f>IF(A312=AR16,D312,"")</f>
        <v/>
      </c>
      <c r="AS312" s="1089" t="str">
        <f>IF(A312=AR16,C312,"")</f>
        <v/>
      </c>
      <c r="AT312" s="1090" t="str">
        <f>IF(ISTEXT(AR312),AR312,(AR312/AR22)*AT22)</f>
        <v/>
      </c>
      <c r="AU312" s="1062" t="str">
        <f>IF(A312=AU16,D312,"")</f>
        <v/>
      </c>
      <c r="AV312" s="1091" t="str">
        <f>IF(A312=AU16,C312,"")</f>
        <v/>
      </c>
      <c r="AW312" s="1092" t="str">
        <f>IF(ISTEXT(AU312),AU312,(AU312/AU22)*AW22)</f>
        <v/>
      </c>
    </row>
    <row r="313" spans="1:49" ht="18.75">
      <c r="A313" s="1058"/>
      <c r="B313" s="1352"/>
      <c r="C313" s="1409"/>
      <c r="D313" s="1410"/>
      <c r="E313" s="1062" t="str">
        <f>IF(A313=E16,D313,"")</f>
        <v/>
      </c>
      <c r="F313" s="1063" t="str">
        <f>IF(A313=E16,C313,"")</f>
        <v/>
      </c>
      <c r="G313" s="1064" t="str">
        <f>IF(ISTEXT(E313),E313,(E313/E22)*G22)</f>
        <v/>
      </c>
      <c r="H313" s="1062" t="str">
        <f>IF(A313=H16,D313,"")</f>
        <v/>
      </c>
      <c r="I313" s="1065" t="str">
        <f>IF(A313=H16,C313,"")</f>
        <v/>
      </c>
      <c r="J313" s="1066" t="str">
        <f>IF(ISTEXT(H313),H313,(H313/H22)*J22)</f>
        <v/>
      </c>
      <c r="K313" s="1062" t="str">
        <f>IF(A313=K16,D313,"")</f>
        <v/>
      </c>
      <c r="L313" s="1067" t="str">
        <f>IF(A313=K16,C313,"")</f>
        <v/>
      </c>
      <c r="M313" s="1068" t="str">
        <f>IF(ISTEXT(K313),K313,(K313/K22)*M22)</f>
        <v/>
      </c>
      <c r="N313" s="1062" t="str">
        <f>IF(A313=N16,D313,"")</f>
        <v/>
      </c>
      <c r="O313" s="1069" t="str">
        <f>IF(A313=N16,C313,"")</f>
        <v/>
      </c>
      <c r="P313" s="1070" t="str">
        <f>IF(ISTEXT(N313),N313,(N313/N22)*P22)</f>
        <v/>
      </c>
      <c r="Q313" s="1062" t="str">
        <f>IF(A313=Q16,D313,"")</f>
        <v/>
      </c>
      <c r="R313" s="1071" t="str">
        <f>IF(A313=Q16,C313,"")</f>
        <v/>
      </c>
      <c r="S313" s="1072" t="str">
        <f>IF(ISTEXT(Q313),Q313,(Q313/Q22)*S22)</f>
        <v/>
      </c>
      <c r="T313" s="1062" t="str">
        <f>IF(A313=T16,D313,"")</f>
        <v/>
      </c>
      <c r="U313" s="1073" t="str">
        <f>IF(A313=T16,C313,"")</f>
        <v/>
      </c>
      <c r="V313" s="1074" t="str">
        <f>IF(ISTEXT(T313),T313,(T313/T22)*V22)</f>
        <v/>
      </c>
      <c r="W313" s="1062" t="str">
        <f>IF(A313=W16,D313,"")</f>
        <v/>
      </c>
      <c r="X313" s="1075" t="str">
        <f>IF(A313=W16,C313,"")</f>
        <v/>
      </c>
      <c r="Y313" s="1076" t="str">
        <f>IF(ISTEXT(W313),W313,(W313/W22)*Y22)</f>
        <v/>
      </c>
      <c r="Z313" s="1062" t="str">
        <f>IF(A313=Z16,D313,"")</f>
        <v/>
      </c>
      <c r="AA313" s="1077" t="str">
        <f>IF(A313=Z16,C313,"")</f>
        <v/>
      </c>
      <c r="AB313" s="1078" t="str">
        <f>IF(ISTEXT(Z313),Z313,(Z313/Z22)*AB22)</f>
        <v/>
      </c>
      <c r="AC313" s="1062" t="str">
        <f>IF(A313=AC16,D313,"")</f>
        <v/>
      </c>
      <c r="AD313" s="1079" t="str">
        <f>IF(A313=AC16,C313,"")</f>
        <v/>
      </c>
      <c r="AE313" s="1080" t="str">
        <f>IF(ISTEXT(AC313),AC313,(AC313/AC22)*AE22)</f>
        <v/>
      </c>
      <c r="AF313" s="1062" t="str">
        <f>IF(A313=AF16,D313,"")</f>
        <v/>
      </c>
      <c r="AG313" s="1081" t="str">
        <f>IF(A313=AF16,C313,"")</f>
        <v/>
      </c>
      <c r="AH313" s="1082" t="str">
        <f>IF(ISTEXT(AF313),AF313,(AF313/AF22)*AH22)</f>
        <v/>
      </c>
      <c r="AI313" s="1062" t="str">
        <f>IF(A313=AI16,D313,"")</f>
        <v/>
      </c>
      <c r="AJ313" s="1083" t="str">
        <f>IF(A313=AI16,C313,"")</f>
        <v/>
      </c>
      <c r="AK313" s="1084" t="str">
        <f>IF(ISTEXT(AI313),AI313,(AI313/AI22)*AK22)</f>
        <v/>
      </c>
      <c r="AL313" s="1062" t="str">
        <f>IF(A313=AL16,D313,"")</f>
        <v/>
      </c>
      <c r="AM313" s="1085" t="str">
        <f>IF(A313=AL16,C313,"")</f>
        <v/>
      </c>
      <c r="AN313" s="1086" t="str">
        <f>IF(ISTEXT(AL313),AL313,(AL313/AL22)*AN22)</f>
        <v/>
      </c>
      <c r="AO313" s="1062" t="str">
        <f>IF(A313=AO16,D313,"")</f>
        <v/>
      </c>
      <c r="AP313" s="1087" t="str">
        <f>IF(A313=AO16,C313,"")</f>
        <v/>
      </c>
      <c r="AQ313" s="1088" t="str">
        <f>IF(ISTEXT(AO313),AO313,(AO313/AO22)*AQ22)</f>
        <v/>
      </c>
      <c r="AR313" s="1062" t="str">
        <f>IF(A313=AR16,D313,"")</f>
        <v/>
      </c>
      <c r="AS313" s="1089" t="str">
        <f>IF(A313=AR16,C313,"")</f>
        <v/>
      </c>
      <c r="AT313" s="1090" t="str">
        <f>IF(ISTEXT(AR313),AR313,(AR313/AR22)*AT22)</f>
        <v/>
      </c>
      <c r="AU313" s="1062" t="str">
        <f>IF(A313=AU16,D313,"")</f>
        <v/>
      </c>
      <c r="AV313" s="1091" t="str">
        <f>IF(A313=AU16,C313,"")</f>
        <v/>
      </c>
      <c r="AW313" s="1092" t="str">
        <f>IF(ISTEXT(AU313),AU313,(AU313/AU22)*AW22)</f>
        <v/>
      </c>
    </row>
    <row r="314" spans="1:49" ht="18.75">
      <c r="A314" s="1058"/>
      <c r="B314" s="1352"/>
      <c r="C314" s="1409"/>
      <c r="D314" s="1410"/>
      <c r="E314" s="1062" t="str">
        <f>IF(A314=E16,D314,"")</f>
        <v/>
      </c>
      <c r="F314" s="1063" t="str">
        <f>IF(A314=E16,C314,"")</f>
        <v/>
      </c>
      <c r="G314" s="1064" t="str">
        <f>IF(ISTEXT(E314),E314,(E314/E22)*G22)</f>
        <v/>
      </c>
      <c r="H314" s="1062" t="str">
        <f>IF(A314=H16,D314,"")</f>
        <v/>
      </c>
      <c r="I314" s="1065" t="str">
        <f>IF(A314=H16,C314,"")</f>
        <v/>
      </c>
      <c r="J314" s="1066" t="str">
        <f>IF(ISTEXT(H314),H314,(H314/H22)*J22)</f>
        <v/>
      </c>
      <c r="K314" s="1062" t="str">
        <f>IF(A314=K16,D314,"")</f>
        <v/>
      </c>
      <c r="L314" s="1067" t="str">
        <f>IF(A314=K16,C314,"")</f>
        <v/>
      </c>
      <c r="M314" s="1068" t="str">
        <f>IF(ISTEXT(K314),K314,(K314/K22)*M22)</f>
        <v/>
      </c>
      <c r="N314" s="1062" t="str">
        <f>IF(A314=N16,D314,"")</f>
        <v/>
      </c>
      <c r="O314" s="1069" t="str">
        <f>IF(A314=N16,C314,"")</f>
        <v/>
      </c>
      <c r="P314" s="1070" t="str">
        <f>IF(ISTEXT(N314),N314,(N314/N22)*P22)</f>
        <v/>
      </c>
      <c r="Q314" s="1062" t="str">
        <f>IF(A314=Q16,D314,"")</f>
        <v/>
      </c>
      <c r="R314" s="1071" t="str">
        <f>IF(A314=Q16,C314,"")</f>
        <v/>
      </c>
      <c r="S314" s="1072" t="str">
        <f>IF(ISTEXT(Q314),Q314,(Q314/Q22)*S22)</f>
        <v/>
      </c>
      <c r="T314" s="1062" t="str">
        <f>IF(A314=T16,D314,"")</f>
        <v/>
      </c>
      <c r="U314" s="1073" t="str">
        <f>IF(A314=T16,C314,"")</f>
        <v/>
      </c>
      <c r="V314" s="1074" t="str">
        <f>IF(ISTEXT(T314),T314,(T314/T22)*V22)</f>
        <v/>
      </c>
      <c r="W314" s="1062" t="str">
        <f>IF(A314=W16,D314,"")</f>
        <v/>
      </c>
      <c r="X314" s="1075" t="str">
        <f>IF(A314=W16,C314,"")</f>
        <v/>
      </c>
      <c r="Y314" s="1076" t="str">
        <f>IF(ISTEXT(W314),W314,(W314/W22)*Y22)</f>
        <v/>
      </c>
      <c r="Z314" s="1062" t="str">
        <f>IF(A314=Z16,D314,"")</f>
        <v/>
      </c>
      <c r="AA314" s="1077" t="str">
        <f>IF(A314=Z16,C314,"")</f>
        <v/>
      </c>
      <c r="AB314" s="1078" t="str">
        <f>IF(ISTEXT(Z314),Z314,(Z314/Z22)*AB22)</f>
        <v/>
      </c>
      <c r="AC314" s="1062" t="str">
        <f>IF(A314=AC16,D314,"")</f>
        <v/>
      </c>
      <c r="AD314" s="1079" t="str">
        <f>IF(A314=AC16,C314,"")</f>
        <v/>
      </c>
      <c r="AE314" s="1080" t="str">
        <f>IF(ISTEXT(AC314),AC314,(AC314/AC22)*AE22)</f>
        <v/>
      </c>
      <c r="AF314" s="1062" t="str">
        <f>IF(A314=AF16,D314,"")</f>
        <v/>
      </c>
      <c r="AG314" s="1081" t="str">
        <f>IF(A314=AF16,C314,"")</f>
        <v/>
      </c>
      <c r="AH314" s="1082" t="str">
        <f>IF(ISTEXT(AF314),AF314,(AF314/AF22)*AH22)</f>
        <v/>
      </c>
      <c r="AI314" s="1062" t="str">
        <f>IF(A314=AI16,D314,"")</f>
        <v/>
      </c>
      <c r="AJ314" s="1083" t="str">
        <f>IF(A314=AI16,C314,"")</f>
        <v/>
      </c>
      <c r="AK314" s="1084" t="str">
        <f>IF(ISTEXT(AI314),AI314,(AI314/AI22)*AK22)</f>
        <v/>
      </c>
      <c r="AL314" s="1062" t="str">
        <f>IF(A314=AL16,D314,"")</f>
        <v/>
      </c>
      <c r="AM314" s="1085" t="str">
        <f>IF(A314=AL16,C314,"")</f>
        <v/>
      </c>
      <c r="AN314" s="1086" t="str">
        <f>IF(ISTEXT(AL314),AL314,(AL314/AL22)*AN22)</f>
        <v/>
      </c>
      <c r="AO314" s="1062" t="str">
        <f>IF(A314=AO16,D314,"")</f>
        <v/>
      </c>
      <c r="AP314" s="1087" t="str">
        <f>IF(A314=AO16,C314,"")</f>
        <v/>
      </c>
      <c r="AQ314" s="1088" t="str">
        <f>IF(ISTEXT(AO314),AO314,(AO314/AO22)*AQ22)</f>
        <v/>
      </c>
      <c r="AR314" s="1062" t="str">
        <f>IF(A314=AR16,D314,"")</f>
        <v/>
      </c>
      <c r="AS314" s="1089" t="str">
        <f>IF(A314=AR16,C314,"")</f>
        <v/>
      </c>
      <c r="AT314" s="1090" t="str">
        <f>IF(ISTEXT(AR314),AR314,(AR314/AR22)*AT22)</f>
        <v/>
      </c>
      <c r="AU314" s="1062" t="str">
        <f>IF(A314=AU16,D314,"")</f>
        <v/>
      </c>
      <c r="AV314" s="1091" t="str">
        <f>IF(A314=AU16,C314,"")</f>
        <v/>
      </c>
      <c r="AW314" s="1092" t="str">
        <f>IF(ISTEXT(AU314),AU314,(AU314/AU22)*AW22)</f>
        <v/>
      </c>
    </row>
    <row r="315" spans="1:49" ht="18.75">
      <c r="A315" s="1058"/>
      <c r="B315" s="1352"/>
      <c r="C315" s="1409"/>
      <c r="D315" s="1410"/>
      <c r="E315" s="1062" t="str">
        <f>IF(A315=E16,D315,"")</f>
        <v/>
      </c>
      <c r="F315" s="1063" t="str">
        <f>IF(A315=E16,C315,"")</f>
        <v/>
      </c>
      <c r="G315" s="1064" t="str">
        <f>IF(ISTEXT(E315),E315,(E315/E22)*G22)</f>
        <v/>
      </c>
      <c r="H315" s="1062" t="str">
        <f>IF(A315=H16,D315,"")</f>
        <v/>
      </c>
      <c r="I315" s="1065" t="str">
        <f>IF(A315=H16,C315,"")</f>
        <v/>
      </c>
      <c r="J315" s="1066" t="str">
        <f>IF(ISTEXT(H315),H315,(H315/H22)*J22)</f>
        <v/>
      </c>
      <c r="K315" s="1062" t="str">
        <f>IF(A315=K16,D315,"")</f>
        <v/>
      </c>
      <c r="L315" s="1067" t="str">
        <f>IF(A315=K16,C315,"")</f>
        <v/>
      </c>
      <c r="M315" s="1068" t="str">
        <f>IF(ISTEXT(K315),K315,(K315/K22)*M22)</f>
        <v/>
      </c>
      <c r="N315" s="1062" t="str">
        <f>IF(A315=N16,D315,"")</f>
        <v/>
      </c>
      <c r="O315" s="1069" t="str">
        <f>IF(A315=N16,C315,"")</f>
        <v/>
      </c>
      <c r="P315" s="1070" t="str">
        <f>IF(ISTEXT(N315),N315,(N315/N22)*P22)</f>
        <v/>
      </c>
      <c r="Q315" s="1062" t="str">
        <f>IF(A315=Q16,D315,"")</f>
        <v/>
      </c>
      <c r="R315" s="1071" t="str">
        <f>IF(A315=Q16,C315,"")</f>
        <v/>
      </c>
      <c r="S315" s="1072" t="str">
        <f>IF(ISTEXT(Q315),Q315,(Q315/Q22)*S22)</f>
        <v/>
      </c>
      <c r="T315" s="1062" t="str">
        <f>IF(A315=T16,D315,"")</f>
        <v/>
      </c>
      <c r="U315" s="1073" t="str">
        <f>IF(A315=T16,C315,"")</f>
        <v/>
      </c>
      <c r="V315" s="1074" t="str">
        <f>IF(ISTEXT(T315),T315,(T315/T22)*V22)</f>
        <v/>
      </c>
      <c r="W315" s="1062" t="str">
        <f>IF(A315=W16,D315,"")</f>
        <v/>
      </c>
      <c r="X315" s="1075" t="str">
        <f>IF(A315=W16,C315,"")</f>
        <v/>
      </c>
      <c r="Y315" s="1076" t="str">
        <f>IF(ISTEXT(W315),W315,(W315/W22)*Y22)</f>
        <v/>
      </c>
      <c r="Z315" s="1062" t="str">
        <f>IF(A315=Z16,D315,"")</f>
        <v/>
      </c>
      <c r="AA315" s="1077" t="str">
        <f>IF(A315=Z16,C315,"")</f>
        <v/>
      </c>
      <c r="AB315" s="1078" t="str">
        <f>IF(ISTEXT(Z315),Z315,(Z315/Z22)*AB22)</f>
        <v/>
      </c>
      <c r="AC315" s="1062" t="str">
        <f>IF(A315=AC16,D315,"")</f>
        <v/>
      </c>
      <c r="AD315" s="1079" t="str">
        <f>IF(A315=AC16,C315,"")</f>
        <v/>
      </c>
      <c r="AE315" s="1080" t="str">
        <f>IF(ISTEXT(AC315),AC315,(AC315/AC22)*AE22)</f>
        <v/>
      </c>
      <c r="AF315" s="1062" t="str">
        <f>IF(A315=AF16,D315,"")</f>
        <v/>
      </c>
      <c r="AG315" s="1081" t="str">
        <f>IF(A315=AF16,C315,"")</f>
        <v/>
      </c>
      <c r="AH315" s="1082" t="str">
        <f>IF(ISTEXT(AF315),AF315,(AF315/AF22)*AH22)</f>
        <v/>
      </c>
      <c r="AI315" s="1062" t="str">
        <f>IF(A315=AI16,D315,"")</f>
        <v/>
      </c>
      <c r="AJ315" s="1083" t="str">
        <f>IF(A315=AI16,C315,"")</f>
        <v/>
      </c>
      <c r="AK315" s="1084" t="str">
        <f>IF(ISTEXT(AI315),AI315,(AI315/AI22)*AK22)</f>
        <v/>
      </c>
      <c r="AL315" s="1062" t="str">
        <f>IF(A315=AL16,D315,"")</f>
        <v/>
      </c>
      <c r="AM315" s="1085" t="str">
        <f>IF(A315=AL16,C315,"")</f>
        <v/>
      </c>
      <c r="AN315" s="1086" t="str">
        <f>IF(ISTEXT(AL315),AL315,(AL315/AL22)*AN22)</f>
        <v/>
      </c>
      <c r="AO315" s="1062" t="str">
        <f>IF(A315=AO16,D315,"")</f>
        <v/>
      </c>
      <c r="AP315" s="1087" t="str">
        <f>IF(A315=AO16,C315,"")</f>
        <v/>
      </c>
      <c r="AQ315" s="1088" t="str">
        <f>IF(ISTEXT(AO315),AO315,(AO315/AO22)*AQ22)</f>
        <v/>
      </c>
      <c r="AR315" s="1062" t="str">
        <f>IF(A315=AR16,D315,"")</f>
        <v/>
      </c>
      <c r="AS315" s="1089" t="str">
        <f>IF(A315=AR16,C315,"")</f>
        <v/>
      </c>
      <c r="AT315" s="1090" t="str">
        <f>IF(ISTEXT(AR315),AR315,(AR315/AR22)*AT22)</f>
        <v/>
      </c>
      <c r="AU315" s="1062" t="str">
        <f>IF(A315=AU16,D315,"")</f>
        <v/>
      </c>
      <c r="AV315" s="1091" t="str">
        <f>IF(A315=AU16,C315,"")</f>
        <v/>
      </c>
      <c r="AW315" s="1092" t="str">
        <f>IF(ISTEXT(AU315),AU315,(AU315/AU22)*AW22)</f>
        <v/>
      </c>
    </row>
    <row r="316" spans="1:49" ht="18.75">
      <c r="A316" s="1058"/>
      <c r="B316" s="1352"/>
      <c r="C316" s="1409"/>
      <c r="D316" s="1410"/>
      <c r="E316" s="1062" t="str">
        <f>IF(A316=E16,D316,"")</f>
        <v/>
      </c>
      <c r="F316" s="1063" t="str">
        <f>IF(A316=E16,C316,"")</f>
        <v/>
      </c>
      <c r="G316" s="1064" t="str">
        <f>IF(ISTEXT(E316),E316,(E316/E22)*G22)</f>
        <v/>
      </c>
      <c r="H316" s="1062" t="str">
        <f>IF(A316=H16,D316,"")</f>
        <v/>
      </c>
      <c r="I316" s="1065" t="str">
        <f>IF(A316=H16,C316,"")</f>
        <v/>
      </c>
      <c r="J316" s="1066" t="str">
        <f>IF(ISTEXT(H316),H316,(H316/H22)*J22)</f>
        <v/>
      </c>
      <c r="K316" s="1062" t="str">
        <f>IF(A316=K16,D316,"")</f>
        <v/>
      </c>
      <c r="L316" s="1067" t="str">
        <f>IF(A316=K16,C316,"")</f>
        <v/>
      </c>
      <c r="M316" s="1068" t="str">
        <f>IF(ISTEXT(K316),K316,(K316/K22)*M22)</f>
        <v/>
      </c>
      <c r="N316" s="1062" t="str">
        <f>IF(A316=N16,D316,"")</f>
        <v/>
      </c>
      <c r="O316" s="1069" t="str">
        <f>IF(A316=N16,C316,"")</f>
        <v/>
      </c>
      <c r="P316" s="1070" t="str">
        <f>IF(ISTEXT(N316),N316,(N316/N22)*P22)</f>
        <v/>
      </c>
      <c r="Q316" s="1062" t="str">
        <f>IF(A316=Q16,D316,"")</f>
        <v/>
      </c>
      <c r="R316" s="1071" t="str">
        <f>IF(A316=Q16,C316,"")</f>
        <v/>
      </c>
      <c r="S316" s="1072" t="str">
        <f>IF(ISTEXT(Q316),Q316,(Q316/Q22)*S22)</f>
        <v/>
      </c>
      <c r="T316" s="1062" t="str">
        <f>IF(A316=T16,D316,"")</f>
        <v/>
      </c>
      <c r="U316" s="1073" t="str">
        <f>IF(A316=T16,C316,"")</f>
        <v/>
      </c>
      <c r="V316" s="1074" t="str">
        <f>IF(ISTEXT(T316),T316,(T316/T22)*V22)</f>
        <v/>
      </c>
      <c r="W316" s="1062" t="str">
        <f>IF(A316=W16,D316,"")</f>
        <v/>
      </c>
      <c r="X316" s="1075" t="str">
        <f>IF(A316=W16,C316,"")</f>
        <v/>
      </c>
      <c r="Y316" s="1076" t="str">
        <f>IF(ISTEXT(W316),W316,(W316/W22)*Y22)</f>
        <v/>
      </c>
      <c r="Z316" s="1062" t="str">
        <f>IF(A316=Z16,D316,"")</f>
        <v/>
      </c>
      <c r="AA316" s="1077" t="str">
        <f>IF(A316=Z16,C316,"")</f>
        <v/>
      </c>
      <c r="AB316" s="1078" t="str">
        <f>IF(ISTEXT(Z316),Z316,(Z316/Z22)*AB22)</f>
        <v/>
      </c>
      <c r="AC316" s="1062" t="str">
        <f>IF(A316=AC16,D316,"")</f>
        <v/>
      </c>
      <c r="AD316" s="1079" t="str">
        <f>IF(A316=AC16,C316,"")</f>
        <v/>
      </c>
      <c r="AE316" s="1080" t="str">
        <f>IF(ISTEXT(AC316),AC316,(AC316/AC22)*AE22)</f>
        <v/>
      </c>
      <c r="AF316" s="1062" t="str">
        <f>IF(A316=AF16,D316,"")</f>
        <v/>
      </c>
      <c r="AG316" s="1081" t="str">
        <f>IF(A316=AF16,C316,"")</f>
        <v/>
      </c>
      <c r="AH316" s="1082" t="str">
        <f>IF(ISTEXT(AF316),AF316,(AF316/AF22)*AH22)</f>
        <v/>
      </c>
      <c r="AI316" s="1062" t="str">
        <f>IF(A316=AI16,D316,"")</f>
        <v/>
      </c>
      <c r="AJ316" s="1083" t="str">
        <f>IF(A316=AI16,C316,"")</f>
        <v/>
      </c>
      <c r="AK316" s="1084" t="str">
        <f>IF(ISTEXT(AI316),AI316,(AI316/AI22)*AK22)</f>
        <v/>
      </c>
      <c r="AL316" s="1062" t="str">
        <f>IF(A316=AL16,D316,"")</f>
        <v/>
      </c>
      <c r="AM316" s="1085" t="str">
        <f>IF(A316=AL16,C316,"")</f>
        <v/>
      </c>
      <c r="AN316" s="1086" t="str">
        <f>IF(ISTEXT(AL316),AL316,(AL316/AL22)*AN22)</f>
        <v/>
      </c>
      <c r="AO316" s="1062" t="str">
        <f>IF(A316=AO16,D316,"")</f>
        <v/>
      </c>
      <c r="AP316" s="1087" t="str">
        <f>IF(A316=AO16,C316,"")</f>
        <v/>
      </c>
      <c r="AQ316" s="1088" t="str">
        <f>IF(ISTEXT(AO316),AO316,(AO316/AO22)*AQ22)</f>
        <v/>
      </c>
      <c r="AR316" s="1062" t="str">
        <f>IF(A316=AR16,D316,"")</f>
        <v/>
      </c>
      <c r="AS316" s="1089" t="str">
        <f>IF(A316=AR16,C316,"")</f>
        <v/>
      </c>
      <c r="AT316" s="1090" t="str">
        <f>IF(ISTEXT(AR316),AR316,(AR316/AR22)*AT22)</f>
        <v/>
      </c>
      <c r="AU316" s="1062" t="str">
        <f>IF(A316=AU16,D316,"")</f>
        <v/>
      </c>
      <c r="AV316" s="1091" t="str">
        <f>IF(A316=AU16,C316,"")</f>
        <v/>
      </c>
      <c r="AW316" s="1092" t="str">
        <f>IF(ISTEXT(AU316),AU316,(AU316/AU22)*AW22)</f>
        <v/>
      </c>
    </row>
    <row r="317" spans="1:49" ht="18.75">
      <c r="A317" s="1058"/>
      <c r="B317" s="1352"/>
      <c r="C317" s="1409"/>
      <c r="D317" s="1410"/>
      <c r="E317" s="1062" t="str">
        <f>IF(A317=E16,D317,"")</f>
        <v/>
      </c>
      <c r="F317" s="1063" t="str">
        <f>IF(A317=E16,C317,"")</f>
        <v/>
      </c>
      <c r="G317" s="1064" t="str">
        <f>IF(ISTEXT(E317),E317,(E317/E22)*G22)</f>
        <v/>
      </c>
      <c r="H317" s="1062" t="str">
        <f>IF(A317=H16,D317,"")</f>
        <v/>
      </c>
      <c r="I317" s="1065" t="str">
        <f>IF(A317=H16,C317,"")</f>
        <v/>
      </c>
      <c r="J317" s="1066" t="str">
        <f>IF(ISTEXT(H317),H317,(H317/H22)*J22)</f>
        <v/>
      </c>
      <c r="K317" s="1062" t="str">
        <f>IF(A317=K16,D317,"")</f>
        <v/>
      </c>
      <c r="L317" s="1067" t="str">
        <f>IF(A317=K16,C317,"")</f>
        <v/>
      </c>
      <c r="M317" s="1068" t="str">
        <f>IF(ISTEXT(K317),K317,(K317/K22)*M22)</f>
        <v/>
      </c>
      <c r="N317" s="1062" t="str">
        <f>IF(A317=N16,D317,"")</f>
        <v/>
      </c>
      <c r="O317" s="1069" t="str">
        <f>IF(A317=N16,C317,"")</f>
        <v/>
      </c>
      <c r="P317" s="1070" t="str">
        <f>IF(ISTEXT(N317),N317,(N317/N22)*P22)</f>
        <v/>
      </c>
      <c r="Q317" s="1062" t="str">
        <f>IF(A317=Q16,D317,"")</f>
        <v/>
      </c>
      <c r="R317" s="1071" t="str">
        <f>IF(A317=Q16,C317,"")</f>
        <v/>
      </c>
      <c r="S317" s="1072" t="str">
        <f>IF(ISTEXT(Q317),Q317,(Q317/Q22)*S22)</f>
        <v/>
      </c>
      <c r="T317" s="1062" t="str">
        <f>IF(A317=T16,D317,"")</f>
        <v/>
      </c>
      <c r="U317" s="1073" t="str">
        <f>IF(A317=T16,C317,"")</f>
        <v/>
      </c>
      <c r="V317" s="1074" t="str">
        <f>IF(ISTEXT(T317),T317,(T317/T22)*V22)</f>
        <v/>
      </c>
      <c r="W317" s="1062" t="str">
        <f>IF(A317=W16,D317,"")</f>
        <v/>
      </c>
      <c r="X317" s="1075" t="str">
        <f>IF(A317=W16,C317,"")</f>
        <v/>
      </c>
      <c r="Y317" s="1076" t="str">
        <f>IF(ISTEXT(W317),W317,(W317/W22)*Y22)</f>
        <v/>
      </c>
      <c r="Z317" s="1062" t="str">
        <f>IF(A317=Z16,D317,"")</f>
        <v/>
      </c>
      <c r="AA317" s="1077" t="str">
        <f>IF(A317=Z16,C317,"")</f>
        <v/>
      </c>
      <c r="AB317" s="1078" t="str">
        <f>IF(ISTEXT(Z317),Z317,(Z317/Z22)*AB22)</f>
        <v/>
      </c>
      <c r="AC317" s="1062" t="str">
        <f>IF(A317=AC16,D317,"")</f>
        <v/>
      </c>
      <c r="AD317" s="1079" t="str">
        <f>IF(A317=AC16,C317,"")</f>
        <v/>
      </c>
      <c r="AE317" s="1080" t="str">
        <f>IF(ISTEXT(AC317),AC317,(AC317/AC22)*AE22)</f>
        <v/>
      </c>
      <c r="AF317" s="1062" t="str">
        <f>IF(A317=AF16,D317,"")</f>
        <v/>
      </c>
      <c r="AG317" s="1081" t="str">
        <f>IF(A317=AF16,C317,"")</f>
        <v/>
      </c>
      <c r="AH317" s="1082" t="str">
        <f>IF(ISTEXT(AF317),AF317,(AF317/AF22)*AH22)</f>
        <v/>
      </c>
      <c r="AI317" s="1062" t="str">
        <f>IF(A317=AI16,D317,"")</f>
        <v/>
      </c>
      <c r="AJ317" s="1083" t="str">
        <f>IF(A317=AI16,C317,"")</f>
        <v/>
      </c>
      <c r="AK317" s="1084" t="str">
        <f>IF(ISTEXT(AI317),AI317,(AI317/AI22)*AK22)</f>
        <v/>
      </c>
      <c r="AL317" s="1062" t="str">
        <f>IF(A317=AL16,D317,"")</f>
        <v/>
      </c>
      <c r="AM317" s="1085" t="str">
        <f>IF(A317=AL16,C317,"")</f>
        <v/>
      </c>
      <c r="AN317" s="1086" t="str">
        <f>IF(ISTEXT(AL317),AL317,(AL317/AL22)*AN22)</f>
        <v/>
      </c>
      <c r="AO317" s="1062" t="str">
        <f>IF(A317=AO16,D317,"")</f>
        <v/>
      </c>
      <c r="AP317" s="1087" t="str">
        <f>IF(A317=AO16,C317,"")</f>
        <v/>
      </c>
      <c r="AQ317" s="1088" t="str">
        <f>IF(ISTEXT(AO317),AO317,(AO317/AO22)*AQ22)</f>
        <v/>
      </c>
      <c r="AR317" s="1062" t="str">
        <f>IF(A317=AR16,D317,"")</f>
        <v/>
      </c>
      <c r="AS317" s="1089" t="str">
        <f>IF(A317=AR16,C317,"")</f>
        <v/>
      </c>
      <c r="AT317" s="1090" t="str">
        <f>IF(ISTEXT(AR317),AR317,(AR317/AR22)*AT22)</f>
        <v/>
      </c>
      <c r="AU317" s="1062" t="str">
        <f>IF(A317=AU16,D317,"")</f>
        <v/>
      </c>
      <c r="AV317" s="1091" t="str">
        <f>IF(A317=AU16,C317,"")</f>
        <v/>
      </c>
      <c r="AW317" s="1092" t="str">
        <f>IF(ISTEXT(AU317),AU317,(AU317/AU22)*AW22)</f>
        <v/>
      </c>
    </row>
    <row r="318" spans="1:49" ht="18.75">
      <c r="A318" s="1058"/>
      <c r="B318" s="1352"/>
      <c r="C318" s="1409"/>
      <c r="D318" s="1410"/>
      <c r="E318" s="1062" t="str">
        <f>IF(A318=E16,D318,"")</f>
        <v/>
      </c>
      <c r="F318" s="1063" t="str">
        <f>IF(A318=E16,C318,"")</f>
        <v/>
      </c>
      <c r="G318" s="1064" t="str">
        <f>IF(ISTEXT(E318),E318,(E318/E22)*G22)</f>
        <v/>
      </c>
      <c r="H318" s="1062" t="str">
        <f>IF(A318=H16,D318,"")</f>
        <v/>
      </c>
      <c r="I318" s="1065" t="str">
        <f>IF(A318=H16,C318,"")</f>
        <v/>
      </c>
      <c r="J318" s="1066" t="str">
        <f>IF(ISTEXT(H318),H318,(H318/H22)*J22)</f>
        <v/>
      </c>
      <c r="K318" s="1062" t="str">
        <f>IF(A318=K16,D318,"")</f>
        <v/>
      </c>
      <c r="L318" s="1067" t="str">
        <f>IF(A318=K16,C318,"")</f>
        <v/>
      </c>
      <c r="M318" s="1068" t="str">
        <f>IF(ISTEXT(K318),K318,(K318/K22)*M22)</f>
        <v/>
      </c>
      <c r="N318" s="1062" t="str">
        <f>IF(A318=N16,D318,"")</f>
        <v/>
      </c>
      <c r="O318" s="1069" t="str">
        <f>IF(A318=N16,C318,"")</f>
        <v/>
      </c>
      <c r="P318" s="1070" t="str">
        <f>IF(ISTEXT(N318),N318,(N318/N22)*P22)</f>
        <v/>
      </c>
      <c r="Q318" s="1062" t="str">
        <f>IF(A318=Q16,D318,"")</f>
        <v/>
      </c>
      <c r="R318" s="1071" t="str">
        <f>IF(A318=Q16,C318,"")</f>
        <v/>
      </c>
      <c r="S318" s="1072" t="str">
        <f>IF(ISTEXT(Q318),Q318,(Q318/Q22)*S22)</f>
        <v/>
      </c>
      <c r="T318" s="1062" t="str">
        <f>IF(A318=T16,D318,"")</f>
        <v/>
      </c>
      <c r="U318" s="1073" t="str">
        <f>IF(A318=T16,C318,"")</f>
        <v/>
      </c>
      <c r="V318" s="1074" t="str">
        <f>IF(ISTEXT(T318),T318,(T318/T22)*V22)</f>
        <v/>
      </c>
      <c r="W318" s="1062" t="str">
        <f>IF(A318=W16,D318,"")</f>
        <v/>
      </c>
      <c r="X318" s="1075" t="str">
        <f>IF(A318=W16,C318,"")</f>
        <v/>
      </c>
      <c r="Y318" s="1076" t="str">
        <f>IF(ISTEXT(W318),W318,(W318/W22)*Y22)</f>
        <v/>
      </c>
      <c r="Z318" s="1062" t="str">
        <f>IF(A318=Z16,D318,"")</f>
        <v/>
      </c>
      <c r="AA318" s="1077" t="str">
        <f>IF(A318=Z16,C318,"")</f>
        <v/>
      </c>
      <c r="AB318" s="1078" t="str">
        <f>IF(ISTEXT(Z318),Z318,(Z318/Z22)*AB22)</f>
        <v/>
      </c>
      <c r="AC318" s="1062" t="str">
        <f>IF(A318=AC16,D318,"")</f>
        <v/>
      </c>
      <c r="AD318" s="1079" t="str">
        <f>IF(A318=AC16,C318,"")</f>
        <v/>
      </c>
      <c r="AE318" s="1080" t="str">
        <f>IF(ISTEXT(AC318),AC318,(AC318/AC22)*AE22)</f>
        <v/>
      </c>
      <c r="AF318" s="1062" t="str">
        <f>IF(A318=AF16,D318,"")</f>
        <v/>
      </c>
      <c r="AG318" s="1081" t="str">
        <f>IF(A318=AF16,C318,"")</f>
        <v/>
      </c>
      <c r="AH318" s="1082" t="str">
        <f>IF(ISTEXT(AF318),AF318,(AF318/AF22)*AH22)</f>
        <v/>
      </c>
      <c r="AI318" s="1062" t="str">
        <f>IF(A318=AI16,D318,"")</f>
        <v/>
      </c>
      <c r="AJ318" s="1083" t="str">
        <f>IF(A318=AI16,C318,"")</f>
        <v/>
      </c>
      <c r="AK318" s="1084" t="str">
        <f>IF(ISTEXT(AI318),AI318,(AI318/AI22)*AK22)</f>
        <v/>
      </c>
      <c r="AL318" s="1062" t="str">
        <f>IF(A318=AL16,D318,"")</f>
        <v/>
      </c>
      <c r="AM318" s="1085" t="str">
        <f>IF(A318=AL16,C318,"")</f>
        <v/>
      </c>
      <c r="AN318" s="1086" t="str">
        <f>IF(ISTEXT(AL318),AL318,(AL318/AL22)*AN22)</f>
        <v/>
      </c>
      <c r="AO318" s="1062" t="str">
        <f>IF(A318=AO16,D318,"")</f>
        <v/>
      </c>
      <c r="AP318" s="1087" t="str">
        <f>IF(A318=AO16,C318,"")</f>
        <v/>
      </c>
      <c r="AQ318" s="1088" t="str">
        <f>IF(ISTEXT(AO318),AO318,(AO318/AO22)*AQ22)</f>
        <v/>
      </c>
      <c r="AR318" s="1062" t="str">
        <f>IF(A318=AR16,D318,"")</f>
        <v/>
      </c>
      <c r="AS318" s="1089" t="str">
        <f>IF(A318=AR16,C318,"")</f>
        <v/>
      </c>
      <c r="AT318" s="1090" t="str">
        <f>IF(ISTEXT(AR318),AR318,(AR318/AR22)*AT22)</f>
        <v/>
      </c>
      <c r="AU318" s="1062" t="str">
        <f>IF(A318=AU16,D318,"")</f>
        <v/>
      </c>
      <c r="AV318" s="1091" t="str">
        <f>IF(A318=AU16,C318,"")</f>
        <v/>
      </c>
      <c r="AW318" s="1092" t="str">
        <f>IF(ISTEXT(AU318),AU318,(AU318/AU22)*AW22)</f>
        <v/>
      </c>
    </row>
    <row r="319" spans="1:49" ht="18.75">
      <c r="A319" s="1058"/>
      <c r="B319" s="1352"/>
      <c r="C319" s="1409"/>
      <c r="D319" s="1410"/>
      <c r="E319" s="1062" t="str">
        <f>IF(A319=E16,D319,"")</f>
        <v/>
      </c>
      <c r="F319" s="1063" t="str">
        <f>IF(A319=E16,C319,"")</f>
        <v/>
      </c>
      <c r="G319" s="1064" t="str">
        <f>IF(ISTEXT(E319),E319,(E319/E22)*G22)</f>
        <v/>
      </c>
      <c r="H319" s="1062" t="str">
        <f>IF(A319=H16,D319,"")</f>
        <v/>
      </c>
      <c r="I319" s="1065" t="str">
        <f>IF(A319=H16,C319,"")</f>
        <v/>
      </c>
      <c r="J319" s="1066" t="str">
        <f>IF(ISTEXT(H319),H319,(H319/H22)*J22)</f>
        <v/>
      </c>
      <c r="K319" s="1062" t="str">
        <f>IF(A319=K16,D319,"")</f>
        <v/>
      </c>
      <c r="L319" s="1067" t="str">
        <f>IF(A319=K16,C319,"")</f>
        <v/>
      </c>
      <c r="M319" s="1068" t="str">
        <f>IF(ISTEXT(K319),K319,(K319/K22)*M22)</f>
        <v/>
      </c>
      <c r="N319" s="1062" t="str">
        <f>IF(A319=N16,D319,"")</f>
        <v/>
      </c>
      <c r="O319" s="1069" t="str">
        <f>IF(A319=N16,C319,"")</f>
        <v/>
      </c>
      <c r="P319" s="1070" t="str">
        <f>IF(ISTEXT(N319),N319,(N319/N22)*P22)</f>
        <v/>
      </c>
      <c r="Q319" s="1062" t="str">
        <f>IF(A319=Q16,D319,"")</f>
        <v/>
      </c>
      <c r="R319" s="1071" t="str">
        <f>IF(A319=Q16,C319,"")</f>
        <v/>
      </c>
      <c r="S319" s="1072" t="str">
        <f>IF(ISTEXT(Q319),Q319,(Q319/Q22)*S22)</f>
        <v/>
      </c>
      <c r="T319" s="1062" t="str">
        <f>IF(A319=T16,D319,"")</f>
        <v/>
      </c>
      <c r="U319" s="1073" t="str">
        <f>IF(A319=T16,C319,"")</f>
        <v/>
      </c>
      <c r="V319" s="1074" t="str">
        <f>IF(ISTEXT(T319),T319,(T319/T22)*V22)</f>
        <v/>
      </c>
      <c r="W319" s="1062" t="str">
        <f>IF(A319=W16,D319,"")</f>
        <v/>
      </c>
      <c r="X319" s="1075" t="str">
        <f>IF(A319=W16,C319,"")</f>
        <v/>
      </c>
      <c r="Y319" s="1076" t="str">
        <f>IF(ISTEXT(W319),W319,(W319/W22)*Y22)</f>
        <v/>
      </c>
      <c r="Z319" s="1062" t="str">
        <f>IF(A319=Z16,D319,"")</f>
        <v/>
      </c>
      <c r="AA319" s="1077" t="str">
        <f>IF(A319=Z16,C319,"")</f>
        <v/>
      </c>
      <c r="AB319" s="1078" t="str">
        <f>IF(ISTEXT(Z319),Z319,(Z319/Z22)*AB22)</f>
        <v/>
      </c>
      <c r="AC319" s="1062" t="str">
        <f>IF(A319=AC16,D319,"")</f>
        <v/>
      </c>
      <c r="AD319" s="1079" t="str">
        <f>IF(A319=AC16,C319,"")</f>
        <v/>
      </c>
      <c r="AE319" s="1080" t="str">
        <f>IF(ISTEXT(AC319),AC319,(AC319/AC22)*AE22)</f>
        <v/>
      </c>
      <c r="AF319" s="1062" t="str">
        <f>IF(A319=AF16,D319,"")</f>
        <v/>
      </c>
      <c r="AG319" s="1081" t="str">
        <f>IF(A319=AF16,C319,"")</f>
        <v/>
      </c>
      <c r="AH319" s="1082" t="str">
        <f>IF(ISTEXT(AF319),AF319,(AF319/AF22)*AH22)</f>
        <v/>
      </c>
      <c r="AI319" s="1062" t="str">
        <f>IF(A319=AI16,D319,"")</f>
        <v/>
      </c>
      <c r="AJ319" s="1083" t="str">
        <f>IF(A319=AI16,C319,"")</f>
        <v/>
      </c>
      <c r="AK319" s="1084" t="str">
        <f>IF(ISTEXT(AI319),AI319,(AI319/AI22)*AK22)</f>
        <v/>
      </c>
      <c r="AL319" s="1062" t="str">
        <f>IF(A319=AL16,D319,"")</f>
        <v/>
      </c>
      <c r="AM319" s="1085" t="str">
        <f>IF(A319=AL16,C319,"")</f>
        <v/>
      </c>
      <c r="AN319" s="1086" t="str">
        <f>IF(ISTEXT(AL319),AL319,(AL319/AL22)*AN22)</f>
        <v/>
      </c>
      <c r="AO319" s="1062" t="str">
        <f>IF(A319=AO16,D319,"")</f>
        <v/>
      </c>
      <c r="AP319" s="1087" t="str">
        <f>IF(A319=AO16,C319,"")</f>
        <v/>
      </c>
      <c r="AQ319" s="1088" t="str">
        <f>IF(ISTEXT(AO319),AO319,(AO319/AO22)*AQ22)</f>
        <v/>
      </c>
      <c r="AR319" s="1062" t="str">
        <f>IF(A319=AR16,D319,"")</f>
        <v/>
      </c>
      <c r="AS319" s="1089" t="str">
        <f>IF(A319=AR16,C319,"")</f>
        <v/>
      </c>
      <c r="AT319" s="1090" t="str">
        <f>IF(ISTEXT(AR319),AR319,(AR319/AR22)*AT22)</f>
        <v/>
      </c>
      <c r="AU319" s="1062" t="str">
        <f>IF(A319=AU16,D319,"")</f>
        <v/>
      </c>
      <c r="AV319" s="1091" t="str">
        <f>IF(A319=AU16,C319,"")</f>
        <v/>
      </c>
      <c r="AW319" s="1092" t="str">
        <f>IF(ISTEXT(AU319),AU319,(AU319/AU22)*AW22)</f>
        <v/>
      </c>
    </row>
    <row r="320" spans="1:49" ht="18.75">
      <c r="A320" s="1058"/>
      <c r="B320" s="1352"/>
      <c r="C320" s="1409"/>
      <c r="D320" s="1410"/>
      <c r="E320" s="1062" t="str">
        <f>IF(A320=E16,D320,"")</f>
        <v/>
      </c>
      <c r="F320" s="1063" t="str">
        <f>IF(A320=E16,C320,"")</f>
        <v/>
      </c>
      <c r="G320" s="1064" t="str">
        <f>IF(ISTEXT(E320),E320,(E320/E22)*G22)</f>
        <v/>
      </c>
      <c r="H320" s="1062" t="str">
        <f>IF(A320=H16,D320,"")</f>
        <v/>
      </c>
      <c r="I320" s="1065" t="str">
        <f>IF(A320=H16,C320,"")</f>
        <v/>
      </c>
      <c r="J320" s="1066" t="str">
        <f>IF(ISTEXT(H320),H320,(H320/H22)*J22)</f>
        <v/>
      </c>
      <c r="K320" s="1062" t="str">
        <f>IF(A320=K16,D320,"")</f>
        <v/>
      </c>
      <c r="L320" s="1067" t="str">
        <f>IF(A320=K16,C320,"")</f>
        <v/>
      </c>
      <c r="M320" s="1068" t="str">
        <f>IF(ISTEXT(K320),K320,(K320/K22)*M22)</f>
        <v/>
      </c>
      <c r="N320" s="1062" t="str">
        <f>IF(A320=N16,D320,"")</f>
        <v/>
      </c>
      <c r="O320" s="1069" t="str">
        <f>IF(A320=N16,C320,"")</f>
        <v/>
      </c>
      <c r="P320" s="1070" t="str">
        <f>IF(ISTEXT(N320),N320,(N320/N22)*P22)</f>
        <v/>
      </c>
      <c r="Q320" s="1062" t="str">
        <f>IF(A320=Q16,D320,"")</f>
        <v/>
      </c>
      <c r="R320" s="1071" t="str">
        <f>IF(A320=Q16,C320,"")</f>
        <v/>
      </c>
      <c r="S320" s="1072" t="str">
        <f>IF(ISTEXT(Q320),Q320,(Q320/Q22)*S22)</f>
        <v/>
      </c>
      <c r="T320" s="1062" t="str">
        <f>IF(A320=T16,D320,"")</f>
        <v/>
      </c>
      <c r="U320" s="1073" t="str">
        <f>IF(A320=T16,C320,"")</f>
        <v/>
      </c>
      <c r="V320" s="1074" t="str">
        <f>IF(ISTEXT(T320),T320,(T320/T22)*V22)</f>
        <v/>
      </c>
      <c r="W320" s="1062" t="str">
        <f>IF(A320=W16,D320,"")</f>
        <v/>
      </c>
      <c r="X320" s="1075" t="str">
        <f>IF(A320=W16,C320,"")</f>
        <v/>
      </c>
      <c r="Y320" s="1076" t="str">
        <f>IF(ISTEXT(W320),W320,(W320/W22)*Y22)</f>
        <v/>
      </c>
      <c r="Z320" s="1062" t="str">
        <f>IF(A320=Z16,D320,"")</f>
        <v/>
      </c>
      <c r="AA320" s="1077" t="str">
        <f>IF(A320=Z16,C320,"")</f>
        <v/>
      </c>
      <c r="AB320" s="1078" t="str">
        <f>IF(ISTEXT(Z320),Z320,(Z320/Z22)*AB22)</f>
        <v/>
      </c>
      <c r="AC320" s="1062" t="str">
        <f>IF(A320=AC16,D320,"")</f>
        <v/>
      </c>
      <c r="AD320" s="1079" t="str">
        <f>IF(A320=AC16,C320,"")</f>
        <v/>
      </c>
      <c r="AE320" s="1080" t="str">
        <f>IF(ISTEXT(AC320),AC320,(AC320/AC22)*AE22)</f>
        <v/>
      </c>
      <c r="AF320" s="1062" t="str">
        <f>IF(A320=AF16,D320,"")</f>
        <v/>
      </c>
      <c r="AG320" s="1081" t="str">
        <f>IF(A320=AF16,C320,"")</f>
        <v/>
      </c>
      <c r="AH320" s="1082" t="str">
        <f>IF(ISTEXT(AF320),AF320,(AF320/AF22)*AH22)</f>
        <v/>
      </c>
      <c r="AI320" s="1062" t="str">
        <f>IF(A320=AI16,D320,"")</f>
        <v/>
      </c>
      <c r="AJ320" s="1083" t="str">
        <f>IF(A320=AI16,C320,"")</f>
        <v/>
      </c>
      <c r="AK320" s="1084" t="str">
        <f>IF(ISTEXT(AI320),AI320,(AI320/AI22)*AK22)</f>
        <v/>
      </c>
      <c r="AL320" s="1062" t="str">
        <f>IF(A320=AL16,D320,"")</f>
        <v/>
      </c>
      <c r="AM320" s="1085" t="str">
        <f>IF(A320=AL16,C320,"")</f>
        <v/>
      </c>
      <c r="AN320" s="1086" t="str">
        <f>IF(ISTEXT(AL320),AL320,(AL320/AL22)*AN22)</f>
        <v/>
      </c>
      <c r="AO320" s="1062" t="str">
        <f>IF(A320=AO16,D320,"")</f>
        <v/>
      </c>
      <c r="AP320" s="1087" t="str">
        <f>IF(A320=AO16,C320,"")</f>
        <v/>
      </c>
      <c r="AQ320" s="1088" t="str">
        <f>IF(ISTEXT(AO320),AO320,(AO320/AO22)*AQ22)</f>
        <v/>
      </c>
      <c r="AR320" s="1062" t="str">
        <f>IF(A320=AR16,D320,"")</f>
        <v/>
      </c>
      <c r="AS320" s="1089" t="str">
        <f>IF(A320=AR16,C320,"")</f>
        <v/>
      </c>
      <c r="AT320" s="1090" t="str">
        <f>IF(ISTEXT(AR320),AR320,(AR320/AR22)*AT22)</f>
        <v/>
      </c>
      <c r="AU320" s="1062" t="str">
        <f>IF(A320=AU16,D320,"")</f>
        <v/>
      </c>
      <c r="AV320" s="1091" t="str">
        <f>IF(A320=AU16,C320,"")</f>
        <v/>
      </c>
      <c r="AW320" s="1092" t="str">
        <f>IF(ISTEXT(AU320),AU320,(AU320/AU22)*AW22)</f>
        <v/>
      </c>
    </row>
    <row r="321" spans="1:49" ht="18.75">
      <c r="A321" s="1058"/>
      <c r="B321" s="1352"/>
      <c r="C321" s="1409"/>
      <c r="D321" s="1410"/>
      <c r="E321" s="1062" t="str">
        <f>IF(A321=E16,D321,"")</f>
        <v/>
      </c>
      <c r="F321" s="1063" t="str">
        <f>IF(A321=E16,C321,"")</f>
        <v/>
      </c>
      <c r="G321" s="1064" t="str">
        <f>IF(ISTEXT(E321),E321,(E321/E22)*G22)</f>
        <v/>
      </c>
      <c r="H321" s="1062" t="str">
        <f>IF(A321=H16,D321,"")</f>
        <v/>
      </c>
      <c r="I321" s="1065" t="str">
        <f>IF(A321=H16,C321,"")</f>
        <v/>
      </c>
      <c r="J321" s="1066" t="str">
        <f>IF(ISTEXT(H321),H321,(H321/H22)*J22)</f>
        <v/>
      </c>
      <c r="K321" s="1062" t="str">
        <f>IF(A321=K16,D321,"")</f>
        <v/>
      </c>
      <c r="L321" s="1067" t="str">
        <f>IF(A321=K16,C321,"")</f>
        <v/>
      </c>
      <c r="M321" s="1068" t="str">
        <f>IF(ISTEXT(K321),K321,(K321/K22)*M22)</f>
        <v/>
      </c>
      <c r="N321" s="1062" t="str">
        <f>IF(A321=N16,D321,"")</f>
        <v/>
      </c>
      <c r="O321" s="1069" t="str">
        <f>IF(A321=N16,C321,"")</f>
        <v/>
      </c>
      <c r="P321" s="1070" t="str">
        <f>IF(ISTEXT(N321),N321,(N321/N22)*P22)</f>
        <v/>
      </c>
      <c r="Q321" s="1062" t="str">
        <f>IF(A321=Q16,D321,"")</f>
        <v/>
      </c>
      <c r="R321" s="1071" t="str">
        <f>IF(A321=Q16,C321,"")</f>
        <v/>
      </c>
      <c r="S321" s="1072" t="str">
        <f>IF(ISTEXT(Q321),Q321,(Q321/Q22)*S22)</f>
        <v/>
      </c>
      <c r="T321" s="1062" t="str">
        <f>IF(A321=T16,D321,"")</f>
        <v/>
      </c>
      <c r="U321" s="1073" t="str">
        <f>IF(A321=T16,C321,"")</f>
        <v/>
      </c>
      <c r="V321" s="1074" t="str">
        <f>IF(ISTEXT(T321),T321,(T321/T22)*V22)</f>
        <v/>
      </c>
      <c r="W321" s="1062" t="str">
        <f>IF(A321=W16,D321,"")</f>
        <v/>
      </c>
      <c r="X321" s="1075" t="str">
        <f>IF(A321=W16,C321,"")</f>
        <v/>
      </c>
      <c r="Y321" s="1076" t="str">
        <f>IF(ISTEXT(W321),W321,(W321/W22)*Y22)</f>
        <v/>
      </c>
      <c r="Z321" s="1062" t="str">
        <f>IF(A321=Z16,D321,"")</f>
        <v/>
      </c>
      <c r="AA321" s="1077" t="str">
        <f>IF(A321=Z16,C321,"")</f>
        <v/>
      </c>
      <c r="AB321" s="1078" t="str">
        <f>IF(ISTEXT(Z321),Z321,(Z321/Z22)*AB22)</f>
        <v/>
      </c>
      <c r="AC321" s="1062" t="str">
        <f>IF(A321=AC16,D321,"")</f>
        <v/>
      </c>
      <c r="AD321" s="1079" t="str">
        <f>IF(A321=AC16,C321,"")</f>
        <v/>
      </c>
      <c r="AE321" s="1080" t="str">
        <f>IF(ISTEXT(AC321),AC321,(AC321/AC22)*AE22)</f>
        <v/>
      </c>
      <c r="AF321" s="1062" t="str">
        <f>IF(A321=AF16,D321,"")</f>
        <v/>
      </c>
      <c r="AG321" s="1081" t="str">
        <f>IF(A321=AF16,C321,"")</f>
        <v/>
      </c>
      <c r="AH321" s="1082" t="str">
        <f>IF(ISTEXT(AF321),AF321,(AF321/AF22)*AH22)</f>
        <v/>
      </c>
      <c r="AI321" s="1062" t="str">
        <f>IF(A321=AI16,D321,"")</f>
        <v/>
      </c>
      <c r="AJ321" s="1083" t="str">
        <f>IF(A321=AI16,C321,"")</f>
        <v/>
      </c>
      <c r="AK321" s="1084" t="str">
        <f>IF(ISTEXT(AI321),AI321,(AI321/AI22)*AK22)</f>
        <v/>
      </c>
      <c r="AL321" s="1062" t="str">
        <f>IF(A321=AL16,D321,"")</f>
        <v/>
      </c>
      <c r="AM321" s="1085" t="str">
        <f>IF(A321=AL16,C321,"")</f>
        <v/>
      </c>
      <c r="AN321" s="1086" t="str">
        <f>IF(ISTEXT(AL321),AL321,(AL321/AL22)*AN22)</f>
        <v/>
      </c>
      <c r="AO321" s="1062" t="str">
        <f>IF(A321=AO16,D321,"")</f>
        <v/>
      </c>
      <c r="AP321" s="1087" t="str">
        <f>IF(A321=AO16,C321,"")</f>
        <v/>
      </c>
      <c r="AQ321" s="1088" t="str">
        <f>IF(ISTEXT(AO321),AO321,(AO321/AO22)*AQ22)</f>
        <v/>
      </c>
      <c r="AR321" s="1062" t="str">
        <f>IF(A321=AR16,D321,"")</f>
        <v/>
      </c>
      <c r="AS321" s="1089" t="str">
        <f>IF(A321=AR16,C321,"")</f>
        <v/>
      </c>
      <c r="AT321" s="1090" t="str">
        <f>IF(ISTEXT(AR321),AR321,(AR321/AR22)*AT22)</f>
        <v/>
      </c>
      <c r="AU321" s="1062" t="str">
        <f>IF(A321=AU16,D321,"")</f>
        <v/>
      </c>
      <c r="AV321" s="1091" t="str">
        <f>IF(A321=AU16,C321,"")</f>
        <v/>
      </c>
      <c r="AW321" s="1092" t="str">
        <f>IF(ISTEXT(AU321),AU321,(AU321/AU22)*AW22)</f>
        <v/>
      </c>
    </row>
    <row r="322" spans="1:49" ht="18.75">
      <c r="A322" s="1058"/>
      <c r="B322" s="1352"/>
      <c r="C322" s="1409"/>
      <c r="D322" s="1410"/>
      <c r="E322" s="1062" t="str">
        <f>IF(A322=E16,D322,"")</f>
        <v/>
      </c>
      <c r="F322" s="1063" t="str">
        <f>IF(A322=E16,C322,"")</f>
        <v/>
      </c>
      <c r="G322" s="1064" t="str">
        <f>IF(ISTEXT(E322),E322,(E322/E22)*G22)</f>
        <v/>
      </c>
      <c r="H322" s="1062" t="str">
        <f>IF(A322=H16,D322,"")</f>
        <v/>
      </c>
      <c r="I322" s="1065" t="str">
        <f>IF(A322=H16,C322,"")</f>
        <v/>
      </c>
      <c r="J322" s="1066" t="str">
        <f>IF(ISTEXT(H322),H322,(H322/H22)*J22)</f>
        <v/>
      </c>
      <c r="K322" s="1062" t="str">
        <f>IF(A322=K16,D322,"")</f>
        <v/>
      </c>
      <c r="L322" s="1067" t="str">
        <f>IF(A322=K16,C322,"")</f>
        <v/>
      </c>
      <c r="M322" s="1068" t="str">
        <f>IF(ISTEXT(K322),K322,(K322/K22)*M22)</f>
        <v/>
      </c>
      <c r="N322" s="1062" t="str">
        <f>IF(A322=N16,D322,"")</f>
        <v/>
      </c>
      <c r="O322" s="1069" t="str">
        <f>IF(A322=N16,C322,"")</f>
        <v/>
      </c>
      <c r="P322" s="1070" t="str">
        <f>IF(ISTEXT(N322),N322,(N322/N22)*P22)</f>
        <v/>
      </c>
      <c r="Q322" s="1062" t="str">
        <f>IF(A322=Q16,D322,"")</f>
        <v/>
      </c>
      <c r="R322" s="1071" t="str">
        <f>IF(A322=Q16,C322,"")</f>
        <v/>
      </c>
      <c r="S322" s="1072" t="str">
        <f>IF(ISTEXT(Q322),Q322,(Q322/Q22)*S22)</f>
        <v/>
      </c>
      <c r="T322" s="1062" t="str">
        <f>IF(A322=T16,D322,"")</f>
        <v/>
      </c>
      <c r="U322" s="1073" t="str">
        <f>IF(A322=T16,C322,"")</f>
        <v/>
      </c>
      <c r="V322" s="1074" t="str">
        <f>IF(ISTEXT(T322),T322,(T322/T22)*V22)</f>
        <v/>
      </c>
      <c r="W322" s="1062" t="str">
        <f>IF(A322=W16,D322,"")</f>
        <v/>
      </c>
      <c r="X322" s="1075" t="str">
        <f>IF(A322=W16,C322,"")</f>
        <v/>
      </c>
      <c r="Y322" s="1076" t="str">
        <f>IF(ISTEXT(W322),W322,(W322/W22)*Y22)</f>
        <v/>
      </c>
      <c r="Z322" s="1062" t="str">
        <f>IF(A322=Z16,D322,"")</f>
        <v/>
      </c>
      <c r="AA322" s="1077" t="str">
        <f>IF(A322=Z16,C322,"")</f>
        <v/>
      </c>
      <c r="AB322" s="1078" t="str">
        <f>IF(ISTEXT(Z322),Z322,(Z322/Z22)*AB22)</f>
        <v/>
      </c>
      <c r="AC322" s="1062" t="str">
        <f>IF(A322=AC16,D322,"")</f>
        <v/>
      </c>
      <c r="AD322" s="1079" t="str">
        <f>IF(A322=AC16,C322,"")</f>
        <v/>
      </c>
      <c r="AE322" s="1080" t="str">
        <f>IF(ISTEXT(AC322),AC322,(AC322/AC22)*AE22)</f>
        <v/>
      </c>
      <c r="AF322" s="1062" t="str">
        <f>IF(A322=AF16,D322,"")</f>
        <v/>
      </c>
      <c r="AG322" s="1081" t="str">
        <f>IF(A322=AF16,C322,"")</f>
        <v/>
      </c>
      <c r="AH322" s="1082" t="str">
        <f>IF(ISTEXT(AF322),AF322,(AF322/AF22)*AH22)</f>
        <v/>
      </c>
      <c r="AI322" s="1062" t="str">
        <f>IF(A322=AI16,D322,"")</f>
        <v/>
      </c>
      <c r="AJ322" s="1083" t="str">
        <f>IF(A322=AI16,C322,"")</f>
        <v/>
      </c>
      <c r="AK322" s="1084" t="str">
        <f>IF(ISTEXT(AI322),AI322,(AI322/AI22)*AK22)</f>
        <v/>
      </c>
      <c r="AL322" s="1062" t="str">
        <f>IF(A322=AL16,D322,"")</f>
        <v/>
      </c>
      <c r="AM322" s="1085" t="str">
        <f>IF(A322=AL16,C322,"")</f>
        <v/>
      </c>
      <c r="AN322" s="1086" t="str">
        <f>IF(ISTEXT(AL322),AL322,(AL322/AL22)*AN22)</f>
        <v/>
      </c>
      <c r="AO322" s="1062" t="str">
        <f>IF(A322=AO16,D322,"")</f>
        <v/>
      </c>
      <c r="AP322" s="1087" t="str">
        <f>IF(A322=AO16,C322,"")</f>
        <v/>
      </c>
      <c r="AQ322" s="1088" t="str">
        <f>IF(ISTEXT(AO322),AO322,(AO322/AO22)*AQ22)</f>
        <v/>
      </c>
      <c r="AR322" s="1062" t="str">
        <f>IF(A322=AR16,D322,"")</f>
        <v/>
      </c>
      <c r="AS322" s="1089" t="str">
        <f>IF(A322=AR16,C322,"")</f>
        <v/>
      </c>
      <c r="AT322" s="1090" t="str">
        <f>IF(ISTEXT(AR322),AR322,(AR322/AR22)*AT22)</f>
        <v/>
      </c>
      <c r="AU322" s="1062" t="str">
        <f>IF(A322=AU16,D322,"")</f>
        <v/>
      </c>
      <c r="AV322" s="1091" t="str">
        <f>IF(A322=AU16,C322,"")</f>
        <v/>
      </c>
      <c r="AW322" s="1092" t="str">
        <f>IF(ISTEXT(AU322),AU322,(AU322/AU22)*AW22)</f>
        <v/>
      </c>
    </row>
    <row r="323" spans="1:49" ht="18.75">
      <c r="A323" s="1058"/>
      <c r="B323" s="1352"/>
      <c r="C323" s="1409"/>
      <c r="D323" s="1410"/>
      <c r="E323" s="1062" t="str">
        <f>IF(A323=E16,D323,"")</f>
        <v/>
      </c>
      <c r="F323" s="1063" t="str">
        <f>IF(A323=E16,C323,"")</f>
        <v/>
      </c>
      <c r="G323" s="1064" t="str">
        <f>IF(ISTEXT(E323),E323,(E323/E22)*G22)</f>
        <v/>
      </c>
      <c r="H323" s="1062" t="str">
        <f>IF(A323=H16,D323,"")</f>
        <v/>
      </c>
      <c r="I323" s="1065" t="str">
        <f>IF(A323=H16,C323,"")</f>
        <v/>
      </c>
      <c r="J323" s="1066" t="str">
        <f>IF(ISTEXT(H323),H323,(H323/H22)*J22)</f>
        <v/>
      </c>
      <c r="K323" s="1062" t="str">
        <f>IF(A323=K16,D323,"")</f>
        <v/>
      </c>
      <c r="L323" s="1067" t="str">
        <f>IF(A323=K16,C323,"")</f>
        <v/>
      </c>
      <c r="M323" s="1068" t="str">
        <f>IF(ISTEXT(K323),K323,(K323/K22)*M22)</f>
        <v/>
      </c>
      <c r="N323" s="1062" t="str">
        <f>IF(A323=N16,D323,"")</f>
        <v/>
      </c>
      <c r="O323" s="1069" t="str">
        <f>IF(A323=N16,C323,"")</f>
        <v/>
      </c>
      <c r="P323" s="1070" t="str">
        <f>IF(ISTEXT(N323),N323,(N323/N22)*P22)</f>
        <v/>
      </c>
      <c r="Q323" s="1062" t="str">
        <f>IF(A323=Q16,D323,"")</f>
        <v/>
      </c>
      <c r="R323" s="1071" t="str">
        <f>IF(A323=Q16,C323,"")</f>
        <v/>
      </c>
      <c r="S323" s="1072" t="str">
        <f>IF(ISTEXT(Q323),Q323,(Q323/Q22)*S22)</f>
        <v/>
      </c>
      <c r="T323" s="1062" t="str">
        <f>IF(A323=T16,D323,"")</f>
        <v/>
      </c>
      <c r="U323" s="1073" t="str">
        <f>IF(A323=T16,C323,"")</f>
        <v/>
      </c>
      <c r="V323" s="1074" t="str">
        <f>IF(ISTEXT(T323),T323,(T323/T22)*V22)</f>
        <v/>
      </c>
      <c r="W323" s="1062" t="str">
        <f>IF(A323=W16,D323,"")</f>
        <v/>
      </c>
      <c r="X323" s="1075" t="str">
        <f>IF(A323=W16,C323,"")</f>
        <v/>
      </c>
      <c r="Y323" s="1076" t="str">
        <f>IF(ISTEXT(W323),W323,(W323/W22)*Y22)</f>
        <v/>
      </c>
      <c r="Z323" s="1062" t="str">
        <f>IF(A323=Z16,D323,"")</f>
        <v/>
      </c>
      <c r="AA323" s="1077" t="str">
        <f>IF(A323=Z16,C323,"")</f>
        <v/>
      </c>
      <c r="AB323" s="1078" t="str">
        <f>IF(ISTEXT(Z323),Z323,(Z323/Z22)*AB22)</f>
        <v/>
      </c>
      <c r="AC323" s="1062" t="str">
        <f>IF(A323=AC16,D323,"")</f>
        <v/>
      </c>
      <c r="AD323" s="1079" t="str">
        <f>IF(A323=AC16,C323,"")</f>
        <v/>
      </c>
      <c r="AE323" s="1080" t="str">
        <f>IF(ISTEXT(AC323),AC323,(AC323/AC22)*AE22)</f>
        <v/>
      </c>
      <c r="AF323" s="1062" t="str">
        <f>IF(A323=AF16,D323,"")</f>
        <v/>
      </c>
      <c r="AG323" s="1081" t="str">
        <f>IF(A323=AF16,C323,"")</f>
        <v/>
      </c>
      <c r="AH323" s="1082" t="str">
        <f>IF(ISTEXT(AF323),AF323,(AF323/AF22)*AH22)</f>
        <v/>
      </c>
      <c r="AI323" s="1062" t="str">
        <f>IF(A323=AI16,D323,"")</f>
        <v/>
      </c>
      <c r="AJ323" s="1083" t="str">
        <f>IF(A323=AI16,C323,"")</f>
        <v/>
      </c>
      <c r="AK323" s="1084" t="str">
        <f>IF(ISTEXT(AI323),AI323,(AI323/AI22)*AK22)</f>
        <v/>
      </c>
      <c r="AL323" s="1062" t="str">
        <f>IF(A323=AL16,D323,"")</f>
        <v/>
      </c>
      <c r="AM323" s="1085" t="str">
        <f>IF(A323=AL16,C323,"")</f>
        <v/>
      </c>
      <c r="AN323" s="1086" t="str">
        <f>IF(ISTEXT(AL323),AL323,(AL323/AL22)*AN22)</f>
        <v/>
      </c>
      <c r="AO323" s="1062" t="str">
        <f>IF(A323=AO16,D323,"")</f>
        <v/>
      </c>
      <c r="AP323" s="1087" t="str">
        <f>IF(A323=AO16,C323,"")</f>
        <v/>
      </c>
      <c r="AQ323" s="1088" t="str">
        <f>IF(ISTEXT(AO323),AO323,(AO323/AO22)*AQ22)</f>
        <v/>
      </c>
      <c r="AR323" s="1062" t="str">
        <f>IF(A323=AR16,D323,"")</f>
        <v/>
      </c>
      <c r="AS323" s="1089" t="str">
        <f>IF(A323=AR16,C323,"")</f>
        <v/>
      </c>
      <c r="AT323" s="1090" t="str">
        <f>IF(ISTEXT(AR323),AR323,(AR323/AR22)*AT22)</f>
        <v/>
      </c>
      <c r="AU323" s="1062" t="str">
        <f>IF(A323=AU16,D323,"")</f>
        <v/>
      </c>
      <c r="AV323" s="1091" t="str">
        <f>IF(A323=AU16,C323,"")</f>
        <v/>
      </c>
      <c r="AW323" s="1092" t="str">
        <f>IF(ISTEXT(AU323),AU323,(AU323/AU22)*AW22)</f>
        <v/>
      </c>
    </row>
    <row r="324" spans="1:49" ht="18.75">
      <c r="A324" s="1058"/>
      <c r="B324" s="1352"/>
      <c r="C324" s="1409"/>
      <c r="D324" s="1410"/>
      <c r="E324" s="1062" t="str">
        <f>IF(A324=E16,D324,"")</f>
        <v/>
      </c>
      <c r="F324" s="1063" t="str">
        <f>IF(A324=E16,C324,"")</f>
        <v/>
      </c>
      <c r="G324" s="1064" t="str">
        <f>IF(ISTEXT(E324),E324,(E324/E22)*G22)</f>
        <v/>
      </c>
      <c r="H324" s="1062" t="str">
        <f>IF(A324=H16,D324,"")</f>
        <v/>
      </c>
      <c r="I324" s="1065" t="str">
        <f>IF(A324=H16,C324,"")</f>
        <v/>
      </c>
      <c r="J324" s="1066" t="str">
        <f>IF(ISTEXT(H324),H324,(H324/H22)*J22)</f>
        <v/>
      </c>
      <c r="K324" s="1062" t="str">
        <f>IF(A324=K16,D324,"")</f>
        <v/>
      </c>
      <c r="L324" s="1067" t="str">
        <f>IF(A324=K16,C324,"")</f>
        <v/>
      </c>
      <c r="M324" s="1068" t="str">
        <f>IF(ISTEXT(K324),K324,(K324/K22)*M22)</f>
        <v/>
      </c>
      <c r="N324" s="1062" t="str">
        <f>IF(A324=N16,D324,"")</f>
        <v/>
      </c>
      <c r="O324" s="1069" t="str">
        <f>IF(A324=N16,C324,"")</f>
        <v/>
      </c>
      <c r="P324" s="1070" t="str">
        <f>IF(ISTEXT(N324),N324,(N324/N22)*P22)</f>
        <v/>
      </c>
      <c r="Q324" s="1062" t="str">
        <f>IF(A324=Q16,D324,"")</f>
        <v/>
      </c>
      <c r="R324" s="1071" t="str">
        <f>IF(A324=Q16,C324,"")</f>
        <v/>
      </c>
      <c r="S324" s="1072" t="str">
        <f>IF(ISTEXT(Q324),Q324,(Q324/Q22)*S22)</f>
        <v/>
      </c>
      <c r="T324" s="1062" t="str">
        <f>IF(A324=T16,D324,"")</f>
        <v/>
      </c>
      <c r="U324" s="1073" t="str">
        <f>IF(A324=T16,C324,"")</f>
        <v/>
      </c>
      <c r="V324" s="1074" t="str">
        <f>IF(ISTEXT(T324),T324,(T324/T22)*V22)</f>
        <v/>
      </c>
      <c r="W324" s="1062" t="str">
        <f>IF(A324=W16,D324,"")</f>
        <v/>
      </c>
      <c r="X324" s="1075" t="str">
        <f>IF(A324=W16,C324,"")</f>
        <v/>
      </c>
      <c r="Y324" s="1076" t="str">
        <f>IF(ISTEXT(W324),W324,(W324/W22)*Y22)</f>
        <v/>
      </c>
      <c r="Z324" s="1062" t="str">
        <f>IF(A324=Z16,D324,"")</f>
        <v/>
      </c>
      <c r="AA324" s="1077" t="str">
        <f>IF(A324=Z16,C324,"")</f>
        <v/>
      </c>
      <c r="AB324" s="1078" t="str">
        <f>IF(ISTEXT(Z324),Z324,(Z324/Z22)*AB22)</f>
        <v/>
      </c>
      <c r="AC324" s="1062" t="str">
        <f>IF(A324=AC16,D324,"")</f>
        <v/>
      </c>
      <c r="AD324" s="1079" t="str">
        <f>IF(A324=AC16,C324,"")</f>
        <v/>
      </c>
      <c r="AE324" s="1080" t="str">
        <f>IF(ISTEXT(AC324),AC324,(AC324/AC22)*AE22)</f>
        <v/>
      </c>
      <c r="AF324" s="1062" t="str">
        <f>IF(A324=AF16,D324,"")</f>
        <v/>
      </c>
      <c r="AG324" s="1081" t="str">
        <f>IF(A324=AF16,C324,"")</f>
        <v/>
      </c>
      <c r="AH324" s="1082" t="str">
        <f>IF(ISTEXT(AF324),AF324,(AF324/AF22)*AH22)</f>
        <v/>
      </c>
      <c r="AI324" s="1062" t="str">
        <f>IF(A324=AI16,D324,"")</f>
        <v/>
      </c>
      <c r="AJ324" s="1083" t="str">
        <f>IF(A324=AI16,C324,"")</f>
        <v/>
      </c>
      <c r="AK324" s="1084" t="str">
        <f>IF(ISTEXT(AI324),AI324,(AI324/AI22)*AK22)</f>
        <v/>
      </c>
      <c r="AL324" s="1062" t="str">
        <f>IF(A324=AL16,D324,"")</f>
        <v/>
      </c>
      <c r="AM324" s="1085" t="str">
        <f>IF(A324=AL16,C324,"")</f>
        <v/>
      </c>
      <c r="AN324" s="1086" t="str">
        <f>IF(ISTEXT(AL324),AL324,(AL324/AL22)*AN22)</f>
        <v/>
      </c>
      <c r="AO324" s="1062" t="str">
        <f>IF(A324=AO16,D324,"")</f>
        <v/>
      </c>
      <c r="AP324" s="1087" t="str">
        <f>IF(A324=AO16,C324,"")</f>
        <v/>
      </c>
      <c r="AQ324" s="1088" t="str">
        <f>IF(ISTEXT(AO324),AO324,(AO324/AO22)*AQ22)</f>
        <v/>
      </c>
      <c r="AR324" s="1062" t="str">
        <f>IF(A324=AR16,D324,"")</f>
        <v/>
      </c>
      <c r="AS324" s="1089" t="str">
        <f>IF(A324=AR16,C324,"")</f>
        <v/>
      </c>
      <c r="AT324" s="1090" t="str">
        <f>IF(ISTEXT(AR324),AR324,(AR324/AR22)*AT22)</f>
        <v/>
      </c>
      <c r="AU324" s="1062" t="str">
        <f>IF(A324=AU16,D324,"")</f>
        <v/>
      </c>
      <c r="AV324" s="1091" t="str">
        <f>IF(A324=AU16,C324,"")</f>
        <v/>
      </c>
      <c r="AW324" s="1092" t="str">
        <f>IF(ISTEXT(AU324),AU324,(AU324/AU22)*AW22)</f>
        <v/>
      </c>
    </row>
    <row r="325" spans="1:49" ht="18.75">
      <c r="A325" s="1058"/>
      <c r="B325" s="1352"/>
      <c r="C325" s="1409"/>
      <c r="D325" s="1410"/>
      <c r="E325" s="1062" t="str">
        <f>IF(A325=E16,D325,"")</f>
        <v/>
      </c>
      <c r="F325" s="1063" t="str">
        <f>IF(A325=E16,C325,"")</f>
        <v/>
      </c>
      <c r="G325" s="1064" t="str">
        <f>IF(ISTEXT(E325),E325,(E325/E22)*G22)</f>
        <v/>
      </c>
      <c r="H325" s="1062" t="str">
        <f>IF(A325=H16,D325,"")</f>
        <v/>
      </c>
      <c r="I325" s="1065" t="str">
        <f>IF(A325=H16,C325,"")</f>
        <v/>
      </c>
      <c r="J325" s="1066" t="str">
        <f>IF(ISTEXT(H325),H325,(H325/H22)*J22)</f>
        <v/>
      </c>
      <c r="K325" s="1062" t="str">
        <f>IF(A325=K16,D325,"")</f>
        <v/>
      </c>
      <c r="L325" s="1067" t="str">
        <f>IF(A325=K16,C325,"")</f>
        <v/>
      </c>
      <c r="M325" s="1068" t="str">
        <f>IF(ISTEXT(K325),K325,(K325/K22)*M22)</f>
        <v/>
      </c>
      <c r="N325" s="1062" t="str">
        <f>IF(A325=N16,D325,"")</f>
        <v/>
      </c>
      <c r="O325" s="1069" t="str">
        <f>IF(A325=N16,C325,"")</f>
        <v/>
      </c>
      <c r="P325" s="1070" t="str">
        <f>IF(ISTEXT(N325),N325,(N325/N22)*P22)</f>
        <v/>
      </c>
      <c r="Q325" s="1062" t="str">
        <f>IF(A325=Q16,D325,"")</f>
        <v/>
      </c>
      <c r="R325" s="1071" t="str">
        <f>IF(A325=Q16,C325,"")</f>
        <v/>
      </c>
      <c r="S325" s="1072" t="str">
        <f>IF(ISTEXT(Q325),Q325,(Q325/Q22)*S22)</f>
        <v/>
      </c>
      <c r="T325" s="1062" t="str">
        <f>IF(A325=T16,D325,"")</f>
        <v/>
      </c>
      <c r="U325" s="1073" t="str">
        <f>IF(A325=T16,C325,"")</f>
        <v/>
      </c>
      <c r="V325" s="1074" t="str">
        <f>IF(ISTEXT(T325),T325,(T325/T22)*V22)</f>
        <v/>
      </c>
      <c r="W325" s="1062" t="str">
        <f>IF(A325=W16,D325,"")</f>
        <v/>
      </c>
      <c r="X325" s="1075" t="str">
        <f>IF(A325=W16,C325,"")</f>
        <v/>
      </c>
      <c r="Y325" s="1076" t="str">
        <f>IF(ISTEXT(W325),W325,(W325/W22)*Y22)</f>
        <v/>
      </c>
      <c r="Z325" s="1062" t="str">
        <f>IF(A325=Z16,D325,"")</f>
        <v/>
      </c>
      <c r="AA325" s="1077" t="str">
        <f>IF(A325=Z16,C325,"")</f>
        <v/>
      </c>
      <c r="AB325" s="1078" t="str">
        <f>IF(ISTEXT(Z325),Z325,(Z325/Z22)*AB22)</f>
        <v/>
      </c>
      <c r="AC325" s="1062" t="str">
        <f>IF(A325=AC16,D325,"")</f>
        <v/>
      </c>
      <c r="AD325" s="1079" t="str">
        <f>IF(A325=AC16,C325,"")</f>
        <v/>
      </c>
      <c r="AE325" s="1080" t="str">
        <f>IF(ISTEXT(AC325),AC325,(AC325/AC22)*AE22)</f>
        <v/>
      </c>
      <c r="AF325" s="1062" t="str">
        <f>IF(A325=AF16,D325,"")</f>
        <v/>
      </c>
      <c r="AG325" s="1081" t="str">
        <f>IF(A325=AF16,C325,"")</f>
        <v/>
      </c>
      <c r="AH325" s="1082" t="str">
        <f>IF(ISTEXT(AF325),AF325,(AF325/AF22)*AH22)</f>
        <v/>
      </c>
      <c r="AI325" s="1062" t="str">
        <f>IF(A325=AI16,D325,"")</f>
        <v/>
      </c>
      <c r="AJ325" s="1083" t="str">
        <f>IF(A325=AI16,C325,"")</f>
        <v/>
      </c>
      <c r="AK325" s="1084" t="str">
        <f>IF(ISTEXT(AI325),AI325,(AI325/AI22)*AK22)</f>
        <v/>
      </c>
      <c r="AL325" s="1062" t="str">
        <f>IF(A325=AL16,D325,"")</f>
        <v/>
      </c>
      <c r="AM325" s="1085" t="str">
        <f>IF(A325=AL16,C325,"")</f>
        <v/>
      </c>
      <c r="AN325" s="1086" t="str">
        <f>IF(ISTEXT(AL325),AL325,(AL325/AL22)*AN22)</f>
        <v/>
      </c>
      <c r="AO325" s="1062" t="str">
        <f>IF(A325=AO16,D325,"")</f>
        <v/>
      </c>
      <c r="AP325" s="1087" t="str">
        <f>IF(A325=AO16,C325,"")</f>
        <v/>
      </c>
      <c r="AQ325" s="1088" t="str">
        <f>IF(ISTEXT(AO325),AO325,(AO325/AO22)*AQ22)</f>
        <v/>
      </c>
      <c r="AR325" s="1062" t="str">
        <f>IF(A325=AR16,D325,"")</f>
        <v/>
      </c>
      <c r="AS325" s="1089" t="str">
        <f>IF(A325=AR16,C325,"")</f>
        <v/>
      </c>
      <c r="AT325" s="1090" t="str">
        <f>IF(ISTEXT(AR325),AR325,(AR325/AR22)*AT22)</f>
        <v/>
      </c>
      <c r="AU325" s="1062" t="str">
        <f>IF(A325=AU16,D325,"")</f>
        <v/>
      </c>
      <c r="AV325" s="1091" t="str">
        <f>IF(A325=AU16,C325,"")</f>
        <v/>
      </c>
      <c r="AW325" s="1092" t="str">
        <f>IF(ISTEXT(AU325),AU325,(AU325/AU22)*AW22)</f>
        <v/>
      </c>
    </row>
    <row r="326" spans="1:49" ht="18.75">
      <c r="A326" s="1058"/>
      <c r="B326" s="1352"/>
      <c r="C326" s="1409"/>
      <c r="D326" s="1410"/>
      <c r="E326" s="1062" t="str">
        <f>IF(A326=E16,D326,"")</f>
        <v/>
      </c>
      <c r="F326" s="1063" t="str">
        <f>IF(A326=E16,C326,"")</f>
        <v/>
      </c>
      <c r="G326" s="1064" t="str">
        <f>IF(ISTEXT(E326),E326,(E326/E22)*G22)</f>
        <v/>
      </c>
      <c r="H326" s="1062" t="str">
        <f>IF(A326=H16,D326,"")</f>
        <v/>
      </c>
      <c r="I326" s="1065" t="str">
        <f>IF(A326=H16,C326,"")</f>
        <v/>
      </c>
      <c r="J326" s="1066" t="str">
        <f>IF(ISTEXT(H326),H326,(H326/H22)*J22)</f>
        <v/>
      </c>
      <c r="K326" s="1062" t="str">
        <f>IF(A326=K16,D326,"")</f>
        <v/>
      </c>
      <c r="L326" s="1067" t="str">
        <f>IF(A326=K16,C326,"")</f>
        <v/>
      </c>
      <c r="M326" s="1068" t="str">
        <f>IF(ISTEXT(K326),K326,(K326/K22)*M22)</f>
        <v/>
      </c>
      <c r="N326" s="1062" t="str">
        <f>IF(A326=N16,D326,"")</f>
        <v/>
      </c>
      <c r="O326" s="1069" t="str">
        <f>IF(A326=N16,C326,"")</f>
        <v/>
      </c>
      <c r="P326" s="1070" t="str">
        <f>IF(ISTEXT(N326),N326,(N326/N22)*P22)</f>
        <v/>
      </c>
      <c r="Q326" s="1062" t="str">
        <f>IF(A326=Q16,D326,"")</f>
        <v/>
      </c>
      <c r="R326" s="1071" t="str">
        <f>IF(A326=Q16,C326,"")</f>
        <v/>
      </c>
      <c r="S326" s="1072" t="str">
        <f>IF(ISTEXT(Q326),Q326,(Q326/Q22)*S22)</f>
        <v/>
      </c>
      <c r="T326" s="1062" t="str">
        <f>IF(A326=T16,D326,"")</f>
        <v/>
      </c>
      <c r="U326" s="1073" t="str">
        <f>IF(A326=T16,C326,"")</f>
        <v/>
      </c>
      <c r="V326" s="1074" t="str">
        <f>IF(ISTEXT(T326),T326,(T326/T22)*V22)</f>
        <v/>
      </c>
      <c r="W326" s="1062" t="str">
        <f>IF(A326=W16,D326,"")</f>
        <v/>
      </c>
      <c r="X326" s="1075" t="str">
        <f>IF(A326=W16,C326,"")</f>
        <v/>
      </c>
      <c r="Y326" s="1076" t="str">
        <f>IF(ISTEXT(W326),W326,(W326/W22)*Y22)</f>
        <v/>
      </c>
      <c r="Z326" s="1062" t="str">
        <f>IF(A326=Z16,D326,"")</f>
        <v/>
      </c>
      <c r="AA326" s="1077" t="str">
        <f>IF(A326=Z16,C326,"")</f>
        <v/>
      </c>
      <c r="AB326" s="1078" t="str">
        <f>IF(ISTEXT(Z326),Z326,(Z326/Z22)*AB22)</f>
        <v/>
      </c>
      <c r="AC326" s="1062" t="str">
        <f>IF(A326=AC16,D326,"")</f>
        <v/>
      </c>
      <c r="AD326" s="1079" t="str">
        <f>IF(A326=AC16,C326,"")</f>
        <v/>
      </c>
      <c r="AE326" s="1080" t="str">
        <f>IF(ISTEXT(AC326),AC326,(AC326/AC22)*AE22)</f>
        <v/>
      </c>
      <c r="AF326" s="1062" t="str">
        <f>IF(A326=AF16,D326,"")</f>
        <v/>
      </c>
      <c r="AG326" s="1081" t="str">
        <f>IF(A326=AF16,C326,"")</f>
        <v/>
      </c>
      <c r="AH326" s="1082" t="str">
        <f>IF(ISTEXT(AF326),AF326,(AF326/AF22)*AH22)</f>
        <v/>
      </c>
      <c r="AI326" s="1062" t="str">
        <f>IF(A326=AI16,D326,"")</f>
        <v/>
      </c>
      <c r="AJ326" s="1083" t="str">
        <f>IF(A326=AI16,C326,"")</f>
        <v/>
      </c>
      <c r="AK326" s="1084" t="str">
        <f>IF(ISTEXT(AI326),AI326,(AI326/AI22)*AK22)</f>
        <v/>
      </c>
      <c r="AL326" s="1062" t="str">
        <f>IF(A326=AL16,D326,"")</f>
        <v/>
      </c>
      <c r="AM326" s="1085" t="str">
        <f>IF(A326=AL16,C326,"")</f>
        <v/>
      </c>
      <c r="AN326" s="1086" t="str">
        <f>IF(ISTEXT(AL326),AL326,(AL326/AL22)*AN22)</f>
        <v/>
      </c>
      <c r="AO326" s="1062" t="str">
        <f>IF(A326=AO16,D326,"")</f>
        <v/>
      </c>
      <c r="AP326" s="1087" t="str">
        <f>IF(A326=AO16,C326,"")</f>
        <v/>
      </c>
      <c r="AQ326" s="1088" t="str">
        <f>IF(ISTEXT(AO326),AO326,(AO326/AO22)*AQ22)</f>
        <v/>
      </c>
      <c r="AR326" s="1062" t="str">
        <f>IF(A326=AR16,D326,"")</f>
        <v/>
      </c>
      <c r="AS326" s="1089" t="str">
        <f>IF(A326=AR16,C326,"")</f>
        <v/>
      </c>
      <c r="AT326" s="1090" t="str">
        <f>IF(ISTEXT(AR326),AR326,(AR326/AR22)*AT22)</f>
        <v/>
      </c>
      <c r="AU326" s="1062" t="str">
        <f>IF(A326=AU16,D326,"")</f>
        <v/>
      </c>
      <c r="AV326" s="1091" t="str">
        <f>IF(A326=AU16,C326,"")</f>
        <v/>
      </c>
      <c r="AW326" s="1092" t="str">
        <f>IF(ISTEXT(AU326),AU326,(AU326/AU22)*AW22)</f>
        <v/>
      </c>
    </row>
    <row r="327" spans="1:49" ht="18.75">
      <c r="A327" s="1058"/>
      <c r="B327" s="1352"/>
      <c r="C327" s="1409"/>
      <c r="D327" s="1410"/>
      <c r="E327" s="1062" t="str">
        <f>IF(A327=E16,D327,"")</f>
        <v/>
      </c>
      <c r="F327" s="1063" t="str">
        <f>IF(A327=E16,C327,"")</f>
        <v/>
      </c>
      <c r="G327" s="1064" t="str">
        <f>IF(ISTEXT(E327),E327,(E327/E22)*G22)</f>
        <v/>
      </c>
      <c r="H327" s="1062" t="str">
        <f>IF(A327=H16,D327,"")</f>
        <v/>
      </c>
      <c r="I327" s="1065" t="str">
        <f>IF(A327=H16,C327,"")</f>
        <v/>
      </c>
      <c r="J327" s="1066" t="str">
        <f>IF(ISTEXT(H327),H327,(H327/H22)*J22)</f>
        <v/>
      </c>
      <c r="K327" s="1062" t="str">
        <f>IF(A327=K16,D327,"")</f>
        <v/>
      </c>
      <c r="L327" s="1067" t="str">
        <f>IF(A327=K16,C327,"")</f>
        <v/>
      </c>
      <c r="M327" s="1068" t="str">
        <f>IF(ISTEXT(K327),K327,(K327/K22)*M22)</f>
        <v/>
      </c>
      <c r="N327" s="1062" t="str">
        <f>IF(A327=N16,D327,"")</f>
        <v/>
      </c>
      <c r="O327" s="1069" t="str">
        <f>IF(A327=N16,C327,"")</f>
        <v/>
      </c>
      <c r="P327" s="1070" t="str">
        <f>IF(ISTEXT(N327),N327,(N327/N22)*P22)</f>
        <v/>
      </c>
      <c r="Q327" s="1062" t="str">
        <f>IF(A327=Q16,D327,"")</f>
        <v/>
      </c>
      <c r="R327" s="1071" t="str">
        <f>IF(A327=Q16,C327,"")</f>
        <v/>
      </c>
      <c r="S327" s="1072" t="str">
        <f>IF(ISTEXT(Q327),Q327,(Q327/Q22)*S22)</f>
        <v/>
      </c>
      <c r="T327" s="1062" t="str">
        <f>IF(A327=T16,D327,"")</f>
        <v/>
      </c>
      <c r="U327" s="1073" t="str">
        <f>IF(A327=T16,C327,"")</f>
        <v/>
      </c>
      <c r="V327" s="1074" t="str">
        <f>IF(ISTEXT(T327),T327,(T327/T22)*V22)</f>
        <v/>
      </c>
      <c r="W327" s="1062" t="str">
        <f>IF(A327=W16,D327,"")</f>
        <v/>
      </c>
      <c r="X327" s="1075" t="str">
        <f>IF(A327=W16,C327,"")</f>
        <v/>
      </c>
      <c r="Y327" s="1076" t="str">
        <f>IF(ISTEXT(W327),W327,(W327/W22)*Y22)</f>
        <v/>
      </c>
      <c r="Z327" s="1062" t="str">
        <f>IF(A327=Z16,D327,"")</f>
        <v/>
      </c>
      <c r="AA327" s="1077" t="str">
        <f>IF(A327=Z16,C327,"")</f>
        <v/>
      </c>
      <c r="AB327" s="1078" t="str">
        <f>IF(ISTEXT(Z327),Z327,(Z327/Z22)*AB22)</f>
        <v/>
      </c>
      <c r="AC327" s="1062" t="str">
        <f>IF(A327=AC16,D327,"")</f>
        <v/>
      </c>
      <c r="AD327" s="1079" t="str">
        <f>IF(A327=AC16,C327,"")</f>
        <v/>
      </c>
      <c r="AE327" s="1080" t="str">
        <f>IF(ISTEXT(AC327),AC327,(AC327/AC22)*AE22)</f>
        <v/>
      </c>
      <c r="AF327" s="1062" t="str">
        <f>IF(A327=AF16,D327,"")</f>
        <v/>
      </c>
      <c r="AG327" s="1081" t="str">
        <f>IF(A327=AF16,C327,"")</f>
        <v/>
      </c>
      <c r="AH327" s="1082" t="str">
        <f>IF(ISTEXT(AF327),AF327,(AF327/AF22)*AH22)</f>
        <v/>
      </c>
      <c r="AI327" s="1062" t="str">
        <f>IF(A327=AI16,D327,"")</f>
        <v/>
      </c>
      <c r="AJ327" s="1083" t="str">
        <f>IF(A327=AI16,C327,"")</f>
        <v/>
      </c>
      <c r="AK327" s="1084" t="str">
        <f>IF(ISTEXT(AI327),AI327,(AI327/AI22)*AK22)</f>
        <v/>
      </c>
      <c r="AL327" s="1062" t="str">
        <f>IF(A327=AL16,D327,"")</f>
        <v/>
      </c>
      <c r="AM327" s="1085" t="str">
        <f>IF(A327=AL16,C327,"")</f>
        <v/>
      </c>
      <c r="AN327" s="1086" t="str">
        <f>IF(ISTEXT(AL327),AL327,(AL327/AL22)*AN22)</f>
        <v/>
      </c>
      <c r="AO327" s="1062" t="str">
        <f>IF(A327=AO16,D327,"")</f>
        <v/>
      </c>
      <c r="AP327" s="1087" t="str">
        <f>IF(A327=AO16,C327,"")</f>
        <v/>
      </c>
      <c r="AQ327" s="1088" t="str">
        <f>IF(ISTEXT(AO327),AO327,(AO327/AO22)*AQ22)</f>
        <v/>
      </c>
      <c r="AR327" s="1062" t="str">
        <f>IF(A327=AR16,D327,"")</f>
        <v/>
      </c>
      <c r="AS327" s="1089" t="str">
        <f>IF(A327=AR16,C327,"")</f>
        <v/>
      </c>
      <c r="AT327" s="1090" t="str">
        <f>IF(ISTEXT(AR327),AR327,(AR327/AR22)*AT22)</f>
        <v/>
      </c>
      <c r="AU327" s="1062" t="str">
        <f>IF(A327=AU16,D327,"")</f>
        <v/>
      </c>
      <c r="AV327" s="1091" t="str">
        <f>IF(A327=AU16,C327,"")</f>
        <v/>
      </c>
      <c r="AW327" s="1092" t="str">
        <f>IF(ISTEXT(AU327),AU327,(AU327/AU22)*AW22)</f>
        <v/>
      </c>
    </row>
    <row r="328" spans="1:49" ht="18.75">
      <c r="A328" s="1058"/>
      <c r="B328" s="1352"/>
      <c r="C328" s="1409"/>
      <c r="D328" s="1410"/>
      <c r="E328" s="1062" t="str">
        <f>IF(A328=E16,D328,"")</f>
        <v/>
      </c>
      <c r="F328" s="1063" t="str">
        <f>IF(A328=E16,C328,"")</f>
        <v/>
      </c>
      <c r="G328" s="1064" t="str">
        <f>IF(ISTEXT(E328),E328,(E328/E22)*G22)</f>
        <v/>
      </c>
      <c r="H328" s="1062" t="str">
        <f>IF(A328=H16,D328,"")</f>
        <v/>
      </c>
      <c r="I328" s="1065" t="str">
        <f>IF(A328=H16,C328,"")</f>
        <v/>
      </c>
      <c r="J328" s="1066" t="str">
        <f>IF(ISTEXT(H328),H328,(H328/H22)*J22)</f>
        <v/>
      </c>
      <c r="K328" s="1062" t="str">
        <f>IF(A328=K16,D328,"")</f>
        <v/>
      </c>
      <c r="L328" s="1067" t="str">
        <f>IF(A328=K16,C328,"")</f>
        <v/>
      </c>
      <c r="M328" s="1068" t="str">
        <f>IF(ISTEXT(K328),K328,(K328/K22)*M22)</f>
        <v/>
      </c>
      <c r="N328" s="1062" t="str">
        <f>IF(A328=N16,D328,"")</f>
        <v/>
      </c>
      <c r="O328" s="1069" t="str">
        <f>IF(A328=N16,C328,"")</f>
        <v/>
      </c>
      <c r="P328" s="1070" t="str">
        <f>IF(ISTEXT(N328),N328,(N328/N22)*P22)</f>
        <v/>
      </c>
      <c r="Q328" s="1062" t="str">
        <f>IF(A328=Q16,D328,"")</f>
        <v/>
      </c>
      <c r="R328" s="1071" t="str">
        <f>IF(A328=Q16,C328,"")</f>
        <v/>
      </c>
      <c r="S328" s="1072" t="str">
        <f>IF(ISTEXT(Q328),Q328,(Q328/Q22)*S22)</f>
        <v/>
      </c>
      <c r="T328" s="1062" t="str">
        <f>IF(A328=T16,D328,"")</f>
        <v/>
      </c>
      <c r="U328" s="1073" t="str">
        <f>IF(A328=T16,C328,"")</f>
        <v/>
      </c>
      <c r="V328" s="1074" t="str">
        <f>IF(ISTEXT(T328),T328,(T328/T22)*V22)</f>
        <v/>
      </c>
      <c r="W328" s="1062" t="str">
        <f>IF(A328=W16,D328,"")</f>
        <v/>
      </c>
      <c r="X328" s="1075" t="str">
        <f>IF(A328=W16,C328,"")</f>
        <v/>
      </c>
      <c r="Y328" s="1076" t="str">
        <f>IF(ISTEXT(W328),W328,(W328/W22)*Y22)</f>
        <v/>
      </c>
      <c r="Z328" s="1062" t="str">
        <f>IF(A328=Z16,D328,"")</f>
        <v/>
      </c>
      <c r="AA328" s="1077" t="str">
        <f>IF(A328=Z16,C328,"")</f>
        <v/>
      </c>
      <c r="AB328" s="1078" t="str">
        <f>IF(ISTEXT(Z328),Z328,(Z328/Z22)*AB22)</f>
        <v/>
      </c>
      <c r="AC328" s="1062" t="str">
        <f>IF(A328=AC16,D328,"")</f>
        <v/>
      </c>
      <c r="AD328" s="1079" t="str">
        <f>IF(A328=AC16,C328,"")</f>
        <v/>
      </c>
      <c r="AE328" s="1080" t="str">
        <f>IF(ISTEXT(AC328),AC328,(AC328/AC22)*AE22)</f>
        <v/>
      </c>
      <c r="AF328" s="1062" t="str">
        <f>IF(A328=AF16,D328,"")</f>
        <v/>
      </c>
      <c r="AG328" s="1081" t="str">
        <f>IF(A328=AF16,C328,"")</f>
        <v/>
      </c>
      <c r="AH328" s="1082" t="str">
        <f>IF(ISTEXT(AF328),AF328,(AF328/AF22)*AH22)</f>
        <v/>
      </c>
      <c r="AI328" s="1062" t="str">
        <f>IF(A328=AI16,D328,"")</f>
        <v/>
      </c>
      <c r="AJ328" s="1083" t="str">
        <f>IF(A328=AI16,C328,"")</f>
        <v/>
      </c>
      <c r="AK328" s="1084" t="str">
        <f>IF(ISTEXT(AI328),AI328,(AI328/AI22)*AK22)</f>
        <v/>
      </c>
      <c r="AL328" s="1062" t="str">
        <f>IF(A328=AL16,D328,"")</f>
        <v/>
      </c>
      <c r="AM328" s="1085" t="str">
        <f>IF(A328=AL16,C328,"")</f>
        <v/>
      </c>
      <c r="AN328" s="1086" t="str">
        <f>IF(ISTEXT(AL328),AL328,(AL328/AL22)*AN22)</f>
        <v/>
      </c>
      <c r="AO328" s="1062" t="str">
        <f>IF(A328=AO16,D328,"")</f>
        <v/>
      </c>
      <c r="AP328" s="1087" t="str">
        <f>IF(A328=AO16,C328,"")</f>
        <v/>
      </c>
      <c r="AQ328" s="1088" t="str">
        <f>IF(ISTEXT(AO328),AO328,(AO328/AO22)*AQ22)</f>
        <v/>
      </c>
      <c r="AR328" s="1062" t="str">
        <f>IF(A328=AR16,D328,"")</f>
        <v/>
      </c>
      <c r="AS328" s="1089" t="str">
        <f>IF(A328=AR16,C328,"")</f>
        <v/>
      </c>
      <c r="AT328" s="1090" t="str">
        <f>IF(ISTEXT(AR328),AR328,(AR328/AR22)*AT22)</f>
        <v/>
      </c>
      <c r="AU328" s="1062" t="str">
        <f>IF(A328=AU16,D328,"")</f>
        <v/>
      </c>
      <c r="AV328" s="1091" t="str">
        <f>IF(A328=AU16,C328,"")</f>
        <v/>
      </c>
      <c r="AW328" s="1092" t="str">
        <f>IF(ISTEXT(AU328),AU328,(AU328/AU22)*AW22)</f>
        <v/>
      </c>
    </row>
    <row r="329" spans="1:49" ht="18.75">
      <c r="A329" s="1058"/>
      <c r="B329" s="1352"/>
      <c r="C329" s="1409"/>
      <c r="D329" s="1410"/>
      <c r="E329" s="1062" t="str">
        <f>IF(A329=E16,D329,"")</f>
        <v/>
      </c>
      <c r="F329" s="1063" t="str">
        <f>IF(A329=E16,C329,"")</f>
        <v/>
      </c>
      <c r="G329" s="1064" t="str">
        <f>IF(ISTEXT(E329),E329,(E329/E22)*G22)</f>
        <v/>
      </c>
      <c r="H329" s="1062" t="str">
        <f>IF(A329=H16,D329,"")</f>
        <v/>
      </c>
      <c r="I329" s="1065" t="str">
        <f>IF(A329=H16,C329,"")</f>
        <v/>
      </c>
      <c r="J329" s="1066" t="str">
        <f>IF(ISTEXT(H329),H329,(H329/H22)*J22)</f>
        <v/>
      </c>
      <c r="K329" s="1062" t="str">
        <f>IF(A329=K16,D329,"")</f>
        <v/>
      </c>
      <c r="L329" s="1067" t="str">
        <f>IF(A329=K16,C329,"")</f>
        <v/>
      </c>
      <c r="M329" s="1068" t="str">
        <f>IF(ISTEXT(K329),K329,(K329/K22)*M22)</f>
        <v/>
      </c>
      <c r="N329" s="1062" t="str">
        <f>IF(A329=N16,D329,"")</f>
        <v/>
      </c>
      <c r="O329" s="1069" t="str">
        <f>IF(A329=N16,C329,"")</f>
        <v/>
      </c>
      <c r="P329" s="1070" t="str">
        <f>IF(ISTEXT(N329),N329,(N329/N22)*P22)</f>
        <v/>
      </c>
      <c r="Q329" s="1062" t="str">
        <f>IF(A329=Q16,D329,"")</f>
        <v/>
      </c>
      <c r="R329" s="1071" t="str">
        <f>IF(A329=Q16,C329,"")</f>
        <v/>
      </c>
      <c r="S329" s="1072" t="str">
        <f>IF(ISTEXT(Q329),Q329,(Q329/Q22)*S22)</f>
        <v/>
      </c>
      <c r="T329" s="1062" t="str">
        <f>IF(A329=T16,D329,"")</f>
        <v/>
      </c>
      <c r="U329" s="1073" t="str">
        <f>IF(A329=T16,C329,"")</f>
        <v/>
      </c>
      <c r="V329" s="1074" t="str">
        <f>IF(ISTEXT(T329),T329,(T329/T22)*V22)</f>
        <v/>
      </c>
      <c r="W329" s="1062" t="str">
        <f>IF(A329=W16,D329,"")</f>
        <v/>
      </c>
      <c r="X329" s="1075" t="str">
        <f>IF(A329=W16,C329,"")</f>
        <v/>
      </c>
      <c r="Y329" s="1076" t="str">
        <f>IF(ISTEXT(W329),W329,(W329/W22)*Y22)</f>
        <v/>
      </c>
      <c r="Z329" s="1062" t="str">
        <f>IF(A329=Z16,D329,"")</f>
        <v/>
      </c>
      <c r="AA329" s="1077" t="str">
        <f>IF(A329=Z16,C329,"")</f>
        <v/>
      </c>
      <c r="AB329" s="1078" t="str">
        <f>IF(ISTEXT(Z329),Z329,(Z329/Z22)*AB22)</f>
        <v/>
      </c>
      <c r="AC329" s="1062" t="str">
        <f>IF(A329=AC16,D329,"")</f>
        <v/>
      </c>
      <c r="AD329" s="1079" t="str">
        <f>IF(A329=AC16,C329,"")</f>
        <v/>
      </c>
      <c r="AE329" s="1080" t="str">
        <f>IF(ISTEXT(AC329),AC329,(AC329/AC22)*AE22)</f>
        <v/>
      </c>
      <c r="AF329" s="1062" t="str">
        <f>IF(A329=AF16,D329,"")</f>
        <v/>
      </c>
      <c r="AG329" s="1081" t="str">
        <f>IF(A329=AF16,C329,"")</f>
        <v/>
      </c>
      <c r="AH329" s="1082" t="str">
        <f>IF(ISTEXT(AF329),AF329,(AF329/AF22)*AH22)</f>
        <v/>
      </c>
      <c r="AI329" s="1062" t="str">
        <f>IF(A329=AI16,D329,"")</f>
        <v/>
      </c>
      <c r="AJ329" s="1083" t="str">
        <f>IF(A329=AI16,C329,"")</f>
        <v/>
      </c>
      <c r="AK329" s="1084" t="str">
        <f>IF(ISTEXT(AI329),AI329,(AI329/AI22)*AK22)</f>
        <v/>
      </c>
      <c r="AL329" s="1062" t="str">
        <f>IF(A329=AL16,D329,"")</f>
        <v/>
      </c>
      <c r="AM329" s="1085" t="str">
        <f>IF(A329=AL16,C329,"")</f>
        <v/>
      </c>
      <c r="AN329" s="1086" t="str">
        <f>IF(ISTEXT(AL329),AL329,(AL329/AL22)*AN22)</f>
        <v/>
      </c>
      <c r="AO329" s="1062" t="str">
        <f>IF(A329=AO16,D329,"")</f>
        <v/>
      </c>
      <c r="AP329" s="1087" t="str">
        <f>IF(A329=AO16,C329,"")</f>
        <v/>
      </c>
      <c r="AQ329" s="1088" t="str">
        <f>IF(ISTEXT(AO329),AO329,(AO329/AO22)*AQ22)</f>
        <v/>
      </c>
      <c r="AR329" s="1062" t="str">
        <f>IF(A329=AR16,D329,"")</f>
        <v/>
      </c>
      <c r="AS329" s="1089" t="str">
        <f>IF(A329=AR16,C329,"")</f>
        <v/>
      </c>
      <c r="AT329" s="1090" t="str">
        <f>IF(ISTEXT(AR329),AR329,(AR329/AR22)*AT22)</f>
        <v/>
      </c>
      <c r="AU329" s="1062" t="str">
        <f>IF(A329=AU16,D329,"")</f>
        <v/>
      </c>
      <c r="AV329" s="1091" t="str">
        <f>IF(A329=AU16,C329,"")</f>
        <v/>
      </c>
      <c r="AW329" s="1092" t="str">
        <f>IF(ISTEXT(AU329),AU329,(AU329/AU22)*AW22)</f>
        <v/>
      </c>
    </row>
    <row r="330" spans="1:49" ht="18.75">
      <c r="A330" s="1058"/>
      <c r="B330" s="1352"/>
      <c r="C330" s="1409"/>
      <c r="D330" s="1410"/>
      <c r="E330" s="1062" t="str">
        <f>IF(A330=E16,D330,"")</f>
        <v/>
      </c>
      <c r="F330" s="1063" t="str">
        <f>IF(A330=E16,C330,"")</f>
        <v/>
      </c>
      <c r="G330" s="1064" t="str">
        <f>IF(ISTEXT(E330),E330,(E330/E22)*G22)</f>
        <v/>
      </c>
      <c r="H330" s="1062" t="str">
        <f>IF(A330=H16,D330,"")</f>
        <v/>
      </c>
      <c r="I330" s="1065" t="str">
        <f>IF(A330=H16,C330,"")</f>
        <v/>
      </c>
      <c r="J330" s="1066" t="str">
        <f>IF(ISTEXT(H330),H330,(H330/H22)*J22)</f>
        <v/>
      </c>
      <c r="K330" s="1062" t="str">
        <f>IF(A330=K16,D330,"")</f>
        <v/>
      </c>
      <c r="L330" s="1067" t="str">
        <f>IF(A330=K16,C330,"")</f>
        <v/>
      </c>
      <c r="M330" s="1068" t="str">
        <f>IF(ISTEXT(K330),K330,(K330/K22)*M22)</f>
        <v/>
      </c>
      <c r="N330" s="1062" t="str">
        <f>IF(A330=N16,D330,"")</f>
        <v/>
      </c>
      <c r="O330" s="1069" t="str">
        <f>IF(A330=N16,C330,"")</f>
        <v/>
      </c>
      <c r="P330" s="1070" t="str">
        <f>IF(ISTEXT(N330),N330,(N330/N22)*P22)</f>
        <v/>
      </c>
      <c r="Q330" s="1062" t="str">
        <f>IF(A330=Q16,D330,"")</f>
        <v/>
      </c>
      <c r="R330" s="1071" t="str">
        <f>IF(A330=Q16,C330,"")</f>
        <v/>
      </c>
      <c r="S330" s="1072" t="str">
        <f>IF(ISTEXT(Q330),Q330,(Q330/Q22)*S22)</f>
        <v/>
      </c>
      <c r="T330" s="1062" t="str">
        <f>IF(A330=T16,D330,"")</f>
        <v/>
      </c>
      <c r="U330" s="1073" t="str">
        <f>IF(A330=T16,C330,"")</f>
        <v/>
      </c>
      <c r="V330" s="1074" t="str">
        <f>IF(ISTEXT(T330),T330,(T330/T22)*V22)</f>
        <v/>
      </c>
      <c r="W330" s="1062" t="str">
        <f>IF(A330=W16,D330,"")</f>
        <v/>
      </c>
      <c r="X330" s="1075" t="str">
        <f>IF(A330=W16,C330,"")</f>
        <v/>
      </c>
      <c r="Y330" s="1076" t="str">
        <f>IF(ISTEXT(W330),W330,(W330/W22)*Y22)</f>
        <v/>
      </c>
      <c r="Z330" s="1062" t="str">
        <f>IF(A330=Z16,D330,"")</f>
        <v/>
      </c>
      <c r="AA330" s="1077" t="str">
        <f>IF(A330=Z16,C330,"")</f>
        <v/>
      </c>
      <c r="AB330" s="1078" t="str">
        <f>IF(ISTEXT(Z330),Z330,(Z330/Z22)*AB22)</f>
        <v/>
      </c>
      <c r="AC330" s="1062" t="str">
        <f>IF(A330=AC16,D330,"")</f>
        <v/>
      </c>
      <c r="AD330" s="1079" t="str">
        <f>IF(A330=AC16,C330,"")</f>
        <v/>
      </c>
      <c r="AE330" s="1080" t="str">
        <f>IF(ISTEXT(AC330),AC330,(AC330/AC22)*AE22)</f>
        <v/>
      </c>
      <c r="AF330" s="1062" t="str">
        <f>IF(A330=AF16,D330,"")</f>
        <v/>
      </c>
      <c r="AG330" s="1081" t="str">
        <f>IF(A330=AF16,C330,"")</f>
        <v/>
      </c>
      <c r="AH330" s="1082" t="str">
        <f>IF(ISTEXT(AF330),AF330,(AF330/AF22)*AH22)</f>
        <v/>
      </c>
      <c r="AI330" s="1062" t="str">
        <f>IF(A330=AI16,D330,"")</f>
        <v/>
      </c>
      <c r="AJ330" s="1083" t="str">
        <f>IF(A330=AI16,C330,"")</f>
        <v/>
      </c>
      <c r="AK330" s="1084" t="str">
        <f>IF(ISTEXT(AI330),AI330,(AI330/AI22)*AK22)</f>
        <v/>
      </c>
      <c r="AL330" s="1062" t="str">
        <f>IF(A330=AL16,D330,"")</f>
        <v/>
      </c>
      <c r="AM330" s="1085" t="str">
        <f>IF(A330=AL16,C330,"")</f>
        <v/>
      </c>
      <c r="AN330" s="1086" t="str">
        <f>IF(ISTEXT(AL330),AL330,(AL330/AL22)*AN22)</f>
        <v/>
      </c>
      <c r="AO330" s="1062" t="str">
        <f>IF(A330=AO16,D330,"")</f>
        <v/>
      </c>
      <c r="AP330" s="1087" t="str">
        <f>IF(A330=AO16,C330,"")</f>
        <v/>
      </c>
      <c r="AQ330" s="1088" t="str">
        <f>IF(ISTEXT(AO330),AO330,(AO330/AO22)*AQ22)</f>
        <v/>
      </c>
      <c r="AR330" s="1062" t="str">
        <f>IF(A330=AR16,D330,"")</f>
        <v/>
      </c>
      <c r="AS330" s="1089" t="str">
        <f>IF(A330=AR16,C330,"")</f>
        <v/>
      </c>
      <c r="AT330" s="1090" t="str">
        <f>IF(ISTEXT(AR330),AR330,(AR330/AR22)*AT22)</f>
        <v/>
      </c>
      <c r="AU330" s="1062" t="str">
        <f>IF(A330=AU16,D330,"")</f>
        <v/>
      </c>
      <c r="AV330" s="1091" t="str">
        <f>IF(A330=AU16,C330,"")</f>
        <v/>
      </c>
      <c r="AW330" s="1092" t="str">
        <f>IF(ISTEXT(AU330),AU330,(AU330/AU22)*AW22)</f>
        <v/>
      </c>
    </row>
    <row r="331" spans="1:49" ht="18.75">
      <c r="A331" s="1058"/>
      <c r="B331" s="1352"/>
      <c r="C331" s="1409"/>
      <c r="D331" s="1410"/>
      <c r="E331" s="1062" t="str">
        <f>IF(A331=E16,D331,"")</f>
        <v/>
      </c>
      <c r="F331" s="1063" t="str">
        <f>IF(A331=E16,C331,"")</f>
        <v/>
      </c>
      <c r="G331" s="1064" t="str">
        <f>IF(ISTEXT(E331),E331,(E331/E22)*G22)</f>
        <v/>
      </c>
      <c r="H331" s="1062" t="str">
        <f>IF(A331=H16,D331,"")</f>
        <v/>
      </c>
      <c r="I331" s="1065" t="str">
        <f>IF(A331=H16,C331,"")</f>
        <v/>
      </c>
      <c r="J331" s="1066" t="str">
        <f>IF(ISTEXT(H331),H331,(H331/H22)*J22)</f>
        <v/>
      </c>
      <c r="K331" s="1062" t="str">
        <f>IF(A331=K16,D331,"")</f>
        <v/>
      </c>
      <c r="L331" s="1067" t="str">
        <f>IF(A331=K16,C331,"")</f>
        <v/>
      </c>
      <c r="M331" s="1068" t="str">
        <f>IF(ISTEXT(K331),K331,(K331/K22)*M22)</f>
        <v/>
      </c>
      <c r="N331" s="1062" t="str">
        <f>IF(A331=N16,D331,"")</f>
        <v/>
      </c>
      <c r="O331" s="1069" t="str">
        <f>IF(A331=N16,C331,"")</f>
        <v/>
      </c>
      <c r="P331" s="1070" t="str">
        <f>IF(ISTEXT(N331),N331,(N331/N22)*P22)</f>
        <v/>
      </c>
      <c r="Q331" s="1062" t="str">
        <f>IF(A331=Q16,D331,"")</f>
        <v/>
      </c>
      <c r="R331" s="1071" t="str">
        <f>IF(A331=Q16,C331,"")</f>
        <v/>
      </c>
      <c r="S331" s="1072" t="str">
        <f>IF(ISTEXT(Q331),Q331,(Q331/Q22)*S22)</f>
        <v/>
      </c>
      <c r="T331" s="1062" t="str">
        <f>IF(A331=T16,D331,"")</f>
        <v/>
      </c>
      <c r="U331" s="1073" t="str">
        <f>IF(A331=T16,C331,"")</f>
        <v/>
      </c>
      <c r="V331" s="1074" t="str">
        <f>IF(ISTEXT(T331),T331,(T331/T22)*V22)</f>
        <v/>
      </c>
      <c r="W331" s="1062" t="str">
        <f>IF(A331=W16,D331,"")</f>
        <v/>
      </c>
      <c r="X331" s="1075" t="str">
        <f>IF(A331=W16,C331,"")</f>
        <v/>
      </c>
      <c r="Y331" s="1076" t="str">
        <f>IF(ISTEXT(W331),W331,(W331/W22)*Y22)</f>
        <v/>
      </c>
      <c r="Z331" s="1062" t="str">
        <f>IF(A331=Z16,D331,"")</f>
        <v/>
      </c>
      <c r="AA331" s="1077" t="str">
        <f>IF(A331=Z16,C331,"")</f>
        <v/>
      </c>
      <c r="AB331" s="1078" t="str">
        <f>IF(ISTEXT(Z331),Z331,(Z331/Z22)*AB22)</f>
        <v/>
      </c>
      <c r="AC331" s="1062" t="str">
        <f>IF(A331=AC16,D331,"")</f>
        <v/>
      </c>
      <c r="AD331" s="1079" t="str">
        <f>IF(A331=AC16,C331,"")</f>
        <v/>
      </c>
      <c r="AE331" s="1080" t="str">
        <f>IF(ISTEXT(AC331),AC331,(AC331/AC22)*AE22)</f>
        <v/>
      </c>
      <c r="AF331" s="1062" t="str">
        <f>IF(A331=AF16,D331,"")</f>
        <v/>
      </c>
      <c r="AG331" s="1081" t="str">
        <f>IF(A331=AF16,C331,"")</f>
        <v/>
      </c>
      <c r="AH331" s="1082" t="str">
        <f>IF(ISTEXT(AF331),AF331,(AF331/AF22)*AH22)</f>
        <v/>
      </c>
      <c r="AI331" s="1062" t="str">
        <f>IF(A331=AI16,D331,"")</f>
        <v/>
      </c>
      <c r="AJ331" s="1083" t="str">
        <f>IF(A331=AI16,C331,"")</f>
        <v/>
      </c>
      <c r="AK331" s="1084" t="str">
        <f>IF(ISTEXT(AI331),AI331,(AI331/AI22)*AK22)</f>
        <v/>
      </c>
      <c r="AL331" s="1062" t="str">
        <f>IF(A331=AL16,D331,"")</f>
        <v/>
      </c>
      <c r="AM331" s="1085" t="str">
        <f>IF(A331=AL16,C331,"")</f>
        <v/>
      </c>
      <c r="AN331" s="1086" t="str">
        <f>IF(ISTEXT(AL331),AL331,(AL331/AL22)*AN22)</f>
        <v/>
      </c>
      <c r="AO331" s="1062" t="str">
        <f>IF(A331=AO16,D331,"")</f>
        <v/>
      </c>
      <c r="AP331" s="1087" t="str">
        <f>IF(A331=AO16,C331,"")</f>
        <v/>
      </c>
      <c r="AQ331" s="1088" t="str">
        <f>IF(ISTEXT(AO331),AO331,(AO331/AO22)*AQ22)</f>
        <v/>
      </c>
      <c r="AR331" s="1062" t="str">
        <f>IF(A331=AR16,D331,"")</f>
        <v/>
      </c>
      <c r="AS331" s="1089" t="str">
        <f>IF(A331=AR16,C331,"")</f>
        <v/>
      </c>
      <c r="AT331" s="1090" t="str">
        <f>IF(ISTEXT(AR331),AR331,(AR331/AR22)*AT22)</f>
        <v/>
      </c>
      <c r="AU331" s="1062" t="str">
        <f>IF(A331=AU16,D331,"")</f>
        <v/>
      </c>
      <c r="AV331" s="1091" t="str">
        <f>IF(A331=AU16,C331,"")</f>
        <v/>
      </c>
      <c r="AW331" s="1092" t="str">
        <f>IF(ISTEXT(AU331),AU331,(AU331/AU22)*AW22)</f>
        <v/>
      </c>
    </row>
    <row r="332" spans="1:49" ht="18.75">
      <c r="A332" s="1058"/>
      <c r="B332" s="1352"/>
      <c r="C332" s="1409"/>
      <c r="D332" s="1410"/>
      <c r="E332" s="1062" t="str">
        <f>IF(A332=E16,D332,"")</f>
        <v/>
      </c>
      <c r="F332" s="1063" t="str">
        <f>IF(A332=E16,C332,"")</f>
        <v/>
      </c>
      <c r="G332" s="1064" t="str">
        <f>IF(ISTEXT(E332),E332,(E332/E22)*G22)</f>
        <v/>
      </c>
      <c r="H332" s="1062" t="str">
        <f>IF(A332=H16,D332,"")</f>
        <v/>
      </c>
      <c r="I332" s="1065" t="str">
        <f>IF(A332=H16,C332,"")</f>
        <v/>
      </c>
      <c r="J332" s="1066" t="str">
        <f>IF(ISTEXT(H332),H332,(H332/H22)*J22)</f>
        <v/>
      </c>
      <c r="K332" s="1062" t="str">
        <f>IF(A332=K16,D332,"")</f>
        <v/>
      </c>
      <c r="L332" s="1067" t="str">
        <f>IF(A332=K16,C332,"")</f>
        <v/>
      </c>
      <c r="M332" s="1068" t="str">
        <f>IF(ISTEXT(K332),K332,(K332/K22)*M22)</f>
        <v/>
      </c>
      <c r="N332" s="1062" t="str">
        <f>IF(A332=N16,D332,"")</f>
        <v/>
      </c>
      <c r="O332" s="1069" t="str">
        <f>IF(A332=N16,C332,"")</f>
        <v/>
      </c>
      <c r="P332" s="1070" t="str">
        <f>IF(ISTEXT(N332),N332,(N332/N22)*P22)</f>
        <v/>
      </c>
      <c r="Q332" s="1062" t="str">
        <f>IF(A332=Q16,D332,"")</f>
        <v/>
      </c>
      <c r="R332" s="1071" t="str">
        <f>IF(A332=Q16,C332,"")</f>
        <v/>
      </c>
      <c r="S332" s="1072" t="str">
        <f>IF(ISTEXT(Q332),Q332,(Q332/Q22)*S22)</f>
        <v/>
      </c>
      <c r="T332" s="1062" t="str">
        <f>IF(A332=T16,D332,"")</f>
        <v/>
      </c>
      <c r="U332" s="1073" t="str">
        <f>IF(A332=T16,C332,"")</f>
        <v/>
      </c>
      <c r="V332" s="1074" t="str">
        <f>IF(ISTEXT(T332),T332,(T332/T22)*V22)</f>
        <v/>
      </c>
      <c r="W332" s="1062" t="str">
        <f>IF(A332=W16,D332,"")</f>
        <v/>
      </c>
      <c r="X332" s="1075" t="str">
        <f>IF(A332=W16,C332,"")</f>
        <v/>
      </c>
      <c r="Y332" s="1076" t="str">
        <f>IF(ISTEXT(W332),W332,(W332/W22)*Y22)</f>
        <v/>
      </c>
      <c r="Z332" s="1062" t="str">
        <f>IF(A332=Z16,D332,"")</f>
        <v/>
      </c>
      <c r="AA332" s="1077" t="str">
        <f>IF(A332=Z16,C332,"")</f>
        <v/>
      </c>
      <c r="AB332" s="1078" t="str">
        <f>IF(ISTEXT(Z332),Z332,(Z332/Z22)*AB22)</f>
        <v/>
      </c>
      <c r="AC332" s="1062" t="str">
        <f>IF(A332=AC16,D332,"")</f>
        <v/>
      </c>
      <c r="AD332" s="1079" t="str">
        <f>IF(A332=AC16,C332,"")</f>
        <v/>
      </c>
      <c r="AE332" s="1080" t="str">
        <f>IF(ISTEXT(AC332),AC332,(AC332/AC22)*AE22)</f>
        <v/>
      </c>
      <c r="AF332" s="1062" t="str">
        <f>IF(A332=AF16,D332,"")</f>
        <v/>
      </c>
      <c r="AG332" s="1081" t="str">
        <f>IF(A332=AF16,C332,"")</f>
        <v/>
      </c>
      <c r="AH332" s="1082" t="str">
        <f>IF(ISTEXT(AF332),AF332,(AF332/AF22)*AH22)</f>
        <v/>
      </c>
      <c r="AI332" s="1062" t="str">
        <f>IF(A332=AI16,D332,"")</f>
        <v/>
      </c>
      <c r="AJ332" s="1083" t="str">
        <f>IF(A332=AI16,C332,"")</f>
        <v/>
      </c>
      <c r="AK332" s="1084" t="str">
        <f>IF(ISTEXT(AI332),AI332,(AI332/AI22)*AK22)</f>
        <v/>
      </c>
      <c r="AL332" s="1062" t="str">
        <f>IF(A332=AL16,D332,"")</f>
        <v/>
      </c>
      <c r="AM332" s="1085" t="str">
        <f>IF(A332=AL16,C332,"")</f>
        <v/>
      </c>
      <c r="AN332" s="1086" t="str">
        <f>IF(ISTEXT(AL332),AL332,(AL332/AL22)*AN22)</f>
        <v/>
      </c>
      <c r="AO332" s="1062" t="str">
        <f>IF(A332=AO16,D332,"")</f>
        <v/>
      </c>
      <c r="AP332" s="1087" t="str">
        <f>IF(A332=AO16,C332,"")</f>
        <v/>
      </c>
      <c r="AQ332" s="1088" t="str">
        <f>IF(ISTEXT(AO332),AO332,(AO332/AO22)*AQ22)</f>
        <v/>
      </c>
      <c r="AR332" s="1062" t="str">
        <f>IF(A332=AR16,D332,"")</f>
        <v/>
      </c>
      <c r="AS332" s="1089" t="str">
        <f>IF(A332=AR16,C332,"")</f>
        <v/>
      </c>
      <c r="AT332" s="1090" t="str">
        <f>IF(ISTEXT(AR332),AR332,(AR332/AR22)*AT22)</f>
        <v/>
      </c>
      <c r="AU332" s="1062" t="str">
        <f>IF(A332=AU16,D332,"")</f>
        <v/>
      </c>
      <c r="AV332" s="1091" t="str">
        <f>IF(A332=AU16,C332,"")</f>
        <v/>
      </c>
      <c r="AW332" s="1092" t="str">
        <f>IF(ISTEXT(AU332),AU332,(AU332/AU22)*AW22)</f>
        <v/>
      </c>
    </row>
    <row r="333" spans="1:49" ht="18.75">
      <c r="A333" s="1058"/>
      <c r="B333" s="1352"/>
      <c r="C333" s="1409"/>
      <c r="D333" s="1410"/>
      <c r="E333" s="1062" t="str">
        <f>IF(A333=E16,D333,"")</f>
        <v/>
      </c>
      <c r="F333" s="1063" t="str">
        <f>IF(A333=E16,C333,"")</f>
        <v/>
      </c>
      <c r="G333" s="1064" t="str">
        <f>IF(ISTEXT(E333),E333,(E333/E22)*G22)</f>
        <v/>
      </c>
      <c r="H333" s="1062" t="str">
        <f>IF(A333=H16,D333,"")</f>
        <v/>
      </c>
      <c r="I333" s="1065" t="str">
        <f>IF(A333=H16,C333,"")</f>
        <v/>
      </c>
      <c r="J333" s="1066" t="str">
        <f>IF(ISTEXT(H333),H333,(H333/H22)*J22)</f>
        <v/>
      </c>
      <c r="K333" s="1062" t="str">
        <f>IF(A333=K16,D333,"")</f>
        <v/>
      </c>
      <c r="L333" s="1067" t="str">
        <f>IF(A333=K16,C333,"")</f>
        <v/>
      </c>
      <c r="M333" s="1068" t="str">
        <f>IF(ISTEXT(K333),K333,(K333/K22)*M22)</f>
        <v/>
      </c>
      <c r="N333" s="1062" t="str">
        <f>IF(A333=N16,D333,"")</f>
        <v/>
      </c>
      <c r="O333" s="1069" t="str">
        <f>IF(A333=N16,C333,"")</f>
        <v/>
      </c>
      <c r="P333" s="1070" t="str">
        <f>IF(ISTEXT(N333),N333,(N333/N22)*P22)</f>
        <v/>
      </c>
      <c r="Q333" s="1062" t="str">
        <f>IF(A333=Q16,D333,"")</f>
        <v/>
      </c>
      <c r="R333" s="1071" t="str">
        <f>IF(A333=Q16,C333,"")</f>
        <v/>
      </c>
      <c r="S333" s="1072" t="str">
        <f>IF(ISTEXT(Q333),Q333,(Q333/Q22)*S22)</f>
        <v/>
      </c>
      <c r="T333" s="1062" t="str">
        <f>IF(A333=T16,D333,"")</f>
        <v/>
      </c>
      <c r="U333" s="1073" t="str">
        <f>IF(A333=T16,C333,"")</f>
        <v/>
      </c>
      <c r="V333" s="1074" t="str">
        <f>IF(ISTEXT(T333),T333,(T333/T22)*V22)</f>
        <v/>
      </c>
      <c r="W333" s="1062" t="str">
        <f>IF(A333=W16,D333,"")</f>
        <v/>
      </c>
      <c r="X333" s="1075" t="str">
        <f>IF(A333=W16,C333,"")</f>
        <v/>
      </c>
      <c r="Y333" s="1076" t="str">
        <f>IF(ISTEXT(W333),W333,(W333/W22)*Y22)</f>
        <v/>
      </c>
      <c r="Z333" s="1062" t="str">
        <f>IF(A333=Z16,D333,"")</f>
        <v/>
      </c>
      <c r="AA333" s="1077" t="str">
        <f>IF(A333=Z16,C333,"")</f>
        <v/>
      </c>
      <c r="AB333" s="1078" t="str">
        <f>IF(ISTEXT(Z333),Z333,(Z333/Z22)*AB22)</f>
        <v/>
      </c>
      <c r="AC333" s="1062" t="str">
        <f>IF(A333=AC16,D333,"")</f>
        <v/>
      </c>
      <c r="AD333" s="1079" t="str">
        <f>IF(A333=AC16,C333,"")</f>
        <v/>
      </c>
      <c r="AE333" s="1080" t="str">
        <f>IF(ISTEXT(AC333),AC333,(AC333/AC22)*AE22)</f>
        <v/>
      </c>
      <c r="AF333" s="1062" t="str">
        <f>IF(A333=AF16,D333,"")</f>
        <v/>
      </c>
      <c r="AG333" s="1081" t="str">
        <f>IF(A333=AF16,C333,"")</f>
        <v/>
      </c>
      <c r="AH333" s="1082" t="str">
        <f>IF(ISTEXT(AF333),AF333,(AF333/AF22)*AH22)</f>
        <v/>
      </c>
      <c r="AI333" s="1062" t="str">
        <f>IF(A333=AI16,D333,"")</f>
        <v/>
      </c>
      <c r="AJ333" s="1083" t="str">
        <f>IF(A333=AI16,C333,"")</f>
        <v/>
      </c>
      <c r="AK333" s="1084" t="str">
        <f>IF(ISTEXT(AI333),AI333,(AI333/AI22)*AK22)</f>
        <v/>
      </c>
      <c r="AL333" s="1062" t="str">
        <f>IF(A333=AL16,D333,"")</f>
        <v/>
      </c>
      <c r="AM333" s="1085" t="str">
        <f>IF(A333=AL16,C333,"")</f>
        <v/>
      </c>
      <c r="AN333" s="1086" t="str">
        <f>IF(ISTEXT(AL333),AL333,(AL333/AL22)*AN22)</f>
        <v/>
      </c>
      <c r="AO333" s="1062" t="str">
        <f>IF(A333=AO16,D333,"")</f>
        <v/>
      </c>
      <c r="AP333" s="1087" t="str">
        <f>IF(A333=AO16,C333,"")</f>
        <v/>
      </c>
      <c r="AQ333" s="1088" t="str">
        <f>IF(ISTEXT(AO333),AO333,(AO333/AO22)*AQ22)</f>
        <v/>
      </c>
      <c r="AR333" s="1062" t="str">
        <f>IF(A333=AR16,D333,"")</f>
        <v/>
      </c>
      <c r="AS333" s="1089" t="str">
        <f>IF(A333=AR16,C333,"")</f>
        <v/>
      </c>
      <c r="AT333" s="1090" t="str">
        <f>IF(ISTEXT(AR333),AR333,(AR333/AR22)*AT22)</f>
        <v/>
      </c>
      <c r="AU333" s="1062" t="str">
        <f>IF(A333=AU16,D333,"")</f>
        <v/>
      </c>
      <c r="AV333" s="1091" t="str">
        <f>IF(A333=AU16,C333,"")</f>
        <v/>
      </c>
      <c r="AW333" s="1092" t="str">
        <f>IF(ISTEXT(AU333),AU333,(AU333/AU22)*AW22)</f>
        <v/>
      </c>
    </row>
    <row r="334" spans="1:49" ht="18.75">
      <c r="A334" s="1058"/>
      <c r="B334" s="1352"/>
      <c r="C334" s="1409"/>
      <c r="D334" s="1410"/>
      <c r="E334" s="1062" t="str">
        <f>IF(A334=E16,D334,"")</f>
        <v/>
      </c>
      <c r="F334" s="1063" t="str">
        <f>IF(A334=E16,C334,"")</f>
        <v/>
      </c>
      <c r="G334" s="1064" t="str">
        <f>IF(ISTEXT(E334),E334,(E334/E22)*G22)</f>
        <v/>
      </c>
      <c r="H334" s="1062" t="str">
        <f>IF(A334=H16,D334,"")</f>
        <v/>
      </c>
      <c r="I334" s="1065" t="str">
        <f>IF(A334=H16,C334,"")</f>
        <v/>
      </c>
      <c r="J334" s="1066" t="str">
        <f>IF(ISTEXT(H334),H334,(H334/H22)*J22)</f>
        <v/>
      </c>
      <c r="K334" s="1062" t="str">
        <f>IF(A334=K16,D334,"")</f>
        <v/>
      </c>
      <c r="L334" s="1067" t="str">
        <f>IF(A334=K16,C334,"")</f>
        <v/>
      </c>
      <c r="M334" s="1068" t="str">
        <f>IF(ISTEXT(K334),K334,(K334/K22)*M22)</f>
        <v/>
      </c>
      <c r="N334" s="1062" t="str">
        <f>IF(A334=N16,D334,"")</f>
        <v/>
      </c>
      <c r="O334" s="1069" t="str">
        <f>IF(A334=N16,C334,"")</f>
        <v/>
      </c>
      <c r="P334" s="1070" t="str">
        <f>IF(ISTEXT(N334),N334,(N334/N22)*P22)</f>
        <v/>
      </c>
      <c r="Q334" s="1062" t="str">
        <f>IF(A334=Q16,D334,"")</f>
        <v/>
      </c>
      <c r="R334" s="1071" t="str">
        <f>IF(A334=Q16,C334,"")</f>
        <v/>
      </c>
      <c r="S334" s="1072" t="str">
        <f>IF(ISTEXT(Q334),Q334,(Q334/Q22)*S22)</f>
        <v/>
      </c>
      <c r="T334" s="1062" t="str">
        <f>IF(A334=T16,D334,"")</f>
        <v/>
      </c>
      <c r="U334" s="1073" t="str">
        <f>IF(A334=T16,C334,"")</f>
        <v/>
      </c>
      <c r="V334" s="1074" t="str">
        <f>IF(ISTEXT(T334),T334,(T334/T22)*V22)</f>
        <v/>
      </c>
      <c r="W334" s="1062" t="str">
        <f>IF(A334=W16,D334,"")</f>
        <v/>
      </c>
      <c r="X334" s="1075" t="str">
        <f>IF(A334=W16,C334,"")</f>
        <v/>
      </c>
      <c r="Y334" s="1076" t="str">
        <f>IF(ISTEXT(W334),W334,(W334/W22)*Y22)</f>
        <v/>
      </c>
      <c r="Z334" s="1062" t="str">
        <f>IF(A334=Z16,D334,"")</f>
        <v/>
      </c>
      <c r="AA334" s="1077" t="str">
        <f>IF(A334=Z16,C334,"")</f>
        <v/>
      </c>
      <c r="AB334" s="1078" t="str">
        <f>IF(ISTEXT(Z334),Z334,(Z334/Z22)*AB22)</f>
        <v/>
      </c>
      <c r="AC334" s="1062" t="str">
        <f>IF(A334=AC16,D334,"")</f>
        <v/>
      </c>
      <c r="AD334" s="1079" t="str">
        <f>IF(A334=AC16,C334,"")</f>
        <v/>
      </c>
      <c r="AE334" s="1080" t="str">
        <f>IF(ISTEXT(AC334),AC334,(AC334/AC22)*AE22)</f>
        <v/>
      </c>
      <c r="AF334" s="1062" t="str">
        <f>IF(A334=AF16,D334,"")</f>
        <v/>
      </c>
      <c r="AG334" s="1081" t="str">
        <f>IF(A334=AF16,C334,"")</f>
        <v/>
      </c>
      <c r="AH334" s="1082" t="str">
        <f>IF(ISTEXT(AF334),AF334,(AF334/AF22)*AH22)</f>
        <v/>
      </c>
      <c r="AI334" s="1062" t="str">
        <f>IF(A334=AI16,D334,"")</f>
        <v/>
      </c>
      <c r="AJ334" s="1083" t="str">
        <f>IF(A334=AI16,C334,"")</f>
        <v/>
      </c>
      <c r="AK334" s="1084" t="str">
        <f>IF(ISTEXT(AI334),AI334,(AI334/AI22)*AK22)</f>
        <v/>
      </c>
      <c r="AL334" s="1062" t="str">
        <f>IF(A334=AL16,D334,"")</f>
        <v/>
      </c>
      <c r="AM334" s="1085" t="str">
        <f>IF(A334=AL16,C334,"")</f>
        <v/>
      </c>
      <c r="AN334" s="1086" t="str">
        <f>IF(ISTEXT(AL334),AL334,(AL334/AL22)*AN22)</f>
        <v/>
      </c>
      <c r="AO334" s="1062" t="str">
        <f>IF(A334=AO16,D334,"")</f>
        <v/>
      </c>
      <c r="AP334" s="1087" t="str">
        <f>IF(A334=AO16,C334,"")</f>
        <v/>
      </c>
      <c r="AQ334" s="1088" t="str">
        <f>IF(ISTEXT(AO334),AO334,(AO334/AO22)*AQ22)</f>
        <v/>
      </c>
      <c r="AR334" s="1062" t="str">
        <f>IF(A334=AR16,D334,"")</f>
        <v/>
      </c>
      <c r="AS334" s="1089" t="str">
        <f>IF(A334=AR16,C334,"")</f>
        <v/>
      </c>
      <c r="AT334" s="1090" t="str">
        <f>IF(ISTEXT(AR334),AR334,(AR334/AR22)*AT22)</f>
        <v/>
      </c>
      <c r="AU334" s="1062" t="str">
        <f>IF(A334=AU16,D334,"")</f>
        <v/>
      </c>
      <c r="AV334" s="1091" t="str">
        <f>IF(A334=AU16,C334,"")</f>
        <v/>
      </c>
      <c r="AW334" s="1092" t="str">
        <f>IF(ISTEXT(AU334),AU334,(AU334/AU22)*AW22)</f>
        <v/>
      </c>
    </row>
    <row r="335" spans="1:49" ht="18.75">
      <c r="A335" s="1058"/>
      <c r="B335" s="1352"/>
      <c r="C335" s="1409"/>
      <c r="D335" s="1410"/>
      <c r="E335" s="1062" t="str">
        <f>IF(A335=E16,D335,"")</f>
        <v/>
      </c>
      <c r="F335" s="1063" t="str">
        <f>IF(A335=E16,C335,"")</f>
        <v/>
      </c>
      <c r="G335" s="1064" t="str">
        <f>IF(ISTEXT(E335),E335,(E335/E22)*G22)</f>
        <v/>
      </c>
      <c r="H335" s="1062" t="str">
        <f>IF(A335=H16,D335,"")</f>
        <v/>
      </c>
      <c r="I335" s="1065" t="str">
        <f>IF(A335=H16,C335,"")</f>
        <v/>
      </c>
      <c r="J335" s="1066" t="str">
        <f>IF(ISTEXT(H335),H335,(H335/H22)*J22)</f>
        <v/>
      </c>
      <c r="K335" s="1062" t="str">
        <f>IF(A335=K16,D335,"")</f>
        <v/>
      </c>
      <c r="L335" s="1067" t="str">
        <f>IF(A335=K16,C335,"")</f>
        <v/>
      </c>
      <c r="M335" s="1068" t="str">
        <f>IF(ISTEXT(K335),K335,(K335/K22)*M22)</f>
        <v/>
      </c>
      <c r="N335" s="1062" t="str">
        <f>IF(A335=N16,D335,"")</f>
        <v/>
      </c>
      <c r="O335" s="1069" t="str">
        <f>IF(A335=N16,C335,"")</f>
        <v/>
      </c>
      <c r="P335" s="1070" t="str">
        <f>IF(ISTEXT(N335),N335,(N335/N22)*P22)</f>
        <v/>
      </c>
      <c r="Q335" s="1062" t="str">
        <f>IF(A335=Q16,D335,"")</f>
        <v/>
      </c>
      <c r="R335" s="1071" t="str">
        <f>IF(A335=Q16,C335,"")</f>
        <v/>
      </c>
      <c r="S335" s="1072" t="str">
        <f>IF(ISTEXT(Q335),Q335,(Q335/Q22)*S22)</f>
        <v/>
      </c>
      <c r="T335" s="1062" t="str">
        <f>IF(A335=T16,D335,"")</f>
        <v/>
      </c>
      <c r="U335" s="1073" t="str">
        <f>IF(A335=T16,C335,"")</f>
        <v/>
      </c>
      <c r="V335" s="1074" t="str">
        <f>IF(ISTEXT(T335),T335,(T335/T22)*V22)</f>
        <v/>
      </c>
      <c r="W335" s="1062" t="str">
        <f>IF(A335=W16,D335,"")</f>
        <v/>
      </c>
      <c r="X335" s="1075" t="str">
        <f>IF(A335=W16,C335,"")</f>
        <v/>
      </c>
      <c r="Y335" s="1076" t="str">
        <f>IF(ISTEXT(W335),W335,(W335/W22)*Y22)</f>
        <v/>
      </c>
      <c r="Z335" s="1062" t="str">
        <f>IF(A335=Z16,D335,"")</f>
        <v/>
      </c>
      <c r="AA335" s="1077" t="str">
        <f>IF(A335=Z16,C335,"")</f>
        <v/>
      </c>
      <c r="AB335" s="1078" t="str">
        <f>IF(ISTEXT(Z335),Z335,(Z335/Z22)*AB22)</f>
        <v/>
      </c>
      <c r="AC335" s="1062" t="str">
        <f>IF(A335=AC16,D335,"")</f>
        <v/>
      </c>
      <c r="AD335" s="1079" t="str">
        <f>IF(A335=AC16,C335,"")</f>
        <v/>
      </c>
      <c r="AE335" s="1080" t="str">
        <f>IF(ISTEXT(AC335),AC335,(AC335/AC22)*AE22)</f>
        <v/>
      </c>
      <c r="AF335" s="1062" t="str">
        <f>IF(A335=AF16,D335,"")</f>
        <v/>
      </c>
      <c r="AG335" s="1081" t="str">
        <f>IF(A335=AF16,C335,"")</f>
        <v/>
      </c>
      <c r="AH335" s="1082" t="str">
        <f>IF(ISTEXT(AF335),AF335,(AF335/AF22)*AH22)</f>
        <v/>
      </c>
      <c r="AI335" s="1062" t="str">
        <f>IF(A335=AI16,D335,"")</f>
        <v/>
      </c>
      <c r="AJ335" s="1083" t="str">
        <f>IF(A335=AI16,C335,"")</f>
        <v/>
      </c>
      <c r="AK335" s="1084" t="str">
        <f>IF(ISTEXT(AI335),AI335,(AI335/AI22)*AK22)</f>
        <v/>
      </c>
      <c r="AL335" s="1062" t="str">
        <f>IF(A335=AL16,D335,"")</f>
        <v/>
      </c>
      <c r="AM335" s="1085" t="str">
        <f>IF(A335=AL16,C335,"")</f>
        <v/>
      </c>
      <c r="AN335" s="1086" t="str">
        <f>IF(ISTEXT(AL335),AL335,(AL335/AL22)*AN22)</f>
        <v/>
      </c>
      <c r="AO335" s="1062" t="str">
        <f>IF(A335=AO16,D335,"")</f>
        <v/>
      </c>
      <c r="AP335" s="1087" t="str">
        <f>IF(A335=AO16,C335,"")</f>
        <v/>
      </c>
      <c r="AQ335" s="1088" t="str">
        <f>IF(ISTEXT(AO335),AO335,(AO335/AO22)*AQ22)</f>
        <v/>
      </c>
      <c r="AR335" s="1062" t="str">
        <f>IF(A335=AR16,D335,"")</f>
        <v/>
      </c>
      <c r="AS335" s="1089" t="str">
        <f>IF(A335=AR16,C335,"")</f>
        <v/>
      </c>
      <c r="AT335" s="1090" t="str">
        <f>IF(ISTEXT(AR335),AR335,(AR335/AR22)*AT22)</f>
        <v/>
      </c>
      <c r="AU335" s="1062" t="str">
        <f>IF(A335=AU16,D335,"")</f>
        <v/>
      </c>
      <c r="AV335" s="1091" t="str">
        <f>IF(A335=AU16,C335,"")</f>
        <v/>
      </c>
      <c r="AW335" s="1092" t="str">
        <f>IF(ISTEXT(AU335),AU335,(AU335/AU22)*AW22)</f>
        <v/>
      </c>
    </row>
    <row r="336" spans="1:49" ht="18.75">
      <c r="A336" s="1058"/>
      <c r="B336" s="1352"/>
      <c r="C336" s="1409"/>
      <c r="D336" s="1410"/>
      <c r="E336" s="1062" t="str">
        <f>IF(A336=E16,D336,"")</f>
        <v/>
      </c>
      <c r="F336" s="1063" t="str">
        <f>IF(A336=E16,C336,"")</f>
        <v/>
      </c>
      <c r="G336" s="1064" t="str">
        <f>IF(ISTEXT(E336),E336,(E336/E22)*G22)</f>
        <v/>
      </c>
      <c r="H336" s="1062" t="str">
        <f>IF(A336=H16,D336,"")</f>
        <v/>
      </c>
      <c r="I336" s="1065" t="str">
        <f>IF(A336=H16,C336,"")</f>
        <v/>
      </c>
      <c r="J336" s="1066" t="str">
        <f>IF(ISTEXT(H336),H336,(H336/H22)*J22)</f>
        <v/>
      </c>
      <c r="K336" s="1062" t="str">
        <f>IF(A336=K16,D336,"")</f>
        <v/>
      </c>
      <c r="L336" s="1067" t="str">
        <f>IF(A336=K16,C336,"")</f>
        <v/>
      </c>
      <c r="M336" s="1068" t="str">
        <f>IF(ISTEXT(K336),K336,(K336/K22)*M22)</f>
        <v/>
      </c>
      <c r="N336" s="1062" t="str">
        <f>IF(A336=N16,D336,"")</f>
        <v/>
      </c>
      <c r="O336" s="1069" t="str">
        <f>IF(A336=N16,C336,"")</f>
        <v/>
      </c>
      <c r="P336" s="1070" t="str">
        <f>IF(ISTEXT(N336),N336,(N336/N22)*P22)</f>
        <v/>
      </c>
      <c r="Q336" s="1062" t="str">
        <f>IF(A336=Q16,D336,"")</f>
        <v/>
      </c>
      <c r="R336" s="1071" t="str">
        <f>IF(A336=Q16,C336,"")</f>
        <v/>
      </c>
      <c r="S336" s="1072" t="str">
        <f>IF(ISTEXT(Q336),Q336,(Q336/Q22)*S22)</f>
        <v/>
      </c>
      <c r="T336" s="1062" t="str">
        <f>IF(A336=T16,D336,"")</f>
        <v/>
      </c>
      <c r="U336" s="1073" t="str">
        <f>IF(A336=T16,C336,"")</f>
        <v/>
      </c>
      <c r="V336" s="1074" t="str">
        <f>IF(ISTEXT(T336),T336,(T336/T22)*V22)</f>
        <v/>
      </c>
      <c r="W336" s="1062" t="str">
        <f>IF(A336=W16,D336,"")</f>
        <v/>
      </c>
      <c r="X336" s="1075" t="str">
        <f>IF(A336=W16,C336,"")</f>
        <v/>
      </c>
      <c r="Y336" s="1076" t="str">
        <f>IF(ISTEXT(W336),W336,(W336/W22)*Y22)</f>
        <v/>
      </c>
      <c r="Z336" s="1062" t="str">
        <f>IF(A336=Z16,D336,"")</f>
        <v/>
      </c>
      <c r="AA336" s="1077" t="str">
        <f>IF(A336=Z16,C336,"")</f>
        <v/>
      </c>
      <c r="AB336" s="1078" t="str">
        <f>IF(ISTEXT(Z336),Z336,(Z336/Z22)*AB22)</f>
        <v/>
      </c>
      <c r="AC336" s="1062" t="str">
        <f>IF(A336=AC16,D336,"")</f>
        <v/>
      </c>
      <c r="AD336" s="1079" t="str">
        <f>IF(A336=AC16,C336,"")</f>
        <v/>
      </c>
      <c r="AE336" s="1080" t="str">
        <f>IF(ISTEXT(AC336),AC336,(AC336/AC22)*AE22)</f>
        <v/>
      </c>
      <c r="AF336" s="1062" t="str">
        <f>IF(A336=AF16,D336,"")</f>
        <v/>
      </c>
      <c r="AG336" s="1081" t="str">
        <f>IF(A336=AF16,C336,"")</f>
        <v/>
      </c>
      <c r="AH336" s="1082" t="str">
        <f>IF(ISTEXT(AF336),AF336,(AF336/AF22)*AH22)</f>
        <v/>
      </c>
      <c r="AI336" s="1062" t="str">
        <f>IF(A336=AI16,D336,"")</f>
        <v/>
      </c>
      <c r="AJ336" s="1083" t="str">
        <f>IF(A336=AI16,C336,"")</f>
        <v/>
      </c>
      <c r="AK336" s="1084" t="str">
        <f>IF(ISTEXT(AI336),AI336,(AI336/AI22)*AK22)</f>
        <v/>
      </c>
      <c r="AL336" s="1062" t="str">
        <f>IF(A336=AL16,D336,"")</f>
        <v/>
      </c>
      <c r="AM336" s="1085" t="str">
        <f>IF(A336=AL16,C336,"")</f>
        <v/>
      </c>
      <c r="AN336" s="1086" t="str">
        <f>IF(ISTEXT(AL336),AL336,(AL336/AL22)*AN22)</f>
        <v/>
      </c>
      <c r="AO336" s="1062" t="str">
        <f>IF(A336=AO16,D336,"")</f>
        <v/>
      </c>
      <c r="AP336" s="1087" t="str">
        <f>IF(A336=AO16,C336,"")</f>
        <v/>
      </c>
      <c r="AQ336" s="1088" t="str">
        <f>IF(ISTEXT(AO336),AO336,(AO336/AO22)*AQ22)</f>
        <v/>
      </c>
      <c r="AR336" s="1062" t="str">
        <f>IF(A336=AR16,D336,"")</f>
        <v/>
      </c>
      <c r="AS336" s="1089" t="str">
        <f>IF(A336=AR16,C336,"")</f>
        <v/>
      </c>
      <c r="AT336" s="1090" t="str">
        <f>IF(ISTEXT(AR336),AR336,(AR336/AR22)*AT22)</f>
        <v/>
      </c>
      <c r="AU336" s="1062" t="str">
        <f>IF(A336=AU16,D336,"")</f>
        <v/>
      </c>
      <c r="AV336" s="1091" t="str">
        <f>IF(A336=AU16,C336,"")</f>
        <v/>
      </c>
      <c r="AW336" s="1092" t="str">
        <f>IF(ISTEXT(AU336),AU336,(AU336/AU22)*AW22)</f>
        <v/>
      </c>
    </row>
    <row r="337" spans="1:49" ht="18.75">
      <c r="A337" s="1058"/>
      <c r="B337" s="1352"/>
      <c r="C337" s="1409"/>
      <c r="D337" s="1410"/>
      <c r="E337" s="1062" t="str">
        <f>IF(A337=E16,D337,"")</f>
        <v/>
      </c>
      <c r="F337" s="1063" t="str">
        <f>IF(A337=E16,C337,"")</f>
        <v/>
      </c>
      <c r="G337" s="1064" t="str">
        <f>IF(ISTEXT(E337),E337,(E337/E22)*G22)</f>
        <v/>
      </c>
      <c r="H337" s="1062" t="str">
        <f>IF(A337=H16,D337,"")</f>
        <v/>
      </c>
      <c r="I337" s="1065" t="str">
        <f>IF(A337=H16,C337,"")</f>
        <v/>
      </c>
      <c r="J337" s="1066" t="str">
        <f>IF(ISTEXT(H337),H337,(H337/H22)*J22)</f>
        <v/>
      </c>
      <c r="K337" s="1062" t="str">
        <f>IF(A337=K16,D337,"")</f>
        <v/>
      </c>
      <c r="L337" s="1067" t="str">
        <f>IF(A337=K16,C337,"")</f>
        <v/>
      </c>
      <c r="M337" s="1068" t="str">
        <f>IF(ISTEXT(K337),K337,(K337/K22)*M22)</f>
        <v/>
      </c>
      <c r="N337" s="1062" t="str">
        <f>IF(A337=N16,D337,"")</f>
        <v/>
      </c>
      <c r="O337" s="1069" t="str">
        <f>IF(A337=N16,C337,"")</f>
        <v/>
      </c>
      <c r="P337" s="1070" t="str">
        <f>IF(ISTEXT(N337),N337,(N337/N22)*P22)</f>
        <v/>
      </c>
      <c r="Q337" s="1062" t="str">
        <f>IF(A337=Q16,D337,"")</f>
        <v/>
      </c>
      <c r="R337" s="1071" t="str">
        <f>IF(A337=Q16,C337,"")</f>
        <v/>
      </c>
      <c r="S337" s="1072" t="str">
        <f>IF(ISTEXT(Q337),Q337,(Q337/Q22)*S22)</f>
        <v/>
      </c>
      <c r="T337" s="1062" t="str">
        <f>IF(A337=T16,D337,"")</f>
        <v/>
      </c>
      <c r="U337" s="1073" t="str">
        <f>IF(A337=T16,C337,"")</f>
        <v/>
      </c>
      <c r="V337" s="1074" t="str">
        <f>IF(ISTEXT(T337),T337,(T337/T22)*V22)</f>
        <v/>
      </c>
      <c r="W337" s="1062" t="str">
        <f>IF(A337=W16,D337,"")</f>
        <v/>
      </c>
      <c r="X337" s="1075" t="str">
        <f>IF(A337=W16,C337,"")</f>
        <v/>
      </c>
      <c r="Y337" s="1076" t="str">
        <f>IF(ISTEXT(W337),W337,(W337/W22)*Y22)</f>
        <v/>
      </c>
      <c r="Z337" s="1062" t="str">
        <f>IF(A337=Z16,D337,"")</f>
        <v/>
      </c>
      <c r="AA337" s="1077" t="str">
        <f>IF(A337=Z16,C337,"")</f>
        <v/>
      </c>
      <c r="AB337" s="1078" t="str">
        <f>IF(ISTEXT(Z337),Z337,(Z337/Z22)*AB22)</f>
        <v/>
      </c>
      <c r="AC337" s="1062" t="str">
        <f>IF(A337=AC16,D337,"")</f>
        <v/>
      </c>
      <c r="AD337" s="1079" t="str">
        <f>IF(A337=AC16,C337,"")</f>
        <v/>
      </c>
      <c r="AE337" s="1080" t="str">
        <f>IF(ISTEXT(AC337),AC337,(AC337/AC22)*AE22)</f>
        <v/>
      </c>
      <c r="AF337" s="1062" t="str">
        <f>IF(A337=AF16,D337,"")</f>
        <v/>
      </c>
      <c r="AG337" s="1081" t="str">
        <f>IF(A337=AF16,C337,"")</f>
        <v/>
      </c>
      <c r="AH337" s="1082" t="str">
        <f>IF(ISTEXT(AF337),AF337,(AF337/AF22)*AH22)</f>
        <v/>
      </c>
      <c r="AI337" s="1062" t="str">
        <f>IF(A337=AI16,D337,"")</f>
        <v/>
      </c>
      <c r="AJ337" s="1083" t="str">
        <f>IF(A337=AI16,C337,"")</f>
        <v/>
      </c>
      <c r="AK337" s="1084" t="str">
        <f>IF(ISTEXT(AI337),AI337,(AI337/AI22)*AK22)</f>
        <v/>
      </c>
      <c r="AL337" s="1062" t="str">
        <f>IF(A337=AL16,D337,"")</f>
        <v/>
      </c>
      <c r="AM337" s="1085" t="str">
        <f>IF(A337=AL16,C337,"")</f>
        <v/>
      </c>
      <c r="AN337" s="1086" t="str">
        <f>IF(ISTEXT(AL337),AL337,(AL337/AL22)*AN22)</f>
        <v/>
      </c>
      <c r="AO337" s="1062" t="str">
        <f>IF(A337=AO16,D337,"")</f>
        <v/>
      </c>
      <c r="AP337" s="1087" t="str">
        <f>IF(A337=AO16,C337,"")</f>
        <v/>
      </c>
      <c r="AQ337" s="1088" t="str">
        <f>IF(ISTEXT(AO337),AO337,(AO337/AO22)*AQ22)</f>
        <v/>
      </c>
      <c r="AR337" s="1062" t="str">
        <f>IF(A337=AR16,D337,"")</f>
        <v/>
      </c>
      <c r="AS337" s="1089" t="str">
        <f>IF(A337=AR16,C337,"")</f>
        <v/>
      </c>
      <c r="AT337" s="1090" t="str">
        <f>IF(ISTEXT(AR337),AR337,(AR337/AR22)*AT22)</f>
        <v/>
      </c>
      <c r="AU337" s="1062" t="str">
        <f>IF(A337=AU16,D337,"")</f>
        <v/>
      </c>
      <c r="AV337" s="1091" t="str">
        <f>IF(A337=AU16,C337,"")</f>
        <v/>
      </c>
      <c r="AW337" s="1092" t="str">
        <f>IF(ISTEXT(AU337),AU337,(AU337/AU22)*AW22)</f>
        <v/>
      </c>
    </row>
    <row r="338" spans="1:49" ht="18.75">
      <c r="A338" s="1058"/>
      <c r="B338" s="1352"/>
      <c r="C338" s="1409"/>
      <c r="D338" s="1410"/>
      <c r="E338" s="1062" t="str">
        <f>IF(A338=E16,D338,"")</f>
        <v/>
      </c>
      <c r="F338" s="1063" t="str">
        <f>IF(A338=E16,C338,"")</f>
        <v/>
      </c>
      <c r="G338" s="1064" t="str">
        <f>IF(ISTEXT(E338),E338,(E338/E22)*G22)</f>
        <v/>
      </c>
      <c r="H338" s="1062" t="str">
        <f>IF(A338=H16,D338,"")</f>
        <v/>
      </c>
      <c r="I338" s="1065" t="str">
        <f>IF(A338=H16,C338,"")</f>
        <v/>
      </c>
      <c r="J338" s="1066" t="str">
        <f>IF(ISTEXT(H338),H338,(H338/H22)*J22)</f>
        <v/>
      </c>
      <c r="K338" s="1062" t="str">
        <f>IF(A338=K16,D338,"")</f>
        <v/>
      </c>
      <c r="L338" s="1067" t="str">
        <f>IF(A338=K16,C338,"")</f>
        <v/>
      </c>
      <c r="M338" s="1068" t="str">
        <f>IF(ISTEXT(K338),K338,(K338/K22)*M22)</f>
        <v/>
      </c>
      <c r="N338" s="1062" t="str">
        <f>IF(A338=N16,D338,"")</f>
        <v/>
      </c>
      <c r="O338" s="1069" t="str">
        <f>IF(A338=N16,C338,"")</f>
        <v/>
      </c>
      <c r="P338" s="1070" t="str">
        <f>IF(ISTEXT(N338),N338,(N338/N22)*P22)</f>
        <v/>
      </c>
      <c r="Q338" s="1062" t="str">
        <f>IF(A338=Q16,D338,"")</f>
        <v/>
      </c>
      <c r="R338" s="1071" t="str">
        <f>IF(A338=Q16,C338,"")</f>
        <v/>
      </c>
      <c r="S338" s="1072" t="str">
        <f>IF(ISTEXT(Q338),Q338,(Q338/Q22)*S22)</f>
        <v/>
      </c>
      <c r="T338" s="1062" t="str">
        <f>IF(A338=T16,D338,"")</f>
        <v/>
      </c>
      <c r="U338" s="1073" t="str">
        <f>IF(A338=T16,C338,"")</f>
        <v/>
      </c>
      <c r="V338" s="1074" t="str">
        <f>IF(ISTEXT(T338),T338,(T338/T22)*V22)</f>
        <v/>
      </c>
      <c r="W338" s="1062" t="str">
        <f>IF(A338=W16,D338,"")</f>
        <v/>
      </c>
      <c r="X338" s="1075" t="str">
        <f>IF(A338=W16,C338,"")</f>
        <v/>
      </c>
      <c r="Y338" s="1076" t="str">
        <f>IF(ISTEXT(W338),W338,(W338/W22)*Y22)</f>
        <v/>
      </c>
      <c r="Z338" s="1062" t="str">
        <f>IF(A338=Z16,D338,"")</f>
        <v/>
      </c>
      <c r="AA338" s="1077" t="str">
        <f>IF(A338=Z16,C338,"")</f>
        <v/>
      </c>
      <c r="AB338" s="1078" t="str">
        <f>IF(ISTEXT(Z338),Z338,(Z338/Z22)*AB22)</f>
        <v/>
      </c>
      <c r="AC338" s="1062" t="str">
        <f>IF(A338=AC16,D338,"")</f>
        <v/>
      </c>
      <c r="AD338" s="1079" t="str">
        <f>IF(A338=AC16,C338,"")</f>
        <v/>
      </c>
      <c r="AE338" s="1080" t="str">
        <f>IF(ISTEXT(AC338),AC338,(AC338/AC22)*AE22)</f>
        <v/>
      </c>
      <c r="AF338" s="1062" t="str">
        <f>IF(A338=AF16,D338,"")</f>
        <v/>
      </c>
      <c r="AG338" s="1081" t="str">
        <f>IF(A338=AF16,C338,"")</f>
        <v/>
      </c>
      <c r="AH338" s="1082" t="str">
        <f>IF(ISTEXT(AF338),AF338,(AF338/AF22)*AH22)</f>
        <v/>
      </c>
      <c r="AI338" s="1062" t="str">
        <f>IF(A338=AI16,D338,"")</f>
        <v/>
      </c>
      <c r="AJ338" s="1083" t="str">
        <f>IF(A338=AI16,C338,"")</f>
        <v/>
      </c>
      <c r="AK338" s="1084" t="str">
        <f>IF(ISTEXT(AI338),AI338,(AI338/AI22)*AK22)</f>
        <v/>
      </c>
      <c r="AL338" s="1062" t="str">
        <f>IF(A338=AL16,D338,"")</f>
        <v/>
      </c>
      <c r="AM338" s="1085" t="str">
        <f>IF(A338=AL16,C338,"")</f>
        <v/>
      </c>
      <c r="AN338" s="1086" t="str">
        <f>IF(ISTEXT(AL338),AL338,(AL338/AL22)*AN22)</f>
        <v/>
      </c>
      <c r="AO338" s="1062" t="str">
        <f>IF(A338=AO16,D338,"")</f>
        <v/>
      </c>
      <c r="AP338" s="1087" t="str">
        <f>IF(A338=AO16,C338,"")</f>
        <v/>
      </c>
      <c r="AQ338" s="1088" t="str">
        <f>IF(ISTEXT(AO338),AO338,(AO338/AO22)*AQ22)</f>
        <v/>
      </c>
      <c r="AR338" s="1062" t="str">
        <f>IF(A338=AR16,D338,"")</f>
        <v/>
      </c>
      <c r="AS338" s="1089" t="str">
        <f>IF(A338=AR16,C338,"")</f>
        <v/>
      </c>
      <c r="AT338" s="1090" t="str">
        <f>IF(ISTEXT(AR338),AR338,(AR338/AR22)*AT22)</f>
        <v/>
      </c>
      <c r="AU338" s="1062" t="str">
        <f>IF(A338=AU16,D338,"")</f>
        <v/>
      </c>
      <c r="AV338" s="1091" t="str">
        <f>IF(A338=AU16,C338,"")</f>
        <v/>
      </c>
      <c r="AW338" s="1092" t="str">
        <f>IF(ISTEXT(AU338),AU338,(AU338/AU22)*AW22)</f>
        <v/>
      </c>
    </row>
    <row r="339" spans="1:49" ht="18.75">
      <c r="A339" s="1058"/>
      <c r="B339" s="1352"/>
      <c r="C339" s="1409"/>
      <c r="D339" s="1410"/>
      <c r="E339" s="1062" t="str">
        <f>IF(A339=E16,D339,"")</f>
        <v/>
      </c>
      <c r="F339" s="1063" t="str">
        <f>IF(A339=E16,C339,"")</f>
        <v/>
      </c>
      <c r="G339" s="1064" t="str">
        <f>IF(ISTEXT(E339),E339,(E339/E22)*G22)</f>
        <v/>
      </c>
      <c r="H339" s="1062" t="str">
        <f>IF(A339=H16,D339,"")</f>
        <v/>
      </c>
      <c r="I339" s="1065" t="str">
        <f>IF(A339=H16,C339,"")</f>
        <v/>
      </c>
      <c r="J339" s="1066" t="str">
        <f>IF(ISTEXT(H339),H339,(H339/H22)*J22)</f>
        <v/>
      </c>
      <c r="K339" s="1062" t="str">
        <f>IF(A339=K16,D339,"")</f>
        <v/>
      </c>
      <c r="L339" s="1067" t="str">
        <f>IF(A339=K16,C339,"")</f>
        <v/>
      </c>
      <c r="M339" s="1068" t="str">
        <f>IF(ISTEXT(K339),K339,(K339/K22)*M22)</f>
        <v/>
      </c>
      <c r="N339" s="1062" t="str">
        <f>IF(A339=N16,D339,"")</f>
        <v/>
      </c>
      <c r="O339" s="1069" t="str">
        <f>IF(A339=N16,C339,"")</f>
        <v/>
      </c>
      <c r="P339" s="1070" t="str">
        <f>IF(ISTEXT(N339),N339,(N339/N22)*P22)</f>
        <v/>
      </c>
      <c r="Q339" s="1062" t="str">
        <f>IF(A339=Q16,D339,"")</f>
        <v/>
      </c>
      <c r="R339" s="1071" t="str">
        <f>IF(A339=Q16,C339,"")</f>
        <v/>
      </c>
      <c r="S339" s="1072" t="str">
        <f>IF(ISTEXT(Q339),Q339,(Q339/Q22)*S22)</f>
        <v/>
      </c>
      <c r="T339" s="1062" t="str">
        <f>IF(A339=T16,D339,"")</f>
        <v/>
      </c>
      <c r="U339" s="1073" t="str">
        <f>IF(A339=T16,C339,"")</f>
        <v/>
      </c>
      <c r="V339" s="1074" t="str">
        <f>IF(ISTEXT(T339),T339,(T339/T22)*V22)</f>
        <v/>
      </c>
      <c r="W339" s="1062" t="str">
        <f>IF(A339=W16,D339,"")</f>
        <v/>
      </c>
      <c r="X339" s="1075" t="str">
        <f>IF(A339=W16,C339,"")</f>
        <v/>
      </c>
      <c r="Y339" s="1076" t="str">
        <f>IF(ISTEXT(W339),W339,(W339/W22)*Y22)</f>
        <v/>
      </c>
      <c r="Z339" s="1062" t="str">
        <f>IF(A339=Z16,D339,"")</f>
        <v/>
      </c>
      <c r="AA339" s="1077" t="str">
        <f>IF(A339=Z16,C339,"")</f>
        <v/>
      </c>
      <c r="AB339" s="1078" t="str">
        <f>IF(ISTEXT(Z339),Z339,(Z339/Z22)*AB22)</f>
        <v/>
      </c>
      <c r="AC339" s="1062" t="str">
        <f>IF(A339=AC16,D339,"")</f>
        <v/>
      </c>
      <c r="AD339" s="1079" t="str">
        <f>IF(A339=AC16,C339,"")</f>
        <v/>
      </c>
      <c r="AE339" s="1080" t="str">
        <f>IF(ISTEXT(AC339),AC339,(AC339/AC22)*AE22)</f>
        <v/>
      </c>
      <c r="AF339" s="1062" t="str">
        <f>IF(A339=AF16,D339,"")</f>
        <v/>
      </c>
      <c r="AG339" s="1081" t="str">
        <f>IF(A339=AF16,C339,"")</f>
        <v/>
      </c>
      <c r="AH339" s="1082" t="str">
        <f>IF(ISTEXT(AF339),AF339,(AF339/AF22)*AH22)</f>
        <v/>
      </c>
      <c r="AI339" s="1062" t="str">
        <f>IF(A339=AI16,D339,"")</f>
        <v/>
      </c>
      <c r="AJ339" s="1083" t="str">
        <f>IF(A339=AI16,C339,"")</f>
        <v/>
      </c>
      <c r="AK339" s="1084" t="str">
        <f>IF(ISTEXT(AI339),AI339,(AI339/AI22)*AK22)</f>
        <v/>
      </c>
      <c r="AL339" s="1062" t="str">
        <f>IF(A339=AL16,D339,"")</f>
        <v/>
      </c>
      <c r="AM339" s="1085" t="str">
        <f>IF(A339=AL16,C339,"")</f>
        <v/>
      </c>
      <c r="AN339" s="1086" t="str">
        <f>IF(ISTEXT(AL339),AL339,(AL339/AL22)*AN22)</f>
        <v/>
      </c>
      <c r="AO339" s="1062" t="str">
        <f>IF(A339=AO16,D339,"")</f>
        <v/>
      </c>
      <c r="AP339" s="1087" t="str">
        <f>IF(A339=AO16,C339,"")</f>
        <v/>
      </c>
      <c r="AQ339" s="1088" t="str">
        <f>IF(ISTEXT(AO339),AO339,(AO339/AO22)*AQ22)</f>
        <v/>
      </c>
      <c r="AR339" s="1062" t="str">
        <f>IF(A339=AR16,D339,"")</f>
        <v/>
      </c>
      <c r="AS339" s="1089" t="str">
        <f>IF(A339=AR16,C339,"")</f>
        <v/>
      </c>
      <c r="AT339" s="1090" t="str">
        <f>IF(ISTEXT(AR339),AR339,(AR339/AR22)*AT22)</f>
        <v/>
      </c>
      <c r="AU339" s="1062" t="str">
        <f>IF(A339=AU16,D339,"")</f>
        <v/>
      </c>
      <c r="AV339" s="1091" t="str">
        <f>IF(A339=AU16,C339,"")</f>
        <v/>
      </c>
      <c r="AW339" s="1092" t="str">
        <f>IF(ISTEXT(AU339),AU339,(AU339/AU22)*AW22)</f>
        <v/>
      </c>
    </row>
    <row r="340" spans="1:49" ht="18.75">
      <c r="A340" s="1058"/>
      <c r="B340" s="1352"/>
      <c r="C340" s="1409"/>
      <c r="D340" s="1410"/>
      <c r="E340" s="1062" t="str">
        <f>IF(A340=E16,D340,"")</f>
        <v/>
      </c>
      <c r="F340" s="1063" t="str">
        <f>IF(A340=E16,C340,"")</f>
        <v/>
      </c>
      <c r="G340" s="1064" t="str">
        <f>IF(ISTEXT(E340),E340,(E340/E22)*G22)</f>
        <v/>
      </c>
      <c r="H340" s="1062" t="str">
        <f>IF(A340=H16,D340,"")</f>
        <v/>
      </c>
      <c r="I340" s="1065" t="str">
        <f>IF(A340=H16,C340,"")</f>
        <v/>
      </c>
      <c r="J340" s="1066" t="str">
        <f>IF(ISTEXT(H340),H340,(H340/H22)*J22)</f>
        <v/>
      </c>
      <c r="K340" s="1062" t="str">
        <f>IF(A340=K16,D340,"")</f>
        <v/>
      </c>
      <c r="L340" s="1067" t="str">
        <f>IF(A340=K16,C340,"")</f>
        <v/>
      </c>
      <c r="M340" s="1068" t="str">
        <f>IF(ISTEXT(K340),K340,(K340/K22)*M22)</f>
        <v/>
      </c>
      <c r="N340" s="1062" t="str">
        <f>IF(A340=N16,D340,"")</f>
        <v/>
      </c>
      <c r="O340" s="1069" t="str">
        <f>IF(A340=N16,C340,"")</f>
        <v/>
      </c>
      <c r="P340" s="1070" t="str">
        <f>IF(ISTEXT(N340),N340,(N340/N22)*P22)</f>
        <v/>
      </c>
      <c r="Q340" s="1062" t="str">
        <f>IF(A340=Q16,D340,"")</f>
        <v/>
      </c>
      <c r="R340" s="1071" t="str">
        <f>IF(A340=Q16,C340,"")</f>
        <v/>
      </c>
      <c r="S340" s="1072" t="str">
        <f>IF(ISTEXT(Q340),Q340,(Q340/Q22)*S22)</f>
        <v/>
      </c>
      <c r="T340" s="1062" t="str">
        <f>IF(A340=T16,D340,"")</f>
        <v/>
      </c>
      <c r="U340" s="1073" t="str">
        <f>IF(A340=T16,C340,"")</f>
        <v/>
      </c>
      <c r="V340" s="1074" t="str">
        <f>IF(ISTEXT(T340),T340,(T340/T22)*V22)</f>
        <v/>
      </c>
      <c r="W340" s="1062" t="str">
        <f>IF(A340=W16,D340,"")</f>
        <v/>
      </c>
      <c r="X340" s="1075" t="str">
        <f>IF(A340=W16,C340,"")</f>
        <v/>
      </c>
      <c r="Y340" s="1076" t="str">
        <f>IF(ISTEXT(W340),W340,(W340/W22)*Y22)</f>
        <v/>
      </c>
      <c r="Z340" s="1062" t="str">
        <f>IF(A340=Z16,D340,"")</f>
        <v/>
      </c>
      <c r="AA340" s="1077" t="str">
        <f>IF(A340=Z16,C340,"")</f>
        <v/>
      </c>
      <c r="AB340" s="1078" t="str">
        <f>IF(ISTEXT(Z340),Z340,(Z340/Z22)*AB22)</f>
        <v/>
      </c>
      <c r="AC340" s="1062" t="str">
        <f>IF(A340=AC16,D340,"")</f>
        <v/>
      </c>
      <c r="AD340" s="1079" t="str">
        <f>IF(A340=AC16,C340,"")</f>
        <v/>
      </c>
      <c r="AE340" s="1080" t="str">
        <f>IF(ISTEXT(AC340),AC340,(AC340/AC22)*AE22)</f>
        <v/>
      </c>
      <c r="AF340" s="1062" t="str">
        <f>IF(A340=AF16,D340,"")</f>
        <v/>
      </c>
      <c r="AG340" s="1081" t="str">
        <f>IF(A340=AF16,C340,"")</f>
        <v/>
      </c>
      <c r="AH340" s="1082" t="str">
        <f>IF(ISTEXT(AF340),AF340,(AF340/AF22)*AH22)</f>
        <v/>
      </c>
      <c r="AI340" s="1062" t="str">
        <f>IF(A340=AI16,D340,"")</f>
        <v/>
      </c>
      <c r="AJ340" s="1083" t="str">
        <f>IF(A340=AI16,C340,"")</f>
        <v/>
      </c>
      <c r="AK340" s="1084" t="str">
        <f>IF(ISTEXT(AI340),AI340,(AI340/AI22)*AK22)</f>
        <v/>
      </c>
      <c r="AL340" s="1062" t="str">
        <f>IF(A340=AL16,D340,"")</f>
        <v/>
      </c>
      <c r="AM340" s="1085" t="str">
        <f>IF(A340=AL16,C340,"")</f>
        <v/>
      </c>
      <c r="AN340" s="1086" t="str">
        <f>IF(ISTEXT(AL340),AL340,(AL340/AL22)*AN22)</f>
        <v/>
      </c>
      <c r="AO340" s="1062" t="str">
        <f>IF(A340=AO16,D340,"")</f>
        <v/>
      </c>
      <c r="AP340" s="1087" t="str">
        <f>IF(A340=AO16,C340,"")</f>
        <v/>
      </c>
      <c r="AQ340" s="1088" t="str">
        <f>IF(ISTEXT(AO340),AO340,(AO340/AO22)*AQ22)</f>
        <v/>
      </c>
      <c r="AR340" s="1062" t="str">
        <f>IF(A340=AR16,D340,"")</f>
        <v/>
      </c>
      <c r="AS340" s="1089" t="str">
        <f>IF(A340=AR16,C340,"")</f>
        <v/>
      </c>
      <c r="AT340" s="1090" t="str">
        <f>IF(ISTEXT(AR340),AR340,(AR340/AR22)*AT22)</f>
        <v/>
      </c>
      <c r="AU340" s="1062" t="str">
        <f>IF(A340=AU16,D340,"")</f>
        <v/>
      </c>
      <c r="AV340" s="1091" t="str">
        <f>IF(A340=AU16,C340,"")</f>
        <v/>
      </c>
      <c r="AW340" s="1092" t="str">
        <f>IF(ISTEXT(AU340),AU340,(AU340/AU22)*AW22)</f>
        <v/>
      </c>
    </row>
    <row r="341" spans="1:49" ht="18.75">
      <c r="A341" s="1058"/>
      <c r="B341" s="1352"/>
      <c r="C341" s="1409"/>
      <c r="D341" s="1410"/>
      <c r="E341" s="1062" t="str">
        <f>IF(A341=E16,D341,"")</f>
        <v/>
      </c>
      <c r="F341" s="1063" t="str">
        <f>IF(A341=E16,C341,"")</f>
        <v/>
      </c>
      <c r="G341" s="1064" t="str">
        <f>IF(ISTEXT(E341),E341,(E341/E22)*G22)</f>
        <v/>
      </c>
      <c r="H341" s="1062" t="str">
        <f>IF(A341=H16,D341,"")</f>
        <v/>
      </c>
      <c r="I341" s="1065" t="str">
        <f>IF(A341=H16,C341,"")</f>
        <v/>
      </c>
      <c r="J341" s="1066" t="str">
        <f>IF(ISTEXT(H341),H341,(H341/H22)*J22)</f>
        <v/>
      </c>
      <c r="K341" s="1062" t="str">
        <f>IF(A341=K16,D341,"")</f>
        <v/>
      </c>
      <c r="L341" s="1067" t="str">
        <f>IF(A341=K16,C341,"")</f>
        <v/>
      </c>
      <c r="M341" s="1068" t="str">
        <f>IF(ISTEXT(K341),K341,(K341/K22)*M22)</f>
        <v/>
      </c>
      <c r="N341" s="1062" t="str">
        <f>IF(A341=N16,D341,"")</f>
        <v/>
      </c>
      <c r="O341" s="1069" t="str">
        <f>IF(A341=N16,C341,"")</f>
        <v/>
      </c>
      <c r="P341" s="1070" t="str">
        <f>IF(ISTEXT(N341),N341,(N341/N22)*P22)</f>
        <v/>
      </c>
      <c r="Q341" s="1062" t="str">
        <f>IF(A341=Q16,D341,"")</f>
        <v/>
      </c>
      <c r="R341" s="1071" t="str">
        <f>IF(A341=Q16,C341,"")</f>
        <v/>
      </c>
      <c r="S341" s="1072" t="str">
        <f>IF(ISTEXT(Q341),Q341,(Q341/Q22)*S22)</f>
        <v/>
      </c>
      <c r="T341" s="1062" t="str">
        <f>IF(A341=T16,D341,"")</f>
        <v/>
      </c>
      <c r="U341" s="1073" t="str">
        <f>IF(A341=T16,C341,"")</f>
        <v/>
      </c>
      <c r="V341" s="1074" t="str">
        <f>IF(ISTEXT(T341),T341,(T341/T22)*V22)</f>
        <v/>
      </c>
      <c r="W341" s="1062" t="str">
        <f>IF(A341=W16,D341,"")</f>
        <v/>
      </c>
      <c r="X341" s="1075" t="str">
        <f>IF(A341=W16,C341,"")</f>
        <v/>
      </c>
      <c r="Y341" s="1076" t="str">
        <f>IF(ISTEXT(W341),W341,(W341/W22)*Y22)</f>
        <v/>
      </c>
      <c r="Z341" s="1062" t="str">
        <f>IF(A341=Z16,D341,"")</f>
        <v/>
      </c>
      <c r="AA341" s="1077" t="str">
        <f>IF(A341=Z16,C341,"")</f>
        <v/>
      </c>
      <c r="AB341" s="1078" t="str">
        <f>IF(ISTEXT(Z341),Z341,(Z341/Z22)*AB22)</f>
        <v/>
      </c>
      <c r="AC341" s="1062" t="str">
        <f>IF(A341=AC16,D341,"")</f>
        <v/>
      </c>
      <c r="AD341" s="1079" t="str">
        <f>IF(A341=AC16,C341,"")</f>
        <v/>
      </c>
      <c r="AE341" s="1080" t="str">
        <f>IF(ISTEXT(AC341),AC341,(AC341/AC22)*AE22)</f>
        <v/>
      </c>
      <c r="AF341" s="1062" t="str">
        <f>IF(A341=AF16,D341,"")</f>
        <v/>
      </c>
      <c r="AG341" s="1081" t="str">
        <f>IF(A341=AF16,C341,"")</f>
        <v/>
      </c>
      <c r="AH341" s="1082" t="str">
        <f>IF(ISTEXT(AF341),AF341,(AF341/AF22)*AH22)</f>
        <v/>
      </c>
      <c r="AI341" s="1062" t="str">
        <f>IF(A341=AI16,D341,"")</f>
        <v/>
      </c>
      <c r="AJ341" s="1083" t="str">
        <f>IF(A341=AI16,C341,"")</f>
        <v/>
      </c>
      <c r="AK341" s="1084" t="str">
        <f>IF(ISTEXT(AI341),AI341,(AI341/AI22)*AK22)</f>
        <v/>
      </c>
      <c r="AL341" s="1062" t="str">
        <f>IF(A341=AL16,D341,"")</f>
        <v/>
      </c>
      <c r="AM341" s="1085" t="str">
        <f>IF(A341=AL16,C341,"")</f>
        <v/>
      </c>
      <c r="AN341" s="1086" t="str">
        <f>IF(ISTEXT(AL341),AL341,(AL341/AL22)*AN22)</f>
        <v/>
      </c>
      <c r="AO341" s="1062" t="str">
        <f>IF(A341=AO16,D341,"")</f>
        <v/>
      </c>
      <c r="AP341" s="1087" t="str">
        <f>IF(A341=AO16,C341,"")</f>
        <v/>
      </c>
      <c r="AQ341" s="1088" t="str">
        <f>IF(ISTEXT(AO341),AO341,(AO341/AO22)*AQ22)</f>
        <v/>
      </c>
      <c r="AR341" s="1062" t="str">
        <f>IF(A341=AR16,D341,"")</f>
        <v/>
      </c>
      <c r="AS341" s="1089" t="str">
        <f>IF(A341=AR16,C341,"")</f>
        <v/>
      </c>
      <c r="AT341" s="1090" t="str">
        <f>IF(ISTEXT(AR341),AR341,(AR341/AR22)*AT22)</f>
        <v/>
      </c>
      <c r="AU341" s="1062" t="str">
        <f>IF(A341=AU16,D341,"")</f>
        <v/>
      </c>
      <c r="AV341" s="1091" t="str">
        <f>IF(A341=AU16,C341,"")</f>
        <v/>
      </c>
      <c r="AW341" s="1092" t="str">
        <f>IF(ISTEXT(AU341),AU341,(AU341/AU22)*AW22)</f>
        <v/>
      </c>
    </row>
    <row r="342" spans="1:49" ht="18.75">
      <c r="A342" s="1058"/>
      <c r="B342" s="1352"/>
      <c r="C342" s="1409"/>
      <c r="D342" s="1410"/>
      <c r="E342" s="1062" t="str">
        <f>IF(A342=E16,D342,"")</f>
        <v/>
      </c>
      <c r="F342" s="1063" t="str">
        <f>IF(A342=E16,C342,"")</f>
        <v/>
      </c>
      <c r="G342" s="1064" t="str">
        <f>IF(ISTEXT(E342),E342,(E342/E22)*G22)</f>
        <v/>
      </c>
      <c r="H342" s="1062" t="str">
        <f>IF(A342=H16,D342,"")</f>
        <v/>
      </c>
      <c r="I342" s="1065" t="str">
        <f>IF(A342=H16,C342,"")</f>
        <v/>
      </c>
      <c r="J342" s="1066" t="str">
        <f>IF(ISTEXT(H342),H342,(H342/H22)*J22)</f>
        <v/>
      </c>
      <c r="K342" s="1062" t="str">
        <f>IF(A342=K16,D342,"")</f>
        <v/>
      </c>
      <c r="L342" s="1067" t="str">
        <f>IF(A342=K16,C342,"")</f>
        <v/>
      </c>
      <c r="M342" s="1068" t="str">
        <f>IF(ISTEXT(K342),K342,(K342/K22)*M22)</f>
        <v/>
      </c>
      <c r="N342" s="1062" t="str">
        <f>IF(A342=N16,D342,"")</f>
        <v/>
      </c>
      <c r="O342" s="1069" t="str">
        <f>IF(A342=N16,C342,"")</f>
        <v/>
      </c>
      <c r="P342" s="1070" t="str">
        <f>IF(ISTEXT(N342),N342,(N342/N22)*P22)</f>
        <v/>
      </c>
      <c r="Q342" s="1062" t="str">
        <f>IF(A342=Q16,D342,"")</f>
        <v/>
      </c>
      <c r="R342" s="1071" t="str">
        <f>IF(A342=Q16,C342,"")</f>
        <v/>
      </c>
      <c r="S342" s="1072" t="str">
        <f>IF(ISTEXT(Q342),Q342,(Q342/Q22)*S22)</f>
        <v/>
      </c>
      <c r="T342" s="1062" t="str">
        <f>IF(A342=T16,D342,"")</f>
        <v/>
      </c>
      <c r="U342" s="1073" t="str">
        <f>IF(A342=T16,C342,"")</f>
        <v/>
      </c>
      <c r="V342" s="1074" t="str">
        <f>IF(ISTEXT(T342),T342,(T342/T22)*V22)</f>
        <v/>
      </c>
      <c r="W342" s="1062" t="str">
        <f>IF(A342=W16,D342,"")</f>
        <v/>
      </c>
      <c r="X342" s="1075" t="str">
        <f>IF(A342=W16,C342,"")</f>
        <v/>
      </c>
      <c r="Y342" s="1076" t="str">
        <f>IF(ISTEXT(W342),W342,(W342/W22)*Y22)</f>
        <v/>
      </c>
      <c r="Z342" s="1062" t="str">
        <f>IF(A342=Z16,D342,"")</f>
        <v/>
      </c>
      <c r="AA342" s="1077" t="str">
        <f>IF(A342=Z16,C342,"")</f>
        <v/>
      </c>
      <c r="AB342" s="1078" t="str">
        <f>IF(ISTEXT(Z342),Z342,(Z342/Z22)*AB22)</f>
        <v/>
      </c>
      <c r="AC342" s="1062" t="str">
        <f>IF(A342=AC16,D342,"")</f>
        <v/>
      </c>
      <c r="AD342" s="1079" t="str">
        <f>IF(A342=AC16,C342,"")</f>
        <v/>
      </c>
      <c r="AE342" s="1080" t="str">
        <f>IF(ISTEXT(AC342),AC342,(AC342/AC22)*AE22)</f>
        <v/>
      </c>
      <c r="AF342" s="1062" t="str">
        <f>IF(A342=AF16,D342,"")</f>
        <v/>
      </c>
      <c r="AG342" s="1081" t="str">
        <f>IF(A342=AF16,C342,"")</f>
        <v/>
      </c>
      <c r="AH342" s="1082" t="str">
        <f>IF(ISTEXT(AF342),AF342,(AF342/AF22)*AH22)</f>
        <v/>
      </c>
      <c r="AI342" s="1062" t="str">
        <f>IF(A342=AI16,D342,"")</f>
        <v/>
      </c>
      <c r="AJ342" s="1083" t="str">
        <f>IF(A342=AI16,C342,"")</f>
        <v/>
      </c>
      <c r="AK342" s="1084" t="str">
        <f>IF(ISTEXT(AI342),AI342,(AI342/AI22)*AK22)</f>
        <v/>
      </c>
      <c r="AL342" s="1062" t="str">
        <f>IF(A342=AL16,D342,"")</f>
        <v/>
      </c>
      <c r="AM342" s="1085" t="str">
        <f>IF(A342=AL16,C342,"")</f>
        <v/>
      </c>
      <c r="AN342" s="1086" t="str">
        <f>IF(ISTEXT(AL342),AL342,(AL342/AL22)*AN22)</f>
        <v/>
      </c>
      <c r="AO342" s="1062" t="str">
        <f>IF(A342=AO16,D342,"")</f>
        <v/>
      </c>
      <c r="AP342" s="1087" t="str">
        <f>IF(A342=AO16,C342,"")</f>
        <v/>
      </c>
      <c r="AQ342" s="1088" t="str">
        <f>IF(ISTEXT(AO342),AO342,(AO342/AO22)*AQ22)</f>
        <v/>
      </c>
      <c r="AR342" s="1062" t="str">
        <f>IF(A342=AR16,D342,"")</f>
        <v/>
      </c>
      <c r="AS342" s="1089" t="str">
        <f>IF(A342=AR16,C342,"")</f>
        <v/>
      </c>
      <c r="AT342" s="1090" t="str">
        <f>IF(ISTEXT(AR342),AR342,(AR342/AR22)*AT22)</f>
        <v/>
      </c>
      <c r="AU342" s="1062" t="str">
        <f>IF(A342=AU16,D342,"")</f>
        <v/>
      </c>
      <c r="AV342" s="1091" t="str">
        <f>IF(A342=AU16,C342,"")</f>
        <v/>
      </c>
      <c r="AW342" s="1092" t="str">
        <f>IF(ISTEXT(AU342),AU342,(AU342/AU22)*AW22)</f>
        <v/>
      </c>
    </row>
    <row r="343" spans="1:49" ht="18.75">
      <c r="A343" s="1058"/>
      <c r="B343" s="1352"/>
      <c r="C343" s="1409"/>
      <c r="D343" s="1410"/>
      <c r="E343" s="1062" t="str">
        <f>IF(A343=E16,D343,"")</f>
        <v/>
      </c>
      <c r="F343" s="1063" t="str">
        <f>IF(A343=E16,C343,"")</f>
        <v/>
      </c>
      <c r="G343" s="1064" t="str">
        <f>IF(ISTEXT(E343),E343,(E343/E22)*G22)</f>
        <v/>
      </c>
      <c r="H343" s="1062" t="str">
        <f>IF(A343=H16,D343,"")</f>
        <v/>
      </c>
      <c r="I343" s="1065" t="str">
        <f>IF(A343=H16,C343,"")</f>
        <v/>
      </c>
      <c r="J343" s="1066" t="str">
        <f>IF(ISTEXT(H343),H343,(H343/H22)*J22)</f>
        <v/>
      </c>
      <c r="K343" s="1062" t="str">
        <f>IF(A343=K16,D343,"")</f>
        <v/>
      </c>
      <c r="L343" s="1067" t="str">
        <f>IF(A343=K16,C343,"")</f>
        <v/>
      </c>
      <c r="M343" s="1068" t="str">
        <f>IF(ISTEXT(K343),K343,(K343/K22)*M22)</f>
        <v/>
      </c>
      <c r="N343" s="1062" t="str">
        <f>IF(A343=N16,D343,"")</f>
        <v/>
      </c>
      <c r="O343" s="1069" t="str">
        <f>IF(A343=N16,C343,"")</f>
        <v/>
      </c>
      <c r="P343" s="1070" t="str">
        <f>IF(ISTEXT(N343),N343,(N343/N22)*P22)</f>
        <v/>
      </c>
      <c r="Q343" s="1062" t="str">
        <f>IF(A343=Q16,D343,"")</f>
        <v/>
      </c>
      <c r="R343" s="1071" t="str">
        <f>IF(A343=Q16,C343,"")</f>
        <v/>
      </c>
      <c r="S343" s="1072" t="str">
        <f>IF(ISTEXT(Q343),Q343,(Q343/Q22)*S22)</f>
        <v/>
      </c>
      <c r="T343" s="1062" t="str">
        <f>IF(A343=T16,D343,"")</f>
        <v/>
      </c>
      <c r="U343" s="1073" t="str">
        <f>IF(A343=T16,C343,"")</f>
        <v/>
      </c>
      <c r="V343" s="1074" t="str">
        <f>IF(ISTEXT(T343),T343,(T343/T22)*V22)</f>
        <v/>
      </c>
      <c r="W343" s="1062" t="str">
        <f>IF(A343=W16,D343,"")</f>
        <v/>
      </c>
      <c r="X343" s="1075" t="str">
        <f>IF(A343=W16,C343,"")</f>
        <v/>
      </c>
      <c r="Y343" s="1076" t="str">
        <f>IF(ISTEXT(W343),W343,(W343/W22)*Y22)</f>
        <v/>
      </c>
      <c r="Z343" s="1062" t="str">
        <f>IF(A343=Z16,D343,"")</f>
        <v/>
      </c>
      <c r="AA343" s="1077" t="str">
        <f>IF(A343=Z16,C343,"")</f>
        <v/>
      </c>
      <c r="AB343" s="1078" t="str">
        <f>IF(ISTEXT(Z343),Z343,(Z343/Z22)*AB22)</f>
        <v/>
      </c>
      <c r="AC343" s="1062" t="str">
        <f>IF(A343=AC16,D343,"")</f>
        <v/>
      </c>
      <c r="AD343" s="1079" t="str">
        <f>IF(A343=AC16,C343,"")</f>
        <v/>
      </c>
      <c r="AE343" s="1080" t="str">
        <f>IF(ISTEXT(AC343),AC343,(AC343/AC22)*AE22)</f>
        <v/>
      </c>
      <c r="AF343" s="1062" t="str">
        <f>IF(A343=AF16,D343,"")</f>
        <v/>
      </c>
      <c r="AG343" s="1081" t="str">
        <f>IF(A343=AF16,C343,"")</f>
        <v/>
      </c>
      <c r="AH343" s="1082" t="str">
        <f>IF(ISTEXT(AF343),AF343,(AF343/AF22)*AH22)</f>
        <v/>
      </c>
      <c r="AI343" s="1062" t="str">
        <f>IF(A343=AI16,D343,"")</f>
        <v/>
      </c>
      <c r="AJ343" s="1083" t="str">
        <f>IF(A343=AI16,C343,"")</f>
        <v/>
      </c>
      <c r="AK343" s="1084" t="str">
        <f>IF(ISTEXT(AI343),AI343,(AI343/AI22)*AK22)</f>
        <v/>
      </c>
      <c r="AL343" s="1062" t="str">
        <f>IF(A343=AL16,D343,"")</f>
        <v/>
      </c>
      <c r="AM343" s="1085" t="str">
        <f>IF(A343=AL16,C343,"")</f>
        <v/>
      </c>
      <c r="AN343" s="1086" t="str">
        <f>IF(ISTEXT(AL343),AL343,(AL343/AL22)*AN22)</f>
        <v/>
      </c>
      <c r="AO343" s="1062" t="str">
        <f>IF(A343=AO16,D343,"")</f>
        <v/>
      </c>
      <c r="AP343" s="1087" t="str">
        <f>IF(A343=AO16,C343,"")</f>
        <v/>
      </c>
      <c r="AQ343" s="1088" t="str">
        <f>IF(ISTEXT(AO343),AO343,(AO343/AO22)*AQ22)</f>
        <v/>
      </c>
      <c r="AR343" s="1062" t="str">
        <f>IF(A343=AR16,D343,"")</f>
        <v/>
      </c>
      <c r="AS343" s="1089" t="str">
        <f>IF(A343=AR16,C343,"")</f>
        <v/>
      </c>
      <c r="AT343" s="1090" t="str">
        <f>IF(ISTEXT(AR343),AR343,(AR343/AR22)*AT22)</f>
        <v/>
      </c>
      <c r="AU343" s="1062" t="str">
        <f>IF(A343=AU16,D343,"")</f>
        <v/>
      </c>
      <c r="AV343" s="1091" t="str">
        <f>IF(A343=AU16,C343,"")</f>
        <v/>
      </c>
      <c r="AW343" s="1092" t="str">
        <f>IF(ISTEXT(AU343),AU343,(AU343/AU22)*AW22)</f>
        <v/>
      </c>
    </row>
    <row r="344" spans="1:49" ht="18.75">
      <c r="A344" s="1058"/>
      <c r="B344" s="1352"/>
      <c r="C344" s="1409"/>
      <c r="D344" s="1410"/>
      <c r="E344" s="1062" t="str">
        <f>IF(A344=E16,D344,"")</f>
        <v/>
      </c>
      <c r="F344" s="1063" t="str">
        <f>IF(A344=E16,C344,"")</f>
        <v/>
      </c>
      <c r="G344" s="1064" t="str">
        <f>IF(ISTEXT(E344),E344,(E344/E22)*G22)</f>
        <v/>
      </c>
      <c r="H344" s="1062" t="str">
        <f>IF(A344=H16,D344,"")</f>
        <v/>
      </c>
      <c r="I344" s="1065" t="str">
        <f>IF(A344=H16,C344,"")</f>
        <v/>
      </c>
      <c r="J344" s="1066" t="str">
        <f>IF(ISTEXT(H344),H344,(H344/H22)*J22)</f>
        <v/>
      </c>
      <c r="K344" s="1062" t="str">
        <f>IF(A344=K16,D344,"")</f>
        <v/>
      </c>
      <c r="L344" s="1067" t="str">
        <f>IF(A344=K16,C344,"")</f>
        <v/>
      </c>
      <c r="M344" s="1068" t="str">
        <f>IF(ISTEXT(K344),K344,(K344/K22)*M22)</f>
        <v/>
      </c>
      <c r="N344" s="1062" t="str">
        <f>IF(A344=N16,D344,"")</f>
        <v/>
      </c>
      <c r="O344" s="1069" t="str">
        <f>IF(A344=N16,C344,"")</f>
        <v/>
      </c>
      <c r="P344" s="1070" t="str">
        <f>IF(ISTEXT(N344),N344,(N344/N22)*P22)</f>
        <v/>
      </c>
      <c r="Q344" s="1062" t="str">
        <f>IF(A344=Q16,D344,"")</f>
        <v/>
      </c>
      <c r="R344" s="1071" t="str">
        <f>IF(A344=Q16,C344,"")</f>
        <v/>
      </c>
      <c r="S344" s="1072" t="str">
        <f>IF(ISTEXT(Q344),Q344,(Q344/Q22)*S22)</f>
        <v/>
      </c>
      <c r="T344" s="1062" t="str">
        <f>IF(A344=T16,D344,"")</f>
        <v/>
      </c>
      <c r="U344" s="1073" t="str">
        <f>IF(A344=T16,C344,"")</f>
        <v/>
      </c>
      <c r="V344" s="1074" t="str">
        <f>IF(ISTEXT(T344),T344,(T344/T22)*V22)</f>
        <v/>
      </c>
      <c r="W344" s="1062" t="str">
        <f>IF(A344=W16,D344,"")</f>
        <v/>
      </c>
      <c r="X344" s="1075" t="str">
        <f>IF(A344=W16,C344,"")</f>
        <v/>
      </c>
      <c r="Y344" s="1076" t="str">
        <f>IF(ISTEXT(W344),W344,(W344/W22)*Y22)</f>
        <v/>
      </c>
      <c r="Z344" s="1062" t="str">
        <f>IF(A344=Z16,D344,"")</f>
        <v/>
      </c>
      <c r="AA344" s="1077" t="str">
        <f>IF(A344=Z16,C344,"")</f>
        <v/>
      </c>
      <c r="AB344" s="1078" t="str">
        <f>IF(ISTEXT(Z344),Z344,(Z344/Z22)*AB22)</f>
        <v/>
      </c>
      <c r="AC344" s="1062" t="str">
        <f>IF(A344=AC16,D344,"")</f>
        <v/>
      </c>
      <c r="AD344" s="1079" t="str">
        <f>IF(A344=AC16,C344,"")</f>
        <v/>
      </c>
      <c r="AE344" s="1080" t="str">
        <f>IF(ISTEXT(AC344),AC344,(AC344/AC22)*AE22)</f>
        <v/>
      </c>
      <c r="AF344" s="1062" t="str">
        <f>IF(A344=AF16,D344,"")</f>
        <v/>
      </c>
      <c r="AG344" s="1081" t="str">
        <f>IF(A344=AF16,C344,"")</f>
        <v/>
      </c>
      <c r="AH344" s="1082" t="str">
        <f>IF(ISTEXT(AF344),AF344,(AF344/AF22)*AH22)</f>
        <v/>
      </c>
      <c r="AI344" s="1062" t="str">
        <f>IF(A344=AI16,D344,"")</f>
        <v/>
      </c>
      <c r="AJ344" s="1083" t="str">
        <f>IF(A344=AI16,C344,"")</f>
        <v/>
      </c>
      <c r="AK344" s="1084" t="str">
        <f>IF(ISTEXT(AI344),AI344,(AI344/AI22)*AK22)</f>
        <v/>
      </c>
      <c r="AL344" s="1062" t="str">
        <f>IF(A344=AL16,D344,"")</f>
        <v/>
      </c>
      <c r="AM344" s="1085" t="str">
        <f>IF(A344=AL16,C344,"")</f>
        <v/>
      </c>
      <c r="AN344" s="1086" t="str">
        <f>IF(ISTEXT(AL344),AL344,(AL344/AL22)*AN22)</f>
        <v/>
      </c>
      <c r="AO344" s="1062" t="str">
        <f>IF(A344=AO16,D344,"")</f>
        <v/>
      </c>
      <c r="AP344" s="1087" t="str">
        <f>IF(A344=AO16,C344,"")</f>
        <v/>
      </c>
      <c r="AQ344" s="1088" t="str">
        <f>IF(ISTEXT(AO344),AO344,(AO344/AO22)*AQ22)</f>
        <v/>
      </c>
      <c r="AR344" s="1062" t="str">
        <f>IF(A344=AR16,D344,"")</f>
        <v/>
      </c>
      <c r="AS344" s="1089" t="str">
        <f>IF(A344=AR16,C344,"")</f>
        <v/>
      </c>
      <c r="AT344" s="1090" t="str">
        <f>IF(ISTEXT(AR344),AR344,(AR344/AR22)*AT22)</f>
        <v/>
      </c>
      <c r="AU344" s="1062" t="str">
        <f>IF(A344=AU16,D344,"")</f>
        <v/>
      </c>
      <c r="AV344" s="1091" t="str">
        <f>IF(A344=AU16,C344,"")</f>
        <v/>
      </c>
      <c r="AW344" s="1092" t="str">
        <f>IF(ISTEXT(AU344),AU344,(AU344/AU22)*AW22)</f>
        <v/>
      </c>
    </row>
    <row r="345" spans="1:49" ht="18.75">
      <c r="A345" s="1058"/>
      <c r="B345" s="1352"/>
      <c r="C345" s="1409"/>
      <c r="D345" s="1410"/>
      <c r="E345" s="1062" t="str">
        <f>IF(A345=E16,D345,"")</f>
        <v/>
      </c>
      <c r="F345" s="1063" t="str">
        <f>IF(A345=E16,C345,"")</f>
        <v/>
      </c>
      <c r="G345" s="1064" t="str">
        <f>IF(ISTEXT(E345),E345,(E345/E22)*G22)</f>
        <v/>
      </c>
      <c r="H345" s="1062" t="str">
        <f>IF(A345=H16,D345,"")</f>
        <v/>
      </c>
      <c r="I345" s="1065" t="str">
        <f>IF(A345=H16,C345,"")</f>
        <v/>
      </c>
      <c r="J345" s="1066" t="str">
        <f>IF(ISTEXT(H345),H345,(H345/H22)*J22)</f>
        <v/>
      </c>
      <c r="K345" s="1062" t="str">
        <f>IF(A345=K16,D345,"")</f>
        <v/>
      </c>
      <c r="L345" s="1067" t="str">
        <f>IF(A345=K16,C345,"")</f>
        <v/>
      </c>
      <c r="M345" s="1068" t="str">
        <f>IF(ISTEXT(K345),K345,(K345/K22)*M22)</f>
        <v/>
      </c>
      <c r="N345" s="1062" t="str">
        <f>IF(A345=N16,D345,"")</f>
        <v/>
      </c>
      <c r="O345" s="1069" t="str">
        <f>IF(A345=N16,C345,"")</f>
        <v/>
      </c>
      <c r="P345" s="1070" t="str">
        <f>IF(ISTEXT(N345),N345,(N345/N22)*P22)</f>
        <v/>
      </c>
      <c r="Q345" s="1062" t="str">
        <f>IF(A345=Q16,D345,"")</f>
        <v/>
      </c>
      <c r="R345" s="1071" t="str">
        <f>IF(A345=Q16,C345,"")</f>
        <v/>
      </c>
      <c r="S345" s="1072" t="str">
        <f>IF(ISTEXT(Q345),Q345,(Q345/Q22)*S22)</f>
        <v/>
      </c>
      <c r="T345" s="1062" t="str">
        <f>IF(A345=T16,D345,"")</f>
        <v/>
      </c>
      <c r="U345" s="1073" t="str">
        <f>IF(A345=T16,C345,"")</f>
        <v/>
      </c>
      <c r="V345" s="1074" t="str">
        <f>IF(ISTEXT(T345),T345,(T345/T22)*V22)</f>
        <v/>
      </c>
      <c r="W345" s="1062" t="str">
        <f>IF(A345=W16,D345,"")</f>
        <v/>
      </c>
      <c r="X345" s="1075" t="str">
        <f>IF(A345=W16,C345,"")</f>
        <v/>
      </c>
      <c r="Y345" s="1076" t="str">
        <f>IF(ISTEXT(W345),W345,(W345/W22)*Y22)</f>
        <v/>
      </c>
      <c r="Z345" s="1062" t="str">
        <f>IF(A345=Z16,D345,"")</f>
        <v/>
      </c>
      <c r="AA345" s="1077" t="str">
        <f>IF(A345=Z16,C345,"")</f>
        <v/>
      </c>
      <c r="AB345" s="1078" t="str">
        <f>IF(ISTEXT(Z345),Z345,(Z345/Z22)*AB22)</f>
        <v/>
      </c>
      <c r="AC345" s="1062" t="str">
        <f>IF(A345=AC16,D345,"")</f>
        <v/>
      </c>
      <c r="AD345" s="1079" t="str">
        <f>IF(A345=AC16,C345,"")</f>
        <v/>
      </c>
      <c r="AE345" s="1080" t="str">
        <f>IF(ISTEXT(AC345),AC345,(AC345/AC22)*AE22)</f>
        <v/>
      </c>
      <c r="AF345" s="1062" t="str">
        <f>IF(A345=AF16,D345,"")</f>
        <v/>
      </c>
      <c r="AG345" s="1081" t="str">
        <f>IF(A345=AF16,C345,"")</f>
        <v/>
      </c>
      <c r="AH345" s="1082" t="str">
        <f>IF(ISTEXT(AF345),AF345,(AF345/AF22)*AH22)</f>
        <v/>
      </c>
      <c r="AI345" s="1062" t="str">
        <f>IF(A345=AI16,D345,"")</f>
        <v/>
      </c>
      <c r="AJ345" s="1083" t="str">
        <f>IF(A345=AI16,C345,"")</f>
        <v/>
      </c>
      <c r="AK345" s="1084" t="str">
        <f>IF(ISTEXT(AI345),AI345,(AI345/AI22)*AK22)</f>
        <v/>
      </c>
      <c r="AL345" s="1062" t="str">
        <f>IF(A345=AL16,D345,"")</f>
        <v/>
      </c>
      <c r="AM345" s="1085" t="str">
        <f>IF(A345=AL16,C345,"")</f>
        <v/>
      </c>
      <c r="AN345" s="1086" t="str">
        <f>IF(ISTEXT(AL345),AL345,(AL345/AL22)*AN22)</f>
        <v/>
      </c>
      <c r="AO345" s="1062" t="str">
        <f>IF(A345=AO16,D345,"")</f>
        <v/>
      </c>
      <c r="AP345" s="1087" t="str">
        <f>IF(A345=AO16,C345,"")</f>
        <v/>
      </c>
      <c r="AQ345" s="1088" t="str">
        <f>IF(ISTEXT(AO345),AO345,(AO345/AO22)*AQ22)</f>
        <v/>
      </c>
      <c r="AR345" s="1062" t="str">
        <f>IF(A345=AR16,D345,"")</f>
        <v/>
      </c>
      <c r="AS345" s="1089" t="str">
        <f>IF(A345=AR16,C345,"")</f>
        <v/>
      </c>
      <c r="AT345" s="1090" t="str">
        <f>IF(ISTEXT(AR345),AR345,(AR345/AR22)*AT22)</f>
        <v/>
      </c>
      <c r="AU345" s="1062" t="str">
        <f>IF(A345=AU16,D345,"")</f>
        <v/>
      </c>
      <c r="AV345" s="1091" t="str">
        <f>IF(A345=AU16,C345,"")</f>
        <v/>
      </c>
      <c r="AW345" s="1092" t="str">
        <f>IF(ISTEXT(AU345),AU345,(AU345/AU22)*AW22)</f>
        <v/>
      </c>
    </row>
    <row r="346" spans="1:49" ht="18.75">
      <c r="A346" s="1058"/>
      <c r="B346" s="1352"/>
      <c r="C346" s="1409"/>
      <c r="D346" s="1410"/>
      <c r="E346" s="1062" t="str">
        <f>IF(A346=E16,D346,"")</f>
        <v/>
      </c>
      <c r="F346" s="1063" t="str">
        <f>IF(A346=E16,C346,"")</f>
        <v/>
      </c>
      <c r="G346" s="1064" t="str">
        <f>IF(ISTEXT(E346),E346,(E346/E22)*G22)</f>
        <v/>
      </c>
      <c r="H346" s="1062" t="str">
        <f>IF(A346=H16,D346,"")</f>
        <v/>
      </c>
      <c r="I346" s="1065" t="str">
        <f>IF(A346=H16,C346,"")</f>
        <v/>
      </c>
      <c r="J346" s="1066" t="str">
        <f>IF(ISTEXT(H346),H346,(H346/H22)*J22)</f>
        <v/>
      </c>
      <c r="K346" s="1062" t="str">
        <f>IF(A346=K16,D346,"")</f>
        <v/>
      </c>
      <c r="L346" s="1067" t="str">
        <f>IF(A346=K16,C346,"")</f>
        <v/>
      </c>
      <c r="M346" s="1068" t="str">
        <f>IF(ISTEXT(K346),K346,(K346/K22)*M22)</f>
        <v/>
      </c>
      <c r="N346" s="1062" t="str">
        <f>IF(A346=N16,D346,"")</f>
        <v/>
      </c>
      <c r="O346" s="1069" t="str">
        <f>IF(A346=N16,C346,"")</f>
        <v/>
      </c>
      <c r="P346" s="1070" t="str">
        <f>IF(ISTEXT(N346),N346,(N346/N22)*P22)</f>
        <v/>
      </c>
      <c r="Q346" s="1062" t="str">
        <f>IF(A346=Q16,D346,"")</f>
        <v/>
      </c>
      <c r="R346" s="1071" t="str">
        <f>IF(A346=Q16,C346,"")</f>
        <v/>
      </c>
      <c r="S346" s="1072" t="str">
        <f>IF(ISTEXT(Q346),Q346,(Q346/Q22)*S22)</f>
        <v/>
      </c>
      <c r="T346" s="1062" t="str">
        <f>IF(A346=T16,D346,"")</f>
        <v/>
      </c>
      <c r="U346" s="1073" t="str">
        <f>IF(A346=T16,C346,"")</f>
        <v/>
      </c>
      <c r="V346" s="1074" t="str">
        <f>IF(ISTEXT(T346),T346,(T346/T22)*V22)</f>
        <v/>
      </c>
      <c r="W346" s="1062" t="str">
        <f>IF(A346=W16,D346,"")</f>
        <v/>
      </c>
      <c r="X346" s="1075" t="str">
        <f>IF(A346=W16,C346,"")</f>
        <v/>
      </c>
      <c r="Y346" s="1076" t="str">
        <f>IF(ISTEXT(W346),W346,(W346/W22)*Y22)</f>
        <v/>
      </c>
      <c r="Z346" s="1062" t="str">
        <f>IF(A346=Z16,D346,"")</f>
        <v/>
      </c>
      <c r="AA346" s="1077" t="str">
        <f>IF(A346=Z16,C346,"")</f>
        <v/>
      </c>
      <c r="AB346" s="1078" t="str">
        <f>IF(ISTEXT(Z346),Z346,(Z346/Z22)*AB22)</f>
        <v/>
      </c>
      <c r="AC346" s="1062" t="str">
        <f>IF(A346=AC16,D346,"")</f>
        <v/>
      </c>
      <c r="AD346" s="1079" t="str">
        <f>IF(A346=AC16,C346,"")</f>
        <v/>
      </c>
      <c r="AE346" s="1080" t="str">
        <f>IF(ISTEXT(AC346),AC346,(AC346/AC22)*AE22)</f>
        <v/>
      </c>
      <c r="AF346" s="1062" t="str">
        <f>IF(A346=AF16,D346,"")</f>
        <v/>
      </c>
      <c r="AG346" s="1081" t="str">
        <f>IF(A346=AF16,C346,"")</f>
        <v/>
      </c>
      <c r="AH346" s="1082" t="str">
        <f>IF(ISTEXT(AF346),AF346,(AF346/AF22)*AH22)</f>
        <v/>
      </c>
      <c r="AI346" s="1062" t="str">
        <f>IF(A346=AI16,D346,"")</f>
        <v/>
      </c>
      <c r="AJ346" s="1083" t="str">
        <f>IF(A346=AI16,C346,"")</f>
        <v/>
      </c>
      <c r="AK346" s="1084" t="str">
        <f>IF(ISTEXT(AI346),AI346,(AI346/AI22)*AK22)</f>
        <v/>
      </c>
      <c r="AL346" s="1062" t="str">
        <f>IF(A346=AL16,D346,"")</f>
        <v/>
      </c>
      <c r="AM346" s="1085" t="str">
        <f>IF(A346=AL16,C346,"")</f>
        <v/>
      </c>
      <c r="AN346" s="1086" t="str">
        <f>IF(ISTEXT(AL346),AL346,(AL346/AL22)*AN22)</f>
        <v/>
      </c>
      <c r="AO346" s="1062" t="str">
        <f>IF(A346=AO16,D346,"")</f>
        <v/>
      </c>
      <c r="AP346" s="1087" t="str">
        <f>IF(A346=AO16,C346,"")</f>
        <v/>
      </c>
      <c r="AQ346" s="1088" t="str">
        <f>IF(ISTEXT(AO346),AO346,(AO346/AO22)*AQ22)</f>
        <v/>
      </c>
      <c r="AR346" s="1062" t="str">
        <f>IF(A346=AR16,D346,"")</f>
        <v/>
      </c>
      <c r="AS346" s="1089" t="str">
        <f>IF(A346=AR16,C346,"")</f>
        <v/>
      </c>
      <c r="AT346" s="1090" t="str">
        <f>IF(ISTEXT(AR346),AR346,(AR346/AR22)*AT22)</f>
        <v/>
      </c>
      <c r="AU346" s="1062" t="str">
        <f>IF(A346=AU16,D346,"")</f>
        <v/>
      </c>
      <c r="AV346" s="1091" t="str">
        <f>IF(A346=AU16,C346,"")</f>
        <v/>
      </c>
      <c r="AW346" s="1092" t="str">
        <f>IF(ISTEXT(AU346),AU346,(AU346/AU22)*AW22)</f>
        <v/>
      </c>
    </row>
    <row r="347" spans="1:49" ht="18.75">
      <c r="A347" s="1058"/>
      <c r="B347" s="1352"/>
      <c r="C347" s="1409"/>
      <c r="D347" s="1410"/>
      <c r="E347" s="1062" t="str">
        <f>IF(A347=E16,D347,"")</f>
        <v/>
      </c>
      <c r="F347" s="1063" t="str">
        <f>IF(A347=E16,C347,"")</f>
        <v/>
      </c>
      <c r="G347" s="1064" t="str">
        <f>IF(ISTEXT(E347),E347,(E347/E22)*G22)</f>
        <v/>
      </c>
      <c r="H347" s="1062" t="str">
        <f>IF(A347=H16,D347,"")</f>
        <v/>
      </c>
      <c r="I347" s="1065" t="str">
        <f>IF(A347=H16,C347,"")</f>
        <v/>
      </c>
      <c r="J347" s="1066" t="str">
        <f>IF(ISTEXT(H347),H347,(H347/H22)*J22)</f>
        <v/>
      </c>
      <c r="K347" s="1062" t="str">
        <f>IF(A347=K16,D347,"")</f>
        <v/>
      </c>
      <c r="L347" s="1067" t="str">
        <f>IF(A347=K16,C347,"")</f>
        <v/>
      </c>
      <c r="M347" s="1068" t="str">
        <f>IF(ISTEXT(K347),K347,(K347/K22)*M22)</f>
        <v/>
      </c>
      <c r="N347" s="1062" t="str">
        <f>IF(A347=N16,D347,"")</f>
        <v/>
      </c>
      <c r="O347" s="1069" t="str">
        <f>IF(A347=N16,C347,"")</f>
        <v/>
      </c>
      <c r="P347" s="1070" t="str">
        <f>IF(ISTEXT(N347),N347,(N347/N22)*P22)</f>
        <v/>
      </c>
      <c r="Q347" s="1062" t="str">
        <f>IF(A347=Q16,D347,"")</f>
        <v/>
      </c>
      <c r="R347" s="1071" t="str">
        <f>IF(A347=Q16,C347,"")</f>
        <v/>
      </c>
      <c r="S347" s="1072" t="str">
        <f>IF(ISTEXT(Q347),Q347,(Q347/Q22)*S22)</f>
        <v/>
      </c>
      <c r="T347" s="1062" t="str">
        <f>IF(A347=T16,D347,"")</f>
        <v/>
      </c>
      <c r="U347" s="1073" t="str">
        <f>IF(A347=T16,C347,"")</f>
        <v/>
      </c>
      <c r="V347" s="1074" t="str">
        <f>IF(ISTEXT(T347),T347,(T347/T22)*V22)</f>
        <v/>
      </c>
      <c r="W347" s="1062" t="str">
        <f>IF(A347=W16,D347,"")</f>
        <v/>
      </c>
      <c r="X347" s="1075" t="str">
        <f>IF(A347=W16,C347,"")</f>
        <v/>
      </c>
      <c r="Y347" s="1076" t="str">
        <f>IF(ISTEXT(W347),W347,(W347/W22)*Y22)</f>
        <v/>
      </c>
      <c r="Z347" s="1062" t="str">
        <f>IF(A347=Z16,D347,"")</f>
        <v/>
      </c>
      <c r="AA347" s="1077" t="str">
        <f>IF(A347=Z16,C347,"")</f>
        <v/>
      </c>
      <c r="AB347" s="1078" t="str">
        <f>IF(ISTEXT(Z347),Z347,(Z347/Z22)*AB22)</f>
        <v/>
      </c>
      <c r="AC347" s="1062" t="str">
        <f>IF(A347=AC16,D347,"")</f>
        <v/>
      </c>
      <c r="AD347" s="1079" t="str">
        <f>IF(A347=AC16,C347,"")</f>
        <v/>
      </c>
      <c r="AE347" s="1080" t="str">
        <f>IF(ISTEXT(AC347),AC347,(AC347/AC22)*AE22)</f>
        <v/>
      </c>
      <c r="AF347" s="1062" t="str">
        <f>IF(A347=AF16,D347,"")</f>
        <v/>
      </c>
      <c r="AG347" s="1081" t="str">
        <f>IF(A347=AF16,C347,"")</f>
        <v/>
      </c>
      <c r="AH347" s="1082" t="str">
        <f>IF(ISTEXT(AF347),AF347,(AF347/AF22)*AH22)</f>
        <v/>
      </c>
      <c r="AI347" s="1062" t="str">
        <f>IF(A347=AI16,D347,"")</f>
        <v/>
      </c>
      <c r="AJ347" s="1083" t="str">
        <f>IF(A347=AI16,C347,"")</f>
        <v/>
      </c>
      <c r="AK347" s="1084" t="str">
        <f>IF(ISTEXT(AI347),AI347,(AI347/AI22)*AK22)</f>
        <v/>
      </c>
      <c r="AL347" s="1062" t="str">
        <f>IF(A347=AL16,D347,"")</f>
        <v/>
      </c>
      <c r="AM347" s="1085" t="str">
        <f>IF(A347=AL16,C347,"")</f>
        <v/>
      </c>
      <c r="AN347" s="1086" t="str">
        <f>IF(ISTEXT(AL347),AL347,(AL347/AL22)*AN22)</f>
        <v/>
      </c>
      <c r="AO347" s="1062" t="str">
        <f>IF(A347=AO16,D347,"")</f>
        <v/>
      </c>
      <c r="AP347" s="1087" t="str">
        <f>IF(A347=AO16,C347,"")</f>
        <v/>
      </c>
      <c r="AQ347" s="1088" t="str">
        <f>IF(ISTEXT(AO347),AO347,(AO347/AO22)*AQ22)</f>
        <v/>
      </c>
      <c r="AR347" s="1062" t="str">
        <f>IF(A347=AR16,D347,"")</f>
        <v/>
      </c>
      <c r="AS347" s="1089" t="str">
        <f>IF(A347=AR16,C347,"")</f>
        <v/>
      </c>
      <c r="AT347" s="1090" t="str">
        <f>IF(ISTEXT(AR347),AR347,(AR347/AR22)*AT22)</f>
        <v/>
      </c>
      <c r="AU347" s="1062" t="str">
        <f>IF(A347=AU16,D347,"")</f>
        <v/>
      </c>
      <c r="AV347" s="1091" t="str">
        <f>IF(A347=AU16,C347,"")</f>
        <v/>
      </c>
      <c r="AW347" s="1092" t="str">
        <f>IF(ISTEXT(AU347),AU347,(AU347/AU22)*AW22)</f>
        <v/>
      </c>
    </row>
    <row r="348" spans="1:49" ht="18.75">
      <c r="A348" s="1058"/>
      <c r="B348" s="1352"/>
      <c r="C348" s="1409"/>
      <c r="D348" s="1410"/>
      <c r="E348" s="1062" t="str">
        <f>IF(A348=E16,D348,"")</f>
        <v/>
      </c>
      <c r="F348" s="1063" t="str">
        <f>IF(A348=E16,C348,"")</f>
        <v/>
      </c>
      <c r="G348" s="1064" t="str">
        <f>IF(ISTEXT(E348),E348,(E348/E22)*G22)</f>
        <v/>
      </c>
      <c r="H348" s="1062" t="str">
        <f>IF(A348=H16,D348,"")</f>
        <v/>
      </c>
      <c r="I348" s="1065" t="str">
        <f>IF(A348=H16,C348,"")</f>
        <v/>
      </c>
      <c r="J348" s="1066" t="str">
        <f>IF(ISTEXT(H348),H348,(H348/H22)*J22)</f>
        <v/>
      </c>
      <c r="K348" s="1062" t="str">
        <f>IF(A348=K16,D348,"")</f>
        <v/>
      </c>
      <c r="L348" s="1067" t="str">
        <f>IF(A348=K16,C348,"")</f>
        <v/>
      </c>
      <c r="M348" s="1068" t="str">
        <f>IF(ISTEXT(K348),K348,(K348/K22)*M22)</f>
        <v/>
      </c>
      <c r="N348" s="1062" t="str">
        <f>IF(A348=N16,D348,"")</f>
        <v/>
      </c>
      <c r="O348" s="1069" t="str">
        <f>IF(A348=N16,C348,"")</f>
        <v/>
      </c>
      <c r="P348" s="1070" t="str">
        <f>IF(ISTEXT(N348),N348,(N348/N22)*P22)</f>
        <v/>
      </c>
      <c r="Q348" s="1062" t="str">
        <f>IF(A348=Q16,D348,"")</f>
        <v/>
      </c>
      <c r="R348" s="1071" t="str">
        <f>IF(A348=Q16,C348,"")</f>
        <v/>
      </c>
      <c r="S348" s="1072" t="str">
        <f>IF(ISTEXT(Q348),Q348,(Q348/Q22)*S22)</f>
        <v/>
      </c>
      <c r="T348" s="1062" t="str">
        <f>IF(A348=T16,D348,"")</f>
        <v/>
      </c>
      <c r="U348" s="1073" t="str">
        <f>IF(A348=T16,C348,"")</f>
        <v/>
      </c>
      <c r="V348" s="1074" t="str">
        <f>IF(ISTEXT(T348),T348,(T348/T22)*V22)</f>
        <v/>
      </c>
      <c r="W348" s="1062" t="str">
        <f>IF(A348=W16,D348,"")</f>
        <v/>
      </c>
      <c r="X348" s="1075" t="str">
        <f>IF(A348=W16,C348,"")</f>
        <v/>
      </c>
      <c r="Y348" s="1076" t="str">
        <f>IF(ISTEXT(W348),W348,(W348/W22)*Y22)</f>
        <v/>
      </c>
      <c r="Z348" s="1062" t="str">
        <f>IF(A348=Z16,D348,"")</f>
        <v/>
      </c>
      <c r="AA348" s="1077" t="str">
        <f>IF(A348=Z16,C348,"")</f>
        <v/>
      </c>
      <c r="AB348" s="1078" t="str">
        <f>IF(ISTEXT(Z348),Z348,(Z348/Z22)*AB22)</f>
        <v/>
      </c>
      <c r="AC348" s="1062" t="str">
        <f>IF(A348=AC16,D348,"")</f>
        <v/>
      </c>
      <c r="AD348" s="1079" t="str">
        <f>IF(A348=AC16,C348,"")</f>
        <v/>
      </c>
      <c r="AE348" s="1080" t="str">
        <f>IF(ISTEXT(AC348),AC348,(AC348/AC22)*AE22)</f>
        <v/>
      </c>
      <c r="AF348" s="1062" t="str">
        <f>IF(A348=AF16,D348,"")</f>
        <v/>
      </c>
      <c r="AG348" s="1081" t="str">
        <f>IF(A348=AF16,C348,"")</f>
        <v/>
      </c>
      <c r="AH348" s="1082" t="str">
        <f>IF(ISTEXT(AF348),AF348,(AF348/AF22)*AH22)</f>
        <v/>
      </c>
      <c r="AI348" s="1062" t="str">
        <f>IF(A348=AI16,D348,"")</f>
        <v/>
      </c>
      <c r="AJ348" s="1083" t="str">
        <f>IF(A348=AI16,C348,"")</f>
        <v/>
      </c>
      <c r="AK348" s="1084" t="str">
        <f>IF(ISTEXT(AI348),AI348,(AI348/AI22)*AK22)</f>
        <v/>
      </c>
      <c r="AL348" s="1062" t="str">
        <f>IF(A348=AL16,D348,"")</f>
        <v/>
      </c>
      <c r="AM348" s="1085" t="str">
        <f>IF(A348=AL16,C348,"")</f>
        <v/>
      </c>
      <c r="AN348" s="1086" t="str">
        <f>IF(ISTEXT(AL348),AL348,(AL348/AL22)*AN22)</f>
        <v/>
      </c>
      <c r="AO348" s="1062" t="str">
        <f>IF(A348=AO16,D348,"")</f>
        <v/>
      </c>
      <c r="AP348" s="1087" t="str">
        <f>IF(A348=AO16,C348,"")</f>
        <v/>
      </c>
      <c r="AQ348" s="1088" t="str">
        <f>IF(ISTEXT(AO348),AO348,(AO348/AO22)*AQ22)</f>
        <v/>
      </c>
      <c r="AR348" s="1062" t="str">
        <f>IF(A348=AR16,D348,"")</f>
        <v/>
      </c>
      <c r="AS348" s="1089" t="str">
        <f>IF(A348=AR16,C348,"")</f>
        <v/>
      </c>
      <c r="AT348" s="1090" t="str">
        <f>IF(ISTEXT(AR348),AR348,(AR348/AR22)*AT22)</f>
        <v/>
      </c>
      <c r="AU348" s="1062" t="str">
        <f>IF(A348=AU16,D348,"")</f>
        <v/>
      </c>
      <c r="AV348" s="1091" t="str">
        <f>IF(A348=AU16,C348,"")</f>
        <v/>
      </c>
      <c r="AW348" s="1092" t="str">
        <f>IF(ISTEXT(AU348),AU348,(AU348/AU22)*AW22)</f>
        <v/>
      </c>
    </row>
    <row r="349" spans="1:49" ht="18.75">
      <c r="A349" s="1058"/>
      <c r="B349" s="1352"/>
      <c r="C349" s="1409"/>
      <c r="D349" s="1410"/>
      <c r="E349" s="1062" t="str">
        <f>IF(A349=E16,D349,"")</f>
        <v/>
      </c>
      <c r="F349" s="1063" t="str">
        <f>IF(A349=E16,C349,"")</f>
        <v/>
      </c>
      <c r="G349" s="1064" t="str">
        <f>IF(ISTEXT(E349),E349,(E349/E22)*G22)</f>
        <v/>
      </c>
      <c r="H349" s="1062" t="str">
        <f>IF(A349=H16,D349,"")</f>
        <v/>
      </c>
      <c r="I349" s="1065" t="str">
        <f>IF(A349=H16,C349,"")</f>
        <v/>
      </c>
      <c r="J349" s="1066" t="str">
        <f>IF(ISTEXT(H349),H349,(H349/H22)*J22)</f>
        <v/>
      </c>
      <c r="K349" s="1062" t="str">
        <f>IF(A349=K16,D349,"")</f>
        <v/>
      </c>
      <c r="L349" s="1067" t="str">
        <f>IF(A349=K16,C349,"")</f>
        <v/>
      </c>
      <c r="M349" s="1068" t="str">
        <f>IF(ISTEXT(K349),K349,(K349/K22)*M22)</f>
        <v/>
      </c>
      <c r="N349" s="1062" t="str">
        <f>IF(A349=N16,D349,"")</f>
        <v/>
      </c>
      <c r="O349" s="1069" t="str">
        <f>IF(A349=N16,C349,"")</f>
        <v/>
      </c>
      <c r="P349" s="1070" t="str">
        <f>IF(ISTEXT(N349),N349,(N349/N22)*P22)</f>
        <v/>
      </c>
      <c r="Q349" s="1062" t="str">
        <f>IF(A349=Q16,D349,"")</f>
        <v/>
      </c>
      <c r="R349" s="1071" t="str">
        <f>IF(A349=Q16,C349,"")</f>
        <v/>
      </c>
      <c r="S349" s="1072" t="str">
        <f>IF(ISTEXT(Q349),Q349,(Q349/Q22)*S22)</f>
        <v/>
      </c>
      <c r="T349" s="1062" t="str">
        <f>IF(A349=T16,D349,"")</f>
        <v/>
      </c>
      <c r="U349" s="1073" t="str">
        <f>IF(A349=T16,C349,"")</f>
        <v/>
      </c>
      <c r="V349" s="1074" t="str">
        <f>IF(ISTEXT(T349),T349,(T349/T22)*V22)</f>
        <v/>
      </c>
      <c r="W349" s="1062" t="str">
        <f>IF(A349=W16,D349,"")</f>
        <v/>
      </c>
      <c r="X349" s="1075" t="str">
        <f>IF(A349=W16,C349,"")</f>
        <v/>
      </c>
      <c r="Y349" s="1076" t="str">
        <f>IF(ISTEXT(W349),W349,(W349/W22)*Y22)</f>
        <v/>
      </c>
      <c r="Z349" s="1062" t="str">
        <f>IF(A349=Z16,D349,"")</f>
        <v/>
      </c>
      <c r="AA349" s="1077" t="str">
        <f>IF(A349=Z16,C349,"")</f>
        <v/>
      </c>
      <c r="AB349" s="1078" t="str">
        <f>IF(ISTEXT(Z349),Z349,(Z349/Z22)*AB22)</f>
        <v/>
      </c>
      <c r="AC349" s="1062" t="str">
        <f>IF(A349=AC16,D349,"")</f>
        <v/>
      </c>
      <c r="AD349" s="1079" t="str">
        <f>IF(A349=AC16,C349,"")</f>
        <v/>
      </c>
      <c r="AE349" s="1080" t="str">
        <f>IF(ISTEXT(AC349),AC349,(AC349/AC22)*AE22)</f>
        <v/>
      </c>
      <c r="AF349" s="1062" t="str">
        <f>IF(A349=AF16,D349,"")</f>
        <v/>
      </c>
      <c r="AG349" s="1081" t="str">
        <f>IF(A349=AF16,C349,"")</f>
        <v/>
      </c>
      <c r="AH349" s="1082" t="str">
        <f>IF(ISTEXT(AF349),AF349,(AF349/AF22)*AH22)</f>
        <v/>
      </c>
      <c r="AI349" s="1062" t="str">
        <f>IF(A349=AI16,D349,"")</f>
        <v/>
      </c>
      <c r="AJ349" s="1083" t="str">
        <f>IF(A349=AI16,C349,"")</f>
        <v/>
      </c>
      <c r="AK349" s="1084" t="str">
        <f>IF(ISTEXT(AI349),AI349,(AI349/AI22)*AK22)</f>
        <v/>
      </c>
      <c r="AL349" s="1062" t="str">
        <f>IF(A349=AL16,D349,"")</f>
        <v/>
      </c>
      <c r="AM349" s="1085" t="str">
        <f>IF(A349=AL16,C349,"")</f>
        <v/>
      </c>
      <c r="AN349" s="1086" t="str">
        <f>IF(ISTEXT(AL349),AL349,(AL349/AL22)*AN22)</f>
        <v/>
      </c>
      <c r="AO349" s="1062" t="str">
        <f>IF(A349=AO16,D349,"")</f>
        <v/>
      </c>
      <c r="AP349" s="1087" t="str">
        <f>IF(A349=AO16,C349,"")</f>
        <v/>
      </c>
      <c r="AQ349" s="1088" t="str">
        <f>IF(ISTEXT(AO349),AO349,(AO349/AO22)*AQ22)</f>
        <v/>
      </c>
      <c r="AR349" s="1062" t="str">
        <f>IF(A349=AR16,D349,"")</f>
        <v/>
      </c>
      <c r="AS349" s="1089" t="str">
        <f>IF(A349=AR16,C349,"")</f>
        <v/>
      </c>
      <c r="AT349" s="1090" t="str">
        <f>IF(ISTEXT(AR349),AR349,(AR349/AR22)*AT22)</f>
        <v/>
      </c>
      <c r="AU349" s="1062" t="str">
        <f>IF(A349=AU16,D349,"")</f>
        <v/>
      </c>
      <c r="AV349" s="1091" t="str">
        <f>IF(A349=AU16,C349,"")</f>
        <v/>
      </c>
      <c r="AW349" s="1092" t="str">
        <f>IF(ISTEXT(AU349),AU349,(AU349/AU22)*AW22)</f>
        <v/>
      </c>
    </row>
    <row r="350" spans="1:49" ht="18.75">
      <c r="A350" s="1058"/>
      <c r="B350" s="1352"/>
      <c r="C350" s="1409"/>
      <c r="D350" s="1410"/>
      <c r="E350" s="1062" t="str">
        <f>IF(A350=E16,D350,"")</f>
        <v/>
      </c>
      <c r="F350" s="1063" t="str">
        <f>IF(A350=E16,C350,"")</f>
        <v/>
      </c>
      <c r="G350" s="1064" t="str">
        <f>IF(ISTEXT(E350),E350,(E350/E22)*G22)</f>
        <v/>
      </c>
      <c r="H350" s="1062" t="str">
        <f>IF(A350=H16,D350,"")</f>
        <v/>
      </c>
      <c r="I350" s="1065" t="str">
        <f>IF(A350=H16,C350,"")</f>
        <v/>
      </c>
      <c r="J350" s="1066" t="str">
        <f>IF(ISTEXT(H350),H350,(H350/H22)*J22)</f>
        <v/>
      </c>
      <c r="K350" s="1062" t="str">
        <f>IF(A350=K16,D350,"")</f>
        <v/>
      </c>
      <c r="L350" s="1067" t="str">
        <f>IF(A350=K16,C350,"")</f>
        <v/>
      </c>
      <c r="M350" s="1068" t="str">
        <f>IF(ISTEXT(K350),K350,(K350/K22)*M22)</f>
        <v/>
      </c>
      <c r="N350" s="1062" t="str">
        <f>IF(A350=N16,D350,"")</f>
        <v/>
      </c>
      <c r="O350" s="1069" t="str">
        <f>IF(A350=N16,C350,"")</f>
        <v/>
      </c>
      <c r="P350" s="1070" t="str">
        <f>IF(ISTEXT(N350),N350,(N350/N22)*P22)</f>
        <v/>
      </c>
      <c r="Q350" s="1062" t="str">
        <f>IF(A350=Q16,D350,"")</f>
        <v/>
      </c>
      <c r="R350" s="1071" t="str">
        <f>IF(A350=Q16,C350,"")</f>
        <v/>
      </c>
      <c r="S350" s="1072" t="str">
        <f>IF(ISTEXT(Q350),Q350,(Q350/Q22)*S22)</f>
        <v/>
      </c>
      <c r="T350" s="1062" t="str">
        <f>IF(A350=T16,D350,"")</f>
        <v/>
      </c>
      <c r="U350" s="1073" t="str">
        <f>IF(A350=T16,C350,"")</f>
        <v/>
      </c>
      <c r="V350" s="1074" t="str">
        <f>IF(ISTEXT(T350),T350,(T350/T22)*V22)</f>
        <v/>
      </c>
      <c r="W350" s="1062" t="str">
        <f>IF(A350=W16,D350,"")</f>
        <v/>
      </c>
      <c r="X350" s="1075" t="str">
        <f>IF(A350=W16,C350,"")</f>
        <v/>
      </c>
      <c r="Y350" s="1076" t="str">
        <f>IF(ISTEXT(W350),W350,(W350/W22)*Y22)</f>
        <v/>
      </c>
      <c r="Z350" s="1062" t="str">
        <f>IF(A350=Z16,D350,"")</f>
        <v/>
      </c>
      <c r="AA350" s="1077" t="str">
        <f>IF(A350=Z16,C350,"")</f>
        <v/>
      </c>
      <c r="AB350" s="1078" t="str">
        <f>IF(ISTEXT(Z350),Z350,(Z350/Z22)*AB22)</f>
        <v/>
      </c>
      <c r="AC350" s="1062" t="str">
        <f>IF(A350=AC16,D350,"")</f>
        <v/>
      </c>
      <c r="AD350" s="1079" t="str">
        <f>IF(A350=AC16,C350,"")</f>
        <v/>
      </c>
      <c r="AE350" s="1080" t="str">
        <f>IF(ISTEXT(AC350),AC350,(AC350/AC22)*AE22)</f>
        <v/>
      </c>
      <c r="AF350" s="1062" t="str">
        <f>IF(A350=AF16,D350,"")</f>
        <v/>
      </c>
      <c r="AG350" s="1081" t="str">
        <f>IF(A350=AF16,C350,"")</f>
        <v/>
      </c>
      <c r="AH350" s="1082" t="str">
        <f>IF(ISTEXT(AF350),AF350,(AF350/AF22)*AH22)</f>
        <v/>
      </c>
      <c r="AI350" s="1062" t="str">
        <f>IF(A350=AI16,D350,"")</f>
        <v/>
      </c>
      <c r="AJ350" s="1083" t="str">
        <f>IF(A350=AI16,C350,"")</f>
        <v/>
      </c>
      <c r="AK350" s="1084" t="str">
        <f>IF(ISTEXT(AI350),AI350,(AI350/AI22)*AK22)</f>
        <v/>
      </c>
      <c r="AL350" s="1062" t="str">
        <f>IF(A350=AL16,D350,"")</f>
        <v/>
      </c>
      <c r="AM350" s="1085" t="str">
        <f>IF(A350=AL16,C350,"")</f>
        <v/>
      </c>
      <c r="AN350" s="1086" t="str">
        <f>IF(ISTEXT(AL350),AL350,(AL350/AL22)*AN22)</f>
        <v/>
      </c>
      <c r="AO350" s="1062" t="str">
        <f>IF(A350=AO16,D350,"")</f>
        <v/>
      </c>
      <c r="AP350" s="1087" t="str">
        <f>IF(A350=AO16,C350,"")</f>
        <v/>
      </c>
      <c r="AQ350" s="1088" t="str">
        <f>IF(ISTEXT(AO350),AO350,(AO350/AO22)*AQ22)</f>
        <v/>
      </c>
      <c r="AR350" s="1062" t="str">
        <f>IF(A350=AR16,D350,"")</f>
        <v/>
      </c>
      <c r="AS350" s="1089" t="str">
        <f>IF(A350=AR16,C350,"")</f>
        <v/>
      </c>
      <c r="AT350" s="1090" t="str">
        <f>IF(ISTEXT(AR350),AR350,(AR350/AR22)*AT22)</f>
        <v/>
      </c>
      <c r="AU350" s="1062" t="str">
        <f>IF(A350=AU16,D350,"")</f>
        <v/>
      </c>
      <c r="AV350" s="1091" t="str">
        <f>IF(A350=AU16,C350,"")</f>
        <v/>
      </c>
      <c r="AW350" s="1092" t="str">
        <f>IF(ISTEXT(AU350),AU350,(AU350/AU22)*AW22)</f>
        <v/>
      </c>
    </row>
    <row r="351" spans="1:49" ht="18.75">
      <c r="A351" s="1058"/>
      <c r="B351" s="1352"/>
      <c r="C351" s="1409"/>
      <c r="D351" s="1410"/>
      <c r="E351" s="1062" t="str">
        <f>IF(A351=E16,D351,"")</f>
        <v/>
      </c>
      <c r="F351" s="1063" t="str">
        <f>IF(A351=E16,C351,"")</f>
        <v/>
      </c>
      <c r="G351" s="1064" t="str">
        <f>IF(ISTEXT(E351),E351,(E351/E22)*G22)</f>
        <v/>
      </c>
      <c r="H351" s="1062" t="str">
        <f>IF(A351=H16,D351,"")</f>
        <v/>
      </c>
      <c r="I351" s="1065" t="str">
        <f>IF(A351=H16,C351,"")</f>
        <v/>
      </c>
      <c r="J351" s="1066" t="str">
        <f>IF(ISTEXT(H351),H351,(H351/H22)*J22)</f>
        <v/>
      </c>
      <c r="K351" s="1062" t="str">
        <f>IF(A351=K16,D351,"")</f>
        <v/>
      </c>
      <c r="L351" s="1067" t="str">
        <f>IF(A351=K16,C351,"")</f>
        <v/>
      </c>
      <c r="M351" s="1068" t="str">
        <f>IF(ISTEXT(K351),K351,(K351/K22)*M22)</f>
        <v/>
      </c>
      <c r="N351" s="1062" t="str">
        <f>IF(A351=N16,D351,"")</f>
        <v/>
      </c>
      <c r="O351" s="1069" t="str">
        <f>IF(A351=N16,C351,"")</f>
        <v/>
      </c>
      <c r="P351" s="1070" t="str">
        <f>IF(ISTEXT(N351),N351,(N351/N22)*P22)</f>
        <v/>
      </c>
      <c r="Q351" s="1062" t="str">
        <f>IF(A351=Q16,D351,"")</f>
        <v/>
      </c>
      <c r="R351" s="1071" t="str">
        <f>IF(A351=Q16,C351,"")</f>
        <v/>
      </c>
      <c r="S351" s="1072" t="str">
        <f>IF(ISTEXT(Q351),Q351,(Q351/Q22)*S22)</f>
        <v/>
      </c>
      <c r="T351" s="1062" t="str">
        <f>IF(A351=T16,D351,"")</f>
        <v/>
      </c>
      <c r="U351" s="1073" t="str">
        <f>IF(A351=T16,C351,"")</f>
        <v/>
      </c>
      <c r="V351" s="1074" t="str">
        <f>IF(ISTEXT(T351),T351,(T351/T22)*V22)</f>
        <v/>
      </c>
      <c r="W351" s="1062" t="str">
        <f>IF(A351=W16,D351,"")</f>
        <v/>
      </c>
      <c r="X351" s="1075" t="str">
        <f>IF(A351=W16,C351,"")</f>
        <v/>
      </c>
      <c r="Y351" s="1076" t="str">
        <f>IF(ISTEXT(W351),W351,(W351/W22)*Y22)</f>
        <v/>
      </c>
      <c r="Z351" s="1062" t="str">
        <f>IF(A351=Z16,D351,"")</f>
        <v/>
      </c>
      <c r="AA351" s="1077" t="str">
        <f>IF(A351=Z16,C351,"")</f>
        <v/>
      </c>
      <c r="AB351" s="1078" t="str">
        <f>IF(ISTEXT(Z351),Z351,(Z351/Z22)*AB22)</f>
        <v/>
      </c>
      <c r="AC351" s="1062" t="str">
        <f>IF(A351=AC16,D351,"")</f>
        <v/>
      </c>
      <c r="AD351" s="1079" t="str">
        <f>IF(A351=AC16,C351,"")</f>
        <v/>
      </c>
      <c r="AE351" s="1080" t="str">
        <f>IF(ISTEXT(AC351),AC351,(AC351/AC22)*AE22)</f>
        <v/>
      </c>
      <c r="AF351" s="1062" t="str">
        <f>IF(A351=AF16,D351,"")</f>
        <v/>
      </c>
      <c r="AG351" s="1081" t="str">
        <f>IF(A351=AF16,C351,"")</f>
        <v/>
      </c>
      <c r="AH351" s="1082" t="str">
        <f>IF(ISTEXT(AF351),AF351,(AF351/AF22)*AH22)</f>
        <v/>
      </c>
      <c r="AI351" s="1062" t="str">
        <f>IF(A351=AI16,D351,"")</f>
        <v/>
      </c>
      <c r="AJ351" s="1083" t="str">
        <f>IF(A351=AI16,C351,"")</f>
        <v/>
      </c>
      <c r="AK351" s="1084" t="str">
        <f>IF(ISTEXT(AI351),AI351,(AI351/AI22)*AK22)</f>
        <v/>
      </c>
      <c r="AL351" s="1062" t="str">
        <f>IF(A351=AL16,D351,"")</f>
        <v/>
      </c>
      <c r="AM351" s="1085" t="str">
        <f>IF(A351=AL16,C351,"")</f>
        <v/>
      </c>
      <c r="AN351" s="1086" t="str">
        <f>IF(ISTEXT(AL351),AL351,(AL351/AL22)*AN22)</f>
        <v/>
      </c>
      <c r="AO351" s="1062" t="str">
        <f>IF(A351=AO16,D351,"")</f>
        <v/>
      </c>
      <c r="AP351" s="1087" t="str">
        <f>IF(A351=AO16,C351,"")</f>
        <v/>
      </c>
      <c r="AQ351" s="1088" t="str">
        <f>IF(ISTEXT(AO351),AO351,(AO351/AO22)*AQ22)</f>
        <v/>
      </c>
      <c r="AR351" s="1062" t="str">
        <f>IF(A351=AR16,D351,"")</f>
        <v/>
      </c>
      <c r="AS351" s="1089" t="str">
        <f>IF(A351=AR16,C351,"")</f>
        <v/>
      </c>
      <c r="AT351" s="1090" t="str">
        <f>IF(ISTEXT(AR351),AR351,(AR351/AR22)*AT22)</f>
        <v/>
      </c>
      <c r="AU351" s="1062" t="str">
        <f>IF(A351=AU16,D351,"")</f>
        <v/>
      </c>
      <c r="AV351" s="1091" t="str">
        <f>IF(A351=AU16,C351,"")</f>
        <v/>
      </c>
      <c r="AW351" s="1092" t="str">
        <f>IF(ISTEXT(AU351),AU351,(AU351/AU22)*AW22)</f>
        <v/>
      </c>
    </row>
    <row r="352" spans="1:49" ht="18.75">
      <c r="A352" s="1058"/>
      <c r="B352" s="1352"/>
      <c r="C352" s="1409"/>
      <c r="D352" s="1410"/>
      <c r="E352" s="1062" t="str">
        <f>IF(A352=E16,D352,"")</f>
        <v/>
      </c>
      <c r="F352" s="1063" t="str">
        <f>IF(A352=E16,C352,"")</f>
        <v/>
      </c>
      <c r="G352" s="1064" t="str">
        <f>IF(ISTEXT(E352),E352,(E352/E22)*G22)</f>
        <v/>
      </c>
      <c r="H352" s="1062" t="str">
        <f>IF(A352=H16,D352,"")</f>
        <v/>
      </c>
      <c r="I352" s="1065" t="str">
        <f>IF(A352=H16,C352,"")</f>
        <v/>
      </c>
      <c r="J352" s="1066" t="str">
        <f>IF(ISTEXT(H352),H352,(H352/H22)*J22)</f>
        <v/>
      </c>
      <c r="K352" s="1062" t="str">
        <f>IF(A352=K16,D352,"")</f>
        <v/>
      </c>
      <c r="L352" s="1067" t="str">
        <f>IF(A352=K16,C352,"")</f>
        <v/>
      </c>
      <c r="M352" s="1068" t="str">
        <f>IF(ISTEXT(K352),K352,(K352/K22)*M22)</f>
        <v/>
      </c>
      <c r="N352" s="1062" t="str">
        <f>IF(A352=N16,D352,"")</f>
        <v/>
      </c>
      <c r="O352" s="1069" t="str">
        <f>IF(A352=N16,C352,"")</f>
        <v/>
      </c>
      <c r="P352" s="1070" t="str">
        <f>IF(ISTEXT(N352),N352,(N352/N22)*P22)</f>
        <v/>
      </c>
      <c r="Q352" s="1062" t="str">
        <f>IF(A352=Q16,D352,"")</f>
        <v/>
      </c>
      <c r="R352" s="1071" t="str">
        <f>IF(A352=Q16,C352,"")</f>
        <v/>
      </c>
      <c r="S352" s="1072" t="str">
        <f>IF(ISTEXT(Q352),Q352,(Q352/Q22)*S22)</f>
        <v/>
      </c>
      <c r="T352" s="1062" t="str">
        <f>IF(A352=T16,D352,"")</f>
        <v/>
      </c>
      <c r="U352" s="1073" t="str">
        <f>IF(A352=T16,C352,"")</f>
        <v/>
      </c>
      <c r="V352" s="1074" t="str">
        <f>IF(ISTEXT(T352),T352,(T352/T22)*V22)</f>
        <v/>
      </c>
      <c r="W352" s="1062" t="str">
        <f>IF(A352=W16,D352,"")</f>
        <v/>
      </c>
      <c r="X352" s="1075" t="str">
        <f>IF(A352=W16,C352,"")</f>
        <v/>
      </c>
      <c r="Y352" s="1076" t="str">
        <f>IF(ISTEXT(W352),W352,(W352/W22)*Y22)</f>
        <v/>
      </c>
      <c r="Z352" s="1062" t="str">
        <f>IF(A352=Z16,D352,"")</f>
        <v/>
      </c>
      <c r="AA352" s="1077" t="str">
        <f>IF(A352=Z16,C352,"")</f>
        <v/>
      </c>
      <c r="AB352" s="1078" t="str">
        <f>IF(ISTEXT(Z352),Z352,(Z352/Z22)*AB22)</f>
        <v/>
      </c>
      <c r="AC352" s="1062" t="str">
        <f>IF(A352=AC16,D352,"")</f>
        <v/>
      </c>
      <c r="AD352" s="1079" t="str">
        <f>IF(A352=AC16,C352,"")</f>
        <v/>
      </c>
      <c r="AE352" s="1080" t="str">
        <f>IF(ISTEXT(AC352),AC352,(AC352/AC22)*AE22)</f>
        <v/>
      </c>
      <c r="AF352" s="1062" t="str">
        <f>IF(A352=AF16,D352,"")</f>
        <v/>
      </c>
      <c r="AG352" s="1081" t="str">
        <f>IF(A352=AF16,C352,"")</f>
        <v/>
      </c>
      <c r="AH352" s="1082" t="str">
        <f>IF(ISTEXT(AF352),AF352,(AF352/AF22)*AH22)</f>
        <v/>
      </c>
      <c r="AI352" s="1062" t="str">
        <f>IF(A352=AI16,D352,"")</f>
        <v/>
      </c>
      <c r="AJ352" s="1083" t="str">
        <f>IF(A352=AI16,C352,"")</f>
        <v/>
      </c>
      <c r="AK352" s="1084" t="str">
        <f>IF(ISTEXT(AI352),AI352,(AI352/AI22)*AK22)</f>
        <v/>
      </c>
      <c r="AL352" s="1062" t="str">
        <f>IF(A352=AL16,D352,"")</f>
        <v/>
      </c>
      <c r="AM352" s="1085" t="str">
        <f>IF(A352=AL16,C352,"")</f>
        <v/>
      </c>
      <c r="AN352" s="1086" t="str">
        <f>IF(ISTEXT(AL352),AL352,(AL352/AL22)*AN22)</f>
        <v/>
      </c>
      <c r="AO352" s="1062" t="str">
        <f>IF(A352=AO16,D352,"")</f>
        <v/>
      </c>
      <c r="AP352" s="1087" t="str">
        <f>IF(A352=AO16,C352,"")</f>
        <v/>
      </c>
      <c r="AQ352" s="1088" t="str">
        <f>IF(ISTEXT(AO352),AO352,(AO352/AO22)*AQ22)</f>
        <v/>
      </c>
      <c r="AR352" s="1062" t="str">
        <f>IF(A352=AR16,D352,"")</f>
        <v/>
      </c>
      <c r="AS352" s="1089" t="str">
        <f>IF(A352=AR16,C352,"")</f>
        <v/>
      </c>
      <c r="AT352" s="1090" t="str">
        <f>IF(ISTEXT(AR352),AR352,(AR352/AR22)*AT22)</f>
        <v/>
      </c>
      <c r="AU352" s="1062" t="str">
        <f>IF(A352=AU16,D352,"")</f>
        <v/>
      </c>
      <c r="AV352" s="1091" t="str">
        <f>IF(A352=AU16,C352,"")</f>
        <v/>
      </c>
      <c r="AW352" s="1092" t="str">
        <f>IF(ISTEXT(AU352),AU352,(AU352/AU22)*AW22)</f>
        <v/>
      </c>
    </row>
    <row r="353" spans="1:49" ht="18.75">
      <c r="A353" s="1058"/>
      <c r="B353" s="1352"/>
      <c r="C353" s="1409"/>
      <c r="D353" s="1410"/>
      <c r="E353" s="1062" t="str">
        <f>IF(A353=E16,D353,"")</f>
        <v/>
      </c>
      <c r="F353" s="1063" t="str">
        <f>IF(A353=E16,C353,"")</f>
        <v/>
      </c>
      <c r="G353" s="1064" t="str">
        <f>IF(ISTEXT(E353),E353,(E353/E22)*G22)</f>
        <v/>
      </c>
      <c r="H353" s="1062" t="str">
        <f>IF(A353=H16,D353,"")</f>
        <v/>
      </c>
      <c r="I353" s="1065" t="str">
        <f>IF(A353=H16,C353,"")</f>
        <v/>
      </c>
      <c r="J353" s="1066" t="str">
        <f>IF(ISTEXT(H353),H353,(H353/H22)*J22)</f>
        <v/>
      </c>
      <c r="K353" s="1062" t="str">
        <f>IF(A353=K16,D353,"")</f>
        <v/>
      </c>
      <c r="L353" s="1067" t="str">
        <f>IF(A353=K16,C353,"")</f>
        <v/>
      </c>
      <c r="M353" s="1068" t="str">
        <f>IF(ISTEXT(K353),K353,(K353/K22)*M22)</f>
        <v/>
      </c>
      <c r="N353" s="1062" t="str">
        <f>IF(A353=N16,D353,"")</f>
        <v/>
      </c>
      <c r="O353" s="1069" t="str">
        <f>IF(A353=N16,C353,"")</f>
        <v/>
      </c>
      <c r="P353" s="1070" t="str">
        <f>IF(ISTEXT(N353),N353,(N353/N22)*P22)</f>
        <v/>
      </c>
      <c r="Q353" s="1062" t="str">
        <f>IF(A353=Q16,D353,"")</f>
        <v/>
      </c>
      <c r="R353" s="1071" t="str">
        <f>IF(A353=Q16,C353,"")</f>
        <v/>
      </c>
      <c r="S353" s="1072" t="str">
        <f>IF(ISTEXT(Q353),Q353,(Q353/Q22)*S22)</f>
        <v/>
      </c>
      <c r="T353" s="1062" t="str">
        <f>IF(A353=T16,D353,"")</f>
        <v/>
      </c>
      <c r="U353" s="1073" t="str">
        <f>IF(A353=T16,C353,"")</f>
        <v/>
      </c>
      <c r="V353" s="1074" t="str">
        <f>IF(ISTEXT(T353),T353,(T353/T22)*V22)</f>
        <v/>
      </c>
      <c r="W353" s="1062" t="str">
        <f>IF(A353=W16,D353,"")</f>
        <v/>
      </c>
      <c r="X353" s="1075" t="str">
        <f>IF(A353=W16,C353,"")</f>
        <v/>
      </c>
      <c r="Y353" s="1076" t="str">
        <f>IF(ISTEXT(W353),W353,(W353/W22)*Y22)</f>
        <v/>
      </c>
      <c r="Z353" s="1062" t="str">
        <f>IF(A353=Z16,D353,"")</f>
        <v/>
      </c>
      <c r="AA353" s="1077" t="str">
        <f>IF(A353=Z16,C353,"")</f>
        <v/>
      </c>
      <c r="AB353" s="1078" t="str">
        <f>IF(ISTEXT(Z353),Z353,(Z353/Z22)*AB22)</f>
        <v/>
      </c>
      <c r="AC353" s="1062" t="str">
        <f>IF(A353=AC16,D353,"")</f>
        <v/>
      </c>
      <c r="AD353" s="1079" t="str">
        <f>IF(A353=AC16,C353,"")</f>
        <v/>
      </c>
      <c r="AE353" s="1080" t="str">
        <f>IF(ISTEXT(AC353),AC353,(AC353/AC22)*AE22)</f>
        <v/>
      </c>
      <c r="AF353" s="1062" t="str">
        <f>IF(A353=AF16,D353,"")</f>
        <v/>
      </c>
      <c r="AG353" s="1081" t="str">
        <f>IF(A353=AF16,C353,"")</f>
        <v/>
      </c>
      <c r="AH353" s="1082" t="str">
        <f>IF(ISTEXT(AF353),AF353,(AF353/AF22)*AH22)</f>
        <v/>
      </c>
      <c r="AI353" s="1062" t="str">
        <f>IF(A353=AI16,D353,"")</f>
        <v/>
      </c>
      <c r="AJ353" s="1083" t="str">
        <f>IF(A353=AI16,C353,"")</f>
        <v/>
      </c>
      <c r="AK353" s="1084" t="str">
        <f>IF(ISTEXT(AI353),AI353,(AI353/AI22)*AK22)</f>
        <v/>
      </c>
      <c r="AL353" s="1062" t="str">
        <f>IF(A353=AL16,D353,"")</f>
        <v/>
      </c>
      <c r="AM353" s="1085" t="str">
        <f>IF(A353=AL16,C353,"")</f>
        <v/>
      </c>
      <c r="AN353" s="1086" t="str">
        <f>IF(ISTEXT(AL353),AL353,(AL353/AL22)*AN22)</f>
        <v/>
      </c>
      <c r="AO353" s="1062" t="str">
        <f>IF(A353=AO16,D353,"")</f>
        <v/>
      </c>
      <c r="AP353" s="1087" t="str">
        <f>IF(A353=AO16,C353,"")</f>
        <v/>
      </c>
      <c r="AQ353" s="1088" t="str">
        <f>IF(ISTEXT(AO353),AO353,(AO353/AO22)*AQ22)</f>
        <v/>
      </c>
      <c r="AR353" s="1062" t="str">
        <f>IF(A353=AR16,D353,"")</f>
        <v/>
      </c>
      <c r="AS353" s="1089" t="str">
        <f>IF(A353=AR16,C353,"")</f>
        <v/>
      </c>
      <c r="AT353" s="1090" t="str">
        <f>IF(ISTEXT(AR353),AR353,(AR353/AR22)*AT22)</f>
        <v/>
      </c>
      <c r="AU353" s="1062" t="str">
        <f>IF(A353=AU16,D353,"")</f>
        <v/>
      </c>
      <c r="AV353" s="1091" t="str">
        <f>IF(A353=AU16,C353,"")</f>
        <v/>
      </c>
      <c r="AW353" s="1092" t="str">
        <f>IF(ISTEXT(AU353),AU353,(AU353/AU22)*AW22)</f>
        <v/>
      </c>
    </row>
    <row r="354" spans="1:49" ht="18.75">
      <c r="A354" s="1058"/>
      <c r="B354" s="1352"/>
      <c r="C354" s="1409"/>
      <c r="D354" s="1410"/>
      <c r="E354" s="1062" t="str">
        <f>IF(A354=E16,D354,"")</f>
        <v/>
      </c>
      <c r="F354" s="1063" t="str">
        <f>IF(A354=E16,C354,"")</f>
        <v/>
      </c>
      <c r="G354" s="1064" t="str">
        <f>IF(ISTEXT(E354),E354,(E354/E22)*G22)</f>
        <v/>
      </c>
      <c r="H354" s="1062" t="str">
        <f>IF(A354=H16,D354,"")</f>
        <v/>
      </c>
      <c r="I354" s="1065" t="str">
        <f>IF(A354=H16,C354,"")</f>
        <v/>
      </c>
      <c r="J354" s="1066" t="str">
        <f>IF(ISTEXT(H354),H354,(H354/H22)*J22)</f>
        <v/>
      </c>
      <c r="K354" s="1062" t="str">
        <f>IF(A354=K16,D354,"")</f>
        <v/>
      </c>
      <c r="L354" s="1067" t="str">
        <f>IF(A354=K16,C354,"")</f>
        <v/>
      </c>
      <c r="M354" s="1068" t="str">
        <f>IF(ISTEXT(K354),K354,(K354/K22)*M22)</f>
        <v/>
      </c>
      <c r="N354" s="1062" t="str">
        <f>IF(A354=N16,D354,"")</f>
        <v/>
      </c>
      <c r="O354" s="1069" t="str">
        <f>IF(A354=N16,C354,"")</f>
        <v/>
      </c>
      <c r="P354" s="1070" t="str">
        <f>IF(ISTEXT(N354),N354,(N354/N22)*P22)</f>
        <v/>
      </c>
      <c r="Q354" s="1062" t="str">
        <f>IF(A354=Q16,D354,"")</f>
        <v/>
      </c>
      <c r="R354" s="1071" t="str">
        <f>IF(A354=Q16,C354,"")</f>
        <v/>
      </c>
      <c r="S354" s="1072" t="str">
        <f>IF(ISTEXT(Q354),Q354,(Q354/Q22)*S22)</f>
        <v/>
      </c>
      <c r="T354" s="1062" t="str">
        <f>IF(A354=T16,D354,"")</f>
        <v/>
      </c>
      <c r="U354" s="1073" t="str">
        <f>IF(A354=T16,C354,"")</f>
        <v/>
      </c>
      <c r="V354" s="1074" t="str">
        <f>IF(ISTEXT(T354),T354,(T354/T22)*V22)</f>
        <v/>
      </c>
      <c r="W354" s="1062" t="str">
        <f>IF(A354=W16,D354,"")</f>
        <v/>
      </c>
      <c r="X354" s="1075" t="str">
        <f>IF(A354=W16,C354,"")</f>
        <v/>
      </c>
      <c r="Y354" s="1076" t="str">
        <f>IF(ISTEXT(W354),W354,(W354/W22)*Y22)</f>
        <v/>
      </c>
      <c r="Z354" s="1062" t="str">
        <f>IF(A354=Z16,D354,"")</f>
        <v/>
      </c>
      <c r="AA354" s="1077" t="str">
        <f>IF(A354=Z16,C354,"")</f>
        <v/>
      </c>
      <c r="AB354" s="1078" t="str">
        <f>IF(ISTEXT(Z354),Z354,(Z354/Z22)*AB22)</f>
        <v/>
      </c>
      <c r="AC354" s="1062" t="str">
        <f>IF(A354=AC16,D354,"")</f>
        <v/>
      </c>
      <c r="AD354" s="1079" t="str">
        <f>IF(A354=AC16,C354,"")</f>
        <v/>
      </c>
      <c r="AE354" s="1080" t="str">
        <f>IF(ISTEXT(AC354),AC354,(AC354/AC22)*AE22)</f>
        <v/>
      </c>
      <c r="AF354" s="1062" t="str">
        <f>IF(A354=AF16,D354,"")</f>
        <v/>
      </c>
      <c r="AG354" s="1081" t="str">
        <f>IF(A354=AF16,C354,"")</f>
        <v/>
      </c>
      <c r="AH354" s="1082" t="str">
        <f>IF(ISTEXT(AF354),AF354,(AF354/AF22)*AH22)</f>
        <v/>
      </c>
      <c r="AI354" s="1062" t="str">
        <f>IF(A354=AI16,D354,"")</f>
        <v/>
      </c>
      <c r="AJ354" s="1083" t="str">
        <f>IF(A354=AI16,C354,"")</f>
        <v/>
      </c>
      <c r="AK354" s="1084" t="str">
        <f>IF(ISTEXT(AI354),AI354,(AI354/AI22)*AK22)</f>
        <v/>
      </c>
      <c r="AL354" s="1062" t="str">
        <f>IF(A354=AL16,D354,"")</f>
        <v/>
      </c>
      <c r="AM354" s="1085" t="str">
        <f>IF(A354=AL16,C354,"")</f>
        <v/>
      </c>
      <c r="AN354" s="1086" t="str">
        <f>IF(ISTEXT(AL354),AL354,(AL354/AL22)*AN22)</f>
        <v/>
      </c>
      <c r="AO354" s="1062" t="str">
        <f>IF(A354=AO16,D354,"")</f>
        <v/>
      </c>
      <c r="AP354" s="1087" t="str">
        <f>IF(A354=AO16,C354,"")</f>
        <v/>
      </c>
      <c r="AQ354" s="1088" t="str">
        <f>IF(ISTEXT(AO354),AO354,(AO354/AO22)*AQ22)</f>
        <v/>
      </c>
      <c r="AR354" s="1062" t="str">
        <f>IF(A354=AR16,D354,"")</f>
        <v/>
      </c>
      <c r="AS354" s="1089" t="str">
        <f>IF(A354=AR16,C354,"")</f>
        <v/>
      </c>
      <c r="AT354" s="1090" t="str">
        <f>IF(ISTEXT(AR354),AR354,(AR354/AR22)*AT22)</f>
        <v/>
      </c>
      <c r="AU354" s="1062" t="str">
        <f>IF(A354=AU16,D354,"")</f>
        <v/>
      </c>
      <c r="AV354" s="1091" t="str">
        <f>IF(A354=AU16,C354,"")</f>
        <v/>
      </c>
      <c r="AW354" s="1092" t="str">
        <f>IF(ISTEXT(AU354),AU354,(AU354/AU22)*AW22)</f>
        <v/>
      </c>
    </row>
    <row r="355" spans="1:49" ht="18.75">
      <c r="A355" s="1058"/>
      <c r="B355" s="1352"/>
      <c r="C355" s="1409"/>
      <c r="D355" s="1410"/>
      <c r="E355" s="1062" t="str">
        <f>IF(A355=E16,D355,"")</f>
        <v/>
      </c>
      <c r="F355" s="1063" t="str">
        <f>IF(A355=E16,C355,"")</f>
        <v/>
      </c>
      <c r="G355" s="1064" t="str">
        <f>IF(ISTEXT(E355),E355,(E355/E22)*G22)</f>
        <v/>
      </c>
      <c r="H355" s="1062" t="str">
        <f>IF(A355=H16,D355,"")</f>
        <v/>
      </c>
      <c r="I355" s="1065" t="str">
        <f>IF(A355=H16,C355,"")</f>
        <v/>
      </c>
      <c r="J355" s="1066" t="str">
        <f>IF(ISTEXT(H355),H355,(H355/H22)*J22)</f>
        <v/>
      </c>
      <c r="K355" s="1062" t="str">
        <f>IF(A355=K16,D355,"")</f>
        <v/>
      </c>
      <c r="L355" s="1067" t="str">
        <f>IF(A355=K16,C355,"")</f>
        <v/>
      </c>
      <c r="M355" s="1068" t="str">
        <f>IF(ISTEXT(K355),K355,(K355/K22)*M22)</f>
        <v/>
      </c>
      <c r="N355" s="1062" t="str">
        <f>IF(A355=N16,D355,"")</f>
        <v/>
      </c>
      <c r="O355" s="1069" t="str">
        <f>IF(A355=N16,C355,"")</f>
        <v/>
      </c>
      <c r="P355" s="1070" t="str">
        <f>IF(ISTEXT(N355),N355,(N355/N22)*P22)</f>
        <v/>
      </c>
      <c r="Q355" s="1062" t="str">
        <f>IF(A355=Q16,D355,"")</f>
        <v/>
      </c>
      <c r="R355" s="1071" t="str">
        <f>IF(A355=Q16,C355,"")</f>
        <v/>
      </c>
      <c r="S355" s="1072" t="str">
        <f>IF(ISTEXT(Q355),Q355,(Q355/Q22)*S22)</f>
        <v/>
      </c>
      <c r="T355" s="1062" t="str">
        <f>IF(A355=T16,D355,"")</f>
        <v/>
      </c>
      <c r="U355" s="1073" t="str">
        <f>IF(A355=T16,C355,"")</f>
        <v/>
      </c>
      <c r="V355" s="1074" t="str">
        <f>IF(ISTEXT(T355),T355,(T355/T22)*V22)</f>
        <v/>
      </c>
      <c r="W355" s="1062" t="str">
        <f>IF(A355=W16,D355,"")</f>
        <v/>
      </c>
      <c r="X355" s="1075" t="str">
        <f>IF(A355=W16,C355,"")</f>
        <v/>
      </c>
      <c r="Y355" s="1076" t="str">
        <f>IF(ISTEXT(W355),W355,(W355/W22)*Y22)</f>
        <v/>
      </c>
      <c r="Z355" s="1062" t="str">
        <f>IF(A355=Z16,D355,"")</f>
        <v/>
      </c>
      <c r="AA355" s="1077" t="str">
        <f>IF(A355=Z16,C355,"")</f>
        <v/>
      </c>
      <c r="AB355" s="1078" t="str">
        <f>IF(ISTEXT(Z355),Z355,(Z355/Z22)*AB22)</f>
        <v/>
      </c>
      <c r="AC355" s="1062" t="str">
        <f>IF(A355=AC16,D355,"")</f>
        <v/>
      </c>
      <c r="AD355" s="1079" t="str">
        <f>IF(A355=AC16,C355,"")</f>
        <v/>
      </c>
      <c r="AE355" s="1080" t="str">
        <f>IF(ISTEXT(AC355),AC355,(AC355/AC22)*AE22)</f>
        <v/>
      </c>
      <c r="AF355" s="1062" t="str">
        <f>IF(A355=AF16,D355,"")</f>
        <v/>
      </c>
      <c r="AG355" s="1081" t="str">
        <f>IF(A355=AF16,C355,"")</f>
        <v/>
      </c>
      <c r="AH355" s="1082" t="str">
        <f>IF(ISTEXT(AF355),AF355,(AF355/AF22)*AH22)</f>
        <v/>
      </c>
      <c r="AI355" s="1062" t="str">
        <f>IF(A355=AI16,D355,"")</f>
        <v/>
      </c>
      <c r="AJ355" s="1083" t="str">
        <f>IF(A355=AI16,C355,"")</f>
        <v/>
      </c>
      <c r="AK355" s="1084" t="str">
        <f>IF(ISTEXT(AI355),AI355,(AI355/AI22)*AK22)</f>
        <v/>
      </c>
      <c r="AL355" s="1062" t="str">
        <f>IF(A355=AL16,D355,"")</f>
        <v/>
      </c>
      <c r="AM355" s="1085" t="str">
        <f>IF(A355=AL16,C355,"")</f>
        <v/>
      </c>
      <c r="AN355" s="1086" t="str">
        <f>IF(ISTEXT(AL355),AL355,(AL355/AL22)*AN22)</f>
        <v/>
      </c>
      <c r="AO355" s="1062" t="str">
        <f>IF(A355=AO16,D355,"")</f>
        <v/>
      </c>
      <c r="AP355" s="1087" t="str">
        <f>IF(A355=AO16,C355,"")</f>
        <v/>
      </c>
      <c r="AQ355" s="1088" t="str">
        <f>IF(ISTEXT(AO355),AO355,(AO355/AO22)*AQ22)</f>
        <v/>
      </c>
      <c r="AR355" s="1062" t="str">
        <f>IF(A355=AR16,D355,"")</f>
        <v/>
      </c>
      <c r="AS355" s="1089" t="str">
        <f>IF(A355=AR16,C355,"")</f>
        <v/>
      </c>
      <c r="AT355" s="1090" t="str">
        <f>IF(ISTEXT(AR355),AR355,(AR355/AR22)*AT22)</f>
        <v/>
      </c>
      <c r="AU355" s="1062" t="str">
        <f>IF(A355=AU16,D355,"")</f>
        <v/>
      </c>
      <c r="AV355" s="1091" t="str">
        <f>IF(A355=AU16,C355,"")</f>
        <v/>
      </c>
      <c r="AW355" s="1092" t="str">
        <f>IF(ISTEXT(AU355),AU355,(AU355/AU22)*AW22)</f>
        <v/>
      </c>
    </row>
    <row r="356" spans="1:49" ht="18.75">
      <c r="A356" s="1058"/>
      <c r="B356" s="1352"/>
      <c r="C356" s="1409"/>
      <c r="D356" s="1410"/>
      <c r="E356" s="1062" t="str">
        <f>IF(A356=E16,D356,"")</f>
        <v/>
      </c>
      <c r="F356" s="1063" t="str">
        <f>IF(A356=E16,C356,"")</f>
        <v/>
      </c>
      <c r="G356" s="1064" t="str">
        <f>IF(ISTEXT(E356),E356,(E356/E22)*G22)</f>
        <v/>
      </c>
      <c r="H356" s="1062" t="str">
        <f>IF(A356=H16,D356,"")</f>
        <v/>
      </c>
      <c r="I356" s="1065" t="str">
        <f>IF(A356=H16,C356,"")</f>
        <v/>
      </c>
      <c r="J356" s="1066" t="str">
        <f>IF(ISTEXT(H356),H356,(H356/H22)*J22)</f>
        <v/>
      </c>
      <c r="K356" s="1062" t="str">
        <f>IF(A356=K16,D356,"")</f>
        <v/>
      </c>
      <c r="L356" s="1067" t="str">
        <f>IF(A356=K16,C356,"")</f>
        <v/>
      </c>
      <c r="M356" s="1068" t="str">
        <f>IF(ISTEXT(K356),K356,(K356/K22)*M22)</f>
        <v/>
      </c>
      <c r="N356" s="1062" t="str">
        <f>IF(A356=N16,D356,"")</f>
        <v/>
      </c>
      <c r="O356" s="1069" t="str">
        <f>IF(A356=N16,C356,"")</f>
        <v/>
      </c>
      <c r="P356" s="1070" t="str">
        <f>IF(ISTEXT(N356),N356,(N356/N22)*P22)</f>
        <v/>
      </c>
      <c r="Q356" s="1062" t="str">
        <f>IF(A356=Q16,D356,"")</f>
        <v/>
      </c>
      <c r="R356" s="1071" t="str">
        <f>IF(A356=Q16,C356,"")</f>
        <v/>
      </c>
      <c r="S356" s="1072" t="str">
        <f>IF(ISTEXT(Q356),Q356,(Q356/Q22)*S22)</f>
        <v/>
      </c>
      <c r="T356" s="1062" t="str">
        <f>IF(A356=T16,D356,"")</f>
        <v/>
      </c>
      <c r="U356" s="1073" t="str">
        <f>IF(A356=T16,C356,"")</f>
        <v/>
      </c>
      <c r="V356" s="1074" t="str">
        <f>IF(ISTEXT(T356),T356,(T356/T22)*V22)</f>
        <v/>
      </c>
      <c r="W356" s="1062" t="str">
        <f>IF(A356=W16,D356,"")</f>
        <v/>
      </c>
      <c r="X356" s="1075" t="str">
        <f>IF(A356=W16,C356,"")</f>
        <v/>
      </c>
      <c r="Y356" s="1076" t="str">
        <f>IF(ISTEXT(W356),W356,(W356/W22)*Y22)</f>
        <v/>
      </c>
      <c r="Z356" s="1062" t="str">
        <f>IF(A356=Z16,D356,"")</f>
        <v/>
      </c>
      <c r="AA356" s="1077" t="str">
        <f>IF(A356=Z16,C356,"")</f>
        <v/>
      </c>
      <c r="AB356" s="1078" t="str">
        <f>IF(ISTEXT(Z356),Z356,(Z356/Z22)*AB22)</f>
        <v/>
      </c>
      <c r="AC356" s="1062" t="str">
        <f>IF(A356=AC16,D356,"")</f>
        <v/>
      </c>
      <c r="AD356" s="1079" t="str">
        <f>IF(A356=AC16,C356,"")</f>
        <v/>
      </c>
      <c r="AE356" s="1080" t="str">
        <f>IF(ISTEXT(AC356),AC356,(AC356/AC22)*AE22)</f>
        <v/>
      </c>
      <c r="AF356" s="1062" t="str">
        <f>IF(A356=AF16,D356,"")</f>
        <v/>
      </c>
      <c r="AG356" s="1081" t="str">
        <f>IF(A356=AF16,C356,"")</f>
        <v/>
      </c>
      <c r="AH356" s="1082" t="str">
        <f>IF(ISTEXT(AF356),AF356,(AF356/AF22)*AH22)</f>
        <v/>
      </c>
      <c r="AI356" s="1062" t="str">
        <f>IF(A356=AI16,D356,"")</f>
        <v/>
      </c>
      <c r="AJ356" s="1083" t="str">
        <f>IF(A356=AI16,C356,"")</f>
        <v/>
      </c>
      <c r="AK356" s="1084" t="str">
        <f>IF(ISTEXT(AI356),AI356,(AI356/AI22)*AK22)</f>
        <v/>
      </c>
      <c r="AL356" s="1062" t="str">
        <f>IF(A356=AL16,D356,"")</f>
        <v/>
      </c>
      <c r="AM356" s="1085" t="str">
        <f>IF(A356=AL16,C356,"")</f>
        <v/>
      </c>
      <c r="AN356" s="1086" t="str">
        <f>IF(ISTEXT(AL356),AL356,(AL356/AL22)*AN22)</f>
        <v/>
      </c>
      <c r="AO356" s="1062" t="str">
        <f>IF(A356=AO16,D356,"")</f>
        <v/>
      </c>
      <c r="AP356" s="1087" t="str">
        <f>IF(A356=AO16,C356,"")</f>
        <v/>
      </c>
      <c r="AQ356" s="1088" t="str">
        <f>IF(ISTEXT(AO356),AO356,(AO356/AO22)*AQ22)</f>
        <v/>
      </c>
      <c r="AR356" s="1062" t="str">
        <f>IF(A356=AR16,D356,"")</f>
        <v/>
      </c>
      <c r="AS356" s="1089" t="str">
        <f>IF(A356=AR16,C356,"")</f>
        <v/>
      </c>
      <c r="AT356" s="1090" t="str">
        <f>IF(ISTEXT(AR356),AR356,(AR356/AR22)*AT22)</f>
        <v/>
      </c>
      <c r="AU356" s="1062" t="str">
        <f>IF(A356=AU16,D356,"")</f>
        <v/>
      </c>
      <c r="AV356" s="1091" t="str">
        <f>IF(A356=AU16,C356,"")</f>
        <v/>
      </c>
      <c r="AW356" s="1092" t="str">
        <f>IF(ISTEXT(AU356),AU356,(AU356/AU22)*AW22)</f>
        <v/>
      </c>
    </row>
    <row r="357" spans="1:49" ht="18.75">
      <c r="A357" s="1058"/>
      <c r="B357" s="1352"/>
      <c r="C357" s="1409"/>
      <c r="D357" s="1410"/>
      <c r="E357" s="1062" t="str">
        <f>IF(A357=E16,D357,"")</f>
        <v/>
      </c>
      <c r="F357" s="1063" t="str">
        <f>IF(A357=E16,C357,"")</f>
        <v/>
      </c>
      <c r="G357" s="1064" t="str">
        <f>IF(ISTEXT(E357),E357,(E357/E22)*G22)</f>
        <v/>
      </c>
      <c r="H357" s="1062" t="str">
        <f>IF(A357=H16,D357,"")</f>
        <v/>
      </c>
      <c r="I357" s="1065" t="str">
        <f>IF(A357=H16,C357,"")</f>
        <v/>
      </c>
      <c r="J357" s="1066" t="str">
        <f>IF(ISTEXT(H357),H357,(H357/H22)*J22)</f>
        <v/>
      </c>
      <c r="K357" s="1062" t="str">
        <f>IF(A357=K16,D357,"")</f>
        <v/>
      </c>
      <c r="L357" s="1067" t="str">
        <f>IF(A357=K16,C357,"")</f>
        <v/>
      </c>
      <c r="M357" s="1068" t="str">
        <f>IF(ISTEXT(K357),K357,(K357/K22)*M22)</f>
        <v/>
      </c>
      <c r="N357" s="1062" t="str">
        <f>IF(A357=N16,D357,"")</f>
        <v/>
      </c>
      <c r="O357" s="1069" t="str">
        <f>IF(A357=N16,C357,"")</f>
        <v/>
      </c>
      <c r="P357" s="1070" t="str">
        <f>IF(ISTEXT(N357),N357,(N357/N22)*P22)</f>
        <v/>
      </c>
      <c r="Q357" s="1062" t="str">
        <f>IF(A357=Q16,D357,"")</f>
        <v/>
      </c>
      <c r="R357" s="1071" t="str">
        <f>IF(A357=Q16,C357,"")</f>
        <v/>
      </c>
      <c r="S357" s="1072" t="str">
        <f>IF(ISTEXT(Q357),Q357,(Q357/Q22)*S22)</f>
        <v/>
      </c>
      <c r="T357" s="1062" t="str">
        <f>IF(A357=T16,D357,"")</f>
        <v/>
      </c>
      <c r="U357" s="1073" t="str">
        <f>IF(A357=T16,C357,"")</f>
        <v/>
      </c>
      <c r="V357" s="1074" t="str">
        <f>IF(ISTEXT(T357),T357,(T357/T22)*V22)</f>
        <v/>
      </c>
      <c r="W357" s="1062" t="str">
        <f>IF(A357=W16,D357,"")</f>
        <v/>
      </c>
      <c r="X357" s="1075" t="str">
        <f>IF(A357=W16,C357,"")</f>
        <v/>
      </c>
      <c r="Y357" s="1076" t="str">
        <f>IF(ISTEXT(W357),W357,(W357/W22)*Y22)</f>
        <v/>
      </c>
      <c r="Z357" s="1062" t="str">
        <f>IF(A357=Z16,D357,"")</f>
        <v/>
      </c>
      <c r="AA357" s="1077" t="str">
        <f>IF(A357=Z16,C357,"")</f>
        <v/>
      </c>
      <c r="AB357" s="1078" t="str">
        <f>IF(ISTEXT(Z357),Z357,(Z357/Z22)*AB22)</f>
        <v/>
      </c>
      <c r="AC357" s="1062" t="str">
        <f>IF(A357=AC16,D357,"")</f>
        <v/>
      </c>
      <c r="AD357" s="1079" t="str">
        <f>IF(A357=AC16,C357,"")</f>
        <v/>
      </c>
      <c r="AE357" s="1080" t="str">
        <f>IF(ISTEXT(AC357),AC357,(AC357/AC22)*AE22)</f>
        <v/>
      </c>
      <c r="AF357" s="1062" t="str">
        <f>IF(A357=AF16,D357,"")</f>
        <v/>
      </c>
      <c r="AG357" s="1081" t="str">
        <f>IF(A357=AF16,C357,"")</f>
        <v/>
      </c>
      <c r="AH357" s="1082" t="str">
        <f>IF(ISTEXT(AF357),AF357,(AF357/AF22)*AH22)</f>
        <v/>
      </c>
      <c r="AI357" s="1062" t="str">
        <f>IF(A357=AI16,D357,"")</f>
        <v/>
      </c>
      <c r="AJ357" s="1083" t="str">
        <f>IF(A357=AI16,C357,"")</f>
        <v/>
      </c>
      <c r="AK357" s="1084" t="str">
        <f>IF(ISTEXT(AI357),AI357,(AI357/AI22)*AK22)</f>
        <v/>
      </c>
      <c r="AL357" s="1062" t="str">
        <f>IF(A357=AL16,D357,"")</f>
        <v/>
      </c>
      <c r="AM357" s="1085" t="str">
        <f>IF(A357=AL16,C357,"")</f>
        <v/>
      </c>
      <c r="AN357" s="1086" t="str">
        <f>IF(ISTEXT(AL357),AL357,(AL357/AL22)*AN22)</f>
        <v/>
      </c>
      <c r="AO357" s="1062" t="str">
        <f>IF(A357=AO16,D357,"")</f>
        <v/>
      </c>
      <c r="AP357" s="1087" t="str">
        <f>IF(A357=AO16,C357,"")</f>
        <v/>
      </c>
      <c r="AQ357" s="1088" t="str">
        <f>IF(ISTEXT(AO357),AO357,(AO357/AO22)*AQ22)</f>
        <v/>
      </c>
      <c r="AR357" s="1062" t="str">
        <f>IF(A357=AR16,D357,"")</f>
        <v/>
      </c>
      <c r="AS357" s="1089" t="str">
        <f>IF(A357=AR16,C357,"")</f>
        <v/>
      </c>
      <c r="AT357" s="1090" t="str">
        <f>IF(ISTEXT(AR357),AR357,(AR357/AR22)*AT22)</f>
        <v/>
      </c>
      <c r="AU357" s="1062" t="str">
        <f>IF(A357=AU16,D357,"")</f>
        <v/>
      </c>
      <c r="AV357" s="1091" t="str">
        <f>IF(A357=AU16,C357,"")</f>
        <v/>
      </c>
      <c r="AW357" s="1092" t="str">
        <f>IF(ISTEXT(AU357),AU357,(AU357/AU22)*AW22)</f>
        <v/>
      </c>
    </row>
    <row r="358" spans="1:49" ht="18.75">
      <c r="A358" s="1058"/>
      <c r="B358" s="1352"/>
      <c r="C358" s="1409"/>
      <c r="D358" s="1410"/>
      <c r="E358" s="1062" t="str">
        <f>IF(A358=E16,D358,"")</f>
        <v/>
      </c>
      <c r="F358" s="1063" t="str">
        <f>IF(A358=E16,C358,"")</f>
        <v/>
      </c>
      <c r="G358" s="1064" t="str">
        <f>IF(ISTEXT(E358),E358,(E358/E22)*G22)</f>
        <v/>
      </c>
      <c r="H358" s="1062" t="str">
        <f>IF(A358=H16,D358,"")</f>
        <v/>
      </c>
      <c r="I358" s="1065" t="str">
        <f>IF(A358=H16,C358,"")</f>
        <v/>
      </c>
      <c r="J358" s="1066" t="str">
        <f>IF(ISTEXT(H358),H358,(H358/H22)*J22)</f>
        <v/>
      </c>
      <c r="K358" s="1062" t="str">
        <f>IF(A358=K16,D358,"")</f>
        <v/>
      </c>
      <c r="L358" s="1067" t="str">
        <f>IF(A358=K16,C358,"")</f>
        <v/>
      </c>
      <c r="M358" s="1068" t="str">
        <f>IF(ISTEXT(K358),K358,(K358/K22)*M22)</f>
        <v/>
      </c>
      <c r="N358" s="1062" t="str">
        <f>IF(A358=N16,D358,"")</f>
        <v/>
      </c>
      <c r="O358" s="1069" t="str">
        <f>IF(A358=N16,C358,"")</f>
        <v/>
      </c>
      <c r="P358" s="1070" t="str">
        <f>IF(ISTEXT(N358),N358,(N358/N22)*P22)</f>
        <v/>
      </c>
      <c r="Q358" s="1062" t="str">
        <f>IF(A358=Q16,D358,"")</f>
        <v/>
      </c>
      <c r="R358" s="1071" t="str">
        <f>IF(A358=Q16,C358,"")</f>
        <v/>
      </c>
      <c r="S358" s="1072" t="str">
        <f>IF(ISTEXT(Q358),Q358,(Q358/Q22)*S22)</f>
        <v/>
      </c>
      <c r="T358" s="1062" t="str">
        <f>IF(A358=T16,D358,"")</f>
        <v/>
      </c>
      <c r="U358" s="1073" t="str">
        <f>IF(A358=T16,C358,"")</f>
        <v/>
      </c>
      <c r="V358" s="1074" t="str">
        <f>IF(ISTEXT(T358),T358,(T358/T22)*V22)</f>
        <v/>
      </c>
      <c r="W358" s="1062" t="str">
        <f>IF(A358=W16,D358,"")</f>
        <v/>
      </c>
      <c r="X358" s="1075" t="str">
        <f>IF(A358=W16,C358,"")</f>
        <v/>
      </c>
      <c r="Y358" s="1076" t="str">
        <f>IF(ISTEXT(W358),W358,(W358/W22)*Y22)</f>
        <v/>
      </c>
      <c r="Z358" s="1062" t="str">
        <f>IF(A358=Z16,D358,"")</f>
        <v/>
      </c>
      <c r="AA358" s="1077" t="str">
        <f>IF(A358=Z16,C358,"")</f>
        <v/>
      </c>
      <c r="AB358" s="1078" t="str">
        <f>IF(ISTEXT(Z358),Z358,(Z358/Z22)*AB22)</f>
        <v/>
      </c>
      <c r="AC358" s="1062" t="str">
        <f>IF(A358=AC16,D358,"")</f>
        <v/>
      </c>
      <c r="AD358" s="1079" t="str">
        <f>IF(A358=AC16,C358,"")</f>
        <v/>
      </c>
      <c r="AE358" s="1080" t="str">
        <f>IF(ISTEXT(AC358),AC358,(AC358/AC22)*AE22)</f>
        <v/>
      </c>
      <c r="AF358" s="1062" t="str">
        <f>IF(A358=AF16,D358,"")</f>
        <v/>
      </c>
      <c r="AG358" s="1081" t="str">
        <f>IF(A358=AF16,C358,"")</f>
        <v/>
      </c>
      <c r="AH358" s="1082" t="str">
        <f>IF(ISTEXT(AF358),AF358,(AF358/AF22)*AH22)</f>
        <v/>
      </c>
      <c r="AI358" s="1062" t="str">
        <f>IF(A358=AI16,D358,"")</f>
        <v/>
      </c>
      <c r="AJ358" s="1083" t="str">
        <f>IF(A358=AI16,C358,"")</f>
        <v/>
      </c>
      <c r="AK358" s="1084" t="str">
        <f>IF(ISTEXT(AI358),AI358,(AI358/AI22)*AK22)</f>
        <v/>
      </c>
      <c r="AL358" s="1062" t="str">
        <f>IF(A358=AL16,D358,"")</f>
        <v/>
      </c>
      <c r="AM358" s="1085" t="str">
        <f>IF(A358=AL16,C358,"")</f>
        <v/>
      </c>
      <c r="AN358" s="1086" t="str">
        <f>IF(ISTEXT(AL358),AL358,(AL358/AL22)*AN22)</f>
        <v/>
      </c>
      <c r="AO358" s="1062" t="str">
        <f>IF(A358=AO16,D358,"")</f>
        <v/>
      </c>
      <c r="AP358" s="1087" t="str">
        <f>IF(A358=AO16,C358,"")</f>
        <v/>
      </c>
      <c r="AQ358" s="1088" t="str">
        <f>IF(ISTEXT(AO358),AO358,(AO358/AO22)*AQ22)</f>
        <v/>
      </c>
      <c r="AR358" s="1062" t="str">
        <f>IF(A358=AR16,D358,"")</f>
        <v/>
      </c>
      <c r="AS358" s="1089" t="str">
        <f>IF(A358=AR16,C358,"")</f>
        <v/>
      </c>
      <c r="AT358" s="1090" t="str">
        <f>IF(ISTEXT(AR358),AR358,(AR358/AR22)*AT22)</f>
        <v/>
      </c>
      <c r="AU358" s="1062" t="str">
        <f>IF(A358=AU16,D358,"")</f>
        <v/>
      </c>
      <c r="AV358" s="1091" t="str">
        <f>IF(A358=AU16,C358,"")</f>
        <v/>
      </c>
      <c r="AW358" s="1092" t="str">
        <f>IF(ISTEXT(AU358),AU358,(AU358/AU22)*AW22)</f>
        <v/>
      </c>
    </row>
    <row r="359" spans="1:49" ht="18.75">
      <c r="A359" s="1058"/>
      <c r="B359" s="1352"/>
      <c r="C359" s="1409"/>
      <c r="D359" s="1410"/>
      <c r="E359" s="1062" t="str">
        <f>IF(A359=E16,D359,"")</f>
        <v/>
      </c>
      <c r="F359" s="1063" t="str">
        <f>IF(A359=E16,C359,"")</f>
        <v/>
      </c>
      <c r="G359" s="1064" t="str">
        <f>IF(ISTEXT(E359),E359,(E359/E22)*G22)</f>
        <v/>
      </c>
      <c r="H359" s="1062" t="str">
        <f>IF(A359=H16,D359,"")</f>
        <v/>
      </c>
      <c r="I359" s="1065" t="str">
        <f>IF(A359=H16,C359,"")</f>
        <v/>
      </c>
      <c r="J359" s="1066" t="str">
        <f>IF(ISTEXT(H359),H359,(H359/H22)*J22)</f>
        <v/>
      </c>
      <c r="K359" s="1062" t="str">
        <f>IF(A359=K16,D359,"")</f>
        <v/>
      </c>
      <c r="L359" s="1067" t="str">
        <f>IF(A359=K16,C359,"")</f>
        <v/>
      </c>
      <c r="M359" s="1068" t="str">
        <f>IF(ISTEXT(K359),K359,(K359/K22)*M22)</f>
        <v/>
      </c>
      <c r="N359" s="1062" t="str">
        <f>IF(A359=N16,D359,"")</f>
        <v/>
      </c>
      <c r="O359" s="1069" t="str">
        <f>IF(A359=N16,C359,"")</f>
        <v/>
      </c>
      <c r="P359" s="1070" t="str">
        <f>IF(ISTEXT(N359),N359,(N359/N22)*P22)</f>
        <v/>
      </c>
      <c r="Q359" s="1062" t="str">
        <f>IF(A359=Q16,D359,"")</f>
        <v/>
      </c>
      <c r="R359" s="1071" t="str">
        <f>IF(A359=Q16,C359,"")</f>
        <v/>
      </c>
      <c r="S359" s="1072" t="str">
        <f>IF(ISTEXT(Q359),Q359,(Q359/Q22)*S22)</f>
        <v/>
      </c>
      <c r="T359" s="1062" t="str">
        <f>IF(A359=T16,D359,"")</f>
        <v/>
      </c>
      <c r="U359" s="1073" t="str">
        <f>IF(A359=T16,C359,"")</f>
        <v/>
      </c>
      <c r="V359" s="1074" t="str">
        <f>IF(ISTEXT(T359),T359,(T359/T22)*V22)</f>
        <v/>
      </c>
      <c r="W359" s="1062" t="str">
        <f>IF(A359=W16,D359,"")</f>
        <v/>
      </c>
      <c r="X359" s="1075" t="str">
        <f>IF(A359=W16,C359,"")</f>
        <v/>
      </c>
      <c r="Y359" s="1076" t="str">
        <f>IF(ISTEXT(W359),W359,(W359/W22)*Y22)</f>
        <v/>
      </c>
      <c r="Z359" s="1062" t="str">
        <f>IF(A359=Z16,D359,"")</f>
        <v/>
      </c>
      <c r="AA359" s="1077" t="str">
        <f>IF(A359=Z16,C359,"")</f>
        <v/>
      </c>
      <c r="AB359" s="1078" t="str">
        <f>IF(ISTEXT(Z359),Z359,(Z359/Z22)*AB22)</f>
        <v/>
      </c>
      <c r="AC359" s="1062" t="str">
        <f>IF(A359=AC16,D359,"")</f>
        <v/>
      </c>
      <c r="AD359" s="1079" t="str">
        <f>IF(A359=AC16,C359,"")</f>
        <v/>
      </c>
      <c r="AE359" s="1080" t="str">
        <f>IF(ISTEXT(AC359),AC359,(AC359/AC22)*AE22)</f>
        <v/>
      </c>
      <c r="AF359" s="1062" t="str">
        <f>IF(A359=AF16,D359,"")</f>
        <v/>
      </c>
      <c r="AG359" s="1081" t="str">
        <f>IF(A359=AF16,C359,"")</f>
        <v/>
      </c>
      <c r="AH359" s="1082" t="str">
        <f>IF(ISTEXT(AF359),AF359,(AF359/AF22)*AH22)</f>
        <v/>
      </c>
      <c r="AI359" s="1062" t="str">
        <f>IF(A359=AI16,D359,"")</f>
        <v/>
      </c>
      <c r="AJ359" s="1083" t="str">
        <f>IF(A359=AI16,C359,"")</f>
        <v/>
      </c>
      <c r="AK359" s="1084" t="str">
        <f>IF(ISTEXT(AI359),AI359,(AI359/AI22)*AK22)</f>
        <v/>
      </c>
      <c r="AL359" s="1062" t="str">
        <f>IF(A359=AL16,D359,"")</f>
        <v/>
      </c>
      <c r="AM359" s="1085" t="str">
        <f>IF(A359=AL16,C359,"")</f>
        <v/>
      </c>
      <c r="AN359" s="1086" t="str">
        <f>IF(ISTEXT(AL359),AL359,(AL359/AL22)*AN22)</f>
        <v/>
      </c>
      <c r="AO359" s="1062" t="str">
        <f>IF(A359=AO16,D359,"")</f>
        <v/>
      </c>
      <c r="AP359" s="1087" t="str">
        <f>IF(A359=AO16,C359,"")</f>
        <v/>
      </c>
      <c r="AQ359" s="1088" t="str">
        <f>IF(ISTEXT(AO359),AO359,(AO359/AO22)*AQ22)</f>
        <v/>
      </c>
      <c r="AR359" s="1062" t="str">
        <f>IF(A359=AR16,D359,"")</f>
        <v/>
      </c>
      <c r="AS359" s="1089" t="str">
        <f>IF(A359=AR16,C359,"")</f>
        <v/>
      </c>
      <c r="AT359" s="1090" t="str">
        <f>IF(ISTEXT(AR359),AR359,(AR359/AR22)*AT22)</f>
        <v/>
      </c>
      <c r="AU359" s="1062" t="str">
        <f>IF(A359=AU16,D359,"")</f>
        <v/>
      </c>
      <c r="AV359" s="1091" t="str">
        <f>IF(A359=AU16,C359,"")</f>
        <v/>
      </c>
      <c r="AW359" s="1092" t="str">
        <f>IF(ISTEXT(AU359),AU359,(AU359/AU22)*AW22)</f>
        <v/>
      </c>
    </row>
    <row r="360" spans="1:49" ht="18.75">
      <c r="A360" s="1058"/>
      <c r="B360" s="1352"/>
      <c r="C360" s="1409"/>
      <c r="D360" s="1410"/>
      <c r="E360" s="1062" t="str">
        <f>IF(A360=E16,D360,"")</f>
        <v/>
      </c>
      <c r="F360" s="1063" t="str">
        <f>IF(A360=E16,C360,"")</f>
        <v/>
      </c>
      <c r="G360" s="1064" t="str">
        <f>IF(ISTEXT(E360),E360,(E360/E22)*G22)</f>
        <v/>
      </c>
      <c r="H360" s="1062" t="str">
        <f>IF(A360=H16,D360,"")</f>
        <v/>
      </c>
      <c r="I360" s="1065" t="str">
        <f>IF(A360=H16,C360,"")</f>
        <v/>
      </c>
      <c r="J360" s="1066" t="str">
        <f>IF(ISTEXT(H360),H360,(H360/H22)*J22)</f>
        <v/>
      </c>
      <c r="K360" s="1062" t="str">
        <f>IF(A360=K16,D360,"")</f>
        <v/>
      </c>
      <c r="L360" s="1067" t="str">
        <f>IF(A360=K16,C360,"")</f>
        <v/>
      </c>
      <c r="M360" s="1068" t="str">
        <f>IF(ISTEXT(K360),K360,(K360/K22)*M22)</f>
        <v/>
      </c>
      <c r="N360" s="1062" t="str">
        <f>IF(A360=N16,D360,"")</f>
        <v/>
      </c>
      <c r="O360" s="1069" t="str">
        <f>IF(A360=N16,C360,"")</f>
        <v/>
      </c>
      <c r="P360" s="1070" t="str">
        <f>IF(ISTEXT(N360),N360,(N360/N22)*P22)</f>
        <v/>
      </c>
      <c r="Q360" s="1062" t="str">
        <f>IF(A360=Q16,D360,"")</f>
        <v/>
      </c>
      <c r="R360" s="1071" t="str">
        <f>IF(A360=Q16,C360,"")</f>
        <v/>
      </c>
      <c r="S360" s="1072" t="str">
        <f>IF(ISTEXT(Q360),Q360,(Q360/Q22)*S22)</f>
        <v/>
      </c>
      <c r="T360" s="1062" t="str">
        <f>IF(A360=T16,D360,"")</f>
        <v/>
      </c>
      <c r="U360" s="1073" t="str">
        <f>IF(A360=T16,C360,"")</f>
        <v/>
      </c>
      <c r="V360" s="1074" t="str">
        <f>IF(ISTEXT(T360),T360,(T360/T22)*V22)</f>
        <v/>
      </c>
      <c r="W360" s="1062" t="str">
        <f>IF(A360=W16,D360,"")</f>
        <v/>
      </c>
      <c r="X360" s="1075" t="str">
        <f>IF(A360=W16,C360,"")</f>
        <v/>
      </c>
      <c r="Y360" s="1076" t="str">
        <f>IF(ISTEXT(W360),W360,(W360/W22)*Y22)</f>
        <v/>
      </c>
      <c r="Z360" s="1062" t="str">
        <f>IF(A360=Z16,D360,"")</f>
        <v/>
      </c>
      <c r="AA360" s="1077" t="str">
        <f>IF(A360=Z16,C360,"")</f>
        <v/>
      </c>
      <c r="AB360" s="1078" t="str">
        <f>IF(ISTEXT(Z360),Z360,(Z360/Z22)*AB22)</f>
        <v/>
      </c>
      <c r="AC360" s="1062" t="str">
        <f>IF(A360=AC16,D360,"")</f>
        <v/>
      </c>
      <c r="AD360" s="1079" t="str">
        <f>IF(A360=AC16,C360,"")</f>
        <v/>
      </c>
      <c r="AE360" s="1080" t="str">
        <f>IF(ISTEXT(AC360),AC360,(AC360/AC22)*AE22)</f>
        <v/>
      </c>
      <c r="AF360" s="1062" t="str">
        <f>IF(A360=AF16,D360,"")</f>
        <v/>
      </c>
      <c r="AG360" s="1081" t="str">
        <f>IF(A360=AF16,C360,"")</f>
        <v/>
      </c>
      <c r="AH360" s="1082" t="str">
        <f>IF(ISTEXT(AF360),AF360,(AF360/AF22)*AH22)</f>
        <v/>
      </c>
      <c r="AI360" s="1062" t="str">
        <f>IF(A360=AI16,D360,"")</f>
        <v/>
      </c>
      <c r="AJ360" s="1083" t="str">
        <f>IF(A360=AI16,C360,"")</f>
        <v/>
      </c>
      <c r="AK360" s="1084" t="str">
        <f>IF(ISTEXT(AI360),AI360,(AI360/AI22)*AK22)</f>
        <v/>
      </c>
      <c r="AL360" s="1062" t="str">
        <f>IF(A360=AL16,D360,"")</f>
        <v/>
      </c>
      <c r="AM360" s="1085" t="str">
        <f>IF(A360=AL16,C360,"")</f>
        <v/>
      </c>
      <c r="AN360" s="1086" t="str">
        <f>IF(ISTEXT(AL360),AL360,(AL360/AL22)*AN22)</f>
        <v/>
      </c>
      <c r="AO360" s="1062" t="str">
        <f>IF(A360=AO16,D360,"")</f>
        <v/>
      </c>
      <c r="AP360" s="1087" t="str">
        <f>IF(A360=AO16,C360,"")</f>
        <v/>
      </c>
      <c r="AQ360" s="1088" t="str">
        <f>IF(ISTEXT(AO360),AO360,(AO360/AO22)*AQ22)</f>
        <v/>
      </c>
      <c r="AR360" s="1062" t="str">
        <f>IF(A360=AR16,D360,"")</f>
        <v/>
      </c>
      <c r="AS360" s="1089" t="str">
        <f>IF(A360=AR16,C360,"")</f>
        <v/>
      </c>
      <c r="AT360" s="1090" t="str">
        <f>IF(ISTEXT(AR360),AR360,(AR360/AR22)*AT22)</f>
        <v/>
      </c>
      <c r="AU360" s="1062" t="str">
        <f>IF(A360=AU16,D360,"")</f>
        <v/>
      </c>
      <c r="AV360" s="1091" t="str">
        <f>IF(A360=AU16,C360,"")</f>
        <v/>
      </c>
      <c r="AW360" s="1092" t="str">
        <f>IF(ISTEXT(AU360),AU360,(AU360/AU22)*AW22)</f>
        <v/>
      </c>
    </row>
    <row r="361" spans="1:49" ht="18.75">
      <c r="A361" s="1058"/>
      <c r="B361" s="1352"/>
      <c r="C361" s="1409"/>
      <c r="D361" s="1410"/>
      <c r="E361" s="1062" t="str">
        <f>IF(A361=E16,D361,"")</f>
        <v/>
      </c>
      <c r="F361" s="1063" t="str">
        <f>IF(A361=E16,C361,"")</f>
        <v/>
      </c>
      <c r="G361" s="1064" t="str">
        <f>IF(ISTEXT(E361),E361,(E361/E22)*G22)</f>
        <v/>
      </c>
      <c r="H361" s="1062" t="str">
        <f>IF(A361=H16,D361,"")</f>
        <v/>
      </c>
      <c r="I361" s="1065" t="str">
        <f>IF(A361=H16,C361,"")</f>
        <v/>
      </c>
      <c r="J361" s="1066" t="str">
        <f>IF(ISTEXT(H361),H361,(H361/H22)*J22)</f>
        <v/>
      </c>
      <c r="K361" s="1062" t="str">
        <f>IF(A361=K16,D361,"")</f>
        <v/>
      </c>
      <c r="L361" s="1067" t="str">
        <f>IF(A361=K16,C361,"")</f>
        <v/>
      </c>
      <c r="M361" s="1068" t="str">
        <f>IF(ISTEXT(K361),K361,(K361/K22)*M22)</f>
        <v/>
      </c>
      <c r="N361" s="1062" t="str">
        <f>IF(A361=N16,D361,"")</f>
        <v/>
      </c>
      <c r="O361" s="1069" t="str">
        <f>IF(A361=N16,C361,"")</f>
        <v/>
      </c>
      <c r="P361" s="1070" t="str">
        <f>IF(ISTEXT(N361),N361,(N361/N22)*P22)</f>
        <v/>
      </c>
      <c r="Q361" s="1062" t="str">
        <f>IF(A361=Q16,D361,"")</f>
        <v/>
      </c>
      <c r="R361" s="1071" t="str">
        <f>IF(A361=Q16,C361,"")</f>
        <v/>
      </c>
      <c r="S361" s="1072" t="str">
        <f>IF(ISTEXT(Q361),Q361,(Q361/Q22)*S22)</f>
        <v/>
      </c>
      <c r="T361" s="1062" t="str">
        <f>IF(A361=T16,D361,"")</f>
        <v/>
      </c>
      <c r="U361" s="1073" t="str">
        <f>IF(A361=T16,C361,"")</f>
        <v/>
      </c>
      <c r="V361" s="1074" t="str">
        <f>IF(ISTEXT(T361),T361,(T361/T22)*V22)</f>
        <v/>
      </c>
      <c r="W361" s="1062" t="str">
        <f>IF(A361=W16,D361,"")</f>
        <v/>
      </c>
      <c r="X361" s="1075" t="str">
        <f>IF(A361=W16,C361,"")</f>
        <v/>
      </c>
      <c r="Y361" s="1076" t="str">
        <f>IF(ISTEXT(W361),W361,(W361/W22)*Y22)</f>
        <v/>
      </c>
      <c r="Z361" s="1062" t="str">
        <f>IF(A361=Z16,D361,"")</f>
        <v/>
      </c>
      <c r="AA361" s="1077" t="str">
        <f>IF(A361=Z16,C361,"")</f>
        <v/>
      </c>
      <c r="AB361" s="1078" t="str">
        <f>IF(ISTEXT(Z361),Z361,(Z361/Z22)*AB22)</f>
        <v/>
      </c>
      <c r="AC361" s="1062" t="str">
        <f>IF(A361=AC16,D361,"")</f>
        <v/>
      </c>
      <c r="AD361" s="1079" t="str">
        <f>IF(A361=AC16,C361,"")</f>
        <v/>
      </c>
      <c r="AE361" s="1080" t="str">
        <f>IF(ISTEXT(AC361),AC361,(AC361/AC22)*AE22)</f>
        <v/>
      </c>
      <c r="AF361" s="1062" t="str">
        <f>IF(A361=AF16,D361,"")</f>
        <v/>
      </c>
      <c r="AG361" s="1081" t="str">
        <f>IF(A361=AF16,C361,"")</f>
        <v/>
      </c>
      <c r="AH361" s="1082" t="str">
        <f>IF(ISTEXT(AF361),AF361,(AF361/AF22)*AH22)</f>
        <v/>
      </c>
      <c r="AI361" s="1062" t="str">
        <f>IF(A361=AI16,D361,"")</f>
        <v/>
      </c>
      <c r="AJ361" s="1083" t="str">
        <f>IF(A361=AI16,C361,"")</f>
        <v/>
      </c>
      <c r="AK361" s="1084" t="str">
        <f>IF(ISTEXT(AI361),AI361,(AI361/AI22)*AK22)</f>
        <v/>
      </c>
      <c r="AL361" s="1062" t="str">
        <f>IF(A361=AL16,D361,"")</f>
        <v/>
      </c>
      <c r="AM361" s="1085" t="str">
        <f>IF(A361=AL16,C361,"")</f>
        <v/>
      </c>
      <c r="AN361" s="1086" t="str">
        <f>IF(ISTEXT(AL361),AL361,(AL361/AL22)*AN22)</f>
        <v/>
      </c>
      <c r="AO361" s="1062" t="str">
        <f>IF(A361=AO16,D361,"")</f>
        <v/>
      </c>
      <c r="AP361" s="1087" t="str">
        <f>IF(A361=AO16,C361,"")</f>
        <v/>
      </c>
      <c r="AQ361" s="1088" t="str">
        <f>IF(ISTEXT(AO361),AO361,(AO361/AO22)*AQ22)</f>
        <v/>
      </c>
      <c r="AR361" s="1062" t="str">
        <f>IF(A361=AR16,D361,"")</f>
        <v/>
      </c>
      <c r="AS361" s="1089" t="str">
        <f>IF(A361=AR16,C361,"")</f>
        <v/>
      </c>
      <c r="AT361" s="1090" t="str">
        <f>IF(ISTEXT(AR361),AR361,(AR361/AR22)*AT22)</f>
        <v/>
      </c>
      <c r="AU361" s="1062" t="str">
        <f>IF(A361=AU16,D361,"")</f>
        <v/>
      </c>
      <c r="AV361" s="1091" t="str">
        <f>IF(A361=AU16,C361,"")</f>
        <v/>
      </c>
      <c r="AW361" s="1092" t="str">
        <f>IF(ISTEXT(AU361),AU361,(AU361/AU22)*AW22)</f>
        <v/>
      </c>
    </row>
    <row r="362" spans="1:49" ht="18.75">
      <c r="A362" s="1058"/>
      <c r="B362" s="1352"/>
      <c r="C362" s="1409"/>
      <c r="D362" s="1410"/>
      <c r="E362" s="1062" t="str">
        <f>IF(A362=E16,D362,"")</f>
        <v/>
      </c>
      <c r="F362" s="1063" t="str">
        <f>IF(A362=E16,C362,"")</f>
        <v/>
      </c>
      <c r="G362" s="1064" t="str">
        <f>IF(ISTEXT(E362),E362,(E362/E22)*G22)</f>
        <v/>
      </c>
      <c r="H362" s="1062" t="str">
        <f>IF(A362=H16,D362,"")</f>
        <v/>
      </c>
      <c r="I362" s="1065" t="str">
        <f>IF(A362=H16,C362,"")</f>
        <v/>
      </c>
      <c r="J362" s="1066" t="str">
        <f>IF(ISTEXT(H362),H362,(H362/H22)*J22)</f>
        <v/>
      </c>
      <c r="K362" s="1062" t="str">
        <f>IF(A362=K16,D362,"")</f>
        <v/>
      </c>
      <c r="L362" s="1067" t="str">
        <f>IF(A362=K16,C362,"")</f>
        <v/>
      </c>
      <c r="M362" s="1068" t="str">
        <f>IF(ISTEXT(K362),K362,(K362/K22)*M22)</f>
        <v/>
      </c>
      <c r="N362" s="1062" t="str">
        <f>IF(A362=N16,D362,"")</f>
        <v/>
      </c>
      <c r="O362" s="1069" t="str">
        <f>IF(A362=N16,C362,"")</f>
        <v/>
      </c>
      <c r="P362" s="1070" t="str">
        <f>IF(ISTEXT(N362),N362,(N362/N22)*P22)</f>
        <v/>
      </c>
      <c r="Q362" s="1062" t="str">
        <f>IF(A362=Q16,D362,"")</f>
        <v/>
      </c>
      <c r="R362" s="1071" t="str">
        <f>IF(A362=Q16,C362,"")</f>
        <v/>
      </c>
      <c r="S362" s="1072" t="str">
        <f>IF(ISTEXT(Q362),Q362,(Q362/Q22)*S22)</f>
        <v/>
      </c>
      <c r="T362" s="1062" t="str">
        <f>IF(A362=T16,D362,"")</f>
        <v/>
      </c>
      <c r="U362" s="1073" t="str">
        <f>IF(A362=T16,C362,"")</f>
        <v/>
      </c>
      <c r="V362" s="1074" t="str">
        <f>IF(ISTEXT(T362),T362,(T362/T22)*V22)</f>
        <v/>
      </c>
      <c r="W362" s="1062" t="str">
        <f>IF(A362=W16,D362,"")</f>
        <v/>
      </c>
      <c r="X362" s="1075" t="str">
        <f>IF(A362=W16,C362,"")</f>
        <v/>
      </c>
      <c r="Y362" s="1076" t="str">
        <f>IF(ISTEXT(W362),W362,(W362/W22)*Y22)</f>
        <v/>
      </c>
      <c r="Z362" s="1062" t="str">
        <f>IF(A362=Z16,D362,"")</f>
        <v/>
      </c>
      <c r="AA362" s="1077" t="str">
        <f>IF(A362=Z16,C362,"")</f>
        <v/>
      </c>
      <c r="AB362" s="1078" t="str">
        <f>IF(ISTEXT(Z362),Z362,(Z362/Z22)*AB22)</f>
        <v/>
      </c>
      <c r="AC362" s="1062" t="str">
        <f>IF(A362=AC16,D362,"")</f>
        <v/>
      </c>
      <c r="AD362" s="1079" t="str">
        <f>IF(A362=AC16,C362,"")</f>
        <v/>
      </c>
      <c r="AE362" s="1080" t="str">
        <f>IF(ISTEXT(AC362),AC362,(AC362/AC22)*AE22)</f>
        <v/>
      </c>
      <c r="AF362" s="1062" t="str">
        <f>IF(A362=AF16,D362,"")</f>
        <v/>
      </c>
      <c r="AG362" s="1081" t="str">
        <f>IF(A362=AF16,C362,"")</f>
        <v/>
      </c>
      <c r="AH362" s="1082" t="str">
        <f>IF(ISTEXT(AF362),AF362,(AF362/AF22)*AH22)</f>
        <v/>
      </c>
      <c r="AI362" s="1062" t="str">
        <f>IF(A362=AI16,D362,"")</f>
        <v/>
      </c>
      <c r="AJ362" s="1083" t="str">
        <f>IF(A362=AI16,C362,"")</f>
        <v/>
      </c>
      <c r="AK362" s="1084" t="str">
        <f>IF(ISTEXT(AI362),AI362,(AI362/AI22)*AK22)</f>
        <v/>
      </c>
      <c r="AL362" s="1062" t="str">
        <f>IF(A362=AL16,D362,"")</f>
        <v/>
      </c>
      <c r="AM362" s="1085" t="str">
        <f>IF(A362=AL16,C362,"")</f>
        <v/>
      </c>
      <c r="AN362" s="1086" t="str">
        <f>IF(ISTEXT(AL362),AL362,(AL362/AL22)*AN22)</f>
        <v/>
      </c>
      <c r="AO362" s="1062" t="str">
        <f>IF(A362=AO16,D362,"")</f>
        <v/>
      </c>
      <c r="AP362" s="1087" t="str">
        <f>IF(A362=AO16,C362,"")</f>
        <v/>
      </c>
      <c r="AQ362" s="1088" t="str">
        <f>IF(ISTEXT(AO362),AO362,(AO362/AO22)*AQ22)</f>
        <v/>
      </c>
      <c r="AR362" s="1062" t="str">
        <f>IF(A362=AR16,D362,"")</f>
        <v/>
      </c>
      <c r="AS362" s="1089" t="str">
        <f>IF(A362=AR16,C362,"")</f>
        <v/>
      </c>
      <c r="AT362" s="1090" t="str">
        <f>IF(ISTEXT(AR362),AR362,(AR362/AR22)*AT22)</f>
        <v/>
      </c>
      <c r="AU362" s="1062" t="str">
        <f>IF(A362=AU16,D362,"")</f>
        <v/>
      </c>
      <c r="AV362" s="1091" t="str">
        <f>IF(A362=AU16,C362,"")</f>
        <v/>
      </c>
      <c r="AW362" s="1092" t="str">
        <f>IF(ISTEXT(AU362),AU362,(AU362/AU22)*AW22)</f>
        <v/>
      </c>
    </row>
    <row r="363" spans="1:49" ht="18.75">
      <c r="A363" s="1058"/>
      <c r="B363" s="1352"/>
      <c r="C363" s="1409"/>
      <c r="D363" s="1410"/>
      <c r="E363" s="1062" t="str">
        <f>IF(A363=E16,D363,"")</f>
        <v/>
      </c>
      <c r="F363" s="1063" t="str">
        <f>IF(A363=E16,C363,"")</f>
        <v/>
      </c>
      <c r="G363" s="1064" t="str">
        <f>IF(ISTEXT(E363),E363,(E363/E22)*G22)</f>
        <v/>
      </c>
      <c r="H363" s="1062" t="str">
        <f>IF(A363=H16,D363,"")</f>
        <v/>
      </c>
      <c r="I363" s="1065" t="str">
        <f>IF(A363=H16,C363,"")</f>
        <v/>
      </c>
      <c r="J363" s="1066" t="str">
        <f>IF(ISTEXT(H363),H363,(H363/H22)*J22)</f>
        <v/>
      </c>
      <c r="K363" s="1062" t="str">
        <f>IF(A363=K16,D363,"")</f>
        <v/>
      </c>
      <c r="L363" s="1067" t="str">
        <f>IF(A363=K16,C363,"")</f>
        <v/>
      </c>
      <c r="M363" s="1068" t="str">
        <f>IF(ISTEXT(K363),K363,(K363/K22)*M22)</f>
        <v/>
      </c>
      <c r="N363" s="1062" t="str">
        <f>IF(A363=N16,D363,"")</f>
        <v/>
      </c>
      <c r="O363" s="1069" t="str">
        <f>IF(A363=N16,C363,"")</f>
        <v/>
      </c>
      <c r="P363" s="1070" t="str">
        <f>IF(ISTEXT(N363),N363,(N363/N22)*P22)</f>
        <v/>
      </c>
      <c r="Q363" s="1062" t="str">
        <f>IF(A363=Q16,D363,"")</f>
        <v/>
      </c>
      <c r="R363" s="1071" t="str">
        <f>IF(A363=Q16,C363,"")</f>
        <v/>
      </c>
      <c r="S363" s="1072" t="str">
        <f>IF(ISTEXT(Q363),Q363,(Q363/Q22)*S22)</f>
        <v/>
      </c>
      <c r="T363" s="1062" t="str">
        <f>IF(A363=T16,D363,"")</f>
        <v/>
      </c>
      <c r="U363" s="1073" t="str">
        <f>IF(A363=T16,C363,"")</f>
        <v/>
      </c>
      <c r="V363" s="1074" t="str">
        <f>IF(ISTEXT(T363),T363,(T363/T22)*V22)</f>
        <v/>
      </c>
      <c r="W363" s="1062" t="str">
        <f>IF(A363=W16,D363,"")</f>
        <v/>
      </c>
      <c r="X363" s="1075" t="str">
        <f>IF(A363=W16,C363,"")</f>
        <v/>
      </c>
      <c r="Y363" s="1076" t="str">
        <f>IF(ISTEXT(W363),W363,(W363/W22)*Y22)</f>
        <v/>
      </c>
      <c r="Z363" s="1062" t="str">
        <f>IF(A363=Z16,D363,"")</f>
        <v/>
      </c>
      <c r="AA363" s="1077" t="str">
        <f>IF(A363=Z16,C363,"")</f>
        <v/>
      </c>
      <c r="AB363" s="1078" t="str">
        <f>IF(ISTEXT(Z363),Z363,(Z363/Z22)*AB22)</f>
        <v/>
      </c>
      <c r="AC363" s="1062" t="str">
        <f>IF(A363=AC16,D363,"")</f>
        <v/>
      </c>
      <c r="AD363" s="1079" t="str">
        <f>IF(A363=AC16,C363,"")</f>
        <v/>
      </c>
      <c r="AE363" s="1080" t="str">
        <f>IF(ISTEXT(AC363),AC363,(AC363/AC22)*AE22)</f>
        <v/>
      </c>
      <c r="AF363" s="1062" t="str">
        <f>IF(A363=AF16,D363,"")</f>
        <v/>
      </c>
      <c r="AG363" s="1081" t="str">
        <f>IF(A363=AF16,C363,"")</f>
        <v/>
      </c>
      <c r="AH363" s="1082" t="str">
        <f>IF(ISTEXT(AF363),AF363,(AF363/AF22)*AH22)</f>
        <v/>
      </c>
      <c r="AI363" s="1062" t="str">
        <f>IF(A363=AI16,D363,"")</f>
        <v/>
      </c>
      <c r="AJ363" s="1083" t="str">
        <f>IF(A363=AI16,C363,"")</f>
        <v/>
      </c>
      <c r="AK363" s="1084" t="str">
        <f>IF(ISTEXT(AI363),AI363,(AI363/AI22)*AK22)</f>
        <v/>
      </c>
      <c r="AL363" s="1062" t="str">
        <f>IF(A363=AL16,D363,"")</f>
        <v/>
      </c>
      <c r="AM363" s="1085" t="str">
        <f>IF(A363=AL16,C363,"")</f>
        <v/>
      </c>
      <c r="AN363" s="1086" t="str">
        <f>IF(ISTEXT(AL363),AL363,(AL363/AL22)*AN22)</f>
        <v/>
      </c>
      <c r="AO363" s="1062" t="str">
        <f>IF(A363=AO16,D363,"")</f>
        <v/>
      </c>
      <c r="AP363" s="1087" t="str">
        <f>IF(A363=AO16,C363,"")</f>
        <v/>
      </c>
      <c r="AQ363" s="1088" t="str">
        <f>IF(ISTEXT(AO363),AO363,(AO363/AO22)*AQ22)</f>
        <v/>
      </c>
      <c r="AR363" s="1062" t="str">
        <f>IF(A363=AR16,D363,"")</f>
        <v/>
      </c>
      <c r="AS363" s="1089" t="str">
        <f>IF(A363=AR16,C363,"")</f>
        <v/>
      </c>
      <c r="AT363" s="1090" t="str">
        <f>IF(ISTEXT(AR363),AR363,(AR363/AR22)*AT22)</f>
        <v/>
      </c>
      <c r="AU363" s="1062" t="str">
        <f>IF(A363=AU16,D363,"")</f>
        <v/>
      </c>
      <c r="AV363" s="1091" t="str">
        <f>IF(A363=AU16,C363,"")</f>
        <v/>
      </c>
      <c r="AW363" s="1092" t="str">
        <f>IF(ISTEXT(AU363),AU363,(AU363/AU22)*AW22)</f>
        <v/>
      </c>
    </row>
    <row r="364" spans="1:49" ht="18.75">
      <c r="A364" s="1058"/>
      <c r="B364" s="1352"/>
      <c r="C364" s="1409"/>
      <c r="D364" s="1410"/>
      <c r="E364" s="1062" t="str">
        <f>IF(A364=E16,D364,"")</f>
        <v/>
      </c>
      <c r="F364" s="1063" t="str">
        <f>IF(A364=E16,C364,"")</f>
        <v/>
      </c>
      <c r="G364" s="1064" t="str">
        <f>IF(ISTEXT(E364),E364,(E364/E22)*G22)</f>
        <v/>
      </c>
      <c r="H364" s="1062" t="str">
        <f>IF(A364=H16,D364,"")</f>
        <v/>
      </c>
      <c r="I364" s="1065" t="str">
        <f>IF(A364=H16,C364,"")</f>
        <v/>
      </c>
      <c r="J364" s="1066" t="str">
        <f>IF(ISTEXT(H364),H364,(H364/H22)*J22)</f>
        <v/>
      </c>
      <c r="K364" s="1062" t="str">
        <f>IF(A364=K16,D364,"")</f>
        <v/>
      </c>
      <c r="L364" s="1067" t="str">
        <f>IF(A364=K16,C364,"")</f>
        <v/>
      </c>
      <c r="M364" s="1068" t="str">
        <f>IF(ISTEXT(K364),K364,(K364/K22)*M22)</f>
        <v/>
      </c>
      <c r="N364" s="1062" t="str">
        <f>IF(A364=N16,D364,"")</f>
        <v/>
      </c>
      <c r="O364" s="1069" t="str">
        <f>IF(A364=N16,C364,"")</f>
        <v/>
      </c>
      <c r="P364" s="1070" t="str">
        <f>IF(ISTEXT(N364),N364,(N364/N22)*P22)</f>
        <v/>
      </c>
      <c r="Q364" s="1062" t="str">
        <f>IF(A364=Q16,D364,"")</f>
        <v/>
      </c>
      <c r="R364" s="1071" t="str">
        <f>IF(A364=Q16,C364,"")</f>
        <v/>
      </c>
      <c r="S364" s="1072" t="str">
        <f>IF(ISTEXT(Q364),Q364,(Q364/Q22)*S22)</f>
        <v/>
      </c>
      <c r="T364" s="1062" t="str">
        <f>IF(A364=T16,D364,"")</f>
        <v/>
      </c>
      <c r="U364" s="1073" t="str">
        <f>IF(A364=T16,C364,"")</f>
        <v/>
      </c>
      <c r="V364" s="1074" t="str">
        <f>IF(ISTEXT(T364),T364,(T364/T22)*V22)</f>
        <v/>
      </c>
      <c r="W364" s="1062" t="str">
        <f>IF(A364=W16,D364,"")</f>
        <v/>
      </c>
      <c r="X364" s="1075" t="str">
        <f>IF(A364=W16,C364,"")</f>
        <v/>
      </c>
      <c r="Y364" s="1076" t="str">
        <f>IF(ISTEXT(W364),W364,(W364/W22)*Y22)</f>
        <v/>
      </c>
      <c r="Z364" s="1062" t="str">
        <f>IF(A364=Z16,D364,"")</f>
        <v/>
      </c>
      <c r="AA364" s="1077" t="str">
        <f>IF(A364=Z16,C364,"")</f>
        <v/>
      </c>
      <c r="AB364" s="1078" t="str">
        <f>IF(ISTEXT(Z364),Z364,(Z364/Z22)*AB22)</f>
        <v/>
      </c>
      <c r="AC364" s="1062" t="str">
        <f>IF(A364=AC16,D364,"")</f>
        <v/>
      </c>
      <c r="AD364" s="1079" t="str">
        <f>IF(A364=AC16,C364,"")</f>
        <v/>
      </c>
      <c r="AE364" s="1080" t="str">
        <f>IF(ISTEXT(AC364),AC364,(AC364/AC22)*AE22)</f>
        <v/>
      </c>
      <c r="AF364" s="1062" t="str">
        <f>IF(A364=AF16,D364,"")</f>
        <v/>
      </c>
      <c r="AG364" s="1081" t="str">
        <f>IF(A364=AF16,C364,"")</f>
        <v/>
      </c>
      <c r="AH364" s="1082" t="str">
        <f>IF(ISTEXT(AF364),AF364,(AF364/AF22)*AH22)</f>
        <v/>
      </c>
      <c r="AI364" s="1062" t="str">
        <f>IF(A364=AI16,D364,"")</f>
        <v/>
      </c>
      <c r="AJ364" s="1083" t="str">
        <f>IF(A364=AI16,C364,"")</f>
        <v/>
      </c>
      <c r="AK364" s="1084" t="str">
        <f>IF(ISTEXT(AI364),AI364,(AI364/AI22)*AK22)</f>
        <v/>
      </c>
      <c r="AL364" s="1062" t="str">
        <f>IF(A364=AL16,D364,"")</f>
        <v/>
      </c>
      <c r="AM364" s="1085" t="str">
        <f>IF(A364=AL16,C364,"")</f>
        <v/>
      </c>
      <c r="AN364" s="1086" t="str">
        <f>IF(ISTEXT(AL364),AL364,(AL364/AL22)*AN22)</f>
        <v/>
      </c>
      <c r="AO364" s="1062" t="str">
        <f>IF(A364=AO16,D364,"")</f>
        <v/>
      </c>
      <c r="AP364" s="1087" t="str">
        <f>IF(A364=AO16,C364,"")</f>
        <v/>
      </c>
      <c r="AQ364" s="1088" t="str">
        <f>IF(ISTEXT(AO364),AO364,(AO364/AO22)*AQ22)</f>
        <v/>
      </c>
      <c r="AR364" s="1062" t="str">
        <f>IF(A364=AR16,D364,"")</f>
        <v/>
      </c>
      <c r="AS364" s="1089" t="str">
        <f>IF(A364=AR16,C364,"")</f>
        <v/>
      </c>
      <c r="AT364" s="1090" t="str">
        <f>IF(ISTEXT(AR364),AR364,(AR364/AR22)*AT22)</f>
        <v/>
      </c>
      <c r="AU364" s="1062" t="str">
        <f>IF(A364=AU16,D364,"")</f>
        <v/>
      </c>
      <c r="AV364" s="1091" t="str">
        <f>IF(A364=AU16,C364,"")</f>
        <v/>
      </c>
      <c r="AW364" s="1092" t="str">
        <f>IF(ISTEXT(AU364),AU364,(AU364/AU22)*AW22)</f>
        <v/>
      </c>
    </row>
    <row r="365" spans="1:49" ht="18.75">
      <c r="A365" s="1058"/>
      <c r="B365" s="1352"/>
      <c r="C365" s="1409"/>
      <c r="D365" s="1410"/>
      <c r="E365" s="1062" t="str">
        <f>IF(A365=E16,D365,"")</f>
        <v/>
      </c>
      <c r="F365" s="1063" t="str">
        <f>IF(A365=E16,C365,"")</f>
        <v/>
      </c>
      <c r="G365" s="1064" t="str">
        <f>IF(ISTEXT(E365),E365,(E365/E22)*G22)</f>
        <v/>
      </c>
      <c r="H365" s="1062" t="str">
        <f>IF(A365=H16,D365,"")</f>
        <v/>
      </c>
      <c r="I365" s="1065" t="str">
        <f>IF(A365=H16,C365,"")</f>
        <v/>
      </c>
      <c r="J365" s="1066" t="str">
        <f>IF(ISTEXT(H365),H365,(H365/H22)*J22)</f>
        <v/>
      </c>
      <c r="K365" s="1062" t="str">
        <f>IF(A365=K16,D365,"")</f>
        <v/>
      </c>
      <c r="L365" s="1067" t="str">
        <f>IF(A365=K16,C365,"")</f>
        <v/>
      </c>
      <c r="M365" s="1068" t="str">
        <f>IF(ISTEXT(K365),K365,(K365/K22)*M22)</f>
        <v/>
      </c>
      <c r="N365" s="1062" t="str">
        <f>IF(A365=N16,D365,"")</f>
        <v/>
      </c>
      <c r="O365" s="1069" t="str">
        <f>IF(A365=N16,C365,"")</f>
        <v/>
      </c>
      <c r="P365" s="1070" t="str">
        <f>IF(ISTEXT(N365),N365,(N365/N22)*P22)</f>
        <v/>
      </c>
      <c r="Q365" s="1062" t="str">
        <f>IF(A365=Q16,D365,"")</f>
        <v/>
      </c>
      <c r="R365" s="1071" t="str">
        <f>IF(A365=Q16,C365,"")</f>
        <v/>
      </c>
      <c r="S365" s="1072" t="str">
        <f>IF(ISTEXT(Q365),Q365,(Q365/Q22)*S22)</f>
        <v/>
      </c>
      <c r="T365" s="1062" t="str">
        <f>IF(A365=T16,D365,"")</f>
        <v/>
      </c>
      <c r="U365" s="1073" t="str">
        <f>IF(A365=T16,C365,"")</f>
        <v/>
      </c>
      <c r="V365" s="1074" t="str">
        <f>IF(ISTEXT(T365),T365,(T365/T22)*V22)</f>
        <v/>
      </c>
      <c r="W365" s="1062" t="str">
        <f>IF(A365=W16,D365,"")</f>
        <v/>
      </c>
      <c r="X365" s="1075" t="str">
        <f>IF(A365=W16,C365,"")</f>
        <v/>
      </c>
      <c r="Y365" s="1076" t="str">
        <f>IF(ISTEXT(W365),W365,(W365/W22)*Y22)</f>
        <v/>
      </c>
      <c r="Z365" s="1062" t="str">
        <f>IF(A365=Z16,D365,"")</f>
        <v/>
      </c>
      <c r="AA365" s="1077" t="str">
        <f>IF(A365=Z16,C365,"")</f>
        <v/>
      </c>
      <c r="AB365" s="1078" t="str">
        <f>IF(ISTEXT(Z365),Z365,(Z365/Z22)*AB22)</f>
        <v/>
      </c>
      <c r="AC365" s="1062" t="str">
        <f>IF(A365=AC16,D365,"")</f>
        <v/>
      </c>
      <c r="AD365" s="1079" t="str">
        <f>IF(A365=AC16,C365,"")</f>
        <v/>
      </c>
      <c r="AE365" s="1080" t="str">
        <f>IF(ISTEXT(AC365),AC365,(AC365/AC22)*AE22)</f>
        <v/>
      </c>
      <c r="AF365" s="1062" t="str">
        <f>IF(A365=AF16,D365,"")</f>
        <v/>
      </c>
      <c r="AG365" s="1081" t="str">
        <f>IF(A365=AF16,C365,"")</f>
        <v/>
      </c>
      <c r="AH365" s="1082" t="str">
        <f>IF(ISTEXT(AF365),AF365,(AF365/AF22)*AH22)</f>
        <v/>
      </c>
      <c r="AI365" s="1062" t="str">
        <f>IF(A365=AI16,D365,"")</f>
        <v/>
      </c>
      <c r="AJ365" s="1083" t="str">
        <f>IF(A365=AI16,C365,"")</f>
        <v/>
      </c>
      <c r="AK365" s="1084" t="str">
        <f>IF(ISTEXT(AI365),AI365,(AI365/AI22)*AK22)</f>
        <v/>
      </c>
      <c r="AL365" s="1062" t="str">
        <f>IF(A365=AL16,D365,"")</f>
        <v/>
      </c>
      <c r="AM365" s="1085" t="str">
        <f>IF(A365=AL16,C365,"")</f>
        <v/>
      </c>
      <c r="AN365" s="1086" t="str">
        <f>IF(ISTEXT(AL365),AL365,(AL365/AL22)*AN22)</f>
        <v/>
      </c>
      <c r="AO365" s="1062" t="str">
        <f>IF(A365=AO16,D365,"")</f>
        <v/>
      </c>
      <c r="AP365" s="1087" t="str">
        <f>IF(A365=AO16,C365,"")</f>
        <v/>
      </c>
      <c r="AQ365" s="1088" t="str">
        <f>IF(ISTEXT(AO365),AO365,(AO365/AO22)*AQ22)</f>
        <v/>
      </c>
      <c r="AR365" s="1062" t="str">
        <f>IF(A365=AR16,D365,"")</f>
        <v/>
      </c>
      <c r="AS365" s="1089" t="str">
        <f>IF(A365=AR16,C365,"")</f>
        <v/>
      </c>
      <c r="AT365" s="1090" t="str">
        <f>IF(ISTEXT(AR365),AR365,(AR365/AR22)*AT22)</f>
        <v/>
      </c>
      <c r="AU365" s="1062" t="str">
        <f>IF(A365=AU16,D365,"")</f>
        <v/>
      </c>
      <c r="AV365" s="1091" t="str">
        <f>IF(A365=AU16,C365,"")</f>
        <v/>
      </c>
      <c r="AW365" s="1092" t="str">
        <f>IF(ISTEXT(AU365),AU365,(AU365/AU22)*AW22)</f>
        <v/>
      </c>
    </row>
    <row r="366" spans="1:49" ht="18.75">
      <c r="A366" s="1058"/>
      <c r="B366" s="1352"/>
      <c r="C366" s="1409"/>
      <c r="D366" s="1410"/>
      <c r="E366" s="1062" t="str">
        <f>IF(A366=E16,D366,"")</f>
        <v/>
      </c>
      <c r="F366" s="1063" t="str">
        <f>IF(A366=E16,C366,"")</f>
        <v/>
      </c>
      <c r="G366" s="1064" t="str">
        <f>IF(ISTEXT(E366),E366,(E366/E22)*G22)</f>
        <v/>
      </c>
      <c r="H366" s="1062" t="str">
        <f>IF(A366=H16,D366,"")</f>
        <v/>
      </c>
      <c r="I366" s="1065" t="str">
        <f>IF(A366=H16,C366,"")</f>
        <v/>
      </c>
      <c r="J366" s="1066" t="str">
        <f>IF(ISTEXT(H366),H366,(H366/H22)*J22)</f>
        <v/>
      </c>
      <c r="K366" s="1062" t="str">
        <f>IF(A366=K16,D366,"")</f>
        <v/>
      </c>
      <c r="L366" s="1067" t="str">
        <f>IF(A366=K16,C366,"")</f>
        <v/>
      </c>
      <c r="M366" s="1068" t="str">
        <f>IF(ISTEXT(K366),K366,(K366/K22)*M22)</f>
        <v/>
      </c>
      <c r="N366" s="1062" t="str">
        <f>IF(A366=N16,D366,"")</f>
        <v/>
      </c>
      <c r="O366" s="1069" t="str">
        <f>IF(A366=N16,C366,"")</f>
        <v/>
      </c>
      <c r="P366" s="1070" t="str">
        <f>IF(ISTEXT(N366),N366,(N366/N22)*P22)</f>
        <v/>
      </c>
      <c r="Q366" s="1062" t="str">
        <f>IF(A366=Q16,D366,"")</f>
        <v/>
      </c>
      <c r="R366" s="1071" t="str">
        <f>IF(A366=Q16,C366,"")</f>
        <v/>
      </c>
      <c r="S366" s="1072" t="str">
        <f>IF(ISTEXT(Q366),Q366,(Q366/Q22)*S22)</f>
        <v/>
      </c>
      <c r="T366" s="1062" t="str">
        <f>IF(A366=T16,D366,"")</f>
        <v/>
      </c>
      <c r="U366" s="1073" t="str">
        <f>IF(A366=T16,C366,"")</f>
        <v/>
      </c>
      <c r="V366" s="1074" t="str">
        <f>IF(ISTEXT(T366),T366,(T366/T22)*V22)</f>
        <v/>
      </c>
      <c r="W366" s="1062" t="str">
        <f>IF(A366=W16,D366,"")</f>
        <v/>
      </c>
      <c r="X366" s="1075" t="str">
        <f>IF(A366=W16,C366,"")</f>
        <v/>
      </c>
      <c r="Y366" s="1076" t="str">
        <f>IF(ISTEXT(W366),W366,(W366/W22)*Y22)</f>
        <v/>
      </c>
      <c r="Z366" s="1062" t="str">
        <f>IF(A366=Z16,D366,"")</f>
        <v/>
      </c>
      <c r="AA366" s="1077" t="str">
        <f>IF(A366=Z16,C366,"")</f>
        <v/>
      </c>
      <c r="AB366" s="1078" t="str">
        <f>IF(ISTEXT(Z366),Z366,(Z366/Z22)*AB22)</f>
        <v/>
      </c>
      <c r="AC366" s="1062" t="str">
        <f>IF(A366=AC16,D366,"")</f>
        <v/>
      </c>
      <c r="AD366" s="1079" t="str">
        <f>IF(A366=AC16,C366,"")</f>
        <v/>
      </c>
      <c r="AE366" s="1080" t="str">
        <f>IF(ISTEXT(AC366),AC366,(AC366/AC22)*AE22)</f>
        <v/>
      </c>
      <c r="AF366" s="1062" t="str">
        <f>IF(A366=AF16,D366,"")</f>
        <v/>
      </c>
      <c r="AG366" s="1081" t="str">
        <f>IF(A366=AF16,C366,"")</f>
        <v/>
      </c>
      <c r="AH366" s="1082" t="str">
        <f>IF(ISTEXT(AF366),AF366,(AF366/AF22)*AH22)</f>
        <v/>
      </c>
      <c r="AI366" s="1062" t="str">
        <f>IF(A366=AI16,D366,"")</f>
        <v/>
      </c>
      <c r="AJ366" s="1083" t="str">
        <f>IF(A366=AI16,C366,"")</f>
        <v/>
      </c>
      <c r="AK366" s="1084" t="str">
        <f>IF(ISTEXT(AI366),AI366,(AI366/AI22)*AK22)</f>
        <v/>
      </c>
      <c r="AL366" s="1062" t="str">
        <f>IF(A366=AL16,D366,"")</f>
        <v/>
      </c>
      <c r="AM366" s="1085" t="str">
        <f>IF(A366=AL16,C366,"")</f>
        <v/>
      </c>
      <c r="AN366" s="1086" t="str">
        <f>IF(ISTEXT(AL366),AL366,(AL366/AL22)*AN22)</f>
        <v/>
      </c>
      <c r="AO366" s="1062" t="str">
        <f>IF(A366=AO16,D366,"")</f>
        <v/>
      </c>
      <c r="AP366" s="1087" t="str">
        <f>IF(A366=AO16,C366,"")</f>
        <v/>
      </c>
      <c r="AQ366" s="1088" t="str">
        <f>IF(ISTEXT(AO366),AO366,(AO366/AO22)*AQ22)</f>
        <v/>
      </c>
      <c r="AR366" s="1062" t="str">
        <f>IF(A366=AR16,D366,"")</f>
        <v/>
      </c>
      <c r="AS366" s="1089" t="str">
        <f>IF(A366=AR16,C366,"")</f>
        <v/>
      </c>
      <c r="AT366" s="1090" t="str">
        <f>IF(ISTEXT(AR366),AR366,(AR366/AR22)*AT22)</f>
        <v/>
      </c>
      <c r="AU366" s="1062" t="str">
        <f>IF(A366=AU16,D366,"")</f>
        <v/>
      </c>
      <c r="AV366" s="1091" t="str">
        <f>IF(A366=AU16,C366,"")</f>
        <v/>
      </c>
      <c r="AW366" s="1092" t="str">
        <f>IF(ISTEXT(AU366),AU366,(AU366/AU22)*AW22)</f>
        <v/>
      </c>
    </row>
    <row r="367" spans="1:49" ht="18.75">
      <c r="A367" s="1058"/>
      <c r="B367" s="1352"/>
      <c r="C367" s="1409"/>
      <c r="D367" s="1410"/>
      <c r="E367" s="1062" t="str">
        <f>IF(A367=E16,D367,"")</f>
        <v/>
      </c>
      <c r="F367" s="1063" t="str">
        <f>IF(A367=E16,C367,"")</f>
        <v/>
      </c>
      <c r="G367" s="1064" t="str">
        <f>IF(ISTEXT(E367),E367,(E367/E22)*G22)</f>
        <v/>
      </c>
      <c r="H367" s="1062" t="str">
        <f>IF(A367=H16,D367,"")</f>
        <v/>
      </c>
      <c r="I367" s="1065" t="str">
        <f>IF(A367=H16,C367,"")</f>
        <v/>
      </c>
      <c r="J367" s="1066" t="str">
        <f>IF(ISTEXT(H367),H367,(H367/H22)*J22)</f>
        <v/>
      </c>
      <c r="K367" s="1062" t="str">
        <f>IF(A367=K16,D367,"")</f>
        <v/>
      </c>
      <c r="L367" s="1067" t="str">
        <f>IF(A367=K16,C367,"")</f>
        <v/>
      </c>
      <c r="M367" s="1068" t="str">
        <f>IF(ISTEXT(K367),K367,(K367/K22)*M22)</f>
        <v/>
      </c>
      <c r="N367" s="1062" t="str">
        <f>IF(A367=N16,D367,"")</f>
        <v/>
      </c>
      <c r="O367" s="1069" t="str">
        <f>IF(A367=N16,C367,"")</f>
        <v/>
      </c>
      <c r="P367" s="1070" t="str">
        <f>IF(ISTEXT(N367),N367,(N367/N22)*P22)</f>
        <v/>
      </c>
      <c r="Q367" s="1062" t="str">
        <f>IF(A367=Q16,D367,"")</f>
        <v/>
      </c>
      <c r="R367" s="1071" t="str">
        <f>IF(A367=Q16,C367,"")</f>
        <v/>
      </c>
      <c r="S367" s="1072" t="str">
        <f>IF(ISTEXT(Q367),Q367,(Q367/Q22)*S22)</f>
        <v/>
      </c>
      <c r="T367" s="1062" t="str">
        <f>IF(A367=T16,D367,"")</f>
        <v/>
      </c>
      <c r="U367" s="1073" t="str">
        <f>IF(A367=T16,C367,"")</f>
        <v/>
      </c>
      <c r="V367" s="1074" t="str">
        <f>IF(ISTEXT(T367),T367,(T367/T22)*V22)</f>
        <v/>
      </c>
      <c r="W367" s="1062" t="str">
        <f>IF(A367=W16,D367,"")</f>
        <v/>
      </c>
      <c r="X367" s="1075" t="str">
        <f>IF(A367=W16,C367,"")</f>
        <v/>
      </c>
      <c r="Y367" s="1076" t="str">
        <f>IF(ISTEXT(W367),W367,(W367/W22)*Y22)</f>
        <v/>
      </c>
      <c r="Z367" s="1062" t="str">
        <f>IF(A367=Z16,D367,"")</f>
        <v/>
      </c>
      <c r="AA367" s="1077" t="str">
        <f>IF(A367=Z16,C367,"")</f>
        <v/>
      </c>
      <c r="AB367" s="1078" t="str">
        <f>IF(ISTEXT(Z367),Z367,(Z367/Z22)*AB22)</f>
        <v/>
      </c>
      <c r="AC367" s="1062" t="str">
        <f>IF(A367=AC16,D367,"")</f>
        <v/>
      </c>
      <c r="AD367" s="1079" t="str">
        <f>IF(A367=AC16,C367,"")</f>
        <v/>
      </c>
      <c r="AE367" s="1080" t="str">
        <f>IF(ISTEXT(AC367),AC367,(AC367/AC22)*AE22)</f>
        <v/>
      </c>
      <c r="AF367" s="1062" t="str">
        <f>IF(A367=AF16,D367,"")</f>
        <v/>
      </c>
      <c r="AG367" s="1081" t="str">
        <f>IF(A367=AF16,C367,"")</f>
        <v/>
      </c>
      <c r="AH367" s="1082" t="str">
        <f>IF(ISTEXT(AF367),AF367,(AF367/AF22)*AH22)</f>
        <v/>
      </c>
      <c r="AI367" s="1062" t="str">
        <f>IF(A367=AI16,D367,"")</f>
        <v/>
      </c>
      <c r="AJ367" s="1083" t="str">
        <f>IF(A367=AI16,C367,"")</f>
        <v/>
      </c>
      <c r="AK367" s="1084" t="str">
        <f>IF(ISTEXT(AI367),AI367,(AI367/AI22)*AK22)</f>
        <v/>
      </c>
      <c r="AL367" s="1062" t="str">
        <f>IF(A367=AL16,D367,"")</f>
        <v/>
      </c>
      <c r="AM367" s="1085" t="str">
        <f>IF(A367=AL16,C367,"")</f>
        <v/>
      </c>
      <c r="AN367" s="1086" t="str">
        <f>IF(ISTEXT(AL367),AL367,(AL367/AL22)*AN22)</f>
        <v/>
      </c>
      <c r="AO367" s="1062" t="str">
        <f>IF(A367=AO16,D367,"")</f>
        <v/>
      </c>
      <c r="AP367" s="1087" t="str">
        <f>IF(A367=AO16,C367,"")</f>
        <v/>
      </c>
      <c r="AQ367" s="1088" t="str">
        <f>IF(ISTEXT(AO367),AO367,(AO367/AO22)*AQ22)</f>
        <v/>
      </c>
      <c r="AR367" s="1062" t="str">
        <f>IF(A367=AR16,D367,"")</f>
        <v/>
      </c>
      <c r="AS367" s="1089" t="str">
        <f>IF(A367=AR16,C367,"")</f>
        <v/>
      </c>
      <c r="AT367" s="1090" t="str">
        <f>IF(ISTEXT(AR367),AR367,(AR367/AR22)*AT22)</f>
        <v/>
      </c>
      <c r="AU367" s="1062" t="str">
        <f>IF(A367=AU16,D367,"")</f>
        <v/>
      </c>
      <c r="AV367" s="1091" t="str">
        <f>IF(A367=AU16,C367,"")</f>
        <v/>
      </c>
      <c r="AW367" s="1092" t="str">
        <f>IF(ISTEXT(AU367),AU367,(AU367/AU22)*AW22)</f>
        <v/>
      </c>
    </row>
    <row r="368" spans="1:49" ht="18.75">
      <c r="A368" s="1058"/>
      <c r="B368" s="1352"/>
      <c r="C368" s="1409"/>
      <c r="D368" s="1410"/>
      <c r="E368" s="1062" t="str">
        <f>IF(A368=E16,D368,"")</f>
        <v/>
      </c>
      <c r="F368" s="1063" t="str">
        <f>IF(A368=E16,C368,"")</f>
        <v/>
      </c>
      <c r="G368" s="1064" t="str">
        <f>IF(ISTEXT(E368),E368,(E368/E22)*G22)</f>
        <v/>
      </c>
      <c r="H368" s="1062" t="str">
        <f>IF(A368=H16,D368,"")</f>
        <v/>
      </c>
      <c r="I368" s="1065" t="str">
        <f>IF(A368=H16,C368,"")</f>
        <v/>
      </c>
      <c r="J368" s="1066" t="str">
        <f>IF(ISTEXT(H368),H368,(H368/H22)*J22)</f>
        <v/>
      </c>
      <c r="K368" s="1062" t="str">
        <f>IF(A368=K16,D368,"")</f>
        <v/>
      </c>
      <c r="L368" s="1067" t="str">
        <f>IF(A368=K16,C368,"")</f>
        <v/>
      </c>
      <c r="M368" s="1068" t="str">
        <f>IF(ISTEXT(K368),K368,(K368/K22)*M22)</f>
        <v/>
      </c>
      <c r="N368" s="1062" t="str">
        <f>IF(A368=N16,D368,"")</f>
        <v/>
      </c>
      <c r="O368" s="1069" t="str">
        <f>IF(A368=N16,C368,"")</f>
        <v/>
      </c>
      <c r="P368" s="1070" t="str">
        <f>IF(ISTEXT(N368),N368,(N368/N22)*P22)</f>
        <v/>
      </c>
      <c r="Q368" s="1062" t="str">
        <f>IF(A368=Q16,D368,"")</f>
        <v/>
      </c>
      <c r="R368" s="1071" t="str">
        <f>IF(A368=Q16,C368,"")</f>
        <v/>
      </c>
      <c r="S368" s="1072" t="str">
        <f>IF(ISTEXT(Q368),Q368,(Q368/Q22)*S22)</f>
        <v/>
      </c>
      <c r="T368" s="1062" t="str">
        <f>IF(A368=T16,D368,"")</f>
        <v/>
      </c>
      <c r="U368" s="1073" t="str">
        <f>IF(A368=T16,C368,"")</f>
        <v/>
      </c>
      <c r="V368" s="1074" t="str">
        <f>IF(ISTEXT(T368),T368,(T368/T22)*V22)</f>
        <v/>
      </c>
      <c r="W368" s="1062" t="str">
        <f>IF(A368=W16,D368,"")</f>
        <v/>
      </c>
      <c r="X368" s="1075" t="str">
        <f>IF(A368=W16,C368,"")</f>
        <v/>
      </c>
      <c r="Y368" s="1076" t="str">
        <f>IF(ISTEXT(W368),W368,(W368/W22)*Y22)</f>
        <v/>
      </c>
      <c r="Z368" s="1062" t="str">
        <f>IF(A368=Z16,D368,"")</f>
        <v/>
      </c>
      <c r="AA368" s="1077" t="str">
        <f>IF(A368=Z16,C368,"")</f>
        <v/>
      </c>
      <c r="AB368" s="1078" t="str">
        <f>IF(ISTEXT(Z368),Z368,(Z368/Z22)*AB22)</f>
        <v/>
      </c>
      <c r="AC368" s="1062" t="str">
        <f>IF(A368=AC16,D368,"")</f>
        <v/>
      </c>
      <c r="AD368" s="1079" t="str">
        <f>IF(A368=AC16,C368,"")</f>
        <v/>
      </c>
      <c r="AE368" s="1080" t="str">
        <f>IF(ISTEXT(AC368),AC368,(AC368/AC22)*AE22)</f>
        <v/>
      </c>
      <c r="AF368" s="1062" t="str">
        <f>IF(A368=AF16,D368,"")</f>
        <v/>
      </c>
      <c r="AG368" s="1081" t="str">
        <f>IF(A368=AF16,C368,"")</f>
        <v/>
      </c>
      <c r="AH368" s="1082" t="str">
        <f>IF(ISTEXT(AF368),AF368,(AF368/AF22)*AH22)</f>
        <v/>
      </c>
      <c r="AI368" s="1062" t="str">
        <f>IF(A368=AI16,D368,"")</f>
        <v/>
      </c>
      <c r="AJ368" s="1083" t="str">
        <f>IF(A368=AI16,C368,"")</f>
        <v/>
      </c>
      <c r="AK368" s="1084" t="str">
        <f>IF(ISTEXT(AI368),AI368,(AI368/AI22)*AK22)</f>
        <v/>
      </c>
      <c r="AL368" s="1062" t="str">
        <f>IF(A368=AL16,D368,"")</f>
        <v/>
      </c>
      <c r="AM368" s="1085" t="str">
        <f>IF(A368=AL16,C368,"")</f>
        <v/>
      </c>
      <c r="AN368" s="1086" t="str">
        <f>IF(ISTEXT(AL368),AL368,(AL368/AL22)*AN22)</f>
        <v/>
      </c>
      <c r="AO368" s="1062" t="str">
        <f>IF(A368=AO16,D368,"")</f>
        <v/>
      </c>
      <c r="AP368" s="1087" t="str">
        <f>IF(A368=AO16,C368,"")</f>
        <v/>
      </c>
      <c r="AQ368" s="1088" t="str">
        <f>IF(ISTEXT(AO368),AO368,(AO368/AO22)*AQ22)</f>
        <v/>
      </c>
      <c r="AR368" s="1062" t="str">
        <f>IF(A368=AR16,D368,"")</f>
        <v/>
      </c>
      <c r="AS368" s="1089" t="str">
        <f>IF(A368=AR16,C368,"")</f>
        <v/>
      </c>
      <c r="AT368" s="1090" t="str">
        <f>IF(ISTEXT(AR368),AR368,(AR368/AR22)*AT22)</f>
        <v/>
      </c>
      <c r="AU368" s="1062" t="str">
        <f>IF(A368=AU16,D368,"")</f>
        <v/>
      </c>
      <c r="AV368" s="1091" t="str">
        <f>IF(A368=AU16,C368,"")</f>
        <v/>
      </c>
      <c r="AW368" s="1092" t="str">
        <f>IF(ISTEXT(AU368),AU368,(AU368/AU22)*AW22)</f>
        <v/>
      </c>
    </row>
    <row r="369" spans="1:57" ht="18.75">
      <c r="A369" s="1058"/>
      <c r="B369" s="1352"/>
      <c r="C369" s="1409"/>
      <c r="D369" s="1410"/>
      <c r="E369" s="1062" t="str">
        <f>IF(A369=E16,D369,"")</f>
        <v/>
      </c>
      <c r="F369" s="1063" t="str">
        <f>IF(A369=E16,C369,"")</f>
        <v/>
      </c>
      <c r="G369" s="1064" t="str">
        <f>IF(ISTEXT(E369),E369,(E369/E22)*G22)</f>
        <v/>
      </c>
      <c r="H369" s="1062" t="str">
        <f>IF(A369=H16,D369,"")</f>
        <v/>
      </c>
      <c r="I369" s="1065" t="str">
        <f>IF(A369=H16,C369,"")</f>
        <v/>
      </c>
      <c r="J369" s="1066" t="str">
        <f>IF(ISTEXT(H369),H369,(H369/H22)*J22)</f>
        <v/>
      </c>
      <c r="K369" s="1062" t="str">
        <f>IF(A369=K16,D369,"")</f>
        <v/>
      </c>
      <c r="L369" s="1067" t="str">
        <f>IF(A369=K16,C369,"")</f>
        <v/>
      </c>
      <c r="M369" s="1068" t="str">
        <f>IF(ISTEXT(K369),K369,(K369/K22)*M22)</f>
        <v/>
      </c>
      <c r="N369" s="1062" t="str">
        <f>IF(A369=N16,D369,"")</f>
        <v/>
      </c>
      <c r="O369" s="1069" t="str">
        <f>IF(A369=N16,C369,"")</f>
        <v/>
      </c>
      <c r="P369" s="1070" t="str">
        <f>IF(ISTEXT(N369),N369,(N369/N22)*P22)</f>
        <v/>
      </c>
      <c r="Q369" s="1062" t="str">
        <f>IF(A369=Q16,D369,"")</f>
        <v/>
      </c>
      <c r="R369" s="1071" t="str">
        <f>IF(A369=Q16,C369,"")</f>
        <v/>
      </c>
      <c r="S369" s="1072" t="str">
        <f>IF(ISTEXT(Q369),Q369,(Q369/Q22)*S22)</f>
        <v/>
      </c>
      <c r="T369" s="1062" t="str">
        <f>IF(A369=T16,D369,"")</f>
        <v/>
      </c>
      <c r="U369" s="1073" t="str">
        <f>IF(A369=T16,C369,"")</f>
        <v/>
      </c>
      <c r="V369" s="1074" t="str">
        <f>IF(ISTEXT(T369),T369,(T369/T22)*V22)</f>
        <v/>
      </c>
      <c r="W369" s="1062" t="str">
        <f>IF(A369=W16,D369,"")</f>
        <v/>
      </c>
      <c r="X369" s="1075" t="str">
        <f>IF(A369=W16,C369,"")</f>
        <v/>
      </c>
      <c r="Y369" s="1076" t="str">
        <f>IF(ISTEXT(W369),W369,(W369/W22)*Y22)</f>
        <v/>
      </c>
      <c r="Z369" s="1062" t="str">
        <f>IF(A369=Z16,D369,"")</f>
        <v/>
      </c>
      <c r="AA369" s="1077" t="str">
        <f>IF(A369=Z16,C369,"")</f>
        <v/>
      </c>
      <c r="AB369" s="1078" t="str">
        <f>IF(ISTEXT(Z369),Z369,(Z369/Z22)*AB22)</f>
        <v/>
      </c>
      <c r="AC369" s="1062" t="str">
        <f>IF(A369=AC16,D369,"")</f>
        <v/>
      </c>
      <c r="AD369" s="1079" t="str">
        <f>IF(A369=AC16,C369,"")</f>
        <v/>
      </c>
      <c r="AE369" s="1080" t="str">
        <f>IF(ISTEXT(AC369),AC369,(AC369/AC22)*AE22)</f>
        <v/>
      </c>
      <c r="AF369" s="1062" t="str">
        <f>IF(A369=AF16,D369,"")</f>
        <v/>
      </c>
      <c r="AG369" s="1081" t="str">
        <f>IF(A369=AF16,C369,"")</f>
        <v/>
      </c>
      <c r="AH369" s="1082" t="str">
        <f>IF(ISTEXT(AF369),AF369,(AF369/AF22)*AH22)</f>
        <v/>
      </c>
      <c r="AI369" s="1062" t="str">
        <f>IF(A369=AI16,D369,"")</f>
        <v/>
      </c>
      <c r="AJ369" s="1083" t="str">
        <f>IF(A369=AI16,C369,"")</f>
        <v/>
      </c>
      <c r="AK369" s="1084" t="str">
        <f>IF(ISTEXT(AI369),AI369,(AI369/AI22)*AK22)</f>
        <v/>
      </c>
      <c r="AL369" s="1062" t="str">
        <f>IF(A369=AL16,D369,"")</f>
        <v/>
      </c>
      <c r="AM369" s="1085" t="str">
        <f>IF(A369=AL16,C369,"")</f>
        <v/>
      </c>
      <c r="AN369" s="1086" t="str">
        <f>IF(ISTEXT(AL369),AL369,(AL369/AL22)*AN22)</f>
        <v/>
      </c>
      <c r="AO369" s="1062" t="str">
        <f>IF(A369=AO16,D369,"")</f>
        <v/>
      </c>
      <c r="AP369" s="1087" t="str">
        <f>IF(A369=AO16,C369,"")</f>
        <v/>
      </c>
      <c r="AQ369" s="1088" t="str">
        <f>IF(ISTEXT(AO369),AO369,(AO369/AO22)*AQ22)</f>
        <v/>
      </c>
      <c r="AR369" s="1062" t="str">
        <f>IF(A369=AR16,D369,"")</f>
        <v/>
      </c>
      <c r="AS369" s="1089" t="str">
        <f>IF(A369=AR16,C369,"")</f>
        <v/>
      </c>
      <c r="AT369" s="1090" t="str">
        <f>IF(ISTEXT(AR369),AR369,(AR369/AR22)*AT22)</f>
        <v/>
      </c>
      <c r="AU369" s="1062" t="str">
        <f>IF(A369=AU16,D369,"")</f>
        <v/>
      </c>
      <c r="AV369" s="1091" t="str">
        <f>IF(A369=AU16,C369,"")</f>
        <v/>
      </c>
      <c r="AW369" s="1092" t="str">
        <f>IF(ISTEXT(AU369),AU369,(AU369/AU22)*AW22)</f>
        <v/>
      </c>
    </row>
    <row r="370" spans="1:57" ht="18.75">
      <c r="A370" s="1058"/>
      <c r="B370" s="1352"/>
      <c r="C370" s="1409"/>
      <c r="D370" s="1410"/>
      <c r="E370" s="1062" t="str">
        <f>IF(A370=E16,D370,"")</f>
        <v/>
      </c>
      <c r="F370" s="1063" t="str">
        <f>IF(A370=E16,C370,"")</f>
        <v/>
      </c>
      <c r="G370" s="1064" t="str">
        <f>IF(ISTEXT(E370),E370,(E370/E22)*G22)</f>
        <v/>
      </c>
      <c r="H370" s="1062" t="str">
        <f>IF(A370=H16,D370,"")</f>
        <v/>
      </c>
      <c r="I370" s="1065" t="str">
        <f>IF(A370=H16,C370,"")</f>
        <v/>
      </c>
      <c r="J370" s="1066" t="str">
        <f>IF(ISTEXT(H370),H370,(H370/H22)*J22)</f>
        <v/>
      </c>
      <c r="K370" s="1062" t="str">
        <f>IF(A370=K16,D370,"")</f>
        <v/>
      </c>
      <c r="L370" s="1067" t="str">
        <f>IF(A370=K16,C370,"")</f>
        <v/>
      </c>
      <c r="M370" s="1068" t="str">
        <f>IF(ISTEXT(K370),K370,(K370/K22)*M22)</f>
        <v/>
      </c>
      <c r="N370" s="1062" t="str">
        <f>IF(A370=N16,D370,"")</f>
        <v/>
      </c>
      <c r="O370" s="1069" t="str">
        <f>IF(A370=N16,C370,"")</f>
        <v/>
      </c>
      <c r="P370" s="1070" t="str">
        <f>IF(ISTEXT(N370),N370,(N370/N22)*P22)</f>
        <v/>
      </c>
      <c r="Q370" s="1062" t="str">
        <f>IF(A370=Q16,D370,"")</f>
        <v/>
      </c>
      <c r="R370" s="1071" t="str">
        <f>IF(A370=Q16,C370,"")</f>
        <v/>
      </c>
      <c r="S370" s="1072" t="str">
        <f>IF(ISTEXT(Q370),Q370,(Q370/Q22)*S22)</f>
        <v/>
      </c>
      <c r="T370" s="1062" t="str">
        <f>IF(A370=T16,D370,"")</f>
        <v/>
      </c>
      <c r="U370" s="1073" t="str">
        <f>IF(A370=T16,C370,"")</f>
        <v/>
      </c>
      <c r="V370" s="1074" t="str">
        <f>IF(ISTEXT(T370),T370,(T370/T22)*V22)</f>
        <v/>
      </c>
      <c r="W370" s="1062" t="str">
        <f>IF(A370=W16,D370,"")</f>
        <v/>
      </c>
      <c r="X370" s="1075" t="str">
        <f>IF(A370=W16,C370,"")</f>
        <v/>
      </c>
      <c r="Y370" s="1076" t="str">
        <f>IF(ISTEXT(W370),W370,(W370/W22)*Y22)</f>
        <v/>
      </c>
      <c r="Z370" s="1062" t="str">
        <f>IF(A370=Z16,D370,"")</f>
        <v/>
      </c>
      <c r="AA370" s="1077" t="str">
        <f>IF(A370=Z16,C370,"")</f>
        <v/>
      </c>
      <c r="AB370" s="1078" t="str">
        <f>IF(ISTEXT(Z370),Z370,(Z370/Z22)*AB22)</f>
        <v/>
      </c>
      <c r="AC370" s="1062" t="str">
        <f>IF(A370=AC16,D370,"")</f>
        <v/>
      </c>
      <c r="AD370" s="1079" t="str">
        <f>IF(A370=AC16,C370,"")</f>
        <v/>
      </c>
      <c r="AE370" s="1080" t="str">
        <f>IF(ISTEXT(AC370),AC370,(AC370/AC22)*AE22)</f>
        <v/>
      </c>
      <c r="AF370" s="1062" t="str">
        <f>IF(A370=AF16,D370,"")</f>
        <v/>
      </c>
      <c r="AG370" s="1081" t="str">
        <f>IF(A370=AF16,C370,"")</f>
        <v/>
      </c>
      <c r="AH370" s="1082" t="str">
        <f>IF(ISTEXT(AF370),AF370,(AF370/AF22)*AH22)</f>
        <v/>
      </c>
      <c r="AI370" s="1062" t="str">
        <f>IF(A370=AI16,D370,"")</f>
        <v/>
      </c>
      <c r="AJ370" s="1083" t="str">
        <f>IF(A370=AI16,C370,"")</f>
        <v/>
      </c>
      <c r="AK370" s="1084" t="str">
        <f>IF(ISTEXT(AI370),AI370,(AI370/AI22)*AK22)</f>
        <v/>
      </c>
      <c r="AL370" s="1062" t="str">
        <f>IF(A370=AL16,D370,"")</f>
        <v/>
      </c>
      <c r="AM370" s="1085" t="str">
        <f>IF(A370=AL16,C370,"")</f>
        <v/>
      </c>
      <c r="AN370" s="1086" t="str">
        <f>IF(ISTEXT(AL370),AL370,(AL370/AL22)*AN22)</f>
        <v/>
      </c>
      <c r="AO370" s="1062" t="str">
        <f>IF(A370=AO16,D370,"")</f>
        <v/>
      </c>
      <c r="AP370" s="1087" t="str">
        <f>IF(A370=AO16,C370,"")</f>
        <v/>
      </c>
      <c r="AQ370" s="1088" t="str">
        <f>IF(ISTEXT(AO370),AO370,(AO370/AO22)*AQ22)</f>
        <v/>
      </c>
      <c r="AR370" s="1062" t="str">
        <f>IF(A370=AR16,D370,"")</f>
        <v/>
      </c>
      <c r="AS370" s="1089" t="str">
        <f>IF(A370=AR16,C370,"")</f>
        <v/>
      </c>
      <c r="AT370" s="1090" t="str">
        <f>IF(ISTEXT(AR370),AR370,(AR370/AR22)*AT22)</f>
        <v/>
      </c>
      <c r="AU370" s="1062" t="str">
        <f>IF(A370=AU16,D370,"")</f>
        <v/>
      </c>
      <c r="AV370" s="1091" t="str">
        <f>IF(A370=AU16,C370,"")</f>
        <v/>
      </c>
      <c r="AW370" s="1092" t="str">
        <f>IF(ISTEXT(AU370),AU370,(AU370/AU22)*AW22)</f>
        <v/>
      </c>
    </row>
    <row r="371" spans="1:57" ht="18.75">
      <c r="A371" s="1058"/>
      <c r="B371" s="1352"/>
      <c r="C371" s="1409"/>
      <c r="D371" s="1410"/>
      <c r="E371" s="1062" t="str">
        <f>IF(A371=E16,D371,"")</f>
        <v/>
      </c>
      <c r="F371" s="1063" t="str">
        <f>IF(A371=E16,C371,"")</f>
        <v/>
      </c>
      <c r="G371" s="1064" t="str">
        <f>IF(ISTEXT(E371),E371,(E371/E22)*G22)</f>
        <v/>
      </c>
      <c r="H371" s="1062" t="str">
        <f>IF(A371=H16,D371,"")</f>
        <v/>
      </c>
      <c r="I371" s="1065" t="str">
        <f>IF(A371=H16,C371,"")</f>
        <v/>
      </c>
      <c r="J371" s="1066" t="str">
        <f>IF(ISTEXT(H371),H371,(H371/H22)*J22)</f>
        <v/>
      </c>
      <c r="K371" s="1062" t="str">
        <f>IF(A371=K16,D371,"")</f>
        <v/>
      </c>
      <c r="L371" s="1067" t="str">
        <f>IF(A371=K16,C371,"")</f>
        <v/>
      </c>
      <c r="M371" s="1068" t="str">
        <f>IF(ISTEXT(K371),K371,(K371/K22)*M22)</f>
        <v/>
      </c>
      <c r="N371" s="1062" t="str">
        <f>IF(A371=N16,D371,"")</f>
        <v/>
      </c>
      <c r="O371" s="1069" t="str">
        <f>IF(A371=N16,C371,"")</f>
        <v/>
      </c>
      <c r="P371" s="1070" t="str">
        <f>IF(ISTEXT(N371),N371,(N371/N22)*P22)</f>
        <v/>
      </c>
      <c r="Q371" s="1062" t="str">
        <f>IF(A371=Q16,D371,"")</f>
        <v/>
      </c>
      <c r="R371" s="1071" t="str">
        <f>IF(A371=Q16,C371,"")</f>
        <v/>
      </c>
      <c r="S371" s="1072" t="str">
        <f>IF(ISTEXT(Q371),Q371,(Q371/Q22)*S22)</f>
        <v/>
      </c>
      <c r="T371" s="1062" t="str">
        <f>IF(A371=T16,D371,"")</f>
        <v/>
      </c>
      <c r="U371" s="1073" t="str">
        <f>IF(A371=T16,C371,"")</f>
        <v/>
      </c>
      <c r="V371" s="1074" t="str">
        <f>IF(ISTEXT(T371),T371,(T371/T22)*V22)</f>
        <v/>
      </c>
      <c r="W371" s="1062" t="str">
        <f>IF(A371=W16,D371,"")</f>
        <v/>
      </c>
      <c r="X371" s="1075" t="str">
        <f>IF(A371=W16,C371,"")</f>
        <v/>
      </c>
      <c r="Y371" s="1076" t="str">
        <f>IF(ISTEXT(W371),W371,(W371/W22)*Y22)</f>
        <v/>
      </c>
      <c r="Z371" s="1062" t="str">
        <f>IF(A371=Z16,D371,"")</f>
        <v/>
      </c>
      <c r="AA371" s="1077" t="str">
        <f>IF(A371=Z16,C371,"")</f>
        <v/>
      </c>
      <c r="AB371" s="1078" t="str">
        <f>IF(ISTEXT(Z371),Z371,(Z371/Z22)*AB22)</f>
        <v/>
      </c>
      <c r="AC371" s="1062" t="str">
        <f>IF(A371=AC16,D371,"")</f>
        <v/>
      </c>
      <c r="AD371" s="1079" t="str">
        <f>IF(A371=AC16,C371,"")</f>
        <v/>
      </c>
      <c r="AE371" s="1080" t="str">
        <f>IF(ISTEXT(AC371),AC371,(AC371/AC22)*AE22)</f>
        <v/>
      </c>
      <c r="AF371" s="1062" t="str">
        <f>IF(A371=AF16,D371,"")</f>
        <v/>
      </c>
      <c r="AG371" s="1081" t="str">
        <f>IF(A371=AF16,C371,"")</f>
        <v/>
      </c>
      <c r="AH371" s="1082" t="str">
        <f>IF(ISTEXT(AF371),AF371,(AF371/AF22)*AH22)</f>
        <v/>
      </c>
      <c r="AI371" s="1062" t="str">
        <f>IF(A371=AI16,D371,"")</f>
        <v/>
      </c>
      <c r="AJ371" s="1083" t="str">
        <f>IF(A371=AI16,C371,"")</f>
        <v/>
      </c>
      <c r="AK371" s="1084" t="str">
        <f>IF(ISTEXT(AI371),AI371,(AI371/AI22)*AK22)</f>
        <v/>
      </c>
      <c r="AL371" s="1062" t="str">
        <f>IF(A371=AL16,D371,"")</f>
        <v/>
      </c>
      <c r="AM371" s="1085" t="str">
        <f>IF(A371=AL16,C371,"")</f>
        <v/>
      </c>
      <c r="AN371" s="1086" t="str">
        <f>IF(ISTEXT(AL371),AL371,(AL371/AL22)*AN22)</f>
        <v/>
      </c>
      <c r="AO371" s="1062" t="str">
        <f>IF(A371=AO16,D371,"")</f>
        <v/>
      </c>
      <c r="AP371" s="1087" t="str">
        <f>IF(A371=AO16,C371,"")</f>
        <v/>
      </c>
      <c r="AQ371" s="1088" t="str">
        <f>IF(ISTEXT(AO371),AO371,(AO371/AO22)*AQ22)</f>
        <v/>
      </c>
      <c r="AR371" s="1062" t="str">
        <f>IF(A371=AR16,D371,"")</f>
        <v/>
      </c>
      <c r="AS371" s="1089" t="str">
        <f>IF(A371=AR16,C371,"")</f>
        <v/>
      </c>
      <c r="AT371" s="1090" t="str">
        <f>IF(ISTEXT(AR371),AR371,(AR371/AR22)*AT22)</f>
        <v/>
      </c>
      <c r="AU371" s="1062" t="str">
        <f>IF(A371=AU16,D371,"")</f>
        <v/>
      </c>
      <c r="AV371" s="1091" t="str">
        <f>IF(A371=AU16,C371,"")</f>
        <v/>
      </c>
      <c r="AW371" s="1092" t="str">
        <f>IF(ISTEXT(AU371),AU371,(AU371/AU22)*AW22)</f>
        <v/>
      </c>
    </row>
    <row r="372" spans="1:57" ht="18.75">
      <c r="A372" s="1058"/>
      <c r="B372" s="1352"/>
      <c r="C372" s="1409"/>
      <c r="D372" s="1410"/>
      <c r="E372" s="1062" t="str">
        <f>IF(A372=E16,D372,"")</f>
        <v/>
      </c>
      <c r="F372" s="1063" t="str">
        <f>IF(A372=E16,C372,"")</f>
        <v/>
      </c>
      <c r="G372" s="1064" t="str">
        <f>IF(ISTEXT(E372),E372,(E372/E22)*G22)</f>
        <v/>
      </c>
      <c r="H372" s="1062" t="str">
        <f>IF(A372=H16,D372,"")</f>
        <v/>
      </c>
      <c r="I372" s="1065" t="str">
        <f>IF(A372=H16,C372,"")</f>
        <v/>
      </c>
      <c r="J372" s="1066" t="str">
        <f>IF(ISTEXT(H372),H372,(H372/H22)*J22)</f>
        <v/>
      </c>
      <c r="K372" s="1062" t="str">
        <f>IF(A372=K16,D372,"")</f>
        <v/>
      </c>
      <c r="L372" s="1067" t="str">
        <f>IF(A372=K16,C372,"")</f>
        <v/>
      </c>
      <c r="M372" s="1068" t="str">
        <f>IF(ISTEXT(K372),K372,(K372/K22)*M22)</f>
        <v/>
      </c>
      <c r="N372" s="1062" t="str">
        <f>IF(A372=N16,D372,"")</f>
        <v/>
      </c>
      <c r="O372" s="1069" t="str">
        <f>IF(A372=N16,C372,"")</f>
        <v/>
      </c>
      <c r="P372" s="1070" t="str">
        <f>IF(ISTEXT(N372),N372,(N372/N22)*P22)</f>
        <v/>
      </c>
      <c r="Q372" s="1062" t="str">
        <f>IF(A372=Q16,D372,"")</f>
        <v/>
      </c>
      <c r="R372" s="1071" t="str">
        <f>IF(A372=Q16,C372,"")</f>
        <v/>
      </c>
      <c r="S372" s="1072" t="str">
        <f>IF(ISTEXT(Q372),Q372,(Q372/Q22)*S22)</f>
        <v/>
      </c>
      <c r="T372" s="1062" t="str">
        <f>IF(A372=T16,D372,"")</f>
        <v/>
      </c>
      <c r="U372" s="1073" t="str">
        <f>IF(A372=T16,C372,"")</f>
        <v/>
      </c>
      <c r="V372" s="1074" t="str">
        <f>IF(ISTEXT(T372),T372,(T372/T22)*V22)</f>
        <v/>
      </c>
      <c r="W372" s="1062" t="str">
        <f>IF(A372=W16,D372,"")</f>
        <v/>
      </c>
      <c r="X372" s="1075" t="str">
        <f>IF(A372=W16,C372,"")</f>
        <v/>
      </c>
      <c r="Y372" s="1076" t="str">
        <f>IF(ISTEXT(W372),W372,(W372/W22)*Y22)</f>
        <v/>
      </c>
      <c r="Z372" s="1062" t="str">
        <f>IF(A372=Z16,D372,"")</f>
        <v/>
      </c>
      <c r="AA372" s="1077" t="str">
        <f>IF(A372=Z16,C372,"")</f>
        <v/>
      </c>
      <c r="AB372" s="1078" t="str">
        <f>IF(ISTEXT(Z372),Z372,(Z372/Z22)*AB22)</f>
        <v/>
      </c>
      <c r="AC372" s="1062" t="str">
        <f>IF(A372=AC16,D372,"")</f>
        <v/>
      </c>
      <c r="AD372" s="1079" t="str">
        <f>IF(A372=AC16,C372,"")</f>
        <v/>
      </c>
      <c r="AE372" s="1080" t="str">
        <f>IF(ISTEXT(AC372),AC372,(AC372/AC22)*AE22)</f>
        <v/>
      </c>
      <c r="AF372" s="1062" t="str">
        <f>IF(A372=AF16,D372,"")</f>
        <v/>
      </c>
      <c r="AG372" s="1081" t="str">
        <f>IF(A372=AF16,C372,"")</f>
        <v/>
      </c>
      <c r="AH372" s="1082" t="str">
        <f>IF(ISTEXT(AF372),AF372,(AF372/AF22)*AH22)</f>
        <v/>
      </c>
      <c r="AI372" s="1062" t="str">
        <f>IF(A372=AI16,D372,"")</f>
        <v/>
      </c>
      <c r="AJ372" s="1083" t="str">
        <f>IF(A372=AI16,C372,"")</f>
        <v/>
      </c>
      <c r="AK372" s="1084" t="str">
        <f>IF(ISTEXT(AI372),AI372,(AI372/AI22)*AK22)</f>
        <v/>
      </c>
      <c r="AL372" s="1062" t="str">
        <f>IF(A372=AL16,D372,"")</f>
        <v/>
      </c>
      <c r="AM372" s="1085" t="str">
        <f>IF(A372=AL16,C372,"")</f>
        <v/>
      </c>
      <c r="AN372" s="1086" t="str">
        <f>IF(ISTEXT(AL372),AL372,(AL372/AL22)*AN22)</f>
        <v/>
      </c>
      <c r="AO372" s="1062" t="str">
        <f>IF(A372=AO16,D372,"")</f>
        <v/>
      </c>
      <c r="AP372" s="1087" t="str">
        <f>IF(A372=AO16,C372,"")</f>
        <v/>
      </c>
      <c r="AQ372" s="1088" t="str">
        <f>IF(ISTEXT(AO372),AO372,(AO372/AO22)*AQ22)</f>
        <v/>
      </c>
      <c r="AR372" s="1062" t="str">
        <f>IF(A372=AR16,D372,"")</f>
        <v/>
      </c>
      <c r="AS372" s="1089" t="str">
        <f>IF(A372=AR16,C372,"")</f>
        <v/>
      </c>
      <c r="AT372" s="1090" t="str">
        <f>IF(ISTEXT(AR372),AR372,(AR372/AR22)*AT22)</f>
        <v/>
      </c>
      <c r="AU372" s="1062" t="str">
        <f>IF(A372=AU16,D372,"")</f>
        <v/>
      </c>
      <c r="AV372" s="1091" t="str">
        <f>IF(A372=AU16,C372,"")</f>
        <v/>
      </c>
      <c r="AW372" s="1092" t="str">
        <f>IF(ISTEXT(AU372),AU372,(AU372/AU22)*AW22)</f>
        <v/>
      </c>
    </row>
    <row r="373" spans="1:57" ht="19.5" thickBot="1">
      <c r="A373" s="1058"/>
      <c r="B373" s="1352"/>
      <c r="C373" s="1409"/>
      <c r="D373" s="1410"/>
      <c r="E373" s="1062" t="str">
        <f>IF(A373=E16,D373,"")</f>
        <v/>
      </c>
      <c r="F373" s="1063" t="str">
        <f>IF(A373=E16,C373,"")</f>
        <v/>
      </c>
      <c r="G373" s="1064" t="str">
        <f>IF(ISTEXT(E373),E373,(E373/E22)*G22)</f>
        <v/>
      </c>
      <c r="H373" s="1062" t="str">
        <f>IF(A373=H16,D373,"")</f>
        <v/>
      </c>
      <c r="I373" s="1065" t="str">
        <f>IF(A373=H16,C373,"")</f>
        <v/>
      </c>
      <c r="J373" s="1066" t="str">
        <f>IF(ISTEXT(H373),H373,(H373/H22)*J22)</f>
        <v/>
      </c>
      <c r="K373" s="1062" t="str">
        <f>IF(A373=K16,D373,"")</f>
        <v/>
      </c>
      <c r="L373" s="1067" t="str">
        <f>IF(A373=K16,C373,"")</f>
        <v/>
      </c>
      <c r="M373" s="1068" t="str">
        <f>IF(ISTEXT(K373),K373,(K373/K22)*M22)</f>
        <v/>
      </c>
      <c r="N373" s="1062" t="str">
        <f>IF(A373=N16,D373,"")</f>
        <v/>
      </c>
      <c r="O373" s="1069" t="str">
        <f>IF(A373=N16,C373,"")</f>
        <v/>
      </c>
      <c r="P373" s="1070" t="str">
        <f>IF(ISTEXT(N373),N373,(N373/N22)*P22)</f>
        <v/>
      </c>
      <c r="Q373" s="1062" t="str">
        <f>IF(A373=Q16,D373,"")</f>
        <v/>
      </c>
      <c r="R373" s="1071" t="str">
        <f>IF(A373=Q16,C373,"")</f>
        <v/>
      </c>
      <c r="S373" s="1072" t="str">
        <f>IF(ISTEXT(Q373),Q373,(Q373/Q22)*S22)</f>
        <v/>
      </c>
      <c r="T373" s="1062" t="str">
        <f>IF(A373=T16,D373,"")</f>
        <v/>
      </c>
      <c r="U373" s="1073" t="str">
        <f>IF(A373=T16,C373,"")</f>
        <v/>
      </c>
      <c r="V373" s="1074" t="str">
        <f>IF(ISTEXT(T373),T373,(T373/T22)*V22)</f>
        <v/>
      </c>
      <c r="W373" s="1062" t="str">
        <f>IF(A373=W16,D373,"")</f>
        <v/>
      </c>
      <c r="X373" s="1075" t="str">
        <f>IF(A373=W16,C373,"")</f>
        <v/>
      </c>
      <c r="Y373" s="1076" t="str">
        <f>IF(ISTEXT(W373),W373,(W373/W22)*Y22)</f>
        <v/>
      </c>
      <c r="Z373" s="1062" t="str">
        <f>IF(A373=Z16,D373,"")</f>
        <v/>
      </c>
      <c r="AA373" s="1077" t="str">
        <f>IF(A373=Z16,C373,"")</f>
        <v/>
      </c>
      <c r="AB373" s="1078" t="str">
        <f>IF(ISTEXT(Z373),Z373,(Z373/Z22)*AB22)</f>
        <v/>
      </c>
      <c r="AC373" s="1062" t="str">
        <f>IF(A373=AC16,D373,"")</f>
        <v/>
      </c>
      <c r="AD373" s="1079" t="str">
        <f>IF(A373=AC16,C373,"")</f>
        <v/>
      </c>
      <c r="AE373" s="1080" t="str">
        <f>IF(ISTEXT(AC373),AC373,(AC373/AC22)*AE22)</f>
        <v/>
      </c>
      <c r="AF373" s="1062" t="str">
        <f>IF(A373=AF16,D373,"")</f>
        <v/>
      </c>
      <c r="AG373" s="1081" t="str">
        <f>IF(A373=AF16,C373,"")</f>
        <v/>
      </c>
      <c r="AH373" s="1082" t="str">
        <f>IF(ISTEXT(AF373),AF373,(AF373/AF22)*AH22)</f>
        <v/>
      </c>
      <c r="AI373" s="1062" t="str">
        <f>IF(A373=AI16,D373,"")</f>
        <v/>
      </c>
      <c r="AJ373" s="1083" t="str">
        <f>IF(A373=AI16,C373,"")</f>
        <v/>
      </c>
      <c r="AK373" s="1084" t="str">
        <f>IF(ISTEXT(AI373),AI373,(AI373/AI22)*AK22)</f>
        <v/>
      </c>
      <c r="AL373" s="1062" t="str">
        <f>IF(A373=AL16,D373,"")</f>
        <v/>
      </c>
      <c r="AM373" s="1085" t="str">
        <f>IF(A373=AL16,C373,"")</f>
        <v/>
      </c>
      <c r="AN373" s="1086" t="str">
        <f>IF(ISTEXT(AL373),AL373,(AL373/AL22)*AN22)</f>
        <v/>
      </c>
      <c r="AO373" s="1062" t="str">
        <f>IF(A373=AO16,D373,"")</f>
        <v/>
      </c>
      <c r="AP373" s="1087" t="str">
        <f>IF(A373=AO16,C373,"")</f>
        <v/>
      </c>
      <c r="AQ373" s="1088" t="str">
        <f>IF(ISTEXT(AO373),AO373,(AO373/AO22)*AQ22)</f>
        <v/>
      </c>
      <c r="AR373" s="1062" t="str">
        <f>IF(A373=AR16,D373,"")</f>
        <v/>
      </c>
      <c r="AS373" s="1089" t="str">
        <f>IF(A373=AR16,C373,"")</f>
        <v/>
      </c>
      <c r="AT373" s="1090" t="str">
        <f>IF(ISTEXT(AR373),AR373,(AR373/AR22)*AT22)</f>
        <v/>
      </c>
      <c r="AU373" s="1062" t="str">
        <f>IF(A373=AU16,D373,"")</f>
        <v/>
      </c>
      <c r="AV373" s="1091" t="str">
        <f>IF(A373=AU16,C373,"")</f>
        <v/>
      </c>
      <c r="AW373" s="1092" t="str">
        <f>IF(ISTEXT(AU373),AU373,(AU373/AU22)*AW22)</f>
        <v/>
      </c>
    </row>
    <row r="374" spans="1:57" ht="24" customHeight="1">
      <c r="A374" s="1106"/>
      <c r="B374" s="1107"/>
      <c r="C374" s="1108"/>
      <c r="D374" s="1109"/>
      <c r="E374" s="2352" t="str">
        <f>E17</f>
        <v>Alain DUCASSE</v>
      </c>
      <c r="F374" s="2353"/>
      <c r="G374" s="2354"/>
      <c r="H374" s="2352" t="str">
        <f>H17</f>
        <v>Cuisine Actuelle</v>
      </c>
      <c r="I374" s="2353"/>
      <c r="J374" s="2354"/>
      <c r="K374" s="2352" t="str">
        <f>K17</f>
        <v>750 Grammes</v>
      </c>
      <c r="L374" s="2353"/>
      <c r="M374" s="2354"/>
      <c r="N374" s="2352" t="str">
        <f>N17</f>
        <v>Journal des Femmes</v>
      </c>
      <c r="O374" s="2353"/>
      <c r="P374" s="2354"/>
      <c r="Q374" s="2352" t="str">
        <f>Q17</f>
        <v>France 3 Carnets de Julie</v>
      </c>
      <c r="R374" s="2353"/>
      <c r="S374" s="2354"/>
      <c r="T374" s="2352" t="str">
        <f>T17</f>
        <v>Supertoinette</v>
      </c>
      <c r="U374" s="2353"/>
      <c r="V374" s="2354"/>
      <c r="W374" s="2352" t="str">
        <f>W17</f>
        <v>Au Féminin.com</v>
      </c>
      <c r="X374" s="2353"/>
      <c r="Y374" s="2354"/>
      <c r="Z374" s="2352" t="str">
        <f>Z17</f>
        <v>Délice de Celeste</v>
      </c>
      <c r="AA374" s="2353"/>
      <c r="AB374" s="2354"/>
      <c r="AC374" s="2352" t="str">
        <f>AC17</f>
        <v>Saisissez le nom du plat et de l'Auteur</v>
      </c>
      <c r="AD374" s="2353"/>
      <c r="AE374" s="2354"/>
      <c r="AF374" s="2352" t="str">
        <f>AF17</f>
        <v>Saisissez le nom du plat et de l'Auteur</v>
      </c>
      <c r="AG374" s="2353"/>
      <c r="AH374" s="2354"/>
      <c r="AI374" s="2352" t="str">
        <f>AI17</f>
        <v>Saisissez le nom du plat et de l'Auteur</v>
      </c>
      <c r="AJ374" s="2353"/>
      <c r="AK374" s="2354"/>
      <c r="AL374" s="2352" t="str">
        <f>AL17</f>
        <v>Saisissez le nom du plat et de l'Auteur</v>
      </c>
      <c r="AM374" s="2353"/>
      <c r="AN374" s="2354"/>
      <c r="AO374" s="2352" t="str">
        <f>AO17</f>
        <v>Saisissez le nom du plat et de l'Auteur</v>
      </c>
      <c r="AP374" s="2353"/>
      <c r="AQ374" s="2354"/>
      <c r="AR374" s="2352" t="str">
        <f>AR17</f>
        <v>Saisissez le nom du plat et de l'Auteur</v>
      </c>
      <c r="AS374" s="2353"/>
      <c r="AT374" s="2354"/>
      <c r="AU374" s="2352" t="str">
        <f>AU17</f>
        <v>Saisissez le nom du plat et de l'Auteur</v>
      </c>
      <c r="AV374" s="2353"/>
      <c r="AW374" s="2354"/>
    </row>
    <row r="375" spans="1:57" ht="15.75" thickBot="1"/>
    <row r="376" spans="1:57" ht="15.75" customHeight="1" thickBot="1">
      <c r="A376" s="1110"/>
      <c r="AY376" s="2466" t="s">
        <v>1512</v>
      </c>
      <c r="AZ376" s="2467"/>
      <c r="BA376" s="2467"/>
      <c r="BB376" s="2467"/>
      <c r="BC376" s="2467"/>
      <c r="BD376" s="2467"/>
      <c r="BE376" s="2468"/>
    </row>
    <row r="377" spans="1:57" ht="18.75" customHeight="1">
      <c r="A377" s="1111">
        <f>ROW()</f>
        <v>377</v>
      </c>
      <c r="B377" s="1112" t="s">
        <v>916</v>
      </c>
      <c r="C377" s="1113" t="s">
        <v>162</v>
      </c>
      <c r="D377" s="1113" t="s">
        <v>162</v>
      </c>
      <c r="E377" s="1114" t="s">
        <v>178</v>
      </c>
      <c r="F377" s="1115" t="s">
        <v>917</v>
      </c>
      <c r="G377" s="1115"/>
      <c r="H377" s="1115"/>
      <c r="I377" s="1115"/>
      <c r="J377" s="1115"/>
      <c r="K377" s="1116"/>
      <c r="L377" s="1117"/>
      <c r="M377" s="1117"/>
      <c r="N377" s="1118"/>
      <c r="O377" s="1119" t="s">
        <v>918</v>
      </c>
      <c r="P377" s="1120"/>
      <c r="Q377" s="1120"/>
      <c r="R377" s="1120"/>
      <c r="S377" s="1120"/>
      <c r="T377" s="1120"/>
      <c r="U377" s="1120"/>
      <c r="V377" s="1120"/>
      <c r="W377" s="1120"/>
      <c r="X377" s="1120"/>
      <c r="AY377" s="2469"/>
      <c r="AZ377" s="2470"/>
      <c r="BA377" s="2470"/>
      <c r="BB377" s="2470"/>
      <c r="BC377" s="2470"/>
      <c r="BD377" s="2470"/>
      <c r="BE377" s="2471"/>
    </row>
    <row r="378" spans="1:57" ht="19.5" customHeight="1" thickBot="1">
      <c r="A378" s="1121"/>
      <c r="B378" s="2526" t="s">
        <v>919</v>
      </c>
      <c r="C378" s="2527" t="s">
        <v>436</v>
      </c>
      <c r="D378" s="2528">
        <v>4</v>
      </c>
      <c r="E378" s="2529">
        <v>10</v>
      </c>
      <c r="F378" s="1122" t="s">
        <v>163</v>
      </c>
      <c r="G378" s="1123" t="s">
        <v>237</v>
      </c>
      <c r="H378" s="1124"/>
      <c r="I378" s="1124"/>
      <c r="J378" s="1124"/>
      <c r="K378" s="1124"/>
      <c r="L378" s="1125"/>
      <c r="M378" s="1126"/>
      <c r="N378" s="1126"/>
      <c r="O378" s="1126"/>
      <c r="P378" s="1126"/>
      <c r="Q378" s="1126"/>
      <c r="R378" s="1126"/>
      <c r="S378" s="1126"/>
      <c r="T378" s="1126"/>
      <c r="U378" s="1126"/>
      <c r="V378" s="1126"/>
      <c r="W378" s="1126"/>
      <c r="X378" s="1126"/>
      <c r="AY378" s="2472"/>
      <c r="AZ378" s="2473"/>
      <c r="BA378" s="2473"/>
      <c r="BB378" s="2473"/>
      <c r="BC378" s="2473"/>
      <c r="BD378" s="2473"/>
      <c r="BE378" s="2474"/>
    </row>
    <row r="379" spans="1:57" ht="18.75" customHeight="1">
      <c r="A379" s="1121"/>
      <c r="B379" s="2526"/>
      <c r="C379" s="2527"/>
      <c r="D379" s="2528"/>
      <c r="E379" s="2529"/>
      <c r="F379" s="1127"/>
      <c r="G379" s="1127"/>
      <c r="H379" s="1127"/>
      <c r="I379" s="1127"/>
      <c r="J379" s="1127"/>
      <c r="K379" s="1127"/>
      <c r="L379" s="1126"/>
      <c r="M379" s="1126"/>
      <c r="N379" s="1126"/>
      <c r="O379" s="1126"/>
      <c r="P379" s="1126"/>
      <c r="Q379" s="1126"/>
      <c r="R379" s="453"/>
      <c r="S379" s="453"/>
      <c r="T379" s="453"/>
      <c r="U379" s="453"/>
      <c r="V379" s="453"/>
      <c r="W379" s="453"/>
      <c r="X379" s="453"/>
    </row>
    <row r="380" spans="1:57" ht="18.75" customHeight="1">
      <c r="A380" s="1121"/>
      <c r="B380" s="1128" t="s">
        <v>920</v>
      </c>
      <c r="C380" s="1129"/>
      <c r="D380" s="1130"/>
      <c r="E380" s="1131">
        <f>IF(ISTEXT(D380),D380,(D380/D378)*E378)</f>
        <v>0</v>
      </c>
      <c r="F380" s="1132" t="s">
        <v>921</v>
      </c>
      <c r="G380" s="1133"/>
      <c r="H380" s="1133"/>
      <c r="I380" s="1134"/>
      <c r="J380" s="1135"/>
      <c r="K380" s="1136" t="s">
        <v>922</v>
      </c>
      <c r="L380" s="1137"/>
      <c r="M380" s="1137"/>
      <c r="N380" s="1137"/>
      <c r="O380" s="1138" t="s">
        <v>923</v>
      </c>
      <c r="P380" s="1126"/>
      <c r="Q380" s="1126"/>
      <c r="R380" s="453"/>
      <c r="S380" s="453"/>
      <c r="T380" s="453"/>
      <c r="U380" s="453"/>
      <c r="V380" s="453"/>
      <c r="W380" s="453"/>
      <c r="X380" s="453"/>
    </row>
    <row r="381" spans="1:57" ht="18.75" customHeight="1">
      <c r="A381" s="1121"/>
      <c r="B381" s="2530" t="s">
        <v>910</v>
      </c>
      <c r="C381" s="2532" t="s">
        <v>171</v>
      </c>
      <c r="D381" s="2534" t="s">
        <v>911</v>
      </c>
      <c r="E381" s="1131"/>
      <c r="F381" s="1139"/>
      <c r="G381" s="1140"/>
      <c r="H381" s="1140"/>
      <c r="I381" s="1141"/>
      <c r="J381" s="1141"/>
      <c r="K381" s="1140"/>
      <c r="L381" s="1126"/>
      <c r="M381" s="1126"/>
      <c r="N381" s="1126"/>
      <c r="O381" s="1126"/>
      <c r="P381" s="1126"/>
      <c r="Q381" s="1126"/>
      <c r="R381" s="453"/>
      <c r="S381" s="453"/>
      <c r="T381" s="453"/>
      <c r="U381" s="453"/>
      <c r="V381" s="453"/>
      <c r="W381" s="453"/>
      <c r="X381" s="453"/>
    </row>
    <row r="382" spans="1:57" ht="18.75" customHeight="1">
      <c r="A382" s="1121"/>
      <c r="B382" s="2531"/>
      <c r="C382" s="2533"/>
      <c r="D382" s="2535"/>
      <c r="E382" s="1131"/>
      <c r="F382" s="1139"/>
      <c r="G382" s="1140"/>
      <c r="H382" s="1140"/>
      <c r="I382" s="1141"/>
      <c r="J382" s="1141"/>
      <c r="K382" s="1140"/>
      <c r="L382" s="1126"/>
      <c r="M382" s="1126"/>
      <c r="N382" s="1126"/>
      <c r="O382" s="1126"/>
      <c r="P382" s="1126"/>
      <c r="Q382" s="1126"/>
      <c r="R382" s="453"/>
      <c r="S382" s="453"/>
      <c r="T382" s="453"/>
      <c r="U382" s="453"/>
      <c r="V382" s="453"/>
      <c r="W382" s="453"/>
      <c r="X382" s="453"/>
    </row>
    <row r="383" spans="1:57" ht="18.75" customHeight="1">
      <c r="A383" s="1142"/>
      <c r="B383" s="1143"/>
      <c r="C383" s="1144"/>
      <c r="D383" s="1145"/>
      <c r="E383" s="1131">
        <f>IF(ISTEXT(D383),D383,(D383/D378)*E378)</f>
        <v>0</v>
      </c>
      <c r="F383" s="1146"/>
      <c r="G383" s="1147"/>
      <c r="H383" s="1148"/>
      <c r="I383" s="1137"/>
      <c r="J383" s="1137"/>
      <c r="K383" s="1137"/>
      <c r="L383" s="1137"/>
      <c r="M383" s="1137"/>
      <c r="N383" s="1137"/>
      <c r="O383" s="1137"/>
      <c r="P383" s="1137"/>
      <c r="Q383" s="1137"/>
      <c r="R383" s="453"/>
      <c r="S383" s="453"/>
      <c r="T383" s="453"/>
      <c r="U383" s="453"/>
      <c r="V383" s="453"/>
      <c r="W383" s="453"/>
      <c r="X383" s="453"/>
    </row>
    <row r="384" spans="1:57" ht="18.75">
      <c r="A384" s="1058">
        <v>1</v>
      </c>
      <c r="B384" s="1102" t="s">
        <v>280</v>
      </c>
      <c r="C384" s="1103" t="s">
        <v>9</v>
      </c>
      <c r="D384" s="1104">
        <v>0.01</v>
      </c>
      <c r="E384" s="1131">
        <f>IF(ISTEXT(D384),D384,(D384/D378)*E378)</f>
        <v>2.5000000000000001E-2</v>
      </c>
      <c r="F384" s="1149" t="s">
        <v>327</v>
      </c>
      <c r="G384" s="1147" t="s">
        <v>186</v>
      </c>
      <c r="H384" s="1150" t="s">
        <v>255</v>
      </c>
      <c r="I384" s="1140"/>
      <c r="J384" s="1140"/>
      <c r="K384" s="1140"/>
      <c r="L384" s="1126"/>
      <c r="M384" s="1126"/>
      <c r="N384" s="1126"/>
      <c r="O384" s="1126"/>
      <c r="P384" s="1126"/>
      <c r="Q384" s="1126"/>
      <c r="R384" s="453"/>
      <c r="S384" s="453"/>
      <c r="T384" s="453"/>
      <c r="U384" s="453"/>
      <c r="V384" s="453"/>
      <c r="W384" s="453"/>
      <c r="X384" s="453"/>
    </row>
    <row r="385" spans="1:24" ht="18.75">
      <c r="A385" s="1058">
        <v>1</v>
      </c>
      <c r="B385" s="1102" t="s">
        <v>281</v>
      </c>
      <c r="C385" s="1103" t="s">
        <v>9</v>
      </c>
      <c r="D385" s="1104">
        <v>0.01</v>
      </c>
      <c r="E385" s="1131">
        <f>IF(ISTEXT(D385),D385,(D385/D378)*E378)</f>
        <v>2.5000000000000001E-2</v>
      </c>
      <c r="F385" s="1146">
        <v>1.1000000000000001</v>
      </c>
      <c r="G385" s="1147"/>
      <c r="H385" s="1127" t="s">
        <v>256</v>
      </c>
      <c r="I385" s="1151"/>
      <c r="J385" s="1151"/>
      <c r="K385" s="1151"/>
      <c r="L385" s="1137"/>
      <c r="M385" s="1137"/>
      <c r="N385" s="1137"/>
      <c r="O385" s="1137"/>
      <c r="P385" s="1137"/>
      <c r="Q385" s="1137"/>
      <c r="R385" s="453"/>
      <c r="S385" s="453"/>
      <c r="T385" s="453"/>
      <c r="U385" s="453"/>
      <c r="V385" s="453"/>
      <c r="W385" s="453"/>
      <c r="X385" s="453"/>
    </row>
    <row r="386" spans="1:24" ht="18.75">
      <c r="A386" s="1058">
        <v>1</v>
      </c>
      <c r="B386" s="1102" t="s">
        <v>282</v>
      </c>
      <c r="C386" s="1103" t="s">
        <v>9</v>
      </c>
      <c r="D386" s="1104">
        <v>0.1</v>
      </c>
      <c r="E386" s="1131">
        <f>IF(ISTEXT(D386),D386,(D386/D378)*E378)</f>
        <v>0.25</v>
      </c>
      <c r="F386" s="1146">
        <v>1.2</v>
      </c>
      <c r="G386" s="1147"/>
      <c r="H386" s="1148" t="s">
        <v>257</v>
      </c>
      <c r="I386" s="1151"/>
      <c r="J386" s="1151"/>
      <c r="K386" s="1151"/>
      <c r="L386" s="1137"/>
      <c r="M386" s="1137"/>
      <c r="N386" s="1137"/>
      <c r="O386" s="1137"/>
      <c r="P386" s="1137"/>
      <c r="Q386" s="1137"/>
      <c r="R386" s="453"/>
      <c r="S386" s="453"/>
      <c r="T386" s="453"/>
      <c r="U386" s="453"/>
      <c r="V386" s="453"/>
      <c r="W386" s="453"/>
      <c r="X386" s="453"/>
    </row>
    <row r="387" spans="1:24" ht="15.75" customHeight="1">
      <c r="A387" s="1058">
        <v>1</v>
      </c>
      <c r="B387" s="1102" t="s">
        <v>283</v>
      </c>
      <c r="C387" s="1103" t="s">
        <v>242</v>
      </c>
      <c r="D387" s="1104">
        <v>2</v>
      </c>
      <c r="E387" s="1131">
        <f>IF(ISTEXT(D387),D387,(D387/D378)*E378)</f>
        <v>5</v>
      </c>
      <c r="F387" s="1146">
        <v>1.3</v>
      </c>
      <c r="G387" s="1147"/>
      <c r="H387" s="1148" t="s">
        <v>258</v>
      </c>
      <c r="I387" s="1151"/>
      <c r="J387" s="1151"/>
      <c r="K387" s="1151"/>
      <c r="L387" s="1137"/>
      <c r="M387" s="1137"/>
      <c r="N387" s="1137"/>
      <c r="O387" s="1137"/>
      <c r="P387" s="1137"/>
      <c r="Q387" s="1137"/>
      <c r="R387" s="453"/>
      <c r="S387" s="453"/>
      <c r="T387" s="453"/>
      <c r="U387" s="453"/>
      <c r="V387" s="453"/>
      <c r="W387" s="453"/>
      <c r="X387" s="453"/>
    </row>
    <row r="388" spans="1:24" ht="15.75" customHeight="1">
      <c r="A388" s="1058">
        <v>1</v>
      </c>
      <c r="B388" s="1102" t="s">
        <v>284</v>
      </c>
      <c r="C388" s="1103" t="s">
        <v>9</v>
      </c>
      <c r="D388" s="1104">
        <v>6.0000000000000001E-3</v>
      </c>
      <c r="E388" s="1131">
        <f>IF(ISTEXT(D388),D388,(D388/D378)*E378)</f>
        <v>1.4999999999999999E-2</v>
      </c>
      <c r="F388" s="1146">
        <v>1.4</v>
      </c>
      <c r="G388" s="1147"/>
      <c r="H388" s="1148" t="s">
        <v>259</v>
      </c>
      <c r="I388" s="1151"/>
      <c r="J388" s="1151"/>
      <c r="K388" s="1151"/>
      <c r="L388" s="1137"/>
      <c r="M388" s="1137"/>
      <c r="N388" s="1137"/>
      <c r="O388" s="1137"/>
      <c r="P388" s="1137"/>
      <c r="Q388" s="1137"/>
      <c r="R388" s="453"/>
      <c r="S388" s="453"/>
      <c r="T388" s="453"/>
      <c r="U388" s="453"/>
      <c r="V388" s="453"/>
      <c r="W388" s="453"/>
      <c r="X388" s="453"/>
    </row>
    <row r="389" spans="1:24" ht="15.75" customHeight="1">
      <c r="A389" s="1058">
        <v>1</v>
      </c>
      <c r="B389" s="1102" t="s">
        <v>285</v>
      </c>
      <c r="C389" s="1103" t="s">
        <v>9</v>
      </c>
      <c r="D389" s="1104">
        <v>0.1</v>
      </c>
      <c r="E389" s="1131">
        <f>IF(ISTEXT(D389),D389,(D389/D378)*E378)</f>
        <v>0.25</v>
      </c>
      <c r="F389" s="1146">
        <v>1.5</v>
      </c>
      <c r="G389" s="1147"/>
      <c r="H389" s="2536" t="s">
        <v>868</v>
      </c>
      <c r="I389" s="2536"/>
      <c r="J389" s="2536"/>
      <c r="K389" s="2536"/>
      <c r="L389" s="2536"/>
      <c r="M389" s="2536"/>
      <c r="N389" s="2536"/>
      <c r="O389" s="2536"/>
      <c r="P389" s="2536"/>
      <c r="Q389" s="2536"/>
      <c r="R389" s="453"/>
      <c r="S389" s="453"/>
      <c r="T389" s="453"/>
      <c r="U389" s="453"/>
      <c r="V389" s="453"/>
      <c r="W389" s="453"/>
      <c r="X389" s="453"/>
    </row>
    <row r="390" spans="1:24" ht="18" customHeight="1">
      <c r="A390" s="1058">
        <v>1</v>
      </c>
      <c r="B390" s="1102" t="s">
        <v>286</v>
      </c>
      <c r="C390" s="1103" t="s">
        <v>246</v>
      </c>
      <c r="D390" s="1104">
        <v>3</v>
      </c>
      <c r="E390" s="1131">
        <f>IF(ISTEXT(D390),D390,(D390/D378)*E378)</f>
        <v>7.5</v>
      </c>
      <c r="F390" s="1146">
        <v>1.6</v>
      </c>
      <c r="G390" s="1147"/>
      <c r="H390" s="2536"/>
      <c r="I390" s="2536"/>
      <c r="J390" s="2536"/>
      <c r="K390" s="2536"/>
      <c r="L390" s="2536"/>
      <c r="M390" s="2536"/>
      <c r="N390" s="2536"/>
      <c r="O390" s="2536"/>
      <c r="P390" s="2536"/>
      <c r="Q390" s="2536"/>
      <c r="R390" s="453"/>
      <c r="S390" s="453"/>
      <c r="T390" s="453"/>
      <c r="U390" s="453"/>
      <c r="V390" s="453"/>
      <c r="W390" s="453"/>
      <c r="X390" s="453"/>
    </row>
    <row r="391" spans="1:24" ht="18.75">
      <c r="A391" s="1058">
        <v>1</v>
      </c>
      <c r="B391" s="1102" t="s">
        <v>22</v>
      </c>
      <c r="C391" s="1103" t="s">
        <v>73</v>
      </c>
      <c r="D391" s="1104">
        <v>1</v>
      </c>
      <c r="E391" s="1131">
        <f>IF(ISTEXT(D391),D391,(D391/D378)*E378)</f>
        <v>2.5</v>
      </c>
      <c r="F391" s="1146"/>
      <c r="G391" s="1147"/>
      <c r="H391" s="1152"/>
      <c r="I391" s="1152"/>
      <c r="J391" s="1152"/>
      <c r="K391" s="1152"/>
      <c r="L391" s="1152"/>
      <c r="M391" s="1152"/>
      <c r="N391" s="1152"/>
      <c r="O391" s="1152"/>
      <c r="P391" s="1152"/>
      <c r="Q391" s="1152"/>
      <c r="R391" s="453"/>
      <c r="S391" s="453"/>
      <c r="T391" s="453"/>
      <c r="U391" s="453"/>
      <c r="V391" s="453"/>
      <c r="W391" s="453"/>
      <c r="X391" s="453"/>
    </row>
    <row r="392" spans="1:24" ht="18.75">
      <c r="A392" s="1058">
        <v>1</v>
      </c>
      <c r="B392" s="1105" t="s">
        <v>287</v>
      </c>
      <c r="C392" s="1103" t="s">
        <v>9</v>
      </c>
      <c r="D392" s="1104">
        <v>0.02</v>
      </c>
      <c r="E392" s="1131">
        <f>IF(ISTEXT(D392),D392,(D392/D378)*E378)</f>
        <v>0.05</v>
      </c>
      <c r="F392" s="1149" t="s">
        <v>328</v>
      </c>
      <c r="G392" s="1147" t="s">
        <v>187</v>
      </c>
      <c r="H392" s="1150" t="s">
        <v>260</v>
      </c>
      <c r="I392" s="1151"/>
      <c r="J392" s="1151"/>
      <c r="K392" s="1151"/>
      <c r="L392" s="1137"/>
      <c r="M392" s="1137"/>
      <c r="N392" s="1137"/>
      <c r="O392" s="1137"/>
      <c r="P392" s="1137"/>
      <c r="Q392" s="1137"/>
      <c r="R392" s="453"/>
      <c r="S392" s="453"/>
      <c r="T392" s="453"/>
      <c r="U392" s="453"/>
      <c r="V392" s="453"/>
      <c r="W392" s="453"/>
      <c r="X392" s="453"/>
    </row>
    <row r="393" spans="1:24" ht="18.75">
      <c r="A393" s="1058">
        <v>1</v>
      </c>
      <c r="B393" s="1105" t="s">
        <v>288</v>
      </c>
      <c r="C393" s="1103" t="s">
        <v>72</v>
      </c>
      <c r="D393" s="1104">
        <v>12</v>
      </c>
      <c r="E393" s="1131">
        <f>IF(ISTEXT(D393),D393,(D393/D378)*E378)</f>
        <v>30</v>
      </c>
      <c r="F393" s="1149"/>
      <c r="G393" s="1147"/>
      <c r="H393" s="1150"/>
      <c r="I393" s="1151"/>
      <c r="J393" s="1151"/>
      <c r="K393" s="1151"/>
      <c r="L393" s="1137"/>
      <c r="M393" s="1137"/>
      <c r="N393" s="1137"/>
      <c r="O393" s="1137"/>
      <c r="P393" s="1137"/>
      <c r="Q393" s="1137"/>
      <c r="R393" s="453"/>
      <c r="S393" s="453"/>
      <c r="T393" s="453"/>
      <c r="U393" s="453"/>
      <c r="V393" s="453"/>
      <c r="W393" s="453"/>
      <c r="X393" s="453"/>
    </row>
    <row r="394" spans="1:24" ht="18.75">
      <c r="A394" s="1058">
        <v>1</v>
      </c>
      <c r="B394" s="1105" t="s">
        <v>289</v>
      </c>
      <c r="C394" s="1103" t="s">
        <v>294</v>
      </c>
      <c r="D394" s="1104" t="s">
        <v>71</v>
      </c>
      <c r="E394" s="1131" t="str">
        <f>IF(ISTEXT(D394),D394,(D394/D378)*E378)</f>
        <v>pm</v>
      </c>
      <c r="F394" s="1149" t="s">
        <v>329</v>
      </c>
      <c r="G394" s="1147" t="s">
        <v>268</v>
      </c>
      <c r="H394" s="1148" t="s">
        <v>261</v>
      </c>
      <c r="I394" s="1151"/>
      <c r="J394" s="1151"/>
      <c r="K394" s="1151"/>
      <c r="L394" s="1137"/>
      <c r="M394" s="1137"/>
      <c r="N394" s="1137"/>
      <c r="O394" s="1137"/>
      <c r="P394" s="1137"/>
      <c r="Q394" s="1137"/>
      <c r="R394" s="453"/>
      <c r="S394" s="453"/>
      <c r="T394" s="453"/>
      <c r="U394" s="453"/>
      <c r="V394" s="453"/>
      <c r="W394" s="453"/>
      <c r="X394" s="453"/>
    </row>
    <row r="395" spans="1:24" ht="18.75">
      <c r="A395" s="1058">
        <v>1</v>
      </c>
      <c r="B395" s="1105" t="s">
        <v>253</v>
      </c>
      <c r="C395" s="1103"/>
      <c r="D395" s="1104" t="s">
        <v>71</v>
      </c>
      <c r="E395" s="1131" t="str">
        <f>IF(ISTEXT(D395),D395,(D395/D378)*E378)</f>
        <v>pm</v>
      </c>
      <c r="F395" s="1146">
        <v>3.1</v>
      </c>
      <c r="G395" s="1147"/>
      <c r="H395" s="1148" t="s">
        <v>262</v>
      </c>
      <c r="I395" s="1151"/>
      <c r="J395" s="1151"/>
      <c r="K395" s="1151"/>
      <c r="L395" s="1137"/>
      <c r="M395" s="1137"/>
      <c r="N395" s="1137"/>
      <c r="O395" s="1137"/>
      <c r="P395" s="1137"/>
      <c r="Q395" s="1137"/>
      <c r="R395" s="453"/>
      <c r="S395" s="453"/>
      <c r="T395" s="453"/>
      <c r="U395" s="453"/>
      <c r="V395" s="453"/>
      <c r="W395" s="453"/>
      <c r="X395" s="453"/>
    </row>
    <row r="396" spans="1:24" ht="18.75">
      <c r="A396" s="1058">
        <v>1</v>
      </c>
      <c r="B396" s="1105"/>
      <c r="C396" s="1103"/>
      <c r="D396" s="1104"/>
      <c r="E396" s="1131">
        <f>IF(ISTEXT(D396),D396,(D396/D378)*E378)</f>
        <v>0</v>
      </c>
      <c r="F396" s="1146"/>
      <c r="G396" s="1147"/>
      <c r="H396" s="1148"/>
      <c r="I396" s="1151"/>
      <c r="J396" s="1151"/>
      <c r="K396" s="1151"/>
      <c r="L396" s="1137"/>
      <c r="M396" s="1137"/>
      <c r="N396" s="1137"/>
      <c r="O396" s="1137"/>
      <c r="P396" s="1137"/>
      <c r="Q396" s="1137"/>
      <c r="R396" s="453"/>
      <c r="S396" s="453"/>
      <c r="T396" s="453"/>
      <c r="U396" s="453"/>
      <c r="V396" s="453"/>
      <c r="W396" s="453"/>
      <c r="X396" s="453"/>
    </row>
    <row r="397" spans="1:24" ht="18.75">
      <c r="A397" s="1058">
        <v>1</v>
      </c>
      <c r="B397" s="1105"/>
      <c r="C397" s="1103"/>
      <c r="D397" s="1104"/>
      <c r="E397" s="1131">
        <f>IF(ISTEXT(D397),D397,(D397/D378)*E378)</f>
        <v>0</v>
      </c>
      <c r="F397" s="1149" t="s">
        <v>330</v>
      </c>
      <c r="G397" s="1147" t="s">
        <v>290</v>
      </c>
      <c r="H397" s="1150" t="s">
        <v>263</v>
      </c>
      <c r="I397" s="1151"/>
      <c r="J397" s="1151"/>
      <c r="K397" s="1151"/>
      <c r="L397" s="1137"/>
      <c r="M397" s="1137"/>
      <c r="N397" s="1137"/>
      <c r="O397" s="1137"/>
      <c r="P397" s="1137"/>
      <c r="Q397" s="1137"/>
      <c r="R397" s="453"/>
      <c r="S397" s="453"/>
      <c r="T397" s="453"/>
      <c r="U397" s="453"/>
      <c r="V397" s="453"/>
      <c r="W397" s="453"/>
      <c r="X397" s="453"/>
    </row>
    <row r="398" spans="1:24" ht="18.75">
      <c r="A398" s="1058">
        <v>1</v>
      </c>
      <c r="B398" s="1105"/>
      <c r="C398" s="1103"/>
      <c r="D398" s="1104"/>
      <c r="E398" s="1131">
        <f>IF(ISTEXT(D398),D398,(D398/D378)*E378)</f>
        <v>0</v>
      </c>
      <c r="F398" s="1146">
        <v>4.0999999999999996</v>
      </c>
      <c r="G398" s="1147"/>
      <c r="H398" s="1148" t="s">
        <v>264</v>
      </c>
      <c r="I398" s="1137"/>
      <c r="J398" s="1137"/>
      <c r="K398" s="1137"/>
      <c r="L398" s="1137"/>
      <c r="M398" s="1137"/>
      <c r="N398" s="1137"/>
      <c r="O398" s="1137"/>
      <c r="P398" s="1137"/>
      <c r="Q398" s="1137"/>
      <c r="R398" s="453"/>
      <c r="S398" s="453"/>
      <c r="T398" s="453"/>
      <c r="U398" s="453"/>
      <c r="V398" s="453"/>
      <c r="W398" s="453"/>
      <c r="X398" s="453"/>
    </row>
    <row r="399" spans="1:24" ht="15.75" customHeight="1">
      <c r="A399" s="1058">
        <v>1</v>
      </c>
      <c r="B399" s="1105"/>
      <c r="C399" s="1103"/>
      <c r="D399" s="1104"/>
      <c r="E399" s="1131">
        <f>IF(ISTEXT(D399),D399,(D399/D378)*E378)</f>
        <v>0</v>
      </c>
      <c r="F399" s="1146">
        <v>4.2</v>
      </c>
      <c r="G399" s="1147"/>
      <c r="H399" s="1148" t="s">
        <v>265</v>
      </c>
      <c r="I399" s="1137"/>
      <c r="J399" s="1137"/>
      <c r="K399" s="1137"/>
      <c r="L399" s="1137"/>
      <c r="M399" s="1137"/>
      <c r="N399" s="1137"/>
      <c r="O399" s="1137"/>
      <c r="P399" s="1137"/>
      <c r="Q399" s="1137"/>
      <c r="R399" s="453"/>
      <c r="S399" s="453"/>
      <c r="T399" s="453"/>
      <c r="U399" s="453"/>
      <c r="V399" s="453"/>
      <c r="W399" s="453"/>
      <c r="X399" s="453"/>
    </row>
    <row r="400" spans="1:24" ht="15.75" customHeight="1">
      <c r="A400" s="1058">
        <v>1</v>
      </c>
      <c r="B400" s="1105"/>
      <c r="C400" s="1103"/>
      <c r="D400" s="1104"/>
      <c r="E400" s="1131">
        <f>IF(ISTEXT(D400),D400,(D400/D378)*E378)</f>
        <v>0</v>
      </c>
      <c r="F400" s="1146">
        <v>4.3</v>
      </c>
      <c r="G400" s="1147"/>
      <c r="H400" s="1148" t="s">
        <v>266</v>
      </c>
      <c r="I400" s="1137"/>
      <c r="J400" s="1137"/>
      <c r="K400" s="1137"/>
      <c r="L400" s="1137"/>
      <c r="M400" s="1137"/>
      <c r="N400" s="1137"/>
      <c r="O400" s="1137"/>
      <c r="P400" s="1137"/>
      <c r="Q400" s="1137"/>
      <c r="R400" s="453"/>
      <c r="S400" s="453"/>
      <c r="T400" s="453"/>
      <c r="U400" s="453"/>
      <c r="V400" s="453"/>
      <c r="W400" s="453"/>
      <c r="X400" s="453"/>
    </row>
    <row r="401" spans="1:24" ht="18.75">
      <c r="A401" s="1058">
        <v>1</v>
      </c>
      <c r="B401" s="1105"/>
      <c r="C401" s="1103"/>
      <c r="D401" s="1104"/>
      <c r="E401" s="1131">
        <f>IF(ISTEXT(D401),D401,(D401/D378)*E378)</f>
        <v>0</v>
      </c>
      <c r="F401" s="1146">
        <v>4.4000000000000004</v>
      </c>
      <c r="G401" s="1147"/>
      <c r="H401" s="2536" t="s">
        <v>267</v>
      </c>
      <c r="I401" s="2536"/>
      <c r="J401" s="2536"/>
      <c r="K401" s="2536"/>
      <c r="L401" s="2536"/>
      <c r="M401" s="2536"/>
      <c r="N401" s="2536"/>
      <c r="O401" s="2536"/>
      <c r="P401" s="2536"/>
      <c r="Q401" s="2536"/>
      <c r="R401" s="453"/>
      <c r="S401" s="453"/>
      <c r="T401" s="453"/>
      <c r="U401" s="453"/>
      <c r="V401" s="453"/>
      <c r="W401" s="453"/>
      <c r="X401" s="453"/>
    </row>
    <row r="402" spans="1:24" ht="18" customHeight="1">
      <c r="A402" s="1058">
        <v>1</v>
      </c>
      <c r="B402" s="1105"/>
      <c r="C402" s="1103"/>
      <c r="D402" s="1104"/>
      <c r="E402" s="1131">
        <f>IF(ISTEXT(D402),D402,(D402/D378)*E378)</f>
        <v>0</v>
      </c>
      <c r="F402" s="1146">
        <v>4.5</v>
      </c>
      <c r="G402" s="1147"/>
      <c r="H402" s="2536"/>
      <c r="I402" s="2536"/>
      <c r="J402" s="2536"/>
      <c r="K402" s="2536"/>
      <c r="L402" s="2536"/>
      <c r="M402" s="2536"/>
      <c r="N402" s="2536"/>
      <c r="O402" s="2536"/>
      <c r="P402" s="2536"/>
      <c r="Q402" s="2536"/>
      <c r="R402" s="453"/>
      <c r="S402" s="453"/>
      <c r="T402" s="453"/>
      <c r="U402" s="453"/>
      <c r="V402" s="453"/>
      <c r="W402" s="453"/>
      <c r="X402" s="453"/>
    </row>
    <row r="403" spans="1:24" ht="18.75">
      <c r="A403" s="1058">
        <v>1</v>
      </c>
      <c r="B403" s="1105"/>
      <c r="C403" s="1103" t="s">
        <v>294</v>
      </c>
      <c r="D403" s="1104"/>
      <c r="E403" s="1131">
        <f>IF(ISTEXT(D403),D403,(D403/D378)*E378)</f>
        <v>0</v>
      </c>
      <c r="F403" s="1146"/>
      <c r="G403" s="1147"/>
      <c r="H403" s="1152"/>
      <c r="I403" s="1152"/>
      <c r="J403" s="1152"/>
      <c r="K403" s="1152"/>
      <c r="L403" s="1152"/>
      <c r="M403" s="1152"/>
      <c r="N403" s="1152"/>
      <c r="O403" s="1152"/>
      <c r="P403" s="1152"/>
      <c r="Q403" s="1152"/>
      <c r="R403" s="453"/>
      <c r="S403" s="453"/>
      <c r="T403" s="453"/>
      <c r="U403" s="453"/>
      <c r="V403" s="453"/>
      <c r="W403" s="453"/>
      <c r="X403" s="453"/>
    </row>
    <row r="404" spans="1:24" ht="18.75">
      <c r="A404" s="1058">
        <v>1</v>
      </c>
      <c r="B404" s="1105"/>
      <c r="C404" s="1103" t="s">
        <v>9</v>
      </c>
      <c r="D404" s="1104"/>
      <c r="E404" s="1131">
        <f>IF(ISTEXT(D404),D404,(D404/D378)*E378)</f>
        <v>0</v>
      </c>
      <c r="F404" s="1149" t="s">
        <v>331</v>
      </c>
      <c r="G404" s="1147" t="s">
        <v>291</v>
      </c>
      <c r="H404" s="1150" t="s">
        <v>269</v>
      </c>
      <c r="I404" s="1152"/>
      <c r="J404" s="1152"/>
      <c r="K404" s="1152"/>
      <c r="L404" s="1152"/>
      <c r="M404" s="1152"/>
      <c r="N404" s="1152"/>
      <c r="O404" s="1152"/>
      <c r="P404" s="1152"/>
      <c r="Q404" s="1152"/>
      <c r="R404" s="453"/>
      <c r="S404" s="453"/>
      <c r="T404" s="453"/>
      <c r="U404" s="453"/>
      <c r="V404" s="453"/>
      <c r="W404" s="453"/>
      <c r="X404" s="453"/>
    </row>
    <row r="405" spans="1:24" ht="18.75">
      <c r="A405" s="1058">
        <v>1</v>
      </c>
      <c r="B405" s="1105"/>
      <c r="C405" s="1103" t="s">
        <v>86</v>
      </c>
      <c r="D405" s="1104"/>
      <c r="E405" s="1131">
        <f>IF(ISTEXT(D405),D405,(D405/D378)*E378)</f>
        <v>0</v>
      </c>
      <c r="F405" s="1146">
        <v>5.0999999999999996</v>
      </c>
      <c r="G405" s="1147"/>
      <c r="H405" s="1148" t="s">
        <v>270</v>
      </c>
      <c r="I405" s="1153"/>
      <c r="J405" s="1153"/>
      <c r="K405" s="1153"/>
      <c r="L405" s="1153"/>
      <c r="M405" s="1153"/>
      <c r="N405" s="1153"/>
      <c r="O405" s="1153"/>
      <c r="P405" s="1153"/>
      <c r="Q405" s="1153"/>
      <c r="R405" s="453"/>
      <c r="S405" s="453"/>
      <c r="T405" s="453"/>
      <c r="U405" s="453"/>
      <c r="V405" s="453"/>
      <c r="W405" s="453"/>
      <c r="X405" s="453"/>
    </row>
    <row r="406" spans="1:24" ht="18.75">
      <c r="A406" s="1058">
        <v>1</v>
      </c>
      <c r="B406" s="1105"/>
      <c r="C406" s="1103" t="s">
        <v>84</v>
      </c>
      <c r="D406" s="1104"/>
      <c r="E406" s="1131">
        <f>IF(ISTEXT(D406),D406,(D406/D378)*E378)</f>
        <v>0</v>
      </c>
      <c r="F406" s="1146"/>
      <c r="G406" s="1147"/>
      <c r="H406" s="1148"/>
      <c r="I406" s="1137"/>
      <c r="J406" s="1137"/>
      <c r="K406" s="1137"/>
      <c r="L406" s="1137"/>
      <c r="M406" s="1137"/>
      <c r="N406" s="1137"/>
      <c r="O406" s="1137"/>
      <c r="P406" s="1137"/>
      <c r="Q406" s="1137"/>
      <c r="R406" s="453"/>
      <c r="S406" s="453"/>
      <c r="T406" s="453"/>
      <c r="U406" s="453"/>
      <c r="V406" s="453"/>
      <c r="W406" s="453"/>
      <c r="X406" s="453"/>
    </row>
    <row r="407" spans="1:24" ht="18.75">
      <c r="A407" s="1058">
        <v>1</v>
      </c>
      <c r="B407" s="1105"/>
      <c r="C407" s="1103" t="s">
        <v>73</v>
      </c>
      <c r="D407" s="1104"/>
      <c r="E407" s="1131">
        <f>IF(ISTEXT(D407),D407,(D407/D378)*E378)</f>
        <v>0</v>
      </c>
      <c r="F407" s="1146"/>
      <c r="G407" s="1147"/>
      <c r="H407" s="1148"/>
      <c r="I407" s="1137"/>
      <c r="J407" s="1137"/>
      <c r="K407" s="1137"/>
      <c r="L407" s="1137"/>
      <c r="M407" s="1137"/>
      <c r="N407" s="1137"/>
      <c r="O407" s="1137"/>
      <c r="P407" s="1137"/>
      <c r="Q407" s="1137"/>
      <c r="R407" s="453"/>
      <c r="S407" s="453"/>
      <c r="T407" s="453"/>
      <c r="U407" s="453"/>
      <c r="V407" s="453"/>
      <c r="W407" s="453"/>
      <c r="X407" s="453"/>
    </row>
    <row r="408" spans="1:24" ht="19.5" thickBot="1">
      <c r="A408" s="1142"/>
      <c r="B408" s="1143"/>
      <c r="C408" s="1144"/>
      <c r="D408" s="1145"/>
      <c r="E408" s="1131">
        <f>IF(ISTEXT(D408),D408,(D408/D378)*E378)</f>
        <v>0</v>
      </c>
      <c r="F408" s="1146"/>
      <c r="G408" s="1147"/>
      <c r="H408" s="1148"/>
      <c r="I408" s="1137"/>
      <c r="J408" s="1137"/>
      <c r="K408" s="1137"/>
      <c r="L408" s="1137"/>
      <c r="M408" s="1137"/>
      <c r="N408" s="1137"/>
      <c r="O408" s="1137"/>
      <c r="P408" s="1137"/>
      <c r="Q408" s="1137"/>
      <c r="R408" s="453"/>
      <c r="S408" s="453"/>
      <c r="T408" s="453"/>
      <c r="U408" s="453"/>
      <c r="V408" s="453"/>
      <c r="W408" s="453"/>
      <c r="X408" s="453"/>
    </row>
    <row r="409" spans="1:24" ht="18">
      <c r="A409" s="1154"/>
      <c r="B409" s="1155"/>
      <c r="C409" s="1156"/>
      <c r="D409" s="1156"/>
      <c r="E409" s="1156"/>
      <c r="F409" s="1157"/>
      <c r="G409" s="1158"/>
      <c r="H409" s="547"/>
      <c r="I409" s="547"/>
      <c r="J409" s="547"/>
      <c r="K409" s="547"/>
      <c r="L409" s="547"/>
      <c r="M409" s="547"/>
      <c r="N409" s="547"/>
      <c r="O409" s="547"/>
      <c r="P409" s="547"/>
      <c r="Q409" s="547"/>
      <c r="R409" s="547"/>
      <c r="S409" s="547"/>
      <c r="T409" s="547"/>
      <c r="U409" s="547"/>
      <c r="V409" s="547"/>
      <c r="W409" s="547"/>
      <c r="X409" s="547"/>
    </row>
    <row r="410" spans="1:24" ht="18.75" thickBot="1">
      <c r="A410" s="1154"/>
      <c r="B410" s="548"/>
      <c r="C410" s="548"/>
      <c r="D410" s="548"/>
      <c r="E410" s="548"/>
      <c r="F410" s="1159"/>
      <c r="G410" s="1159"/>
      <c r="H410" s="1159"/>
      <c r="I410" s="1159"/>
      <c r="J410" s="1159"/>
      <c r="K410" s="1159"/>
      <c r="L410" s="1159"/>
      <c r="M410" s="1159"/>
      <c r="N410" s="1160"/>
      <c r="O410" s="1160"/>
      <c r="P410" s="1160"/>
      <c r="Q410" s="1160"/>
      <c r="R410" s="1160"/>
      <c r="S410" s="1160"/>
      <c r="T410" s="1160"/>
      <c r="U410" s="1160"/>
      <c r="V410" s="1160"/>
      <c r="W410" s="1160"/>
      <c r="X410" s="1160"/>
    </row>
    <row r="411" spans="1:24" ht="18.75">
      <c r="A411" s="1111">
        <f>ROW()</f>
        <v>411</v>
      </c>
      <c r="B411" s="1161" t="s">
        <v>924</v>
      </c>
      <c r="C411" s="1162" t="s">
        <v>162</v>
      </c>
      <c r="D411" s="1162" t="s">
        <v>162</v>
      </c>
      <c r="E411" s="1114" t="s">
        <v>178</v>
      </c>
      <c r="F411" s="1115" t="s">
        <v>917</v>
      </c>
      <c r="G411" s="1115"/>
      <c r="H411" s="1115"/>
      <c r="I411" s="1115"/>
      <c r="J411" s="1115"/>
      <c r="K411" s="1116"/>
      <c r="L411" s="1117"/>
      <c r="M411" s="1117"/>
      <c r="N411" s="1118"/>
      <c r="O411" s="1119" t="s">
        <v>918</v>
      </c>
      <c r="P411" s="1120"/>
      <c r="Q411" s="1120"/>
      <c r="R411" s="1120"/>
      <c r="S411" s="1120"/>
      <c r="T411" s="1120"/>
      <c r="U411" s="1120"/>
      <c r="V411" s="1120"/>
      <c r="W411" s="1120"/>
      <c r="X411" s="1120"/>
    </row>
    <row r="412" spans="1:24" ht="20.25" customHeight="1">
      <c r="A412" s="1163"/>
      <c r="B412" s="2537" t="s">
        <v>919</v>
      </c>
      <c r="C412" s="2527" t="s">
        <v>436</v>
      </c>
      <c r="D412" s="2528">
        <v>4</v>
      </c>
      <c r="E412" s="2529">
        <v>10</v>
      </c>
      <c r="F412" s="1122" t="s">
        <v>163</v>
      </c>
      <c r="G412" s="1123" t="s">
        <v>142</v>
      </c>
      <c r="H412" s="1124"/>
      <c r="I412" s="1124"/>
      <c r="J412" s="1124"/>
      <c r="K412" s="1124"/>
      <c r="L412" s="1125"/>
      <c r="M412" s="1126"/>
      <c r="N412" s="1126"/>
      <c r="O412" s="1126"/>
      <c r="P412" s="1126"/>
      <c r="Q412" s="1126"/>
      <c r="R412" s="1126"/>
      <c r="S412" s="1126"/>
      <c r="T412" s="1126"/>
      <c r="U412" s="1126"/>
      <c r="V412" s="1126"/>
      <c r="W412" s="1126"/>
      <c r="X412" s="1126"/>
    </row>
    <row r="413" spans="1:24" ht="18.75" customHeight="1">
      <c r="A413" s="1163"/>
      <c r="B413" s="2537"/>
      <c r="C413" s="2527"/>
      <c r="D413" s="2528"/>
      <c r="E413" s="2529"/>
      <c r="F413" s="1127"/>
      <c r="G413" s="1127"/>
      <c r="H413" s="1127"/>
      <c r="I413" s="1127"/>
      <c r="J413" s="1127"/>
      <c r="K413" s="1127"/>
      <c r="L413" s="1126"/>
      <c r="M413" s="1126"/>
      <c r="N413" s="1126"/>
      <c r="O413" s="1126"/>
      <c r="P413" s="1126"/>
      <c r="Q413" s="1126"/>
      <c r="R413" s="453"/>
      <c r="S413" s="453"/>
      <c r="T413" s="453"/>
      <c r="U413" s="453"/>
      <c r="V413" s="453"/>
      <c r="W413" s="453"/>
      <c r="X413" s="453"/>
    </row>
    <row r="414" spans="1:24" ht="18.75">
      <c r="A414" s="1163"/>
      <c r="B414" s="1164" t="s">
        <v>920</v>
      </c>
      <c r="C414" s="1165"/>
      <c r="D414" s="1166"/>
      <c r="E414" s="1167">
        <f>IF(ISTEXT(D414),D414,(D414/D412)*E412)</f>
        <v>0</v>
      </c>
      <c r="F414" s="1132" t="s">
        <v>921</v>
      </c>
      <c r="G414" s="1133"/>
      <c r="H414" s="1133"/>
      <c r="I414" s="1134"/>
      <c r="J414" s="1135"/>
      <c r="K414" s="1136" t="s">
        <v>922</v>
      </c>
      <c r="L414" s="1137"/>
      <c r="M414" s="1137"/>
      <c r="N414" s="1137"/>
      <c r="O414" s="1138" t="s">
        <v>923</v>
      </c>
      <c r="P414" s="1126"/>
      <c r="Q414" s="1126"/>
      <c r="R414" s="453"/>
      <c r="S414" s="453"/>
      <c r="T414" s="453"/>
      <c r="U414" s="453"/>
      <c r="V414" s="453"/>
      <c r="W414" s="453"/>
      <c r="X414" s="453"/>
    </row>
    <row r="415" spans="1:24" ht="18.75" customHeight="1">
      <c r="A415" s="1163"/>
      <c r="B415" s="2545" t="s">
        <v>910</v>
      </c>
      <c r="C415" s="2547" t="s">
        <v>171</v>
      </c>
      <c r="D415" s="2549" t="s">
        <v>911</v>
      </c>
      <c r="E415" s="1167"/>
      <c r="F415" s="1139"/>
      <c r="G415" s="1140"/>
      <c r="H415" s="1140"/>
      <c r="I415" s="1141"/>
      <c r="J415" s="1141"/>
      <c r="K415" s="1140"/>
      <c r="L415" s="1126"/>
      <c r="M415" s="1126"/>
      <c r="N415" s="1126"/>
      <c r="O415" s="1126"/>
      <c r="P415" s="1126"/>
      <c r="Q415" s="1126"/>
      <c r="R415" s="453"/>
      <c r="S415" s="453"/>
      <c r="T415" s="453"/>
      <c r="U415" s="453"/>
      <c r="V415" s="453"/>
      <c r="W415" s="453"/>
      <c r="X415" s="453"/>
    </row>
    <row r="416" spans="1:24" ht="18.75">
      <c r="A416" s="1163"/>
      <c r="B416" s="2546"/>
      <c r="C416" s="2548"/>
      <c r="D416" s="2550"/>
      <c r="E416" s="1167"/>
      <c r="F416" s="1139"/>
      <c r="G416" s="1140"/>
      <c r="H416" s="1140"/>
      <c r="I416" s="1141"/>
      <c r="J416" s="1141"/>
      <c r="K416" s="1140"/>
      <c r="L416" s="1126"/>
      <c r="M416" s="1126"/>
      <c r="N416" s="1126"/>
      <c r="O416" s="1126"/>
      <c r="P416" s="1126"/>
      <c r="Q416" s="1126"/>
      <c r="R416" s="453"/>
      <c r="S416" s="453"/>
      <c r="T416" s="453"/>
      <c r="U416" s="453"/>
      <c r="V416" s="453"/>
      <c r="W416" s="453"/>
      <c r="X416" s="453"/>
    </row>
    <row r="417" spans="1:24" ht="18.75">
      <c r="A417" s="1142"/>
      <c r="B417" s="1143"/>
      <c r="C417" s="1144"/>
      <c r="D417" s="1145"/>
      <c r="E417" s="1167">
        <f>IF(ISTEXT(D417),D417,(D417/D412)*E412)</f>
        <v>0</v>
      </c>
      <c r="F417" s="1149"/>
      <c r="G417" s="1147"/>
      <c r="H417" s="1126"/>
      <c r="I417" s="1168"/>
      <c r="J417" s="1137"/>
      <c r="K417" s="1137"/>
      <c r="L417" s="1137"/>
      <c r="M417" s="1137"/>
      <c r="N417" s="1137"/>
      <c r="O417" s="1137"/>
      <c r="P417" s="1137"/>
      <c r="Q417" s="1137"/>
      <c r="R417" s="453"/>
      <c r="S417" s="453"/>
      <c r="T417" s="453"/>
      <c r="U417" s="453"/>
      <c r="V417" s="453"/>
      <c r="W417" s="453"/>
      <c r="X417" s="453"/>
    </row>
    <row r="418" spans="1:24" ht="18.75">
      <c r="A418" s="1058">
        <v>2</v>
      </c>
      <c r="B418" s="1096" t="s">
        <v>56</v>
      </c>
      <c r="C418" s="1097" t="s">
        <v>9</v>
      </c>
      <c r="D418" s="1098">
        <v>0.125</v>
      </c>
      <c r="E418" s="1167">
        <f>IF(ISTEXT(D418),D418,(D418/D412)*E412)</f>
        <v>0.3125</v>
      </c>
      <c r="F418" s="1149" t="s">
        <v>327</v>
      </c>
      <c r="G418" s="1147" t="s">
        <v>186</v>
      </c>
      <c r="H418" s="1126" t="s">
        <v>323</v>
      </c>
      <c r="I418" s="1137"/>
      <c r="J418" s="1137"/>
      <c r="K418" s="1137"/>
      <c r="L418" s="1137"/>
      <c r="M418" s="1137"/>
      <c r="N418" s="1137"/>
      <c r="O418" s="1137"/>
      <c r="P418" s="1137"/>
      <c r="Q418" s="1137"/>
      <c r="R418" s="453"/>
      <c r="S418" s="453"/>
      <c r="T418" s="453"/>
      <c r="U418" s="453"/>
      <c r="V418" s="453"/>
      <c r="W418" s="453"/>
      <c r="X418" s="453"/>
    </row>
    <row r="419" spans="1:24" ht="18.75">
      <c r="A419" s="1058">
        <v>2</v>
      </c>
      <c r="B419" s="1096" t="s">
        <v>60</v>
      </c>
      <c r="C419" s="1097" t="s">
        <v>73</v>
      </c>
      <c r="D419" s="1098">
        <v>2</v>
      </c>
      <c r="E419" s="1167">
        <f>IF(ISTEXT(D419),D419,(D419/D412)*E412)</f>
        <v>5</v>
      </c>
      <c r="F419" s="1146"/>
      <c r="G419" s="1147"/>
      <c r="H419" s="1148"/>
      <c r="I419" s="1137"/>
      <c r="J419" s="1137"/>
      <c r="K419" s="1137"/>
      <c r="L419" s="1137"/>
      <c r="M419" s="1137"/>
      <c r="N419" s="1137"/>
      <c r="O419" s="1137"/>
      <c r="P419" s="1137"/>
      <c r="Q419" s="1137"/>
      <c r="R419" s="453"/>
      <c r="S419" s="453"/>
      <c r="T419" s="453"/>
      <c r="U419" s="453"/>
      <c r="V419" s="453"/>
      <c r="W419" s="453"/>
      <c r="X419" s="453"/>
    </row>
    <row r="420" spans="1:24" ht="18.75">
      <c r="A420" s="1058">
        <v>2</v>
      </c>
      <c r="B420" s="1096" t="s">
        <v>67</v>
      </c>
      <c r="C420" s="1097" t="s">
        <v>62</v>
      </c>
      <c r="D420" s="1098">
        <v>1</v>
      </c>
      <c r="E420" s="1167">
        <f>IF(ISTEXT(D420),D420,(D420/D412)*E412)</f>
        <v>2.5</v>
      </c>
      <c r="F420" s="1149" t="s">
        <v>328</v>
      </c>
      <c r="G420" s="1147" t="s">
        <v>187</v>
      </c>
      <c r="H420" s="1126" t="s">
        <v>324</v>
      </c>
      <c r="I420" s="1137"/>
      <c r="J420" s="1137"/>
      <c r="K420" s="1137"/>
      <c r="L420" s="1137"/>
      <c r="M420" s="1137"/>
      <c r="N420" s="1137"/>
      <c r="O420" s="1137"/>
      <c r="P420" s="1137"/>
      <c r="Q420" s="1137"/>
      <c r="R420" s="453"/>
      <c r="S420" s="453"/>
      <c r="T420" s="453"/>
      <c r="U420" s="453"/>
      <c r="V420" s="453"/>
      <c r="W420" s="453"/>
      <c r="X420" s="453"/>
    </row>
    <row r="421" spans="1:24" ht="18.75">
      <c r="A421" s="1058">
        <v>2</v>
      </c>
      <c r="B421" s="1096" t="s">
        <v>61</v>
      </c>
      <c r="C421" s="1097" t="s">
        <v>71</v>
      </c>
      <c r="D421" s="1098" t="s">
        <v>71</v>
      </c>
      <c r="E421" s="1167" t="str">
        <f>IF(ISTEXT(D421),D421,(D421/D412)*E412)</f>
        <v>pm</v>
      </c>
      <c r="F421" s="1146"/>
      <c r="G421" s="1147"/>
      <c r="H421" s="1148"/>
      <c r="I421" s="1137"/>
      <c r="J421" s="1137"/>
      <c r="K421" s="1137"/>
      <c r="L421" s="1137"/>
      <c r="M421" s="1137"/>
      <c r="N421" s="1137"/>
      <c r="O421" s="1137"/>
      <c r="P421" s="1137"/>
      <c r="Q421" s="1137"/>
      <c r="R421" s="453"/>
      <c r="S421" s="453"/>
      <c r="T421" s="453"/>
      <c r="U421" s="453"/>
      <c r="V421" s="453"/>
      <c r="W421" s="453"/>
      <c r="X421" s="453"/>
    </row>
    <row r="422" spans="1:24" ht="18.75">
      <c r="A422" s="1058">
        <v>2</v>
      </c>
      <c r="B422" s="1096" t="s">
        <v>58</v>
      </c>
      <c r="C422" s="1097" t="s">
        <v>9</v>
      </c>
      <c r="D422" s="1098">
        <v>0.08</v>
      </c>
      <c r="E422" s="1167">
        <f>IF(ISTEXT(D422),D422,(D422/D412)*E412)</f>
        <v>0.2</v>
      </c>
      <c r="F422" s="1149" t="s">
        <v>329</v>
      </c>
      <c r="G422" s="1147" t="s">
        <v>268</v>
      </c>
      <c r="H422" s="1126" t="s">
        <v>325</v>
      </c>
      <c r="I422" s="1137"/>
      <c r="J422" s="1137"/>
      <c r="K422" s="1137"/>
      <c r="L422" s="1137"/>
      <c r="M422" s="1137"/>
      <c r="N422" s="1137"/>
      <c r="O422" s="1137"/>
      <c r="P422" s="1137"/>
      <c r="Q422" s="1137"/>
      <c r="R422" s="453"/>
      <c r="S422" s="453"/>
      <c r="T422" s="453"/>
      <c r="U422" s="453"/>
      <c r="V422" s="453"/>
      <c r="W422" s="453"/>
      <c r="X422" s="453"/>
    </row>
    <row r="423" spans="1:24" ht="18.75">
      <c r="A423" s="1058">
        <v>2</v>
      </c>
      <c r="B423" s="1096" t="s">
        <v>57</v>
      </c>
      <c r="C423" s="1097" t="s">
        <v>86</v>
      </c>
      <c r="D423" s="1098">
        <v>1</v>
      </c>
      <c r="E423" s="1167">
        <f>IF(ISTEXT(D423),D423,(D423/D412)*E412)</f>
        <v>2.5</v>
      </c>
      <c r="F423" s="1146">
        <v>3.1</v>
      </c>
      <c r="G423" s="1147"/>
      <c r="H423" s="1148" t="s">
        <v>278</v>
      </c>
      <c r="I423" s="1137"/>
      <c r="J423" s="1137"/>
      <c r="K423" s="1137"/>
      <c r="L423" s="1137"/>
      <c r="M423" s="1137"/>
      <c r="N423" s="1137"/>
      <c r="O423" s="1137"/>
      <c r="P423" s="1137"/>
      <c r="Q423" s="1137"/>
      <c r="R423" s="453"/>
      <c r="S423" s="453"/>
      <c r="T423" s="453"/>
      <c r="U423" s="453"/>
      <c r="V423" s="453"/>
      <c r="W423" s="453"/>
      <c r="X423" s="453"/>
    </row>
    <row r="424" spans="1:24" ht="18.75">
      <c r="A424" s="1058">
        <v>2</v>
      </c>
      <c r="B424" s="1096" t="s">
        <v>169</v>
      </c>
      <c r="C424" s="1097" t="s">
        <v>338</v>
      </c>
      <c r="D424" s="1098">
        <v>1</v>
      </c>
      <c r="E424" s="1167">
        <f>IF(ISTEXT(D424),D424,(D424/D412)*E412)</f>
        <v>2.5</v>
      </c>
      <c r="F424" s="1146">
        <v>3.2</v>
      </c>
      <c r="G424" s="1147"/>
      <c r="H424" s="1148" t="s">
        <v>146</v>
      </c>
      <c r="I424" s="1137"/>
      <c r="J424" s="1137"/>
      <c r="K424" s="1137"/>
      <c r="L424" s="1137"/>
      <c r="M424" s="1137"/>
      <c r="N424" s="1137"/>
      <c r="O424" s="1137"/>
      <c r="P424" s="1137"/>
      <c r="Q424" s="1137"/>
      <c r="R424" s="453"/>
      <c r="S424" s="453"/>
      <c r="T424" s="453"/>
      <c r="U424" s="453"/>
      <c r="V424" s="453"/>
      <c r="W424" s="453"/>
      <c r="X424" s="453"/>
    </row>
    <row r="425" spans="1:24" ht="18.75">
      <c r="A425" s="1058">
        <v>2</v>
      </c>
      <c r="B425" s="1096" t="s">
        <v>55</v>
      </c>
      <c r="C425" s="1097" t="s">
        <v>72</v>
      </c>
      <c r="D425" s="1098">
        <v>4</v>
      </c>
      <c r="E425" s="1167">
        <f>IF(ISTEXT(D425),D425,(D425/D412)*E412)</f>
        <v>10</v>
      </c>
      <c r="F425" s="1146"/>
      <c r="G425" s="1147"/>
      <c r="H425" s="1148"/>
      <c r="I425" s="1168"/>
      <c r="J425" s="1168"/>
      <c r="K425" s="1168"/>
      <c r="L425" s="1168"/>
      <c r="M425" s="453"/>
      <c r="N425" s="453"/>
      <c r="O425" s="453"/>
      <c r="P425" s="453"/>
      <c r="Q425" s="453"/>
      <c r="R425" s="453"/>
      <c r="S425" s="453"/>
      <c r="T425" s="453"/>
      <c r="U425" s="453"/>
      <c r="V425" s="453"/>
      <c r="W425" s="453"/>
      <c r="X425" s="453"/>
    </row>
    <row r="426" spans="1:24" ht="18.75">
      <c r="A426" s="1058">
        <v>2</v>
      </c>
      <c r="B426" s="1096" t="s">
        <v>59</v>
      </c>
      <c r="C426" s="1097"/>
      <c r="D426" s="1098"/>
      <c r="E426" s="1167">
        <f>IF(ISTEXT(D426),D426,(D426/D412)*E412)</f>
        <v>0</v>
      </c>
      <c r="F426" s="1149" t="s">
        <v>330</v>
      </c>
      <c r="G426" s="1147" t="s">
        <v>291</v>
      </c>
      <c r="H426" s="1126" t="s">
        <v>326</v>
      </c>
      <c r="I426" s="1168"/>
      <c r="J426" s="1168"/>
      <c r="K426" s="1168"/>
      <c r="L426" s="1168"/>
      <c r="M426" s="453"/>
      <c r="N426" s="453"/>
      <c r="O426" s="453"/>
      <c r="P426" s="453"/>
      <c r="Q426" s="453"/>
      <c r="R426" s="453"/>
      <c r="S426" s="453"/>
      <c r="T426" s="453"/>
      <c r="U426" s="453"/>
      <c r="V426" s="453"/>
      <c r="W426" s="453"/>
      <c r="X426" s="453"/>
    </row>
    <row r="427" spans="1:24" ht="18.75">
      <c r="A427" s="1058">
        <v>2</v>
      </c>
      <c r="B427" s="1096"/>
      <c r="C427" s="1097"/>
      <c r="D427" s="1098"/>
      <c r="E427" s="1167">
        <f>IF(ISTEXT(D427),D427,(D427/D412)*E412)</f>
        <v>0</v>
      </c>
      <c r="F427" s="1149"/>
      <c r="G427" s="1147"/>
      <c r="H427" s="1126"/>
      <c r="I427" s="1168"/>
      <c r="J427" s="1168"/>
      <c r="K427" s="1168"/>
      <c r="L427" s="1168"/>
      <c r="M427" s="453"/>
      <c r="N427" s="453"/>
      <c r="O427" s="453"/>
      <c r="P427" s="453"/>
      <c r="Q427" s="453"/>
      <c r="R427" s="453"/>
      <c r="S427" s="453"/>
      <c r="T427" s="453"/>
      <c r="U427" s="453"/>
      <c r="V427" s="453"/>
      <c r="W427" s="453"/>
      <c r="X427" s="453"/>
    </row>
    <row r="428" spans="1:24" ht="18.75">
      <c r="A428" s="1058">
        <v>2</v>
      </c>
      <c r="B428" s="1096"/>
      <c r="C428" s="1097"/>
      <c r="D428" s="1098"/>
      <c r="E428" s="1167">
        <f>IF(ISTEXT(D428),D428,(D428/D412)*E412)</f>
        <v>0</v>
      </c>
      <c r="F428" s="1149"/>
      <c r="G428" s="1147"/>
      <c r="H428" s="1126"/>
      <c r="I428" s="1168"/>
      <c r="J428" s="1168"/>
      <c r="K428" s="1168"/>
      <c r="L428" s="1168"/>
      <c r="M428" s="453"/>
      <c r="N428" s="453"/>
      <c r="O428" s="453"/>
      <c r="P428" s="453"/>
      <c r="Q428" s="453"/>
      <c r="R428" s="453"/>
      <c r="S428" s="453"/>
      <c r="T428" s="453"/>
      <c r="U428" s="453"/>
      <c r="V428" s="453"/>
      <c r="W428" s="453"/>
      <c r="X428" s="453"/>
    </row>
    <row r="429" spans="1:24" ht="18.75">
      <c r="A429" s="1058">
        <v>2</v>
      </c>
      <c r="B429" s="1096"/>
      <c r="C429" s="1097"/>
      <c r="D429" s="1098"/>
      <c r="E429" s="1167">
        <f>IF(ISTEXT(D429),D429,(D429/D412)*E412)</f>
        <v>0</v>
      </c>
      <c r="F429" s="1149"/>
      <c r="G429" s="1147"/>
      <c r="H429" s="1126"/>
      <c r="I429" s="1168"/>
      <c r="J429" s="1168"/>
      <c r="K429" s="1168"/>
      <c r="L429" s="1168"/>
      <c r="M429" s="453"/>
      <c r="N429" s="453"/>
      <c r="O429" s="453"/>
      <c r="P429" s="453"/>
      <c r="Q429" s="453"/>
      <c r="R429" s="453"/>
      <c r="S429" s="453"/>
      <c r="T429" s="453"/>
      <c r="U429" s="453"/>
      <c r="V429" s="453"/>
      <c r="W429" s="453"/>
      <c r="X429" s="453"/>
    </row>
    <row r="430" spans="1:24" ht="18.75">
      <c r="A430" s="1058">
        <v>2</v>
      </c>
      <c r="B430" s="1096"/>
      <c r="C430" s="1097"/>
      <c r="D430" s="1098"/>
      <c r="E430" s="1167">
        <f>IF(ISTEXT(D430),D430,(D430/D412)*E412)</f>
        <v>0</v>
      </c>
      <c r="F430" s="1149"/>
      <c r="G430" s="1147"/>
      <c r="H430" s="1126"/>
      <c r="I430" s="1168"/>
      <c r="J430" s="1168"/>
      <c r="K430" s="1168"/>
      <c r="L430" s="1168"/>
      <c r="M430" s="453"/>
      <c r="N430" s="453"/>
      <c r="O430" s="453"/>
      <c r="P430" s="453"/>
      <c r="Q430" s="453"/>
      <c r="R430" s="453"/>
      <c r="S430" s="453"/>
      <c r="T430" s="453"/>
      <c r="U430" s="453"/>
      <c r="V430" s="453"/>
      <c r="W430" s="453"/>
      <c r="X430" s="453"/>
    </row>
    <row r="431" spans="1:24" ht="18.75">
      <c r="A431" s="1058">
        <v>2</v>
      </c>
      <c r="B431" s="1096"/>
      <c r="C431" s="1097"/>
      <c r="D431" s="1098"/>
      <c r="E431" s="1167">
        <f>IF(ISTEXT(D431),D431,(D431/D412)*E412)</f>
        <v>0</v>
      </c>
      <c r="F431" s="1149"/>
      <c r="G431" s="1147"/>
      <c r="H431" s="1126"/>
      <c r="I431" s="1168"/>
      <c r="J431" s="1168"/>
      <c r="K431" s="1168"/>
      <c r="L431" s="1168"/>
      <c r="M431" s="453"/>
      <c r="N431" s="453"/>
      <c r="O431" s="453"/>
      <c r="P431" s="453"/>
      <c r="Q431" s="453"/>
      <c r="R431" s="453"/>
      <c r="S431" s="453"/>
      <c r="T431" s="453"/>
      <c r="U431" s="453"/>
      <c r="V431" s="453"/>
      <c r="W431" s="453"/>
      <c r="X431" s="453"/>
    </row>
    <row r="432" spans="1:24" ht="18.75">
      <c r="A432" s="1058">
        <v>2</v>
      </c>
      <c r="B432" s="1096"/>
      <c r="C432" s="1097"/>
      <c r="D432" s="1098"/>
      <c r="E432" s="1167">
        <f>IF(ISTEXT(D432),D432,(D432/D412)*E412)</f>
        <v>0</v>
      </c>
      <c r="F432" s="1149"/>
      <c r="G432" s="1147"/>
      <c r="H432" s="1126"/>
      <c r="I432" s="1168"/>
      <c r="J432" s="1168"/>
      <c r="K432" s="1168"/>
      <c r="L432" s="1168"/>
      <c r="M432" s="453"/>
      <c r="N432" s="453"/>
      <c r="O432" s="453"/>
      <c r="P432" s="453"/>
      <c r="Q432" s="453"/>
      <c r="R432" s="453"/>
      <c r="S432" s="453"/>
      <c r="T432" s="453"/>
      <c r="U432" s="453"/>
      <c r="V432" s="453"/>
      <c r="W432" s="453"/>
      <c r="X432" s="453"/>
    </row>
    <row r="433" spans="1:24" ht="18.75">
      <c r="A433" s="1058">
        <v>2</v>
      </c>
      <c r="B433" s="1096"/>
      <c r="C433" s="1097"/>
      <c r="D433" s="1098"/>
      <c r="E433" s="1167">
        <f>IF(ISTEXT(D433),D433,(D433/D412)*E412)</f>
        <v>0</v>
      </c>
      <c r="F433" s="1149"/>
      <c r="G433" s="1147"/>
      <c r="H433" s="1126"/>
      <c r="I433" s="1168"/>
      <c r="J433" s="1168"/>
      <c r="K433" s="1168"/>
      <c r="L433" s="1168"/>
      <c r="M433" s="453"/>
      <c r="N433" s="453"/>
      <c r="O433" s="453"/>
      <c r="P433" s="453"/>
      <c r="Q433" s="453"/>
      <c r="R433" s="453"/>
      <c r="S433" s="453"/>
      <c r="T433" s="453"/>
      <c r="U433" s="453"/>
      <c r="V433" s="453"/>
      <c r="W433" s="453"/>
      <c r="X433" s="453"/>
    </row>
    <row r="434" spans="1:24" ht="18.75">
      <c r="A434" s="1058">
        <v>2</v>
      </c>
      <c r="B434" s="1096"/>
      <c r="C434" s="1097"/>
      <c r="D434" s="1098"/>
      <c r="E434" s="1167">
        <f>IF(ISTEXT(D434),D434,(D434/D412)*E412)</f>
        <v>0</v>
      </c>
      <c r="F434" s="1149"/>
      <c r="G434" s="1147"/>
      <c r="H434" s="1126"/>
      <c r="I434" s="1168"/>
      <c r="J434" s="1168"/>
      <c r="K434" s="1168"/>
      <c r="L434" s="1168"/>
      <c r="M434" s="453"/>
      <c r="N434" s="453"/>
      <c r="O434" s="453"/>
      <c r="P434" s="453"/>
      <c r="Q434" s="453"/>
      <c r="R434" s="453"/>
      <c r="S434" s="453"/>
      <c r="T434" s="453"/>
      <c r="U434" s="453"/>
      <c r="V434" s="453"/>
      <c r="W434" s="453"/>
      <c r="X434" s="453"/>
    </row>
    <row r="435" spans="1:24" ht="18.75">
      <c r="A435" s="1058">
        <v>2</v>
      </c>
      <c r="B435" s="1096"/>
      <c r="C435" s="1097"/>
      <c r="D435" s="1098"/>
      <c r="E435" s="1167">
        <f>IF(ISTEXT(D435),D435,(D435/D412)*E412)</f>
        <v>0</v>
      </c>
      <c r="F435" s="1149"/>
      <c r="G435" s="1147"/>
      <c r="H435" s="1126"/>
      <c r="I435" s="1168"/>
      <c r="J435" s="1168"/>
      <c r="K435" s="1168"/>
      <c r="L435" s="1168"/>
      <c r="M435" s="453"/>
      <c r="N435" s="453"/>
      <c r="O435" s="453"/>
      <c r="P435" s="453"/>
      <c r="Q435" s="453"/>
      <c r="R435" s="453"/>
      <c r="S435" s="453"/>
      <c r="T435" s="453"/>
      <c r="U435" s="453"/>
      <c r="V435" s="453"/>
      <c r="W435" s="453"/>
      <c r="X435" s="453"/>
    </row>
    <row r="436" spans="1:24" ht="18.75">
      <c r="A436" s="1058">
        <v>2</v>
      </c>
      <c r="B436" s="1096"/>
      <c r="C436" s="1097"/>
      <c r="D436" s="1098"/>
      <c r="E436" s="1167">
        <f>IF(ISTEXT(D436),D436,(D436/D412)*E412)</f>
        <v>0</v>
      </c>
      <c r="F436" s="1149"/>
      <c r="G436" s="1147"/>
      <c r="H436" s="1126"/>
      <c r="I436" s="1168"/>
      <c r="J436" s="1168"/>
      <c r="K436" s="1168"/>
      <c r="L436" s="1168"/>
      <c r="M436" s="453"/>
      <c r="N436" s="453"/>
      <c r="O436" s="453"/>
      <c r="P436" s="453"/>
      <c r="Q436" s="453"/>
      <c r="R436" s="453"/>
      <c r="S436" s="453"/>
      <c r="T436" s="453"/>
      <c r="U436" s="453"/>
      <c r="V436" s="453"/>
      <c r="W436" s="453"/>
      <c r="X436" s="453"/>
    </row>
    <row r="437" spans="1:24" ht="18.75">
      <c r="A437" s="1058">
        <v>2</v>
      </c>
      <c r="B437" s="1096"/>
      <c r="C437" s="1097" t="s">
        <v>294</v>
      </c>
      <c r="D437" s="1098"/>
      <c r="E437" s="1167">
        <f>IF(ISTEXT(D437),D437,(D437/D412)*E412)</f>
        <v>0</v>
      </c>
      <c r="F437" s="1149"/>
      <c r="G437" s="1147"/>
      <c r="H437" s="1126"/>
      <c r="I437" s="1168"/>
      <c r="J437" s="1168"/>
      <c r="K437" s="1168"/>
      <c r="L437" s="1168"/>
      <c r="M437" s="453"/>
      <c r="N437" s="453"/>
      <c r="O437" s="453"/>
      <c r="P437" s="453"/>
      <c r="Q437" s="453"/>
      <c r="R437" s="453"/>
      <c r="S437" s="453"/>
      <c r="T437" s="453"/>
      <c r="U437" s="453"/>
      <c r="V437" s="453"/>
      <c r="W437" s="453"/>
      <c r="X437" s="453"/>
    </row>
    <row r="438" spans="1:24" ht="18.75">
      <c r="A438" s="1058">
        <v>2</v>
      </c>
      <c r="B438" s="1096"/>
      <c r="C438" s="1097" t="s">
        <v>9</v>
      </c>
      <c r="D438" s="1098"/>
      <c r="E438" s="1167">
        <f>IF(ISTEXT(D438),D438,(D438/D412)*E412)</f>
        <v>0</v>
      </c>
      <c r="F438" s="1149"/>
      <c r="G438" s="1147"/>
      <c r="H438" s="1126"/>
      <c r="I438" s="1168"/>
      <c r="J438" s="1168"/>
      <c r="K438" s="1168"/>
      <c r="L438" s="1168"/>
      <c r="M438" s="453"/>
      <c r="N438" s="453"/>
      <c r="O438" s="453"/>
      <c r="P438" s="453"/>
      <c r="Q438" s="453"/>
      <c r="R438" s="453"/>
      <c r="S438" s="453"/>
      <c r="T438" s="453"/>
      <c r="U438" s="453"/>
      <c r="V438" s="453"/>
      <c r="W438" s="453"/>
      <c r="X438" s="453"/>
    </row>
    <row r="439" spans="1:24" ht="18.75">
      <c r="A439" s="1058">
        <v>2</v>
      </c>
      <c r="B439" s="1096"/>
      <c r="C439" s="1097" t="s">
        <v>86</v>
      </c>
      <c r="D439" s="1098"/>
      <c r="E439" s="1167">
        <f>IF(ISTEXT(D439),D439,(D439/D412)*E412)</f>
        <v>0</v>
      </c>
      <c r="F439" s="1149"/>
      <c r="G439" s="1147"/>
      <c r="H439" s="1126"/>
      <c r="I439" s="1168"/>
      <c r="J439" s="1168"/>
      <c r="K439" s="1168"/>
      <c r="L439" s="1168"/>
      <c r="M439" s="453"/>
      <c r="N439" s="453"/>
      <c r="O439" s="453"/>
      <c r="P439" s="453"/>
      <c r="Q439" s="453"/>
      <c r="R439" s="453"/>
      <c r="S439" s="453"/>
      <c r="T439" s="453"/>
      <c r="U439" s="453"/>
      <c r="V439" s="453"/>
      <c r="W439" s="453"/>
      <c r="X439" s="453"/>
    </row>
    <row r="440" spans="1:24" ht="18.75">
      <c r="A440" s="1058">
        <v>2</v>
      </c>
      <c r="B440" s="1096"/>
      <c r="C440" s="1097" t="s">
        <v>84</v>
      </c>
      <c r="D440" s="1098"/>
      <c r="E440" s="1167">
        <f>IF(ISTEXT(D440),D440,(D440/D412)*E412)</f>
        <v>0</v>
      </c>
      <c r="F440" s="1149"/>
      <c r="G440" s="1147"/>
      <c r="H440" s="1126"/>
      <c r="I440" s="1168"/>
      <c r="J440" s="1168"/>
      <c r="K440" s="1168"/>
      <c r="L440" s="1168"/>
      <c r="M440" s="453"/>
      <c r="N440" s="453"/>
      <c r="O440" s="453"/>
      <c r="P440" s="453"/>
      <c r="Q440" s="453"/>
      <c r="R440" s="453"/>
      <c r="S440" s="453"/>
      <c r="T440" s="453"/>
      <c r="U440" s="453"/>
      <c r="V440" s="453"/>
      <c r="W440" s="453"/>
      <c r="X440" s="453"/>
    </row>
    <row r="441" spans="1:24" ht="18.75">
      <c r="A441" s="1058">
        <v>2</v>
      </c>
      <c r="B441" s="1096"/>
      <c r="C441" s="1097" t="s">
        <v>73</v>
      </c>
      <c r="D441" s="1098"/>
      <c r="E441" s="1167">
        <f>IF(ISTEXT(D441),D441,(D441/D412)*E412)</f>
        <v>0</v>
      </c>
      <c r="F441" s="1149"/>
      <c r="G441" s="1147"/>
      <c r="H441" s="1126"/>
      <c r="I441" s="1168"/>
      <c r="J441" s="1168"/>
      <c r="K441" s="1168"/>
      <c r="L441" s="1168"/>
      <c r="M441" s="453"/>
      <c r="N441" s="453"/>
      <c r="O441" s="453"/>
      <c r="P441" s="453"/>
      <c r="Q441" s="453"/>
      <c r="R441" s="453"/>
      <c r="S441" s="453"/>
      <c r="T441" s="453"/>
      <c r="U441" s="453"/>
      <c r="V441" s="453"/>
      <c r="W441" s="453"/>
      <c r="X441" s="453"/>
    </row>
    <row r="442" spans="1:24" ht="19.5" thickBot="1">
      <c r="A442" s="1142"/>
      <c r="B442" s="1143"/>
      <c r="C442" s="1144"/>
      <c r="D442" s="1145"/>
      <c r="E442" s="1167">
        <f>IF(ISTEXT(D442),D442,(D442/D412)*E412)</f>
        <v>0</v>
      </c>
      <c r="F442" s="1146"/>
      <c r="G442" s="1147"/>
      <c r="H442" s="1169"/>
      <c r="I442" s="1168"/>
      <c r="J442" s="1168"/>
      <c r="K442" s="1168"/>
      <c r="L442" s="1168"/>
      <c r="M442" s="453"/>
      <c r="N442" s="453"/>
      <c r="O442" s="453"/>
      <c r="P442" s="453"/>
      <c r="Q442" s="453"/>
      <c r="R442" s="453"/>
      <c r="S442" s="453"/>
      <c r="T442" s="453"/>
      <c r="U442" s="453"/>
      <c r="V442" s="453"/>
      <c r="W442" s="453"/>
      <c r="X442" s="453"/>
    </row>
    <row r="443" spans="1:24" ht="18">
      <c r="A443" s="1154"/>
      <c r="B443" s="1155"/>
      <c r="C443" s="1156"/>
      <c r="D443" s="1157"/>
      <c r="E443" s="1157"/>
      <c r="F443" s="1157"/>
      <c r="G443" s="1158"/>
      <c r="H443" s="547"/>
      <c r="I443" s="547"/>
      <c r="J443" s="547"/>
      <c r="K443" s="547"/>
      <c r="L443" s="547"/>
      <c r="M443" s="547"/>
      <c r="N443" s="547"/>
      <c r="O443" s="547"/>
      <c r="P443" s="547"/>
      <c r="Q443" s="547"/>
      <c r="R443" s="547"/>
      <c r="S443" s="547"/>
      <c r="T443" s="547"/>
      <c r="U443" s="547"/>
      <c r="V443" s="547"/>
      <c r="W443" s="547"/>
      <c r="X443" s="547"/>
    </row>
    <row r="444" spans="1:24" ht="18.75" thickBot="1">
      <c r="A444" s="1154"/>
      <c r="B444" s="548"/>
      <c r="C444" s="548"/>
      <c r="D444" s="548"/>
      <c r="E444" s="548"/>
      <c r="F444" s="1159"/>
      <c r="G444" s="1159"/>
      <c r="H444" s="1159"/>
      <c r="I444" s="1159"/>
      <c r="J444" s="1159"/>
      <c r="K444" s="1159"/>
      <c r="L444" s="1159"/>
      <c r="M444" s="1159"/>
      <c r="N444" s="1160"/>
      <c r="O444" s="1160"/>
      <c r="P444" s="1160"/>
      <c r="Q444" s="1160"/>
      <c r="R444" s="1160"/>
      <c r="S444" s="1160"/>
      <c r="T444" s="1160"/>
      <c r="U444" s="1160"/>
      <c r="V444" s="1160"/>
      <c r="W444" s="1160"/>
      <c r="X444" s="1160"/>
    </row>
    <row r="445" spans="1:24" ht="18">
      <c r="A445" s="1111">
        <f>ROW()</f>
        <v>445</v>
      </c>
      <c r="B445" s="1170" t="s">
        <v>925</v>
      </c>
      <c r="C445" s="1171" t="s">
        <v>162</v>
      </c>
      <c r="D445" s="1171" t="s">
        <v>162</v>
      </c>
      <c r="E445" s="1114" t="s">
        <v>178</v>
      </c>
      <c r="F445" s="1115" t="s">
        <v>917</v>
      </c>
      <c r="G445" s="1115"/>
      <c r="H445" s="1115"/>
      <c r="I445" s="1115"/>
      <c r="J445" s="1115"/>
      <c r="K445" s="1116"/>
      <c r="L445" s="1117"/>
      <c r="M445" s="1117"/>
      <c r="N445" s="1118"/>
      <c r="O445" s="1119" t="s">
        <v>918</v>
      </c>
      <c r="P445" s="1118"/>
      <c r="Q445" s="1118"/>
      <c r="R445" s="1118"/>
      <c r="S445" s="1118"/>
      <c r="T445" s="1118"/>
      <c r="U445" s="1118"/>
      <c r="V445" s="1118"/>
      <c r="W445" s="1118"/>
      <c r="X445" s="1118"/>
    </row>
    <row r="446" spans="1:24" ht="20.25" customHeight="1">
      <c r="A446" s="1172"/>
      <c r="B446" s="2551" t="s">
        <v>919</v>
      </c>
      <c r="C446" s="2527" t="s">
        <v>436</v>
      </c>
      <c r="D446" s="2528">
        <v>4</v>
      </c>
      <c r="E446" s="2529">
        <v>10</v>
      </c>
      <c r="F446" s="1122" t="s">
        <v>163</v>
      </c>
      <c r="G446" s="1123" t="s">
        <v>88</v>
      </c>
      <c r="H446" s="1124"/>
      <c r="I446" s="1124"/>
      <c r="J446" s="1124"/>
      <c r="K446" s="1124"/>
      <c r="L446" s="1125"/>
      <c r="M446" s="1126"/>
      <c r="N446" s="1126"/>
      <c r="O446" s="1126"/>
      <c r="P446" s="1126"/>
      <c r="Q446" s="1126"/>
      <c r="R446" s="1126"/>
      <c r="S446" s="1126"/>
      <c r="T446" s="1126"/>
      <c r="U446" s="1126"/>
      <c r="V446" s="1126"/>
      <c r="W446" s="1126"/>
      <c r="X446" s="1126"/>
    </row>
    <row r="447" spans="1:24" ht="18.75" customHeight="1">
      <c r="A447" s="1172"/>
      <c r="B447" s="2551"/>
      <c r="C447" s="2527"/>
      <c r="D447" s="2528"/>
      <c r="E447" s="2529"/>
      <c r="F447" s="1127"/>
      <c r="G447" s="1127"/>
      <c r="H447" s="1127"/>
      <c r="I447" s="1127"/>
      <c r="J447" s="1127"/>
      <c r="K447" s="1127"/>
      <c r="L447" s="1126"/>
      <c r="M447" s="1126"/>
      <c r="N447" s="1126"/>
      <c r="O447" s="1126"/>
      <c r="P447" s="1126"/>
      <c r="Q447" s="1126"/>
      <c r="R447" s="72"/>
      <c r="S447" s="72"/>
      <c r="T447" s="72"/>
      <c r="U447" s="72"/>
      <c r="V447" s="72"/>
      <c r="W447" s="72"/>
      <c r="X447" s="72"/>
    </row>
    <row r="448" spans="1:24" ht="18.75">
      <c r="A448" s="1172"/>
      <c r="B448" s="1173" t="s">
        <v>920</v>
      </c>
      <c r="C448" s="1174"/>
      <c r="D448" s="1175"/>
      <c r="E448" s="1167">
        <f>IF(ISTEXT(D448),D448,(D448/D446)*E446)</f>
        <v>0</v>
      </c>
      <c r="F448" s="1132" t="s">
        <v>921</v>
      </c>
      <c r="G448" s="1133"/>
      <c r="H448" s="1133"/>
      <c r="I448" s="1134"/>
      <c r="J448" s="1135"/>
      <c r="K448" s="1136" t="s">
        <v>922</v>
      </c>
      <c r="L448" s="1137"/>
      <c r="M448" s="1137"/>
      <c r="N448" s="1137"/>
      <c r="O448" s="1138" t="s">
        <v>923</v>
      </c>
      <c r="P448" s="1137"/>
      <c r="Q448" s="1137"/>
      <c r="R448" s="1148"/>
      <c r="S448" s="72"/>
      <c r="T448" s="72"/>
      <c r="U448" s="72"/>
      <c r="V448" s="72"/>
      <c r="W448" s="72"/>
      <c r="X448" s="72"/>
    </row>
    <row r="449" spans="1:24" ht="18.75">
      <c r="A449" s="1172"/>
      <c r="B449" s="2538" t="s">
        <v>910</v>
      </c>
      <c r="C449" s="2540" t="s">
        <v>171</v>
      </c>
      <c r="D449" s="2542" t="s">
        <v>911</v>
      </c>
      <c r="E449" s="1167"/>
      <c r="F449" s="1139"/>
      <c r="G449" s="1140"/>
      <c r="H449" s="1140"/>
      <c r="I449" s="1141"/>
      <c r="J449" s="1141"/>
      <c r="K449" s="1137"/>
      <c r="L449" s="1137"/>
      <c r="M449" s="1137"/>
      <c r="N449" s="1137"/>
      <c r="O449" s="1137"/>
      <c r="P449" s="1137"/>
      <c r="Q449" s="1137"/>
      <c r="R449" s="1148"/>
      <c r="S449" s="72"/>
      <c r="T449" s="72"/>
      <c r="U449" s="72"/>
      <c r="V449" s="72"/>
      <c r="W449" s="72"/>
      <c r="X449" s="72"/>
    </row>
    <row r="450" spans="1:24" ht="18.75">
      <c r="A450" s="1172"/>
      <c r="B450" s="2539"/>
      <c r="C450" s="2541"/>
      <c r="D450" s="2543"/>
      <c r="E450" s="1167"/>
      <c r="F450" s="1139"/>
      <c r="G450" s="1140"/>
      <c r="H450" s="1140"/>
      <c r="I450" s="1141"/>
      <c r="J450" s="1141"/>
      <c r="K450" s="1137"/>
      <c r="L450" s="1137"/>
      <c r="M450" s="1137"/>
      <c r="N450" s="1137"/>
      <c r="O450" s="1137"/>
      <c r="P450" s="1137"/>
      <c r="Q450" s="1137"/>
      <c r="R450" s="1148"/>
      <c r="S450" s="72"/>
      <c r="T450" s="72"/>
      <c r="U450" s="72"/>
      <c r="V450" s="72"/>
      <c r="W450" s="72"/>
      <c r="X450" s="72"/>
    </row>
    <row r="451" spans="1:24" ht="18.75">
      <c r="A451" s="1142"/>
      <c r="B451" s="1143"/>
      <c r="C451" s="1144"/>
      <c r="D451" s="1145"/>
      <c r="E451" s="1167">
        <f>IF(ISTEXT(D451),D451,(D451/D446)*E446)</f>
        <v>0</v>
      </c>
      <c r="F451" s="1149"/>
      <c r="G451" s="1147"/>
      <c r="H451" s="1126"/>
      <c r="I451" s="1137"/>
      <c r="J451" s="1137"/>
      <c r="K451" s="1137"/>
      <c r="L451" s="1137"/>
      <c r="M451" s="1137"/>
      <c r="N451" s="1137"/>
      <c r="O451" s="1137"/>
      <c r="P451" s="1137"/>
      <c r="Q451" s="1137"/>
      <c r="R451" s="1148"/>
      <c r="S451" s="72"/>
      <c r="T451" s="72"/>
      <c r="U451" s="72"/>
      <c r="V451" s="72"/>
      <c r="W451" s="72"/>
      <c r="X451" s="72"/>
    </row>
    <row r="452" spans="1:24" ht="18.75">
      <c r="A452" s="1058">
        <v>3</v>
      </c>
      <c r="B452" s="1176" t="s">
        <v>7</v>
      </c>
      <c r="C452" s="1174" t="s">
        <v>9</v>
      </c>
      <c r="D452" s="1177">
        <v>0.05</v>
      </c>
      <c r="E452" s="1167">
        <f>IF(ISTEXT(D452),D452,(D452/D446)*E446)</f>
        <v>0.125</v>
      </c>
      <c r="F452" s="1149" t="s">
        <v>327</v>
      </c>
      <c r="G452" s="1147" t="s">
        <v>186</v>
      </c>
      <c r="H452" s="1126" t="s">
        <v>12</v>
      </c>
      <c r="I452" s="1137"/>
      <c r="J452" s="1137"/>
      <c r="K452" s="1137"/>
      <c r="L452" s="1137"/>
      <c r="M452" s="1137"/>
      <c r="N452" s="1137"/>
      <c r="O452" s="1137"/>
      <c r="P452" s="1137"/>
      <c r="Q452" s="1137"/>
      <c r="R452" s="1148"/>
      <c r="S452" s="72"/>
      <c r="T452" s="72"/>
      <c r="U452" s="72"/>
      <c r="V452" s="72"/>
      <c r="W452" s="72"/>
      <c r="X452" s="72"/>
    </row>
    <row r="453" spans="1:24" ht="18.75">
      <c r="A453" s="1058">
        <v>3</v>
      </c>
      <c r="B453" s="1176" t="s">
        <v>4</v>
      </c>
      <c r="C453" s="1174" t="s">
        <v>9</v>
      </c>
      <c r="D453" s="1177">
        <v>0.05</v>
      </c>
      <c r="E453" s="1167">
        <f>IF(ISTEXT(D453),D453,(D453/D446)*E446)</f>
        <v>0.125</v>
      </c>
      <c r="F453" s="1146">
        <v>1.1000000000000001</v>
      </c>
      <c r="G453" s="1147"/>
      <c r="H453" s="1148" t="s">
        <v>272</v>
      </c>
      <c r="I453" s="1137"/>
      <c r="J453" s="1137"/>
      <c r="K453" s="1137"/>
      <c r="L453" s="1137"/>
      <c r="M453" s="1137"/>
      <c r="N453" s="1137"/>
      <c r="O453" s="1137"/>
      <c r="P453" s="1137"/>
      <c r="Q453" s="1137"/>
      <c r="R453" s="1148"/>
      <c r="S453" s="72"/>
      <c r="T453" s="72"/>
      <c r="U453" s="72"/>
      <c r="V453" s="72"/>
      <c r="W453" s="72"/>
      <c r="X453" s="72"/>
    </row>
    <row r="454" spans="1:24" ht="18.75">
      <c r="A454" s="1058">
        <v>3</v>
      </c>
      <c r="B454" s="1176" t="s">
        <v>3</v>
      </c>
      <c r="C454" s="1174" t="s">
        <v>9</v>
      </c>
      <c r="D454" s="1177">
        <v>2E-3</v>
      </c>
      <c r="E454" s="1167">
        <f>IF(ISTEXT(D454),D454,(D454/D446)*E446)</f>
        <v>5.0000000000000001E-3</v>
      </c>
      <c r="F454" s="1146">
        <v>1.2</v>
      </c>
      <c r="G454" s="1147"/>
      <c r="H454" s="1148" t="s">
        <v>21</v>
      </c>
      <c r="I454" s="1137"/>
      <c r="J454" s="1137"/>
      <c r="K454" s="1137"/>
      <c r="L454" s="1137"/>
      <c r="M454" s="1137"/>
      <c r="N454" s="1137"/>
      <c r="O454" s="1137"/>
      <c r="P454" s="1137"/>
      <c r="Q454" s="1137"/>
      <c r="R454" s="1148"/>
      <c r="S454" s="72"/>
      <c r="T454" s="72"/>
      <c r="U454" s="72"/>
      <c r="V454" s="72"/>
      <c r="W454" s="72"/>
      <c r="X454" s="72"/>
    </row>
    <row r="455" spans="1:24" ht="18.75">
      <c r="A455" s="1058">
        <v>3</v>
      </c>
      <c r="B455" s="1176" t="s">
        <v>0</v>
      </c>
      <c r="C455" s="1174" t="s">
        <v>9</v>
      </c>
      <c r="D455" s="1177">
        <v>0.12</v>
      </c>
      <c r="E455" s="1167">
        <f>IF(ISTEXT(D455),D455,(D455/D446)*E446)</f>
        <v>0.3</v>
      </c>
      <c r="F455" s="1146">
        <v>1.3</v>
      </c>
      <c r="G455" s="1147"/>
      <c r="H455" s="1148" t="s">
        <v>273</v>
      </c>
      <c r="I455" s="1137"/>
      <c r="J455" s="1137"/>
      <c r="K455" s="1137"/>
      <c r="L455" s="1137"/>
      <c r="M455" s="1137"/>
      <c r="N455" s="1137"/>
      <c r="O455" s="1137"/>
      <c r="P455" s="1137"/>
      <c r="Q455" s="1137"/>
      <c r="R455" s="1148"/>
      <c r="S455" s="72"/>
      <c r="T455" s="72"/>
      <c r="U455" s="72"/>
      <c r="V455" s="72"/>
      <c r="W455" s="72"/>
      <c r="X455" s="72"/>
    </row>
    <row r="456" spans="1:24" ht="18.75">
      <c r="A456" s="1058">
        <v>3</v>
      </c>
      <c r="B456" s="1176" t="s">
        <v>1</v>
      </c>
      <c r="C456" s="1174" t="s">
        <v>84</v>
      </c>
      <c r="D456" s="1177">
        <v>1</v>
      </c>
      <c r="E456" s="1167">
        <f>IF(ISTEXT(D456),D456,(D456/D446)*E446)</f>
        <v>2.5</v>
      </c>
      <c r="F456" s="1149"/>
      <c r="G456" s="1147"/>
      <c r="H456" s="1148"/>
      <c r="I456" s="1137"/>
      <c r="J456" s="1137"/>
      <c r="K456" s="1137"/>
      <c r="L456" s="1137"/>
      <c r="M456" s="1137"/>
      <c r="N456" s="1137"/>
      <c r="O456" s="1137"/>
      <c r="P456" s="1137"/>
      <c r="Q456" s="1137"/>
      <c r="R456" s="1148"/>
      <c r="S456" s="72"/>
      <c r="T456" s="72"/>
      <c r="U456" s="72"/>
      <c r="V456" s="72"/>
      <c r="W456" s="72"/>
      <c r="X456" s="72"/>
    </row>
    <row r="457" spans="1:24" ht="18.75">
      <c r="A457" s="1058">
        <v>3</v>
      </c>
      <c r="B457" s="1176" t="s">
        <v>5</v>
      </c>
      <c r="C457" s="1174" t="s">
        <v>71</v>
      </c>
      <c r="D457" s="1177" t="s">
        <v>71</v>
      </c>
      <c r="E457" s="1167" t="str">
        <f>IF(ISTEXT(D457),D457,(D457/D446)*E446)</f>
        <v>pm</v>
      </c>
      <c r="F457" s="1149" t="s">
        <v>328</v>
      </c>
      <c r="G457" s="1147" t="s">
        <v>187</v>
      </c>
      <c r="H457" s="1126" t="s">
        <v>14</v>
      </c>
      <c r="I457" s="1137"/>
      <c r="J457" s="1137"/>
      <c r="K457" s="1137"/>
      <c r="L457" s="1137"/>
      <c r="M457" s="1137"/>
      <c r="N457" s="1137"/>
      <c r="O457" s="1137"/>
      <c r="P457" s="1137"/>
      <c r="Q457" s="1137"/>
      <c r="R457" s="1148"/>
      <c r="S457" s="72"/>
      <c r="T457" s="72"/>
      <c r="U457" s="72"/>
      <c r="V457" s="72"/>
      <c r="W457" s="72"/>
      <c r="X457" s="72"/>
    </row>
    <row r="458" spans="1:24" ht="18.75">
      <c r="A458" s="1058">
        <v>3</v>
      </c>
      <c r="B458" s="1176" t="s">
        <v>8</v>
      </c>
      <c r="C458" s="1174" t="s">
        <v>71</v>
      </c>
      <c r="D458" s="1177" t="s">
        <v>71</v>
      </c>
      <c r="E458" s="1167" t="str">
        <f>IF(ISTEXT(D458),D458,(D458/D446)*E446)</f>
        <v>pm</v>
      </c>
      <c r="F458" s="1149"/>
      <c r="G458" s="1147"/>
      <c r="H458" s="1148"/>
      <c r="I458" s="1137"/>
      <c r="J458" s="1137"/>
      <c r="K458" s="1137"/>
      <c r="L458" s="1137"/>
      <c r="M458" s="1137"/>
      <c r="N458" s="1137"/>
      <c r="O458" s="1137"/>
      <c r="P458" s="1137"/>
      <c r="Q458" s="1137"/>
      <c r="R458" s="1148"/>
      <c r="S458" s="72"/>
      <c r="T458" s="72"/>
      <c r="U458" s="72"/>
      <c r="V458" s="72"/>
      <c r="W458" s="72"/>
      <c r="X458" s="72"/>
    </row>
    <row r="459" spans="1:24" ht="18.75">
      <c r="A459" s="1058">
        <v>3</v>
      </c>
      <c r="B459" s="1176"/>
      <c r="C459" s="1174"/>
      <c r="D459" s="1177"/>
      <c r="E459" s="1167">
        <f>IF(ISTEXT(D459),D459,(D459/D446)*E446)</f>
        <v>0</v>
      </c>
      <c r="F459" s="1149" t="s">
        <v>329</v>
      </c>
      <c r="G459" s="1147" t="s">
        <v>268</v>
      </c>
      <c r="H459" s="1126" t="s">
        <v>16</v>
      </c>
      <c r="I459" s="1137"/>
      <c r="J459" s="1137"/>
      <c r="K459" s="1137"/>
      <c r="L459" s="1137"/>
      <c r="M459" s="1137"/>
      <c r="N459" s="1137"/>
      <c r="O459" s="1137"/>
      <c r="P459" s="1137"/>
      <c r="Q459" s="1137"/>
      <c r="R459" s="1148"/>
      <c r="S459" s="72"/>
      <c r="T459" s="72"/>
      <c r="U459" s="72"/>
      <c r="V459" s="72"/>
      <c r="W459" s="72"/>
      <c r="X459" s="72"/>
    </row>
    <row r="460" spans="1:24" ht="18.75">
      <c r="A460" s="1058">
        <v>3</v>
      </c>
      <c r="B460" s="1176"/>
      <c r="C460" s="1174"/>
      <c r="D460" s="1177"/>
      <c r="E460" s="1167">
        <f>IF(ISTEXT(D460),D460,(D460/D446)*E446)</f>
        <v>0</v>
      </c>
      <c r="F460" s="1149"/>
      <c r="G460" s="1147"/>
      <c r="H460" s="1148"/>
      <c r="I460" s="1137"/>
      <c r="J460" s="1137"/>
      <c r="K460" s="1137"/>
      <c r="L460" s="1137"/>
      <c r="M460" s="1137"/>
      <c r="N460" s="1137"/>
      <c r="O460" s="1137"/>
      <c r="P460" s="1137"/>
      <c r="Q460" s="1137"/>
      <c r="R460" s="1148"/>
      <c r="S460" s="72"/>
      <c r="T460" s="72"/>
      <c r="U460" s="72"/>
      <c r="V460" s="72"/>
      <c r="W460" s="72"/>
      <c r="X460" s="72"/>
    </row>
    <row r="461" spans="1:24" ht="18.75">
      <c r="A461" s="1058">
        <v>3</v>
      </c>
      <c r="B461" s="1176"/>
      <c r="C461" s="1174"/>
      <c r="D461" s="1177"/>
      <c r="E461" s="1167">
        <f>IF(ISTEXT(D461),D461,(D461/D446)*E446)</f>
        <v>0</v>
      </c>
      <c r="F461" s="1149" t="s">
        <v>330</v>
      </c>
      <c r="G461" s="1147" t="s">
        <v>290</v>
      </c>
      <c r="H461" s="1126" t="s">
        <v>18</v>
      </c>
      <c r="I461" s="1137"/>
      <c r="J461" s="1137"/>
      <c r="K461" s="1137"/>
      <c r="L461" s="1137"/>
      <c r="M461" s="1137"/>
      <c r="N461" s="1137"/>
      <c r="O461" s="1137"/>
      <c r="P461" s="1137"/>
      <c r="Q461" s="1137"/>
      <c r="R461" s="1148"/>
      <c r="S461" s="72"/>
      <c r="T461" s="72"/>
      <c r="U461" s="72"/>
      <c r="V461" s="72"/>
      <c r="W461" s="72"/>
      <c r="X461" s="72"/>
    </row>
    <row r="462" spans="1:24" ht="18.75">
      <c r="A462" s="1058">
        <v>3</v>
      </c>
      <c r="B462" s="1176"/>
      <c r="C462" s="1174"/>
      <c r="D462" s="1177"/>
      <c r="E462" s="1167">
        <f>IF(ISTEXT(D462),D462,(D462/D446)*E446)</f>
        <v>0</v>
      </c>
      <c r="F462" s="1149"/>
      <c r="G462" s="1147"/>
      <c r="H462" s="1148"/>
      <c r="I462" s="1137"/>
      <c r="J462" s="1137"/>
      <c r="K462" s="1137"/>
      <c r="L462" s="1137"/>
      <c r="M462" s="1137"/>
      <c r="N462" s="1137"/>
      <c r="O462" s="1137"/>
      <c r="P462" s="1137"/>
      <c r="Q462" s="1137"/>
      <c r="R462" s="1148"/>
      <c r="S462" s="72"/>
      <c r="T462" s="72"/>
      <c r="U462" s="72"/>
      <c r="V462" s="72"/>
      <c r="W462" s="72"/>
      <c r="X462" s="72"/>
    </row>
    <row r="463" spans="1:24" ht="18.75">
      <c r="A463" s="1058">
        <v>3</v>
      </c>
      <c r="B463" s="1176"/>
      <c r="C463" s="1174"/>
      <c r="D463" s="1177"/>
      <c r="E463" s="1167">
        <f>IF(ISTEXT(D463),D463,(D463/D446)*E446)</f>
        <v>0</v>
      </c>
      <c r="F463" s="1149" t="s">
        <v>331</v>
      </c>
      <c r="G463" s="1147" t="s">
        <v>291</v>
      </c>
      <c r="H463" s="1126" t="s">
        <v>20</v>
      </c>
      <c r="I463" s="1137"/>
      <c r="J463" s="1137"/>
      <c r="K463" s="1137"/>
      <c r="L463" s="1137"/>
      <c r="M463" s="1137"/>
      <c r="N463" s="1137"/>
      <c r="O463" s="1137"/>
      <c r="P463" s="1137"/>
      <c r="Q463" s="1137"/>
      <c r="R463" s="1148"/>
      <c r="S463" s="72"/>
      <c r="T463" s="72"/>
      <c r="U463" s="72"/>
      <c r="V463" s="72"/>
      <c r="W463" s="72"/>
      <c r="X463" s="72"/>
    </row>
    <row r="464" spans="1:24" ht="18.75">
      <c r="A464" s="1058">
        <v>3</v>
      </c>
      <c r="B464" s="1176"/>
      <c r="C464" s="1174"/>
      <c r="D464" s="1177"/>
      <c r="E464" s="1167">
        <f>IF(ISTEXT(D464),D464,(D464/D446)*E446)</f>
        <v>0</v>
      </c>
      <c r="F464" s="1149"/>
      <c r="G464" s="1147"/>
      <c r="H464" s="1126"/>
      <c r="I464" s="1137"/>
      <c r="J464" s="1137"/>
      <c r="K464" s="1137"/>
      <c r="L464" s="1137"/>
      <c r="M464" s="1137"/>
      <c r="N464" s="1137"/>
      <c r="O464" s="1137"/>
      <c r="P464" s="1137"/>
      <c r="Q464" s="1137"/>
      <c r="R464" s="1148"/>
      <c r="S464" s="72"/>
      <c r="T464" s="72"/>
      <c r="U464" s="72"/>
      <c r="V464" s="72"/>
      <c r="W464" s="72"/>
      <c r="X464" s="72"/>
    </row>
    <row r="465" spans="1:24" ht="18.75">
      <c r="A465" s="1058">
        <v>3</v>
      </c>
      <c r="B465" s="1176"/>
      <c r="C465" s="1174"/>
      <c r="D465" s="1177"/>
      <c r="E465" s="1167">
        <f>IF(ISTEXT(D465),D465,(D465/D446)*E446)</f>
        <v>0</v>
      </c>
      <c r="F465" s="1149"/>
      <c r="G465" s="1147"/>
      <c r="H465" s="1126"/>
      <c r="I465" s="1137"/>
      <c r="J465" s="1137"/>
      <c r="K465" s="1137"/>
      <c r="L465" s="1137"/>
      <c r="M465" s="1137"/>
      <c r="N465" s="1137"/>
      <c r="O465" s="1137"/>
      <c r="P465" s="1137"/>
      <c r="Q465" s="1137"/>
      <c r="R465" s="1148"/>
      <c r="S465" s="72"/>
      <c r="T465" s="72"/>
      <c r="U465" s="72"/>
      <c r="V465" s="72"/>
      <c r="W465" s="72"/>
      <c r="X465" s="72"/>
    </row>
    <row r="466" spans="1:24" ht="18.75">
      <c r="A466" s="1058">
        <v>3</v>
      </c>
      <c r="B466" s="1176"/>
      <c r="C466" s="1174"/>
      <c r="D466" s="1177"/>
      <c r="E466" s="1167">
        <f>IF(ISTEXT(D466),D466,(D466/D446)*E446)</f>
        <v>0</v>
      </c>
      <c r="F466" s="1149"/>
      <c r="G466" s="1147"/>
      <c r="H466" s="1126"/>
      <c r="I466" s="1137"/>
      <c r="J466" s="1137"/>
      <c r="K466" s="1137"/>
      <c r="L466" s="1137"/>
      <c r="M466" s="1137"/>
      <c r="N466" s="1137"/>
      <c r="O466" s="1137"/>
      <c r="P466" s="1137"/>
      <c r="Q466" s="1137"/>
      <c r="R466" s="1148"/>
      <c r="S466" s="72"/>
      <c r="T466" s="72"/>
      <c r="U466" s="72"/>
      <c r="V466" s="72"/>
      <c r="W466" s="72"/>
      <c r="X466" s="72"/>
    </row>
    <row r="467" spans="1:24" ht="18.75">
      <c r="A467" s="1058">
        <v>3</v>
      </c>
      <c r="B467" s="1176"/>
      <c r="C467" s="1174"/>
      <c r="D467" s="1177"/>
      <c r="E467" s="1167">
        <f>IF(ISTEXT(D467),D467,(D467/D446)*E446)</f>
        <v>0</v>
      </c>
      <c r="F467" s="1149"/>
      <c r="G467" s="1147"/>
      <c r="H467" s="1126"/>
      <c r="I467" s="1137"/>
      <c r="J467" s="1137"/>
      <c r="K467" s="1137"/>
      <c r="L467" s="1137"/>
      <c r="M467" s="1137"/>
      <c r="N467" s="1137"/>
      <c r="O467" s="1137"/>
      <c r="P467" s="1137"/>
      <c r="Q467" s="1137"/>
      <c r="R467" s="1148"/>
      <c r="S467" s="72"/>
      <c r="T467" s="72"/>
      <c r="U467" s="72"/>
      <c r="V467" s="72"/>
      <c r="W467" s="72"/>
      <c r="X467" s="72"/>
    </row>
    <row r="468" spans="1:24" ht="18.75">
      <c r="A468" s="1058">
        <v>3</v>
      </c>
      <c r="B468" s="1176"/>
      <c r="C468" s="1174"/>
      <c r="D468" s="1177"/>
      <c r="E468" s="1167">
        <f>IF(ISTEXT(D468),D468,(D468/D446)*E446)</f>
        <v>0</v>
      </c>
      <c r="F468" s="1149"/>
      <c r="G468" s="1147"/>
      <c r="H468" s="1126"/>
      <c r="I468" s="1137"/>
      <c r="J468" s="1137"/>
      <c r="K468" s="1137"/>
      <c r="L468" s="1137"/>
      <c r="M468" s="1137"/>
      <c r="N468" s="1137"/>
      <c r="O468" s="1137"/>
      <c r="P468" s="1137"/>
      <c r="Q468" s="1137"/>
      <c r="R468" s="1148"/>
      <c r="S468" s="72"/>
      <c r="T468" s="72"/>
      <c r="U468" s="72"/>
      <c r="V468" s="72"/>
      <c r="W468" s="72"/>
      <c r="X468" s="72"/>
    </row>
    <row r="469" spans="1:24" ht="18.75">
      <c r="A469" s="1058">
        <v>3</v>
      </c>
      <c r="B469" s="1176"/>
      <c r="C469" s="1174"/>
      <c r="D469" s="1177"/>
      <c r="E469" s="1167">
        <f>IF(ISTEXT(D469),D469,(D469/D446)*E446)</f>
        <v>0</v>
      </c>
      <c r="F469" s="1149"/>
      <c r="G469" s="1147"/>
      <c r="H469" s="1126"/>
      <c r="I469" s="1137"/>
      <c r="J469" s="1137"/>
      <c r="K469" s="1137"/>
      <c r="L469" s="1137"/>
      <c r="M469" s="1137"/>
      <c r="N469" s="1137"/>
      <c r="O469" s="1137"/>
      <c r="P469" s="1137"/>
      <c r="Q469" s="1137"/>
      <c r="R469" s="1148"/>
      <c r="S469" s="72"/>
      <c r="T469" s="72"/>
      <c r="U469" s="72"/>
      <c r="V469" s="72"/>
      <c r="W469" s="72"/>
      <c r="X469" s="72"/>
    </row>
    <row r="470" spans="1:24" ht="18.75">
      <c r="A470" s="1058">
        <v>3</v>
      </c>
      <c r="B470" s="1176"/>
      <c r="C470" s="1174"/>
      <c r="D470" s="1177"/>
      <c r="E470" s="1167">
        <f>IF(ISTEXT(D470),D470,(D470/D446)*E446)</f>
        <v>0</v>
      </c>
      <c r="F470" s="1149"/>
      <c r="G470" s="1147"/>
      <c r="H470" s="1126"/>
      <c r="I470" s="1137"/>
      <c r="J470" s="1137"/>
      <c r="K470" s="1137"/>
      <c r="L470" s="1137"/>
      <c r="M470" s="1137"/>
      <c r="N470" s="1137"/>
      <c r="O470" s="1137"/>
      <c r="P470" s="1137"/>
      <c r="Q470" s="1137"/>
      <c r="R470" s="1148"/>
      <c r="S470" s="72"/>
      <c r="T470" s="72"/>
      <c r="U470" s="72"/>
      <c r="V470" s="72"/>
      <c r="W470" s="72"/>
      <c r="X470" s="72"/>
    </row>
    <row r="471" spans="1:24" ht="18.75">
      <c r="A471" s="1058">
        <v>3</v>
      </c>
      <c r="B471" s="1176"/>
      <c r="C471" s="1174" t="s">
        <v>294</v>
      </c>
      <c r="D471" s="1177"/>
      <c r="E471" s="1167">
        <f>IF(ISTEXT(D471),D471,(D471/D446)*E446)</f>
        <v>0</v>
      </c>
      <c r="F471" s="1149"/>
      <c r="G471" s="1147"/>
      <c r="H471" s="1126"/>
      <c r="I471" s="1137"/>
      <c r="J471" s="1137"/>
      <c r="K471" s="1137"/>
      <c r="L471" s="1137"/>
      <c r="M471" s="1137"/>
      <c r="N471" s="1137"/>
      <c r="O471" s="1137"/>
      <c r="P471" s="1137"/>
      <c r="Q471" s="1137"/>
      <c r="R471" s="1148"/>
      <c r="S471" s="72"/>
      <c r="T471" s="72"/>
      <c r="U471" s="72"/>
      <c r="V471" s="72"/>
      <c r="W471" s="72"/>
      <c r="X471" s="72"/>
    </row>
    <row r="472" spans="1:24" ht="18.75">
      <c r="A472" s="1058">
        <v>3</v>
      </c>
      <c r="B472" s="1176"/>
      <c r="C472" s="1174" t="s">
        <v>9</v>
      </c>
      <c r="D472" s="1177"/>
      <c r="E472" s="1167">
        <f>IF(ISTEXT(D472),D472,(D472/D446)*E446)</f>
        <v>0</v>
      </c>
      <c r="F472" s="1149"/>
      <c r="G472" s="1147"/>
      <c r="H472" s="1126"/>
      <c r="I472" s="1137"/>
      <c r="J472" s="1137"/>
      <c r="K472" s="1137"/>
      <c r="L472" s="1137"/>
      <c r="M472" s="1137"/>
      <c r="N472" s="1137"/>
      <c r="O472" s="1137"/>
      <c r="P472" s="1137"/>
      <c r="Q472" s="1137"/>
      <c r="R472" s="1148"/>
      <c r="S472" s="72"/>
      <c r="T472" s="72"/>
      <c r="U472" s="72"/>
      <c r="V472" s="72"/>
      <c r="W472" s="72"/>
      <c r="X472" s="72"/>
    </row>
    <row r="473" spans="1:24" ht="18.75">
      <c r="A473" s="1058">
        <v>3</v>
      </c>
      <c r="B473" s="1176"/>
      <c r="C473" s="1174" t="s">
        <v>86</v>
      </c>
      <c r="D473" s="1177"/>
      <c r="E473" s="1167">
        <f>IF(ISTEXT(D473),D473,(D473/D446)*E446)</f>
        <v>0</v>
      </c>
      <c r="F473" s="1149"/>
      <c r="G473" s="1147"/>
      <c r="H473" s="1126"/>
      <c r="I473" s="1137"/>
      <c r="J473" s="1137"/>
      <c r="K473" s="1137"/>
      <c r="L473" s="1137"/>
      <c r="M473" s="1137"/>
      <c r="N473" s="1137"/>
      <c r="O473" s="1137"/>
      <c r="P473" s="1137"/>
      <c r="Q473" s="1137"/>
      <c r="R473" s="1148"/>
      <c r="S473" s="72"/>
      <c r="T473" s="72"/>
      <c r="U473" s="72"/>
      <c r="V473" s="72"/>
      <c r="W473" s="72"/>
      <c r="X473" s="72"/>
    </row>
    <row r="474" spans="1:24" ht="18.75">
      <c r="A474" s="1058">
        <v>3</v>
      </c>
      <c r="B474" s="1176"/>
      <c r="C474" s="1174" t="s">
        <v>84</v>
      </c>
      <c r="D474" s="1177"/>
      <c r="E474" s="1167">
        <f>IF(ISTEXT(D474),D474,(D474/D446)*E446)</f>
        <v>0</v>
      </c>
      <c r="F474" s="1149"/>
      <c r="G474" s="1147"/>
      <c r="H474" s="1126"/>
      <c r="I474" s="1137"/>
      <c r="J474" s="1137"/>
      <c r="K474" s="1137"/>
      <c r="L474" s="1137"/>
      <c r="M474" s="1137"/>
      <c r="N474" s="1137"/>
      <c r="O474" s="1137"/>
      <c r="P474" s="1137"/>
      <c r="Q474" s="1137"/>
      <c r="R474" s="1148"/>
      <c r="S474" s="72"/>
      <c r="T474" s="72"/>
      <c r="U474" s="72"/>
      <c r="V474" s="72"/>
      <c r="W474" s="72"/>
      <c r="X474" s="72"/>
    </row>
    <row r="475" spans="1:24" ht="18.75">
      <c r="A475" s="1058">
        <v>3</v>
      </c>
      <c r="B475" s="1176"/>
      <c r="C475" s="1174" t="s">
        <v>73</v>
      </c>
      <c r="D475" s="1177"/>
      <c r="E475" s="1167">
        <f>IF(ISTEXT(D475),D475,(D475/D446)*E446)</f>
        <v>0</v>
      </c>
      <c r="F475" s="1149"/>
      <c r="G475" s="1147"/>
      <c r="H475" s="1126"/>
      <c r="I475" s="1137"/>
      <c r="J475" s="1137"/>
      <c r="K475" s="1137"/>
      <c r="L475" s="1137"/>
      <c r="M475" s="1137"/>
      <c r="N475" s="1137"/>
      <c r="O475" s="1137"/>
      <c r="P475" s="1137"/>
      <c r="Q475" s="1137"/>
      <c r="R475" s="1148"/>
      <c r="S475" s="72"/>
      <c r="T475" s="72"/>
      <c r="U475" s="72"/>
      <c r="V475" s="72"/>
      <c r="W475" s="72"/>
      <c r="X475" s="72"/>
    </row>
    <row r="476" spans="1:24" ht="19.5" thickBot="1">
      <c r="A476" s="1142"/>
      <c r="B476" s="1143"/>
      <c r="C476" s="1144"/>
      <c r="D476" s="1145"/>
      <c r="E476" s="1178">
        <f>IF(ISTEXT(D476),D476,(D476/D446)*E446)</f>
        <v>0</v>
      </c>
      <c r="F476" s="1149"/>
      <c r="G476" s="1147"/>
      <c r="H476" s="1126"/>
      <c r="I476" s="1137"/>
      <c r="J476" s="1137"/>
      <c r="K476" s="1137"/>
      <c r="L476" s="1137"/>
      <c r="M476" s="1137"/>
      <c r="N476" s="1137"/>
      <c r="O476" s="1137"/>
      <c r="P476" s="1137"/>
      <c r="Q476" s="1137"/>
      <c r="R476" s="1148"/>
      <c r="S476" s="72"/>
      <c r="T476" s="72"/>
      <c r="U476" s="72"/>
      <c r="V476" s="72"/>
      <c r="W476" s="72"/>
      <c r="X476" s="72"/>
    </row>
    <row r="477" spans="1:24" ht="18">
      <c r="A477" s="1154"/>
      <c r="B477" s="1155"/>
      <c r="C477" s="1156"/>
      <c r="D477" s="1157"/>
      <c r="E477" s="1157"/>
      <c r="F477" s="1157"/>
      <c r="G477" s="1158"/>
      <c r="H477" s="547"/>
      <c r="I477" s="547"/>
      <c r="J477" s="547"/>
      <c r="K477" s="547"/>
      <c r="L477" s="547"/>
      <c r="M477" s="547"/>
      <c r="N477" s="547"/>
      <c r="O477" s="547"/>
      <c r="P477" s="547"/>
      <c r="Q477" s="547"/>
      <c r="R477" s="547"/>
      <c r="S477" s="547"/>
      <c r="T477" s="547"/>
      <c r="U477" s="547"/>
      <c r="V477" s="547"/>
      <c r="W477" s="547"/>
      <c r="X477" s="547"/>
    </row>
    <row r="478" spans="1:24" ht="18.75" thickBot="1">
      <c r="A478" s="1154"/>
      <c r="B478" s="548"/>
      <c r="C478" s="548"/>
      <c r="D478" s="548"/>
      <c r="E478" s="548"/>
      <c r="F478" s="1159"/>
      <c r="G478" s="1159"/>
      <c r="H478" s="1159"/>
      <c r="I478" s="1159"/>
      <c r="J478" s="1159"/>
      <c r="K478" s="1159"/>
      <c r="L478" s="1159"/>
      <c r="M478" s="1159"/>
      <c r="N478" s="1160"/>
      <c r="O478" s="1160"/>
      <c r="P478" s="1160"/>
      <c r="Q478" s="1160"/>
      <c r="R478" s="1160"/>
      <c r="S478" s="1160"/>
      <c r="T478" s="1160"/>
      <c r="U478" s="1160"/>
      <c r="V478" s="1160"/>
      <c r="W478" s="1160"/>
      <c r="X478" s="1160"/>
    </row>
    <row r="479" spans="1:24" ht="18">
      <c r="A479" s="1111">
        <f>ROW()</f>
        <v>479</v>
      </c>
      <c r="B479" s="1179" t="s">
        <v>925</v>
      </c>
      <c r="C479" s="1180" t="s">
        <v>162</v>
      </c>
      <c r="D479" s="1180" t="s">
        <v>162</v>
      </c>
      <c r="E479" s="1114" t="s">
        <v>178</v>
      </c>
      <c r="F479" s="1115" t="s">
        <v>917</v>
      </c>
      <c r="G479" s="1115"/>
      <c r="H479" s="1115"/>
      <c r="I479" s="1115"/>
      <c r="J479" s="1115"/>
      <c r="K479" s="1116"/>
      <c r="L479" s="1117"/>
      <c r="M479" s="1117"/>
      <c r="N479" s="1118"/>
      <c r="O479" s="1119" t="s">
        <v>918</v>
      </c>
      <c r="P479" s="1118"/>
      <c r="Q479" s="1118"/>
      <c r="R479" s="1118"/>
      <c r="S479" s="1118"/>
      <c r="T479" s="1118"/>
      <c r="U479" s="1118"/>
      <c r="V479" s="1118"/>
      <c r="W479" s="1118"/>
      <c r="X479" s="1118"/>
    </row>
    <row r="480" spans="1:24" ht="20.25" customHeight="1">
      <c r="A480" s="1181"/>
      <c r="B480" s="2544" t="s">
        <v>919</v>
      </c>
      <c r="C480" s="2527" t="s">
        <v>436</v>
      </c>
      <c r="D480" s="2528">
        <v>4</v>
      </c>
      <c r="E480" s="2529">
        <v>10</v>
      </c>
      <c r="F480" s="1122" t="s">
        <v>163</v>
      </c>
      <c r="G480" s="1123" t="s">
        <v>87</v>
      </c>
      <c r="H480" s="1124"/>
      <c r="I480" s="1124"/>
      <c r="J480" s="1124"/>
      <c r="K480" s="1124"/>
      <c r="L480" s="1125"/>
      <c r="M480" s="1126"/>
      <c r="N480" s="1126"/>
      <c r="O480" s="1126"/>
      <c r="P480" s="1126"/>
      <c r="Q480" s="1126"/>
      <c r="R480" s="1126"/>
      <c r="S480" s="1126"/>
      <c r="T480" s="1126"/>
      <c r="U480" s="1126"/>
      <c r="V480" s="1126"/>
      <c r="W480" s="1126"/>
      <c r="X480" s="1126"/>
    </row>
    <row r="481" spans="1:24" ht="18.75">
      <c r="A481" s="1181"/>
      <c r="B481" s="2544"/>
      <c r="C481" s="2527"/>
      <c r="D481" s="2528"/>
      <c r="E481" s="2529"/>
      <c r="F481" s="1127"/>
      <c r="G481" s="1127"/>
      <c r="H481" s="1127"/>
      <c r="I481" s="1127"/>
      <c r="J481" s="1127"/>
      <c r="K481" s="1127"/>
      <c r="L481" s="1126"/>
      <c r="M481" s="1126"/>
      <c r="N481" s="1126"/>
      <c r="O481" s="1126"/>
      <c r="P481" s="1126"/>
      <c r="Q481" s="1126"/>
      <c r="R481" s="72"/>
      <c r="S481" s="72"/>
      <c r="T481" s="72"/>
      <c r="U481" s="72"/>
      <c r="V481" s="72"/>
      <c r="W481" s="72"/>
      <c r="X481" s="72"/>
    </row>
    <row r="482" spans="1:24" ht="18.75">
      <c r="A482" s="1181"/>
      <c r="B482" s="1182" t="s">
        <v>920</v>
      </c>
      <c r="C482" s="1183"/>
      <c r="D482" s="1184"/>
      <c r="E482" s="1167">
        <f>IF(ISTEXT(D482),D482,(D482/D480)*E480)</f>
        <v>0</v>
      </c>
      <c r="F482" s="1132" t="s">
        <v>921</v>
      </c>
      <c r="G482" s="1133"/>
      <c r="H482" s="1133"/>
      <c r="I482" s="1134"/>
      <c r="J482" s="1135"/>
      <c r="K482" s="1136" t="s">
        <v>922</v>
      </c>
      <c r="L482" s="1137"/>
      <c r="M482" s="1137"/>
      <c r="N482" s="1137"/>
      <c r="O482" s="1138" t="s">
        <v>923</v>
      </c>
      <c r="P482" s="1137"/>
      <c r="Q482" s="1137"/>
      <c r="R482" s="72"/>
      <c r="S482" s="72"/>
      <c r="T482" s="72"/>
      <c r="U482" s="72"/>
      <c r="V482" s="72"/>
      <c r="W482" s="72"/>
      <c r="X482" s="72"/>
    </row>
    <row r="483" spans="1:24" ht="18.75" customHeight="1">
      <c r="A483" s="1185"/>
      <c r="B483" s="2559" t="s">
        <v>910</v>
      </c>
      <c r="C483" s="2561" t="s">
        <v>171</v>
      </c>
      <c r="D483" s="2563" t="s">
        <v>911</v>
      </c>
      <c r="E483" s="1167"/>
      <c r="F483" s="1139"/>
      <c r="G483" s="1140"/>
      <c r="H483" s="1140"/>
      <c r="I483" s="1141"/>
      <c r="J483" s="1141"/>
      <c r="K483" s="1137"/>
      <c r="L483" s="1137"/>
      <c r="M483" s="1137"/>
      <c r="N483" s="1137"/>
      <c r="O483" s="1137"/>
      <c r="P483" s="1137"/>
      <c r="Q483" s="1137"/>
      <c r="R483" s="72"/>
      <c r="S483" s="72"/>
      <c r="T483" s="72"/>
      <c r="U483" s="72"/>
      <c r="V483" s="72"/>
      <c r="W483" s="72"/>
      <c r="X483" s="72"/>
    </row>
    <row r="484" spans="1:24" ht="18.75">
      <c r="A484" s="1185"/>
      <c r="B484" s="2560"/>
      <c r="C484" s="2562"/>
      <c r="D484" s="2564"/>
      <c r="E484" s="1167"/>
      <c r="F484" s="1139"/>
      <c r="G484" s="1140"/>
      <c r="H484" s="1140"/>
      <c r="I484" s="1141"/>
      <c r="J484" s="1141"/>
      <c r="K484" s="1137"/>
      <c r="L484" s="1137"/>
      <c r="M484" s="1137"/>
      <c r="N484" s="1137"/>
      <c r="O484" s="1137"/>
      <c r="P484" s="1137"/>
      <c r="Q484" s="1137"/>
      <c r="R484" s="72"/>
      <c r="S484" s="72"/>
      <c r="T484" s="72"/>
      <c r="U484" s="72"/>
      <c r="V484" s="72"/>
      <c r="W484" s="72"/>
      <c r="X484" s="72"/>
    </row>
    <row r="485" spans="1:24" ht="18.75">
      <c r="A485" s="1142"/>
      <c r="B485" s="1143"/>
      <c r="C485" s="1144"/>
      <c r="D485" s="1145"/>
      <c r="E485" s="1167">
        <f>IF(ISTEXT(D485),D485,(D485/D480)*E480)</f>
        <v>0</v>
      </c>
      <c r="F485" s="1146"/>
      <c r="G485" s="1147"/>
      <c r="H485" s="1148"/>
      <c r="I485" s="1137"/>
      <c r="J485" s="1137"/>
      <c r="K485" s="1137"/>
      <c r="L485" s="1137"/>
      <c r="M485" s="1137"/>
      <c r="N485" s="1137"/>
      <c r="O485" s="1137"/>
      <c r="P485" s="1137"/>
      <c r="Q485" s="1137"/>
      <c r="R485" s="72"/>
      <c r="S485" s="72"/>
      <c r="T485" s="72"/>
      <c r="U485" s="72"/>
      <c r="V485" s="72"/>
      <c r="W485" s="72"/>
      <c r="X485" s="72"/>
    </row>
    <row r="486" spans="1:24" ht="18.75">
      <c r="A486" s="1058">
        <v>4</v>
      </c>
      <c r="B486" s="1099" t="s">
        <v>25</v>
      </c>
      <c r="C486" s="1100" t="s">
        <v>9</v>
      </c>
      <c r="D486" s="1101">
        <v>0.25</v>
      </c>
      <c r="E486" s="1167">
        <f>IF(ISTEXT(D486),D486,(D486/D480)*E480)</f>
        <v>0.625</v>
      </c>
      <c r="F486" s="1149" t="s">
        <v>327</v>
      </c>
      <c r="G486" s="1147" t="s">
        <v>186</v>
      </c>
      <c r="H486" s="1126" t="s">
        <v>76</v>
      </c>
      <c r="I486" s="1137"/>
      <c r="J486" s="1137"/>
      <c r="K486" s="1137"/>
      <c r="L486" s="1137"/>
      <c r="M486" s="1137"/>
      <c r="N486" s="1137"/>
      <c r="O486" s="1137"/>
      <c r="P486" s="1137"/>
      <c r="Q486" s="1137"/>
      <c r="R486" s="72"/>
      <c r="S486" s="72"/>
      <c r="T486" s="72"/>
      <c r="U486" s="72"/>
      <c r="V486" s="72"/>
      <c r="W486" s="72"/>
      <c r="X486" s="72"/>
    </row>
    <row r="487" spans="1:24" ht="18.75">
      <c r="A487" s="1058">
        <v>4</v>
      </c>
      <c r="B487" s="1099" t="s">
        <v>30</v>
      </c>
      <c r="C487" s="1100" t="s">
        <v>915</v>
      </c>
      <c r="D487" s="1101">
        <v>1</v>
      </c>
      <c r="E487" s="1167">
        <f>IF(ISTEXT(D487),D487,(D487/D480)*E480)</f>
        <v>2.5</v>
      </c>
      <c r="F487" s="1146">
        <v>1.1000000000000001</v>
      </c>
      <c r="G487" s="1147"/>
      <c r="H487" s="1148" t="s">
        <v>926</v>
      </c>
      <c r="I487" s="1137"/>
      <c r="J487" s="1137"/>
      <c r="K487" s="1137"/>
      <c r="L487" s="1137"/>
      <c r="M487" s="1137"/>
      <c r="N487" s="1137"/>
      <c r="O487" s="1137"/>
      <c r="P487" s="1137"/>
      <c r="Q487" s="1137"/>
      <c r="R487" s="72"/>
      <c r="S487" s="72"/>
      <c r="T487" s="72"/>
      <c r="U487" s="72"/>
      <c r="V487" s="72"/>
      <c r="W487" s="72"/>
      <c r="X487" s="72"/>
    </row>
    <row r="488" spans="1:24" ht="18.75">
      <c r="A488" s="1058">
        <v>4</v>
      </c>
      <c r="B488" s="1099" t="s">
        <v>26</v>
      </c>
      <c r="C488" s="1100" t="s">
        <v>62</v>
      </c>
      <c r="D488" s="1101">
        <v>3</v>
      </c>
      <c r="E488" s="1167">
        <f>IF(ISTEXT(D488),D488,(D488/D480)*E480)</f>
        <v>7.5</v>
      </c>
      <c r="F488" s="1146">
        <v>1.2</v>
      </c>
      <c r="G488" s="1147"/>
      <c r="H488" s="1148" t="s">
        <v>927</v>
      </c>
      <c r="I488" s="1137"/>
      <c r="J488" s="1137"/>
      <c r="K488" s="1137"/>
      <c r="L488" s="1137"/>
      <c r="M488" s="1137"/>
      <c r="N488" s="1137"/>
      <c r="O488" s="1137"/>
      <c r="P488" s="1137"/>
      <c r="Q488" s="1137"/>
      <c r="R488" s="72"/>
      <c r="S488" s="72"/>
      <c r="T488" s="72"/>
      <c r="U488" s="72"/>
      <c r="V488" s="72"/>
      <c r="W488" s="72"/>
      <c r="X488" s="72"/>
    </row>
    <row r="489" spans="1:24" ht="18.75">
      <c r="A489" s="1058">
        <v>4</v>
      </c>
      <c r="B489" s="1099" t="s">
        <v>23</v>
      </c>
      <c r="C489" s="1100" t="s">
        <v>294</v>
      </c>
      <c r="D489" s="1101">
        <v>0.03</v>
      </c>
      <c r="E489" s="1167">
        <f>IF(ISTEXT(D489),D489,(D489/D480)*E480)</f>
        <v>7.4999999999999997E-2</v>
      </c>
      <c r="F489" s="1146"/>
      <c r="G489" s="1147"/>
      <c r="H489" s="1148"/>
      <c r="I489" s="1137"/>
      <c r="J489" s="1137"/>
      <c r="K489" s="1137"/>
      <c r="L489" s="1137"/>
      <c r="M489" s="1137"/>
      <c r="N489" s="1137"/>
      <c r="O489" s="1137"/>
      <c r="P489" s="1137"/>
      <c r="Q489" s="1137"/>
      <c r="R489" s="72"/>
      <c r="S489" s="72"/>
      <c r="T489" s="72"/>
      <c r="U489" s="72"/>
      <c r="V489" s="72"/>
      <c r="W489" s="72"/>
      <c r="X489" s="72"/>
    </row>
    <row r="490" spans="1:24" ht="18.75">
      <c r="A490" s="1058">
        <v>4</v>
      </c>
      <c r="B490" s="1099" t="s">
        <v>27</v>
      </c>
      <c r="C490" s="1100" t="s">
        <v>294</v>
      </c>
      <c r="D490" s="1101">
        <v>0.02</v>
      </c>
      <c r="E490" s="1167">
        <f>IF(ISTEXT(D490),D490,(D490/D480)*E480)</f>
        <v>0.05</v>
      </c>
      <c r="F490" s="1149" t="s">
        <v>328</v>
      </c>
      <c r="G490" s="1147" t="s">
        <v>187</v>
      </c>
      <c r="H490" s="1126" t="s">
        <v>928</v>
      </c>
      <c r="I490" s="1137"/>
      <c r="J490" s="1137"/>
      <c r="K490" s="1137"/>
      <c r="L490" s="1137"/>
      <c r="M490" s="1137"/>
      <c r="N490" s="1137"/>
      <c r="O490" s="1137"/>
      <c r="P490" s="1137"/>
      <c r="Q490" s="1137"/>
      <c r="R490" s="72"/>
      <c r="S490" s="72"/>
      <c r="T490" s="72"/>
      <c r="U490" s="72"/>
      <c r="V490" s="72"/>
      <c r="W490" s="72"/>
      <c r="X490" s="72"/>
    </row>
    <row r="491" spans="1:24" ht="18.75">
      <c r="A491" s="1058">
        <v>4</v>
      </c>
      <c r="B491" s="1099" t="s">
        <v>29</v>
      </c>
      <c r="C491" s="1100" t="s">
        <v>71</v>
      </c>
      <c r="D491" s="1101" t="s">
        <v>71</v>
      </c>
      <c r="E491" s="1167" t="str">
        <f>IF(ISTEXT(D491),D491,(D491/D480)*E480)</f>
        <v>pm</v>
      </c>
      <c r="F491" s="1146"/>
      <c r="G491" s="1147"/>
      <c r="H491" s="1148"/>
      <c r="I491" s="1137"/>
      <c r="J491" s="1137"/>
      <c r="K491" s="1137"/>
      <c r="L491" s="1137"/>
      <c r="M491" s="1137"/>
      <c r="N491" s="1137"/>
      <c r="O491" s="1137"/>
      <c r="P491" s="1137"/>
      <c r="Q491" s="1137"/>
      <c r="R491" s="72"/>
      <c r="S491" s="72"/>
      <c r="T491" s="72"/>
      <c r="U491" s="72"/>
      <c r="V491" s="72"/>
      <c r="W491" s="72"/>
      <c r="X491" s="72"/>
    </row>
    <row r="492" spans="1:24" ht="18.75">
      <c r="A492" s="1058">
        <v>4</v>
      </c>
      <c r="B492" s="1099" t="s">
        <v>28</v>
      </c>
      <c r="C492" s="1100" t="s">
        <v>84</v>
      </c>
      <c r="D492" s="1101">
        <v>1</v>
      </c>
      <c r="E492" s="1167">
        <f>IF(ISTEXT(D492),D492,(D492/D480)*E480)</f>
        <v>2.5</v>
      </c>
      <c r="F492" s="1149" t="s">
        <v>329</v>
      </c>
      <c r="G492" s="1147" t="s">
        <v>268</v>
      </c>
      <c r="H492" s="1148"/>
      <c r="I492" s="1137"/>
      <c r="J492" s="1137"/>
      <c r="K492" s="1137"/>
      <c r="L492" s="1137"/>
      <c r="M492" s="1137"/>
      <c r="N492" s="1137"/>
      <c r="O492" s="1137"/>
      <c r="P492" s="1137"/>
      <c r="Q492" s="1137"/>
      <c r="R492" s="72"/>
      <c r="S492" s="72"/>
      <c r="T492" s="72"/>
      <c r="U492" s="72"/>
      <c r="V492" s="72"/>
      <c r="W492" s="72"/>
      <c r="X492" s="72"/>
    </row>
    <row r="493" spans="1:24" ht="18.75">
      <c r="A493" s="1058">
        <v>4</v>
      </c>
      <c r="B493" s="1099" t="s">
        <v>31</v>
      </c>
      <c r="C493" s="1100" t="s">
        <v>71</v>
      </c>
      <c r="D493" s="1101" t="s">
        <v>71</v>
      </c>
      <c r="E493" s="1167" t="str">
        <f>IF(ISTEXT(D493),D493,(D493/D480)*E480)</f>
        <v>pm</v>
      </c>
      <c r="F493" s="1146">
        <v>3.1</v>
      </c>
      <c r="G493" s="1147"/>
      <c r="H493" s="1148" t="s">
        <v>929</v>
      </c>
      <c r="I493" s="1137"/>
      <c r="J493" s="1137"/>
      <c r="K493" s="1137"/>
      <c r="L493" s="1137"/>
      <c r="M493" s="1137"/>
      <c r="N493" s="1137"/>
      <c r="O493" s="1137"/>
      <c r="P493" s="1137"/>
      <c r="Q493" s="1137"/>
      <c r="R493" s="72"/>
      <c r="S493" s="72"/>
      <c r="T493" s="72"/>
      <c r="U493" s="72"/>
      <c r="V493" s="72"/>
      <c r="W493" s="72"/>
      <c r="X493" s="72"/>
    </row>
    <row r="494" spans="1:24" ht="18.75">
      <c r="A494" s="1058">
        <v>4</v>
      </c>
      <c r="B494" s="1099"/>
      <c r="C494" s="1100"/>
      <c r="D494" s="1101"/>
      <c r="E494" s="1167">
        <f>IF(ISTEXT(D494),D494,(D494/D480)*E480)</f>
        <v>0</v>
      </c>
      <c r="F494" s="1146">
        <v>3.2</v>
      </c>
      <c r="G494" s="1147"/>
      <c r="H494" s="1148" t="s">
        <v>118</v>
      </c>
      <c r="I494" s="1137"/>
      <c r="J494" s="1137"/>
      <c r="K494" s="1137"/>
      <c r="L494" s="1137"/>
      <c r="M494" s="1137"/>
      <c r="N494" s="1137"/>
      <c r="O494" s="1137"/>
      <c r="P494" s="1137"/>
      <c r="Q494" s="1137"/>
      <c r="R494" s="72"/>
      <c r="S494" s="72"/>
      <c r="T494" s="72"/>
      <c r="U494" s="72"/>
      <c r="V494" s="72"/>
      <c r="W494" s="72"/>
      <c r="X494" s="72"/>
    </row>
    <row r="495" spans="1:24" ht="18.75">
      <c r="A495" s="1058">
        <v>4</v>
      </c>
      <c r="B495" s="1099"/>
      <c r="C495" s="1100"/>
      <c r="D495" s="1101"/>
      <c r="E495" s="1167">
        <f>IF(ISTEXT(D495),D495,(D495/D480)*E480)</f>
        <v>0</v>
      </c>
      <c r="F495" s="1146"/>
      <c r="G495" s="1147"/>
      <c r="H495" s="1148"/>
      <c r="I495" s="1137"/>
      <c r="J495" s="1137"/>
      <c r="K495" s="1137"/>
      <c r="L495" s="1137"/>
      <c r="M495" s="1137"/>
      <c r="N495" s="1137"/>
      <c r="O495" s="1137"/>
      <c r="P495" s="1137"/>
      <c r="Q495" s="1137"/>
      <c r="R495" s="72"/>
      <c r="S495" s="72"/>
      <c r="T495" s="72"/>
      <c r="U495" s="72"/>
      <c r="V495" s="72"/>
      <c r="W495" s="72"/>
      <c r="X495" s="72"/>
    </row>
    <row r="496" spans="1:24" ht="18.75">
      <c r="A496" s="1058">
        <v>4</v>
      </c>
      <c r="B496" s="1099"/>
      <c r="C496" s="1100"/>
      <c r="D496" s="1101"/>
      <c r="E496" s="1167">
        <f>IF(ISTEXT(D496),D496,(D496/D480)*E480)</f>
        <v>0</v>
      </c>
      <c r="F496" s="1149" t="s">
        <v>330</v>
      </c>
      <c r="G496" s="1147" t="s">
        <v>290</v>
      </c>
      <c r="H496" s="1126" t="s">
        <v>80</v>
      </c>
      <c r="I496" s="1137"/>
      <c r="J496" s="1137"/>
      <c r="K496" s="1137"/>
      <c r="L496" s="1137"/>
      <c r="M496" s="1137"/>
      <c r="N496" s="1137"/>
      <c r="O496" s="1137"/>
      <c r="P496" s="1137"/>
      <c r="Q496" s="1137"/>
      <c r="R496" s="72"/>
      <c r="S496" s="72"/>
      <c r="T496" s="72"/>
      <c r="U496" s="72"/>
      <c r="V496" s="72"/>
      <c r="W496" s="72"/>
      <c r="X496" s="72"/>
    </row>
    <row r="497" spans="1:24" ht="18.75">
      <c r="A497" s="1058">
        <v>4</v>
      </c>
      <c r="B497" s="1099"/>
      <c r="C497" s="1100"/>
      <c r="D497" s="1101"/>
      <c r="E497" s="1167">
        <f>IF(ISTEXT(D497),D497,(D497/D480)*E480)</f>
        <v>0</v>
      </c>
      <c r="F497" s="1146">
        <v>4.0999999999999996</v>
      </c>
      <c r="G497" s="1147"/>
      <c r="H497" s="1148" t="s">
        <v>120</v>
      </c>
      <c r="I497" s="1137"/>
      <c r="J497" s="1137"/>
      <c r="K497" s="1137"/>
      <c r="L497" s="1137"/>
      <c r="M497" s="1137"/>
      <c r="N497" s="1137"/>
      <c r="O497" s="1137"/>
      <c r="P497" s="1137"/>
      <c r="Q497" s="1137"/>
      <c r="R497" s="72"/>
      <c r="S497" s="72"/>
      <c r="T497" s="72"/>
      <c r="U497" s="72"/>
      <c r="V497" s="72"/>
      <c r="W497" s="72"/>
      <c r="X497" s="72"/>
    </row>
    <row r="498" spans="1:24" ht="18.75">
      <c r="A498" s="1058">
        <v>4</v>
      </c>
      <c r="B498" s="1099"/>
      <c r="C498" s="1100"/>
      <c r="D498" s="1101"/>
      <c r="E498" s="1167">
        <f>IF(ISTEXT(D498),D498,(D498/D480)*E480)</f>
        <v>0</v>
      </c>
      <c r="F498" s="1146">
        <v>4.2</v>
      </c>
      <c r="G498" s="1147"/>
      <c r="H498" s="1148" t="s">
        <v>121</v>
      </c>
      <c r="I498" s="1137"/>
      <c r="J498" s="1137"/>
      <c r="K498" s="1137"/>
      <c r="L498" s="1137"/>
      <c r="M498" s="1137"/>
      <c r="N498" s="1137"/>
      <c r="O498" s="1137"/>
      <c r="P498" s="1137"/>
      <c r="Q498" s="1137"/>
      <c r="R498" s="72"/>
      <c r="S498" s="72"/>
      <c r="T498" s="72"/>
      <c r="U498" s="72"/>
      <c r="V498" s="72"/>
      <c r="W498" s="72"/>
      <c r="X498" s="72"/>
    </row>
    <row r="499" spans="1:24" ht="18.75">
      <c r="A499" s="1058">
        <v>4</v>
      </c>
      <c r="B499" s="1099"/>
      <c r="C499" s="1100"/>
      <c r="D499" s="1101"/>
      <c r="E499" s="1167">
        <f>IF(ISTEXT(D499),D499,(D499/D480)*E480)</f>
        <v>0</v>
      </c>
      <c r="F499" s="1149"/>
      <c r="G499" s="1147"/>
      <c r="H499" s="1126"/>
      <c r="I499" s="1137"/>
      <c r="J499" s="1137"/>
      <c r="K499" s="1137"/>
      <c r="L499" s="1137"/>
      <c r="M499" s="1137"/>
      <c r="N499" s="1137"/>
      <c r="O499" s="1137"/>
      <c r="P499" s="1137"/>
      <c r="Q499" s="1137"/>
      <c r="R499" s="72"/>
      <c r="S499" s="72"/>
      <c r="T499" s="72"/>
      <c r="U499" s="72"/>
      <c r="V499" s="72"/>
      <c r="W499" s="72"/>
      <c r="X499" s="72"/>
    </row>
    <row r="500" spans="1:24" ht="18.75">
      <c r="A500" s="1058">
        <v>4</v>
      </c>
      <c r="B500" s="1099"/>
      <c r="C500" s="1100"/>
      <c r="D500" s="1101"/>
      <c r="E500" s="1167">
        <f>IF(ISTEXT(D500),D500,(D500/D480)*E480)</f>
        <v>0</v>
      </c>
      <c r="F500" s="1149"/>
      <c r="G500" s="1147"/>
      <c r="H500" s="1126"/>
      <c r="I500" s="1137"/>
      <c r="J500" s="1137"/>
      <c r="K500" s="1137"/>
      <c r="L500" s="1137"/>
      <c r="M500" s="1137"/>
      <c r="N500" s="1137"/>
      <c r="O500" s="1137"/>
      <c r="P500" s="1137"/>
      <c r="Q500" s="1137"/>
      <c r="R500" s="72"/>
      <c r="S500" s="72"/>
      <c r="T500" s="72"/>
      <c r="U500" s="72"/>
      <c r="V500" s="72"/>
      <c r="W500" s="72"/>
      <c r="X500" s="72"/>
    </row>
    <row r="501" spans="1:24" ht="18.75">
      <c r="A501" s="1058">
        <v>4</v>
      </c>
      <c r="B501" s="1099"/>
      <c r="C501" s="1100"/>
      <c r="D501" s="1101"/>
      <c r="E501" s="1167">
        <f>IF(ISTEXT(D501),D501,(D501/D480)*E480)</f>
        <v>0</v>
      </c>
      <c r="F501" s="1149"/>
      <c r="G501" s="1147"/>
      <c r="H501" s="1126"/>
      <c r="I501" s="1137"/>
      <c r="J501" s="1137"/>
      <c r="K501" s="1137"/>
      <c r="L501" s="1137"/>
      <c r="M501" s="1137"/>
      <c r="N501" s="1137"/>
      <c r="O501" s="1137"/>
      <c r="P501" s="1137"/>
      <c r="Q501" s="1137"/>
      <c r="R501" s="72"/>
      <c r="S501" s="72"/>
      <c r="T501" s="72"/>
      <c r="U501" s="72"/>
      <c r="V501" s="72"/>
      <c r="W501" s="72"/>
      <c r="X501" s="72"/>
    </row>
    <row r="502" spans="1:24" ht="18.75">
      <c r="A502" s="1058">
        <v>4</v>
      </c>
      <c r="B502" s="1099"/>
      <c r="C502" s="1100"/>
      <c r="D502" s="1101"/>
      <c r="E502" s="1167">
        <f>IF(ISTEXT(D502),D502,(D502/D480)*E480)</f>
        <v>0</v>
      </c>
      <c r="F502" s="1149"/>
      <c r="G502" s="1147"/>
      <c r="H502" s="1126"/>
      <c r="I502" s="1137"/>
      <c r="J502" s="1137"/>
      <c r="K502" s="1137"/>
      <c r="L502" s="1137"/>
      <c r="M502" s="1137"/>
      <c r="N502" s="1137"/>
      <c r="O502" s="1137"/>
      <c r="P502" s="1137"/>
      <c r="Q502" s="1137"/>
      <c r="R502" s="72"/>
      <c r="S502" s="72"/>
      <c r="T502" s="72"/>
      <c r="U502" s="72"/>
      <c r="V502" s="72"/>
      <c r="W502" s="72"/>
      <c r="X502" s="72"/>
    </row>
    <row r="503" spans="1:24" ht="18.75">
      <c r="A503" s="1058">
        <v>4</v>
      </c>
      <c r="B503" s="1099"/>
      <c r="C503" s="1100"/>
      <c r="D503" s="1101"/>
      <c r="E503" s="1167">
        <f>IF(ISTEXT(D503),D503,(D503/D480)*E480)</f>
        <v>0</v>
      </c>
      <c r="F503" s="1149"/>
      <c r="G503" s="1147"/>
      <c r="H503" s="1126"/>
      <c r="I503" s="1137"/>
      <c r="J503" s="1137"/>
      <c r="K503" s="1137"/>
      <c r="L503" s="1137"/>
      <c r="M503" s="1137"/>
      <c r="N503" s="1137"/>
      <c r="O503" s="1137"/>
      <c r="P503" s="1137"/>
      <c r="Q503" s="1137"/>
      <c r="R503" s="72"/>
      <c r="S503" s="72"/>
      <c r="T503" s="72"/>
      <c r="U503" s="72"/>
      <c r="V503" s="72"/>
      <c r="W503" s="72"/>
      <c r="X503" s="72"/>
    </row>
    <row r="504" spans="1:24" ht="18.75">
      <c r="A504" s="1058">
        <v>4</v>
      </c>
      <c r="B504" s="1099"/>
      <c r="C504" s="1100"/>
      <c r="D504" s="1101"/>
      <c r="E504" s="1167">
        <f>IF(ISTEXT(D504),D504,(D504/D480)*E480)</f>
        <v>0</v>
      </c>
      <c r="F504" s="1149"/>
      <c r="G504" s="1147"/>
      <c r="H504" s="1126"/>
      <c r="I504" s="1137"/>
      <c r="J504" s="1137"/>
      <c r="K504" s="1137"/>
      <c r="L504" s="1137"/>
      <c r="M504" s="1137"/>
      <c r="N504" s="1137"/>
      <c r="O504" s="1137"/>
      <c r="P504" s="1137"/>
      <c r="Q504" s="1137"/>
      <c r="R504" s="72"/>
      <c r="S504" s="72"/>
      <c r="T504" s="72"/>
      <c r="U504" s="72"/>
      <c r="V504" s="72"/>
      <c r="W504" s="72"/>
      <c r="X504" s="72"/>
    </row>
    <row r="505" spans="1:24" ht="18.75">
      <c r="A505" s="1058">
        <v>4</v>
      </c>
      <c r="B505" s="1099"/>
      <c r="C505" s="1100" t="s">
        <v>294</v>
      </c>
      <c r="D505" s="1101"/>
      <c r="E505" s="1167">
        <f>IF(ISTEXT(D505),D505,(D505/D480)*E480)</f>
        <v>0</v>
      </c>
      <c r="F505" s="1149"/>
      <c r="G505" s="1147"/>
      <c r="H505" s="1126"/>
      <c r="I505" s="1137"/>
      <c r="J505" s="1137"/>
      <c r="K505" s="1137"/>
      <c r="L505" s="1137"/>
      <c r="M505" s="1137"/>
      <c r="N505" s="1137"/>
      <c r="O505" s="1137"/>
      <c r="P505" s="1137"/>
      <c r="Q505" s="1137"/>
      <c r="R505" s="72"/>
      <c r="S505" s="72"/>
      <c r="T505" s="72"/>
      <c r="U505" s="72"/>
      <c r="V505" s="72"/>
      <c r="W505" s="72"/>
      <c r="X505" s="72"/>
    </row>
    <row r="506" spans="1:24" ht="18.75">
      <c r="A506" s="1058">
        <v>4</v>
      </c>
      <c r="B506" s="1099"/>
      <c r="C506" s="1100" t="s">
        <v>9</v>
      </c>
      <c r="D506" s="1101"/>
      <c r="E506" s="1167">
        <f>IF(ISTEXT(D506),D506,(D506/D480)*E480)</f>
        <v>0</v>
      </c>
      <c r="F506" s="1149"/>
      <c r="G506" s="1147"/>
      <c r="H506" s="1126"/>
      <c r="I506" s="1137"/>
      <c r="J506" s="1137"/>
      <c r="K506" s="1137"/>
      <c r="L506" s="1137"/>
      <c r="M506" s="1137"/>
      <c r="N506" s="1137"/>
      <c r="O506" s="1137"/>
      <c r="P506" s="1137"/>
      <c r="Q506" s="1137"/>
      <c r="R506" s="72"/>
      <c r="S506" s="72"/>
      <c r="T506" s="72"/>
      <c r="U506" s="72"/>
      <c r="V506" s="72"/>
      <c r="W506" s="72"/>
      <c r="X506" s="72"/>
    </row>
    <row r="507" spans="1:24" ht="18.75">
      <c r="A507" s="1058">
        <v>4</v>
      </c>
      <c r="B507" s="1099"/>
      <c r="C507" s="1100" t="s">
        <v>86</v>
      </c>
      <c r="D507" s="1101"/>
      <c r="E507" s="1167">
        <f>IF(ISTEXT(D507),D507,(D507/D480)*E480)</f>
        <v>0</v>
      </c>
      <c r="F507" s="1149"/>
      <c r="G507" s="1147"/>
      <c r="H507" s="1126"/>
      <c r="I507" s="1137"/>
      <c r="J507" s="1137"/>
      <c r="K507" s="1137"/>
      <c r="L507" s="1137"/>
      <c r="M507" s="1137"/>
      <c r="N507" s="1137"/>
      <c r="O507" s="1137"/>
      <c r="P507" s="1137"/>
      <c r="Q507" s="1137"/>
      <c r="R507" s="72"/>
      <c r="S507" s="72"/>
      <c r="T507" s="72"/>
      <c r="U507" s="72"/>
      <c r="V507" s="72"/>
      <c r="W507" s="72"/>
      <c r="X507" s="72"/>
    </row>
    <row r="508" spans="1:24" ht="18.75">
      <c r="A508" s="1058">
        <v>4</v>
      </c>
      <c r="B508" s="1099"/>
      <c r="C508" s="1100" t="s">
        <v>84</v>
      </c>
      <c r="D508" s="1101"/>
      <c r="E508" s="1167">
        <f>IF(ISTEXT(D508),D508,(D508/D480)*E480)</f>
        <v>0</v>
      </c>
      <c r="F508" s="1149"/>
      <c r="G508" s="1147"/>
      <c r="H508" s="1126"/>
      <c r="I508" s="1137"/>
      <c r="J508" s="1137"/>
      <c r="K508" s="1137"/>
      <c r="L508" s="1137"/>
      <c r="M508" s="1137"/>
      <c r="N508" s="1137"/>
      <c r="O508" s="1137"/>
      <c r="P508" s="1137"/>
      <c r="Q508" s="1137"/>
      <c r="R508" s="72"/>
      <c r="S508" s="72"/>
      <c r="T508" s="72"/>
      <c r="U508" s="72"/>
      <c r="V508" s="72"/>
      <c r="W508" s="72"/>
      <c r="X508" s="72"/>
    </row>
    <row r="509" spans="1:24" ht="18.75">
      <c r="A509" s="1058">
        <v>4</v>
      </c>
      <c r="B509" s="1099"/>
      <c r="C509" s="1100" t="s">
        <v>915</v>
      </c>
      <c r="D509" s="1101"/>
      <c r="E509" s="1167">
        <f>IF(ISTEXT(D509),D509,(D509/D480)*E480)</f>
        <v>0</v>
      </c>
      <c r="F509" s="1149"/>
      <c r="G509" s="1147"/>
      <c r="H509" s="1126"/>
      <c r="I509" s="1137"/>
      <c r="J509" s="1137"/>
      <c r="K509" s="1137"/>
      <c r="L509" s="1137"/>
      <c r="M509" s="1137"/>
      <c r="N509" s="1137"/>
      <c r="O509" s="1137"/>
      <c r="P509" s="1137"/>
      <c r="Q509" s="1137"/>
      <c r="R509" s="72"/>
      <c r="S509" s="72"/>
      <c r="T509" s="72"/>
      <c r="U509" s="72"/>
      <c r="V509" s="72"/>
      <c r="W509" s="72"/>
      <c r="X509" s="72"/>
    </row>
    <row r="510" spans="1:24" ht="19.5" thickBot="1">
      <c r="A510" s="1142"/>
      <c r="B510" s="1143"/>
      <c r="C510" s="1144"/>
      <c r="D510" s="1145"/>
      <c r="E510" s="1131">
        <f>IF(ISTEXT(D510),D510,(D510/D480)*E480)</f>
        <v>0</v>
      </c>
      <c r="F510" s="1149"/>
      <c r="G510" s="1147"/>
      <c r="H510" s="1126"/>
      <c r="I510" s="1137"/>
      <c r="J510" s="1137"/>
      <c r="K510" s="1137"/>
      <c r="L510" s="1137"/>
      <c r="M510" s="1137"/>
      <c r="N510" s="1137"/>
      <c r="O510" s="1137"/>
      <c r="P510" s="1137"/>
      <c r="Q510" s="1137"/>
      <c r="R510" s="72"/>
      <c r="S510" s="72"/>
      <c r="T510" s="72"/>
      <c r="U510" s="72"/>
      <c r="V510" s="72"/>
      <c r="W510" s="72"/>
      <c r="X510" s="72"/>
    </row>
    <row r="511" spans="1:24" ht="18">
      <c r="A511" s="1154"/>
      <c r="B511" s="1155"/>
      <c r="C511" s="1156"/>
      <c r="D511" s="1156"/>
      <c r="E511" s="1156"/>
      <c r="F511" s="1157"/>
      <c r="G511" s="1158"/>
      <c r="H511" s="547"/>
      <c r="I511" s="547"/>
      <c r="J511" s="547"/>
      <c r="K511" s="547"/>
      <c r="L511" s="547"/>
      <c r="M511" s="547"/>
      <c r="N511" s="547"/>
      <c r="O511" s="547"/>
      <c r="P511" s="547"/>
      <c r="Q511" s="547"/>
      <c r="R511" s="547"/>
      <c r="S511" s="547"/>
      <c r="T511" s="547"/>
      <c r="U511" s="547"/>
      <c r="V511" s="547"/>
      <c r="W511" s="547"/>
      <c r="X511" s="547"/>
    </row>
    <row r="512" spans="1:24" ht="18.75" thickBot="1">
      <c r="A512" s="1154"/>
      <c r="B512" s="548"/>
      <c r="C512" s="548"/>
      <c r="D512" s="548"/>
      <c r="E512" s="548"/>
      <c r="F512" s="1159"/>
      <c r="G512" s="1159"/>
      <c r="H512" s="1159"/>
      <c r="I512" s="1159"/>
      <c r="J512" s="1159"/>
      <c r="K512" s="1159"/>
      <c r="L512" s="1159"/>
      <c r="M512" s="1159"/>
      <c r="N512" s="1160"/>
      <c r="O512" s="1160"/>
      <c r="P512" s="1160"/>
      <c r="Q512" s="1160"/>
      <c r="R512" s="1160"/>
      <c r="S512" s="1160"/>
      <c r="T512" s="1160"/>
      <c r="U512" s="1160"/>
      <c r="V512" s="1160"/>
      <c r="W512" s="1160"/>
      <c r="X512" s="1160"/>
    </row>
    <row r="513" spans="1:24" ht="18">
      <c r="A513" s="1111">
        <f>ROW()</f>
        <v>513</v>
      </c>
      <c r="B513" s="1186" t="s">
        <v>930</v>
      </c>
      <c r="C513" s="1187" t="s">
        <v>162</v>
      </c>
      <c r="D513" s="1187" t="s">
        <v>162</v>
      </c>
      <c r="E513" s="1114" t="s">
        <v>178</v>
      </c>
      <c r="F513" s="1115" t="s">
        <v>917</v>
      </c>
      <c r="G513" s="1115"/>
      <c r="H513" s="1115"/>
      <c r="I513" s="1115"/>
      <c r="J513" s="1115"/>
      <c r="K513" s="1116"/>
      <c r="L513" s="1117"/>
      <c r="M513" s="1117"/>
      <c r="N513" s="1118"/>
      <c r="O513" s="1119" t="s">
        <v>918</v>
      </c>
      <c r="P513" s="1118"/>
      <c r="Q513" s="1118"/>
      <c r="R513" s="1118"/>
      <c r="S513" s="1118"/>
      <c r="T513" s="1118"/>
      <c r="U513" s="1118"/>
      <c r="V513" s="1118"/>
      <c r="W513" s="1118"/>
      <c r="X513" s="1118"/>
    </row>
    <row r="514" spans="1:24" ht="20.25" customHeight="1">
      <c r="A514" s="1188"/>
      <c r="B514" s="2565" t="s">
        <v>919</v>
      </c>
      <c r="C514" s="2527" t="s">
        <v>436</v>
      </c>
      <c r="D514" s="2528">
        <v>6</v>
      </c>
      <c r="E514" s="2529">
        <v>10</v>
      </c>
      <c r="F514" s="1122" t="s">
        <v>163</v>
      </c>
      <c r="G514" s="1123" t="s">
        <v>861</v>
      </c>
      <c r="H514" s="1124"/>
      <c r="I514" s="1124"/>
      <c r="J514" s="1124"/>
      <c r="K514" s="1124"/>
      <c r="L514" s="1125"/>
      <c r="M514" s="1126"/>
      <c r="N514" s="1126"/>
      <c r="O514" s="1126"/>
      <c r="P514" s="1126"/>
      <c r="Q514" s="1126"/>
      <c r="R514" s="1126"/>
      <c r="S514" s="1126"/>
      <c r="T514" s="1126"/>
      <c r="U514" s="1126"/>
      <c r="V514" s="1126"/>
      <c r="W514" s="1126"/>
      <c r="X514" s="1126"/>
    </row>
    <row r="515" spans="1:24" ht="18.75">
      <c r="A515" s="1188"/>
      <c r="B515" s="2565"/>
      <c r="C515" s="2527"/>
      <c r="D515" s="2528"/>
      <c r="E515" s="2529"/>
      <c r="F515" s="1127"/>
      <c r="G515" s="1127"/>
      <c r="H515" s="1127"/>
      <c r="I515" s="1127"/>
      <c r="J515" s="1127"/>
      <c r="K515" s="1127"/>
      <c r="L515" s="1126"/>
      <c r="M515" s="1126"/>
      <c r="N515" s="1126"/>
      <c r="O515" s="1126"/>
      <c r="P515" s="1126"/>
      <c r="Q515" s="1126"/>
      <c r="R515" s="72"/>
      <c r="S515" s="72"/>
      <c r="T515" s="72"/>
      <c r="U515" s="72"/>
      <c r="V515" s="72"/>
      <c r="W515" s="72"/>
      <c r="X515" s="72"/>
    </row>
    <row r="516" spans="1:24" ht="18.75">
      <c r="A516" s="1188"/>
      <c r="B516" s="1189" t="s">
        <v>920</v>
      </c>
      <c r="C516" s="1190"/>
      <c r="D516" s="1191"/>
      <c r="E516" s="1167">
        <f>IF(ISTEXT(D516),D516,(D516/D514)*E514)</f>
        <v>0</v>
      </c>
      <c r="F516" s="1132" t="s">
        <v>921</v>
      </c>
      <c r="G516" s="1133"/>
      <c r="H516" s="1133"/>
      <c r="I516" s="1134"/>
      <c r="J516" s="1135"/>
      <c r="K516" s="1136" t="s">
        <v>922</v>
      </c>
      <c r="L516" s="1137"/>
      <c r="M516" s="1137"/>
      <c r="N516" s="1137"/>
      <c r="O516" s="1138" t="s">
        <v>923</v>
      </c>
      <c r="P516" s="1137"/>
      <c r="Q516" s="1137"/>
      <c r="R516" s="72"/>
      <c r="S516" s="72"/>
      <c r="T516" s="72"/>
      <c r="U516" s="72"/>
      <c r="V516" s="72"/>
      <c r="W516" s="72"/>
      <c r="X516" s="72"/>
    </row>
    <row r="517" spans="1:24" ht="18.75" customHeight="1">
      <c r="A517" s="1192"/>
      <c r="B517" s="2552" t="s">
        <v>910</v>
      </c>
      <c r="C517" s="2554" t="s">
        <v>171</v>
      </c>
      <c r="D517" s="2556" t="s">
        <v>911</v>
      </c>
      <c r="E517" s="1167"/>
      <c r="F517" s="1139"/>
      <c r="G517" s="1140"/>
      <c r="H517" s="1140"/>
      <c r="I517" s="1141"/>
      <c r="J517" s="1141"/>
      <c r="K517" s="1137"/>
      <c r="L517" s="1137"/>
      <c r="M517" s="1137"/>
      <c r="N517" s="1137"/>
      <c r="O517" s="1137"/>
      <c r="P517" s="1137"/>
      <c r="Q517" s="1137"/>
      <c r="R517" s="72"/>
      <c r="S517" s="72"/>
      <c r="T517" s="72"/>
      <c r="U517" s="72"/>
      <c r="V517" s="72"/>
      <c r="W517" s="72"/>
      <c r="X517" s="72"/>
    </row>
    <row r="518" spans="1:24" ht="18.75">
      <c r="A518" s="1192"/>
      <c r="B518" s="2553"/>
      <c r="C518" s="2555"/>
      <c r="D518" s="2557"/>
      <c r="E518" s="1167"/>
      <c r="F518" s="1139"/>
      <c r="G518" s="1140"/>
      <c r="H518" s="1140"/>
      <c r="I518" s="1141"/>
      <c r="J518" s="1141"/>
      <c r="K518" s="1137"/>
      <c r="L518" s="1137"/>
      <c r="M518" s="1137"/>
      <c r="N518" s="1137"/>
      <c r="O518" s="1137"/>
      <c r="P518" s="1137"/>
      <c r="Q518" s="1137"/>
      <c r="R518" s="72"/>
      <c r="S518" s="72"/>
      <c r="T518" s="72"/>
      <c r="U518" s="72"/>
      <c r="V518" s="72"/>
      <c r="W518" s="72"/>
      <c r="X518" s="72"/>
    </row>
    <row r="519" spans="1:24" ht="18.75">
      <c r="A519" s="1142"/>
      <c r="B519" s="1143"/>
      <c r="C519" s="1144"/>
      <c r="D519" s="1145"/>
      <c r="E519" s="1167">
        <f>IF(ISTEXT(D519),D519,(D519/D514)*E514)</f>
        <v>0</v>
      </c>
      <c r="F519" s="1146"/>
      <c r="G519" s="1147"/>
      <c r="H519" s="1148"/>
      <c r="I519" s="1137"/>
      <c r="J519" s="1137"/>
      <c r="K519" s="1137"/>
      <c r="L519" s="1137"/>
      <c r="M519" s="1137"/>
      <c r="N519" s="1137"/>
      <c r="O519" s="1137"/>
      <c r="P519" s="1137"/>
      <c r="Q519" s="1137"/>
      <c r="R519" s="72"/>
      <c r="S519" s="72"/>
      <c r="T519" s="72"/>
      <c r="U519" s="72"/>
      <c r="V519" s="72"/>
      <c r="W519" s="72"/>
      <c r="X519" s="72"/>
    </row>
    <row r="520" spans="1:24" ht="18.75">
      <c r="A520" s="1058">
        <v>5</v>
      </c>
      <c r="B520" s="1193" t="s">
        <v>35</v>
      </c>
      <c r="C520" s="1194" t="s">
        <v>9</v>
      </c>
      <c r="D520" s="1195">
        <v>0.125</v>
      </c>
      <c r="E520" s="1167">
        <f>IF(ISTEXT(D520),D520,(D520/D514)*E514)</f>
        <v>0.20833333333333331</v>
      </c>
      <c r="F520" s="1149" t="s">
        <v>327</v>
      </c>
      <c r="G520" s="1147" t="s">
        <v>186</v>
      </c>
      <c r="H520" s="1126" t="s">
        <v>89</v>
      </c>
      <c r="I520" s="1137"/>
      <c r="J520" s="1137"/>
      <c r="K520" s="1137"/>
      <c r="L520" s="1137"/>
      <c r="M520" s="1137"/>
      <c r="N520" s="1137"/>
      <c r="O520" s="1137"/>
      <c r="P520" s="1137"/>
      <c r="Q520" s="1137"/>
      <c r="R520" s="72"/>
      <c r="S520" s="72"/>
      <c r="T520" s="72"/>
      <c r="U520" s="72"/>
      <c r="V520" s="72"/>
      <c r="W520" s="72"/>
      <c r="X520" s="72"/>
    </row>
    <row r="521" spans="1:24" ht="18.75">
      <c r="A521" s="1058">
        <v>5</v>
      </c>
      <c r="B521" s="1193" t="s">
        <v>22</v>
      </c>
      <c r="C521" s="1194" t="s">
        <v>915</v>
      </c>
      <c r="D521" s="1195">
        <v>1</v>
      </c>
      <c r="E521" s="1167">
        <f>IF(ISTEXT(D521),D521,(D521/D514)*E514)</f>
        <v>1.6666666666666665</v>
      </c>
      <c r="F521" s="1149"/>
      <c r="G521" s="1147"/>
      <c r="H521" s="1148"/>
      <c r="I521" s="1137"/>
      <c r="J521" s="1137"/>
      <c r="K521" s="1137"/>
      <c r="L521" s="1137"/>
      <c r="M521" s="1137"/>
      <c r="N521" s="1137"/>
      <c r="O521" s="1137"/>
      <c r="P521" s="1137"/>
      <c r="Q521" s="1137"/>
      <c r="R521" s="72"/>
      <c r="S521" s="72"/>
      <c r="T521" s="72"/>
      <c r="U521" s="72"/>
      <c r="V521" s="72"/>
      <c r="W521" s="72"/>
      <c r="X521" s="72"/>
    </row>
    <row r="522" spans="1:24" ht="18.75">
      <c r="A522" s="1058">
        <v>5</v>
      </c>
      <c r="B522" s="1193" t="s">
        <v>36</v>
      </c>
      <c r="C522" s="1194" t="s">
        <v>915</v>
      </c>
      <c r="D522" s="1195">
        <v>1</v>
      </c>
      <c r="E522" s="1167">
        <f>IF(ISTEXT(D522),D522,(D522/D514)*E514)</f>
        <v>1.6666666666666665</v>
      </c>
      <c r="F522" s="1149" t="s">
        <v>328</v>
      </c>
      <c r="G522" s="1147" t="s">
        <v>187</v>
      </c>
      <c r="H522" s="1126" t="s">
        <v>931</v>
      </c>
      <c r="I522" s="1137"/>
      <c r="J522" s="1137"/>
      <c r="K522" s="1137"/>
      <c r="L522" s="1137"/>
      <c r="M522" s="1137"/>
      <c r="N522" s="1137"/>
      <c r="O522" s="1137"/>
      <c r="P522" s="1137"/>
      <c r="Q522" s="1137"/>
      <c r="R522" s="72"/>
      <c r="S522" s="72"/>
      <c r="T522" s="72"/>
      <c r="U522" s="72"/>
      <c r="V522" s="72"/>
      <c r="W522" s="72"/>
      <c r="X522" s="72"/>
    </row>
    <row r="523" spans="1:24" ht="18.75">
      <c r="A523" s="1058">
        <v>5</v>
      </c>
      <c r="B523" s="1193" t="s">
        <v>34</v>
      </c>
      <c r="C523" s="1194" t="s">
        <v>932</v>
      </c>
      <c r="D523" s="1195">
        <v>1</v>
      </c>
      <c r="E523" s="1167">
        <f>IF(ISTEXT(D523),D523,(D523/D514)*E514)</f>
        <v>1.6666666666666665</v>
      </c>
      <c r="F523" s="1149"/>
      <c r="G523" s="1147"/>
      <c r="H523" s="1148"/>
      <c r="I523" s="1137"/>
      <c r="J523" s="1137"/>
      <c r="K523" s="1137"/>
      <c r="L523" s="1137"/>
      <c r="M523" s="1137"/>
      <c r="N523" s="1137"/>
      <c r="O523" s="1137"/>
      <c r="P523" s="1137"/>
      <c r="Q523" s="1137"/>
      <c r="R523" s="72"/>
      <c r="S523" s="72"/>
      <c r="T523" s="72"/>
      <c r="U523" s="72"/>
      <c r="V523" s="72"/>
      <c r="W523" s="72"/>
      <c r="X523" s="72"/>
    </row>
    <row r="524" spans="1:24" ht="18.75">
      <c r="A524" s="1058">
        <v>5</v>
      </c>
      <c r="B524" s="1193" t="s">
        <v>933</v>
      </c>
      <c r="C524" s="1194" t="s">
        <v>86</v>
      </c>
      <c r="D524" s="1195">
        <v>2</v>
      </c>
      <c r="E524" s="1167">
        <f>IF(ISTEXT(D524),D524,(D524/D514)*E514)</f>
        <v>3.333333333333333</v>
      </c>
      <c r="F524" s="1149" t="s">
        <v>329</v>
      </c>
      <c r="G524" s="1147" t="s">
        <v>268</v>
      </c>
      <c r="H524" s="1126" t="s">
        <v>934</v>
      </c>
      <c r="I524" s="1137"/>
      <c r="J524" s="1137"/>
      <c r="K524" s="1137"/>
      <c r="L524" s="1137"/>
      <c r="M524" s="1137"/>
      <c r="N524" s="1137"/>
      <c r="O524" s="1137"/>
      <c r="P524" s="1137"/>
      <c r="Q524" s="1137"/>
      <c r="R524" s="72"/>
      <c r="S524" s="72"/>
      <c r="T524" s="72"/>
      <c r="U524" s="72"/>
      <c r="V524" s="72"/>
      <c r="W524" s="72"/>
      <c r="X524" s="72"/>
    </row>
    <row r="525" spans="1:24" ht="18.75">
      <c r="A525" s="1058">
        <v>5</v>
      </c>
      <c r="B525" s="1193" t="s">
        <v>935</v>
      </c>
      <c r="C525" s="1194"/>
      <c r="D525" s="1195"/>
      <c r="E525" s="1167">
        <f>IF(ISTEXT(D525),D525,(D525/D514)*E514)</f>
        <v>0</v>
      </c>
      <c r="F525" s="1146">
        <v>3.1</v>
      </c>
      <c r="G525" s="1147"/>
      <c r="H525" s="1148" t="s">
        <v>936</v>
      </c>
      <c r="I525" s="1137"/>
      <c r="J525" s="1137"/>
      <c r="K525" s="1137"/>
      <c r="L525" s="1137"/>
      <c r="M525" s="1137"/>
      <c r="N525" s="1137"/>
      <c r="O525" s="1137"/>
      <c r="P525" s="1137"/>
      <c r="Q525" s="1137"/>
      <c r="R525" s="72"/>
      <c r="S525" s="72"/>
      <c r="T525" s="72"/>
      <c r="U525" s="72"/>
      <c r="V525" s="72"/>
      <c r="W525" s="72"/>
      <c r="X525" s="72"/>
    </row>
    <row r="526" spans="1:24" ht="18.75">
      <c r="A526" s="1058">
        <v>5</v>
      </c>
      <c r="B526" s="1193" t="s">
        <v>38</v>
      </c>
      <c r="C526" s="1194" t="s">
        <v>294</v>
      </c>
      <c r="D526" s="1195">
        <v>0.03</v>
      </c>
      <c r="E526" s="1167">
        <f>IF(ISTEXT(D526),D526,(D526/D514)*E514)</f>
        <v>0.05</v>
      </c>
      <c r="F526" s="1146">
        <v>3.2</v>
      </c>
      <c r="G526" s="1147"/>
      <c r="H526" s="1148" t="s">
        <v>937</v>
      </c>
      <c r="I526" s="1137"/>
      <c r="J526" s="1137"/>
      <c r="K526" s="1137"/>
      <c r="L526" s="1137"/>
      <c r="M526" s="1137"/>
      <c r="N526" s="1137"/>
      <c r="O526" s="1137"/>
      <c r="P526" s="1137"/>
      <c r="Q526" s="1137"/>
      <c r="R526" s="72"/>
      <c r="S526" s="72"/>
      <c r="T526" s="72"/>
      <c r="U526" s="72"/>
      <c r="V526" s="72"/>
      <c r="W526" s="72"/>
      <c r="X526" s="72"/>
    </row>
    <row r="527" spans="1:24" ht="18.75">
      <c r="A527" s="1058">
        <v>5</v>
      </c>
      <c r="B527" s="1193" t="s">
        <v>37</v>
      </c>
      <c r="C527" s="1194" t="s">
        <v>86</v>
      </c>
      <c r="D527" s="1195">
        <v>1</v>
      </c>
      <c r="E527" s="1167">
        <f>IF(ISTEXT(D527),D527,(D527/D514)*E514)</f>
        <v>1.6666666666666665</v>
      </c>
      <c r="F527" s="1146"/>
      <c r="G527" s="1147"/>
      <c r="H527" s="1148"/>
      <c r="I527" s="1137"/>
      <c r="J527" s="1137"/>
      <c r="K527" s="1137"/>
      <c r="L527" s="1137"/>
      <c r="M527" s="1137"/>
      <c r="N527" s="1137"/>
      <c r="O527" s="1137"/>
      <c r="P527" s="1137"/>
      <c r="Q527" s="1137"/>
      <c r="R527" s="72"/>
      <c r="S527" s="72"/>
      <c r="T527" s="72"/>
      <c r="U527" s="72"/>
      <c r="V527" s="72"/>
      <c r="W527" s="72"/>
      <c r="X527" s="72"/>
    </row>
    <row r="528" spans="1:24" ht="18.75">
      <c r="A528" s="1058">
        <v>5</v>
      </c>
      <c r="B528" s="1193" t="s">
        <v>33</v>
      </c>
      <c r="C528" s="1194" t="s">
        <v>9</v>
      </c>
      <c r="D528" s="1195">
        <v>0.1</v>
      </c>
      <c r="E528" s="1167">
        <f>IF(ISTEXT(D528),D528,(D528/D514)*E514)</f>
        <v>0.16666666666666666</v>
      </c>
      <c r="F528" s="1149" t="s">
        <v>330</v>
      </c>
      <c r="G528" s="1147" t="s">
        <v>290</v>
      </c>
      <c r="H528" s="1126" t="s">
        <v>938</v>
      </c>
      <c r="I528" s="1137"/>
      <c r="J528" s="1137"/>
      <c r="K528" s="1137"/>
      <c r="L528" s="1137"/>
      <c r="M528" s="1137"/>
      <c r="N528" s="1137"/>
      <c r="O528" s="1137"/>
      <c r="P528" s="1137"/>
      <c r="Q528" s="1137"/>
      <c r="R528" s="72"/>
      <c r="S528" s="72"/>
      <c r="T528" s="72"/>
      <c r="U528" s="72"/>
      <c r="V528" s="72"/>
      <c r="W528" s="72"/>
      <c r="X528" s="72"/>
    </row>
    <row r="529" spans="1:24" ht="18.75">
      <c r="A529" s="1058">
        <v>5</v>
      </c>
      <c r="B529" s="1193"/>
      <c r="C529" s="1194"/>
      <c r="D529" s="1195"/>
      <c r="E529" s="1167">
        <f>IF(ISTEXT(D529),D529,(D529/D514)*E514)</f>
        <v>0</v>
      </c>
      <c r="F529" s="1146">
        <v>4.0999999999999996</v>
      </c>
      <c r="G529" s="1147"/>
      <c r="H529" s="1148" t="s">
        <v>939</v>
      </c>
      <c r="I529" s="1137"/>
      <c r="J529" s="1137"/>
      <c r="K529" s="1137"/>
      <c r="L529" s="1137"/>
      <c r="M529" s="1137"/>
      <c r="N529" s="1137"/>
      <c r="O529" s="1137"/>
      <c r="P529" s="1137"/>
      <c r="Q529" s="1137"/>
      <c r="R529" s="72"/>
      <c r="S529" s="72"/>
      <c r="T529" s="72"/>
      <c r="U529" s="72"/>
      <c r="V529" s="72"/>
      <c r="W529" s="72"/>
      <c r="X529" s="72"/>
    </row>
    <row r="530" spans="1:24" ht="18.75">
      <c r="A530" s="1058">
        <v>5</v>
      </c>
      <c r="B530" s="1193"/>
      <c r="C530" s="1194"/>
      <c r="D530" s="1195"/>
      <c r="E530" s="1167">
        <f>IF(ISTEXT(D530),D530,(D530/D514)*E514)</f>
        <v>0</v>
      </c>
      <c r="F530" s="1146">
        <v>4.2</v>
      </c>
      <c r="G530" s="1147"/>
      <c r="H530" s="1148" t="s">
        <v>97</v>
      </c>
      <c r="I530" s="1137"/>
      <c r="J530" s="1137"/>
      <c r="K530" s="1137"/>
      <c r="L530" s="1137"/>
      <c r="M530" s="1137"/>
      <c r="N530" s="1137"/>
      <c r="O530" s="1137"/>
      <c r="P530" s="1137"/>
      <c r="Q530" s="1137"/>
      <c r="R530" s="72"/>
      <c r="S530" s="72"/>
      <c r="T530" s="72"/>
      <c r="U530" s="72"/>
      <c r="V530" s="72"/>
      <c r="W530" s="72"/>
      <c r="X530" s="72"/>
    </row>
    <row r="531" spans="1:24" ht="18.75">
      <c r="A531" s="1058">
        <v>5</v>
      </c>
      <c r="B531" s="1193"/>
      <c r="C531" s="1194"/>
      <c r="D531" s="1195"/>
      <c r="E531" s="1167">
        <f>IF(ISTEXT(D531),D531,(D531/D514)*E514)</f>
        <v>0</v>
      </c>
      <c r="F531" s="1146">
        <v>4.3</v>
      </c>
      <c r="G531" s="1147"/>
      <c r="H531" s="1148" t="s">
        <v>98</v>
      </c>
      <c r="I531" s="1137"/>
      <c r="J531" s="1137"/>
      <c r="K531" s="1137"/>
      <c r="L531" s="1137"/>
      <c r="M531" s="1137"/>
      <c r="N531" s="1137"/>
      <c r="O531" s="1137"/>
      <c r="P531" s="1137"/>
      <c r="Q531" s="1137"/>
      <c r="R531" s="72"/>
      <c r="S531" s="72"/>
      <c r="T531" s="72"/>
      <c r="U531" s="72"/>
      <c r="V531" s="72"/>
      <c r="W531" s="72"/>
      <c r="X531" s="72"/>
    </row>
    <row r="532" spans="1:24" ht="18.75">
      <c r="A532" s="1058">
        <v>5</v>
      </c>
      <c r="B532" s="1193"/>
      <c r="C532" s="1194"/>
      <c r="D532" s="1195"/>
      <c r="E532" s="1167">
        <f>IF(ISTEXT(D532),D532,(D532/D514)*E514)</f>
        <v>0</v>
      </c>
      <c r="F532" s="1146"/>
      <c r="G532" s="1147"/>
      <c r="H532" s="1148"/>
      <c r="I532" s="1137"/>
      <c r="J532" s="1137"/>
      <c r="K532" s="1137"/>
      <c r="L532" s="1137"/>
      <c r="M532" s="1137"/>
      <c r="N532" s="1137"/>
      <c r="O532" s="1137"/>
      <c r="P532" s="1137"/>
      <c r="Q532" s="1137"/>
      <c r="R532" s="72"/>
      <c r="S532" s="72"/>
      <c r="T532" s="72"/>
      <c r="U532" s="72"/>
      <c r="V532" s="72"/>
      <c r="W532" s="72"/>
      <c r="X532" s="72"/>
    </row>
    <row r="533" spans="1:24" ht="18.75">
      <c r="A533" s="1058">
        <v>5</v>
      </c>
      <c r="B533" s="1193"/>
      <c r="C533" s="1194"/>
      <c r="D533" s="1195"/>
      <c r="E533" s="1167">
        <f>IF(ISTEXT(D533),D533,(D533/D514)*E514)</f>
        <v>0</v>
      </c>
      <c r="F533" s="1146"/>
      <c r="G533" s="1147" t="s">
        <v>291</v>
      </c>
      <c r="H533" s="1148" t="s">
        <v>91</v>
      </c>
      <c r="I533" s="1137"/>
      <c r="J533" s="1137"/>
      <c r="K533" s="1137"/>
      <c r="L533" s="1137"/>
      <c r="M533" s="1137"/>
      <c r="N533" s="1137"/>
      <c r="O533" s="1137"/>
      <c r="P533" s="1137"/>
      <c r="Q533" s="1137"/>
      <c r="R533" s="72"/>
      <c r="S533" s="72"/>
      <c r="T533" s="72"/>
      <c r="U533" s="72"/>
      <c r="V533" s="72"/>
      <c r="W533" s="72"/>
      <c r="X533" s="72"/>
    </row>
    <row r="534" spans="1:24" ht="18.75">
      <c r="A534" s="1058">
        <v>5</v>
      </c>
      <c r="B534" s="1193"/>
      <c r="C534" s="1194"/>
      <c r="D534" s="1195"/>
      <c r="E534" s="1167">
        <f>IF(ISTEXT(D534),D534,(D534/D514)*E514)</f>
        <v>0</v>
      </c>
      <c r="F534" s="1146"/>
      <c r="G534" s="1147"/>
      <c r="H534" s="1148" t="s">
        <v>92</v>
      </c>
      <c r="I534" s="1137"/>
      <c r="J534" s="1137"/>
      <c r="K534" s="1137"/>
      <c r="L534" s="1137"/>
      <c r="M534" s="1137"/>
      <c r="N534" s="1137"/>
      <c r="O534" s="1137"/>
      <c r="P534" s="1137"/>
      <c r="Q534" s="1137"/>
      <c r="R534" s="1137"/>
      <c r="S534" s="72"/>
      <c r="T534" s="72"/>
      <c r="U534" s="72"/>
      <c r="V534" s="72"/>
      <c r="W534" s="72"/>
      <c r="X534" s="72"/>
    </row>
    <row r="535" spans="1:24" ht="18.75">
      <c r="A535" s="1058">
        <v>5</v>
      </c>
      <c r="B535" s="1193"/>
      <c r="C535" s="1194"/>
      <c r="D535" s="1195"/>
      <c r="E535" s="1167">
        <f>IF(ISTEXT(D535),D535,(D535/D514)*E514)</f>
        <v>0</v>
      </c>
      <c r="F535" s="1146"/>
      <c r="G535" s="1147"/>
      <c r="H535" s="1148" t="s">
        <v>93</v>
      </c>
      <c r="I535" s="1137"/>
      <c r="J535" s="1137"/>
      <c r="K535" s="1137"/>
      <c r="L535" s="1137"/>
      <c r="M535" s="1137"/>
      <c r="N535" s="1137"/>
      <c r="O535" s="1137"/>
      <c r="P535" s="1137"/>
      <c r="Q535" s="1137"/>
      <c r="R535" s="72"/>
      <c r="S535" s="72"/>
      <c r="T535" s="72"/>
      <c r="U535" s="72"/>
      <c r="V535" s="72"/>
      <c r="W535" s="72"/>
      <c r="X535" s="72"/>
    </row>
    <row r="536" spans="1:24" ht="18.75">
      <c r="A536" s="1058">
        <v>5</v>
      </c>
      <c r="B536" s="1193"/>
      <c r="C536" s="1194"/>
      <c r="D536" s="1195"/>
      <c r="E536" s="1167">
        <f>IF(ISTEXT(D536),D536,(D536/D514)*E514)</f>
        <v>0</v>
      </c>
      <c r="F536" s="1146"/>
      <c r="G536" s="1147"/>
      <c r="H536" s="1148" t="s">
        <v>99</v>
      </c>
      <c r="I536" s="1137"/>
      <c r="J536" s="1137"/>
      <c r="K536" s="1137"/>
      <c r="L536" s="1137"/>
      <c r="M536" s="1137"/>
      <c r="N536" s="1137"/>
      <c r="O536" s="1137"/>
      <c r="P536" s="1137"/>
      <c r="Q536" s="1137"/>
      <c r="R536" s="72"/>
      <c r="S536" s="72"/>
      <c r="T536" s="72"/>
      <c r="U536" s="72"/>
      <c r="V536" s="72"/>
      <c r="W536" s="72"/>
      <c r="X536" s="72"/>
    </row>
    <row r="537" spans="1:24" ht="18.75">
      <c r="A537" s="1058">
        <v>5</v>
      </c>
      <c r="B537" s="1193"/>
      <c r="C537" s="1194"/>
      <c r="D537" s="1195"/>
      <c r="E537" s="1167">
        <f>IF(ISTEXT(D537),D537,(D537/D514)*E514)</f>
        <v>0</v>
      </c>
      <c r="F537" s="1146"/>
      <c r="G537" s="1147"/>
      <c r="H537" s="1148" t="s">
        <v>100</v>
      </c>
      <c r="I537" s="1137"/>
      <c r="J537" s="1137"/>
      <c r="K537" s="1137"/>
      <c r="L537" s="1137"/>
      <c r="M537" s="1137"/>
      <c r="N537" s="1137"/>
      <c r="O537" s="1137"/>
      <c r="P537" s="1137"/>
      <c r="Q537" s="1137"/>
      <c r="R537" s="72"/>
      <c r="S537" s="72"/>
      <c r="T537" s="72"/>
      <c r="U537" s="72"/>
      <c r="V537" s="72"/>
      <c r="W537" s="72"/>
      <c r="X537" s="72"/>
    </row>
    <row r="538" spans="1:24" ht="18.75">
      <c r="A538" s="1058">
        <v>5</v>
      </c>
      <c r="B538" s="1193"/>
      <c r="C538" s="1194"/>
      <c r="D538" s="1195"/>
      <c r="E538" s="1167">
        <f>IF(ISTEXT(D538),D538,(D538/D514)*E514)</f>
        <v>0</v>
      </c>
      <c r="F538" s="1146"/>
      <c r="G538" s="1147"/>
      <c r="H538" s="1148" t="s">
        <v>101</v>
      </c>
      <c r="I538" s="1137"/>
      <c r="J538" s="1137"/>
      <c r="K538" s="1137"/>
      <c r="L538" s="1137"/>
      <c r="M538" s="1137"/>
      <c r="N538" s="1137"/>
      <c r="O538" s="1137"/>
      <c r="P538" s="1137"/>
      <c r="Q538" s="1137"/>
      <c r="R538" s="72"/>
      <c r="S538" s="72"/>
      <c r="T538" s="72"/>
      <c r="U538" s="72"/>
      <c r="V538" s="72"/>
      <c r="W538" s="72"/>
      <c r="X538" s="72"/>
    </row>
    <row r="539" spans="1:24" ht="18.75">
      <c r="A539" s="1058">
        <v>5</v>
      </c>
      <c r="B539" s="1193"/>
      <c r="C539" s="1194" t="s">
        <v>294</v>
      </c>
      <c r="D539" s="1195"/>
      <c r="E539" s="1167">
        <f>IF(ISTEXT(D539),D539,(D539/D514)*E514)</f>
        <v>0</v>
      </c>
      <c r="F539" s="1149"/>
      <c r="G539" s="1147"/>
      <c r="H539" s="1126"/>
      <c r="I539" s="1137"/>
      <c r="J539" s="1137"/>
      <c r="K539" s="1137"/>
      <c r="L539" s="1137"/>
      <c r="M539" s="1137"/>
      <c r="N539" s="1137"/>
      <c r="O539" s="1137"/>
      <c r="P539" s="1137"/>
      <c r="Q539" s="1137"/>
      <c r="R539" s="72"/>
      <c r="S539" s="72"/>
      <c r="T539" s="72"/>
      <c r="U539" s="72"/>
      <c r="V539" s="72"/>
      <c r="W539" s="72"/>
      <c r="X539" s="72"/>
    </row>
    <row r="540" spans="1:24" ht="18.75">
      <c r="A540" s="1058">
        <v>5</v>
      </c>
      <c r="B540" s="1193"/>
      <c r="C540" s="1194" t="s">
        <v>9</v>
      </c>
      <c r="D540" s="1195"/>
      <c r="E540" s="1167">
        <f>IF(ISTEXT(D540),D540,(D540/D514)*E514)</f>
        <v>0</v>
      </c>
      <c r="F540" s="1149"/>
      <c r="G540" s="1147"/>
      <c r="H540" s="1126"/>
      <c r="I540" s="1137"/>
      <c r="J540" s="1137"/>
      <c r="K540" s="1137"/>
      <c r="L540" s="1137"/>
      <c r="M540" s="1137"/>
      <c r="N540" s="1137"/>
      <c r="O540" s="1137"/>
      <c r="P540" s="1137"/>
      <c r="Q540" s="1137"/>
      <c r="R540" s="72"/>
      <c r="S540" s="72"/>
      <c r="T540" s="72"/>
      <c r="U540" s="72"/>
      <c r="V540" s="72"/>
      <c r="W540" s="72"/>
      <c r="X540" s="72"/>
    </row>
    <row r="541" spans="1:24" ht="18.75">
      <c r="A541" s="1058">
        <v>5</v>
      </c>
      <c r="B541" s="1193"/>
      <c r="C541" s="1194" t="s">
        <v>86</v>
      </c>
      <c r="D541" s="1195"/>
      <c r="E541" s="1167">
        <f>IF(ISTEXT(D541),D541,(D541/D514)*E514)</f>
        <v>0</v>
      </c>
      <c r="F541" s="1149"/>
      <c r="G541" s="1147"/>
      <c r="H541" s="1126"/>
      <c r="I541" s="1137"/>
      <c r="J541" s="1137"/>
      <c r="K541" s="1137"/>
      <c r="L541" s="1137"/>
      <c r="M541" s="1137"/>
      <c r="N541" s="1137"/>
      <c r="O541" s="1137"/>
      <c r="P541" s="1137"/>
      <c r="Q541" s="1137"/>
      <c r="R541" s="72"/>
      <c r="S541" s="72"/>
      <c r="T541" s="72"/>
      <c r="U541" s="72"/>
      <c r="V541" s="72"/>
      <c r="W541" s="72"/>
      <c r="X541" s="72"/>
    </row>
    <row r="542" spans="1:24" ht="18.75">
      <c r="A542" s="1058">
        <v>5</v>
      </c>
      <c r="B542" s="1193"/>
      <c r="C542" s="1194" t="s">
        <v>84</v>
      </c>
      <c r="D542" s="1195"/>
      <c r="E542" s="1167">
        <f>IF(ISTEXT(D542),D542,(D542/D514)*E514)</f>
        <v>0</v>
      </c>
      <c r="F542" s="1149"/>
      <c r="G542" s="1147"/>
      <c r="H542" s="1126"/>
      <c r="I542" s="1137"/>
      <c r="J542" s="1137"/>
      <c r="K542" s="1137"/>
      <c r="L542" s="1137"/>
      <c r="M542" s="1137"/>
      <c r="N542" s="1137"/>
      <c r="O542" s="1137"/>
      <c r="P542" s="1137"/>
      <c r="Q542" s="1137"/>
      <c r="R542" s="72"/>
      <c r="S542" s="72"/>
      <c r="T542" s="72"/>
      <c r="U542" s="72"/>
      <c r="V542" s="72"/>
      <c r="W542" s="72"/>
      <c r="X542" s="72"/>
    </row>
    <row r="543" spans="1:24" ht="18.75">
      <c r="A543" s="1058">
        <v>5</v>
      </c>
      <c r="B543" s="1193"/>
      <c r="C543" s="1194" t="s">
        <v>915</v>
      </c>
      <c r="D543" s="1195"/>
      <c r="E543" s="1167">
        <f>IF(ISTEXT(D543),D543,(D543/D514)*E514)</f>
        <v>0</v>
      </c>
      <c r="F543" s="1149"/>
      <c r="G543" s="1147"/>
      <c r="H543" s="1126"/>
      <c r="I543" s="1137"/>
      <c r="J543" s="1137"/>
      <c r="K543" s="1137"/>
      <c r="L543" s="1137"/>
      <c r="M543" s="1137"/>
      <c r="N543" s="1137"/>
      <c r="O543" s="1137"/>
      <c r="P543" s="1137"/>
      <c r="Q543" s="1137"/>
      <c r="R543" s="72"/>
      <c r="S543" s="72"/>
      <c r="T543" s="72"/>
      <c r="U543" s="72"/>
      <c r="V543" s="72"/>
      <c r="W543" s="72"/>
      <c r="X543" s="72"/>
    </row>
    <row r="544" spans="1:24" ht="19.5" thickBot="1">
      <c r="A544" s="1142"/>
      <c r="B544" s="1143"/>
      <c r="C544" s="1144"/>
      <c r="D544" s="1145"/>
      <c r="E544" s="1131">
        <f>IF(ISTEXT(D544),D544,(D544/D514)*E514)</f>
        <v>0</v>
      </c>
      <c r="F544" s="514"/>
      <c r="G544" s="514"/>
      <c r="H544" s="514"/>
      <c r="I544" s="514"/>
      <c r="J544" s="514"/>
      <c r="K544" s="514"/>
      <c r="L544" s="514"/>
      <c r="M544" s="514"/>
      <c r="N544" s="514"/>
      <c r="O544" s="514"/>
      <c r="P544" s="514"/>
      <c r="Q544" s="514"/>
      <c r="R544" s="514"/>
      <c r="S544" s="514"/>
      <c r="T544" s="514"/>
      <c r="U544" s="514"/>
      <c r="V544" s="514"/>
      <c r="W544" s="514"/>
      <c r="X544" s="514"/>
    </row>
    <row r="545" spans="1:24" ht="18">
      <c r="A545" s="1154"/>
      <c r="B545" s="1155"/>
      <c r="C545" s="1156"/>
      <c r="D545" s="1156"/>
      <c r="E545" s="1156"/>
      <c r="F545" s="1157"/>
      <c r="G545" s="1158"/>
      <c r="H545" s="547"/>
      <c r="I545" s="547"/>
      <c r="J545" s="547"/>
      <c r="K545" s="547"/>
      <c r="L545" s="547"/>
      <c r="M545" s="547"/>
      <c r="N545" s="547"/>
      <c r="O545" s="547"/>
      <c r="P545" s="547"/>
      <c r="Q545" s="547"/>
      <c r="R545" s="547"/>
      <c r="S545" s="547"/>
      <c r="T545" s="547"/>
      <c r="U545" s="547"/>
      <c r="V545" s="547"/>
      <c r="W545" s="547"/>
      <c r="X545" s="547"/>
    </row>
    <row r="546" spans="1:24" ht="18.75" thickBot="1">
      <c r="A546" s="1154"/>
      <c r="B546" s="548"/>
      <c r="C546" s="548"/>
      <c r="D546" s="548"/>
      <c r="E546" s="548"/>
      <c r="F546" s="1159"/>
      <c r="G546" s="1159"/>
      <c r="H546" s="1159"/>
      <c r="I546" s="1159"/>
      <c r="J546" s="1159"/>
      <c r="K546" s="1159"/>
      <c r="L546" s="1159"/>
      <c r="M546" s="1159"/>
      <c r="N546" s="1160"/>
      <c r="O546" s="1160"/>
      <c r="P546" s="1160"/>
      <c r="Q546" s="1160"/>
      <c r="R546" s="1160"/>
      <c r="S546" s="1160"/>
      <c r="T546" s="1160"/>
      <c r="U546" s="1160"/>
      <c r="V546" s="1160"/>
      <c r="W546" s="1160"/>
      <c r="X546" s="1160"/>
    </row>
    <row r="547" spans="1:24" ht="18">
      <c r="A547" s="1111">
        <f>ROW()</f>
        <v>547</v>
      </c>
      <c r="B547" s="1196" t="s">
        <v>940</v>
      </c>
      <c r="C547" s="1197" t="s">
        <v>162</v>
      </c>
      <c r="D547" s="1197" t="s">
        <v>162</v>
      </c>
      <c r="E547" s="1114" t="s">
        <v>178</v>
      </c>
      <c r="F547" s="1115" t="s">
        <v>917</v>
      </c>
      <c r="G547" s="1115"/>
      <c r="H547" s="1115"/>
      <c r="I547" s="1115"/>
      <c r="J547" s="1115"/>
      <c r="K547" s="1116"/>
      <c r="L547" s="1117"/>
      <c r="M547" s="1117"/>
      <c r="N547" s="1118"/>
      <c r="O547" s="1119" t="s">
        <v>918</v>
      </c>
      <c r="P547" s="1118"/>
      <c r="Q547" s="1118"/>
      <c r="R547" s="1118"/>
      <c r="S547" s="1118"/>
      <c r="T547" s="1118"/>
      <c r="U547" s="1118"/>
      <c r="V547" s="1118"/>
      <c r="W547" s="1118"/>
      <c r="X547" s="1118"/>
    </row>
    <row r="548" spans="1:24" ht="20.25" customHeight="1">
      <c r="A548" s="1198"/>
      <c r="B548" s="2558" t="s">
        <v>919</v>
      </c>
      <c r="C548" s="2527" t="s">
        <v>436</v>
      </c>
      <c r="D548" s="2528">
        <v>4</v>
      </c>
      <c r="E548" s="2529">
        <v>10</v>
      </c>
      <c r="F548" s="1122" t="s">
        <v>163</v>
      </c>
      <c r="G548" s="1123" t="s">
        <v>102</v>
      </c>
      <c r="H548" s="1124"/>
      <c r="I548" s="1124"/>
      <c r="J548" s="1124"/>
      <c r="K548" s="1124"/>
      <c r="L548" s="1125"/>
      <c r="M548" s="1126"/>
      <c r="N548" s="1126"/>
      <c r="O548" s="1126"/>
      <c r="P548" s="1126"/>
      <c r="Q548" s="1126"/>
      <c r="R548" s="1126"/>
      <c r="S548" s="1126"/>
      <c r="T548" s="1126"/>
      <c r="U548" s="1126"/>
      <c r="V548" s="1126"/>
      <c r="W548" s="1126"/>
      <c r="X548" s="1126"/>
    </row>
    <row r="549" spans="1:24" ht="18.75" customHeight="1">
      <c r="A549" s="1198"/>
      <c r="B549" s="2558"/>
      <c r="C549" s="2527"/>
      <c r="D549" s="2528"/>
      <c r="E549" s="2529"/>
      <c r="F549" s="1127"/>
      <c r="G549" s="1127"/>
      <c r="H549" s="1127"/>
      <c r="I549" s="1127"/>
      <c r="J549" s="1127"/>
      <c r="K549" s="1127"/>
      <c r="L549" s="1126"/>
      <c r="M549" s="1126"/>
      <c r="N549" s="1126"/>
      <c r="O549" s="1126"/>
      <c r="P549" s="1126"/>
      <c r="Q549" s="1126"/>
      <c r="R549" s="72"/>
      <c r="S549" s="72"/>
      <c r="T549" s="72"/>
      <c r="U549" s="72"/>
      <c r="V549" s="72"/>
      <c r="W549" s="72"/>
      <c r="X549" s="72"/>
    </row>
    <row r="550" spans="1:24" ht="18.75">
      <c r="A550" s="1198"/>
      <c r="B550" s="1199" t="s">
        <v>920</v>
      </c>
      <c r="C550" s="1200"/>
      <c r="D550" s="1201"/>
      <c r="E550" s="1167">
        <f>IF(ISTEXT(D550),D550,(D550/D548)*E548)</f>
        <v>0</v>
      </c>
      <c r="F550" s="1132" t="s">
        <v>921</v>
      </c>
      <c r="G550" s="1133"/>
      <c r="H550" s="1133"/>
      <c r="I550" s="1134"/>
      <c r="J550" s="1135"/>
      <c r="K550" s="1136" t="s">
        <v>922</v>
      </c>
      <c r="L550" s="1137"/>
      <c r="M550" s="1137"/>
      <c r="N550" s="1137"/>
      <c r="O550" s="1138" t="s">
        <v>923</v>
      </c>
      <c r="P550" s="1137"/>
      <c r="Q550" s="1137"/>
      <c r="R550" s="72"/>
      <c r="S550" s="72"/>
      <c r="T550" s="72"/>
      <c r="U550" s="72"/>
      <c r="V550" s="72"/>
      <c r="W550" s="72"/>
      <c r="X550" s="72"/>
    </row>
    <row r="551" spans="1:24" ht="18.75">
      <c r="A551" s="1202"/>
      <c r="B551" s="2573" t="s">
        <v>910</v>
      </c>
      <c r="C551" s="2575" t="s">
        <v>171</v>
      </c>
      <c r="D551" s="2577" t="s">
        <v>911</v>
      </c>
      <c r="E551" s="1167"/>
      <c r="F551" s="1139"/>
      <c r="G551" s="1140"/>
      <c r="H551" s="1140"/>
      <c r="I551" s="1141"/>
      <c r="J551" s="1141"/>
      <c r="K551" s="1137"/>
      <c r="L551" s="1137"/>
      <c r="M551" s="1137"/>
      <c r="N551" s="1137"/>
      <c r="O551" s="1137"/>
      <c r="P551" s="1137"/>
      <c r="Q551" s="1137"/>
      <c r="R551" s="72"/>
      <c r="S551" s="72"/>
      <c r="T551" s="72"/>
      <c r="U551" s="72"/>
      <c r="V551" s="72"/>
      <c r="W551" s="72"/>
      <c r="X551" s="72"/>
    </row>
    <row r="552" spans="1:24" ht="18.75">
      <c r="A552" s="1202"/>
      <c r="B552" s="2574"/>
      <c r="C552" s="2576"/>
      <c r="D552" s="2578"/>
      <c r="E552" s="1167"/>
      <c r="F552" s="1149"/>
      <c r="G552" s="1147"/>
      <c r="H552" s="1126"/>
      <c r="I552" s="1137"/>
      <c r="J552" s="1137"/>
      <c r="K552" s="1137"/>
      <c r="L552" s="1137"/>
      <c r="M552" s="1137"/>
      <c r="N552" s="1137"/>
      <c r="O552" s="1137"/>
      <c r="P552" s="1137"/>
      <c r="Q552" s="1137"/>
      <c r="R552" s="72"/>
      <c r="S552" s="72"/>
      <c r="T552" s="72"/>
      <c r="U552" s="72"/>
      <c r="V552" s="72"/>
      <c r="W552" s="72"/>
      <c r="X552" s="72"/>
    </row>
    <row r="553" spans="1:24" ht="18.75">
      <c r="A553" s="1142"/>
      <c r="B553" s="1143"/>
      <c r="C553" s="1144"/>
      <c r="D553" s="1145"/>
      <c r="E553" s="1167">
        <f>IF(ISTEXT(D553),D553,(D553/D548)*E548)</f>
        <v>0</v>
      </c>
      <c r="F553" s="1146"/>
      <c r="G553" s="1147"/>
      <c r="H553" s="1148" t="s">
        <v>941</v>
      </c>
      <c r="I553" s="1137"/>
      <c r="J553" s="1137"/>
      <c r="K553" s="1137"/>
      <c r="L553" s="1137"/>
      <c r="M553" s="1137"/>
      <c r="N553" s="1137"/>
      <c r="O553" s="1137"/>
      <c r="P553" s="1137"/>
      <c r="Q553" s="1137"/>
      <c r="R553" s="72"/>
      <c r="S553" s="72"/>
      <c r="T553" s="72"/>
      <c r="U553" s="72"/>
      <c r="V553" s="72"/>
      <c r="W553" s="72"/>
      <c r="X553" s="72"/>
    </row>
    <row r="554" spans="1:24" ht="18.75">
      <c r="A554" s="1058">
        <v>6</v>
      </c>
      <c r="B554" s="1203" t="s">
        <v>25</v>
      </c>
      <c r="C554" s="1204" t="s">
        <v>9</v>
      </c>
      <c r="D554" s="1205">
        <v>0.25</v>
      </c>
      <c r="E554" s="1167">
        <f>IF(ISTEXT(D554),D554,(D554/D548)*E548)</f>
        <v>0.625</v>
      </c>
      <c r="F554" s="1146">
        <v>1.1000000000000001</v>
      </c>
      <c r="G554" s="1147"/>
      <c r="H554" s="1148" t="s">
        <v>942</v>
      </c>
      <c r="I554" s="1137"/>
      <c r="J554" s="1137"/>
      <c r="K554" s="1137"/>
      <c r="L554" s="1137"/>
      <c r="M554" s="1137"/>
      <c r="N554" s="1137"/>
      <c r="O554" s="1137"/>
      <c r="P554" s="1137"/>
      <c r="Q554" s="1137"/>
      <c r="R554" s="72"/>
      <c r="S554" s="72"/>
      <c r="T554" s="72"/>
      <c r="U554" s="72"/>
      <c r="V554" s="72"/>
      <c r="W554" s="72"/>
      <c r="X554" s="72"/>
    </row>
    <row r="555" spans="1:24" ht="18.75">
      <c r="A555" s="1058">
        <v>6</v>
      </c>
      <c r="B555" s="1203" t="s">
        <v>42</v>
      </c>
      <c r="C555" s="1204" t="s">
        <v>9</v>
      </c>
      <c r="D555" s="1205">
        <v>1.2E-4</v>
      </c>
      <c r="E555" s="1167">
        <f>IF(ISTEXT(D555),D555,(D555/D548)*E548)</f>
        <v>3.0000000000000003E-4</v>
      </c>
      <c r="F555" s="1146">
        <v>1.2</v>
      </c>
      <c r="G555" s="1147"/>
      <c r="H555" s="1148" t="s">
        <v>943</v>
      </c>
      <c r="I555" s="1137"/>
      <c r="J555" s="1137"/>
      <c r="K555" s="1137"/>
      <c r="L555" s="1137"/>
      <c r="M555" s="1137"/>
      <c r="N555" s="1137"/>
      <c r="O555" s="1137"/>
      <c r="P555" s="1137"/>
      <c r="Q555" s="1137"/>
      <c r="R555" s="72"/>
      <c r="S555" s="72"/>
      <c r="T555" s="72"/>
      <c r="U555" s="72"/>
      <c r="V555" s="72"/>
      <c r="W555" s="72"/>
      <c r="X555" s="72"/>
    </row>
    <row r="556" spans="1:24" ht="18.75">
      <c r="A556" s="1058">
        <v>6</v>
      </c>
      <c r="B556" s="1203" t="s">
        <v>43</v>
      </c>
      <c r="C556" s="1204" t="s">
        <v>9</v>
      </c>
      <c r="D556" s="1205">
        <v>6.0000000000000001E-3</v>
      </c>
      <c r="E556" s="1167">
        <f>IF(ISTEXT(D556),D556,(D556/D548)*E548)</f>
        <v>1.4999999999999999E-2</v>
      </c>
      <c r="F556" s="1146">
        <v>1.3</v>
      </c>
      <c r="G556" s="1147"/>
      <c r="H556" s="1148" t="s">
        <v>944</v>
      </c>
      <c r="I556" s="1137"/>
      <c r="J556" s="1137"/>
      <c r="K556" s="1137"/>
      <c r="L556" s="1137"/>
      <c r="M556" s="1137"/>
      <c r="N556" s="1137"/>
      <c r="O556" s="1137"/>
      <c r="P556" s="1137"/>
      <c r="Q556" s="1137"/>
      <c r="R556" s="72"/>
      <c r="S556" s="72"/>
      <c r="T556" s="72"/>
      <c r="U556" s="72"/>
      <c r="V556" s="72"/>
      <c r="W556" s="72"/>
      <c r="X556" s="72"/>
    </row>
    <row r="557" spans="1:24" ht="18.75">
      <c r="A557" s="1058">
        <v>6</v>
      </c>
      <c r="B557" s="1203" t="s">
        <v>41</v>
      </c>
      <c r="C557" s="1204" t="s">
        <v>62</v>
      </c>
      <c r="D557" s="1205">
        <v>7.4999999999999997E-2</v>
      </c>
      <c r="E557" s="1167">
        <f>IF(ISTEXT(D557),D557,(D557/D548)*E548)</f>
        <v>0.1875</v>
      </c>
      <c r="F557" s="1146"/>
      <c r="G557" s="1147"/>
      <c r="H557" s="1148"/>
      <c r="I557" s="1137"/>
      <c r="J557" s="1137"/>
      <c r="K557" s="1137"/>
      <c r="L557" s="1137"/>
      <c r="M557" s="1137"/>
      <c r="N557" s="1137"/>
      <c r="O557" s="1137"/>
      <c r="P557" s="1137"/>
      <c r="Q557" s="1137"/>
      <c r="R557" s="72"/>
      <c r="S557" s="72"/>
      <c r="T557" s="72"/>
      <c r="U557" s="72"/>
      <c r="V557" s="72"/>
      <c r="W557" s="72"/>
      <c r="X557" s="72"/>
    </row>
    <row r="558" spans="1:24" ht="18.75">
      <c r="A558" s="1058">
        <v>6</v>
      </c>
      <c r="B558" s="1203" t="s">
        <v>45</v>
      </c>
      <c r="C558" s="1204" t="s">
        <v>9</v>
      </c>
      <c r="D558" s="1205">
        <v>0.25</v>
      </c>
      <c r="E558" s="1167">
        <f>IF(ISTEXT(D558),D558,(D558/D548)*E548)</f>
        <v>0.625</v>
      </c>
      <c r="F558" s="1149" t="s">
        <v>328</v>
      </c>
      <c r="G558" s="1147" t="s">
        <v>187</v>
      </c>
      <c r="H558" s="1126" t="s">
        <v>945</v>
      </c>
      <c r="I558" s="1137"/>
      <c r="J558" s="1137"/>
      <c r="K558" s="1137"/>
      <c r="L558" s="1137"/>
      <c r="M558" s="1137"/>
      <c r="N558" s="1137"/>
      <c r="O558" s="1137"/>
      <c r="P558" s="1137"/>
      <c r="Q558" s="1137"/>
      <c r="R558" s="72"/>
      <c r="S558" s="72"/>
      <c r="T558" s="72"/>
      <c r="U558" s="72"/>
      <c r="V558" s="72"/>
      <c r="W558" s="72"/>
      <c r="X558" s="72"/>
    </row>
    <row r="559" spans="1:24" ht="18.75">
      <c r="A559" s="1058">
        <v>6</v>
      </c>
      <c r="B559" s="1203" t="s">
        <v>44</v>
      </c>
      <c r="C559" s="1204" t="s">
        <v>9</v>
      </c>
      <c r="D559" s="1205">
        <v>1.4999999999999999E-2</v>
      </c>
      <c r="E559" s="1167">
        <f>IF(ISTEXT(D559),D559,(D559/D548)*E548)</f>
        <v>3.7499999999999999E-2</v>
      </c>
      <c r="F559" s="1146">
        <v>2.1</v>
      </c>
      <c r="G559" s="1147"/>
      <c r="H559" s="1148" t="s">
        <v>946</v>
      </c>
      <c r="I559" s="1137"/>
      <c r="J559" s="1137"/>
      <c r="K559" s="1137"/>
      <c r="L559" s="1137"/>
      <c r="M559" s="1137"/>
      <c r="N559" s="1137"/>
      <c r="O559" s="1137"/>
      <c r="P559" s="1137"/>
      <c r="Q559" s="1137"/>
      <c r="R559" s="72"/>
      <c r="S559" s="72"/>
      <c r="T559" s="72"/>
      <c r="U559" s="72"/>
      <c r="V559" s="72"/>
      <c r="W559" s="72"/>
      <c r="X559" s="72"/>
    </row>
    <row r="560" spans="1:24" ht="18.75">
      <c r="A560" s="1058">
        <v>6</v>
      </c>
      <c r="B560" s="1203" t="s">
        <v>46</v>
      </c>
      <c r="C560" s="1204" t="s">
        <v>9</v>
      </c>
      <c r="D560" s="1205">
        <v>0.02</v>
      </c>
      <c r="E560" s="1167">
        <f>IF(ISTEXT(D560),D560,(D560/D548)*E548)</f>
        <v>0.05</v>
      </c>
      <c r="F560" s="1146">
        <v>2.2000000000000002</v>
      </c>
      <c r="G560" s="1147"/>
      <c r="H560" s="1148" t="s">
        <v>110</v>
      </c>
      <c r="I560" s="1137"/>
      <c r="J560" s="1137"/>
      <c r="K560" s="1137"/>
      <c r="L560" s="1137"/>
      <c r="M560" s="1137"/>
      <c r="N560" s="1137"/>
      <c r="O560" s="1137"/>
      <c r="P560" s="1137"/>
      <c r="Q560" s="1137"/>
      <c r="R560" s="72"/>
      <c r="S560" s="72"/>
      <c r="T560" s="72"/>
      <c r="U560" s="72"/>
      <c r="V560" s="72"/>
      <c r="W560" s="72"/>
      <c r="X560" s="72"/>
    </row>
    <row r="561" spans="1:24" ht="18.75">
      <c r="A561" s="1058">
        <v>6</v>
      </c>
      <c r="B561" s="1203" t="s">
        <v>47</v>
      </c>
      <c r="C561" s="1204" t="s">
        <v>9</v>
      </c>
      <c r="D561" s="1205">
        <v>0.12</v>
      </c>
      <c r="E561" s="1167">
        <f>IF(ISTEXT(D561),D561,(D561/D548)*E548)</f>
        <v>0.3</v>
      </c>
      <c r="F561" s="1146"/>
      <c r="G561" s="1147"/>
      <c r="H561" s="1148"/>
      <c r="I561" s="1137"/>
      <c r="J561" s="1137"/>
      <c r="K561" s="1137"/>
      <c r="L561" s="1137"/>
      <c r="M561" s="1137"/>
      <c r="N561" s="1137"/>
      <c r="O561" s="1137"/>
      <c r="P561" s="1137"/>
      <c r="Q561" s="1137"/>
      <c r="R561" s="72"/>
      <c r="S561" s="72"/>
      <c r="T561" s="72"/>
      <c r="U561" s="72"/>
      <c r="V561" s="72"/>
      <c r="W561" s="72"/>
      <c r="X561" s="72"/>
    </row>
    <row r="562" spans="1:24" ht="18.75">
      <c r="A562" s="1058">
        <v>6</v>
      </c>
      <c r="B562" s="1203" t="s">
        <v>48</v>
      </c>
      <c r="C562" s="1204" t="s">
        <v>9</v>
      </c>
      <c r="D562" s="1205">
        <v>0.02</v>
      </c>
      <c r="E562" s="1167">
        <f>IF(ISTEXT(D562),D562,(D562/D548)*E548)</f>
        <v>0.05</v>
      </c>
      <c r="F562" s="1149" t="s">
        <v>329</v>
      </c>
      <c r="G562" s="1147" t="s">
        <v>268</v>
      </c>
      <c r="H562" s="1126" t="s">
        <v>947</v>
      </c>
      <c r="I562" s="1137"/>
      <c r="J562" s="1137"/>
      <c r="K562" s="1137"/>
      <c r="L562" s="1137"/>
      <c r="M562" s="1137"/>
      <c r="N562" s="1137"/>
      <c r="O562" s="1137"/>
      <c r="P562" s="1137"/>
      <c r="Q562" s="1137"/>
      <c r="R562" s="72"/>
      <c r="S562" s="72"/>
      <c r="T562" s="72"/>
      <c r="U562" s="72"/>
      <c r="V562" s="72"/>
      <c r="W562" s="72"/>
      <c r="X562" s="72"/>
    </row>
    <row r="563" spans="1:24" ht="18.75">
      <c r="A563" s="1058">
        <v>6</v>
      </c>
      <c r="B563" s="1203"/>
      <c r="C563" s="1204"/>
      <c r="D563" s="1205"/>
      <c r="E563" s="1167">
        <f>IF(ISTEXT(D563),D563,(D563/D548)*E548)</f>
        <v>0</v>
      </c>
      <c r="F563" s="1146">
        <v>3.1</v>
      </c>
      <c r="G563" s="1147"/>
      <c r="H563" s="1148" t="s">
        <v>948</v>
      </c>
      <c r="I563" s="1137"/>
      <c r="J563" s="1137"/>
      <c r="K563" s="1137"/>
      <c r="L563" s="1137"/>
      <c r="M563" s="1137"/>
      <c r="N563" s="1137"/>
      <c r="O563" s="1137"/>
      <c r="P563" s="1137"/>
      <c r="Q563" s="1137"/>
      <c r="R563" s="72"/>
      <c r="S563" s="72"/>
      <c r="T563" s="72"/>
      <c r="U563" s="72"/>
      <c r="V563" s="72"/>
      <c r="W563" s="72"/>
      <c r="X563" s="72"/>
    </row>
    <row r="564" spans="1:24" ht="18.75">
      <c r="A564" s="1058">
        <v>6</v>
      </c>
      <c r="B564" s="1203"/>
      <c r="C564" s="1204"/>
      <c r="D564" s="1205"/>
      <c r="E564" s="1167">
        <f>IF(ISTEXT(D564),D564,(D564/D548)*E548)</f>
        <v>0</v>
      </c>
      <c r="F564" s="1146"/>
      <c r="G564" s="1147"/>
      <c r="H564" s="1148"/>
      <c r="I564" s="1137"/>
      <c r="J564" s="1137"/>
      <c r="K564" s="1137"/>
      <c r="L564" s="1137"/>
      <c r="M564" s="1137"/>
      <c r="N564" s="1137"/>
      <c r="O564" s="1137"/>
      <c r="P564" s="1137"/>
      <c r="Q564" s="1137"/>
      <c r="R564" s="72"/>
      <c r="S564" s="72"/>
      <c r="T564" s="72"/>
      <c r="U564" s="72"/>
      <c r="V564" s="72"/>
      <c r="W564" s="72"/>
      <c r="X564" s="72"/>
    </row>
    <row r="565" spans="1:24" ht="18.75">
      <c r="A565" s="1058">
        <v>6</v>
      </c>
      <c r="B565" s="1203"/>
      <c r="C565" s="1204"/>
      <c r="D565" s="1205"/>
      <c r="E565" s="1167">
        <f>IF(ISTEXT(D565),D565,(D565/D548)*E548)</f>
        <v>0</v>
      </c>
      <c r="F565" s="1149" t="s">
        <v>330</v>
      </c>
      <c r="G565" s="1147" t="s">
        <v>290</v>
      </c>
      <c r="H565" s="1126" t="s">
        <v>112</v>
      </c>
      <c r="I565" s="1137"/>
      <c r="J565" s="1137"/>
      <c r="K565" s="1137"/>
      <c r="L565" s="1137"/>
      <c r="M565" s="1137"/>
      <c r="N565" s="1137"/>
      <c r="O565" s="1137"/>
      <c r="P565" s="1137"/>
      <c r="Q565" s="1137"/>
      <c r="R565" s="72"/>
      <c r="S565" s="72"/>
      <c r="T565" s="72"/>
      <c r="U565" s="72"/>
      <c r="V565" s="72"/>
      <c r="W565" s="72"/>
      <c r="X565" s="72"/>
    </row>
    <row r="566" spans="1:24" ht="18.75">
      <c r="A566" s="1058">
        <v>6</v>
      </c>
      <c r="B566" s="1203"/>
      <c r="C566" s="1204"/>
      <c r="D566" s="1205"/>
      <c r="E566" s="1167">
        <f>IF(ISTEXT(D566),D566,(D566/D548)*E548)</f>
        <v>0</v>
      </c>
      <c r="F566" s="1146">
        <v>4.0999999999999996</v>
      </c>
      <c r="G566" s="1147"/>
      <c r="H566" s="1148" t="s">
        <v>949</v>
      </c>
      <c r="I566" s="1137"/>
      <c r="J566" s="1137"/>
      <c r="K566" s="1137"/>
      <c r="L566" s="1137"/>
      <c r="M566" s="1137"/>
      <c r="N566" s="1137"/>
      <c r="O566" s="1137"/>
      <c r="P566" s="1137"/>
      <c r="Q566" s="1137"/>
      <c r="R566" s="72"/>
      <c r="S566" s="72"/>
      <c r="T566" s="72"/>
      <c r="U566" s="72"/>
      <c r="V566" s="72"/>
      <c r="W566" s="72"/>
      <c r="X566" s="72"/>
    </row>
    <row r="567" spans="1:24" ht="18.75">
      <c r="A567" s="1058">
        <v>6</v>
      </c>
      <c r="B567" s="1203"/>
      <c r="C567" s="1204"/>
      <c r="D567" s="1205"/>
      <c r="E567" s="1167">
        <f>IF(ISTEXT(D567),D567,(D567/D548)*E548)</f>
        <v>0</v>
      </c>
      <c r="F567" s="1146">
        <v>4.2</v>
      </c>
      <c r="G567" s="1147"/>
      <c r="H567" s="1148" t="s">
        <v>950</v>
      </c>
      <c r="I567" s="1137"/>
      <c r="J567" s="1137"/>
      <c r="K567" s="1137"/>
      <c r="L567" s="1137"/>
      <c r="M567" s="1137"/>
      <c r="N567" s="1137"/>
      <c r="O567" s="1137"/>
      <c r="P567" s="1137"/>
      <c r="Q567" s="1137"/>
      <c r="R567" s="72"/>
      <c r="S567" s="72"/>
      <c r="T567" s="72"/>
      <c r="U567" s="72"/>
      <c r="V567" s="72"/>
      <c r="W567" s="72"/>
      <c r="X567" s="72"/>
    </row>
    <row r="568" spans="1:24" ht="18.75">
      <c r="A568" s="1058">
        <v>6</v>
      </c>
      <c r="B568" s="1203"/>
      <c r="C568" s="1204"/>
      <c r="D568" s="1205"/>
      <c r="E568" s="1167">
        <f>IF(ISTEXT(D568),D568,(D568/D548)*E548)</f>
        <v>0</v>
      </c>
      <c r="F568" s="1146"/>
      <c r="G568" s="1147"/>
      <c r="H568" s="1148" t="s">
        <v>951</v>
      </c>
      <c r="I568" s="1137"/>
      <c r="J568" s="1137"/>
      <c r="K568" s="1137"/>
      <c r="L568" s="1137"/>
      <c r="M568" s="1137"/>
      <c r="N568" s="1137"/>
      <c r="O568" s="1137"/>
      <c r="P568" s="1137"/>
      <c r="Q568" s="1137"/>
      <c r="R568" s="72"/>
      <c r="S568" s="72"/>
      <c r="T568" s="72"/>
      <c r="U568" s="72"/>
      <c r="V568" s="72"/>
      <c r="W568" s="72"/>
      <c r="X568" s="72"/>
    </row>
    <row r="569" spans="1:24" ht="18.75">
      <c r="A569" s="1058">
        <v>6</v>
      </c>
      <c r="B569" s="1203"/>
      <c r="C569" s="1204"/>
      <c r="D569" s="1205"/>
      <c r="E569" s="1167">
        <f>IF(ISTEXT(D569),D569,(D569/D548)*E548)</f>
        <v>0</v>
      </c>
      <c r="F569" s="1146"/>
      <c r="G569" s="1147"/>
      <c r="H569" s="1148"/>
      <c r="I569" s="1137"/>
      <c r="J569" s="1137"/>
      <c r="K569" s="1137"/>
      <c r="L569" s="1137"/>
      <c r="M569" s="1137"/>
      <c r="N569" s="1137"/>
      <c r="O569" s="1137"/>
      <c r="P569" s="1137"/>
      <c r="Q569" s="1137"/>
      <c r="R569" s="72"/>
      <c r="S569" s="72"/>
      <c r="T569" s="72"/>
      <c r="U569" s="72"/>
      <c r="V569" s="72"/>
      <c r="W569" s="72"/>
      <c r="X569" s="72"/>
    </row>
    <row r="570" spans="1:24" ht="18.75">
      <c r="A570" s="1058">
        <v>6</v>
      </c>
      <c r="B570" s="1203"/>
      <c r="C570" s="1204"/>
      <c r="D570" s="1205"/>
      <c r="E570" s="1167">
        <f>IF(ISTEXT(D570),D570,(D570/D548)*E548)</f>
        <v>0</v>
      </c>
      <c r="F570" s="1149" t="s">
        <v>952</v>
      </c>
      <c r="G570" s="1147" t="s">
        <v>291</v>
      </c>
      <c r="H570" s="1126" t="s">
        <v>115</v>
      </c>
      <c r="I570" s="1137"/>
      <c r="J570" s="1137"/>
      <c r="K570" s="1137"/>
      <c r="L570" s="1137"/>
      <c r="M570" s="1137"/>
      <c r="N570" s="1137"/>
      <c r="O570" s="1137"/>
      <c r="P570" s="1137"/>
      <c r="Q570" s="1137"/>
      <c r="R570" s="72"/>
      <c r="S570" s="72"/>
      <c r="T570" s="72"/>
      <c r="U570" s="72"/>
      <c r="V570" s="72"/>
      <c r="W570" s="72"/>
      <c r="X570" s="72"/>
    </row>
    <row r="571" spans="1:24" ht="18.75">
      <c r="A571" s="1058">
        <v>6</v>
      </c>
      <c r="B571" s="1203"/>
      <c r="C571" s="1204"/>
      <c r="D571" s="1205"/>
      <c r="E571" s="1167">
        <f>IF(ISTEXT(D571),D571,(D571/D548)*E548)</f>
        <v>0</v>
      </c>
      <c r="F571" s="1146">
        <v>5.0999999999999996</v>
      </c>
      <c r="G571" s="1147"/>
      <c r="H571" s="1148" t="s">
        <v>116</v>
      </c>
      <c r="I571" s="1137"/>
      <c r="J571" s="1137"/>
      <c r="K571" s="1137"/>
      <c r="L571" s="1137"/>
      <c r="M571" s="1137"/>
      <c r="N571" s="1137"/>
      <c r="O571" s="1137"/>
      <c r="P571" s="1137"/>
      <c r="Q571" s="1137"/>
      <c r="R571" s="72"/>
      <c r="S571" s="72"/>
      <c r="T571" s="72"/>
      <c r="U571" s="72"/>
      <c r="V571" s="72"/>
      <c r="W571" s="72"/>
      <c r="X571" s="72"/>
    </row>
    <row r="572" spans="1:24" ht="18.75">
      <c r="A572" s="1058">
        <v>6</v>
      </c>
      <c r="B572" s="1203"/>
      <c r="C572" s="1204"/>
      <c r="D572" s="1205"/>
      <c r="E572" s="1167">
        <f>IF(ISTEXT(D572),D572,(D572/D548)*E548)</f>
        <v>0</v>
      </c>
      <c r="F572" s="1146"/>
      <c r="G572" s="1147"/>
      <c r="H572" s="1148"/>
      <c r="I572" s="1137"/>
      <c r="J572" s="1137"/>
      <c r="K572" s="1137"/>
      <c r="L572" s="1137"/>
      <c r="M572" s="1137"/>
      <c r="N572" s="1137"/>
      <c r="O572" s="1137"/>
      <c r="P572" s="1137"/>
      <c r="Q572" s="1137"/>
      <c r="R572" s="72"/>
      <c r="S572" s="72"/>
      <c r="T572" s="72"/>
      <c r="U572" s="72"/>
      <c r="V572" s="72"/>
      <c r="W572" s="72"/>
      <c r="X572" s="72"/>
    </row>
    <row r="573" spans="1:24" ht="18.75">
      <c r="A573" s="1058">
        <v>6</v>
      </c>
      <c r="B573" s="1203"/>
      <c r="C573" s="1204" t="s">
        <v>294</v>
      </c>
      <c r="D573" s="1205"/>
      <c r="E573" s="1167">
        <f>IF(ISTEXT(D573),D573,(D573/D548)*E548)</f>
        <v>0</v>
      </c>
      <c r="F573" s="1146"/>
      <c r="G573" s="1147"/>
      <c r="H573" s="1148" t="s">
        <v>103</v>
      </c>
      <c r="I573" s="1137"/>
      <c r="J573" s="1137"/>
      <c r="K573" s="1137"/>
      <c r="L573" s="1137"/>
      <c r="M573" s="1137"/>
      <c r="N573" s="1137"/>
      <c r="O573" s="1137"/>
      <c r="P573" s="1137"/>
      <c r="Q573" s="1137"/>
      <c r="R573" s="72"/>
      <c r="S573" s="72"/>
      <c r="T573" s="72"/>
      <c r="U573" s="72"/>
      <c r="V573" s="72"/>
      <c r="W573" s="72"/>
      <c r="X573" s="72"/>
    </row>
    <row r="574" spans="1:24" ht="18.75">
      <c r="A574" s="1058">
        <v>6</v>
      </c>
      <c r="B574" s="1203"/>
      <c r="C574" s="1204" t="s">
        <v>9</v>
      </c>
      <c r="D574" s="1205"/>
      <c r="E574" s="1167">
        <f>IF(ISTEXT(D574),D574,(D574/D548)*E548)</f>
        <v>0</v>
      </c>
      <c r="F574" s="1146"/>
      <c r="G574" s="1147"/>
      <c r="H574" s="1148" t="s">
        <v>104</v>
      </c>
      <c r="I574" s="1137"/>
      <c r="J574" s="1137"/>
      <c r="K574" s="1137"/>
      <c r="L574" s="1137"/>
      <c r="M574" s="1137"/>
      <c r="N574" s="1137"/>
      <c r="O574" s="1137"/>
      <c r="P574" s="1137"/>
      <c r="Q574" s="1137"/>
      <c r="R574" s="72"/>
      <c r="S574" s="72"/>
      <c r="T574" s="72"/>
      <c r="U574" s="72"/>
      <c r="V574" s="72"/>
      <c r="W574" s="72"/>
      <c r="X574" s="72"/>
    </row>
    <row r="575" spans="1:24" ht="18.75">
      <c r="A575" s="1058">
        <v>6</v>
      </c>
      <c r="B575" s="1203"/>
      <c r="C575" s="1204" t="s">
        <v>86</v>
      </c>
      <c r="D575" s="1205"/>
      <c r="E575" s="1167">
        <f>IF(ISTEXT(D575),D575,(D575/D548)*E548)</f>
        <v>0</v>
      </c>
      <c r="F575" s="1146"/>
      <c r="G575" s="1147"/>
      <c r="H575" s="1148" t="s">
        <v>105</v>
      </c>
      <c r="I575" s="1137"/>
      <c r="J575" s="1137"/>
      <c r="K575" s="1137"/>
      <c r="L575" s="1137"/>
      <c r="M575" s="1137"/>
      <c r="N575" s="1137"/>
      <c r="O575" s="1137"/>
      <c r="P575" s="1137"/>
      <c r="Q575" s="1137"/>
      <c r="R575" s="72"/>
      <c r="S575" s="72"/>
      <c r="T575" s="72"/>
      <c r="U575" s="72"/>
      <c r="V575" s="72"/>
      <c r="W575" s="72"/>
      <c r="X575" s="72"/>
    </row>
    <row r="576" spans="1:24" ht="18.75">
      <c r="A576" s="1058">
        <v>6</v>
      </c>
      <c r="B576" s="1203"/>
      <c r="C576" s="1204" t="s">
        <v>84</v>
      </c>
      <c r="D576" s="1205"/>
      <c r="E576" s="1167">
        <f>IF(ISTEXT(D576),D576,(D576/D548)*E548)</f>
        <v>0</v>
      </c>
      <c r="F576" s="1146"/>
      <c r="G576" s="1147"/>
      <c r="H576" s="1148" t="s">
        <v>106</v>
      </c>
      <c r="I576" s="1137"/>
      <c r="J576" s="1137"/>
      <c r="K576" s="1137"/>
      <c r="L576" s="1137"/>
      <c r="M576" s="1137"/>
      <c r="N576" s="1137"/>
      <c r="O576" s="1137"/>
      <c r="P576" s="1137"/>
      <c r="Q576" s="1137"/>
      <c r="R576" s="72"/>
      <c r="S576" s="72"/>
      <c r="T576" s="72"/>
      <c r="U576" s="72"/>
      <c r="V576" s="72"/>
      <c r="W576" s="72"/>
      <c r="X576" s="72"/>
    </row>
    <row r="577" spans="1:24" ht="18.75">
      <c r="A577" s="1058">
        <v>6</v>
      </c>
      <c r="B577" s="1203"/>
      <c r="C577" s="1204" t="s">
        <v>915</v>
      </c>
      <c r="D577" s="1205"/>
      <c r="E577" s="1167">
        <f>IF(ISTEXT(D577),D577,(D577/D548)*E548)</f>
        <v>0</v>
      </c>
      <c r="F577" s="1146"/>
      <c r="G577" s="1147"/>
      <c r="H577" s="1148" t="s">
        <v>107</v>
      </c>
      <c r="I577" s="1137"/>
      <c r="J577" s="1137"/>
      <c r="K577" s="1137"/>
      <c r="L577" s="1137"/>
      <c r="M577" s="1137"/>
      <c r="N577" s="1137"/>
      <c r="O577" s="1137"/>
      <c r="P577" s="1137"/>
      <c r="Q577" s="1137"/>
      <c r="R577" s="72"/>
      <c r="S577" s="72"/>
      <c r="T577" s="72"/>
      <c r="U577" s="72"/>
      <c r="V577" s="72"/>
      <c r="W577" s="72"/>
      <c r="X577" s="72"/>
    </row>
    <row r="578" spans="1:24" ht="19.5" thickBot="1">
      <c r="A578" s="1142"/>
      <c r="B578" s="1143"/>
      <c r="C578" s="1144"/>
      <c r="D578" s="1145"/>
      <c r="E578" s="1131">
        <f>IF(ISTEXT(D578),D578,(D578/D548)*E548)</f>
        <v>0</v>
      </c>
      <c r="F578" s="514"/>
      <c r="G578" s="1206"/>
      <c r="H578" s="514"/>
      <c r="I578" s="514"/>
      <c r="J578" s="514"/>
      <c r="K578" s="514"/>
      <c r="L578" s="514"/>
      <c r="M578" s="514"/>
      <c r="N578" s="514"/>
      <c r="O578" s="514"/>
      <c r="P578" s="514"/>
      <c r="Q578" s="514"/>
      <c r="R578" s="514"/>
      <c r="S578" s="514"/>
      <c r="T578" s="514"/>
      <c r="U578" s="514"/>
      <c r="V578" s="514"/>
      <c r="W578" s="514"/>
      <c r="X578" s="514"/>
    </row>
    <row r="579" spans="1:24" ht="18">
      <c r="A579" s="1154"/>
      <c r="B579" s="1155"/>
      <c r="C579" s="1156"/>
      <c r="D579" s="1156"/>
      <c r="E579" s="1156"/>
      <c r="F579" s="1157"/>
      <c r="G579" s="1158"/>
      <c r="H579" s="547"/>
      <c r="I579" s="547"/>
      <c r="J579" s="547"/>
      <c r="K579" s="547"/>
      <c r="L579" s="547"/>
      <c r="M579" s="547"/>
      <c r="N579" s="547"/>
      <c r="O579" s="547"/>
      <c r="P579" s="547"/>
      <c r="Q579" s="547"/>
      <c r="R579" s="547"/>
      <c r="S579" s="547"/>
      <c r="T579" s="547"/>
      <c r="U579" s="547"/>
      <c r="V579" s="547"/>
      <c r="W579" s="547"/>
      <c r="X579" s="547"/>
    </row>
    <row r="580" spans="1:24" ht="18.75" thickBot="1">
      <c r="A580" s="1154"/>
      <c r="B580" s="548"/>
      <c r="C580" s="548"/>
      <c r="D580" s="548"/>
      <c r="E580" s="548"/>
      <c r="F580" s="1159"/>
      <c r="G580" s="1159"/>
      <c r="H580" s="1159"/>
      <c r="I580" s="1159"/>
      <c r="J580" s="1159"/>
      <c r="K580" s="1159"/>
      <c r="L580" s="1159"/>
      <c r="M580" s="1159"/>
      <c r="N580" s="1160"/>
      <c r="O580" s="1160"/>
      <c r="P580" s="1160"/>
      <c r="Q580" s="1160"/>
      <c r="R580" s="1160"/>
      <c r="S580" s="1160"/>
      <c r="T580" s="1160"/>
      <c r="U580" s="1160"/>
      <c r="V580" s="1160"/>
      <c r="W580" s="1160"/>
      <c r="X580" s="1160"/>
    </row>
    <row r="581" spans="1:24" ht="18">
      <c r="A581" s="1111">
        <f>ROW()</f>
        <v>581</v>
      </c>
      <c r="B581" s="1207" t="s">
        <v>953</v>
      </c>
      <c r="C581" s="1208" t="s">
        <v>162</v>
      </c>
      <c r="D581" s="1208" t="s">
        <v>162</v>
      </c>
      <c r="E581" s="1114" t="s">
        <v>954</v>
      </c>
      <c r="F581" s="1115" t="s">
        <v>917</v>
      </c>
      <c r="G581" s="1115"/>
      <c r="H581" s="1115"/>
      <c r="I581" s="1115"/>
      <c r="J581" s="1115"/>
      <c r="K581" s="1116"/>
      <c r="L581" s="1117"/>
      <c r="M581" s="1117"/>
      <c r="N581" s="1118"/>
      <c r="O581" s="1119" t="s">
        <v>918</v>
      </c>
      <c r="P581" s="1118"/>
      <c r="Q581" s="1118"/>
      <c r="R581" s="1118"/>
      <c r="S581" s="1118"/>
      <c r="T581" s="1118"/>
      <c r="U581" s="1118"/>
      <c r="V581" s="1118"/>
      <c r="W581" s="1118"/>
      <c r="X581" s="1118"/>
    </row>
    <row r="582" spans="1:24" ht="20.25" customHeight="1">
      <c r="A582" s="1209"/>
      <c r="B582" s="2579" t="s">
        <v>919</v>
      </c>
      <c r="C582" s="2527" t="s">
        <v>436</v>
      </c>
      <c r="D582" s="2528">
        <v>6</v>
      </c>
      <c r="E582" s="2529">
        <v>10</v>
      </c>
      <c r="F582" s="1122" t="s">
        <v>163</v>
      </c>
      <c r="G582" s="1123" t="s">
        <v>122</v>
      </c>
      <c r="H582" s="1124"/>
      <c r="I582" s="1124"/>
      <c r="J582" s="1124"/>
      <c r="K582" s="1124"/>
      <c r="L582" s="1125"/>
      <c r="M582" s="1126"/>
      <c r="N582" s="1126"/>
      <c r="O582" s="1126"/>
      <c r="P582" s="1126"/>
      <c r="Q582" s="1126"/>
      <c r="R582" s="1126"/>
      <c r="S582" s="1126"/>
      <c r="T582" s="1126"/>
      <c r="U582" s="1126"/>
      <c r="V582" s="1126"/>
      <c r="W582" s="1126"/>
      <c r="X582" s="1126"/>
    </row>
    <row r="583" spans="1:24" ht="18.75" customHeight="1">
      <c r="A583" s="1209"/>
      <c r="B583" s="2579"/>
      <c r="C583" s="2527"/>
      <c r="D583" s="2528"/>
      <c r="E583" s="2529"/>
      <c r="F583" s="1127"/>
      <c r="G583" s="1127"/>
      <c r="H583" s="1127"/>
      <c r="I583" s="1127"/>
      <c r="J583" s="1127"/>
      <c r="K583" s="1127"/>
      <c r="L583" s="1126"/>
      <c r="M583" s="1126"/>
      <c r="N583" s="1126"/>
      <c r="O583" s="1126"/>
      <c r="P583" s="1126"/>
      <c r="Q583" s="1126"/>
      <c r="R583" s="72"/>
      <c r="S583" s="72"/>
      <c r="T583" s="72"/>
      <c r="U583" s="72"/>
      <c r="V583" s="72"/>
      <c r="W583" s="72"/>
      <c r="X583" s="72"/>
    </row>
    <row r="584" spans="1:24" ht="18.75">
      <c r="A584" s="1209"/>
      <c r="B584" s="1210" t="s">
        <v>920</v>
      </c>
      <c r="C584" s="1211"/>
      <c r="D584" s="1212"/>
      <c r="E584" s="1167">
        <f>IF(ISTEXT(D584),D584,(D584/D582)*E582)</f>
        <v>0</v>
      </c>
      <c r="F584" s="1132" t="s">
        <v>921</v>
      </c>
      <c r="G584" s="1133"/>
      <c r="H584" s="1133"/>
      <c r="I584" s="1134"/>
      <c r="J584" s="1135"/>
      <c r="K584" s="1136" t="s">
        <v>922</v>
      </c>
      <c r="L584" s="1137"/>
      <c r="M584" s="1137"/>
      <c r="N584" s="1137"/>
      <c r="O584" s="1138" t="s">
        <v>923</v>
      </c>
      <c r="P584" s="1137"/>
      <c r="Q584" s="1137"/>
      <c r="R584" s="72"/>
      <c r="S584" s="72"/>
      <c r="T584" s="72"/>
      <c r="U584" s="72"/>
      <c r="V584" s="72"/>
      <c r="W584" s="72"/>
      <c r="X584" s="72"/>
    </row>
    <row r="585" spans="1:24" ht="18.75">
      <c r="A585" s="1213"/>
      <c r="B585" s="2566" t="s">
        <v>910</v>
      </c>
      <c r="C585" s="2568" t="s">
        <v>171</v>
      </c>
      <c r="D585" s="2570" t="s">
        <v>911</v>
      </c>
      <c r="E585" s="1167"/>
      <c r="F585" s="1139"/>
      <c r="G585" s="1140"/>
      <c r="H585" s="1140"/>
      <c r="I585" s="1141"/>
      <c r="J585" s="1141"/>
      <c r="K585" s="1137"/>
      <c r="L585" s="1137"/>
      <c r="M585" s="1137"/>
      <c r="N585" s="1137"/>
      <c r="O585" s="1137"/>
      <c r="P585" s="1137"/>
      <c r="Q585" s="1137"/>
      <c r="R585" s="72"/>
      <c r="S585" s="72"/>
      <c r="T585" s="72"/>
      <c r="U585" s="72"/>
      <c r="V585" s="72"/>
      <c r="W585" s="72"/>
      <c r="X585" s="72"/>
    </row>
    <row r="586" spans="1:24" ht="18.75">
      <c r="A586" s="1213"/>
      <c r="B586" s="2567"/>
      <c r="C586" s="2569"/>
      <c r="D586" s="2571"/>
      <c r="E586" s="1167"/>
      <c r="F586" s="1139"/>
      <c r="G586" s="1140"/>
      <c r="H586" s="1140"/>
      <c r="I586" s="1141"/>
      <c r="J586" s="1141"/>
      <c r="K586" s="1137"/>
      <c r="L586" s="1137"/>
      <c r="M586" s="1137"/>
      <c r="N586" s="1137"/>
      <c r="O586" s="1137"/>
      <c r="P586" s="1137"/>
      <c r="Q586" s="1137"/>
      <c r="R586" s="72"/>
      <c r="S586" s="72"/>
      <c r="T586" s="72"/>
      <c r="U586" s="72"/>
      <c r="V586" s="72"/>
      <c r="W586" s="72"/>
      <c r="X586" s="72"/>
    </row>
    <row r="587" spans="1:24" ht="18.75">
      <c r="A587" s="1142"/>
      <c r="B587" s="1143"/>
      <c r="C587" s="1144"/>
      <c r="D587" s="1145"/>
      <c r="E587" s="1167">
        <f>IF(ISTEXT(D587),D587,(D587/D582)*E582)</f>
        <v>0</v>
      </c>
      <c r="F587" s="1146"/>
      <c r="G587" s="1147"/>
      <c r="H587" s="1148"/>
      <c r="I587" s="1137"/>
      <c r="J587" s="1137"/>
      <c r="K587" s="1137"/>
      <c r="L587" s="1137"/>
      <c r="M587" s="1137"/>
      <c r="N587" s="1137"/>
      <c r="O587" s="1137"/>
      <c r="P587" s="1137"/>
      <c r="Q587" s="1137"/>
      <c r="R587" s="72"/>
      <c r="S587" s="72"/>
      <c r="T587" s="72"/>
      <c r="U587" s="72"/>
      <c r="V587" s="72"/>
      <c r="W587" s="72"/>
      <c r="X587" s="72"/>
    </row>
    <row r="588" spans="1:24" ht="18.75">
      <c r="A588" s="1058">
        <v>7</v>
      </c>
      <c r="B588" s="1214" t="s">
        <v>123</v>
      </c>
      <c r="C588" s="1215" t="s">
        <v>9</v>
      </c>
      <c r="D588" s="1216">
        <v>0.15</v>
      </c>
      <c r="E588" s="1167">
        <f>IF(ISTEXT(D588),D588,(D588/D582)*E582)</f>
        <v>0.24999999999999997</v>
      </c>
      <c r="F588" s="1149" t="s">
        <v>327</v>
      </c>
      <c r="G588" s="1147" t="s">
        <v>186</v>
      </c>
      <c r="H588" s="1126" t="s">
        <v>955</v>
      </c>
      <c r="I588" s="1137"/>
      <c r="J588" s="1137"/>
      <c r="K588" s="1137"/>
      <c r="L588" s="1137"/>
      <c r="M588" s="1137"/>
      <c r="N588" s="1137"/>
      <c r="O588" s="1137"/>
      <c r="P588" s="1137"/>
      <c r="Q588" s="1137"/>
      <c r="R588" s="72"/>
      <c r="S588" s="72"/>
      <c r="T588" s="72"/>
      <c r="U588" s="72"/>
      <c r="V588" s="72"/>
      <c r="W588" s="72"/>
      <c r="X588" s="72"/>
    </row>
    <row r="589" spans="1:24" ht="18.75">
      <c r="A589" s="1058">
        <v>7</v>
      </c>
      <c r="B589" s="1214" t="s">
        <v>126</v>
      </c>
      <c r="C589" s="1215" t="s">
        <v>62</v>
      </c>
      <c r="D589" s="1216">
        <v>2</v>
      </c>
      <c r="E589" s="1167">
        <f>IF(ISTEXT(D589),D589,(D589/D582)*E582)</f>
        <v>3.333333333333333</v>
      </c>
      <c r="F589" s="1146">
        <v>1.1000000000000001</v>
      </c>
      <c r="G589" s="1147"/>
      <c r="H589" s="1148" t="s">
        <v>956</v>
      </c>
      <c r="I589" s="1137"/>
      <c r="J589" s="1137"/>
      <c r="K589" s="1137"/>
      <c r="L589" s="1137"/>
      <c r="M589" s="1137"/>
      <c r="N589" s="1137"/>
      <c r="O589" s="1137"/>
      <c r="P589" s="1137"/>
      <c r="Q589" s="1137"/>
      <c r="R589" s="72"/>
      <c r="S589" s="72"/>
      <c r="T589" s="72"/>
      <c r="U589" s="72"/>
      <c r="V589" s="72"/>
      <c r="W589" s="72"/>
      <c r="X589" s="72"/>
    </row>
    <row r="590" spans="1:24" ht="18.75">
      <c r="A590" s="1058">
        <v>7</v>
      </c>
      <c r="B590" s="1214" t="s">
        <v>125</v>
      </c>
      <c r="C590" s="1215" t="s">
        <v>294</v>
      </c>
      <c r="D590" s="1216">
        <v>1</v>
      </c>
      <c r="E590" s="1167">
        <f>IF(ISTEXT(D590),D590,(D590/D582)*E582)</f>
        <v>1.6666666666666665</v>
      </c>
      <c r="F590" s="1146"/>
      <c r="G590" s="1147"/>
      <c r="H590" s="1148" t="s">
        <v>130</v>
      </c>
      <c r="I590" s="1137"/>
      <c r="J590" s="1137"/>
      <c r="K590" s="1137"/>
      <c r="L590" s="1137"/>
      <c r="M590" s="1137"/>
      <c r="N590" s="1137"/>
      <c r="O590" s="1137"/>
      <c r="P590" s="1137"/>
      <c r="Q590" s="1137"/>
      <c r="R590" s="72"/>
      <c r="S590" s="72"/>
      <c r="T590" s="72"/>
      <c r="U590" s="72"/>
      <c r="V590" s="72"/>
      <c r="W590" s="72"/>
      <c r="X590" s="72"/>
    </row>
    <row r="591" spans="1:24" ht="18.75">
      <c r="A591" s="1058">
        <v>7</v>
      </c>
      <c r="B591" s="1214" t="s">
        <v>124</v>
      </c>
      <c r="C591" s="1215" t="s">
        <v>9</v>
      </c>
      <c r="D591" s="1216">
        <v>0.1</v>
      </c>
      <c r="E591" s="1167">
        <f>IF(ISTEXT(D591),D591,(D591/D582)*E582)</f>
        <v>0.16666666666666666</v>
      </c>
      <c r="F591" s="1146"/>
      <c r="G591" s="1147"/>
      <c r="H591" s="1148"/>
      <c r="I591" s="1137"/>
      <c r="J591" s="1137"/>
      <c r="K591" s="1137"/>
      <c r="L591" s="1137"/>
      <c r="M591" s="1137"/>
      <c r="N591" s="1137"/>
      <c r="O591" s="1137"/>
      <c r="P591" s="1137"/>
      <c r="Q591" s="1137"/>
      <c r="R591" s="72"/>
      <c r="S591" s="72"/>
      <c r="T591" s="72"/>
      <c r="U591" s="72"/>
      <c r="V591" s="72"/>
      <c r="W591" s="72"/>
      <c r="X591" s="72"/>
    </row>
    <row r="592" spans="1:24" ht="18.75">
      <c r="A592" s="1058">
        <v>7</v>
      </c>
      <c r="B592" s="1214" t="s">
        <v>66</v>
      </c>
      <c r="C592" s="1215" t="s">
        <v>86</v>
      </c>
      <c r="D592" s="1216">
        <v>2</v>
      </c>
      <c r="E592" s="1167">
        <f>IF(ISTEXT(D592),D592,(D592/D582)*E582)</f>
        <v>3.333333333333333</v>
      </c>
      <c r="F592" s="1149" t="s">
        <v>328</v>
      </c>
      <c r="G592" s="1147" t="s">
        <v>187</v>
      </c>
      <c r="H592" s="1126" t="s">
        <v>957</v>
      </c>
      <c r="I592" s="1137"/>
      <c r="J592" s="1137"/>
      <c r="K592" s="1137"/>
      <c r="L592" s="1137"/>
      <c r="M592" s="1137"/>
      <c r="N592" s="1137"/>
      <c r="O592" s="1137"/>
      <c r="P592" s="1137"/>
      <c r="Q592" s="1137"/>
      <c r="R592" s="72"/>
      <c r="S592" s="72"/>
      <c r="T592" s="72"/>
      <c r="U592" s="72"/>
      <c r="V592" s="72"/>
      <c r="W592" s="72"/>
      <c r="X592" s="72"/>
    </row>
    <row r="593" spans="1:24" ht="18.75">
      <c r="A593" s="1058">
        <v>7</v>
      </c>
      <c r="B593" s="1214" t="s">
        <v>127</v>
      </c>
      <c r="C593" s="1215" t="s">
        <v>86</v>
      </c>
      <c r="D593" s="1216">
        <v>3</v>
      </c>
      <c r="E593" s="1167">
        <f>IF(ISTEXT(D593),D593,(D593/D582)*E582)</f>
        <v>5</v>
      </c>
      <c r="F593" s="1146"/>
      <c r="G593" s="1147"/>
      <c r="H593" s="1148" t="s">
        <v>958</v>
      </c>
      <c r="I593" s="1137"/>
      <c r="J593" s="1137"/>
      <c r="K593" s="1137"/>
      <c r="L593" s="1137"/>
      <c r="M593" s="1137"/>
      <c r="N593" s="1137"/>
      <c r="O593" s="1137"/>
      <c r="P593" s="1137"/>
      <c r="Q593" s="1137"/>
      <c r="R593" s="72"/>
      <c r="S593" s="72"/>
      <c r="T593" s="72"/>
      <c r="U593" s="72"/>
      <c r="V593" s="72"/>
      <c r="W593" s="72"/>
      <c r="X593" s="72"/>
    </row>
    <row r="594" spans="1:24" ht="18.75">
      <c r="A594" s="1058">
        <v>7</v>
      </c>
      <c r="B594" s="1214" t="s">
        <v>128</v>
      </c>
      <c r="C594" s="1215"/>
      <c r="D594" s="1216" t="s">
        <v>71</v>
      </c>
      <c r="E594" s="1167" t="str">
        <f>IF(ISTEXT(D594),D594,(D594/D582)*E582)</f>
        <v>pm</v>
      </c>
      <c r="F594" s="1146"/>
      <c r="G594" s="1147"/>
      <c r="H594" s="1148" t="s">
        <v>132</v>
      </c>
      <c r="I594" s="1137"/>
      <c r="J594" s="1137"/>
      <c r="K594" s="1137"/>
      <c r="L594" s="1137"/>
      <c r="M594" s="1137"/>
      <c r="N594" s="1137"/>
      <c r="O594" s="1137"/>
      <c r="P594" s="1137"/>
      <c r="Q594" s="1137"/>
      <c r="R594" s="72"/>
      <c r="S594" s="72"/>
      <c r="T594" s="72"/>
      <c r="U594" s="72"/>
      <c r="V594" s="72"/>
      <c r="W594" s="72"/>
      <c r="X594" s="72"/>
    </row>
    <row r="595" spans="1:24" ht="18.75">
      <c r="A595" s="1058">
        <v>7</v>
      </c>
      <c r="B595" s="1214"/>
      <c r="C595" s="1215"/>
      <c r="D595" s="1216"/>
      <c r="E595" s="1167">
        <f>IF(ISTEXT(D595),D595,(D595/D582)*E582)</f>
        <v>0</v>
      </c>
      <c r="F595" s="1146">
        <v>2.1</v>
      </c>
      <c r="G595" s="1147"/>
      <c r="H595" s="1148" t="s">
        <v>959</v>
      </c>
      <c r="I595" s="1137"/>
      <c r="J595" s="1137"/>
      <c r="K595" s="1137"/>
      <c r="L595" s="1137"/>
      <c r="M595" s="1137"/>
      <c r="N595" s="1137"/>
      <c r="O595" s="1137"/>
      <c r="P595" s="1137"/>
      <c r="Q595" s="1137"/>
      <c r="R595" s="72"/>
      <c r="S595" s="72"/>
      <c r="T595" s="72"/>
      <c r="U595" s="72"/>
      <c r="V595" s="72"/>
      <c r="W595" s="72"/>
      <c r="X595" s="72"/>
    </row>
    <row r="596" spans="1:24" ht="18.75">
      <c r="A596" s="1058">
        <v>7</v>
      </c>
      <c r="B596" s="1214"/>
      <c r="C596" s="1215"/>
      <c r="D596" s="1216"/>
      <c r="E596" s="1167">
        <f>IF(ISTEXT(D596),D596,(D596/D582)*E582)</f>
        <v>0</v>
      </c>
      <c r="F596" s="1146">
        <v>2.2000000000000002</v>
      </c>
      <c r="G596" s="1147"/>
      <c r="H596" s="1148" t="s">
        <v>960</v>
      </c>
      <c r="I596" s="1137"/>
      <c r="J596" s="1137"/>
      <c r="K596" s="1137"/>
      <c r="L596" s="1137"/>
      <c r="M596" s="1137"/>
      <c r="N596" s="1137"/>
      <c r="O596" s="1137"/>
      <c r="P596" s="1137"/>
      <c r="Q596" s="1137"/>
      <c r="R596" s="72"/>
      <c r="S596" s="72"/>
      <c r="T596" s="72"/>
      <c r="U596" s="72"/>
      <c r="V596" s="72"/>
      <c r="W596" s="72"/>
      <c r="X596" s="72"/>
    </row>
    <row r="597" spans="1:24" ht="18.75">
      <c r="A597" s="1058">
        <v>7</v>
      </c>
      <c r="B597" s="1214"/>
      <c r="C597" s="1215"/>
      <c r="D597" s="1216"/>
      <c r="E597" s="1167">
        <f>IF(ISTEXT(D597),D597,(D597/D582)*E582)</f>
        <v>0</v>
      </c>
      <c r="F597" s="1146"/>
      <c r="G597" s="1147"/>
      <c r="H597" s="1148" t="s">
        <v>137</v>
      </c>
      <c r="I597" s="1137"/>
      <c r="J597" s="1137"/>
      <c r="K597" s="1137"/>
      <c r="L597" s="1137"/>
      <c r="M597" s="1137"/>
      <c r="N597" s="1137"/>
      <c r="O597" s="1137"/>
      <c r="P597" s="1137"/>
      <c r="Q597" s="1137"/>
      <c r="R597" s="72"/>
      <c r="S597" s="72"/>
      <c r="T597" s="72"/>
      <c r="U597" s="72"/>
      <c r="V597" s="72"/>
      <c r="W597" s="72"/>
      <c r="X597" s="72"/>
    </row>
    <row r="598" spans="1:24" ht="18.75">
      <c r="A598" s="1058">
        <v>7</v>
      </c>
      <c r="B598" s="1214"/>
      <c r="C598" s="1215"/>
      <c r="D598" s="1216"/>
      <c r="E598" s="1167">
        <f>IF(ISTEXT(D598),D598,(D598/D582)*E582)</f>
        <v>0</v>
      </c>
      <c r="F598" s="1146"/>
      <c r="G598" s="1147"/>
      <c r="H598" s="1148"/>
      <c r="I598" s="1137"/>
      <c r="J598" s="1137"/>
      <c r="K598" s="1137"/>
      <c r="L598" s="1137"/>
      <c r="M598" s="1137"/>
      <c r="N598" s="1137"/>
      <c r="O598" s="1137"/>
      <c r="P598" s="1137"/>
      <c r="Q598" s="1137"/>
      <c r="R598" s="72"/>
      <c r="S598" s="72"/>
      <c r="T598" s="72"/>
      <c r="U598" s="72"/>
      <c r="V598" s="72"/>
      <c r="W598" s="72"/>
      <c r="X598" s="72"/>
    </row>
    <row r="599" spans="1:24" ht="18.75">
      <c r="A599" s="1058">
        <v>7</v>
      </c>
      <c r="B599" s="1214"/>
      <c r="C599" s="1215"/>
      <c r="D599" s="1216"/>
      <c r="E599" s="1167">
        <f>IF(ISTEXT(D599),D599,(D599/D582)*E582)</f>
        <v>0</v>
      </c>
      <c r="F599" s="1149" t="s">
        <v>329</v>
      </c>
      <c r="G599" s="1147" t="s">
        <v>290</v>
      </c>
      <c r="H599" s="1126" t="s">
        <v>961</v>
      </c>
      <c r="I599" s="1137"/>
      <c r="J599" s="1137"/>
      <c r="K599" s="1137"/>
      <c r="L599" s="1137"/>
      <c r="M599" s="1137"/>
      <c r="N599" s="1137"/>
      <c r="O599" s="1137"/>
      <c r="P599" s="1137"/>
      <c r="Q599" s="1137"/>
      <c r="R599" s="72"/>
      <c r="S599" s="72"/>
      <c r="T599" s="72"/>
      <c r="U599" s="72"/>
      <c r="V599" s="72"/>
      <c r="W599" s="72"/>
      <c r="X599" s="72"/>
    </row>
    <row r="600" spans="1:24" ht="18.75">
      <c r="A600" s="1058">
        <v>7</v>
      </c>
      <c r="B600" s="1214"/>
      <c r="C600" s="1215"/>
      <c r="D600" s="1216"/>
      <c r="E600" s="1167">
        <f>IF(ISTEXT(D600),D600,(D600/D582)*E582)</f>
        <v>0</v>
      </c>
      <c r="F600" s="1149"/>
      <c r="G600" s="1147"/>
      <c r="H600" s="1148" t="s">
        <v>962</v>
      </c>
      <c r="I600" s="1137"/>
      <c r="J600" s="1137"/>
      <c r="K600" s="1137"/>
      <c r="L600" s="1137"/>
      <c r="M600" s="1137"/>
      <c r="N600" s="1137"/>
      <c r="O600" s="1137"/>
      <c r="P600" s="1137"/>
      <c r="Q600" s="1137"/>
      <c r="R600" s="72"/>
      <c r="S600" s="72"/>
      <c r="T600" s="72"/>
      <c r="U600" s="72"/>
      <c r="V600" s="72"/>
      <c r="W600" s="72"/>
      <c r="X600" s="72"/>
    </row>
    <row r="601" spans="1:24" ht="18.75">
      <c r="A601" s="1058">
        <v>7</v>
      </c>
      <c r="B601" s="1214"/>
      <c r="C601" s="1215"/>
      <c r="D601" s="1216"/>
      <c r="E601" s="1167">
        <f>IF(ISTEXT(D601),D601,(D601/D582)*E582)</f>
        <v>0</v>
      </c>
      <c r="F601" s="1149"/>
      <c r="G601" s="1147"/>
      <c r="H601" s="1148"/>
      <c r="I601" s="1137"/>
      <c r="J601" s="1137"/>
      <c r="K601" s="1137"/>
      <c r="L601" s="1137"/>
      <c r="M601" s="1137"/>
      <c r="N601" s="1137"/>
      <c r="O601" s="1137"/>
      <c r="P601" s="1137"/>
      <c r="Q601" s="1137"/>
      <c r="R601" s="72"/>
      <c r="S601" s="72"/>
      <c r="T601" s="72"/>
      <c r="U601" s="72"/>
      <c r="V601" s="72"/>
      <c r="W601" s="72"/>
      <c r="X601" s="72"/>
    </row>
    <row r="602" spans="1:24" ht="18.75">
      <c r="A602" s="1058">
        <v>7</v>
      </c>
      <c r="B602" s="1214"/>
      <c r="C602" s="1215"/>
      <c r="D602" s="1216"/>
      <c r="E602" s="1167">
        <f>IF(ISTEXT(D602),D602,(D602/D582)*E582)</f>
        <v>0</v>
      </c>
      <c r="F602" s="1149" t="s">
        <v>330</v>
      </c>
      <c r="G602" s="1147" t="s">
        <v>291</v>
      </c>
      <c r="H602" s="1126" t="s">
        <v>963</v>
      </c>
      <c r="I602" s="1137"/>
      <c r="J602" s="1137"/>
      <c r="K602" s="1137"/>
      <c r="L602" s="1137"/>
      <c r="M602" s="1137"/>
      <c r="N602" s="1137"/>
      <c r="O602" s="1137"/>
      <c r="P602" s="1137"/>
      <c r="Q602" s="1137"/>
      <c r="R602" s="72"/>
      <c r="S602" s="72"/>
      <c r="T602" s="72"/>
      <c r="U602" s="72"/>
      <c r="V602" s="72"/>
      <c r="W602" s="72"/>
      <c r="X602" s="72"/>
    </row>
    <row r="603" spans="1:24" ht="18.75">
      <c r="A603" s="1058">
        <v>7</v>
      </c>
      <c r="B603" s="1214"/>
      <c r="C603" s="1215"/>
      <c r="D603" s="1216"/>
      <c r="E603" s="1167">
        <f>IF(ISTEXT(D603),D603,(D603/D582)*E582)</f>
        <v>0</v>
      </c>
      <c r="F603" s="1149"/>
      <c r="G603" s="1147"/>
      <c r="H603" s="1148" t="s">
        <v>964</v>
      </c>
      <c r="I603" s="1137"/>
      <c r="J603" s="1137"/>
      <c r="K603" s="1137"/>
      <c r="L603" s="1137"/>
      <c r="M603" s="1137"/>
      <c r="N603" s="1137"/>
      <c r="O603" s="1137"/>
      <c r="P603" s="1137"/>
      <c r="Q603" s="1137"/>
      <c r="R603" s="72"/>
      <c r="S603" s="72"/>
      <c r="T603" s="72"/>
      <c r="U603" s="72"/>
      <c r="V603" s="72"/>
      <c r="W603" s="72"/>
      <c r="X603" s="72"/>
    </row>
    <row r="604" spans="1:24" ht="18.75">
      <c r="A604" s="1058">
        <v>7</v>
      </c>
      <c r="B604" s="1214"/>
      <c r="C604" s="1215"/>
      <c r="D604" s="1216"/>
      <c r="E604" s="1167">
        <f>IF(ISTEXT(D604),D604,(D604/D582)*E582)</f>
        <v>0</v>
      </c>
      <c r="F604" s="1149"/>
      <c r="G604" s="1147"/>
      <c r="H604" s="1148"/>
      <c r="I604" s="1137"/>
      <c r="J604" s="1137"/>
      <c r="K604" s="1137"/>
      <c r="L604" s="1137"/>
      <c r="M604" s="1137"/>
      <c r="N604" s="1137"/>
      <c r="O604" s="1137"/>
      <c r="P604" s="1137"/>
      <c r="Q604" s="1137"/>
      <c r="R604" s="72"/>
      <c r="S604" s="72"/>
      <c r="T604" s="72"/>
      <c r="U604" s="72"/>
      <c r="V604" s="72"/>
      <c r="W604" s="72"/>
      <c r="X604" s="72"/>
    </row>
    <row r="605" spans="1:24" ht="18.75">
      <c r="A605" s="1058">
        <v>7</v>
      </c>
      <c r="B605" s="1214"/>
      <c r="C605" s="1215"/>
      <c r="D605" s="1216"/>
      <c r="E605" s="1167">
        <f>IF(ISTEXT(D605),D605,(D605/D582)*E582)</f>
        <v>0</v>
      </c>
      <c r="F605" s="1149" t="s">
        <v>331</v>
      </c>
      <c r="G605" s="1147" t="s">
        <v>292</v>
      </c>
      <c r="H605" s="1126" t="s">
        <v>965</v>
      </c>
      <c r="I605" s="1137"/>
      <c r="J605" s="1137"/>
      <c r="K605" s="1137"/>
      <c r="L605" s="1137"/>
      <c r="M605" s="1137"/>
      <c r="N605" s="1137"/>
      <c r="O605" s="1137"/>
      <c r="P605" s="1137"/>
      <c r="Q605" s="1137"/>
      <c r="R605" s="72"/>
      <c r="S605" s="72"/>
      <c r="T605" s="72"/>
      <c r="U605" s="72"/>
      <c r="V605" s="72"/>
      <c r="W605" s="72"/>
      <c r="X605" s="72"/>
    </row>
    <row r="606" spans="1:24" ht="18.75">
      <c r="A606" s="1058">
        <v>7</v>
      </c>
      <c r="B606" s="1214"/>
      <c r="C606" s="1215"/>
      <c r="D606" s="1216"/>
      <c r="E606" s="1167">
        <f>IF(ISTEXT(D606),D606,(D606/D582)*E582)</f>
        <v>0</v>
      </c>
      <c r="F606" s="1146">
        <v>5.0999999999999996</v>
      </c>
      <c r="G606" s="1147"/>
      <c r="H606" s="1148" t="s">
        <v>966</v>
      </c>
      <c r="I606" s="1137"/>
      <c r="J606" s="1137"/>
      <c r="K606" s="1137"/>
      <c r="L606" s="1137"/>
      <c r="M606" s="1137"/>
      <c r="N606" s="1137"/>
      <c r="O606" s="1137"/>
      <c r="P606" s="1137"/>
      <c r="Q606" s="1137"/>
      <c r="R606" s="72"/>
      <c r="S606" s="72"/>
      <c r="T606" s="72"/>
      <c r="U606" s="72"/>
      <c r="V606" s="72"/>
      <c r="W606" s="72"/>
      <c r="X606" s="72"/>
    </row>
    <row r="607" spans="1:24" ht="18.75">
      <c r="A607" s="1058">
        <v>7</v>
      </c>
      <c r="B607" s="1214"/>
      <c r="C607" s="1215" t="s">
        <v>294</v>
      </c>
      <c r="D607" s="1216"/>
      <c r="E607" s="1167">
        <f>IF(ISTEXT(D607),D607,(D607/D582)*E582)</f>
        <v>0</v>
      </c>
      <c r="F607" s="1146">
        <v>5.2</v>
      </c>
      <c r="G607" s="1147"/>
      <c r="H607" s="1148" t="s">
        <v>138</v>
      </c>
      <c r="I607" s="1137"/>
      <c r="J607" s="1137"/>
      <c r="K607" s="1137"/>
      <c r="L607" s="1137"/>
      <c r="M607" s="1137"/>
      <c r="N607" s="1137"/>
      <c r="O607" s="1137"/>
      <c r="P607" s="1137"/>
      <c r="Q607" s="1137"/>
      <c r="R607" s="72"/>
      <c r="S607" s="72"/>
      <c r="T607" s="72"/>
      <c r="U607" s="72"/>
      <c r="V607" s="72"/>
      <c r="W607" s="72"/>
      <c r="X607" s="72"/>
    </row>
    <row r="608" spans="1:24" ht="18.75">
      <c r="A608" s="1058">
        <v>7</v>
      </c>
      <c r="B608" s="1214"/>
      <c r="C608" s="1215" t="s">
        <v>9</v>
      </c>
      <c r="D608" s="1216"/>
      <c r="E608" s="1167">
        <f>IF(ISTEXT(D608),D608,(D608/D582)*E582)</f>
        <v>0</v>
      </c>
      <c r="F608" s="1146">
        <v>5.3</v>
      </c>
      <c r="G608" s="1147"/>
      <c r="H608" s="1148" t="s">
        <v>139</v>
      </c>
      <c r="I608" s="1137"/>
      <c r="J608" s="1137"/>
      <c r="K608" s="1137"/>
      <c r="L608" s="1137"/>
      <c r="M608" s="1137"/>
      <c r="N608" s="1137"/>
      <c r="O608" s="1137"/>
      <c r="P608" s="1137"/>
      <c r="Q608" s="1137"/>
      <c r="R608" s="72"/>
      <c r="S608" s="72"/>
      <c r="T608" s="72"/>
      <c r="U608" s="72"/>
      <c r="V608" s="72"/>
      <c r="W608" s="72"/>
      <c r="X608" s="72"/>
    </row>
    <row r="609" spans="1:24" ht="18.75">
      <c r="A609" s="1058">
        <v>7</v>
      </c>
      <c r="B609" s="1214"/>
      <c r="C609" s="1215" t="s">
        <v>86</v>
      </c>
      <c r="D609" s="1216"/>
      <c r="E609" s="1167">
        <f>IF(ISTEXT(D609),D609,(D609/D582)*E582)</f>
        <v>0</v>
      </c>
      <c r="F609" s="1149"/>
      <c r="G609" s="1147"/>
      <c r="H609" s="1126"/>
      <c r="I609" s="1137"/>
      <c r="J609" s="1137"/>
      <c r="K609" s="1137"/>
      <c r="L609" s="1137"/>
      <c r="M609" s="1137"/>
      <c r="N609" s="1137"/>
      <c r="O609" s="1137"/>
      <c r="P609" s="1137"/>
      <c r="Q609" s="1137"/>
      <c r="R609" s="72"/>
      <c r="S609" s="72"/>
      <c r="T609" s="72"/>
      <c r="U609" s="72"/>
      <c r="V609" s="72"/>
      <c r="W609" s="72"/>
      <c r="X609" s="72"/>
    </row>
    <row r="610" spans="1:24" ht="18.75">
      <c r="A610" s="1058">
        <v>7</v>
      </c>
      <c r="B610" s="1214"/>
      <c r="C610" s="1215" t="s">
        <v>84</v>
      </c>
      <c r="D610" s="1216"/>
      <c r="E610" s="1167">
        <f>IF(ISTEXT(D610),D610,(D610/D582)*E582)</f>
        <v>0</v>
      </c>
      <c r="F610" s="1149"/>
      <c r="G610" s="1147"/>
      <c r="H610" s="1126"/>
      <c r="I610" s="1137"/>
      <c r="J610" s="1137"/>
      <c r="K610" s="1137"/>
      <c r="L610" s="1137"/>
      <c r="M610" s="1137"/>
      <c r="N610" s="1137"/>
      <c r="O610" s="1137"/>
      <c r="P610" s="1137"/>
      <c r="Q610" s="1137"/>
      <c r="R610" s="72"/>
      <c r="S610" s="72"/>
      <c r="T610" s="72"/>
      <c r="U610" s="72"/>
      <c r="V610" s="72"/>
      <c r="W610" s="72"/>
      <c r="X610" s="72"/>
    </row>
    <row r="611" spans="1:24" ht="18.75">
      <c r="A611" s="1058">
        <v>7</v>
      </c>
      <c r="B611" s="1214"/>
      <c r="C611" s="1215" t="s">
        <v>915</v>
      </c>
      <c r="D611" s="1216"/>
      <c r="E611" s="1167">
        <f>IF(ISTEXT(D611),D611,(D611/D582)*E582)</f>
        <v>0</v>
      </c>
      <c r="F611" s="1149"/>
      <c r="G611" s="1147"/>
      <c r="H611" s="1126"/>
      <c r="I611" s="1137"/>
      <c r="J611" s="1137"/>
      <c r="K611" s="1137"/>
      <c r="L611" s="1137"/>
      <c r="M611" s="1137"/>
      <c r="N611" s="1137"/>
      <c r="O611" s="1137"/>
      <c r="P611" s="1137"/>
      <c r="Q611" s="1137"/>
      <c r="R611" s="72"/>
      <c r="S611" s="72"/>
      <c r="T611" s="72"/>
      <c r="U611" s="72"/>
      <c r="V611" s="72"/>
      <c r="W611" s="72"/>
      <c r="X611" s="72"/>
    </row>
    <row r="612" spans="1:24" ht="19.5" thickBot="1">
      <c r="A612" s="1142"/>
      <c r="B612" s="1143"/>
      <c r="C612" s="1144"/>
      <c r="D612" s="1145"/>
      <c r="E612" s="1131">
        <f>IF(ISTEXT(D612),D612,(D612/D582)*E582)</f>
        <v>0</v>
      </c>
      <c r="F612" s="1149"/>
      <c r="G612" s="1147"/>
      <c r="H612" s="1126"/>
      <c r="I612" s="1137"/>
      <c r="J612" s="1137"/>
      <c r="K612" s="1137"/>
      <c r="L612" s="1137"/>
      <c r="M612" s="1137"/>
      <c r="N612" s="1137"/>
      <c r="O612" s="1137"/>
      <c r="P612" s="1137"/>
      <c r="Q612" s="1137"/>
      <c r="R612" s="72"/>
      <c r="S612" s="72"/>
      <c r="T612" s="72"/>
      <c r="U612" s="72"/>
      <c r="V612" s="72"/>
      <c r="W612" s="72"/>
      <c r="X612" s="72"/>
    </row>
    <row r="613" spans="1:24" ht="18">
      <c r="A613" s="1154"/>
      <c r="B613" s="1155"/>
      <c r="C613" s="1156"/>
      <c r="D613" s="1156"/>
      <c r="E613" s="1156"/>
      <c r="F613" s="1157"/>
      <c r="G613" s="1158"/>
      <c r="H613" s="547"/>
      <c r="I613" s="547"/>
      <c r="J613" s="547"/>
      <c r="K613" s="547"/>
      <c r="L613" s="547"/>
      <c r="M613" s="547"/>
      <c r="N613" s="547"/>
      <c r="O613" s="547"/>
      <c r="P613" s="547"/>
      <c r="Q613" s="547"/>
      <c r="R613" s="547"/>
      <c r="S613" s="547"/>
      <c r="T613" s="547"/>
      <c r="U613" s="547"/>
      <c r="V613" s="547"/>
      <c r="W613" s="547"/>
      <c r="X613" s="547"/>
    </row>
    <row r="614" spans="1:24" ht="18.75" thickBot="1">
      <c r="A614" s="1154"/>
      <c r="B614" s="548"/>
      <c r="C614" s="548"/>
      <c r="D614" s="548"/>
      <c r="E614" s="548"/>
      <c r="F614" s="1159"/>
      <c r="G614" s="1159"/>
      <c r="H614" s="1159"/>
      <c r="I614" s="1159"/>
      <c r="J614" s="1159"/>
      <c r="K614" s="1159"/>
      <c r="L614" s="1159"/>
      <c r="M614" s="1159"/>
      <c r="N614" s="1160"/>
      <c r="O614" s="1160"/>
      <c r="P614" s="1160"/>
      <c r="Q614" s="1160"/>
      <c r="R614" s="1160"/>
      <c r="S614" s="1160"/>
      <c r="T614" s="1160"/>
      <c r="U614" s="1160"/>
      <c r="V614" s="1160"/>
      <c r="W614" s="1160"/>
      <c r="X614" s="1160"/>
    </row>
    <row r="615" spans="1:24" ht="18">
      <c r="A615" s="1111">
        <f>ROW()</f>
        <v>615</v>
      </c>
      <c r="B615" s="1217" t="s">
        <v>967</v>
      </c>
      <c r="C615" s="1218" t="s">
        <v>162</v>
      </c>
      <c r="D615" s="1218" t="s">
        <v>162</v>
      </c>
      <c r="E615" s="1114" t="s">
        <v>178</v>
      </c>
      <c r="F615" s="1115" t="s">
        <v>917</v>
      </c>
      <c r="G615" s="1115"/>
      <c r="H615" s="1115"/>
      <c r="I615" s="1115"/>
      <c r="J615" s="1115"/>
      <c r="K615" s="1116"/>
      <c r="L615" s="1117"/>
      <c r="M615" s="1117"/>
      <c r="N615" s="1118"/>
      <c r="O615" s="1119" t="s">
        <v>918</v>
      </c>
      <c r="P615" s="1118"/>
      <c r="Q615" s="1118"/>
      <c r="R615" s="1118"/>
      <c r="S615" s="1118"/>
      <c r="T615" s="1118"/>
      <c r="U615" s="1118"/>
      <c r="V615" s="1118"/>
      <c r="W615" s="1118"/>
      <c r="X615" s="1118"/>
    </row>
    <row r="616" spans="1:24" ht="20.25" customHeight="1">
      <c r="A616" s="1219"/>
      <c r="B616" s="2572" t="s">
        <v>919</v>
      </c>
      <c r="C616" s="2527" t="s">
        <v>436</v>
      </c>
      <c r="D616" s="2528">
        <v>6</v>
      </c>
      <c r="E616" s="2529">
        <v>10</v>
      </c>
      <c r="F616" s="1122" t="s">
        <v>163</v>
      </c>
      <c r="G616" s="1123" t="s">
        <v>140</v>
      </c>
      <c r="H616" s="1124"/>
      <c r="I616" s="1124"/>
      <c r="J616" s="1124"/>
      <c r="K616" s="1124"/>
      <c r="L616" s="1125"/>
      <c r="M616" s="1126"/>
      <c r="N616" s="1126"/>
      <c r="O616" s="1126"/>
      <c r="P616" s="1126"/>
      <c r="Q616" s="1126"/>
      <c r="R616" s="1126"/>
      <c r="S616" s="1126"/>
      <c r="T616" s="1126"/>
      <c r="U616" s="1126"/>
      <c r="V616" s="1126"/>
      <c r="W616" s="1126"/>
      <c r="X616" s="1126"/>
    </row>
    <row r="617" spans="1:24" ht="18.75" customHeight="1">
      <c r="A617" s="1219"/>
      <c r="B617" s="2572"/>
      <c r="C617" s="2527"/>
      <c r="D617" s="2528"/>
      <c r="E617" s="2529"/>
      <c r="F617" s="1127"/>
      <c r="G617" s="1127"/>
      <c r="H617" s="1127"/>
      <c r="I617" s="1127"/>
      <c r="J617" s="1127"/>
      <c r="K617" s="1127"/>
      <c r="L617" s="1126"/>
      <c r="M617" s="1126"/>
      <c r="N617" s="1126"/>
      <c r="O617" s="1126"/>
      <c r="P617" s="1126"/>
      <c r="Q617" s="1126"/>
      <c r="R617" s="72"/>
      <c r="S617" s="72"/>
      <c r="T617" s="72"/>
      <c r="U617" s="72"/>
      <c r="V617" s="72"/>
      <c r="W617" s="72"/>
      <c r="X617" s="72"/>
    </row>
    <row r="618" spans="1:24" ht="18.75">
      <c r="A618" s="1219"/>
      <c r="B618" s="1220" t="s">
        <v>920</v>
      </c>
      <c r="C618" s="1221"/>
      <c r="D618" s="1222"/>
      <c r="E618" s="1167">
        <f>IF(ISTEXT(D618),D618,(D618/D616)*E616)</f>
        <v>0</v>
      </c>
      <c r="F618" s="1132" t="s">
        <v>921</v>
      </c>
      <c r="G618" s="1133"/>
      <c r="H618" s="1133"/>
      <c r="I618" s="1134"/>
      <c r="J618" s="1135"/>
      <c r="K618" s="1136" t="s">
        <v>922</v>
      </c>
      <c r="L618" s="1137"/>
      <c r="M618" s="1137"/>
      <c r="N618" s="1137"/>
      <c r="O618" s="1138" t="s">
        <v>923</v>
      </c>
      <c r="P618" s="1137"/>
      <c r="Q618" s="1137"/>
      <c r="R618" s="72"/>
      <c r="S618" s="72"/>
      <c r="T618" s="72"/>
      <c r="U618" s="72"/>
      <c r="V618" s="72"/>
      <c r="W618" s="72"/>
      <c r="X618" s="72"/>
    </row>
    <row r="619" spans="1:24" ht="18.75" customHeight="1">
      <c r="A619" s="1223"/>
      <c r="B619" s="2587" t="s">
        <v>910</v>
      </c>
      <c r="C619" s="2589" t="s">
        <v>171</v>
      </c>
      <c r="D619" s="2591" t="s">
        <v>911</v>
      </c>
      <c r="E619" s="1167"/>
      <c r="F619" s="1139"/>
      <c r="G619" s="1140"/>
      <c r="H619" s="1140"/>
      <c r="I619" s="1141"/>
      <c r="J619" s="1141"/>
      <c r="K619" s="1137"/>
      <c r="L619" s="1137"/>
      <c r="M619" s="1137"/>
      <c r="N619" s="1137"/>
      <c r="O619" s="1137"/>
      <c r="P619" s="1137"/>
      <c r="Q619" s="1137"/>
      <c r="R619" s="72"/>
      <c r="S619" s="72"/>
      <c r="T619" s="72"/>
      <c r="U619" s="72"/>
      <c r="V619" s="72"/>
      <c r="W619" s="72"/>
      <c r="X619" s="72"/>
    </row>
    <row r="620" spans="1:24" ht="18.75">
      <c r="A620" s="1223"/>
      <c r="B620" s="2588"/>
      <c r="C620" s="2590"/>
      <c r="D620" s="2592"/>
      <c r="E620" s="1167"/>
      <c r="F620" s="1139"/>
      <c r="G620" s="1140"/>
      <c r="H620" s="1140"/>
      <c r="I620" s="1141"/>
      <c r="J620" s="1141"/>
      <c r="K620" s="1137"/>
      <c r="L620" s="1137"/>
      <c r="M620" s="1137"/>
      <c r="N620" s="1137"/>
      <c r="O620" s="1137"/>
      <c r="P620" s="1137"/>
      <c r="Q620" s="1137"/>
      <c r="R620" s="72"/>
      <c r="S620" s="72"/>
      <c r="T620" s="72"/>
      <c r="U620" s="72"/>
      <c r="V620" s="72"/>
      <c r="W620" s="72"/>
      <c r="X620" s="72"/>
    </row>
    <row r="621" spans="1:24" ht="18.75">
      <c r="A621" s="1142"/>
      <c r="B621" s="1143"/>
      <c r="C621" s="1144"/>
      <c r="D621" s="1145"/>
      <c r="E621" s="1167">
        <f>IF(ISTEXT(D621),D621,(D621/D616)*E616)</f>
        <v>0</v>
      </c>
      <c r="F621" s="1149" t="s">
        <v>327</v>
      </c>
      <c r="G621" s="1147" t="s">
        <v>186</v>
      </c>
      <c r="H621" s="1126" t="s">
        <v>968</v>
      </c>
      <c r="I621" s="1137"/>
      <c r="J621" s="1137"/>
      <c r="K621" s="1137"/>
      <c r="L621" s="1137"/>
      <c r="M621" s="1137"/>
      <c r="N621" s="1137"/>
      <c r="O621" s="1137"/>
      <c r="P621" s="1137"/>
      <c r="Q621" s="1137"/>
      <c r="R621" s="72"/>
      <c r="S621" s="72"/>
      <c r="T621" s="72"/>
      <c r="U621" s="72"/>
      <c r="V621" s="72"/>
      <c r="W621" s="72"/>
      <c r="X621" s="72"/>
    </row>
    <row r="622" spans="1:24" ht="18.75">
      <c r="A622" s="1058">
        <v>8</v>
      </c>
      <c r="B622" s="1224" t="s">
        <v>869</v>
      </c>
      <c r="C622" s="1225" t="s">
        <v>9</v>
      </c>
      <c r="D622" s="1226">
        <v>0.18</v>
      </c>
      <c r="E622" s="1167">
        <f>IF(ISTEXT(D622),D622,(D622/D616)*E616)</f>
        <v>0.3</v>
      </c>
      <c r="F622" s="1146">
        <v>1.1000000000000001</v>
      </c>
      <c r="G622" s="1147"/>
      <c r="H622" s="1148" t="s">
        <v>969</v>
      </c>
      <c r="I622" s="1137"/>
      <c r="J622" s="1137"/>
      <c r="K622" s="1137"/>
      <c r="L622" s="1137"/>
      <c r="M622" s="1137"/>
      <c r="N622" s="1137"/>
      <c r="O622" s="1137"/>
      <c r="P622" s="1137"/>
      <c r="Q622" s="1137"/>
      <c r="R622" s="72"/>
      <c r="S622" s="72"/>
      <c r="T622" s="72"/>
      <c r="U622" s="72"/>
      <c r="V622" s="72"/>
      <c r="W622" s="72"/>
      <c r="X622" s="72"/>
    </row>
    <row r="623" spans="1:24" ht="18.75">
      <c r="A623" s="1058">
        <v>8</v>
      </c>
      <c r="B623" s="1224" t="s">
        <v>870</v>
      </c>
      <c r="C623" s="1225" t="s">
        <v>915</v>
      </c>
      <c r="D623" s="1226">
        <v>1</v>
      </c>
      <c r="E623" s="1167">
        <f>IF(ISTEXT(D623),D623,(D623/D616)*E616)</f>
        <v>1.6666666666666665</v>
      </c>
      <c r="F623" s="1146">
        <v>1.2</v>
      </c>
      <c r="G623" s="1147"/>
      <c r="H623" s="1148" t="s">
        <v>970</v>
      </c>
      <c r="I623" s="1137"/>
      <c r="J623" s="1137"/>
      <c r="K623" s="1137"/>
      <c r="L623" s="1137"/>
      <c r="M623" s="1137"/>
      <c r="N623" s="1137"/>
      <c r="O623" s="1137"/>
      <c r="P623" s="1137"/>
      <c r="Q623" s="1137"/>
      <c r="R623" s="72"/>
      <c r="S623" s="72"/>
      <c r="T623" s="72"/>
      <c r="U623" s="72"/>
      <c r="V623" s="72"/>
      <c r="W623" s="72"/>
      <c r="X623" s="72"/>
    </row>
    <row r="624" spans="1:24" ht="18.75">
      <c r="A624" s="1058">
        <v>8</v>
      </c>
      <c r="B624" s="1224" t="s">
        <v>871</v>
      </c>
      <c r="C624" s="1225" t="s">
        <v>62</v>
      </c>
      <c r="D624" s="1226">
        <v>1</v>
      </c>
      <c r="E624" s="1167">
        <f>IF(ISTEXT(D624),D624,(D624/D616)*E616)</f>
        <v>1.6666666666666665</v>
      </c>
      <c r="F624" s="1146">
        <v>1.3</v>
      </c>
      <c r="G624" s="1147"/>
      <c r="H624" s="1148" t="s">
        <v>971</v>
      </c>
      <c r="I624" s="1137"/>
      <c r="J624" s="1137"/>
      <c r="K624" s="1137"/>
      <c r="L624" s="1137"/>
      <c r="M624" s="1137"/>
      <c r="N624" s="1137"/>
      <c r="O624" s="1137"/>
      <c r="P624" s="1137"/>
      <c r="Q624" s="1137"/>
      <c r="R624" s="72"/>
      <c r="S624" s="72"/>
      <c r="T624" s="72"/>
      <c r="U624" s="72"/>
      <c r="V624" s="72"/>
      <c r="W624" s="72"/>
      <c r="X624" s="72"/>
    </row>
    <row r="625" spans="1:24" ht="18.75">
      <c r="A625" s="1058">
        <v>8</v>
      </c>
      <c r="B625" s="1224" t="s">
        <v>872</v>
      </c>
      <c r="C625" s="1225" t="s">
        <v>294</v>
      </c>
      <c r="D625" s="1226">
        <v>0.1</v>
      </c>
      <c r="E625" s="1167">
        <f>IF(ISTEXT(D625),D625,(D625/D616)*E616)</f>
        <v>0.16666666666666666</v>
      </c>
      <c r="F625" s="1146">
        <v>1.4</v>
      </c>
      <c r="G625" s="1147"/>
      <c r="H625" s="1148" t="s">
        <v>972</v>
      </c>
      <c r="I625" s="1137"/>
      <c r="J625" s="1137"/>
      <c r="K625" s="1137"/>
      <c r="L625" s="1137"/>
      <c r="M625" s="1137"/>
      <c r="N625" s="1137"/>
      <c r="O625" s="1137"/>
      <c r="P625" s="1137"/>
      <c r="Q625" s="1137"/>
      <c r="R625" s="72"/>
      <c r="S625" s="72"/>
      <c r="T625" s="72"/>
      <c r="U625" s="72"/>
      <c r="V625" s="72"/>
      <c r="W625" s="72"/>
      <c r="X625" s="72"/>
    </row>
    <row r="626" spans="1:24" ht="18.75">
      <c r="A626" s="1058">
        <v>8</v>
      </c>
      <c r="B626" s="1224" t="s">
        <v>873</v>
      </c>
      <c r="C626" s="1225" t="s">
        <v>294</v>
      </c>
      <c r="D626" s="1226">
        <v>0.15</v>
      </c>
      <c r="E626" s="1167">
        <f>IF(ISTEXT(D626),D626,(D626/D616)*E616)</f>
        <v>0.24999999999999997</v>
      </c>
      <c r="F626" s="1146"/>
      <c r="G626" s="1147"/>
      <c r="H626" s="1148"/>
      <c r="I626" s="1137"/>
      <c r="J626" s="1137"/>
      <c r="K626" s="1137"/>
      <c r="L626" s="1137"/>
      <c r="M626" s="1137"/>
      <c r="N626" s="1137"/>
      <c r="O626" s="1137"/>
      <c r="P626" s="1137"/>
      <c r="Q626" s="1137"/>
      <c r="R626" s="72"/>
      <c r="S626" s="72"/>
      <c r="T626" s="72"/>
      <c r="U626" s="72"/>
      <c r="V626" s="72"/>
      <c r="W626" s="72"/>
      <c r="X626" s="72"/>
    </row>
    <row r="627" spans="1:24" ht="18.75">
      <c r="A627" s="1058">
        <v>8</v>
      </c>
      <c r="B627" s="1224" t="s">
        <v>874</v>
      </c>
      <c r="C627" s="1225" t="s">
        <v>9</v>
      </c>
      <c r="D627" s="1226">
        <v>0.05</v>
      </c>
      <c r="E627" s="1167">
        <f>IF(ISTEXT(D627),D627,(D627/D616)*E616)</f>
        <v>8.3333333333333329E-2</v>
      </c>
      <c r="F627" s="1149" t="s">
        <v>328</v>
      </c>
      <c r="G627" s="1147" t="s">
        <v>187</v>
      </c>
      <c r="H627" s="1126" t="s">
        <v>973</v>
      </c>
      <c r="I627" s="1137"/>
      <c r="J627" s="1137"/>
      <c r="K627" s="1137"/>
      <c r="L627" s="1137"/>
      <c r="M627" s="1137"/>
      <c r="N627" s="1137"/>
      <c r="O627" s="1137"/>
      <c r="P627" s="1137"/>
      <c r="Q627" s="1137"/>
      <c r="R627" s="72"/>
      <c r="S627" s="72"/>
      <c r="T627" s="72"/>
      <c r="U627" s="72"/>
      <c r="V627" s="72"/>
      <c r="W627" s="72"/>
      <c r="X627" s="72"/>
    </row>
    <row r="628" spans="1:24" ht="18.75">
      <c r="A628" s="1058">
        <v>8</v>
      </c>
      <c r="B628" s="1224" t="s">
        <v>875</v>
      </c>
      <c r="C628" s="1225" t="s">
        <v>141</v>
      </c>
      <c r="D628" s="1226">
        <v>1</v>
      </c>
      <c r="E628" s="1167">
        <f>IF(ISTEXT(D628),D628,(D628/D616)*E616)</f>
        <v>1.6666666666666665</v>
      </c>
      <c r="F628" s="1146">
        <v>2.1</v>
      </c>
      <c r="G628" s="1147"/>
      <c r="H628" s="1148" t="s">
        <v>974</v>
      </c>
      <c r="I628" s="1137"/>
      <c r="J628" s="1137"/>
      <c r="K628" s="1137"/>
      <c r="L628" s="1137"/>
      <c r="M628" s="1137"/>
      <c r="N628" s="1137"/>
      <c r="O628" s="1137"/>
      <c r="P628" s="1137"/>
      <c r="Q628" s="1137"/>
      <c r="R628" s="72"/>
      <c r="S628" s="72"/>
      <c r="T628" s="72"/>
      <c r="U628" s="72"/>
      <c r="V628" s="72"/>
      <c r="W628" s="72"/>
      <c r="X628" s="72"/>
    </row>
    <row r="629" spans="1:24" ht="18.75">
      <c r="A629" s="1058">
        <v>8</v>
      </c>
      <c r="B629" s="1224" t="s">
        <v>52</v>
      </c>
      <c r="C629" s="1225"/>
      <c r="D629" s="1226" t="s">
        <v>71</v>
      </c>
      <c r="E629" s="1167" t="str">
        <f>IF(ISTEXT(D629),D629,(D629/D616)*E616)</f>
        <v>pm</v>
      </c>
      <c r="F629" s="1146"/>
      <c r="G629" s="1147"/>
      <c r="H629" s="1148" t="s">
        <v>975</v>
      </c>
      <c r="I629" s="1137"/>
      <c r="J629" s="1137"/>
      <c r="K629" s="1137"/>
      <c r="L629" s="1137"/>
      <c r="M629" s="1137"/>
      <c r="N629" s="1137"/>
      <c r="O629" s="1137"/>
      <c r="P629" s="1137"/>
      <c r="Q629" s="1137"/>
      <c r="R629" s="72"/>
      <c r="S629" s="72"/>
      <c r="T629" s="72"/>
      <c r="U629" s="72"/>
      <c r="V629" s="72"/>
      <c r="W629" s="72"/>
      <c r="X629" s="72"/>
    </row>
    <row r="630" spans="1:24" ht="18.75">
      <c r="A630" s="1058">
        <v>8</v>
      </c>
      <c r="B630" s="1224"/>
      <c r="C630" s="1225"/>
      <c r="D630" s="1226"/>
      <c r="E630" s="1167">
        <f>IF(ISTEXT(D630),D630,(D630/D616)*E616)</f>
        <v>0</v>
      </c>
      <c r="F630" s="1146"/>
      <c r="G630" s="1147"/>
      <c r="H630" s="1148" t="s">
        <v>976</v>
      </c>
      <c r="I630" s="1137"/>
      <c r="J630" s="1137"/>
      <c r="K630" s="1137"/>
      <c r="L630" s="1137"/>
      <c r="M630" s="1137"/>
      <c r="N630" s="1137"/>
      <c r="O630" s="1137"/>
      <c r="P630" s="1137"/>
      <c r="Q630" s="1137"/>
      <c r="R630" s="72"/>
      <c r="S630" s="72"/>
      <c r="T630" s="72"/>
      <c r="U630" s="72"/>
      <c r="V630" s="72"/>
      <c r="W630" s="72"/>
      <c r="X630" s="72"/>
    </row>
    <row r="631" spans="1:24" ht="18.75">
      <c r="A631" s="1058">
        <v>8</v>
      </c>
      <c r="B631" s="1224"/>
      <c r="C631" s="1225"/>
      <c r="D631" s="1226"/>
      <c r="E631" s="1167">
        <f>IF(ISTEXT(D631),D631,(D631/D616)*E616)</f>
        <v>0</v>
      </c>
      <c r="F631" s="1146"/>
      <c r="G631" s="1147"/>
      <c r="H631" s="1148"/>
      <c r="I631" s="1137"/>
      <c r="J631" s="1137"/>
      <c r="K631" s="1137"/>
      <c r="L631" s="1137"/>
      <c r="M631" s="1137"/>
      <c r="N631" s="1137"/>
      <c r="O631" s="1137"/>
      <c r="P631" s="1137"/>
      <c r="Q631" s="1137"/>
      <c r="R631" s="72"/>
      <c r="S631" s="72"/>
      <c r="T631" s="72"/>
      <c r="U631" s="72"/>
      <c r="V631" s="72"/>
      <c r="W631" s="72"/>
      <c r="X631" s="72"/>
    </row>
    <row r="632" spans="1:24" ht="18.75">
      <c r="A632" s="1058">
        <v>8</v>
      </c>
      <c r="B632" s="1224"/>
      <c r="C632" s="1225"/>
      <c r="D632" s="1226"/>
      <c r="E632" s="1167">
        <f>IF(ISTEXT(D632),D632,(D632/D616)*E616)</f>
        <v>0</v>
      </c>
      <c r="F632" s="1149" t="s">
        <v>329</v>
      </c>
      <c r="G632" s="1147" t="s">
        <v>268</v>
      </c>
      <c r="H632" s="1126" t="s">
        <v>977</v>
      </c>
      <c r="I632" s="1137"/>
      <c r="J632" s="1137"/>
      <c r="K632" s="1137"/>
      <c r="L632" s="1137"/>
      <c r="M632" s="1137"/>
      <c r="N632" s="1137"/>
      <c r="O632" s="1137"/>
      <c r="P632" s="1137"/>
      <c r="Q632" s="1137"/>
      <c r="R632" s="72"/>
      <c r="S632" s="72"/>
      <c r="T632" s="72"/>
      <c r="U632" s="72"/>
      <c r="V632" s="72"/>
      <c r="W632" s="72"/>
      <c r="X632" s="72"/>
    </row>
    <row r="633" spans="1:24" ht="18.75">
      <c r="A633" s="1058">
        <v>8</v>
      </c>
      <c r="B633" s="1224"/>
      <c r="C633" s="1225"/>
      <c r="D633" s="1226"/>
      <c r="E633" s="1167">
        <f>IF(ISTEXT(D633),D633,(D633/D616)*E616)</f>
        <v>0</v>
      </c>
      <c r="F633" s="1149"/>
      <c r="G633" s="1147"/>
      <c r="H633" s="1148"/>
      <c r="I633" s="1137"/>
      <c r="J633" s="1137"/>
      <c r="K633" s="1137"/>
      <c r="L633" s="1137"/>
      <c r="M633" s="1137"/>
      <c r="N633" s="1137"/>
      <c r="O633" s="1137"/>
      <c r="P633" s="1137"/>
      <c r="Q633" s="1137"/>
      <c r="R633" s="72"/>
      <c r="S633" s="72"/>
      <c r="T633" s="72"/>
      <c r="U633" s="72"/>
      <c r="V633" s="72"/>
      <c r="W633" s="72"/>
      <c r="X633" s="72"/>
    </row>
    <row r="634" spans="1:24" ht="18.75">
      <c r="A634" s="1058">
        <v>8</v>
      </c>
      <c r="B634" s="1224"/>
      <c r="C634" s="1225"/>
      <c r="D634" s="1226"/>
      <c r="E634" s="1167">
        <f>IF(ISTEXT(D634),D634,(D634/D616)*E616)</f>
        <v>0</v>
      </c>
      <c r="F634" s="1149" t="s">
        <v>978</v>
      </c>
      <c r="G634" s="1147" t="s">
        <v>290</v>
      </c>
      <c r="H634" s="1126" t="s">
        <v>979</v>
      </c>
      <c r="I634" s="1137"/>
      <c r="J634" s="1137"/>
      <c r="K634" s="1137"/>
      <c r="L634" s="1137"/>
      <c r="M634" s="1137"/>
      <c r="N634" s="1137"/>
      <c r="O634" s="1137"/>
      <c r="P634" s="1137"/>
      <c r="Q634" s="1137"/>
      <c r="R634" s="72"/>
      <c r="S634" s="72"/>
      <c r="T634" s="72"/>
      <c r="U634" s="72"/>
      <c r="V634" s="72"/>
      <c r="W634" s="72"/>
      <c r="X634" s="72"/>
    </row>
    <row r="635" spans="1:24" ht="18.75">
      <c r="A635" s="1058">
        <v>8</v>
      </c>
      <c r="B635" s="1224"/>
      <c r="C635" s="1225"/>
      <c r="D635" s="1226"/>
      <c r="E635" s="1167">
        <f>IF(ISTEXT(D635),D635,(D635/D616)*E616)</f>
        <v>0</v>
      </c>
      <c r="F635" s="1146">
        <v>4.2</v>
      </c>
      <c r="G635" s="1147"/>
      <c r="H635" s="1148" t="s">
        <v>980</v>
      </c>
      <c r="I635" s="1137"/>
      <c r="J635" s="1137"/>
      <c r="K635" s="1137"/>
      <c r="L635" s="1137"/>
      <c r="M635" s="1137"/>
      <c r="N635" s="1137"/>
      <c r="O635" s="1137"/>
      <c r="P635" s="1137"/>
      <c r="Q635" s="1137"/>
      <c r="R635" s="72"/>
      <c r="S635" s="72"/>
      <c r="T635" s="72"/>
      <c r="U635" s="72"/>
      <c r="V635" s="72"/>
      <c r="W635" s="72"/>
      <c r="X635" s="72"/>
    </row>
    <row r="636" spans="1:24" ht="18.75">
      <c r="A636" s="1058">
        <v>8</v>
      </c>
      <c r="B636" s="1224"/>
      <c r="C636" s="1225"/>
      <c r="D636" s="1226"/>
      <c r="E636" s="1167">
        <f>IF(ISTEXT(D636),D636,(D636/D616)*E616)</f>
        <v>0</v>
      </c>
      <c r="F636" s="1146"/>
      <c r="G636" s="1147"/>
      <c r="H636" s="1148" t="s">
        <v>154</v>
      </c>
      <c r="I636" s="1137"/>
      <c r="J636" s="1137"/>
      <c r="K636" s="1137"/>
      <c r="L636" s="1137"/>
      <c r="M636" s="1137"/>
      <c r="N636" s="1137"/>
      <c r="O636" s="1137"/>
      <c r="P636" s="1137"/>
      <c r="Q636" s="1137"/>
      <c r="R636" s="72"/>
      <c r="S636" s="72"/>
      <c r="T636" s="72"/>
      <c r="U636" s="72"/>
      <c r="V636" s="72"/>
      <c r="W636" s="72"/>
      <c r="X636" s="72"/>
    </row>
    <row r="637" spans="1:24" ht="18.75">
      <c r="A637" s="1058">
        <v>8</v>
      </c>
      <c r="B637" s="1224"/>
      <c r="C637" s="1225"/>
      <c r="D637" s="1226"/>
      <c r="E637" s="1167">
        <f>IF(ISTEXT(D637),D637,(D637/D616)*E616)</f>
        <v>0</v>
      </c>
      <c r="F637" s="1146"/>
      <c r="G637" s="1147"/>
      <c r="H637" s="1148"/>
      <c r="I637" s="1137"/>
      <c r="J637" s="1137"/>
      <c r="K637" s="1137"/>
      <c r="L637" s="1137"/>
      <c r="M637" s="1137"/>
      <c r="N637" s="1137"/>
      <c r="O637" s="1137"/>
      <c r="P637" s="1137"/>
      <c r="Q637" s="1137"/>
      <c r="R637" s="72"/>
      <c r="S637" s="72"/>
      <c r="T637" s="72"/>
      <c r="U637" s="72"/>
      <c r="V637" s="72"/>
      <c r="W637" s="72"/>
      <c r="X637" s="72"/>
    </row>
    <row r="638" spans="1:24" ht="18.75">
      <c r="A638" s="1058">
        <v>8</v>
      </c>
      <c r="B638" s="1224"/>
      <c r="C638" s="1225"/>
      <c r="D638" s="1226"/>
      <c r="E638" s="1167">
        <f>IF(ISTEXT(D638),D638,(D638/D616)*E616)</f>
        <v>0</v>
      </c>
      <c r="F638" s="1149" t="s">
        <v>334</v>
      </c>
      <c r="G638" s="1147" t="s">
        <v>291</v>
      </c>
      <c r="H638" s="1126" t="s">
        <v>981</v>
      </c>
      <c r="I638" s="1137"/>
      <c r="J638" s="1137"/>
      <c r="K638" s="1137"/>
      <c r="L638" s="1137"/>
      <c r="M638" s="1137"/>
      <c r="N638" s="1137"/>
      <c r="O638" s="1137"/>
      <c r="P638" s="1137"/>
      <c r="Q638" s="1137"/>
      <c r="R638" s="72"/>
      <c r="S638" s="72"/>
      <c r="T638" s="72"/>
      <c r="U638" s="72"/>
      <c r="V638" s="72"/>
      <c r="W638" s="72"/>
      <c r="X638" s="72"/>
    </row>
    <row r="639" spans="1:24" ht="18.75">
      <c r="A639" s="1058">
        <v>8</v>
      </c>
      <c r="B639" s="1224"/>
      <c r="C639" s="1225"/>
      <c r="D639" s="1226"/>
      <c r="E639" s="1167">
        <f>IF(ISTEXT(D639),D639,(D639/D616)*E616)</f>
        <v>0</v>
      </c>
      <c r="F639" s="1146">
        <v>5.2</v>
      </c>
      <c r="G639" s="1147"/>
      <c r="H639" s="1148" t="s">
        <v>982</v>
      </c>
      <c r="I639" s="1137"/>
      <c r="J639" s="1137"/>
      <c r="K639" s="1137"/>
      <c r="L639" s="1137"/>
      <c r="M639" s="1137"/>
      <c r="N639" s="1137"/>
      <c r="O639" s="1137"/>
      <c r="P639" s="1137"/>
      <c r="Q639" s="1137"/>
      <c r="R639" s="72"/>
      <c r="S639" s="72"/>
      <c r="T639" s="72"/>
      <c r="U639" s="72"/>
      <c r="V639" s="72"/>
      <c r="W639" s="72"/>
      <c r="X639" s="72"/>
    </row>
    <row r="640" spans="1:24" ht="18.75">
      <c r="A640" s="1058">
        <v>8</v>
      </c>
      <c r="B640" s="1224"/>
      <c r="C640" s="1225"/>
      <c r="D640" s="1226"/>
      <c r="E640" s="1167">
        <f>IF(ISTEXT(D640),D640,(D640/D616)*E616)</f>
        <v>0</v>
      </c>
      <c r="F640" s="1146">
        <v>5.3</v>
      </c>
      <c r="G640" s="1147"/>
      <c r="H640" s="1148" t="s">
        <v>156</v>
      </c>
      <c r="I640" s="1137"/>
      <c r="J640" s="1137"/>
      <c r="K640" s="1137"/>
      <c r="L640" s="1137"/>
      <c r="M640" s="1137"/>
      <c r="N640" s="1137"/>
      <c r="O640" s="1137"/>
      <c r="P640" s="1137"/>
      <c r="Q640" s="1137"/>
      <c r="R640" s="72"/>
      <c r="S640" s="72"/>
      <c r="T640" s="72"/>
      <c r="U640" s="72"/>
      <c r="V640" s="72"/>
      <c r="W640" s="72"/>
      <c r="X640" s="72"/>
    </row>
    <row r="641" spans="1:24" ht="18.75">
      <c r="A641" s="1058">
        <v>8</v>
      </c>
      <c r="B641" s="1224"/>
      <c r="C641" s="1225" t="s">
        <v>294</v>
      </c>
      <c r="D641" s="1226"/>
      <c r="E641" s="1167">
        <f>IF(ISTEXT(D641),D641,(D641/D616)*E616)</f>
        <v>0</v>
      </c>
      <c r="F641" s="1149"/>
      <c r="G641" s="1147"/>
      <c r="H641" s="1126"/>
      <c r="I641" s="1137"/>
      <c r="J641" s="1137"/>
      <c r="K641" s="1137"/>
      <c r="L641" s="1137"/>
      <c r="M641" s="1137"/>
      <c r="N641" s="1137"/>
      <c r="O641" s="1137"/>
      <c r="P641" s="1137"/>
      <c r="Q641" s="1137"/>
      <c r="R641" s="72"/>
      <c r="S641" s="72"/>
      <c r="T641" s="72"/>
      <c r="U641" s="72"/>
      <c r="V641" s="72"/>
      <c r="W641" s="72"/>
      <c r="X641" s="72"/>
    </row>
    <row r="642" spans="1:24" ht="18.75">
      <c r="A642" s="1058">
        <v>8</v>
      </c>
      <c r="B642" s="1224"/>
      <c r="C642" s="1225" t="s">
        <v>9</v>
      </c>
      <c r="D642" s="1226"/>
      <c r="E642" s="1167">
        <f>IF(ISTEXT(D642),D642,(D642/D616)*E616)</f>
        <v>0</v>
      </c>
      <c r="F642" s="1149"/>
      <c r="G642" s="1147"/>
      <c r="H642" s="1126"/>
      <c r="I642" s="1137"/>
      <c r="J642" s="1137"/>
      <c r="K642" s="1137"/>
      <c r="L642" s="1137"/>
      <c r="M642" s="1137"/>
      <c r="N642" s="1137"/>
      <c r="O642" s="1137"/>
      <c r="P642" s="1137"/>
      <c r="Q642" s="1137"/>
      <c r="R642" s="72"/>
      <c r="S642" s="72"/>
      <c r="T642" s="72"/>
      <c r="U642" s="72"/>
      <c r="V642" s="72"/>
      <c r="W642" s="72"/>
      <c r="X642" s="72"/>
    </row>
    <row r="643" spans="1:24" ht="18.75">
      <c r="A643" s="1058">
        <v>8</v>
      </c>
      <c r="B643" s="1224"/>
      <c r="C643" s="1225" t="s">
        <v>86</v>
      </c>
      <c r="D643" s="1226"/>
      <c r="E643" s="1167">
        <f>IF(ISTEXT(D643),D643,(D643/D616)*E616)</f>
        <v>0</v>
      </c>
      <c r="F643" s="1149"/>
      <c r="G643" s="1147"/>
      <c r="H643" s="1126"/>
      <c r="I643" s="1137"/>
      <c r="J643" s="1137"/>
      <c r="K643" s="1137"/>
      <c r="L643" s="1137"/>
      <c r="M643" s="1137"/>
      <c r="N643" s="1137"/>
      <c r="O643" s="1137"/>
      <c r="P643" s="1137"/>
      <c r="Q643" s="1137"/>
      <c r="R643" s="72"/>
      <c r="S643" s="72"/>
      <c r="T643" s="72"/>
      <c r="U643" s="72"/>
      <c r="V643" s="72"/>
      <c r="W643" s="72"/>
      <c r="X643" s="72"/>
    </row>
    <row r="644" spans="1:24" ht="18.75">
      <c r="A644" s="1058">
        <v>8</v>
      </c>
      <c r="B644" s="1224"/>
      <c r="C644" s="1225" t="s">
        <v>84</v>
      </c>
      <c r="D644" s="1226"/>
      <c r="E644" s="1167">
        <f>IF(ISTEXT(D644),D644,(D644/D616)*E616)</f>
        <v>0</v>
      </c>
      <c r="F644" s="1149"/>
      <c r="G644" s="1147"/>
      <c r="H644" s="1126"/>
      <c r="I644" s="1137"/>
      <c r="J644" s="1137"/>
      <c r="K644" s="1137"/>
      <c r="L644" s="1137"/>
      <c r="M644" s="1137"/>
      <c r="N644" s="1137"/>
      <c r="O644" s="1137"/>
      <c r="P644" s="1137"/>
      <c r="Q644" s="1137"/>
      <c r="R644" s="72"/>
      <c r="S644" s="72"/>
      <c r="T644" s="72"/>
      <c r="U644" s="72"/>
      <c r="V644" s="72"/>
      <c r="W644" s="72"/>
      <c r="X644" s="72"/>
    </row>
    <row r="645" spans="1:24" ht="18.75">
      <c r="A645" s="1058">
        <v>8</v>
      </c>
      <c r="B645" s="1224"/>
      <c r="C645" s="1225" t="s">
        <v>915</v>
      </c>
      <c r="D645" s="1226"/>
      <c r="E645" s="1167">
        <f>IF(ISTEXT(D645),D645,(D645/D616)*E616)</f>
        <v>0</v>
      </c>
      <c r="F645" s="1149"/>
      <c r="G645" s="1147"/>
      <c r="H645" s="1126"/>
      <c r="I645" s="1137"/>
      <c r="J645" s="1137"/>
      <c r="K645" s="1137"/>
      <c r="L645" s="1137"/>
      <c r="M645" s="1137"/>
      <c r="N645" s="1137"/>
      <c r="O645" s="1137"/>
      <c r="P645" s="1137"/>
      <c r="Q645" s="1137"/>
      <c r="R645" s="72"/>
      <c r="S645" s="72"/>
      <c r="T645" s="72"/>
      <c r="U645" s="72"/>
      <c r="V645" s="72"/>
      <c r="W645" s="72"/>
      <c r="X645" s="72"/>
    </row>
    <row r="646" spans="1:24" ht="19.5" thickBot="1">
      <c r="A646" s="1142"/>
      <c r="B646" s="1143"/>
      <c r="C646" s="1144"/>
      <c r="D646" s="1145"/>
      <c r="E646" s="1131">
        <f>IF(ISTEXT(D646),D646,(D646/D616)*E616)</f>
        <v>0</v>
      </c>
      <c r="F646" s="1149"/>
      <c r="G646" s="1147"/>
      <c r="H646" s="1126"/>
      <c r="I646" s="1137"/>
      <c r="J646" s="1137"/>
      <c r="K646" s="1137"/>
      <c r="L646" s="1137"/>
      <c r="M646" s="1137"/>
      <c r="N646" s="1137"/>
      <c r="O646" s="1137"/>
      <c r="P646" s="1137"/>
      <c r="Q646" s="1137"/>
      <c r="R646" s="72"/>
      <c r="S646" s="72"/>
      <c r="T646" s="72"/>
      <c r="U646" s="72"/>
      <c r="V646" s="72"/>
      <c r="W646" s="72"/>
      <c r="X646" s="72"/>
    </row>
    <row r="647" spans="1:24">
      <c r="A647" s="1154"/>
      <c r="B647" s="1156"/>
      <c r="C647" s="1156"/>
      <c r="D647" s="1156"/>
      <c r="E647" s="1156"/>
    </row>
    <row r="648" spans="1:24" ht="15.75" thickBot="1">
      <c r="A648" s="1154"/>
    </row>
    <row r="649" spans="1:24" ht="18">
      <c r="A649" s="1111">
        <f>ROW()</f>
        <v>649</v>
      </c>
      <c r="B649" s="1227" t="s">
        <v>983</v>
      </c>
      <c r="C649" s="1228" t="s">
        <v>162</v>
      </c>
      <c r="D649" s="1228" t="s">
        <v>162</v>
      </c>
      <c r="E649" s="1229" t="s">
        <v>178</v>
      </c>
      <c r="F649" s="1115" t="s">
        <v>917</v>
      </c>
      <c r="G649" s="1115"/>
      <c r="H649" s="1115"/>
      <c r="I649" s="1115"/>
      <c r="J649" s="1115"/>
      <c r="K649" s="1116"/>
      <c r="L649" s="1117"/>
      <c r="M649" s="1117"/>
      <c r="N649" s="1118"/>
      <c r="O649" s="1119" t="s">
        <v>918</v>
      </c>
      <c r="P649" s="1118"/>
      <c r="Q649" s="1118"/>
      <c r="R649" s="1118"/>
      <c r="S649" s="1118"/>
      <c r="T649" s="1118"/>
      <c r="U649" s="1118"/>
      <c r="V649" s="1118"/>
      <c r="W649" s="1118"/>
      <c r="X649" s="1118"/>
    </row>
    <row r="650" spans="1:24" ht="20.25" customHeight="1">
      <c r="A650" s="1230"/>
      <c r="B650" s="2593" t="s">
        <v>919</v>
      </c>
      <c r="C650" s="2527" t="s">
        <v>436</v>
      </c>
      <c r="D650" s="2528">
        <v>1</v>
      </c>
      <c r="E650" s="2529">
        <v>10</v>
      </c>
      <c r="F650" s="1122" t="s">
        <v>163</v>
      </c>
      <c r="G650" s="1231" t="s">
        <v>984</v>
      </c>
      <c r="H650" s="1124"/>
      <c r="I650" s="1124"/>
      <c r="J650" s="1124"/>
      <c r="K650" s="1124"/>
      <c r="L650" s="1125"/>
      <c r="M650" s="1126"/>
      <c r="N650" s="1126"/>
      <c r="O650" s="1126"/>
      <c r="P650" s="1126"/>
      <c r="Q650" s="1126"/>
      <c r="R650" s="1126"/>
      <c r="S650" s="1126"/>
      <c r="T650" s="1126"/>
      <c r="U650" s="1126"/>
      <c r="V650" s="1126"/>
      <c r="W650" s="1126"/>
      <c r="X650" s="1126"/>
    </row>
    <row r="651" spans="1:24" ht="18.75">
      <c r="A651" s="1230"/>
      <c r="B651" s="2593"/>
      <c r="C651" s="2527"/>
      <c r="D651" s="2528"/>
      <c r="E651" s="2529"/>
      <c r="F651" s="1127"/>
      <c r="G651" s="1127"/>
      <c r="H651" s="1127"/>
      <c r="I651" s="1127"/>
      <c r="J651" s="1127"/>
      <c r="K651" s="1127"/>
      <c r="L651" s="1126"/>
      <c r="M651" s="1126"/>
      <c r="N651" s="1126"/>
      <c r="O651" s="1126"/>
      <c r="P651" s="1126"/>
      <c r="Q651" s="1126"/>
      <c r="R651" s="72"/>
      <c r="S651" s="72"/>
      <c r="T651" s="72"/>
      <c r="U651" s="72"/>
      <c r="V651" s="72"/>
      <c r="W651" s="72"/>
      <c r="X651" s="72"/>
    </row>
    <row r="652" spans="1:24" ht="18.75">
      <c r="A652" s="1230"/>
      <c r="B652" s="1232" t="s">
        <v>920</v>
      </c>
      <c r="C652" s="1233"/>
      <c r="D652" s="1234"/>
      <c r="E652" s="1167">
        <f>IF(ISTEXT(D652),D652,(D652/D650)*E650)</f>
        <v>0</v>
      </c>
      <c r="F652" s="1132" t="s">
        <v>921</v>
      </c>
      <c r="G652" s="1133"/>
      <c r="H652" s="1133"/>
      <c r="I652" s="1134"/>
      <c r="J652" s="1135"/>
      <c r="K652" s="1136" t="s">
        <v>922</v>
      </c>
      <c r="L652" s="1137"/>
      <c r="M652" s="1137"/>
      <c r="N652" s="1137"/>
      <c r="O652" s="1138" t="s">
        <v>923</v>
      </c>
      <c r="P652" s="1137"/>
      <c r="Q652" s="1137"/>
      <c r="R652" s="72"/>
      <c r="S652" s="72"/>
      <c r="T652" s="72"/>
      <c r="U652" s="72"/>
      <c r="V652" s="72"/>
      <c r="W652" s="72"/>
      <c r="X652" s="72"/>
    </row>
    <row r="653" spans="1:24" ht="18.75" customHeight="1">
      <c r="A653" s="1235"/>
      <c r="B653" s="2580" t="s">
        <v>910</v>
      </c>
      <c r="C653" s="2582" t="s">
        <v>171</v>
      </c>
      <c r="D653" s="2584" t="s">
        <v>911</v>
      </c>
      <c r="E653" s="1167"/>
      <c r="F653" s="1139"/>
      <c r="G653" s="1140"/>
      <c r="H653" s="1140"/>
      <c r="I653" s="1141"/>
      <c r="J653" s="1141"/>
      <c r="K653" s="1140"/>
      <c r="L653" s="1137"/>
      <c r="M653" s="1137"/>
      <c r="N653" s="1137"/>
      <c r="O653" s="1137"/>
      <c r="P653" s="1137"/>
      <c r="Q653" s="1137"/>
      <c r="R653" s="72"/>
      <c r="S653" s="72"/>
      <c r="T653" s="72"/>
      <c r="U653" s="72"/>
      <c r="V653" s="72"/>
      <c r="W653" s="72"/>
      <c r="X653" s="72"/>
    </row>
    <row r="654" spans="1:24" ht="18.75">
      <c r="A654" s="1235"/>
      <c r="B654" s="2581"/>
      <c r="C654" s="2583"/>
      <c r="D654" s="2585"/>
      <c r="E654" s="1167"/>
      <c r="F654" s="1139"/>
      <c r="G654" s="1140"/>
      <c r="H654" s="1140"/>
      <c r="I654" s="1141"/>
      <c r="J654" s="1141"/>
      <c r="K654" s="1137"/>
      <c r="L654" s="1137"/>
      <c r="M654" s="1137"/>
      <c r="N654" s="1137"/>
      <c r="O654" s="1137"/>
      <c r="P654" s="1137"/>
      <c r="Q654" s="1137"/>
      <c r="R654" s="72"/>
      <c r="S654" s="72"/>
      <c r="T654" s="72"/>
      <c r="U654" s="72"/>
      <c r="V654" s="72"/>
      <c r="W654" s="72"/>
      <c r="X654" s="72"/>
    </row>
    <row r="655" spans="1:24" ht="18.75">
      <c r="A655" s="1142"/>
      <c r="B655" s="1143"/>
      <c r="C655" s="1144"/>
      <c r="D655" s="1145"/>
      <c r="E655" s="1167">
        <f>IF(ISTEXT(D655),D655,(D655/D650)*E650)</f>
        <v>0</v>
      </c>
      <c r="F655" s="1149" t="s">
        <v>327</v>
      </c>
      <c r="G655" s="1147" t="s">
        <v>186</v>
      </c>
      <c r="H655" s="1148" t="s">
        <v>117</v>
      </c>
      <c r="I655" s="1137"/>
      <c r="J655" s="1137"/>
      <c r="K655" s="1137"/>
      <c r="L655" s="1137"/>
      <c r="M655" s="1137"/>
      <c r="N655" s="1137"/>
      <c r="O655" s="1137"/>
      <c r="P655" s="1137"/>
      <c r="Q655" s="1137"/>
      <c r="R655" s="72"/>
      <c r="S655" s="72"/>
      <c r="T655" s="72"/>
      <c r="U655" s="72"/>
      <c r="V655" s="72"/>
      <c r="W655" s="72"/>
      <c r="X655" s="72"/>
    </row>
    <row r="656" spans="1:24" ht="18.75">
      <c r="A656" s="1058">
        <v>9</v>
      </c>
      <c r="B656" s="1236" t="s">
        <v>25</v>
      </c>
      <c r="C656" s="1237" t="s">
        <v>9</v>
      </c>
      <c r="D656" s="1238">
        <v>0.25</v>
      </c>
      <c r="E656" s="1167">
        <f>IF(ISTEXT(D656),D656,(D656/D650)*E650)</f>
        <v>2.5</v>
      </c>
      <c r="F656" s="1146">
        <v>1.1000000000000001</v>
      </c>
      <c r="G656" s="1147"/>
      <c r="H656" s="1148"/>
      <c r="I656" s="1137"/>
      <c r="J656" s="1137"/>
      <c r="K656" s="1137"/>
      <c r="L656" s="1137"/>
      <c r="M656" s="1137"/>
      <c r="N656" s="1137"/>
      <c r="O656" s="1137"/>
      <c r="P656" s="1137"/>
      <c r="Q656" s="1137"/>
      <c r="R656" s="72"/>
      <c r="S656" s="72"/>
      <c r="T656" s="72"/>
      <c r="U656" s="72"/>
      <c r="V656" s="72"/>
      <c r="W656" s="72"/>
      <c r="X656" s="72"/>
    </row>
    <row r="657" spans="1:24" ht="18.75">
      <c r="A657" s="1058">
        <v>9</v>
      </c>
      <c r="B657" s="1236"/>
      <c r="C657" s="1237"/>
      <c r="D657" s="1238"/>
      <c r="E657" s="1167">
        <f>IF(ISTEXT(D657),D657,(D657/D650)*E650)</f>
        <v>0</v>
      </c>
      <c r="F657" s="1146">
        <v>1.2</v>
      </c>
      <c r="G657" s="1147"/>
      <c r="H657" s="1148"/>
      <c r="I657" s="1137"/>
      <c r="J657" s="1137"/>
      <c r="K657" s="1137"/>
      <c r="L657" s="1137"/>
      <c r="M657" s="1137"/>
      <c r="N657" s="1137"/>
      <c r="O657" s="1137"/>
      <c r="P657" s="1137"/>
      <c r="Q657" s="1137"/>
      <c r="R657" s="72"/>
      <c r="S657" s="72"/>
      <c r="T657" s="72"/>
      <c r="U657" s="72"/>
      <c r="V657" s="72"/>
      <c r="W657" s="72"/>
      <c r="X657" s="72"/>
    </row>
    <row r="658" spans="1:24" ht="18.75">
      <c r="A658" s="1058">
        <v>9</v>
      </c>
      <c r="B658" s="1236"/>
      <c r="C658" s="1237"/>
      <c r="D658" s="1238"/>
      <c r="E658" s="1167">
        <f>IF(ISTEXT(D658),D658,(D658/D650)*E650)</f>
        <v>0</v>
      </c>
      <c r="F658" s="1149" t="s">
        <v>328</v>
      </c>
      <c r="G658" s="1147" t="s">
        <v>187</v>
      </c>
      <c r="H658" s="1148"/>
      <c r="I658" s="1137"/>
      <c r="J658" s="1137"/>
      <c r="K658" s="1137"/>
      <c r="L658" s="1137"/>
      <c r="M658" s="1137"/>
      <c r="N658" s="1137"/>
      <c r="O658" s="1137"/>
      <c r="P658" s="1137"/>
      <c r="Q658" s="1137"/>
      <c r="R658" s="72"/>
      <c r="S658" s="72"/>
      <c r="T658" s="72"/>
      <c r="U658" s="72"/>
      <c r="V658" s="72"/>
      <c r="W658" s="72"/>
      <c r="X658" s="72"/>
    </row>
    <row r="659" spans="1:24" ht="18.75">
      <c r="A659" s="1058">
        <v>9</v>
      </c>
      <c r="B659" s="1236"/>
      <c r="C659" s="1237"/>
      <c r="D659" s="1238"/>
      <c r="E659" s="1167">
        <f>IF(ISTEXT(D659),D659,(D659/D650)*E650)</f>
        <v>0</v>
      </c>
      <c r="F659" s="1146">
        <v>2.1</v>
      </c>
      <c r="G659" s="1147"/>
      <c r="H659" s="1148"/>
      <c r="I659" s="1137"/>
      <c r="J659" s="1137"/>
      <c r="K659" s="1137"/>
      <c r="L659" s="1137"/>
      <c r="M659" s="1137"/>
      <c r="N659" s="1137"/>
      <c r="O659" s="1137"/>
      <c r="P659" s="1137"/>
      <c r="Q659" s="1137"/>
      <c r="R659" s="72"/>
      <c r="S659" s="72"/>
      <c r="T659" s="72"/>
      <c r="U659" s="72"/>
      <c r="V659" s="72"/>
      <c r="W659" s="72"/>
      <c r="X659" s="72"/>
    </row>
    <row r="660" spans="1:24" ht="18.75">
      <c r="A660" s="1058">
        <v>9</v>
      </c>
      <c r="B660" s="1236"/>
      <c r="C660" s="1237"/>
      <c r="D660" s="1238"/>
      <c r="E660" s="1167">
        <f>IF(ISTEXT(D660),D660,(D660/D650)*E650)</f>
        <v>0</v>
      </c>
      <c r="F660" s="1146">
        <v>2.2000000000000002</v>
      </c>
      <c r="G660" s="1147"/>
      <c r="H660" s="1148"/>
      <c r="I660" s="1137"/>
      <c r="J660" s="1137"/>
      <c r="K660" s="1137"/>
      <c r="L660" s="1137"/>
      <c r="M660" s="1137"/>
      <c r="N660" s="1137"/>
      <c r="O660" s="1137"/>
      <c r="P660" s="1137"/>
      <c r="Q660" s="1137"/>
      <c r="R660" s="72"/>
      <c r="S660" s="72"/>
      <c r="T660" s="72"/>
      <c r="U660" s="72"/>
      <c r="V660" s="72"/>
      <c r="W660" s="72"/>
      <c r="X660" s="72"/>
    </row>
    <row r="661" spans="1:24" ht="18.75">
      <c r="A661" s="1058">
        <v>9</v>
      </c>
      <c r="B661" s="1236"/>
      <c r="C661" s="1237"/>
      <c r="D661" s="1238"/>
      <c r="E661" s="1167">
        <f>IF(ISTEXT(D661),D661,(D661/D650)*E650)</f>
        <v>0</v>
      </c>
      <c r="F661" s="1149" t="s">
        <v>329</v>
      </c>
      <c r="G661" s="1147" t="s">
        <v>268</v>
      </c>
      <c r="H661" s="1148"/>
      <c r="I661" s="1137"/>
      <c r="J661" s="1137"/>
      <c r="K661" s="1137"/>
      <c r="L661" s="1137"/>
      <c r="M661" s="1137"/>
      <c r="N661" s="1137"/>
      <c r="O661" s="1137"/>
      <c r="P661" s="1137"/>
      <c r="Q661" s="1137"/>
      <c r="R661" s="72"/>
      <c r="S661" s="72"/>
      <c r="T661" s="72"/>
      <c r="U661" s="72"/>
      <c r="V661" s="72"/>
      <c r="W661" s="72"/>
      <c r="X661" s="72"/>
    </row>
    <row r="662" spans="1:24" ht="18.75">
      <c r="A662" s="1058">
        <v>9</v>
      </c>
      <c r="B662" s="1236"/>
      <c r="C662" s="1237"/>
      <c r="D662" s="1238"/>
      <c r="E662" s="1167">
        <f>IF(ISTEXT(D662),D662,(D662/D650)*E650)</f>
        <v>0</v>
      </c>
      <c r="F662" s="1146">
        <v>3.1</v>
      </c>
      <c r="G662" s="1147"/>
      <c r="H662" s="1148"/>
      <c r="I662" s="1137"/>
      <c r="J662" s="1137"/>
      <c r="K662" s="1137"/>
      <c r="L662" s="1137"/>
      <c r="M662" s="1137"/>
      <c r="N662" s="1137"/>
      <c r="O662" s="1137"/>
      <c r="P662" s="1137"/>
      <c r="Q662" s="1137"/>
      <c r="R662" s="72"/>
      <c r="S662" s="72"/>
      <c r="T662" s="72"/>
      <c r="U662" s="72"/>
      <c r="V662" s="72"/>
      <c r="W662" s="72"/>
      <c r="X662" s="72"/>
    </row>
    <row r="663" spans="1:24" ht="18.75">
      <c r="A663" s="1058">
        <v>9</v>
      </c>
      <c r="B663" s="1236"/>
      <c r="C663" s="1237"/>
      <c r="D663" s="1238"/>
      <c r="E663" s="1167">
        <f>IF(ISTEXT(D663),D663,(D663/D650)*E650)</f>
        <v>0</v>
      </c>
      <c r="F663" s="1146">
        <v>3.2</v>
      </c>
      <c r="G663" s="1147"/>
      <c r="H663" s="1148"/>
      <c r="I663" s="1137"/>
      <c r="J663" s="1137"/>
      <c r="K663" s="1137"/>
      <c r="L663" s="1137"/>
      <c r="M663" s="1137"/>
      <c r="N663" s="1137"/>
      <c r="O663" s="1137"/>
      <c r="P663" s="1137"/>
      <c r="Q663" s="1137"/>
      <c r="R663" s="72"/>
      <c r="S663" s="72"/>
      <c r="T663" s="72"/>
      <c r="U663" s="72"/>
      <c r="V663" s="72"/>
      <c r="W663" s="72"/>
      <c r="X663" s="72"/>
    </row>
    <row r="664" spans="1:24" ht="18.75">
      <c r="A664" s="1058">
        <v>9</v>
      </c>
      <c r="B664" s="1236"/>
      <c r="C664" s="1237"/>
      <c r="D664" s="1238"/>
      <c r="E664" s="1167">
        <f>IF(ISTEXT(D664),D664,(D664/D650)*E650)</f>
        <v>0</v>
      </c>
      <c r="F664" s="1149" t="s">
        <v>330</v>
      </c>
      <c r="G664" s="1147" t="s">
        <v>290</v>
      </c>
      <c r="H664" s="1148"/>
      <c r="I664" s="1137"/>
      <c r="J664" s="1137"/>
      <c r="K664" s="1137"/>
      <c r="L664" s="1137"/>
      <c r="M664" s="1137"/>
      <c r="N664" s="1137"/>
      <c r="O664" s="1137"/>
      <c r="P664" s="1137"/>
      <c r="Q664" s="1137"/>
      <c r="R664" s="72"/>
      <c r="S664" s="72"/>
      <c r="T664" s="72"/>
      <c r="U664" s="72"/>
      <c r="V664" s="72"/>
      <c r="W664" s="72"/>
      <c r="X664" s="72"/>
    </row>
    <row r="665" spans="1:24" ht="18.75">
      <c r="A665" s="1058">
        <v>9</v>
      </c>
      <c r="B665" s="1236"/>
      <c r="C665" s="1237"/>
      <c r="D665" s="1238"/>
      <c r="E665" s="1167">
        <f>IF(ISTEXT(D665),D665,(D665/D650)*E650)</f>
        <v>0</v>
      </c>
      <c r="F665" s="1146">
        <v>4.0999999999999996</v>
      </c>
      <c r="G665" s="1147"/>
      <c r="H665" s="1148"/>
      <c r="I665" s="1137"/>
      <c r="J665" s="1137"/>
      <c r="K665" s="1137"/>
      <c r="L665" s="1137"/>
      <c r="M665" s="1137"/>
      <c r="N665" s="1137"/>
      <c r="O665" s="1137"/>
      <c r="P665" s="1137"/>
      <c r="Q665" s="1137"/>
      <c r="R665" s="72"/>
      <c r="S665" s="72"/>
      <c r="T665" s="72"/>
      <c r="U665" s="72"/>
      <c r="V665" s="72"/>
      <c r="W665" s="72"/>
      <c r="X665" s="72"/>
    </row>
    <row r="666" spans="1:24" ht="18.75">
      <c r="A666" s="1058">
        <v>9</v>
      </c>
      <c r="B666" s="1236"/>
      <c r="C666" s="1237"/>
      <c r="D666" s="1238"/>
      <c r="E666" s="1167">
        <f>IF(ISTEXT(D666),D666,(D666/D650)*E650)</f>
        <v>0</v>
      </c>
      <c r="F666" s="1146">
        <v>4.2</v>
      </c>
      <c r="G666" s="1147"/>
      <c r="H666" s="1148"/>
      <c r="I666" s="1137"/>
      <c r="J666" s="1137"/>
      <c r="K666" s="1137"/>
      <c r="L666" s="1137"/>
      <c r="M666" s="1137"/>
      <c r="N666" s="1137"/>
      <c r="O666" s="1137"/>
      <c r="P666" s="1137"/>
      <c r="Q666" s="1137"/>
      <c r="R666" s="72"/>
      <c r="S666" s="72"/>
      <c r="T666" s="72"/>
      <c r="U666" s="72"/>
      <c r="V666" s="72"/>
      <c r="W666" s="72"/>
      <c r="X666" s="72"/>
    </row>
    <row r="667" spans="1:24" ht="18.75">
      <c r="A667" s="1058">
        <v>9</v>
      </c>
      <c r="B667" s="1236"/>
      <c r="C667" s="1237"/>
      <c r="D667" s="1238"/>
      <c r="E667" s="1167">
        <f>IF(ISTEXT(D667),D667,(D667/D650)*E650)</f>
        <v>0</v>
      </c>
      <c r="F667" s="1149" t="s">
        <v>331</v>
      </c>
      <c r="G667" s="1147" t="s">
        <v>291</v>
      </c>
      <c r="H667" s="1148"/>
      <c r="I667" s="1137"/>
      <c r="J667" s="1137"/>
      <c r="K667" s="1137"/>
      <c r="L667" s="1137"/>
      <c r="M667" s="1137"/>
      <c r="N667" s="1137"/>
      <c r="O667" s="1137"/>
      <c r="P667" s="1137"/>
      <c r="Q667" s="1137"/>
      <c r="R667" s="72"/>
      <c r="S667" s="72"/>
      <c r="T667" s="72"/>
      <c r="U667" s="72"/>
      <c r="V667" s="72"/>
      <c r="W667" s="72"/>
      <c r="X667" s="72"/>
    </row>
    <row r="668" spans="1:24" ht="18.75">
      <c r="A668" s="1058">
        <v>9</v>
      </c>
      <c r="B668" s="1236"/>
      <c r="C668" s="1237"/>
      <c r="D668" s="1238"/>
      <c r="E668" s="1167">
        <f>IF(ISTEXT(D668),D668,(D668/D650)*E650)</f>
        <v>0</v>
      </c>
      <c r="F668" s="1146">
        <v>5.0999999999999996</v>
      </c>
      <c r="G668" s="1147"/>
      <c r="H668" s="1148"/>
      <c r="I668" s="1137"/>
      <c r="J668" s="1137"/>
      <c r="K668" s="1137"/>
      <c r="L668" s="1137"/>
      <c r="M668" s="1137"/>
      <c r="N668" s="1137"/>
      <c r="O668" s="1137"/>
      <c r="P668" s="1137"/>
      <c r="Q668" s="1137"/>
      <c r="R668" s="72"/>
      <c r="S668" s="72"/>
      <c r="T668" s="72"/>
      <c r="U668" s="72"/>
      <c r="V668" s="72"/>
      <c r="W668" s="72"/>
      <c r="X668" s="72"/>
    </row>
    <row r="669" spans="1:24" ht="18.75">
      <c r="A669" s="1058">
        <v>9</v>
      </c>
      <c r="B669" s="1236"/>
      <c r="C669" s="1237"/>
      <c r="D669" s="1238"/>
      <c r="E669" s="1167">
        <f>IF(ISTEXT(D669),D669,(D669/D650)*E650)</f>
        <v>0</v>
      </c>
      <c r="F669" s="1146">
        <v>5.2</v>
      </c>
      <c r="G669" s="1147"/>
      <c r="H669" s="1148"/>
      <c r="I669" s="1137"/>
      <c r="J669" s="1137"/>
      <c r="K669" s="1137"/>
      <c r="L669" s="1137"/>
      <c r="M669" s="1137"/>
      <c r="N669" s="1137"/>
      <c r="O669" s="1137"/>
      <c r="P669" s="1137"/>
      <c r="Q669" s="1137"/>
      <c r="R669" s="72"/>
      <c r="S669" s="72"/>
      <c r="T669" s="72"/>
      <c r="U669" s="72"/>
      <c r="V669" s="72"/>
      <c r="W669" s="72"/>
      <c r="X669" s="72"/>
    </row>
    <row r="670" spans="1:24" ht="18.75">
      <c r="A670" s="1058">
        <v>9</v>
      </c>
      <c r="B670" s="1236"/>
      <c r="C670" s="1237"/>
      <c r="D670" s="1238"/>
      <c r="E670" s="1167">
        <f>IF(ISTEXT(D670),D670,(D670/D650)*E650)</f>
        <v>0</v>
      </c>
      <c r="F670" s="1149"/>
      <c r="G670" s="1147"/>
      <c r="H670" s="1148"/>
      <c r="I670" s="1137"/>
      <c r="J670" s="1137"/>
      <c r="K670" s="1137"/>
      <c r="L670" s="1137"/>
      <c r="M670" s="1137"/>
      <c r="N670" s="1137"/>
      <c r="O670" s="1137"/>
      <c r="P670" s="1137"/>
      <c r="Q670" s="1137"/>
      <c r="R670" s="72"/>
      <c r="S670" s="72"/>
      <c r="T670" s="72"/>
      <c r="U670" s="72"/>
      <c r="V670" s="72"/>
      <c r="W670" s="72"/>
      <c r="X670" s="72"/>
    </row>
    <row r="671" spans="1:24" ht="18.75">
      <c r="A671" s="1058">
        <v>9</v>
      </c>
      <c r="B671" s="1236"/>
      <c r="C671" s="1237"/>
      <c r="D671" s="1238"/>
      <c r="E671" s="1167">
        <f>IF(ISTEXT(D671),D671,(D671/D650)*E650)</f>
        <v>0</v>
      </c>
      <c r="F671" s="1149"/>
      <c r="G671" s="1147"/>
      <c r="H671" s="1148"/>
      <c r="I671" s="1137"/>
      <c r="J671" s="1137"/>
      <c r="K671" s="1137"/>
      <c r="L671" s="1137"/>
      <c r="M671" s="1137"/>
      <c r="N671" s="1137"/>
      <c r="O671" s="1137"/>
      <c r="P671" s="1137"/>
      <c r="Q671" s="1137"/>
      <c r="R671" s="72"/>
      <c r="S671" s="72"/>
      <c r="T671" s="72"/>
      <c r="U671" s="72"/>
      <c r="V671" s="72"/>
      <c r="W671" s="72"/>
      <c r="X671" s="72"/>
    </row>
    <row r="672" spans="1:24" ht="18.75">
      <c r="A672" s="1058">
        <v>9</v>
      </c>
      <c r="B672" s="1236"/>
      <c r="C672" s="1237"/>
      <c r="D672" s="1238"/>
      <c r="E672" s="1167">
        <f>IF(ISTEXT(D672),D672,(D672/D650)*E650)</f>
        <v>0</v>
      </c>
      <c r="F672" s="1149"/>
      <c r="G672" s="1147"/>
      <c r="H672" s="1148"/>
      <c r="I672" s="1137"/>
      <c r="J672" s="1137"/>
      <c r="K672" s="1137"/>
      <c r="L672" s="1137"/>
      <c r="M672" s="1137"/>
      <c r="N672" s="1137"/>
      <c r="O672" s="1137"/>
      <c r="P672" s="1137"/>
      <c r="Q672" s="1137"/>
      <c r="R672" s="72"/>
      <c r="S672" s="72"/>
      <c r="T672" s="72"/>
      <c r="U672" s="72"/>
      <c r="V672" s="72"/>
      <c r="W672" s="72"/>
      <c r="X672" s="72"/>
    </row>
    <row r="673" spans="1:24" ht="18.75">
      <c r="A673" s="1058">
        <v>9</v>
      </c>
      <c r="B673" s="1236"/>
      <c r="C673" s="1237"/>
      <c r="D673" s="1238"/>
      <c r="E673" s="1167">
        <f>IF(ISTEXT(D673),D673,(D673/D650)*E650)</f>
        <v>0</v>
      </c>
      <c r="F673" s="1149"/>
      <c r="G673" s="1147"/>
      <c r="H673" s="1148"/>
      <c r="I673" s="1137"/>
      <c r="J673" s="1137"/>
      <c r="K673" s="1137"/>
      <c r="L673" s="1137"/>
      <c r="M673" s="1137"/>
      <c r="N673" s="1137"/>
      <c r="O673" s="1137"/>
      <c r="P673" s="1137"/>
      <c r="Q673" s="1137"/>
      <c r="R673" s="72"/>
      <c r="S673" s="72"/>
      <c r="T673" s="72"/>
      <c r="U673" s="72"/>
      <c r="V673" s="72"/>
      <c r="W673" s="72"/>
      <c r="X673" s="72"/>
    </row>
    <row r="674" spans="1:24" ht="18.75">
      <c r="A674" s="1058">
        <v>9</v>
      </c>
      <c r="B674" s="1236"/>
      <c r="C674" s="1237"/>
      <c r="D674" s="1238"/>
      <c r="E674" s="1167">
        <f>IF(ISTEXT(D674),D674,(D674/D650)*E650)</f>
        <v>0</v>
      </c>
      <c r="F674" s="1149"/>
      <c r="G674" s="1147"/>
      <c r="H674" s="1148"/>
      <c r="I674" s="1137"/>
      <c r="J674" s="1137"/>
      <c r="K674" s="1137"/>
      <c r="L674" s="1137"/>
      <c r="M674" s="1137"/>
      <c r="N674" s="1137"/>
      <c r="O674" s="1137"/>
      <c r="P674" s="1137"/>
      <c r="Q674" s="1137"/>
      <c r="R674" s="72"/>
      <c r="S674" s="72"/>
      <c r="T674" s="72"/>
      <c r="U674" s="72"/>
      <c r="V674" s="72"/>
      <c r="W674" s="72"/>
      <c r="X674" s="72"/>
    </row>
    <row r="675" spans="1:24" ht="18.75">
      <c r="A675" s="1058">
        <v>9</v>
      </c>
      <c r="B675" s="1236"/>
      <c r="C675" s="1237" t="s">
        <v>294</v>
      </c>
      <c r="D675" s="1238"/>
      <c r="E675" s="1167">
        <f>IF(ISTEXT(D675),D675,(D675/D650)*E650)</f>
        <v>0</v>
      </c>
      <c r="F675" s="1149"/>
      <c r="G675" s="1147"/>
      <c r="H675" s="1148"/>
      <c r="I675" s="1137"/>
      <c r="J675" s="1137"/>
      <c r="K675" s="1137"/>
      <c r="L675" s="1137"/>
      <c r="M675" s="1137"/>
      <c r="N675" s="1137"/>
      <c r="O675" s="1137"/>
      <c r="P675" s="1137"/>
      <c r="Q675" s="1137"/>
      <c r="R675" s="72"/>
      <c r="S675" s="72"/>
      <c r="T675" s="72"/>
      <c r="U675" s="72"/>
      <c r="V675" s="72"/>
      <c r="W675" s="72"/>
      <c r="X675" s="72"/>
    </row>
    <row r="676" spans="1:24" ht="18.75">
      <c r="A676" s="1058">
        <v>9</v>
      </c>
      <c r="B676" s="1236"/>
      <c r="C676" s="1237" t="s">
        <v>9</v>
      </c>
      <c r="D676" s="1238"/>
      <c r="E676" s="1167">
        <f>IF(ISTEXT(D676),D676,(D676/D650)*E650)</f>
        <v>0</v>
      </c>
      <c r="F676" s="1149"/>
      <c r="G676" s="1147"/>
      <c r="H676" s="1148"/>
      <c r="I676" s="1137"/>
      <c r="J676" s="1137"/>
      <c r="K676" s="1137"/>
      <c r="L676" s="1137"/>
      <c r="M676" s="1137"/>
      <c r="N676" s="1137"/>
      <c r="O676" s="1137"/>
      <c r="P676" s="1137"/>
      <c r="Q676" s="1137"/>
      <c r="R676" s="72"/>
      <c r="S676" s="72"/>
      <c r="T676" s="72"/>
      <c r="U676" s="72"/>
      <c r="V676" s="72"/>
      <c r="W676" s="72"/>
      <c r="X676" s="72"/>
    </row>
    <row r="677" spans="1:24" ht="18.75">
      <c r="A677" s="1058">
        <v>9</v>
      </c>
      <c r="B677" s="1236"/>
      <c r="C677" s="1237" t="s">
        <v>86</v>
      </c>
      <c r="D677" s="1238"/>
      <c r="E677" s="1167">
        <f>IF(ISTEXT(D677),D677,(D677/D650)*E650)</f>
        <v>0</v>
      </c>
      <c r="F677" s="1149"/>
      <c r="G677" s="1147"/>
      <c r="H677" s="1148"/>
      <c r="I677" s="1137"/>
      <c r="J677" s="1137"/>
      <c r="K677" s="1137"/>
      <c r="L677" s="1137"/>
      <c r="M677" s="1137"/>
      <c r="N677" s="1137"/>
      <c r="O677" s="1137"/>
      <c r="P677" s="1137"/>
      <c r="Q677" s="1137"/>
      <c r="R677" s="72"/>
      <c r="S677" s="72"/>
      <c r="T677" s="72"/>
      <c r="U677" s="72"/>
      <c r="V677" s="72"/>
      <c r="W677" s="72"/>
      <c r="X677" s="72"/>
    </row>
    <row r="678" spans="1:24" ht="18.75">
      <c r="A678" s="1058">
        <v>9</v>
      </c>
      <c r="B678" s="1236"/>
      <c r="C678" s="1237" t="s">
        <v>84</v>
      </c>
      <c r="D678" s="1238"/>
      <c r="E678" s="1167">
        <f>IF(ISTEXT(D678),D678,(D678/D650)*E650)</f>
        <v>0</v>
      </c>
      <c r="F678" s="1149"/>
      <c r="G678" s="1147"/>
      <c r="H678" s="1148"/>
      <c r="I678" s="1137"/>
      <c r="J678" s="1137"/>
      <c r="K678" s="1137"/>
      <c r="L678" s="1137"/>
      <c r="M678" s="1137"/>
      <c r="N678" s="1137"/>
      <c r="O678" s="1137"/>
      <c r="P678" s="1137"/>
      <c r="Q678" s="1137"/>
      <c r="R678" s="72"/>
      <c r="S678" s="72"/>
      <c r="T678" s="72"/>
      <c r="U678" s="72"/>
      <c r="V678" s="72"/>
      <c r="W678" s="72"/>
      <c r="X678" s="72"/>
    </row>
    <row r="679" spans="1:24" ht="18.75">
      <c r="A679" s="1058">
        <v>9</v>
      </c>
      <c r="B679" s="1236"/>
      <c r="C679" s="1237" t="s">
        <v>915</v>
      </c>
      <c r="D679" s="1238"/>
      <c r="E679" s="1167">
        <f>IF(ISTEXT(D679),D679,(D679/D650)*E650)</f>
        <v>0</v>
      </c>
      <c r="F679" s="1149"/>
      <c r="G679" s="1147"/>
      <c r="H679" s="1148"/>
      <c r="I679" s="1137"/>
      <c r="J679" s="1137"/>
      <c r="K679" s="1137"/>
      <c r="L679" s="1137"/>
      <c r="M679" s="1137"/>
      <c r="N679" s="1137"/>
      <c r="O679" s="1137"/>
      <c r="P679" s="1137"/>
      <c r="Q679" s="1137"/>
      <c r="R679" s="72"/>
      <c r="S679" s="72"/>
      <c r="T679" s="72"/>
      <c r="U679" s="72"/>
      <c r="V679" s="72"/>
      <c r="W679" s="72"/>
      <c r="X679" s="72"/>
    </row>
    <row r="680" spans="1:24" ht="19.5" thickBot="1">
      <c r="A680" s="1142"/>
      <c r="B680" s="1143"/>
      <c r="C680" s="1144"/>
      <c r="D680" s="1145"/>
      <c r="E680" s="1239">
        <f>IF(ISTEXT(D680),D680,(D680/D650)*E650)</f>
        <v>0</v>
      </c>
      <c r="F680" s="1240"/>
      <c r="G680" s="1206"/>
      <c r="H680" s="1241"/>
      <c r="I680" s="1242"/>
      <c r="J680" s="1242"/>
      <c r="K680" s="1242"/>
      <c r="L680" s="1242"/>
      <c r="M680" s="1242"/>
      <c r="N680" s="1242"/>
      <c r="O680" s="1242"/>
      <c r="P680" s="1242"/>
      <c r="Q680" s="1242"/>
      <c r="R680" s="514"/>
      <c r="S680" s="514"/>
      <c r="T680" s="514"/>
      <c r="U680" s="514"/>
      <c r="V680" s="514"/>
      <c r="W680" s="514"/>
      <c r="X680" s="514"/>
    </row>
    <row r="681" spans="1:24">
      <c r="A681" s="1154"/>
    </row>
    <row r="682" spans="1:24" ht="15.75" thickBot="1">
      <c r="A682" s="1154"/>
    </row>
    <row r="683" spans="1:24" ht="18">
      <c r="A683" s="1111">
        <f>ROW()</f>
        <v>683</v>
      </c>
      <c r="B683" s="1243" t="s">
        <v>985</v>
      </c>
      <c r="C683" s="1244" t="s">
        <v>162</v>
      </c>
      <c r="D683" s="1244" t="s">
        <v>162</v>
      </c>
      <c r="E683" s="1114" t="s">
        <v>178</v>
      </c>
      <c r="F683" s="1115" t="s">
        <v>917</v>
      </c>
      <c r="G683" s="1115"/>
      <c r="H683" s="1115"/>
      <c r="I683" s="1115"/>
      <c r="J683" s="1115"/>
      <c r="K683" s="1116"/>
      <c r="L683" s="1117"/>
      <c r="M683" s="1117"/>
      <c r="N683" s="1118"/>
      <c r="O683" s="1119" t="s">
        <v>918</v>
      </c>
      <c r="P683" s="1118"/>
      <c r="Q683" s="1118"/>
      <c r="R683" s="1118"/>
      <c r="S683" s="1118"/>
      <c r="T683" s="1118"/>
      <c r="U683" s="1118"/>
      <c r="V683" s="1118"/>
      <c r="W683" s="1118"/>
      <c r="X683" s="1118"/>
    </row>
    <row r="684" spans="1:24" ht="21">
      <c r="A684" s="1245"/>
      <c r="B684" s="2586" t="s">
        <v>919</v>
      </c>
      <c r="C684" s="2527" t="s">
        <v>436</v>
      </c>
      <c r="D684" s="2528">
        <v>1</v>
      </c>
      <c r="E684" s="2529">
        <v>10</v>
      </c>
      <c r="F684" s="1122" t="s">
        <v>163</v>
      </c>
      <c r="G684" s="1231" t="s">
        <v>984</v>
      </c>
      <c r="H684" s="1124"/>
      <c r="I684" s="1124"/>
      <c r="J684" s="1124"/>
      <c r="K684" s="1124"/>
      <c r="L684" s="1125"/>
      <c r="M684" s="1126"/>
      <c r="N684" s="1126"/>
      <c r="O684" s="1126"/>
      <c r="P684" s="1126"/>
      <c r="Q684" s="1126"/>
      <c r="R684" s="1126"/>
      <c r="S684" s="1126"/>
      <c r="T684" s="1126"/>
      <c r="U684" s="1126"/>
      <c r="V684" s="1126"/>
      <c r="W684" s="1126"/>
      <c r="X684" s="1126"/>
    </row>
    <row r="685" spans="1:24" ht="18.75">
      <c r="A685" s="1245"/>
      <c r="B685" s="2586"/>
      <c r="C685" s="2527"/>
      <c r="D685" s="2528"/>
      <c r="E685" s="2529"/>
      <c r="F685" s="1127"/>
      <c r="G685" s="1127"/>
      <c r="H685" s="1127"/>
      <c r="I685" s="1127"/>
      <c r="J685" s="1127"/>
      <c r="K685" s="1127"/>
      <c r="L685" s="1126"/>
      <c r="M685" s="1126"/>
      <c r="N685" s="1126"/>
      <c r="O685" s="1126"/>
      <c r="P685" s="1126"/>
      <c r="Q685" s="1126"/>
      <c r="R685" s="72"/>
      <c r="S685" s="72"/>
      <c r="T685" s="72"/>
      <c r="U685" s="72"/>
      <c r="V685" s="72"/>
      <c r="W685" s="72"/>
      <c r="X685" s="72"/>
    </row>
    <row r="686" spans="1:24" ht="18.75">
      <c r="A686" s="1245"/>
      <c r="B686" s="1246" t="s">
        <v>920</v>
      </c>
      <c r="C686" s="1247"/>
      <c r="D686" s="1248"/>
      <c r="E686" s="1167">
        <f>IF(ISTEXT(D686),D686,(D686/D684)*E684)</f>
        <v>0</v>
      </c>
      <c r="F686" s="1132" t="s">
        <v>921</v>
      </c>
      <c r="G686" s="1133"/>
      <c r="H686" s="1133"/>
      <c r="I686" s="1134"/>
      <c r="J686" s="1135"/>
      <c r="K686" s="1136" t="s">
        <v>922</v>
      </c>
      <c r="L686" s="1137"/>
      <c r="M686" s="1137"/>
      <c r="N686" s="1137"/>
      <c r="O686" s="1138" t="s">
        <v>923</v>
      </c>
      <c r="P686" s="1137"/>
      <c r="Q686" s="1137"/>
      <c r="R686" s="72"/>
      <c r="S686" s="72"/>
      <c r="T686" s="72"/>
      <c r="U686" s="72"/>
      <c r="V686" s="72"/>
      <c r="W686" s="72"/>
      <c r="X686" s="72"/>
    </row>
    <row r="687" spans="1:24" ht="18.75" customHeight="1">
      <c r="A687" s="1249"/>
      <c r="B687" s="2601" t="s">
        <v>910</v>
      </c>
      <c r="C687" s="2603" t="s">
        <v>171</v>
      </c>
      <c r="D687" s="2605" t="s">
        <v>911</v>
      </c>
      <c r="E687" s="1167"/>
      <c r="F687" s="1139"/>
      <c r="G687" s="1140"/>
      <c r="H687" s="1140"/>
      <c r="I687" s="1141"/>
      <c r="J687" s="1141"/>
      <c r="K687" s="1140"/>
      <c r="L687" s="1137"/>
      <c r="M687" s="1137"/>
      <c r="N687" s="1137"/>
      <c r="O687" s="1137"/>
      <c r="P687" s="1137"/>
      <c r="Q687" s="1137"/>
      <c r="R687" s="72"/>
      <c r="S687" s="72"/>
      <c r="T687" s="72"/>
      <c r="U687" s="72"/>
      <c r="V687" s="72"/>
      <c r="W687" s="72"/>
      <c r="X687" s="72"/>
    </row>
    <row r="688" spans="1:24" ht="18.75">
      <c r="A688" s="1249"/>
      <c r="B688" s="2602"/>
      <c r="C688" s="2604"/>
      <c r="D688" s="2606"/>
      <c r="E688" s="1167"/>
      <c r="F688" s="1139"/>
      <c r="G688" s="1140"/>
      <c r="H688" s="1140"/>
      <c r="I688" s="1141"/>
      <c r="J688" s="1141"/>
      <c r="K688" s="1140"/>
      <c r="L688" s="1137"/>
      <c r="M688" s="1137"/>
      <c r="N688" s="1137"/>
      <c r="O688" s="1137"/>
      <c r="P688" s="1137"/>
      <c r="Q688" s="1137"/>
      <c r="R688" s="72"/>
      <c r="S688" s="72"/>
      <c r="T688" s="72"/>
      <c r="U688" s="72"/>
      <c r="V688" s="72"/>
      <c r="W688" s="72"/>
      <c r="X688" s="72"/>
    </row>
    <row r="689" spans="1:24" ht="18.75">
      <c r="A689" s="1142"/>
      <c r="B689" s="1143"/>
      <c r="C689" s="1144"/>
      <c r="D689" s="1145"/>
      <c r="E689" s="1167">
        <f>IF(ISTEXT(D689),D689,(D689/D684)*E684)</f>
        <v>0</v>
      </c>
      <c r="F689" s="1149" t="s">
        <v>327</v>
      </c>
      <c r="G689" s="1147" t="s">
        <v>186</v>
      </c>
      <c r="H689" s="1148" t="s">
        <v>117</v>
      </c>
      <c r="I689" s="1137"/>
      <c r="J689" s="1137"/>
      <c r="K689" s="1137"/>
      <c r="L689" s="1137"/>
      <c r="M689" s="1137"/>
      <c r="N689" s="1137"/>
      <c r="O689" s="1137"/>
      <c r="P689" s="1137"/>
      <c r="Q689" s="1137"/>
      <c r="R689" s="72"/>
      <c r="S689" s="72"/>
      <c r="T689" s="72"/>
      <c r="U689" s="72"/>
      <c r="V689" s="72"/>
      <c r="W689" s="72"/>
      <c r="X689" s="72"/>
    </row>
    <row r="690" spans="1:24" ht="18.75">
      <c r="A690" s="1058">
        <v>10</v>
      </c>
      <c r="B690" s="1250" t="s">
        <v>25</v>
      </c>
      <c r="C690" s="1251" t="s">
        <v>9</v>
      </c>
      <c r="D690" s="1252">
        <v>0.25</v>
      </c>
      <c r="E690" s="1167">
        <f>IF(ISTEXT(D690),D690,(D690/D684)*E684)</f>
        <v>2.5</v>
      </c>
      <c r="F690" s="1146">
        <v>1.1000000000000001</v>
      </c>
      <c r="G690" s="1147"/>
      <c r="H690" s="1148"/>
      <c r="I690" s="1137"/>
      <c r="J690" s="1137"/>
      <c r="K690" s="1137"/>
      <c r="L690" s="1137"/>
      <c r="M690" s="1137"/>
      <c r="N690" s="1137"/>
      <c r="O690" s="1137"/>
      <c r="P690" s="1137"/>
      <c r="Q690" s="1137"/>
      <c r="R690" s="72"/>
      <c r="S690" s="72"/>
      <c r="T690" s="72"/>
      <c r="U690" s="72"/>
      <c r="V690" s="72"/>
      <c r="W690" s="72"/>
      <c r="X690" s="72"/>
    </row>
    <row r="691" spans="1:24" ht="18.75">
      <c r="A691" s="1058">
        <v>10</v>
      </c>
      <c r="B691" s="1250"/>
      <c r="C691" s="1251"/>
      <c r="D691" s="1252"/>
      <c r="E691" s="1167">
        <f>IF(ISTEXT(D691),D691,(D691/D684)*E684)</f>
        <v>0</v>
      </c>
      <c r="F691" s="1146">
        <v>1.2</v>
      </c>
      <c r="G691" s="1147"/>
      <c r="H691" s="1148"/>
      <c r="I691" s="1137"/>
      <c r="J691" s="1137"/>
      <c r="K691" s="1137"/>
      <c r="L691" s="1137"/>
      <c r="M691" s="1137"/>
      <c r="N691" s="1137"/>
      <c r="O691" s="1137"/>
      <c r="P691" s="1137"/>
      <c r="Q691" s="1137"/>
      <c r="R691" s="72"/>
      <c r="S691" s="72"/>
      <c r="T691" s="72"/>
      <c r="U691" s="72"/>
      <c r="V691" s="72"/>
      <c r="W691" s="72"/>
      <c r="X691" s="72"/>
    </row>
    <row r="692" spans="1:24" ht="18.75">
      <c r="A692" s="1058">
        <v>10</v>
      </c>
      <c r="B692" s="1250"/>
      <c r="C692" s="1251"/>
      <c r="D692" s="1252"/>
      <c r="E692" s="1167">
        <f>IF(ISTEXT(D692),D692,(D692/D684)*E684)</f>
        <v>0</v>
      </c>
      <c r="F692" s="1149" t="s">
        <v>328</v>
      </c>
      <c r="G692" s="1147" t="s">
        <v>187</v>
      </c>
      <c r="H692" s="1148"/>
      <c r="I692" s="1137"/>
      <c r="J692" s="1137"/>
      <c r="K692" s="1137"/>
      <c r="L692" s="1137"/>
      <c r="M692" s="1137"/>
      <c r="N692" s="1137"/>
      <c r="O692" s="1137"/>
      <c r="P692" s="1137"/>
      <c r="Q692" s="1137"/>
      <c r="R692" s="72"/>
      <c r="S692" s="72"/>
      <c r="T692" s="72"/>
      <c r="U692" s="72"/>
      <c r="V692" s="72"/>
      <c r="W692" s="72"/>
      <c r="X692" s="72"/>
    </row>
    <row r="693" spans="1:24" ht="18.75">
      <c r="A693" s="1058">
        <v>10</v>
      </c>
      <c r="B693" s="1250"/>
      <c r="C693" s="1251"/>
      <c r="D693" s="1252"/>
      <c r="E693" s="1167">
        <f>IF(ISTEXT(D693),D693,(D693/D684)*E684)</f>
        <v>0</v>
      </c>
      <c r="F693" s="1146">
        <v>2.1</v>
      </c>
      <c r="G693" s="1147"/>
      <c r="H693" s="1148"/>
      <c r="I693" s="1137"/>
      <c r="J693" s="1137"/>
      <c r="K693" s="1137"/>
      <c r="L693" s="1137"/>
      <c r="M693" s="1137"/>
      <c r="N693" s="1137"/>
      <c r="O693" s="1137"/>
      <c r="P693" s="1137"/>
      <c r="Q693" s="1137"/>
      <c r="R693" s="72"/>
      <c r="S693" s="72"/>
      <c r="T693" s="72"/>
      <c r="U693" s="72"/>
      <c r="V693" s="72"/>
      <c r="W693" s="72"/>
      <c r="X693" s="72"/>
    </row>
    <row r="694" spans="1:24" ht="18.75">
      <c r="A694" s="1058">
        <v>10</v>
      </c>
      <c r="B694" s="1250"/>
      <c r="C694" s="1251"/>
      <c r="D694" s="1252"/>
      <c r="E694" s="1167">
        <f>IF(ISTEXT(D694),D694,(D694/D684)*E684)</f>
        <v>0</v>
      </c>
      <c r="F694" s="1146">
        <v>2.2000000000000002</v>
      </c>
      <c r="G694" s="1147"/>
      <c r="H694" s="1148"/>
      <c r="I694" s="1137"/>
      <c r="J694" s="1137"/>
      <c r="K694" s="1137"/>
      <c r="L694" s="1137"/>
      <c r="M694" s="1137"/>
      <c r="N694" s="1137"/>
      <c r="O694" s="1137"/>
      <c r="P694" s="1137"/>
      <c r="Q694" s="1137"/>
      <c r="R694" s="72"/>
      <c r="S694" s="72"/>
      <c r="T694" s="72"/>
      <c r="U694" s="72"/>
      <c r="V694" s="72"/>
      <c r="W694" s="72"/>
      <c r="X694" s="72"/>
    </row>
    <row r="695" spans="1:24" ht="18.75">
      <c r="A695" s="1058">
        <v>10</v>
      </c>
      <c r="B695" s="1250"/>
      <c r="C695" s="1251"/>
      <c r="D695" s="1252"/>
      <c r="E695" s="1167">
        <f>IF(ISTEXT(D695),D695,(D695/D684)*E684)</f>
        <v>0</v>
      </c>
      <c r="F695" s="1149" t="s">
        <v>329</v>
      </c>
      <c r="G695" s="1147" t="s">
        <v>268</v>
      </c>
      <c r="H695" s="1148"/>
      <c r="I695" s="1137"/>
      <c r="J695" s="1137"/>
      <c r="K695" s="1137"/>
      <c r="L695" s="1137"/>
      <c r="M695" s="1137"/>
      <c r="N695" s="1137"/>
      <c r="O695" s="1137"/>
      <c r="P695" s="1137"/>
      <c r="Q695" s="1137"/>
      <c r="R695" s="72"/>
      <c r="S695" s="72"/>
      <c r="T695" s="72"/>
      <c r="U695" s="72"/>
      <c r="V695" s="72"/>
      <c r="W695" s="72"/>
      <c r="X695" s="72"/>
    </row>
    <row r="696" spans="1:24" ht="18.75">
      <c r="A696" s="1058">
        <v>10</v>
      </c>
      <c r="B696" s="1250"/>
      <c r="C696" s="1251"/>
      <c r="D696" s="1252"/>
      <c r="E696" s="1167">
        <f>IF(ISTEXT(D696),D696,(D696/D684)*E684)</f>
        <v>0</v>
      </c>
      <c r="F696" s="1146">
        <v>3.1</v>
      </c>
      <c r="G696" s="1147"/>
      <c r="H696" s="1148"/>
      <c r="I696" s="1137"/>
      <c r="J696" s="1137"/>
      <c r="K696" s="1137"/>
      <c r="L696" s="1137"/>
      <c r="M696" s="1137"/>
      <c r="N696" s="1137"/>
      <c r="O696" s="1137"/>
      <c r="P696" s="1137"/>
      <c r="Q696" s="1137"/>
      <c r="R696" s="72"/>
      <c r="S696" s="72"/>
      <c r="T696" s="72"/>
      <c r="U696" s="72"/>
      <c r="V696" s="72"/>
      <c r="W696" s="72"/>
      <c r="X696" s="72"/>
    </row>
    <row r="697" spans="1:24" ht="18.75">
      <c r="A697" s="1058">
        <v>10</v>
      </c>
      <c r="B697" s="1250"/>
      <c r="C697" s="1251"/>
      <c r="D697" s="1252"/>
      <c r="E697" s="1167">
        <f>IF(ISTEXT(D697),D697,(D697/D684)*E684)</f>
        <v>0</v>
      </c>
      <c r="F697" s="1146">
        <v>3.2</v>
      </c>
      <c r="G697" s="1147"/>
      <c r="H697" s="1148"/>
      <c r="I697" s="1137"/>
      <c r="J697" s="1137"/>
      <c r="K697" s="1137"/>
      <c r="L697" s="1137"/>
      <c r="M697" s="1137"/>
      <c r="N697" s="1137"/>
      <c r="O697" s="1137"/>
      <c r="P697" s="1137"/>
      <c r="Q697" s="1137"/>
      <c r="R697" s="72"/>
      <c r="S697" s="72"/>
      <c r="T697" s="72"/>
      <c r="U697" s="72"/>
      <c r="V697" s="72"/>
      <c r="W697" s="72"/>
      <c r="X697" s="72"/>
    </row>
    <row r="698" spans="1:24" ht="18.75">
      <c r="A698" s="1058">
        <v>10</v>
      </c>
      <c r="B698" s="1250"/>
      <c r="C698" s="1251"/>
      <c r="D698" s="1252"/>
      <c r="E698" s="1167">
        <f>IF(ISTEXT(D698),D698,(D698/D684)*E684)</f>
        <v>0</v>
      </c>
      <c r="F698" s="1149" t="s">
        <v>330</v>
      </c>
      <c r="G698" s="1147" t="s">
        <v>290</v>
      </c>
      <c r="H698" s="1148"/>
      <c r="I698" s="1137"/>
      <c r="J698" s="1137"/>
      <c r="K698" s="1137"/>
      <c r="L698" s="1137"/>
      <c r="M698" s="1137"/>
      <c r="N698" s="1137"/>
      <c r="O698" s="1137"/>
      <c r="P698" s="1137"/>
      <c r="Q698" s="1137"/>
      <c r="R698" s="72"/>
      <c r="S698" s="72"/>
      <c r="T698" s="72"/>
      <c r="U698" s="72"/>
      <c r="V698" s="72"/>
      <c r="W698" s="72"/>
      <c r="X698" s="72"/>
    </row>
    <row r="699" spans="1:24" ht="18.75">
      <c r="A699" s="1058">
        <v>10</v>
      </c>
      <c r="B699" s="1250"/>
      <c r="C699" s="1251"/>
      <c r="D699" s="1252"/>
      <c r="E699" s="1167">
        <f>IF(ISTEXT(D699),D699,(D699/D684)*E684)</f>
        <v>0</v>
      </c>
      <c r="F699" s="1146">
        <v>4.0999999999999996</v>
      </c>
      <c r="G699" s="1147"/>
      <c r="H699" s="1148"/>
      <c r="I699" s="1137"/>
      <c r="J699" s="1137"/>
      <c r="K699" s="1137"/>
      <c r="L699" s="1137"/>
      <c r="M699" s="1137"/>
      <c r="N699" s="1137"/>
      <c r="O699" s="1137"/>
      <c r="P699" s="1137"/>
      <c r="Q699" s="1137"/>
      <c r="R699" s="72"/>
      <c r="S699" s="72"/>
      <c r="T699" s="72"/>
      <c r="U699" s="72"/>
      <c r="V699" s="72"/>
      <c r="W699" s="72"/>
      <c r="X699" s="72"/>
    </row>
    <row r="700" spans="1:24" ht="18.75">
      <c r="A700" s="1058">
        <v>10</v>
      </c>
      <c r="B700" s="1250"/>
      <c r="C700" s="1251"/>
      <c r="D700" s="1252"/>
      <c r="E700" s="1167">
        <f>IF(ISTEXT(D700),D700,(D700/D684)*E684)</f>
        <v>0</v>
      </c>
      <c r="F700" s="1146">
        <v>4.2</v>
      </c>
      <c r="G700" s="1147"/>
      <c r="H700" s="1148"/>
      <c r="I700" s="1137"/>
      <c r="J700" s="1137"/>
      <c r="K700" s="1137"/>
      <c r="L700" s="1137"/>
      <c r="M700" s="1137"/>
      <c r="N700" s="1137"/>
      <c r="O700" s="1137"/>
      <c r="P700" s="1137"/>
      <c r="Q700" s="1137"/>
      <c r="R700" s="72"/>
      <c r="S700" s="72"/>
      <c r="T700" s="72"/>
      <c r="U700" s="72"/>
      <c r="V700" s="72"/>
      <c r="W700" s="72"/>
      <c r="X700" s="72"/>
    </row>
    <row r="701" spans="1:24" ht="18.75">
      <c r="A701" s="1058">
        <v>10</v>
      </c>
      <c r="B701" s="1250"/>
      <c r="C701" s="1251"/>
      <c r="D701" s="1252"/>
      <c r="E701" s="1167">
        <f>IF(ISTEXT(D701),D701,(D701/D684)*E684)</f>
        <v>0</v>
      </c>
      <c r="F701" s="1149" t="s">
        <v>331</v>
      </c>
      <c r="G701" s="1147" t="s">
        <v>291</v>
      </c>
      <c r="H701" s="1148"/>
      <c r="I701" s="1137"/>
      <c r="J701" s="1137"/>
      <c r="K701" s="1137"/>
      <c r="L701" s="1137"/>
      <c r="M701" s="1137"/>
      <c r="N701" s="1137"/>
      <c r="O701" s="1137"/>
      <c r="P701" s="1137"/>
      <c r="Q701" s="1137"/>
      <c r="R701" s="72"/>
      <c r="S701" s="72"/>
      <c r="T701" s="72"/>
      <c r="U701" s="72"/>
      <c r="V701" s="72"/>
      <c r="W701" s="72"/>
      <c r="X701" s="72"/>
    </row>
    <row r="702" spans="1:24" ht="18.75">
      <c r="A702" s="1058">
        <v>10</v>
      </c>
      <c r="B702" s="1250"/>
      <c r="C702" s="1251"/>
      <c r="D702" s="1252"/>
      <c r="E702" s="1167">
        <f>IF(ISTEXT(D702),D702,(D702/D684)*E684)</f>
        <v>0</v>
      </c>
      <c r="F702" s="1146">
        <v>5.0999999999999996</v>
      </c>
      <c r="G702" s="1147"/>
      <c r="H702" s="1148"/>
      <c r="I702" s="1137"/>
      <c r="J702" s="1137"/>
      <c r="K702" s="1137"/>
      <c r="L702" s="1137"/>
      <c r="M702" s="1137"/>
      <c r="N702" s="1137"/>
      <c r="O702" s="1137"/>
      <c r="P702" s="1137"/>
      <c r="Q702" s="1137"/>
      <c r="R702" s="72"/>
      <c r="S702" s="72"/>
      <c r="T702" s="72"/>
      <c r="U702" s="72"/>
      <c r="V702" s="72"/>
      <c r="W702" s="72"/>
      <c r="X702" s="72"/>
    </row>
    <row r="703" spans="1:24" ht="18.75">
      <c r="A703" s="1058">
        <v>10</v>
      </c>
      <c r="B703" s="1250"/>
      <c r="C703" s="1251"/>
      <c r="D703" s="1252"/>
      <c r="E703" s="1167">
        <f>IF(ISTEXT(D703),D703,(D703/D684)*E684)</f>
        <v>0</v>
      </c>
      <c r="F703" s="1146">
        <v>5.2</v>
      </c>
      <c r="G703" s="1147"/>
      <c r="H703" s="1148"/>
      <c r="I703" s="1137"/>
      <c r="J703" s="1137"/>
      <c r="K703" s="1137"/>
      <c r="L703" s="1137"/>
      <c r="M703" s="1137"/>
      <c r="N703" s="1137"/>
      <c r="O703" s="1137"/>
      <c r="P703" s="1137"/>
      <c r="Q703" s="1137"/>
      <c r="R703" s="72"/>
      <c r="S703" s="72"/>
      <c r="T703" s="72"/>
      <c r="U703" s="72"/>
      <c r="V703" s="72"/>
      <c r="W703" s="72"/>
      <c r="X703" s="72"/>
    </row>
    <row r="704" spans="1:24" ht="18.75">
      <c r="A704" s="1058">
        <v>10</v>
      </c>
      <c r="B704" s="1250"/>
      <c r="C704" s="1251"/>
      <c r="D704" s="1252"/>
      <c r="E704" s="1167">
        <f>IF(ISTEXT(D704),D704,(D704/D684)*E684)</f>
        <v>0</v>
      </c>
      <c r="F704" s="1149"/>
      <c r="G704" s="1147"/>
      <c r="H704" s="1148"/>
      <c r="I704" s="1137"/>
      <c r="J704" s="1137"/>
      <c r="K704" s="1137"/>
      <c r="L704" s="1137"/>
      <c r="M704" s="1137"/>
      <c r="N704" s="1137"/>
      <c r="O704" s="1137"/>
      <c r="P704" s="1137"/>
      <c r="Q704" s="1137"/>
      <c r="R704" s="72"/>
      <c r="S704" s="72"/>
      <c r="T704" s="72"/>
      <c r="U704" s="72"/>
      <c r="V704" s="72"/>
      <c r="W704" s="72"/>
      <c r="X704" s="72"/>
    </row>
    <row r="705" spans="1:24" ht="18.75">
      <c r="A705" s="1058">
        <v>10</v>
      </c>
      <c r="B705" s="1250"/>
      <c r="C705" s="1251"/>
      <c r="D705" s="1252"/>
      <c r="E705" s="1167">
        <f>IF(ISTEXT(D705),D705,(D705/D684)*E684)</f>
        <v>0</v>
      </c>
      <c r="F705" s="1149"/>
      <c r="G705" s="1147"/>
      <c r="H705" s="1148"/>
      <c r="I705" s="1137"/>
      <c r="J705" s="1137"/>
      <c r="K705" s="1137"/>
      <c r="L705" s="1137"/>
      <c r="M705" s="1137"/>
      <c r="N705" s="1137"/>
      <c r="O705" s="1137"/>
      <c r="P705" s="1137"/>
      <c r="Q705" s="1137"/>
      <c r="R705" s="72"/>
      <c r="S705" s="72"/>
      <c r="T705" s="72"/>
      <c r="U705" s="72"/>
      <c r="V705" s="72"/>
      <c r="W705" s="72"/>
      <c r="X705" s="72"/>
    </row>
    <row r="706" spans="1:24" ht="18.75">
      <c r="A706" s="1058">
        <v>10</v>
      </c>
      <c r="B706" s="1250"/>
      <c r="C706" s="1251"/>
      <c r="D706" s="1252"/>
      <c r="E706" s="1167">
        <f>IF(ISTEXT(D706),D706,(D706/D684)*E684)</f>
        <v>0</v>
      </c>
      <c r="F706" s="1149"/>
      <c r="G706" s="1147"/>
      <c r="H706" s="1148"/>
      <c r="I706" s="1137"/>
      <c r="J706" s="1137"/>
      <c r="K706" s="1137"/>
      <c r="L706" s="1137"/>
      <c r="M706" s="1137"/>
      <c r="N706" s="1137"/>
      <c r="O706" s="1137"/>
      <c r="P706" s="1137"/>
      <c r="Q706" s="1137"/>
      <c r="R706" s="72"/>
      <c r="S706" s="72"/>
      <c r="T706" s="72"/>
      <c r="U706" s="72"/>
      <c r="V706" s="72"/>
      <c r="W706" s="72"/>
      <c r="X706" s="72"/>
    </row>
    <row r="707" spans="1:24" ht="18.75">
      <c r="A707" s="1058">
        <v>10</v>
      </c>
      <c r="B707" s="1250"/>
      <c r="C707" s="1251"/>
      <c r="D707" s="1252"/>
      <c r="E707" s="1167">
        <f>IF(ISTEXT(D707),D707,(D707/D684)*E684)</f>
        <v>0</v>
      </c>
      <c r="F707" s="1149"/>
      <c r="G707" s="1147"/>
      <c r="H707" s="1148"/>
      <c r="I707" s="1137"/>
      <c r="J707" s="1137"/>
      <c r="K707" s="1137"/>
      <c r="L707" s="1137"/>
      <c r="M707" s="1137"/>
      <c r="N707" s="1137"/>
      <c r="O707" s="1137"/>
      <c r="P707" s="1137"/>
      <c r="Q707" s="1137"/>
      <c r="R707" s="72"/>
      <c r="S707" s="72"/>
      <c r="T707" s="72"/>
      <c r="U707" s="72"/>
      <c r="V707" s="72"/>
      <c r="W707" s="72"/>
      <c r="X707" s="72"/>
    </row>
    <row r="708" spans="1:24" ht="18.75">
      <c r="A708" s="1058">
        <v>10</v>
      </c>
      <c r="B708" s="1250"/>
      <c r="C708" s="1251"/>
      <c r="D708" s="1252"/>
      <c r="E708" s="1167">
        <f>IF(ISTEXT(D708),D708,(D708/D684)*E684)</f>
        <v>0</v>
      </c>
      <c r="F708" s="1149"/>
      <c r="G708" s="1147"/>
      <c r="H708" s="1148"/>
      <c r="I708" s="1137"/>
      <c r="J708" s="1137"/>
      <c r="K708" s="1137"/>
      <c r="L708" s="1137"/>
      <c r="M708" s="1137"/>
      <c r="N708" s="1137"/>
      <c r="O708" s="1137"/>
      <c r="P708" s="1137"/>
      <c r="Q708" s="1137"/>
      <c r="R708" s="72"/>
      <c r="S708" s="72"/>
      <c r="T708" s="72"/>
      <c r="U708" s="72"/>
      <c r="V708" s="72"/>
      <c r="W708" s="72"/>
      <c r="X708" s="72"/>
    </row>
    <row r="709" spans="1:24" ht="18.75">
      <c r="A709" s="1058">
        <v>10</v>
      </c>
      <c r="B709" s="1250"/>
      <c r="C709" s="1251" t="s">
        <v>294</v>
      </c>
      <c r="D709" s="1252"/>
      <c r="E709" s="1167">
        <f>IF(ISTEXT(D709),D709,(D709/D684)*E684)</f>
        <v>0</v>
      </c>
      <c r="F709" s="1149"/>
      <c r="G709" s="1147"/>
      <c r="H709" s="1148"/>
      <c r="I709" s="1137"/>
      <c r="J709" s="1137"/>
      <c r="K709" s="1137"/>
      <c r="L709" s="1137"/>
      <c r="M709" s="1137"/>
      <c r="N709" s="1137"/>
      <c r="O709" s="1137"/>
      <c r="P709" s="1137"/>
      <c r="Q709" s="1137"/>
      <c r="R709" s="72"/>
      <c r="S709" s="72"/>
      <c r="T709" s="72"/>
      <c r="U709" s="72"/>
      <c r="V709" s="72"/>
      <c r="W709" s="72"/>
      <c r="X709" s="72"/>
    </row>
    <row r="710" spans="1:24" ht="18.75">
      <c r="A710" s="1058">
        <v>10</v>
      </c>
      <c r="B710" s="1250"/>
      <c r="C710" s="1251" t="s">
        <v>9</v>
      </c>
      <c r="D710" s="1252"/>
      <c r="E710" s="1167">
        <f>IF(ISTEXT(D710),D710,(D710/D684)*E684)</f>
        <v>0</v>
      </c>
      <c r="F710" s="1149"/>
      <c r="G710" s="1147"/>
      <c r="H710" s="1148"/>
      <c r="I710" s="1137"/>
      <c r="J710" s="1137"/>
      <c r="K710" s="1137"/>
      <c r="L710" s="1137"/>
      <c r="M710" s="1137"/>
      <c r="N710" s="1137"/>
      <c r="O710" s="1137"/>
      <c r="P710" s="1137"/>
      <c r="Q710" s="1137"/>
      <c r="R710" s="72"/>
      <c r="S710" s="72"/>
      <c r="T710" s="72"/>
      <c r="U710" s="72"/>
      <c r="V710" s="72"/>
      <c r="W710" s="72"/>
      <c r="X710" s="72"/>
    </row>
    <row r="711" spans="1:24" ht="18.75">
      <c r="A711" s="1058">
        <v>10</v>
      </c>
      <c r="B711" s="1250"/>
      <c r="C711" s="1251" t="s">
        <v>86</v>
      </c>
      <c r="D711" s="1252"/>
      <c r="E711" s="1167">
        <f>IF(ISTEXT(D711),D711,(D711/D684)*E684)</f>
        <v>0</v>
      </c>
      <c r="F711" s="1149"/>
      <c r="G711" s="1147"/>
      <c r="H711" s="1148"/>
      <c r="I711" s="1137"/>
      <c r="J711" s="1137"/>
      <c r="K711" s="1137"/>
      <c r="L711" s="1137"/>
      <c r="M711" s="1137"/>
      <c r="N711" s="1137"/>
      <c r="O711" s="1137"/>
      <c r="P711" s="1137"/>
      <c r="Q711" s="1137"/>
      <c r="R711" s="72"/>
      <c r="S711" s="72"/>
      <c r="T711" s="72"/>
      <c r="U711" s="72"/>
      <c r="V711" s="72"/>
      <c r="W711" s="72"/>
      <c r="X711" s="72"/>
    </row>
    <row r="712" spans="1:24" ht="18.75">
      <c r="A712" s="1058">
        <v>10</v>
      </c>
      <c r="B712" s="1250"/>
      <c r="C712" s="1251" t="s">
        <v>84</v>
      </c>
      <c r="D712" s="1252"/>
      <c r="E712" s="1167">
        <f>IF(ISTEXT(D712),D712,(D712/D684)*E684)</f>
        <v>0</v>
      </c>
      <c r="F712" s="1149"/>
      <c r="G712" s="1147"/>
      <c r="H712" s="1148"/>
      <c r="I712" s="1137"/>
      <c r="J712" s="1137"/>
      <c r="K712" s="1137"/>
      <c r="L712" s="1137"/>
      <c r="M712" s="1137"/>
      <c r="N712" s="1137"/>
      <c r="O712" s="1137"/>
      <c r="P712" s="1137"/>
      <c r="Q712" s="1137"/>
      <c r="R712" s="72"/>
      <c r="S712" s="72"/>
      <c r="T712" s="72"/>
      <c r="U712" s="72"/>
      <c r="V712" s="72"/>
      <c r="W712" s="72"/>
      <c r="X712" s="72"/>
    </row>
    <row r="713" spans="1:24" ht="18.75">
      <c r="A713" s="1058">
        <v>10</v>
      </c>
      <c r="B713" s="1250"/>
      <c r="C713" s="1251" t="s">
        <v>915</v>
      </c>
      <c r="D713" s="1252"/>
      <c r="E713" s="1167">
        <f>IF(ISTEXT(D713),D713,(D713/D684)*E684)</f>
        <v>0</v>
      </c>
      <c r="F713" s="1149"/>
      <c r="G713" s="1147"/>
      <c r="H713" s="1148"/>
      <c r="I713" s="1137"/>
      <c r="J713" s="1137"/>
      <c r="K713" s="1137"/>
      <c r="L713" s="1137"/>
      <c r="M713" s="1137"/>
      <c r="N713" s="1137"/>
      <c r="O713" s="1137"/>
      <c r="P713" s="1137"/>
      <c r="Q713" s="1137"/>
      <c r="R713" s="72"/>
      <c r="S713" s="72"/>
      <c r="T713" s="72"/>
      <c r="U713" s="72"/>
      <c r="V713" s="72"/>
      <c r="W713" s="72"/>
      <c r="X713" s="72"/>
    </row>
    <row r="714" spans="1:24" ht="19.5" thickBot="1">
      <c r="A714" s="1142"/>
      <c r="B714" s="1143"/>
      <c r="C714" s="1144"/>
      <c r="D714" s="1145"/>
      <c r="E714" s="1239"/>
      <c r="F714" s="514"/>
      <c r="G714" s="1206"/>
      <c r="H714" s="514"/>
      <c r="I714" s="514"/>
      <c r="J714" s="514"/>
      <c r="K714" s="514"/>
      <c r="L714" s="514"/>
      <c r="M714" s="514"/>
      <c r="N714" s="514"/>
      <c r="O714" s="514"/>
      <c r="P714" s="514"/>
      <c r="Q714" s="514"/>
      <c r="R714" s="514"/>
      <c r="S714" s="514"/>
      <c r="T714" s="514"/>
      <c r="U714" s="514"/>
      <c r="V714" s="514"/>
      <c r="W714" s="514"/>
      <c r="X714" s="514"/>
    </row>
    <row r="715" spans="1:24">
      <c r="A715" s="1154"/>
    </row>
    <row r="716" spans="1:24" ht="15.75" thickBot="1">
      <c r="A716" s="1154"/>
    </row>
    <row r="717" spans="1:24" ht="18">
      <c r="A717" s="1111">
        <f>ROW()</f>
        <v>717</v>
      </c>
      <c r="B717" s="1253" t="s">
        <v>986</v>
      </c>
      <c r="C717" s="1254" t="s">
        <v>162</v>
      </c>
      <c r="D717" s="1254" t="s">
        <v>162</v>
      </c>
      <c r="E717" s="1114" t="s">
        <v>178</v>
      </c>
      <c r="F717" s="1115" t="s">
        <v>917</v>
      </c>
      <c r="G717" s="1115"/>
      <c r="H717" s="1115"/>
      <c r="I717" s="1115"/>
      <c r="J717" s="1115"/>
      <c r="K717" s="1116"/>
      <c r="L717" s="1117"/>
      <c r="M717" s="1117"/>
      <c r="N717" s="1118"/>
      <c r="O717" s="1119" t="s">
        <v>918</v>
      </c>
      <c r="P717" s="1118"/>
      <c r="Q717" s="1118"/>
      <c r="R717" s="1118"/>
      <c r="S717" s="1118"/>
      <c r="T717" s="1118"/>
      <c r="U717" s="1118"/>
      <c r="V717" s="1118"/>
      <c r="W717" s="1118"/>
      <c r="X717" s="1118"/>
    </row>
    <row r="718" spans="1:24" ht="20.25" customHeight="1">
      <c r="A718" s="1255"/>
      <c r="B718" s="2607" t="s">
        <v>919</v>
      </c>
      <c r="C718" s="2527" t="s">
        <v>436</v>
      </c>
      <c r="D718" s="2528">
        <v>1</v>
      </c>
      <c r="E718" s="2529">
        <v>10</v>
      </c>
      <c r="F718" s="1122" t="s">
        <v>163</v>
      </c>
      <c r="G718" s="1231" t="s">
        <v>984</v>
      </c>
      <c r="H718" s="1124"/>
      <c r="I718" s="1124"/>
      <c r="J718" s="1124"/>
      <c r="K718" s="1124"/>
      <c r="L718" s="1125"/>
      <c r="M718" s="1126"/>
      <c r="N718" s="1126"/>
      <c r="O718" s="1126"/>
      <c r="P718" s="1126"/>
      <c r="Q718" s="1126"/>
      <c r="R718" s="1126"/>
      <c r="S718" s="1126"/>
      <c r="T718" s="1126"/>
      <c r="U718" s="1126"/>
      <c r="V718" s="1126"/>
      <c r="W718" s="1126"/>
      <c r="X718" s="1126"/>
    </row>
    <row r="719" spans="1:24" ht="18.75">
      <c r="A719" s="1255"/>
      <c r="B719" s="2607"/>
      <c r="C719" s="2527"/>
      <c r="D719" s="2528"/>
      <c r="E719" s="2529"/>
      <c r="F719" s="1127"/>
      <c r="G719" s="1127"/>
      <c r="H719" s="1127"/>
      <c r="I719" s="1127"/>
      <c r="J719" s="1127"/>
      <c r="K719" s="1127"/>
      <c r="L719" s="1126"/>
      <c r="M719" s="1126"/>
      <c r="N719" s="1126"/>
      <c r="O719" s="1126"/>
      <c r="P719" s="1126"/>
      <c r="Q719" s="1126"/>
      <c r="R719" s="72"/>
      <c r="S719" s="72"/>
      <c r="T719" s="72"/>
      <c r="U719" s="72"/>
      <c r="V719" s="72"/>
      <c r="W719" s="72"/>
      <c r="X719" s="72"/>
    </row>
    <row r="720" spans="1:24" ht="18.75">
      <c r="A720" s="1255"/>
      <c r="B720" s="1256" t="s">
        <v>920</v>
      </c>
      <c r="C720" s="1257"/>
      <c r="D720" s="1258"/>
      <c r="E720" s="1167">
        <f>IF(ISTEXT(D720),D720,(D720/D718)*E718)</f>
        <v>0</v>
      </c>
      <c r="F720" s="1132" t="s">
        <v>921</v>
      </c>
      <c r="G720" s="1133"/>
      <c r="H720" s="1133"/>
      <c r="I720" s="1134"/>
      <c r="J720" s="1135"/>
      <c r="K720" s="1136" t="s">
        <v>922</v>
      </c>
      <c r="L720" s="1137"/>
      <c r="M720" s="1137"/>
      <c r="N720" s="1137"/>
      <c r="O720" s="1138" t="s">
        <v>923</v>
      </c>
      <c r="P720" s="1137"/>
      <c r="Q720" s="1137"/>
      <c r="R720" s="72"/>
      <c r="S720" s="72"/>
      <c r="T720" s="72"/>
      <c r="U720" s="72"/>
      <c r="V720" s="72"/>
      <c r="W720" s="72"/>
      <c r="X720" s="72"/>
    </row>
    <row r="721" spans="1:24" ht="18.75">
      <c r="A721" s="1259"/>
      <c r="B721" s="2594" t="s">
        <v>910</v>
      </c>
      <c r="C721" s="2596" t="s">
        <v>171</v>
      </c>
      <c r="D721" s="2598" t="s">
        <v>911</v>
      </c>
      <c r="E721" s="1167"/>
      <c r="F721" s="1139"/>
      <c r="G721" s="1140"/>
      <c r="H721" s="1140"/>
      <c r="I721" s="1141"/>
      <c r="J721" s="1141"/>
      <c r="K721" s="1140"/>
      <c r="L721" s="1137"/>
      <c r="M721" s="1137"/>
      <c r="N721" s="1137"/>
      <c r="O721" s="1137"/>
      <c r="P721" s="1137"/>
      <c r="Q721" s="1137"/>
      <c r="R721" s="72"/>
      <c r="S721" s="72"/>
      <c r="T721" s="72"/>
      <c r="U721" s="72"/>
      <c r="V721" s="72"/>
      <c r="W721" s="72"/>
      <c r="X721" s="72"/>
    </row>
    <row r="722" spans="1:24" ht="18.75">
      <c r="A722" s="1259"/>
      <c r="B722" s="2595"/>
      <c r="C722" s="2597"/>
      <c r="D722" s="2599"/>
      <c r="E722" s="1167"/>
      <c r="F722" s="1139"/>
      <c r="G722" s="1140"/>
      <c r="H722" s="1140"/>
      <c r="I722" s="1141"/>
      <c r="J722" s="1141"/>
      <c r="K722" s="1140"/>
      <c r="L722" s="1137"/>
      <c r="M722" s="1137"/>
      <c r="N722" s="1137"/>
      <c r="O722" s="1137"/>
      <c r="P722" s="1137"/>
      <c r="Q722" s="1137"/>
      <c r="R722" s="72"/>
      <c r="S722" s="72"/>
      <c r="T722" s="72"/>
      <c r="U722" s="72"/>
      <c r="V722" s="72"/>
      <c r="W722" s="72"/>
      <c r="X722" s="72"/>
    </row>
    <row r="723" spans="1:24" ht="18.75">
      <c r="A723" s="1142"/>
      <c r="B723" s="1143"/>
      <c r="C723" s="1144"/>
      <c r="D723" s="1145"/>
      <c r="E723" s="1167">
        <f>IF(ISTEXT(D723),D723,(D723/D718)*E718)</f>
        <v>0</v>
      </c>
      <c r="F723" s="1149" t="s">
        <v>327</v>
      </c>
      <c r="G723" s="1147" t="s">
        <v>186</v>
      </c>
      <c r="H723" s="1148" t="s">
        <v>117</v>
      </c>
      <c r="I723" s="1137"/>
      <c r="J723" s="1137"/>
      <c r="K723" s="1137"/>
      <c r="L723" s="1137"/>
      <c r="M723" s="1137"/>
      <c r="N723" s="1137"/>
      <c r="O723" s="1137"/>
      <c r="P723" s="1137"/>
      <c r="Q723" s="1137"/>
      <c r="R723" s="72"/>
      <c r="S723" s="72"/>
      <c r="T723" s="72"/>
      <c r="U723" s="72"/>
      <c r="V723" s="72"/>
      <c r="W723" s="72"/>
      <c r="X723" s="72"/>
    </row>
    <row r="724" spans="1:24" ht="18.75">
      <c r="A724" s="1058">
        <v>11</v>
      </c>
      <c r="B724" s="1260" t="s">
        <v>25</v>
      </c>
      <c r="C724" s="1261" t="s">
        <v>9</v>
      </c>
      <c r="D724" s="1262">
        <v>0.25</v>
      </c>
      <c r="E724" s="1167">
        <f>IF(ISTEXT(D724),D724,(D724/D718)*E718)</f>
        <v>2.5</v>
      </c>
      <c r="F724" s="1146">
        <v>1.1000000000000001</v>
      </c>
      <c r="G724" s="1147"/>
      <c r="H724" s="1148"/>
      <c r="I724" s="1137"/>
      <c r="J724" s="1137"/>
      <c r="K724" s="1137"/>
      <c r="L724" s="1137"/>
      <c r="M724" s="1137"/>
      <c r="N724" s="1137"/>
      <c r="O724" s="1137"/>
      <c r="P724" s="1137"/>
      <c r="Q724" s="1137"/>
      <c r="R724" s="72"/>
      <c r="S724" s="72"/>
      <c r="T724" s="72"/>
      <c r="U724" s="72"/>
      <c r="V724" s="72"/>
      <c r="W724" s="72"/>
      <c r="X724" s="72"/>
    </row>
    <row r="725" spans="1:24" ht="18.75">
      <c r="A725" s="1058">
        <v>11</v>
      </c>
      <c r="B725" s="1260"/>
      <c r="C725" s="1261"/>
      <c r="D725" s="1262"/>
      <c r="E725" s="1167">
        <f>IF(ISTEXT(D725),D725,(D725/D718)*E718)</f>
        <v>0</v>
      </c>
      <c r="F725" s="1146">
        <v>1.2</v>
      </c>
      <c r="G725" s="1147"/>
      <c r="H725" s="1148"/>
      <c r="I725" s="1137"/>
      <c r="J725" s="1137"/>
      <c r="K725" s="1137"/>
      <c r="L725" s="1137"/>
      <c r="M725" s="1137"/>
      <c r="N725" s="1137"/>
      <c r="O725" s="1137"/>
      <c r="P725" s="1137"/>
      <c r="Q725" s="1137"/>
      <c r="R725" s="72"/>
      <c r="S725" s="72"/>
      <c r="T725" s="72"/>
      <c r="U725" s="72"/>
      <c r="V725" s="72"/>
      <c r="W725" s="72"/>
      <c r="X725" s="72"/>
    </row>
    <row r="726" spans="1:24" ht="18.75">
      <c r="A726" s="1058">
        <v>11</v>
      </c>
      <c r="B726" s="1260"/>
      <c r="C726" s="1261"/>
      <c r="D726" s="1262"/>
      <c r="E726" s="1167">
        <f>IF(ISTEXT(D726),D726,(D726/D718)*E718)</f>
        <v>0</v>
      </c>
      <c r="F726" s="1149" t="s">
        <v>328</v>
      </c>
      <c r="G726" s="1147" t="s">
        <v>187</v>
      </c>
      <c r="H726" s="1148"/>
      <c r="I726" s="1137"/>
      <c r="J726" s="1137"/>
      <c r="K726" s="1137"/>
      <c r="L726" s="1137"/>
      <c r="M726" s="1137"/>
      <c r="N726" s="1137"/>
      <c r="O726" s="1137"/>
      <c r="P726" s="1137"/>
      <c r="Q726" s="1137"/>
      <c r="R726" s="72"/>
      <c r="S726" s="72"/>
      <c r="T726" s="72"/>
      <c r="U726" s="72"/>
      <c r="V726" s="72"/>
      <c r="W726" s="72"/>
      <c r="X726" s="72"/>
    </row>
    <row r="727" spans="1:24" ht="18.75">
      <c r="A727" s="1058">
        <v>11</v>
      </c>
      <c r="B727" s="1260"/>
      <c r="C727" s="1261"/>
      <c r="D727" s="1262"/>
      <c r="E727" s="1167">
        <f>IF(ISTEXT(D727),D727,(D727/D718)*E718)</f>
        <v>0</v>
      </c>
      <c r="F727" s="1146">
        <v>2.1</v>
      </c>
      <c r="G727" s="1147"/>
      <c r="H727" s="1148"/>
      <c r="I727" s="1137"/>
      <c r="J727" s="1137"/>
      <c r="K727" s="1137"/>
      <c r="L727" s="1137"/>
      <c r="M727" s="1137"/>
      <c r="N727" s="1137"/>
      <c r="O727" s="1137"/>
      <c r="P727" s="1137"/>
      <c r="Q727" s="1137"/>
      <c r="R727" s="72"/>
      <c r="S727" s="72"/>
      <c r="T727" s="72"/>
      <c r="U727" s="72"/>
      <c r="V727" s="72"/>
      <c r="W727" s="72"/>
      <c r="X727" s="72"/>
    </row>
    <row r="728" spans="1:24" ht="18.75">
      <c r="A728" s="1058">
        <v>11</v>
      </c>
      <c r="B728" s="1260"/>
      <c r="C728" s="1261"/>
      <c r="D728" s="1262"/>
      <c r="E728" s="1167">
        <f>IF(ISTEXT(D728),D728,(D728/D718)*E718)</f>
        <v>0</v>
      </c>
      <c r="F728" s="1146">
        <v>2.2000000000000002</v>
      </c>
      <c r="G728" s="1147"/>
      <c r="H728" s="1148"/>
      <c r="I728" s="1137"/>
      <c r="J728" s="1137"/>
      <c r="K728" s="1137"/>
      <c r="L728" s="1137"/>
      <c r="M728" s="1137"/>
      <c r="N728" s="1137"/>
      <c r="O728" s="1137"/>
      <c r="P728" s="1137"/>
      <c r="Q728" s="1137"/>
      <c r="R728" s="72"/>
      <c r="S728" s="72"/>
      <c r="T728" s="72"/>
      <c r="U728" s="72"/>
      <c r="V728" s="72"/>
      <c r="W728" s="72"/>
      <c r="X728" s="72"/>
    </row>
    <row r="729" spans="1:24" ht="18.75">
      <c r="A729" s="1058">
        <v>11</v>
      </c>
      <c r="B729" s="1260"/>
      <c r="C729" s="1261"/>
      <c r="D729" s="1262"/>
      <c r="E729" s="1167">
        <f>IF(ISTEXT(D729),D729,(D729/D718)*E718)</f>
        <v>0</v>
      </c>
      <c r="F729" s="1149" t="s">
        <v>329</v>
      </c>
      <c r="G729" s="1147" t="s">
        <v>268</v>
      </c>
      <c r="H729" s="1148"/>
      <c r="I729" s="1137"/>
      <c r="J729" s="1137"/>
      <c r="K729" s="1137"/>
      <c r="L729" s="1137"/>
      <c r="M729" s="1137"/>
      <c r="N729" s="1137"/>
      <c r="O729" s="1137"/>
      <c r="P729" s="1137"/>
      <c r="Q729" s="1137"/>
      <c r="R729" s="72"/>
      <c r="S729" s="72"/>
      <c r="T729" s="72"/>
      <c r="U729" s="72"/>
      <c r="V729" s="72"/>
      <c r="W729" s="72"/>
      <c r="X729" s="72"/>
    </row>
    <row r="730" spans="1:24" ht="18.75">
      <c r="A730" s="1058">
        <v>11</v>
      </c>
      <c r="B730" s="1260"/>
      <c r="C730" s="1261"/>
      <c r="D730" s="1262"/>
      <c r="E730" s="1167">
        <f>IF(ISTEXT(D730),D730,(D730/D718)*E718)</f>
        <v>0</v>
      </c>
      <c r="F730" s="1146">
        <v>3.1</v>
      </c>
      <c r="G730" s="1147"/>
      <c r="H730" s="1148"/>
      <c r="I730" s="1137"/>
      <c r="J730" s="1137"/>
      <c r="K730" s="1137"/>
      <c r="L730" s="1137"/>
      <c r="M730" s="1137"/>
      <c r="N730" s="1137"/>
      <c r="O730" s="1137"/>
      <c r="P730" s="1137"/>
      <c r="Q730" s="1137"/>
      <c r="R730" s="72"/>
      <c r="S730" s="72"/>
      <c r="T730" s="72"/>
      <c r="U730" s="72"/>
      <c r="V730" s="72"/>
      <c r="W730" s="72"/>
      <c r="X730" s="72"/>
    </row>
    <row r="731" spans="1:24" ht="18.75">
      <c r="A731" s="1058">
        <v>11</v>
      </c>
      <c r="B731" s="1260"/>
      <c r="C731" s="1261"/>
      <c r="D731" s="1262"/>
      <c r="E731" s="1167">
        <f>IF(ISTEXT(D731),D731,(D731/D718)*E718)</f>
        <v>0</v>
      </c>
      <c r="F731" s="1146">
        <v>3.2</v>
      </c>
      <c r="G731" s="1147"/>
      <c r="H731" s="1148"/>
      <c r="I731" s="1137"/>
      <c r="J731" s="1137"/>
      <c r="K731" s="1137"/>
      <c r="L731" s="1137"/>
      <c r="M731" s="1137"/>
      <c r="N731" s="1137"/>
      <c r="O731" s="1137"/>
      <c r="P731" s="1137"/>
      <c r="Q731" s="1137"/>
      <c r="R731" s="72"/>
      <c r="S731" s="72"/>
      <c r="T731" s="72"/>
      <c r="U731" s="72"/>
      <c r="V731" s="72"/>
      <c r="W731" s="72"/>
      <c r="X731" s="72"/>
    </row>
    <row r="732" spans="1:24" ht="18.75">
      <c r="A732" s="1058">
        <v>11</v>
      </c>
      <c r="B732" s="1260"/>
      <c r="C732" s="1261"/>
      <c r="D732" s="1262"/>
      <c r="E732" s="1167">
        <f>IF(ISTEXT(D732),D732,(D732/D718)*E718)</f>
        <v>0</v>
      </c>
      <c r="F732" s="1149" t="s">
        <v>330</v>
      </c>
      <c r="G732" s="1147" t="s">
        <v>290</v>
      </c>
      <c r="H732" s="1148"/>
      <c r="I732" s="1137"/>
      <c r="J732" s="1137"/>
      <c r="K732" s="1137"/>
      <c r="L732" s="1137"/>
      <c r="M732" s="1137"/>
      <c r="N732" s="1137"/>
      <c r="O732" s="1137"/>
      <c r="P732" s="1137"/>
      <c r="Q732" s="1137"/>
      <c r="R732" s="72"/>
      <c r="S732" s="72"/>
      <c r="T732" s="72"/>
      <c r="U732" s="72"/>
      <c r="V732" s="72"/>
      <c r="W732" s="72"/>
      <c r="X732" s="72"/>
    </row>
    <row r="733" spans="1:24" ht="18.75">
      <c r="A733" s="1058">
        <v>11</v>
      </c>
      <c r="B733" s="1260"/>
      <c r="C733" s="1261"/>
      <c r="D733" s="1262"/>
      <c r="E733" s="1167">
        <f>IF(ISTEXT(D733),D733,(D733/D718)*E718)</f>
        <v>0</v>
      </c>
      <c r="F733" s="1146">
        <v>4.0999999999999996</v>
      </c>
      <c r="G733" s="1147"/>
      <c r="H733" s="1148"/>
      <c r="I733" s="1137"/>
      <c r="J733" s="1137"/>
      <c r="K733" s="1137"/>
      <c r="L733" s="1137"/>
      <c r="M733" s="1137"/>
      <c r="N733" s="1137"/>
      <c r="O733" s="1137"/>
      <c r="P733" s="1137"/>
      <c r="Q733" s="1137"/>
      <c r="R733" s="72"/>
      <c r="S733" s="72"/>
      <c r="T733" s="72"/>
      <c r="U733" s="72"/>
      <c r="V733" s="72"/>
      <c r="W733" s="72"/>
      <c r="X733" s="72"/>
    </row>
    <row r="734" spans="1:24" ht="18.75">
      <c r="A734" s="1058">
        <v>11</v>
      </c>
      <c r="B734" s="1260"/>
      <c r="C734" s="1261"/>
      <c r="D734" s="1262"/>
      <c r="E734" s="1167">
        <f>IF(ISTEXT(D734),D734,(D734/D718)*E718)</f>
        <v>0</v>
      </c>
      <c r="F734" s="1146">
        <v>4.2</v>
      </c>
      <c r="G734" s="1147"/>
      <c r="H734" s="1148"/>
      <c r="I734" s="1137"/>
      <c r="J734" s="1137"/>
      <c r="K734" s="1137"/>
      <c r="L734" s="1137"/>
      <c r="M734" s="1137"/>
      <c r="N734" s="1137"/>
      <c r="O734" s="1137"/>
      <c r="P734" s="1137"/>
      <c r="Q734" s="1137"/>
      <c r="R734" s="72"/>
      <c r="S734" s="72"/>
      <c r="T734" s="72"/>
      <c r="U734" s="72"/>
      <c r="V734" s="72"/>
      <c r="W734" s="72"/>
      <c r="X734" s="72"/>
    </row>
    <row r="735" spans="1:24" ht="18.75">
      <c r="A735" s="1058">
        <v>11</v>
      </c>
      <c r="B735" s="1260"/>
      <c r="C735" s="1261"/>
      <c r="D735" s="1262"/>
      <c r="E735" s="1167">
        <f>IF(ISTEXT(D735),D735,(D735/D718)*E718)</f>
        <v>0</v>
      </c>
      <c r="F735" s="1149" t="s">
        <v>331</v>
      </c>
      <c r="G735" s="1147" t="s">
        <v>291</v>
      </c>
      <c r="H735" s="1148"/>
      <c r="I735" s="1137"/>
      <c r="J735" s="1137"/>
      <c r="K735" s="1137"/>
      <c r="L735" s="1137"/>
      <c r="M735" s="1137"/>
      <c r="N735" s="1137"/>
      <c r="O735" s="1137"/>
      <c r="P735" s="1137"/>
      <c r="Q735" s="1137"/>
      <c r="R735" s="72"/>
      <c r="S735" s="72"/>
      <c r="T735" s="72"/>
      <c r="U735" s="72"/>
      <c r="V735" s="72"/>
      <c r="W735" s="72"/>
      <c r="X735" s="72"/>
    </row>
    <row r="736" spans="1:24" ht="18.75">
      <c r="A736" s="1058">
        <v>11</v>
      </c>
      <c r="B736" s="1260"/>
      <c r="C736" s="1261"/>
      <c r="D736" s="1262"/>
      <c r="E736" s="1167">
        <f>IF(ISTEXT(D736),D736,(D736/D718)*E718)</f>
        <v>0</v>
      </c>
      <c r="F736" s="1146">
        <v>5.0999999999999996</v>
      </c>
      <c r="G736" s="1147"/>
      <c r="H736" s="1148"/>
      <c r="I736" s="1137"/>
      <c r="J736" s="1137"/>
      <c r="K736" s="1137"/>
      <c r="L736" s="1137"/>
      <c r="M736" s="1137"/>
      <c r="N736" s="1137"/>
      <c r="O736" s="1137"/>
      <c r="P736" s="1137"/>
      <c r="Q736" s="1137"/>
      <c r="R736" s="72"/>
      <c r="S736" s="72"/>
      <c r="T736" s="72"/>
      <c r="U736" s="72"/>
      <c r="V736" s="72"/>
      <c r="W736" s="72"/>
      <c r="X736" s="72"/>
    </row>
    <row r="737" spans="1:24" ht="18.75">
      <c r="A737" s="1058">
        <v>11</v>
      </c>
      <c r="B737" s="1260"/>
      <c r="C737" s="1261"/>
      <c r="D737" s="1262"/>
      <c r="E737" s="1167">
        <f>IF(ISTEXT(D737),D737,(D737/D718)*E718)</f>
        <v>0</v>
      </c>
      <c r="F737" s="1146">
        <v>5.2</v>
      </c>
      <c r="G737" s="1147"/>
      <c r="H737" s="1148"/>
      <c r="I737" s="1137"/>
      <c r="J737" s="1137"/>
      <c r="K737" s="1137"/>
      <c r="L737" s="1137"/>
      <c r="M737" s="1137"/>
      <c r="N737" s="1137"/>
      <c r="O737" s="1137"/>
      <c r="P737" s="1137"/>
      <c r="Q737" s="1137"/>
      <c r="R737" s="72"/>
      <c r="S737" s="72"/>
      <c r="T737" s="72"/>
      <c r="U737" s="72"/>
      <c r="V737" s="72"/>
      <c r="W737" s="72"/>
      <c r="X737" s="72"/>
    </row>
    <row r="738" spans="1:24" ht="18.75">
      <c r="A738" s="1058">
        <v>11</v>
      </c>
      <c r="B738" s="1260"/>
      <c r="C738" s="1261"/>
      <c r="D738" s="1262"/>
      <c r="E738" s="1167">
        <f>IF(ISTEXT(D738),D738,(D738/D718)*E718)</f>
        <v>0</v>
      </c>
      <c r="F738" s="1149"/>
      <c r="G738" s="1147"/>
      <c r="H738" s="1148"/>
      <c r="I738" s="1137"/>
      <c r="J738" s="1137"/>
      <c r="K738" s="1137"/>
      <c r="L738" s="1137"/>
      <c r="M738" s="1137"/>
      <c r="N738" s="1137"/>
      <c r="O738" s="1137"/>
      <c r="P738" s="1137"/>
      <c r="Q738" s="1137"/>
      <c r="R738" s="72"/>
      <c r="S738" s="72"/>
      <c r="T738" s="72"/>
      <c r="U738" s="72"/>
      <c r="V738" s="72"/>
      <c r="W738" s="72"/>
      <c r="X738" s="72"/>
    </row>
    <row r="739" spans="1:24" ht="18.75">
      <c r="A739" s="1058">
        <v>11</v>
      </c>
      <c r="B739" s="1260"/>
      <c r="C739" s="1261"/>
      <c r="D739" s="1262"/>
      <c r="E739" s="1167">
        <f>IF(ISTEXT(D739),D739,(D739/D718)*E718)</f>
        <v>0</v>
      </c>
      <c r="F739" s="1149"/>
      <c r="G739" s="1147"/>
      <c r="H739" s="1148"/>
      <c r="I739" s="1137"/>
      <c r="J739" s="1137"/>
      <c r="K739" s="1137"/>
      <c r="L739" s="1137"/>
      <c r="M739" s="1137"/>
      <c r="N739" s="1137"/>
      <c r="O739" s="1137"/>
      <c r="P739" s="1137"/>
      <c r="Q739" s="1137"/>
      <c r="R739" s="72"/>
      <c r="S739" s="72"/>
      <c r="T739" s="72"/>
      <c r="U739" s="72"/>
      <c r="V739" s="72"/>
      <c r="W739" s="72"/>
      <c r="X739" s="72"/>
    </row>
    <row r="740" spans="1:24" ht="18.75">
      <c r="A740" s="1058">
        <v>11</v>
      </c>
      <c r="B740" s="1260"/>
      <c r="C740" s="1261"/>
      <c r="D740" s="1262"/>
      <c r="E740" s="1167">
        <f>IF(ISTEXT(D740),D740,(D740/D718)*E718)</f>
        <v>0</v>
      </c>
      <c r="F740" s="1149"/>
      <c r="G740" s="1147"/>
      <c r="H740" s="1148"/>
      <c r="I740" s="1137"/>
      <c r="J740" s="1137"/>
      <c r="K740" s="1137"/>
      <c r="L740" s="1137"/>
      <c r="M740" s="1137"/>
      <c r="N740" s="1137"/>
      <c r="O740" s="1137"/>
      <c r="P740" s="1137"/>
      <c r="Q740" s="1137"/>
      <c r="R740" s="72"/>
      <c r="S740" s="72"/>
      <c r="T740" s="72"/>
      <c r="U740" s="72"/>
      <c r="V740" s="72"/>
      <c r="W740" s="72"/>
      <c r="X740" s="72"/>
    </row>
    <row r="741" spans="1:24" ht="18.75">
      <c r="A741" s="1058">
        <v>11</v>
      </c>
      <c r="B741" s="1260"/>
      <c r="C741" s="1261"/>
      <c r="D741" s="1262"/>
      <c r="E741" s="1167">
        <f>IF(ISTEXT(D741),D741,(D741/D718)*E718)</f>
        <v>0</v>
      </c>
      <c r="F741" s="1149"/>
      <c r="G741" s="1147"/>
      <c r="H741" s="1148"/>
      <c r="I741" s="1137"/>
      <c r="J741" s="1137"/>
      <c r="K741" s="1137"/>
      <c r="L741" s="1137"/>
      <c r="M741" s="1137"/>
      <c r="N741" s="1137"/>
      <c r="O741" s="1137"/>
      <c r="P741" s="1137"/>
      <c r="Q741" s="1137"/>
      <c r="R741" s="72"/>
      <c r="S741" s="72"/>
      <c r="T741" s="72"/>
      <c r="U741" s="72"/>
      <c r="V741" s="72"/>
      <c r="W741" s="72"/>
      <c r="X741" s="72"/>
    </row>
    <row r="742" spans="1:24" ht="18.75">
      <c r="A742" s="1058">
        <v>11</v>
      </c>
      <c r="B742" s="1260"/>
      <c r="C742" s="1261"/>
      <c r="D742" s="1262"/>
      <c r="E742" s="1167">
        <f>IF(ISTEXT(D742),D742,(D742/D718)*E718)</f>
        <v>0</v>
      </c>
      <c r="F742" s="1149"/>
      <c r="G742" s="1147"/>
      <c r="H742" s="1148"/>
      <c r="I742" s="1137"/>
      <c r="J742" s="1137"/>
      <c r="K742" s="1137"/>
      <c r="L742" s="1137"/>
      <c r="M742" s="1137"/>
      <c r="N742" s="1137"/>
      <c r="O742" s="1137"/>
      <c r="P742" s="1137"/>
      <c r="Q742" s="1137"/>
      <c r="R742" s="72"/>
      <c r="S742" s="72"/>
      <c r="T742" s="72"/>
      <c r="U742" s="72"/>
      <c r="V742" s="72"/>
      <c r="W742" s="72"/>
      <c r="X742" s="72"/>
    </row>
    <row r="743" spans="1:24" ht="18.75">
      <c r="A743" s="1058">
        <v>11</v>
      </c>
      <c r="B743" s="1260"/>
      <c r="C743" s="1261" t="s">
        <v>294</v>
      </c>
      <c r="D743" s="1262"/>
      <c r="E743" s="1167">
        <f>IF(ISTEXT(D743),D743,(D743/D718)*E718)</f>
        <v>0</v>
      </c>
      <c r="F743" s="1149"/>
      <c r="G743" s="1147"/>
      <c r="H743" s="1148"/>
      <c r="I743" s="1137"/>
      <c r="J743" s="1137"/>
      <c r="K743" s="1137"/>
      <c r="L743" s="1137"/>
      <c r="M743" s="1137"/>
      <c r="N743" s="1137"/>
      <c r="O743" s="1137"/>
      <c r="P743" s="1137"/>
      <c r="Q743" s="1137"/>
      <c r="R743" s="72"/>
      <c r="S743" s="72"/>
      <c r="T743" s="72"/>
      <c r="U743" s="72"/>
      <c r="V743" s="72"/>
      <c r="W743" s="72"/>
      <c r="X743" s="72"/>
    </row>
    <row r="744" spans="1:24" ht="18.75">
      <c r="A744" s="1058">
        <v>11</v>
      </c>
      <c r="B744" s="1260"/>
      <c r="C744" s="1261" t="s">
        <v>9</v>
      </c>
      <c r="D744" s="1262"/>
      <c r="E744" s="1167">
        <f>IF(ISTEXT(D744),D744,(D744/D718)*E718)</f>
        <v>0</v>
      </c>
      <c r="F744" s="1149"/>
      <c r="G744" s="1147"/>
      <c r="H744" s="1148"/>
      <c r="I744" s="1137"/>
      <c r="J744" s="1137"/>
      <c r="K744" s="1137"/>
      <c r="L744" s="1137"/>
      <c r="M744" s="1137"/>
      <c r="N744" s="1137"/>
      <c r="O744" s="1137"/>
      <c r="P744" s="1137"/>
      <c r="Q744" s="1137"/>
      <c r="R744" s="72"/>
      <c r="S744" s="72"/>
      <c r="T744" s="72"/>
      <c r="U744" s="72"/>
      <c r="V744" s="72"/>
      <c r="W744" s="72"/>
      <c r="X744" s="72"/>
    </row>
    <row r="745" spans="1:24" ht="18.75">
      <c r="A745" s="1058">
        <v>11</v>
      </c>
      <c r="B745" s="1260"/>
      <c r="C745" s="1261" t="s">
        <v>86</v>
      </c>
      <c r="D745" s="1262"/>
      <c r="E745" s="1167">
        <f>IF(ISTEXT(D745),D745,(D745/D718)*E718)</f>
        <v>0</v>
      </c>
      <c r="F745" s="1149"/>
      <c r="G745" s="1147"/>
      <c r="H745" s="1148"/>
      <c r="I745" s="1137"/>
      <c r="J745" s="1137"/>
      <c r="K745" s="1137"/>
      <c r="L745" s="1137"/>
      <c r="M745" s="1137"/>
      <c r="N745" s="1137"/>
      <c r="O745" s="1137"/>
      <c r="P745" s="1137"/>
      <c r="Q745" s="1137"/>
      <c r="R745" s="72"/>
      <c r="S745" s="72"/>
      <c r="T745" s="72"/>
      <c r="U745" s="72"/>
      <c r="V745" s="72"/>
      <c r="W745" s="72"/>
      <c r="X745" s="72"/>
    </row>
    <row r="746" spans="1:24" ht="18.75">
      <c r="A746" s="1058">
        <v>11</v>
      </c>
      <c r="B746" s="1260"/>
      <c r="C746" s="1261" t="s">
        <v>84</v>
      </c>
      <c r="D746" s="1262"/>
      <c r="E746" s="1167">
        <f>IF(ISTEXT(D746),D746,(D746/D718)*E718)</f>
        <v>0</v>
      </c>
      <c r="F746" s="1149"/>
      <c r="G746" s="1147"/>
      <c r="H746" s="1148"/>
      <c r="I746" s="1137"/>
      <c r="J746" s="1137"/>
      <c r="K746" s="1137"/>
      <c r="L746" s="1137"/>
      <c r="M746" s="1137"/>
      <c r="N746" s="1137"/>
      <c r="O746" s="1137"/>
      <c r="P746" s="1137"/>
      <c r="Q746" s="1137"/>
      <c r="R746" s="72"/>
      <c r="S746" s="72"/>
      <c r="T746" s="72"/>
      <c r="U746" s="72"/>
      <c r="V746" s="72"/>
      <c r="W746" s="72"/>
      <c r="X746" s="72"/>
    </row>
    <row r="747" spans="1:24" ht="18.75">
      <c r="A747" s="1058">
        <v>11</v>
      </c>
      <c r="B747" s="1260"/>
      <c r="C747" s="1261" t="s">
        <v>915</v>
      </c>
      <c r="D747" s="1262"/>
      <c r="E747" s="1167">
        <f>IF(ISTEXT(D747),D747,(D747/D718)*E718)</f>
        <v>0</v>
      </c>
      <c r="F747" s="1149"/>
      <c r="G747" s="1147"/>
      <c r="H747" s="1148"/>
      <c r="I747" s="1137"/>
      <c r="J747" s="1137"/>
      <c r="K747" s="1137"/>
      <c r="L747" s="1137"/>
      <c r="M747" s="1137"/>
      <c r="N747" s="1137"/>
      <c r="O747" s="1137"/>
      <c r="P747" s="1137"/>
      <c r="Q747" s="1137"/>
      <c r="R747" s="72"/>
      <c r="S747" s="72"/>
      <c r="T747" s="72"/>
      <c r="U747" s="72"/>
      <c r="V747" s="72"/>
      <c r="W747" s="72"/>
      <c r="X747" s="72"/>
    </row>
    <row r="748" spans="1:24" ht="19.5" thickBot="1">
      <c r="A748" s="1142"/>
      <c r="B748" s="1143"/>
      <c r="C748" s="1144"/>
      <c r="D748" s="1145"/>
      <c r="E748" s="1263">
        <f>IF(ISTEXT(D748),D748,(D748/D718)*E718)</f>
        <v>0</v>
      </c>
      <c r="F748" s="514"/>
      <c r="G748" s="1206"/>
      <c r="H748" s="514"/>
      <c r="I748" s="514"/>
      <c r="J748" s="514"/>
      <c r="K748" s="514"/>
      <c r="L748" s="514"/>
      <c r="M748" s="514"/>
      <c r="N748" s="514"/>
      <c r="O748" s="514"/>
      <c r="P748" s="514"/>
      <c r="Q748" s="514"/>
      <c r="R748" s="514"/>
      <c r="S748" s="514"/>
      <c r="T748" s="514"/>
      <c r="U748" s="514"/>
      <c r="V748" s="514"/>
      <c r="W748" s="514"/>
      <c r="X748" s="514"/>
    </row>
    <row r="749" spans="1:24">
      <c r="A749" s="1154"/>
    </row>
    <row r="750" spans="1:24" ht="15.75" thickBot="1">
      <c r="A750" s="1154"/>
    </row>
    <row r="751" spans="1:24" ht="18">
      <c r="A751" s="1111">
        <f>ROW()</f>
        <v>751</v>
      </c>
      <c r="B751" s="1264" t="s">
        <v>987</v>
      </c>
      <c r="C751" s="1265" t="s">
        <v>162</v>
      </c>
      <c r="D751" s="1265" t="s">
        <v>162</v>
      </c>
      <c r="E751" s="1114" t="s">
        <v>178</v>
      </c>
      <c r="F751" s="1115" t="s">
        <v>917</v>
      </c>
      <c r="G751" s="1115"/>
      <c r="H751" s="1115"/>
      <c r="I751" s="1115"/>
      <c r="J751" s="1115"/>
      <c r="K751" s="1116"/>
      <c r="L751" s="1117"/>
      <c r="M751" s="1117"/>
      <c r="N751" s="1118"/>
      <c r="O751" s="1119" t="s">
        <v>918</v>
      </c>
      <c r="P751" s="1118"/>
      <c r="Q751" s="1118"/>
      <c r="R751" s="1118"/>
      <c r="S751" s="1118"/>
      <c r="T751" s="1118"/>
      <c r="U751" s="1118"/>
      <c r="V751" s="1118"/>
      <c r="W751" s="1118"/>
      <c r="X751" s="1118"/>
    </row>
    <row r="752" spans="1:24" ht="21">
      <c r="A752" s="1266"/>
      <c r="B752" s="2600" t="s">
        <v>919</v>
      </c>
      <c r="C752" s="2527" t="s">
        <v>436</v>
      </c>
      <c r="D752" s="2528">
        <v>1</v>
      </c>
      <c r="E752" s="2529">
        <v>10</v>
      </c>
      <c r="F752" s="1122" t="s">
        <v>163</v>
      </c>
      <c r="G752" s="1231" t="s">
        <v>984</v>
      </c>
      <c r="H752" s="1124"/>
      <c r="I752" s="1124"/>
      <c r="J752" s="1124"/>
      <c r="K752" s="1124"/>
      <c r="L752" s="1125"/>
      <c r="M752" s="1126"/>
      <c r="N752" s="1126"/>
      <c r="O752" s="1126"/>
      <c r="P752" s="1126"/>
      <c r="Q752" s="1126"/>
      <c r="R752" s="1126"/>
      <c r="S752" s="1126"/>
      <c r="T752" s="1126"/>
      <c r="U752" s="1126"/>
      <c r="V752" s="1126"/>
      <c r="W752" s="1126"/>
      <c r="X752" s="1126"/>
    </row>
    <row r="753" spans="1:24" ht="18.75">
      <c r="A753" s="1266"/>
      <c r="B753" s="2600"/>
      <c r="C753" s="2527"/>
      <c r="D753" s="2528"/>
      <c r="E753" s="2529"/>
      <c r="F753" s="1127"/>
      <c r="G753" s="1127"/>
      <c r="H753" s="1127"/>
      <c r="I753" s="1127"/>
      <c r="J753" s="1127"/>
      <c r="K753" s="1127"/>
      <c r="L753" s="1126"/>
      <c r="M753" s="1126"/>
      <c r="N753" s="1126"/>
      <c r="O753" s="1126"/>
      <c r="P753" s="1126"/>
      <c r="Q753" s="1126"/>
      <c r="R753" s="72"/>
      <c r="S753" s="72"/>
      <c r="T753" s="72"/>
      <c r="U753" s="72"/>
      <c r="V753" s="72"/>
      <c r="W753" s="72"/>
      <c r="X753" s="72"/>
    </row>
    <row r="754" spans="1:24" ht="18.75">
      <c r="A754" s="1266"/>
      <c r="B754" s="1267" t="s">
        <v>920</v>
      </c>
      <c r="C754" s="1268"/>
      <c r="D754" s="1269"/>
      <c r="E754" s="1167">
        <f>IF(ISTEXT(D754),D754,(D754/D752)*E752)</f>
        <v>0</v>
      </c>
      <c r="F754" s="1132" t="s">
        <v>921</v>
      </c>
      <c r="G754" s="1133"/>
      <c r="H754" s="1133"/>
      <c r="I754" s="1134"/>
      <c r="J754" s="1135"/>
      <c r="K754" s="1136" t="s">
        <v>922</v>
      </c>
      <c r="L754" s="1137"/>
      <c r="M754" s="1137"/>
      <c r="N754" s="1137"/>
      <c r="O754" s="1138" t="s">
        <v>923</v>
      </c>
      <c r="P754" s="1137"/>
      <c r="Q754" s="1137"/>
      <c r="R754" s="72"/>
      <c r="S754" s="72"/>
      <c r="T754" s="72"/>
      <c r="U754" s="72"/>
      <c r="V754" s="72"/>
      <c r="W754" s="72"/>
      <c r="X754" s="72"/>
    </row>
    <row r="755" spans="1:24" ht="18.75">
      <c r="A755" s="1270"/>
      <c r="B755" s="2615" t="s">
        <v>910</v>
      </c>
      <c r="C755" s="2617" t="s">
        <v>171</v>
      </c>
      <c r="D755" s="2619" t="s">
        <v>911</v>
      </c>
      <c r="E755" s="1167"/>
      <c r="F755" s="1271"/>
      <c r="G755" s="1272"/>
      <c r="H755" s="1273"/>
      <c r="I755" s="1274"/>
      <c r="J755" s="1274"/>
      <c r="K755" s="1274"/>
      <c r="L755" s="1274"/>
      <c r="M755" s="1137"/>
      <c r="N755" s="1137"/>
      <c r="O755" s="1137"/>
      <c r="P755" s="1137"/>
      <c r="Q755" s="1137"/>
      <c r="R755" s="72"/>
      <c r="S755" s="72"/>
      <c r="T755" s="72"/>
      <c r="U755" s="72"/>
      <c r="V755" s="72"/>
      <c r="W755" s="72"/>
      <c r="X755" s="72"/>
    </row>
    <row r="756" spans="1:24" ht="18.75">
      <c r="A756" s="1270"/>
      <c r="B756" s="2616"/>
      <c r="C756" s="2618"/>
      <c r="D756" s="2620"/>
      <c r="E756" s="1167"/>
      <c r="F756" s="1139"/>
      <c r="G756" s="1140"/>
      <c r="H756" s="1140"/>
      <c r="I756" s="1141"/>
      <c r="J756" s="1141"/>
      <c r="K756" s="1137"/>
      <c r="L756" s="1137"/>
      <c r="M756" s="1137"/>
      <c r="N756" s="1137"/>
      <c r="O756" s="1137"/>
      <c r="P756" s="1137"/>
      <c r="Q756" s="1137"/>
      <c r="R756" s="72"/>
      <c r="S756" s="72"/>
      <c r="T756" s="72"/>
      <c r="U756" s="72"/>
      <c r="V756" s="72"/>
      <c r="W756" s="72"/>
      <c r="X756" s="72"/>
    </row>
    <row r="757" spans="1:24" ht="18.75">
      <c r="A757" s="1142"/>
      <c r="B757" s="1143"/>
      <c r="C757" s="1144"/>
      <c r="D757" s="1145"/>
      <c r="E757" s="1167">
        <f>IF(ISTEXT(D757),D757,(D757/D752)*E752)</f>
        <v>0</v>
      </c>
      <c r="F757" s="1149" t="s">
        <v>327</v>
      </c>
      <c r="G757" s="1147" t="s">
        <v>186</v>
      </c>
      <c r="H757" s="1148" t="s">
        <v>117</v>
      </c>
      <c r="I757" s="1137"/>
      <c r="J757" s="1137"/>
      <c r="K757" s="1137"/>
      <c r="L757" s="1137"/>
      <c r="M757" s="1137"/>
      <c r="N757" s="1137"/>
      <c r="O757" s="1137"/>
      <c r="P757" s="1137"/>
      <c r="Q757" s="1137"/>
      <c r="R757" s="72"/>
      <c r="S757" s="72"/>
      <c r="T757" s="72"/>
      <c r="U757" s="72"/>
      <c r="V757" s="72"/>
      <c r="W757" s="72"/>
      <c r="X757" s="72"/>
    </row>
    <row r="758" spans="1:24" ht="18.75">
      <c r="A758" s="1058">
        <v>12</v>
      </c>
      <c r="B758" s="1275" t="s">
        <v>25</v>
      </c>
      <c r="C758" s="1276" t="s">
        <v>9</v>
      </c>
      <c r="D758" s="1277">
        <v>0.25</v>
      </c>
      <c r="E758" s="1167">
        <f>IF(ISTEXT(D758),D758,(D758/D752)*E752)</f>
        <v>2.5</v>
      </c>
      <c r="F758" s="1146">
        <v>1.1000000000000001</v>
      </c>
      <c r="G758" s="1147"/>
      <c r="H758" s="1148"/>
      <c r="I758" s="1137"/>
      <c r="J758" s="1137"/>
      <c r="K758" s="1137"/>
      <c r="L758" s="1137"/>
      <c r="M758" s="1137"/>
      <c r="N758" s="1137"/>
      <c r="O758" s="1137"/>
      <c r="P758" s="1137"/>
      <c r="Q758" s="1137"/>
      <c r="R758" s="72"/>
      <c r="S758" s="72"/>
      <c r="T758" s="72"/>
      <c r="U758" s="72"/>
      <c r="V758" s="72"/>
      <c r="W758" s="72"/>
      <c r="X758" s="72"/>
    </row>
    <row r="759" spans="1:24" ht="18.75">
      <c r="A759" s="1058">
        <v>12</v>
      </c>
      <c r="B759" s="1275"/>
      <c r="C759" s="1276"/>
      <c r="D759" s="1277"/>
      <c r="E759" s="1167">
        <f>IF(ISTEXT(D759),D759,(D759/D752)*E752)</f>
        <v>0</v>
      </c>
      <c r="F759" s="1146">
        <v>1.2</v>
      </c>
      <c r="G759" s="1147"/>
      <c r="H759" s="1148"/>
      <c r="I759" s="1137"/>
      <c r="J759" s="1137"/>
      <c r="K759" s="1137"/>
      <c r="L759" s="1137"/>
      <c r="M759" s="1137"/>
      <c r="N759" s="1137"/>
      <c r="O759" s="1137"/>
      <c r="P759" s="1137"/>
      <c r="Q759" s="1137"/>
      <c r="R759" s="72"/>
      <c r="S759" s="72"/>
      <c r="T759" s="72"/>
      <c r="U759" s="72"/>
      <c r="V759" s="72"/>
      <c r="W759" s="72"/>
      <c r="X759" s="72"/>
    </row>
    <row r="760" spans="1:24" ht="18.75">
      <c r="A760" s="1058">
        <v>12</v>
      </c>
      <c r="B760" s="1275"/>
      <c r="C760" s="1276"/>
      <c r="D760" s="1277"/>
      <c r="E760" s="1167">
        <f>IF(ISTEXT(D760),D760,(D760/D752)*E752)</f>
        <v>0</v>
      </c>
      <c r="F760" s="1149" t="s">
        <v>328</v>
      </c>
      <c r="G760" s="1147" t="s">
        <v>187</v>
      </c>
      <c r="H760" s="1148"/>
      <c r="I760" s="1137"/>
      <c r="J760" s="1137"/>
      <c r="K760" s="1137"/>
      <c r="L760" s="1137"/>
      <c r="M760" s="1137"/>
      <c r="N760" s="1137"/>
      <c r="O760" s="1137"/>
      <c r="P760" s="1137"/>
      <c r="Q760" s="1137"/>
      <c r="R760" s="72"/>
      <c r="S760" s="72"/>
      <c r="T760" s="72"/>
      <c r="U760" s="72"/>
      <c r="V760" s="72"/>
      <c r="W760" s="72"/>
      <c r="X760" s="72"/>
    </row>
    <row r="761" spans="1:24" ht="18.75">
      <c r="A761" s="1058">
        <v>12</v>
      </c>
      <c r="B761" s="1275"/>
      <c r="C761" s="1276"/>
      <c r="D761" s="1277"/>
      <c r="E761" s="1167">
        <f>IF(ISTEXT(D761),D761,(D761/D752)*E752)</f>
        <v>0</v>
      </c>
      <c r="F761" s="1146">
        <v>2.1</v>
      </c>
      <c r="G761" s="1147"/>
      <c r="H761" s="1148"/>
      <c r="I761" s="1137"/>
      <c r="J761" s="1137"/>
      <c r="K761" s="1137"/>
      <c r="L761" s="1137"/>
      <c r="M761" s="1137"/>
      <c r="N761" s="1137"/>
      <c r="O761" s="1137"/>
      <c r="P761" s="1137"/>
      <c r="Q761" s="1137"/>
      <c r="R761" s="72"/>
      <c r="S761" s="72"/>
      <c r="T761" s="72"/>
      <c r="U761" s="72"/>
      <c r="V761" s="72"/>
      <c r="W761" s="72"/>
      <c r="X761" s="72"/>
    </row>
    <row r="762" spans="1:24" ht="18.75">
      <c r="A762" s="1058">
        <v>12</v>
      </c>
      <c r="B762" s="1275"/>
      <c r="C762" s="1276"/>
      <c r="D762" s="1277"/>
      <c r="E762" s="1167">
        <f>IF(ISTEXT(D762),D762,(D762/D752)*E752)</f>
        <v>0</v>
      </c>
      <c r="F762" s="1146">
        <v>2.2000000000000002</v>
      </c>
      <c r="G762" s="1147"/>
      <c r="H762" s="1148"/>
      <c r="I762" s="1137"/>
      <c r="J762" s="1137"/>
      <c r="K762" s="1137"/>
      <c r="L762" s="1137"/>
      <c r="M762" s="1137"/>
      <c r="N762" s="1137"/>
      <c r="O762" s="1137"/>
      <c r="P762" s="1137"/>
      <c r="Q762" s="1137"/>
      <c r="R762" s="72"/>
      <c r="S762" s="72"/>
      <c r="T762" s="72"/>
      <c r="U762" s="72"/>
      <c r="V762" s="72"/>
      <c r="W762" s="72"/>
      <c r="X762" s="72"/>
    </row>
    <row r="763" spans="1:24" ht="18.75">
      <c r="A763" s="1058">
        <v>12</v>
      </c>
      <c r="B763" s="1275"/>
      <c r="C763" s="1276"/>
      <c r="D763" s="1277"/>
      <c r="E763" s="1167">
        <f>IF(ISTEXT(D763),D763,(D763/D752)*E752)</f>
        <v>0</v>
      </c>
      <c r="F763" s="1149" t="s">
        <v>329</v>
      </c>
      <c r="G763" s="1147" t="s">
        <v>268</v>
      </c>
      <c r="H763" s="1148"/>
      <c r="I763" s="1137"/>
      <c r="J763" s="1137"/>
      <c r="K763" s="1137"/>
      <c r="L763" s="1137"/>
      <c r="M763" s="1137"/>
      <c r="N763" s="1137"/>
      <c r="O763" s="1137"/>
      <c r="P763" s="1137"/>
      <c r="Q763" s="1137"/>
      <c r="R763" s="72"/>
      <c r="S763" s="72"/>
      <c r="T763" s="72"/>
      <c r="U763" s="72"/>
      <c r="V763" s="72"/>
      <c r="W763" s="72"/>
      <c r="X763" s="72"/>
    </row>
    <row r="764" spans="1:24" ht="18.75">
      <c r="A764" s="1058">
        <v>12</v>
      </c>
      <c r="B764" s="1275"/>
      <c r="C764" s="1276"/>
      <c r="D764" s="1277"/>
      <c r="E764" s="1167">
        <f>IF(ISTEXT(D764),D764,(D764/D752)*E752)</f>
        <v>0</v>
      </c>
      <c r="F764" s="1146">
        <v>3.1</v>
      </c>
      <c r="G764" s="1147"/>
      <c r="H764" s="1148"/>
      <c r="I764" s="1137"/>
      <c r="J764" s="1137"/>
      <c r="K764" s="1137"/>
      <c r="L764" s="1137"/>
      <c r="M764" s="1137"/>
      <c r="N764" s="1137"/>
      <c r="O764" s="1137"/>
      <c r="P764" s="1137"/>
      <c r="Q764" s="1137"/>
      <c r="R764" s="72"/>
      <c r="S764" s="72"/>
      <c r="T764" s="72"/>
      <c r="U764" s="72"/>
      <c r="V764" s="72"/>
      <c r="W764" s="72"/>
      <c r="X764" s="72"/>
    </row>
    <row r="765" spans="1:24" ht="18.75">
      <c r="A765" s="1058">
        <v>12</v>
      </c>
      <c r="B765" s="1275"/>
      <c r="C765" s="1276"/>
      <c r="D765" s="1277"/>
      <c r="E765" s="1167">
        <f>IF(ISTEXT(D765),D765,(D765/D752)*E752)</f>
        <v>0</v>
      </c>
      <c r="F765" s="1146">
        <v>3.2</v>
      </c>
      <c r="G765" s="1147"/>
      <c r="H765" s="1148"/>
      <c r="I765" s="1137"/>
      <c r="J765" s="1137"/>
      <c r="K765" s="1137"/>
      <c r="L765" s="1137"/>
      <c r="M765" s="1137"/>
      <c r="N765" s="1137"/>
      <c r="O765" s="1137"/>
      <c r="P765" s="1137"/>
      <c r="Q765" s="1137"/>
      <c r="R765" s="72"/>
      <c r="S765" s="72"/>
      <c r="T765" s="72"/>
      <c r="U765" s="72"/>
      <c r="V765" s="72"/>
      <c r="W765" s="72"/>
      <c r="X765" s="72"/>
    </row>
    <row r="766" spans="1:24" ht="18.75">
      <c r="A766" s="1058">
        <v>12</v>
      </c>
      <c r="B766" s="1275"/>
      <c r="C766" s="1276"/>
      <c r="D766" s="1277"/>
      <c r="E766" s="1167">
        <f>IF(ISTEXT(D766),D766,(D766/D752)*E752)</f>
        <v>0</v>
      </c>
      <c r="F766" s="1149" t="s">
        <v>330</v>
      </c>
      <c r="G766" s="1147" t="s">
        <v>290</v>
      </c>
      <c r="H766" s="1148"/>
      <c r="I766" s="1137"/>
      <c r="J766" s="1137"/>
      <c r="K766" s="1137"/>
      <c r="L766" s="1137"/>
      <c r="M766" s="1137"/>
      <c r="N766" s="1137"/>
      <c r="O766" s="1137"/>
      <c r="P766" s="1137"/>
      <c r="Q766" s="1137"/>
      <c r="R766" s="72"/>
      <c r="S766" s="72"/>
      <c r="T766" s="72"/>
      <c r="U766" s="72"/>
      <c r="V766" s="72"/>
      <c r="W766" s="72"/>
      <c r="X766" s="72"/>
    </row>
    <row r="767" spans="1:24" ht="18.75">
      <c r="A767" s="1058">
        <v>12</v>
      </c>
      <c r="B767" s="1275"/>
      <c r="C767" s="1276"/>
      <c r="D767" s="1277"/>
      <c r="E767" s="1167">
        <f>IF(ISTEXT(D767),D767,(D767/D752)*E752)</f>
        <v>0</v>
      </c>
      <c r="F767" s="1146">
        <v>4.0999999999999996</v>
      </c>
      <c r="G767" s="1147"/>
      <c r="H767" s="1148"/>
      <c r="I767" s="1137"/>
      <c r="J767" s="1137"/>
      <c r="K767" s="1137"/>
      <c r="L767" s="1137"/>
      <c r="M767" s="1137"/>
      <c r="N767" s="1137"/>
      <c r="O767" s="1137"/>
      <c r="P767" s="1137"/>
      <c r="Q767" s="1137"/>
      <c r="R767" s="72"/>
      <c r="S767" s="72"/>
      <c r="T767" s="72"/>
      <c r="U767" s="72"/>
      <c r="V767" s="72"/>
      <c r="W767" s="72"/>
      <c r="X767" s="72"/>
    </row>
    <row r="768" spans="1:24" ht="18.75">
      <c r="A768" s="1058">
        <v>12</v>
      </c>
      <c r="B768" s="1275"/>
      <c r="C768" s="1276"/>
      <c r="D768" s="1277"/>
      <c r="E768" s="1167">
        <f>IF(ISTEXT(D768),D768,(D768/D752)*E752)</f>
        <v>0</v>
      </c>
      <c r="F768" s="1146">
        <v>4.2</v>
      </c>
      <c r="G768" s="1147"/>
      <c r="H768" s="1148"/>
      <c r="I768" s="1137"/>
      <c r="J768" s="1137"/>
      <c r="K768" s="1137"/>
      <c r="L768" s="1137"/>
      <c r="M768" s="1137"/>
      <c r="N768" s="1137"/>
      <c r="O768" s="1137"/>
      <c r="P768" s="1137"/>
      <c r="Q768" s="1137"/>
      <c r="R768" s="72"/>
      <c r="S768" s="72"/>
      <c r="T768" s="72"/>
      <c r="U768" s="72"/>
      <c r="V768" s="72"/>
      <c r="W768" s="72"/>
      <c r="X768" s="72"/>
    </row>
    <row r="769" spans="1:24" ht="18.75">
      <c r="A769" s="1058">
        <v>12</v>
      </c>
      <c r="B769" s="1275"/>
      <c r="C769" s="1276"/>
      <c r="D769" s="1277"/>
      <c r="E769" s="1167">
        <f>IF(ISTEXT(D769),D769,(D769/D752)*E752)</f>
        <v>0</v>
      </c>
      <c r="F769" s="1149" t="s">
        <v>331</v>
      </c>
      <c r="G769" s="1147" t="s">
        <v>291</v>
      </c>
      <c r="H769" s="1148"/>
      <c r="I769" s="1137"/>
      <c r="J769" s="1137"/>
      <c r="K769" s="1137"/>
      <c r="L769" s="1137"/>
      <c r="M769" s="1137"/>
      <c r="N769" s="1137"/>
      <c r="O769" s="1137"/>
      <c r="P769" s="1137"/>
      <c r="Q769" s="1137"/>
      <c r="R769" s="72"/>
      <c r="S769" s="72"/>
      <c r="T769" s="72"/>
      <c r="U769" s="72"/>
      <c r="V769" s="72"/>
      <c r="W769" s="72"/>
      <c r="X769" s="72"/>
    </row>
    <row r="770" spans="1:24" ht="18.75">
      <c r="A770" s="1058">
        <v>12</v>
      </c>
      <c r="B770" s="1275"/>
      <c r="C770" s="1276"/>
      <c r="D770" s="1277"/>
      <c r="E770" s="1167">
        <f>IF(ISTEXT(D770),D770,(D770/D752)*E752)</f>
        <v>0</v>
      </c>
      <c r="F770" s="1146">
        <v>5.0999999999999996</v>
      </c>
      <c r="G770" s="1147"/>
      <c r="H770" s="1148"/>
      <c r="I770" s="1137"/>
      <c r="J770" s="1137"/>
      <c r="K770" s="1137"/>
      <c r="L770" s="1137"/>
      <c r="M770" s="1137"/>
      <c r="N770" s="1137"/>
      <c r="O770" s="1137"/>
      <c r="P770" s="1137"/>
      <c r="Q770" s="1137"/>
      <c r="R770" s="72"/>
      <c r="S770" s="72"/>
      <c r="T770" s="72"/>
      <c r="U770" s="72"/>
      <c r="V770" s="72"/>
      <c r="W770" s="72"/>
      <c r="X770" s="72"/>
    </row>
    <row r="771" spans="1:24" ht="18.75">
      <c r="A771" s="1058">
        <v>12</v>
      </c>
      <c r="B771" s="1275"/>
      <c r="C771" s="1276"/>
      <c r="D771" s="1277"/>
      <c r="E771" s="1167">
        <f>IF(ISTEXT(D771),D771,(D771/D752)*E752)</f>
        <v>0</v>
      </c>
      <c r="F771" s="1146">
        <v>5.2</v>
      </c>
      <c r="G771" s="1147"/>
      <c r="H771" s="1148"/>
      <c r="I771" s="1137"/>
      <c r="J771" s="1137"/>
      <c r="K771" s="1137"/>
      <c r="L771" s="1137"/>
      <c r="M771" s="1137"/>
      <c r="N771" s="1137"/>
      <c r="O771" s="1137"/>
      <c r="P771" s="1137"/>
      <c r="Q771" s="1137"/>
      <c r="R771" s="72"/>
      <c r="S771" s="72"/>
      <c r="T771" s="72"/>
      <c r="U771" s="72"/>
      <c r="V771" s="72"/>
      <c r="W771" s="72"/>
      <c r="X771" s="72"/>
    </row>
    <row r="772" spans="1:24" ht="18.75">
      <c r="A772" s="1058">
        <v>12</v>
      </c>
      <c r="B772" s="1275"/>
      <c r="C772" s="1276"/>
      <c r="D772" s="1277"/>
      <c r="E772" s="1167">
        <f>IF(ISTEXT(D772),D772,(D772/D752)*E752)</f>
        <v>0</v>
      </c>
      <c r="F772" s="1149"/>
      <c r="G772" s="1147"/>
      <c r="H772" s="1148"/>
      <c r="I772" s="1137"/>
      <c r="J772" s="1137"/>
      <c r="K772" s="1137"/>
      <c r="L772" s="1137"/>
      <c r="M772" s="1137"/>
      <c r="N772" s="1137"/>
      <c r="O772" s="1137"/>
      <c r="P772" s="1137"/>
      <c r="Q772" s="1137"/>
      <c r="R772" s="72"/>
      <c r="S772" s="72"/>
      <c r="T772" s="72"/>
      <c r="U772" s="72"/>
      <c r="V772" s="72"/>
      <c r="W772" s="72"/>
      <c r="X772" s="72"/>
    </row>
    <row r="773" spans="1:24" ht="18.75">
      <c r="A773" s="1058">
        <v>12</v>
      </c>
      <c r="B773" s="1275"/>
      <c r="C773" s="1276"/>
      <c r="D773" s="1277"/>
      <c r="E773" s="1167">
        <f>IF(ISTEXT(D773),D773,(D773/D752)*E752)</f>
        <v>0</v>
      </c>
      <c r="F773" s="1149"/>
      <c r="G773" s="1147"/>
      <c r="H773" s="1148"/>
      <c r="I773" s="1137"/>
      <c r="J773" s="1137"/>
      <c r="K773" s="1137"/>
      <c r="L773" s="1137"/>
      <c r="M773" s="1137"/>
      <c r="N773" s="1137"/>
      <c r="O773" s="1137"/>
      <c r="P773" s="1137"/>
      <c r="Q773" s="1137"/>
      <c r="R773" s="72"/>
      <c r="S773" s="72"/>
      <c r="T773" s="72"/>
      <c r="U773" s="72"/>
      <c r="V773" s="72"/>
      <c r="W773" s="72"/>
      <c r="X773" s="72"/>
    </row>
    <row r="774" spans="1:24" ht="18.75">
      <c r="A774" s="1058">
        <v>12</v>
      </c>
      <c r="B774" s="1275"/>
      <c r="C774" s="1276"/>
      <c r="D774" s="1277"/>
      <c r="E774" s="1167">
        <f>IF(ISTEXT(D774),D774,(D774/D752)*E752)</f>
        <v>0</v>
      </c>
      <c r="F774" s="1149"/>
      <c r="G774" s="1147"/>
      <c r="H774" s="1148"/>
      <c r="I774" s="1137"/>
      <c r="J774" s="1137"/>
      <c r="K774" s="1137"/>
      <c r="L774" s="1137"/>
      <c r="M774" s="1137"/>
      <c r="N774" s="1137"/>
      <c r="O774" s="1137"/>
      <c r="P774" s="1137"/>
      <c r="Q774" s="1137"/>
      <c r="R774" s="72"/>
      <c r="S774" s="72"/>
      <c r="T774" s="72"/>
      <c r="U774" s="72"/>
      <c r="V774" s="72"/>
      <c r="W774" s="72"/>
      <c r="X774" s="72"/>
    </row>
    <row r="775" spans="1:24" ht="18.75">
      <c r="A775" s="1058">
        <v>12</v>
      </c>
      <c r="B775" s="1275"/>
      <c r="C775" s="1276"/>
      <c r="D775" s="1277"/>
      <c r="E775" s="1167">
        <f>IF(ISTEXT(D775),D775,(D775/D752)*E752)</f>
        <v>0</v>
      </c>
      <c r="F775" s="1149"/>
      <c r="G775" s="1147"/>
      <c r="H775" s="1148"/>
      <c r="I775" s="1137"/>
      <c r="J775" s="1137"/>
      <c r="K775" s="1137"/>
      <c r="L775" s="1137"/>
      <c r="M775" s="1137"/>
      <c r="N775" s="1137"/>
      <c r="O775" s="1137"/>
      <c r="P775" s="1137"/>
      <c r="Q775" s="1137"/>
      <c r="R775" s="72"/>
      <c r="S775" s="72"/>
      <c r="T775" s="72"/>
      <c r="U775" s="72"/>
      <c r="V775" s="72"/>
      <c r="W775" s="72"/>
      <c r="X775" s="72"/>
    </row>
    <row r="776" spans="1:24" ht="18.75">
      <c r="A776" s="1058">
        <v>12</v>
      </c>
      <c r="B776" s="1275"/>
      <c r="C776" s="1276"/>
      <c r="D776" s="1277"/>
      <c r="E776" s="1167">
        <f>IF(ISTEXT(D776),D776,(D776/D752)*E752)</f>
        <v>0</v>
      </c>
      <c r="F776" s="1149"/>
      <c r="G776" s="1147"/>
      <c r="H776" s="1148"/>
      <c r="I776" s="1137"/>
      <c r="J776" s="1137"/>
      <c r="K776" s="1137"/>
      <c r="L776" s="1137"/>
      <c r="M776" s="1137"/>
      <c r="N776" s="1137"/>
      <c r="O776" s="1137"/>
      <c r="P776" s="1137"/>
      <c r="Q776" s="1137"/>
      <c r="R776" s="72"/>
      <c r="S776" s="72"/>
      <c r="T776" s="72"/>
      <c r="U776" s="72"/>
      <c r="V776" s="72"/>
      <c r="W776" s="72"/>
      <c r="X776" s="72"/>
    </row>
    <row r="777" spans="1:24" ht="18.75">
      <c r="A777" s="1058">
        <v>12</v>
      </c>
      <c r="B777" s="1275"/>
      <c r="C777" s="1276" t="s">
        <v>294</v>
      </c>
      <c r="D777" s="1277"/>
      <c r="E777" s="1167">
        <f>IF(ISTEXT(D777),D777,(D777/D752)*E752)</f>
        <v>0</v>
      </c>
      <c r="F777" s="1149"/>
      <c r="G777" s="1147"/>
      <c r="H777" s="1148"/>
      <c r="I777" s="1137"/>
      <c r="J777" s="1137"/>
      <c r="K777" s="1137"/>
      <c r="L777" s="1137"/>
      <c r="M777" s="1137"/>
      <c r="N777" s="1137"/>
      <c r="O777" s="1137"/>
      <c r="P777" s="1137"/>
      <c r="Q777" s="1137"/>
      <c r="R777" s="72"/>
      <c r="S777" s="72"/>
      <c r="T777" s="72"/>
      <c r="U777" s="72"/>
      <c r="V777" s="72"/>
      <c r="W777" s="72"/>
      <c r="X777" s="72"/>
    </row>
    <row r="778" spans="1:24" ht="18.75">
      <c r="A778" s="1058">
        <v>12</v>
      </c>
      <c r="B778" s="1275"/>
      <c r="C778" s="1276" t="s">
        <v>9</v>
      </c>
      <c r="D778" s="1277"/>
      <c r="E778" s="1167">
        <f>IF(ISTEXT(D778),D778,(D778/D752)*E752)</f>
        <v>0</v>
      </c>
      <c r="F778" s="1149"/>
      <c r="G778" s="1147"/>
      <c r="H778" s="1148"/>
      <c r="I778" s="1137"/>
      <c r="J778" s="1137"/>
      <c r="K778" s="1137"/>
      <c r="L778" s="1137"/>
      <c r="M778" s="1137"/>
      <c r="N778" s="1137"/>
      <c r="O778" s="1137"/>
      <c r="P778" s="1137"/>
      <c r="Q778" s="1137"/>
      <c r="R778" s="72"/>
      <c r="S778" s="72"/>
      <c r="T778" s="72"/>
      <c r="U778" s="72"/>
      <c r="V778" s="72"/>
      <c r="W778" s="72"/>
      <c r="X778" s="72"/>
    </row>
    <row r="779" spans="1:24" ht="18.75">
      <c r="A779" s="1058">
        <v>12</v>
      </c>
      <c r="B779" s="1275"/>
      <c r="C779" s="1276" t="s">
        <v>86</v>
      </c>
      <c r="D779" s="1277"/>
      <c r="E779" s="1167">
        <f>IF(ISTEXT(D779),D779,(D779/D752)*E752)</f>
        <v>0</v>
      </c>
      <c r="F779" s="1149"/>
      <c r="G779" s="1147"/>
      <c r="H779" s="1148"/>
      <c r="I779" s="1137"/>
      <c r="J779" s="1137"/>
      <c r="K779" s="1137"/>
      <c r="L779" s="1137"/>
      <c r="M779" s="1137"/>
      <c r="N779" s="1137"/>
      <c r="O779" s="1137"/>
      <c r="P779" s="1137"/>
      <c r="Q779" s="1137"/>
      <c r="R779" s="72"/>
      <c r="S779" s="72"/>
      <c r="T779" s="72"/>
      <c r="U779" s="72"/>
      <c r="V779" s="72"/>
      <c r="W779" s="72"/>
      <c r="X779" s="72"/>
    </row>
    <row r="780" spans="1:24" ht="18.75">
      <c r="A780" s="1058">
        <v>12</v>
      </c>
      <c r="B780" s="1275"/>
      <c r="C780" s="1276" t="s">
        <v>84</v>
      </c>
      <c r="D780" s="1277"/>
      <c r="E780" s="1167">
        <f>IF(ISTEXT(D780),D780,(D780/D752)*E752)</f>
        <v>0</v>
      </c>
      <c r="F780" s="1149"/>
      <c r="G780" s="1147"/>
      <c r="H780" s="1148"/>
      <c r="I780" s="1137"/>
      <c r="J780" s="1137"/>
      <c r="K780" s="1137"/>
      <c r="L780" s="1137"/>
      <c r="M780" s="1137"/>
      <c r="N780" s="1137"/>
      <c r="O780" s="1137"/>
      <c r="P780" s="1137"/>
      <c r="Q780" s="1137"/>
      <c r="R780" s="72"/>
      <c r="S780" s="72"/>
      <c r="T780" s="72"/>
      <c r="U780" s="72"/>
      <c r="V780" s="72"/>
      <c r="W780" s="72"/>
      <c r="X780" s="72"/>
    </row>
    <row r="781" spans="1:24" ht="18.75">
      <c r="A781" s="1058">
        <v>12</v>
      </c>
      <c r="B781" s="1275"/>
      <c r="C781" s="1276" t="s">
        <v>915</v>
      </c>
      <c r="D781" s="1277"/>
      <c r="E781" s="1167">
        <f>IF(ISTEXT(D781),D781,(D781/D752)*E752)</f>
        <v>0</v>
      </c>
      <c r="F781" s="1149"/>
      <c r="G781" s="1147"/>
      <c r="H781" s="1148"/>
      <c r="I781" s="1137"/>
      <c r="J781" s="1137"/>
      <c r="K781" s="1137"/>
      <c r="L781" s="1137"/>
      <c r="M781" s="1137"/>
      <c r="N781" s="1137"/>
      <c r="O781" s="1137"/>
      <c r="P781" s="1137"/>
      <c r="Q781" s="1137"/>
      <c r="R781" s="72"/>
      <c r="S781" s="72"/>
      <c r="T781" s="72"/>
      <c r="U781" s="72"/>
      <c r="V781" s="72"/>
      <c r="W781" s="72"/>
      <c r="X781" s="72"/>
    </row>
    <row r="782" spans="1:24" ht="19.5" thickBot="1">
      <c r="A782" s="1142"/>
      <c r="B782" s="1143"/>
      <c r="C782" s="1144"/>
      <c r="D782" s="1145"/>
      <c r="E782" s="1239">
        <f>IF(ISTEXT(D782),D782,(D782/D752)*E752)</f>
        <v>0</v>
      </c>
      <c r="F782" s="514"/>
      <c r="G782" s="1206"/>
      <c r="H782" s="514"/>
      <c r="I782" s="514"/>
      <c r="J782" s="514"/>
      <c r="K782" s="514"/>
      <c r="L782" s="514"/>
      <c r="M782" s="514"/>
      <c r="N782" s="514"/>
      <c r="O782" s="514"/>
      <c r="P782" s="514"/>
      <c r="Q782" s="514"/>
      <c r="R782" s="514"/>
      <c r="S782" s="514"/>
      <c r="T782" s="514"/>
      <c r="U782" s="514"/>
      <c r="V782" s="514"/>
      <c r="W782" s="514"/>
      <c r="X782" s="514"/>
    </row>
    <row r="783" spans="1:24">
      <c r="A783" s="1154"/>
    </row>
    <row r="784" spans="1:24" ht="15.75" thickBot="1">
      <c r="A784" s="1154"/>
    </row>
    <row r="785" spans="1:24" ht="18">
      <c r="A785" s="1111">
        <f>ROW()</f>
        <v>785</v>
      </c>
      <c r="B785" s="1278" t="s">
        <v>988</v>
      </c>
      <c r="C785" s="1279" t="s">
        <v>162</v>
      </c>
      <c r="D785" s="1279" t="s">
        <v>162</v>
      </c>
      <c r="E785" s="1114" t="s">
        <v>178</v>
      </c>
      <c r="F785" s="1115" t="s">
        <v>917</v>
      </c>
      <c r="G785" s="1115"/>
      <c r="H785" s="1115"/>
      <c r="I785" s="1115"/>
      <c r="J785" s="1115"/>
      <c r="K785" s="1116"/>
      <c r="L785" s="1117"/>
      <c r="M785" s="1117"/>
      <c r="N785" s="1118"/>
      <c r="O785" s="1119" t="s">
        <v>918</v>
      </c>
      <c r="P785" s="1118"/>
      <c r="Q785" s="1118"/>
      <c r="R785" s="1118"/>
      <c r="S785" s="1118"/>
      <c r="T785" s="1118"/>
      <c r="U785" s="1118"/>
      <c r="V785" s="1118"/>
      <c r="W785" s="1118"/>
      <c r="X785" s="1118"/>
    </row>
    <row r="786" spans="1:24" ht="20.25" customHeight="1">
      <c r="A786" s="1280"/>
      <c r="B786" s="2621" t="s">
        <v>919</v>
      </c>
      <c r="C786" s="2527" t="s">
        <v>436</v>
      </c>
      <c r="D786" s="2528">
        <v>1</v>
      </c>
      <c r="E786" s="2529">
        <v>10</v>
      </c>
      <c r="F786" s="1122" t="s">
        <v>163</v>
      </c>
      <c r="G786" s="1231" t="s">
        <v>984</v>
      </c>
      <c r="H786" s="1124"/>
      <c r="I786" s="1124"/>
      <c r="J786" s="1124"/>
      <c r="K786" s="1124"/>
      <c r="L786" s="1125"/>
      <c r="M786" s="1126"/>
      <c r="N786" s="1126"/>
      <c r="O786" s="1126"/>
      <c r="P786" s="1126"/>
      <c r="Q786" s="1126"/>
      <c r="R786" s="1126"/>
      <c r="S786" s="1126"/>
      <c r="T786" s="1126"/>
      <c r="U786" s="1126"/>
      <c r="V786" s="1126"/>
      <c r="W786" s="1126"/>
      <c r="X786" s="1126"/>
    </row>
    <row r="787" spans="1:24" ht="18.75" customHeight="1">
      <c r="A787" s="1280"/>
      <c r="B787" s="2621"/>
      <c r="C787" s="2527"/>
      <c r="D787" s="2528"/>
      <c r="E787" s="2529"/>
      <c r="F787" s="1127"/>
      <c r="G787" s="1127"/>
      <c r="H787" s="1127"/>
      <c r="I787" s="1127"/>
      <c r="J787" s="1127"/>
      <c r="K787" s="1127"/>
      <c r="L787" s="1126"/>
      <c r="M787" s="1126"/>
      <c r="N787" s="1126"/>
      <c r="O787" s="1126"/>
      <c r="P787" s="1126"/>
      <c r="Q787" s="1126"/>
      <c r="R787" s="72"/>
      <c r="S787" s="72"/>
      <c r="T787" s="72"/>
      <c r="U787" s="72"/>
      <c r="V787" s="72"/>
      <c r="W787" s="72"/>
      <c r="X787" s="72"/>
    </row>
    <row r="788" spans="1:24" ht="18.75">
      <c r="A788" s="1280"/>
      <c r="B788" s="1281" t="s">
        <v>920</v>
      </c>
      <c r="C788" s="1282"/>
      <c r="D788" s="1283"/>
      <c r="E788" s="1167">
        <f>IF(ISTEXT(D788),D788,(D788/D786)*E786)</f>
        <v>0</v>
      </c>
      <c r="F788" s="1132" t="s">
        <v>921</v>
      </c>
      <c r="G788" s="1133"/>
      <c r="H788" s="1133"/>
      <c r="I788" s="1134"/>
      <c r="J788" s="1135"/>
      <c r="K788" s="1136" t="s">
        <v>922</v>
      </c>
      <c r="L788" s="1137"/>
      <c r="M788" s="1137"/>
      <c r="N788" s="1137"/>
      <c r="O788" s="1138" t="s">
        <v>923</v>
      </c>
      <c r="P788" s="1137"/>
      <c r="Q788" s="1137"/>
      <c r="R788" s="72"/>
      <c r="S788" s="72"/>
      <c r="T788" s="72"/>
      <c r="U788" s="72"/>
      <c r="V788" s="72"/>
      <c r="W788" s="72"/>
      <c r="X788" s="72"/>
    </row>
    <row r="789" spans="1:24" ht="18.75">
      <c r="A789" s="1284"/>
      <c r="B789" s="2608" t="s">
        <v>910</v>
      </c>
      <c r="C789" s="2610" t="s">
        <v>171</v>
      </c>
      <c r="D789" s="2612" t="s">
        <v>911</v>
      </c>
      <c r="E789" s="1167"/>
      <c r="F789" s="1271"/>
      <c r="G789" s="1272"/>
      <c r="H789" s="1273"/>
      <c r="I789" s="1274"/>
      <c r="J789" s="1274"/>
      <c r="K789" s="1274"/>
      <c r="L789" s="1274"/>
      <c r="M789" s="1274"/>
      <c r="N789" s="1274"/>
      <c r="O789" s="1137"/>
      <c r="P789" s="1137"/>
      <c r="Q789" s="1137"/>
      <c r="R789" s="72"/>
      <c r="S789" s="72"/>
      <c r="T789" s="72"/>
      <c r="U789" s="72"/>
      <c r="V789" s="72"/>
      <c r="W789" s="72"/>
      <c r="X789" s="72"/>
    </row>
    <row r="790" spans="1:24" ht="18.75">
      <c r="A790" s="1284"/>
      <c r="B790" s="2609"/>
      <c r="C790" s="2611"/>
      <c r="D790" s="2613"/>
      <c r="E790" s="1167"/>
      <c r="F790" s="1139"/>
      <c r="G790" s="1140"/>
      <c r="H790" s="1140"/>
      <c r="I790" s="1141"/>
      <c r="J790" s="1141"/>
      <c r="K790" s="1140"/>
      <c r="L790" s="1137"/>
      <c r="M790" s="1137"/>
      <c r="N790" s="1137"/>
      <c r="O790" s="1137"/>
      <c r="P790" s="1137"/>
      <c r="Q790" s="1137"/>
      <c r="R790" s="72"/>
      <c r="S790" s="72"/>
      <c r="T790" s="72"/>
      <c r="U790" s="72"/>
      <c r="V790" s="72"/>
      <c r="W790" s="72"/>
      <c r="X790" s="72"/>
    </row>
    <row r="791" spans="1:24" ht="18.75">
      <c r="A791" s="1142"/>
      <c r="B791" s="1143"/>
      <c r="C791" s="1144"/>
      <c r="D791" s="1145"/>
      <c r="E791" s="1167">
        <f>IF(ISTEXT(D791),D791,(D791/D786)*E786)</f>
        <v>0</v>
      </c>
      <c r="F791" s="1149" t="s">
        <v>327</v>
      </c>
      <c r="G791" s="1147" t="s">
        <v>186</v>
      </c>
      <c r="H791" s="1148" t="s">
        <v>117</v>
      </c>
      <c r="I791" s="1137"/>
      <c r="J791" s="1137"/>
      <c r="K791" s="1137"/>
      <c r="L791" s="1137"/>
      <c r="M791" s="1137"/>
      <c r="N791" s="1137"/>
      <c r="O791" s="1137"/>
      <c r="P791" s="1137"/>
      <c r="Q791" s="1137"/>
      <c r="R791" s="72"/>
      <c r="S791" s="72"/>
      <c r="T791" s="72"/>
      <c r="U791" s="72"/>
      <c r="V791" s="72"/>
      <c r="W791" s="72"/>
      <c r="X791" s="72"/>
    </row>
    <row r="792" spans="1:24" ht="18.75">
      <c r="A792" s="1058">
        <v>13</v>
      </c>
      <c r="B792" s="1285" t="s">
        <v>25</v>
      </c>
      <c r="C792" s="1286" t="s">
        <v>9</v>
      </c>
      <c r="D792" s="1287">
        <v>0.25</v>
      </c>
      <c r="E792" s="1167">
        <f>IF(ISTEXT(D792),D792,(D792/D786)*E786)</f>
        <v>2.5</v>
      </c>
      <c r="F792" s="1146">
        <v>1.1000000000000001</v>
      </c>
      <c r="G792" s="1147"/>
      <c r="H792" s="1148"/>
      <c r="I792" s="1137"/>
      <c r="J792" s="1137"/>
      <c r="K792" s="1137"/>
      <c r="L792" s="1137"/>
      <c r="M792" s="1137"/>
      <c r="N792" s="1137"/>
      <c r="O792" s="1137"/>
      <c r="P792" s="1137"/>
      <c r="Q792" s="1137"/>
      <c r="R792" s="72"/>
      <c r="S792" s="72"/>
      <c r="T792" s="72"/>
      <c r="U792" s="72"/>
      <c r="V792" s="72"/>
      <c r="W792" s="72"/>
      <c r="X792" s="72"/>
    </row>
    <row r="793" spans="1:24" ht="18.75">
      <c r="A793" s="1058">
        <v>13</v>
      </c>
      <c r="B793" s="1285"/>
      <c r="C793" s="1286"/>
      <c r="D793" s="1287"/>
      <c r="E793" s="1167">
        <f>IF(ISTEXT(D793),D793,(D793/D786)*E786)</f>
        <v>0</v>
      </c>
      <c r="F793" s="1146">
        <v>1.2</v>
      </c>
      <c r="G793" s="1147"/>
      <c r="H793" s="1148"/>
      <c r="I793" s="1137"/>
      <c r="J793" s="1137"/>
      <c r="K793" s="1137"/>
      <c r="L793" s="1137"/>
      <c r="M793" s="1137"/>
      <c r="N793" s="1137"/>
      <c r="O793" s="1137"/>
      <c r="P793" s="1137"/>
      <c r="Q793" s="1137"/>
      <c r="R793" s="72"/>
      <c r="S793" s="72"/>
      <c r="T793" s="72"/>
      <c r="U793" s="72"/>
      <c r="V793" s="72"/>
      <c r="W793" s="72"/>
      <c r="X793" s="72"/>
    </row>
    <row r="794" spans="1:24" ht="18.75">
      <c r="A794" s="1058">
        <v>13</v>
      </c>
      <c r="B794" s="1285"/>
      <c r="C794" s="1286"/>
      <c r="D794" s="1287"/>
      <c r="E794" s="1167">
        <f>IF(ISTEXT(D794),D794,(D794/D786)*E786)</f>
        <v>0</v>
      </c>
      <c r="F794" s="1149" t="s">
        <v>328</v>
      </c>
      <c r="G794" s="1147" t="s">
        <v>187</v>
      </c>
      <c r="H794" s="1148"/>
      <c r="I794" s="1137"/>
      <c r="J794" s="1137"/>
      <c r="K794" s="1137"/>
      <c r="L794" s="1137"/>
      <c r="M794" s="1137"/>
      <c r="N794" s="1137"/>
      <c r="O794" s="1137"/>
      <c r="P794" s="1137"/>
      <c r="Q794" s="1137"/>
      <c r="R794" s="72"/>
      <c r="S794" s="72"/>
      <c r="T794" s="72"/>
      <c r="U794" s="72"/>
      <c r="V794" s="72"/>
      <c r="W794" s="72"/>
      <c r="X794" s="72"/>
    </row>
    <row r="795" spans="1:24" ht="18.75">
      <c r="A795" s="1058">
        <v>13</v>
      </c>
      <c r="B795" s="1285"/>
      <c r="C795" s="1286"/>
      <c r="D795" s="1287"/>
      <c r="E795" s="1167">
        <f>IF(ISTEXT(D795),D795,(D795/D786)*E786)</f>
        <v>0</v>
      </c>
      <c r="F795" s="1146">
        <v>2.1</v>
      </c>
      <c r="G795" s="1147"/>
      <c r="H795" s="1148"/>
      <c r="I795" s="1137"/>
      <c r="J795" s="1137"/>
      <c r="K795" s="1137"/>
      <c r="L795" s="1137"/>
      <c r="M795" s="1137"/>
      <c r="N795" s="1137"/>
      <c r="O795" s="1137"/>
      <c r="P795" s="1137"/>
      <c r="Q795" s="1137"/>
      <c r="R795" s="72"/>
      <c r="S795" s="72"/>
      <c r="T795" s="72"/>
      <c r="U795" s="72"/>
      <c r="V795" s="72"/>
      <c r="W795" s="72"/>
      <c r="X795" s="72"/>
    </row>
    <row r="796" spans="1:24" ht="18.75">
      <c r="A796" s="1058">
        <v>13</v>
      </c>
      <c r="B796" s="1285"/>
      <c r="C796" s="1286"/>
      <c r="D796" s="1287"/>
      <c r="E796" s="1167">
        <f>IF(ISTEXT(D796),D796,(D796/D786)*E786)</f>
        <v>0</v>
      </c>
      <c r="F796" s="1146">
        <v>2.2000000000000002</v>
      </c>
      <c r="G796" s="1147"/>
      <c r="H796" s="1148"/>
      <c r="I796" s="1137"/>
      <c r="J796" s="1137"/>
      <c r="K796" s="1137"/>
      <c r="L796" s="1137"/>
      <c r="M796" s="1137"/>
      <c r="N796" s="1137"/>
      <c r="O796" s="1137"/>
      <c r="P796" s="1137"/>
      <c r="Q796" s="1137"/>
      <c r="R796" s="72"/>
      <c r="S796" s="72"/>
      <c r="T796" s="72"/>
      <c r="U796" s="72"/>
      <c r="V796" s="72"/>
      <c r="W796" s="72"/>
      <c r="X796" s="72"/>
    </row>
    <row r="797" spans="1:24" ht="18.75">
      <c r="A797" s="1058">
        <v>13</v>
      </c>
      <c r="B797" s="1285"/>
      <c r="C797" s="1286"/>
      <c r="D797" s="1287"/>
      <c r="E797" s="1167">
        <f>IF(ISTEXT(D797),D797,(D797/D786)*E786)</f>
        <v>0</v>
      </c>
      <c r="F797" s="1149" t="s">
        <v>329</v>
      </c>
      <c r="G797" s="1147" t="s">
        <v>268</v>
      </c>
      <c r="H797" s="1148"/>
      <c r="I797" s="1137"/>
      <c r="J797" s="1137"/>
      <c r="K797" s="1137"/>
      <c r="L797" s="1137"/>
      <c r="M797" s="1137"/>
      <c r="N797" s="1137"/>
      <c r="O797" s="1137"/>
      <c r="P797" s="1137"/>
      <c r="Q797" s="1137"/>
      <c r="R797" s="72"/>
      <c r="S797" s="72"/>
      <c r="T797" s="72"/>
      <c r="U797" s="72"/>
      <c r="V797" s="72"/>
      <c r="W797" s="72"/>
      <c r="X797" s="72"/>
    </row>
    <row r="798" spans="1:24" ht="18.75">
      <c r="A798" s="1058">
        <v>13</v>
      </c>
      <c r="B798" s="1285"/>
      <c r="C798" s="1286"/>
      <c r="D798" s="1287"/>
      <c r="E798" s="1167">
        <f>IF(ISTEXT(D798),D798,(D798/D786)*E786)</f>
        <v>0</v>
      </c>
      <c r="F798" s="1146">
        <v>3.1</v>
      </c>
      <c r="G798" s="1147"/>
      <c r="H798" s="1148"/>
      <c r="I798" s="1137"/>
      <c r="J798" s="1137"/>
      <c r="K798" s="1137"/>
      <c r="L798" s="1137"/>
      <c r="M798" s="1137"/>
      <c r="N798" s="1137"/>
      <c r="O798" s="1137"/>
      <c r="P798" s="1137"/>
      <c r="Q798" s="1137"/>
      <c r="R798" s="72"/>
      <c r="S798" s="72"/>
      <c r="T798" s="72"/>
      <c r="U798" s="72"/>
      <c r="V798" s="72"/>
      <c r="W798" s="72"/>
      <c r="X798" s="72"/>
    </row>
    <row r="799" spans="1:24" ht="18.75">
      <c r="A799" s="1058">
        <v>13</v>
      </c>
      <c r="B799" s="1285"/>
      <c r="C799" s="1286"/>
      <c r="D799" s="1287"/>
      <c r="E799" s="1167">
        <f>IF(ISTEXT(D799),D799,(D799/D786)*E786)</f>
        <v>0</v>
      </c>
      <c r="F799" s="1146">
        <v>3.2</v>
      </c>
      <c r="G799" s="1147"/>
      <c r="H799" s="1148"/>
      <c r="I799" s="1137"/>
      <c r="J799" s="1137"/>
      <c r="K799" s="1137"/>
      <c r="L799" s="1137"/>
      <c r="M799" s="1137"/>
      <c r="N799" s="1137"/>
      <c r="O799" s="1137"/>
      <c r="P799" s="1137"/>
      <c r="Q799" s="1137"/>
      <c r="R799" s="72"/>
      <c r="S799" s="72"/>
      <c r="T799" s="72"/>
      <c r="U799" s="72"/>
      <c r="V799" s="72"/>
      <c r="W799" s="72"/>
      <c r="X799" s="72"/>
    </row>
    <row r="800" spans="1:24" ht="18.75">
      <c r="A800" s="1058">
        <v>13</v>
      </c>
      <c r="B800" s="1285"/>
      <c r="C800" s="1286"/>
      <c r="D800" s="1287"/>
      <c r="E800" s="1167">
        <f>IF(ISTEXT(D800),D800,(D800/D786)*E786)</f>
        <v>0</v>
      </c>
      <c r="F800" s="1149" t="s">
        <v>330</v>
      </c>
      <c r="G800" s="1147" t="s">
        <v>290</v>
      </c>
      <c r="H800" s="1148"/>
      <c r="I800" s="1137"/>
      <c r="J800" s="1137"/>
      <c r="K800" s="1137"/>
      <c r="L800" s="1137"/>
      <c r="M800" s="1137"/>
      <c r="N800" s="1137"/>
      <c r="O800" s="1137"/>
      <c r="P800" s="1137"/>
      <c r="Q800" s="1137"/>
      <c r="R800" s="72"/>
      <c r="S800" s="72"/>
      <c r="T800" s="72"/>
      <c r="U800" s="72"/>
      <c r="V800" s="72"/>
      <c r="W800" s="72"/>
      <c r="X800" s="72"/>
    </row>
    <row r="801" spans="1:24" ht="18.75">
      <c r="A801" s="1058">
        <v>13</v>
      </c>
      <c r="B801" s="1285"/>
      <c r="C801" s="1286"/>
      <c r="D801" s="1287"/>
      <c r="E801" s="1167">
        <f>IF(ISTEXT(D801),D801,(D801/D786)*E786)</f>
        <v>0</v>
      </c>
      <c r="F801" s="1146">
        <v>4.0999999999999996</v>
      </c>
      <c r="G801" s="1147"/>
      <c r="H801" s="1148"/>
      <c r="I801" s="1137"/>
      <c r="J801" s="1137"/>
      <c r="K801" s="1137"/>
      <c r="L801" s="1137"/>
      <c r="M801" s="1137"/>
      <c r="N801" s="1137"/>
      <c r="O801" s="1137"/>
      <c r="P801" s="1137"/>
      <c r="Q801" s="1137"/>
      <c r="R801" s="72"/>
      <c r="S801" s="72"/>
      <c r="T801" s="72"/>
      <c r="U801" s="72"/>
      <c r="V801" s="72"/>
      <c r="W801" s="72"/>
      <c r="X801" s="72"/>
    </row>
    <row r="802" spans="1:24" ht="18.75">
      <c r="A802" s="1058">
        <v>13</v>
      </c>
      <c r="B802" s="1285"/>
      <c r="C802" s="1286"/>
      <c r="D802" s="1287"/>
      <c r="E802" s="1167">
        <f>IF(ISTEXT(D802),D802,(D802/D786)*E786)</f>
        <v>0</v>
      </c>
      <c r="F802" s="1146">
        <v>4.2</v>
      </c>
      <c r="G802" s="1147"/>
      <c r="H802" s="1148"/>
      <c r="I802" s="1137"/>
      <c r="J802" s="1137"/>
      <c r="K802" s="1137"/>
      <c r="L802" s="1137"/>
      <c r="M802" s="1137"/>
      <c r="N802" s="1137"/>
      <c r="O802" s="1137"/>
      <c r="P802" s="1137"/>
      <c r="Q802" s="1137"/>
      <c r="R802" s="72"/>
      <c r="S802" s="72"/>
      <c r="T802" s="72"/>
      <c r="U802" s="72"/>
      <c r="V802" s="72"/>
      <c r="W802" s="72"/>
      <c r="X802" s="72"/>
    </row>
    <row r="803" spans="1:24" ht="18.75">
      <c r="A803" s="1058">
        <v>13</v>
      </c>
      <c r="B803" s="1285"/>
      <c r="C803" s="1286"/>
      <c r="D803" s="1287"/>
      <c r="E803" s="1167">
        <f>IF(ISTEXT(D803),D803,(D803/D786)*E786)</f>
        <v>0</v>
      </c>
      <c r="F803" s="1149" t="s">
        <v>331</v>
      </c>
      <c r="G803" s="1147" t="s">
        <v>291</v>
      </c>
      <c r="H803" s="1148"/>
      <c r="I803" s="1137"/>
      <c r="J803" s="1137"/>
      <c r="K803" s="1137"/>
      <c r="L803" s="1137"/>
      <c r="M803" s="1137"/>
      <c r="N803" s="1137"/>
      <c r="O803" s="1137"/>
      <c r="P803" s="1137"/>
      <c r="Q803" s="1137"/>
      <c r="R803" s="72"/>
      <c r="S803" s="72"/>
      <c r="T803" s="72"/>
      <c r="U803" s="72"/>
      <c r="V803" s="72"/>
      <c r="W803" s="72"/>
      <c r="X803" s="72"/>
    </row>
    <row r="804" spans="1:24" ht="18.75">
      <c r="A804" s="1058">
        <v>13</v>
      </c>
      <c r="B804" s="1285"/>
      <c r="C804" s="1286"/>
      <c r="D804" s="1287"/>
      <c r="E804" s="1167">
        <f>IF(ISTEXT(D804),D804,(D804/D786)*E786)</f>
        <v>0</v>
      </c>
      <c r="F804" s="1146">
        <v>5.0999999999999996</v>
      </c>
      <c r="G804" s="1147"/>
      <c r="H804" s="1148"/>
      <c r="I804" s="1137"/>
      <c r="J804" s="1137"/>
      <c r="K804" s="1137"/>
      <c r="L804" s="1137"/>
      <c r="M804" s="1137"/>
      <c r="N804" s="1137"/>
      <c r="O804" s="1137"/>
      <c r="P804" s="1137"/>
      <c r="Q804" s="1137"/>
      <c r="R804" s="72"/>
      <c r="S804" s="72"/>
      <c r="T804" s="72"/>
      <c r="U804" s="72"/>
      <c r="V804" s="72"/>
      <c r="W804" s="72"/>
      <c r="X804" s="72"/>
    </row>
    <row r="805" spans="1:24" ht="18.75">
      <c r="A805" s="1058">
        <v>13</v>
      </c>
      <c r="B805" s="1285"/>
      <c r="C805" s="1286"/>
      <c r="D805" s="1287"/>
      <c r="E805" s="1167">
        <f>IF(ISTEXT(D805),D805,(D805/D786)*E786)</f>
        <v>0</v>
      </c>
      <c r="F805" s="1146">
        <v>5.2</v>
      </c>
      <c r="G805" s="1147"/>
      <c r="H805" s="1148"/>
      <c r="I805" s="1137"/>
      <c r="J805" s="1137"/>
      <c r="K805" s="1137"/>
      <c r="L805" s="1137"/>
      <c r="M805" s="1137"/>
      <c r="N805" s="1137"/>
      <c r="O805" s="1137"/>
      <c r="P805" s="1137"/>
      <c r="Q805" s="1137"/>
      <c r="R805" s="72"/>
      <c r="S805" s="72"/>
      <c r="T805" s="72"/>
      <c r="U805" s="72"/>
      <c r="V805" s="72"/>
      <c r="W805" s="72"/>
      <c r="X805" s="72"/>
    </row>
    <row r="806" spans="1:24" ht="18.75">
      <c r="A806" s="1058">
        <v>13</v>
      </c>
      <c r="B806" s="1285"/>
      <c r="C806" s="1286"/>
      <c r="D806" s="1287"/>
      <c r="E806" s="1167">
        <f>IF(ISTEXT(D806),D806,(D806/D786)*E786)</f>
        <v>0</v>
      </c>
      <c r="F806" s="1149"/>
      <c r="G806" s="1147"/>
      <c r="H806" s="1148"/>
      <c r="I806" s="1137"/>
      <c r="J806" s="1137"/>
      <c r="K806" s="1137"/>
      <c r="L806" s="1137"/>
      <c r="M806" s="1137"/>
      <c r="N806" s="1137"/>
      <c r="O806" s="1137"/>
      <c r="P806" s="1137"/>
      <c r="Q806" s="1137"/>
      <c r="R806" s="72"/>
      <c r="S806" s="72"/>
      <c r="T806" s="72"/>
      <c r="U806" s="72"/>
      <c r="V806" s="72"/>
      <c r="W806" s="72"/>
      <c r="X806" s="72"/>
    </row>
    <row r="807" spans="1:24" ht="18.75">
      <c r="A807" s="1058">
        <v>13</v>
      </c>
      <c r="B807" s="1285"/>
      <c r="C807" s="1286"/>
      <c r="D807" s="1287"/>
      <c r="E807" s="1167">
        <f>IF(ISTEXT(D807),D807,(D807/D786)*E786)</f>
        <v>0</v>
      </c>
      <c r="F807" s="1149"/>
      <c r="G807" s="1147"/>
      <c r="H807" s="1148"/>
      <c r="I807" s="1137"/>
      <c r="J807" s="1137"/>
      <c r="K807" s="1137"/>
      <c r="L807" s="1137"/>
      <c r="M807" s="1137"/>
      <c r="N807" s="1137"/>
      <c r="O807" s="1137"/>
      <c r="P807" s="1137"/>
      <c r="Q807" s="1137"/>
      <c r="R807" s="72"/>
      <c r="S807" s="72"/>
      <c r="T807" s="72"/>
      <c r="U807" s="72"/>
      <c r="V807" s="72"/>
      <c r="W807" s="72"/>
      <c r="X807" s="72"/>
    </row>
    <row r="808" spans="1:24" ht="18.75">
      <c r="A808" s="1058">
        <v>13</v>
      </c>
      <c r="B808" s="1285"/>
      <c r="C808" s="1286"/>
      <c r="D808" s="1287"/>
      <c r="E808" s="1167">
        <f>IF(ISTEXT(D808),D808,(D808/D786)*E786)</f>
        <v>0</v>
      </c>
      <c r="F808" s="1149"/>
      <c r="G808" s="1147"/>
      <c r="H808" s="1148"/>
      <c r="I808" s="1137"/>
      <c r="J808" s="1137"/>
      <c r="K808" s="1137"/>
      <c r="L808" s="1137"/>
      <c r="M808" s="1137"/>
      <c r="N808" s="1137"/>
      <c r="O808" s="1137"/>
      <c r="P808" s="1137"/>
      <c r="Q808" s="1137"/>
      <c r="R808" s="72"/>
      <c r="S808" s="72"/>
      <c r="T808" s="72"/>
      <c r="U808" s="72"/>
      <c r="V808" s="72"/>
      <c r="W808" s="72"/>
      <c r="X808" s="72"/>
    </row>
    <row r="809" spans="1:24" ht="18.75">
      <c r="A809" s="1058">
        <v>13</v>
      </c>
      <c r="B809" s="1285"/>
      <c r="C809" s="1286"/>
      <c r="D809" s="1287"/>
      <c r="E809" s="1167">
        <f>IF(ISTEXT(D809),D809,(D809/D786)*E786)</f>
        <v>0</v>
      </c>
      <c r="F809" s="1149"/>
      <c r="G809" s="1147"/>
      <c r="H809" s="1148"/>
      <c r="I809" s="1137"/>
      <c r="J809" s="1137"/>
      <c r="K809" s="1137"/>
      <c r="L809" s="1137"/>
      <c r="M809" s="1137"/>
      <c r="N809" s="1137"/>
      <c r="O809" s="1137"/>
      <c r="P809" s="1137"/>
      <c r="Q809" s="1137"/>
      <c r="R809" s="72"/>
      <c r="S809" s="72"/>
      <c r="T809" s="72"/>
      <c r="U809" s="72"/>
      <c r="V809" s="72"/>
      <c r="W809" s="72"/>
      <c r="X809" s="72"/>
    </row>
    <row r="810" spans="1:24" ht="18.75">
      <c r="A810" s="1058">
        <v>13</v>
      </c>
      <c r="B810" s="1285"/>
      <c r="C810" s="1286"/>
      <c r="D810" s="1287"/>
      <c r="E810" s="1167">
        <f>IF(ISTEXT(D810),D810,(D810/D786)*E786)</f>
        <v>0</v>
      </c>
      <c r="F810" s="1149"/>
      <c r="G810" s="1147"/>
      <c r="H810" s="1148"/>
      <c r="I810" s="1137"/>
      <c r="J810" s="1137"/>
      <c r="K810" s="1137"/>
      <c r="L810" s="1137"/>
      <c r="M810" s="1137"/>
      <c r="N810" s="1137"/>
      <c r="O810" s="1137"/>
      <c r="P810" s="1137"/>
      <c r="Q810" s="1137"/>
      <c r="R810" s="72"/>
      <c r="S810" s="72"/>
      <c r="T810" s="72"/>
      <c r="U810" s="72"/>
      <c r="V810" s="72"/>
      <c r="W810" s="72"/>
      <c r="X810" s="72"/>
    </row>
    <row r="811" spans="1:24" ht="18.75">
      <c r="A811" s="1058">
        <v>13</v>
      </c>
      <c r="B811" s="1285"/>
      <c r="C811" s="1286" t="s">
        <v>294</v>
      </c>
      <c r="D811" s="1287"/>
      <c r="E811" s="1167">
        <f>IF(ISTEXT(D811),D811,(D811/D786)*E786)</f>
        <v>0</v>
      </c>
      <c r="F811" s="1149"/>
      <c r="G811" s="1147"/>
      <c r="H811" s="1148"/>
      <c r="I811" s="1137"/>
      <c r="J811" s="1137"/>
      <c r="K811" s="1137"/>
      <c r="L811" s="1137"/>
      <c r="M811" s="1137"/>
      <c r="N811" s="1137"/>
      <c r="O811" s="1137"/>
      <c r="P811" s="1137"/>
      <c r="Q811" s="1137"/>
      <c r="R811" s="72"/>
      <c r="S811" s="72"/>
      <c r="T811" s="72"/>
      <c r="U811" s="72"/>
      <c r="V811" s="72"/>
      <c r="W811" s="72"/>
      <c r="X811" s="72"/>
    </row>
    <row r="812" spans="1:24" ht="18.75">
      <c r="A812" s="1058">
        <v>13</v>
      </c>
      <c r="B812" s="1285"/>
      <c r="C812" s="1286" t="s">
        <v>9</v>
      </c>
      <c r="D812" s="1287"/>
      <c r="E812" s="1167">
        <f>IF(ISTEXT(D812),D812,(D812/D786)*E786)</f>
        <v>0</v>
      </c>
      <c r="F812" s="1149"/>
      <c r="G812" s="1147"/>
      <c r="H812" s="1148"/>
      <c r="I812" s="1137"/>
      <c r="J812" s="1137"/>
      <c r="K812" s="1137"/>
      <c r="L812" s="1137"/>
      <c r="M812" s="1137"/>
      <c r="N812" s="1137"/>
      <c r="O812" s="1137"/>
      <c r="P812" s="1137"/>
      <c r="Q812" s="1137"/>
      <c r="R812" s="72"/>
      <c r="S812" s="72"/>
      <c r="T812" s="72"/>
      <c r="U812" s="72"/>
      <c r="V812" s="72"/>
      <c r="W812" s="72"/>
      <c r="X812" s="72"/>
    </row>
    <row r="813" spans="1:24" ht="18.75">
      <c r="A813" s="1058">
        <v>13</v>
      </c>
      <c r="B813" s="1285"/>
      <c r="C813" s="1286" t="s">
        <v>86</v>
      </c>
      <c r="D813" s="1287"/>
      <c r="E813" s="1167">
        <f>IF(ISTEXT(D813),D813,(D813/D786)*E786)</f>
        <v>0</v>
      </c>
      <c r="F813" s="1149"/>
      <c r="G813" s="1147"/>
      <c r="H813" s="1148"/>
      <c r="I813" s="1137"/>
      <c r="J813" s="1137"/>
      <c r="K813" s="1137"/>
      <c r="L813" s="1137"/>
      <c r="M813" s="1137"/>
      <c r="N813" s="1137"/>
      <c r="O813" s="1137"/>
      <c r="P813" s="1137"/>
      <c r="Q813" s="1137"/>
      <c r="R813" s="72"/>
      <c r="S813" s="72"/>
      <c r="T813" s="72"/>
      <c r="U813" s="72"/>
      <c r="V813" s="72"/>
      <c r="W813" s="72"/>
      <c r="X813" s="72"/>
    </row>
    <row r="814" spans="1:24" ht="18.75">
      <c r="A814" s="1058">
        <v>13</v>
      </c>
      <c r="B814" s="1285"/>
      <c r="C814" s="1286" t="s">
        <v>84</v>
      </c>
      <c r="D814" s="1287"/>
      <c r="E814" s="1167">
        <f>IF(ISTEXT(D814),D814,(D814/D786)*E786)</f>
        <v>0</v>
      </c>
      <c r="F814" s="1149"/>
      <c r="G814" s="1147"/>
      <c r="H814" s="1148"/>
      <c r="I814" s="1137"/>
      <c r="J814" s="1137"/>
      <c r="K814" s="1137"/>
      <c r="L814" s="1137"/>
      <c r="M814" s="1137"/>
      <c r="N814" s="1137"/>
      <c r="O814" s="1137"/>
      <c r="P814" s="1137"/>
      <c r="Q814" s="1137"/>
      <c r="R814" s="72"/>
      <c r="S814" s="72"/>
      <c r="T814" s="72"/>
      <c r="U814" s="72"/>
      <c r="V814" s="72"/>
      <c r="W814" s="72"/>
      <c r="X814" s="72"/>
    </row>
    <row r="815" spans="1:24" ht="18.75">
      <c r="A815" s="1058">
        <v>13</v>
      </c>
      <c r="B815" s="1285"/>
      <c r="C815" s="1286" t="s">
        <v>915</v>
      </c>
      <c r="D815" s="1287"/>
      <c r="E815" s="1167">
        <f>IF(ISTEXT(D815),D815,(D815/D786)*E786)</f>
        <v>0</v>
      </c>
      <c r="F815" s="1149"/>
      <c r="G815" s="1147"/>
      <c r="H815" s="1148"/>
      <c r="I815" s="1137"/>
      <c r="J815" s="1137"/>
      <c r="K815" s="1137"/>
      <c r="L815" s="1137"/>
      <c r="M815" s="1137"/>
      <c r="N815" s="1137"/>
      <c r="O815" s="1137"/>
      <c r="P815" s="1137"/>
      <c r="Q815" s="1137"/>
      <c r="R815" s="72"/>
      <c r="S815" s="72"/>
      <c r="T815" s="72"/>
      <c r="U815" s="72"/>
      <c r="V815" s="72"/>
      <c r="W815" s="72"/>
      <c r="X815" s="72"/>
    </row>
    <row r="816" spans="1:24" ht="19.5" thickBot="1">
      <c r="A816" s="1142"/>
      <c r="B816" s="1143"/>
      <c r="C816" s="1144"/>
      <c r="D816" s="1145"/>
      <c r="E816" s="1239">
        <f>IF(ISTEXT(D816),D816,(D816/D786)*E786)</f>
        <v>0</v>
      </c>
      <c r="F816" s="514"/>
      <c r="G816" s="1206"/>
      <c r="H816" s="514"/>
      <c r="I816" s="514"/>
      <c r="J816" s="514"/>
      <c r="K816" s="514"/>
      <c r="L816" s="514"/>
      <c r="M816" s="514"/>
      <c r="N816" s="514"/>
      <c r="O816" s="514"/>
      <c r="P816" s="514"/>
      <c r="Q816" s="514"/>
      <c r="R816" s="514"/>
      <c r="S816" s="514"/>
      <c r="T816" s="514"/>
      <c r="U816" s="514"/>
      <c r="V816" s="514"/>
      <c r="W816" s="514"/>
      <c r="X816" s="514"/>
    </row>
    <row r="817" spans="1:24">
      <c r="A817" s="1154"/>
    </row>
    <row r="818" spans="1:24" ht="15.75" thickBot="1">
      <c r="A818" s="1154"/>
    </row>
    <row r="819" spans="1:24" ht="18">
      <c r="A819" s="1111">
        <f>ROW()</f>
        <v>819</v>
      </c>
      <c r="B819" s="1288" t="s">
        <v>989</v>
      </c>
      <c r="C819" s="1289" t="s">
        <v>162</v>
      </c>
      <c r="D819" s="1289" t="s">
        <v>162</v>
      </c>
      <c r="E819" s="1114" t="s">
        <v>178</v>
      </c>
      <c r="F819" s="1115" t="s">
        <v>917</v>
      </c>
      <c r="G819" s="1115"/>
      <c r="H819" s="1115"/>
      <c r="I819" s="1115"/>
      <c r="J819" s="1115"/>
      <c r="K819" s="1116"/>
      <c r="L819" s="1117"/>
      <c r="M819" s="1117"/>
      <c r="N819" s="1118"/>
      <c r="O819" s="1119" t="s">
        <v>918</v>
      </c>
      <c r="P819" s="1118"/>
      <c r="Q819" s="1118"/>
      <c r="R819" s="1118"/>
      <c r="S819" s="1118"/>
      <c r="T819" s="1118"/>
      <c r="U819" s="1118"/>
      <c r="V819" s="1118"/>
      <c r="W819" s="1118"/>
      <c r="X819" s="1118"/>
    </row>
    <row r="820" spans="1:24" ht="21">
      <c r="A820" s="1290"/>
      <c r="B820" s="2614" t="s">
        <v>919</v>
      </c>
      <c r="C820" s="2527" t="s">
        <v>436</v>
      </c>
      <c r="D820" s="2528">
        <v>1</v>
      </c>
      <c r="E820" s="2529">
        <v>10</v>
      </c>
      <c r="F820" s="1122" t="s">
        <v>163</v>
      </c>
      <c r="G820" s="1231" t="s">
        <v>984</v>
      </c>
      <c r="H820" s="1124"/>
      <c r="I820" s="1124"/>
      <c r="J820" s="1124"/>
      <c r="K820" s="1124"/>
      <c r="L820" s="1125"/>
      <c r="M820" s="1126"/>
      <c r="N820" s="1126"/>
      <c r="O820" s="1126"/>
      <c r="P820" s="1126"/>
      <c r="Q820" s="1126"/>
      <c r="R820" s="1126"/>
      <c r="S820" s="1126"/>
      <c r="T820" s="1126"/>
      <c r="U820" s="1126"/>
      <c r="V820" s="1126"/>
      <c r="W820" s="1126"/>
      <c r="X820" s="1126"/>
    </row>
    <row r="821" spans="1:24" ht="18.75">
      <c r="A821" s="1290"/>
      <c r="B821" s="2614"/>
      <c r="C821" s="2527"/>
      <c r="D821" s="2528"/>
      <c r="E821" s="2529"/>
      <c r="F821" s="1127"/>
      <c r="G821" s="1127"/>
      <c r="H821" s="1127"/>
      <c r="I821" s="1127"/>
      <c r="J821" s="1127"/>
      <c r="K821" s="1127"/>
      <c r="L821" s="1126"/>
      <c r="M821" s="1126"/>
      <c r="N821" s="1126"/>
      <c r="O821" s="1126"/>
      <c r="P821" s="1126"/>
      <c r="Q821" s="1126"/>
      <c r="R821" s="72"/>
      <c r="S821" s="72"/>
      <c r="T821" s="72"/>
      <c r="U821" s="72"/>
      <c r="V821" s="72"/>
      <c r="W821" s="72"/>
      <c r="X821" s="72"/>
    </row>
    <row r="822" spans="1:24" ht="18.75">
      <c r="A822" s="1290"/>
      <c r="B822" s="1291" t="s">
        <v>920</v>
      </c>
      <c r="C822" s="1292"/>
      <c r="D822" s="1293"/>
      <c r="E822" s="1167">
        <f>IF(ISTEXT(D822),D822,(D822/D820)*E820)</f>
        <v>0</v>
      </c>
      <c r="F822" s="1132" t="s">
        <v>921</v>
      </c>
      <c r="G822" s="1133"/>
      <c r="H822" s="1133"/>
      <c r="I822" s="1134"/>
      <c r="J822" s="1135"/>
      <c r="K822" s="1136" t="s">
        <v>922</v>
      </c>
      <c r="L822" s="1137"/>
      <c r="M822" s="1137"/>
      <c r="N822" s="1137"/>
      <c r="O822" s="1138" t="s">
        <v>923</v>
      </c>
      <c r="P822" s="1137"/>
      <c r="Q822" s="1137"/>
      <c r="R822" s="72"/>
      <c r="S822" s="72"/>
      <c r="T822" s="72"/>
      <c r="U822" s="72"/>
      <c r="V822" s="72"/>
      <c r="W822" s="72"/>
      <c r="X822" s="72"/>
    </row>
    <row r="823" spans="1:24" ht="18.75">
      <c r="A823" s="1294"/>
      <c r="B823" s="2628" t="s">
        <v>910</v>
      </c>
      <c r="C823" s="2630" t="s">
        <v>171</v>
      </c>
      <c r="D823" s="2632" t="s">
        <v>911</v>
      </c>
      <c r="E823" s="1167"/>
      <c r="F823" s="1271"/>
      <c r="G823" s="1272"/>
      <c r="H823" s="1273"/>
      <c r="I823" s="1274"/>
      <c r="J823" s="1274"/>
      <c r="K823" s="1274"/>
      <c r="L823" s="1274"/>
      <c r="M823" s="1274"/>
      <c r="N823" s="1274"/>
      <c r="O823" s="1137"/>
      <c r="P823" s="1137"/>
      <c r="Q823" s="1137"/>
      <c r="R823" s="72"/>
      <c r="S823" s="72"/>
      <c r="T823" s="72"/>
      <c r="U823" s="72"/>
      <c r="V823" s="72"/>
      <c r="W823" s="72"/>
      <c r="X823" s="72"/>
    </row>
    <row r="824" spans="1:24" ht="18.75">
      <c r="A824" s="1294"/>
      <c r="B824" s="2629"/>
      <c r="C824" s="2631"/>
      <c r="D824" s="2633"/>
      <c r="E824" s="1167"/>
      <c r="F824" s="1149"/>
      <c r="G824" s="1147"/>
      <c r="H824" s="1148"/>
      <c r="I824" s="1137"/>
      <c r="J824" s="1137"/>
      <c r="K824" s="1137"/>
      <c r="L824" s="1137"/>
      <c r="M824" s="1137"/>
      <c r="N824" s="1137"/>
      <c r="O824" s="1137"/>
      <c r="P824" s="1137"/>
      <c r="Q824" s="1137"/>
      <c r="R824" s="72"/>
      <c r="S824" s="72"/>
      <c r="T824" s="72"/>
      <c r="U824" s="72"/>
      <c r="V824" s="72"/>
      <c r="W824" s="72"/>
      <c r="X824" s="72"/>
    </row>
    <row r="825" spans="1:24" ht="18.75">
      <c r="A825" s="1142"/>
      <c r="B825" s="1143"/>
      <c r="C825" s="1144"/>
      <c r="D825" s="1145"/>
      <c r="E825" s="1167">
        <f>IF(ISTEXT(D825),D825,(D825/D820)*E820)</f>
        <v>0</v>
      </c>
      <c r="F825" s="1149" t="s">
        <v>327</v>
      </c>
      <c r="G825" s="1147" t="s">
        <v>186</v>
      </c>
      <c r="H825" s="1148" t="s">
        <v>117</v>
      </c>
      <c r="I825" s="1137"/>
      <c r="J825" s="1137"/>
      <c r="K825" s="1137"/>
      <c r="L825" s="1137"/>
      <c r="M825" s="1137"/>
      <c r="N825" s="1137"/>
      <c r="O825" s="1137"/>
      <c r="P825" s="1137"/>
      <c r="Q825" s="1137"/>
      <c r="R825" s="72"/>
      <c r="S825" s="72"/>
      <c r="T825" s="72"/>
      <c r="U825" s="72"/>
      <c r="V825" s="72"/>
      <c r="W825" s="72"/>
      <c r="X825" s="72"/>
    </row>
    <row r="826" spans="1:24" ht="18.75">
      <c r="A826" s="1058">
        <v>14</v>
      </c>
      <c r="B826" s="1295" t="s">
        <v>25</v>
      </c>
      <c r="C826" s="1292" t="s">
        <v>9</v>
      </c>
      <c r="D826" s="1296">
        <v>0.25</v>
      </c>
      <c r="E826" s="1167">
        <f>IF(ISTEXT(D826),D826,(D826/D820)*E820)</f>
        <v>2.5</v>
      </c>
      <c r="F826" s="1146">
        <v>1.1000000000000001</v>
      </c>
      <c r="G826" s="1147"/>
      <c r="H826" s="1148"/>
      <c r="I826" s="1137"/>
      <c r="J826" s="1137"/>
      <c r="K826" s="1137"/>
      <c r="L826" s="1137"/>
      <c r="M826" s="1137"/>
      <c r="N826" s="1137"/>
      <c r="O826" s="1137"/>
      <c r="P826" s="1137"/>
      <c r="Q826" s="1137"/>
      <c r="R826" s="72"/>
      <c r="S826" s="72"/>
      <c r="T826" s="72"/>
      <c r="U826" s="72"/>
      <c r="V826" s="72"/>
      <c r="W826" s="72"/>
      <c r="X826" s="72"/>
    </row>
    <row r="827" spans="1:24" ht="18.75">
      <c r="A827" s="1058">
        <v>14</v>
      </c>
      <c r="B827" s="1295"/>
      <c r="C827" s="1292"/>
      <c r="D827" s="1296"/>
      <c r="E827" s="1167">
        <f>IF(ISTEXT(D827),D827,(D827/D820)*E820)</f>
        <v>0</v>
      </c>
      <c r="F827" s="1146">
        <v>1.2</v>
      </c>
      <c r="G827" s="1147"/>
      <c r="H827" s="1148"/>
      <c r="I827" s="1137"/>
      <c r="J827" s="1137"/>
      <c r="K827" s="1137"/>
      <c r="L827" s="1137"/>
      <c r="M827" s="1137"/>
      <c r="N827" s="1137"/>
      <c r="O827" s="1137"/>
      <c r="P827" s="1137"/>
      <c r="Q827" s="1137"/>
      <c r="R827" s="72"/>
      <c r="S827" s="72"/>
      <c r="T827" s="72"/>
      <c r="U827" s="72"/>
      <c r="V827" s="72"/>
      <c r="W827" s="72"/>
      <c r="X827" s="72"/>
    </row>
    <row r="828" spans="1:24" ht="18.75">
      <c r="A828" s="1058">
        <v>14</v>
      </c>
      <c r="B828" s="1295"/>
      <c r="C828" s="1292"/>
      <c r="D828" s="1296"/>
      <c r="E828" s="1167">
        <f>IF(ISTEXT(D828),D828,(D828/D820)*E820)</f>
        <v>0</v>
      </c>
      <c r="F828" s="1149" t="s">
        <v>328</v>
      </c>
      <c r="G828" s="1147" t="s">
        <v>187</v>
      </c>
      <c r="H828" s="1148"/>
      <c r="I828" s="1137"/>
      <c r="J828" s="1137"/>
      <c r="K828" s="1137"/>
      <c r="L828" s="1137"/>
      <c r="M828" s="1137"/>
      <c r="N828" s="1137"/>
      <c r="O828" s="1137"/>
      <c r="P828" s="1137"/>
      <c r="Q828" s="1137"/>
      <c r="R828" s="72"/>
      <c r="S828" s="72"/>
      <c r="T828" s="72"/>
      <c r="U828" s="72"/>
      <c r="V828" s="72"/>
      <c r="W828" s="72"/>
      <c r="X828" s="72"/>
    </row>
    <row r="829" spans="1:24" ht="18.75">
      <c r="A829" s="1058">
        <v>14</v>
      </c>
      <c r="B829" s="1295"/>
      <c r="C829" s="1292"/>
      <c r="D829" s="1296"/>
      <c r="E829" s="1167">
        <f>IF(ISTEXT(D829),D829,(D829/D820)*E820)</f>
        <v>0</v>
      </c>
      <c r="F829" s="1146">
        <v>2.1</v>
      </c>
      <c r="G829" s="1147"/>
      <c r="H829" s="1148"/>
      <c r="I829" s="1137"/>
      <c r="J829" s="1137"/>
      <c r="K829" s="1137"/>
      <c r="L829" s="1137"/>
      <c r="M829" s="1137"/>
      <c r="N829" s="1137"/>
      <c r="O829" s="1137"/>
      <c r="P829" s="1137"/>
      <c r="Q829" s="1137"/>
      <c r="R829" s="72"/>
      <c r="S829" s="72"/>
      <c r="T829" s="72"/>
      <c r="U829" s="72"/>
      <c r="V829" s="72"/>
      <c r="W829" s="72"/>
      <c r="X829" s="72"/>
    </row>
    <row r="830" spans="1:24" ht="18.75">
      <c r="A830" s="1058">
        <v>14</v>
      </c>
      <c r="B830" s="1295"/>
      <c r="C830" s="1292"/>
      <c r="D830" s="1296"/>
      <c r="E830" s="1167">
        <f>IF(ISTEXT(D830),D830,(D830/D820)*E820)</f>
        <v>0</v>
      </c>
      <c r="F830" s="1146">
        <v>2.2000000000000002</v>
      </c>
      <c r="G830" s="1147"/>
      <c r="H830" s="1148"/>
      <c r="I830" s="1137"/>
      <c r="J830" s="1137"/>
      <c r="K830" s="1137"/>
      <c r="L830" s="1137"/>
      <c r="M830" s="1137"/>
      <c r="N830" s="1137"/>
      <c r="O830" s="1137"/>
      <c r="P830" s="1137"/>
      <c r="Q830" s="1137"/>
      <c r="R830" s="72"/>
      <c r="S830" s="72"/>
      <c r="T830" s="72"/>
      <c r="U830" s="72"/>
      <c r="V830" s="72"/>
      <c r="W830" s="72"/>
      <c r="X830" s="72"/>
    </row>
    <row r="831" spans="1:24" ht="18.75">
      <c r="A831" s="1058">
        <v>14</v>
      </c>
      <c r="B831" s="1295"/>
      <c r="C831" s="1292"/>
      <c r="D831" s="1296"/>
      <c r="E831" s="1167">
        <f>IF(ISTEXT(D831),D831,(D831/D820)*E820)</f>
        <v>0</v>
      </c>
      <c r="F831" s="1149" t="s">
        <v>329</v>
      </c>
      <c r="G831" s="1147" t="s">
        <v>268</v>
      </c>
      <c r="H831" s="1148"/>
      <c r="I831" s="1137"/>
      <c r="J831" s="1137"/>
      <c r="K831" s="1137"/>
      <c r="L831" s="1137"/>
      <c r="M831" s="1137"/>
      <c r="N831" s="1137"/>
      <c r="O831" s="1137"/>
      <c r="P831" s="1137"/>
      <c r="Q831" s="1137"/>
      <c r="R831" s="72"/>
      <c r="S831" s="72"/>
      <c r="T831" s="72"/>
      <c r="U831" s="72"/>
      <c r="V831" s="72"/>
      <c r="W831" s="72"/>
      <c r="X831" s="72"/>
    </row>
    <row r="832" spans="1:24" ht="18.75">
      <c r="A832" s="1058">
        <v>14</v>
      </c>
      <c r="B832" s="1295"/>
      <c r="C832" s="1292"/>
      <c r="D832" s="1296"/>
      <c r="E832" s="1167">
        <f>IF(ISTEXT(D832),D832,(D832/D820)*E820)</f>
        <v>0</v>
      </c>
      <c r="F832" s="1146">
        <v>3.1</v>
      </c>
      <c r="G832" s="1147"/>
      <c r="H832" s="1148"/>
      <c r="I832" s="1137"/>
      <c r="J832" s="1137"/>
      <c r="K832" s="1137"/>
      <c r="L832" s="1137"/>
      <c r="M832" s="1137"/>
      <c r="N832" s="1137"/>
      <c r="O832" s="1137"/>
      <c r="P832" s="1137"/>
      <c r="Q832" s="1137"/>
      <c r="R832" s="72"/>
      <c r="S832" s="72"/>
      <c r="T832" s="72"/>
      <c r="U832" s="72"/>
      <c r="V832" s="72"/>
      <c r="W832" s="72"/>
      <c r="X832" s="72"/>
    </row>
    <row r="833" spans="1:24" ht="18.75">
      <c r="A833" s="1058">
        <v>14</v>
      </c>
      <c r="B833" s="1295"/>
      <c r="C833" s="1292"/>
      <c r="D833" s="1296"/>
      <c r="E833" s="1167">
        <f>IF(ISTEXT(D833),D833,(D833/D820)*E820)</f>
        <v>0</v>
      </c>
      <c r="F833" s="1146">
        <v>3.2</v>
      </c>
      <c r="G833" s="1147"/>
      <c r="H833" s="1148"/>
      <c r="I833" s="1137"/>
      <c r="J833" s="1137"/>
      <c r="K833" s="1137"/>
      <c r="L833" s="1137"/>
      <c r="M833" s="1137"/>
      <c r="N833" s="1137"/>
      <c r="O833" s="1137"/>
      <c r="P833" s="1137"/>
      <c r="Q833" s="1137"/>
      <c r="R833" s="72"/>
      <c r="S833" s="72"/>
      <c r="T833" s="72"/>
      <c r="U833" s="72"/>
      <c r="V833" s="72"/>
      <c r="W833" s="72"/>
      <c r="X833" s="72"/>
    </row>
    <row r="834" spans="1:24" ht="18.75">
      <c r="A834" s="1058">
        <v>14</v>
      </c>
      <c r="B834" s="1295"/>
      <c r="C834" s="1292"/>
      <c r="D834" s="1296"/>
      <c r="E834" s="1167">
        <f>IF(ISTEXT(D834),D834,(D834/D820)*E820)</f>
        <v>0</v>
      </c>
      <c r="F834" s="1149" t="s">
        <v>330</v>
      </c>
      <c r="G834" s="1147" t="s">
        <v>290</v>
      </c>
      <c r="H834" s="1148"/>
      <c r="I834" s="1137"/>
      <c r="J834" s="1137"/>
      <c r="K834" s="1137"/>
      <c r="L834" s="1137"/>
      <c r="M834" s="1137"/>
      <c r="N834" s="1137"/>
      <c r="O834" s="1137"/>
      <c r="P834" s="1137"/>
      <c r="Q834" s="1137"/>
      <c r="R834" s="72"/>
      <c r="S834" s="72"/>
      <c r="T834" s="72"/>
      <c r="U834" s="72"/>
      <c r="V834" s="72"/>
      <c r="W834" s="72"/>
      <c r="X834" s="72"/>
    </row>
    <row r="835" spans="1:24" ht="18.75">
      <c r="A835" s="1058">
        <v>14</v>
      </c>
      <c r="B835" s="1295"/>
      <c r="C835" s="1292"/>
      <c r="D835" s="1296"/>
      <c r="E835" s="1167">
        <f>IF(ISTEXT(D835),D835,(D835/D820)*E820)</f>
        <v>0</v>
      </c>
      <c r="F835" s="1146">
        <v>4.0999999999999996</v>
      </c>
      <c r="G835" s="1147"/>
      <c r="H835" s="1148"/>
      <c r="I835" s="1137"/>
      <c r="J835" s="1137"/>
      <c r="K835" s="1137"/>
      <c r="L835" s="1137"/>
      <c r="M835" s="1137"/>
      <c r="N835" s="1137"/>
      <c r="O835" s="1137"/>
      <c r="P835" s="1137"/>
      <c r="Q835" s="1137"/>
      <c r="R835" s="72"/>
      <c r="S835" s="72"/>
      <c r="T835" s="72"/>
      <c r="U835" s="72"/>
      <c r="V835" s="72"/>
      <c r="W835" s="72"/>
      <c r="X835" s="72"/>
    </row>
    <row r="836" spans="1:24" ht="18.75">
      <c r="A836" s="1058">
        <v>14</v>
      </c>
      <c r="B836" s="1295"/>
      <c r="C836" s="1292"/>
      <c r="D836" s="1296"/>
      <c r="E836" s="1167">
        <f>IF(ISTEXT(D836),D836,(D836/D820)*E820)</f>
        <v>0</v>
      </c>
      <c r="F836" s="1146">
        <v>4.2</v>
      </c>
      <c r="G836" s="1147"/>
      <c r="H836" s="1148"/>
      <c r="I836" s="1137"/>
      <c r="J836" s="1137"/>
      <c r="K836" s="1137"/>
      <c r="L836" s="1137"/>
      <c r="M836" s="1137"/>
      <c r="N836" s="1137"/>
      <c r="O836" s="1137"/>
      <c r="P836" s="1137"/>
      <c r="Q836" s="1137"/>
      <c r="R836" s="72"/>
      <c r="S836" s="72"/>
      <c r="T836" s="72"/>
      <c r="U836" s="72"/>
      <c r="V836" s="72"/>
      <c r="W836" s="72"/>
      <c r="X836" s="72"/>
    </row>
    <row r="837" spans="1:24" ht="18.75">
      <c r="A837" s="1058">
        <v>14</v>
      </c>
      <c r="B837" s="1295"/>
      <c r="C837" s="1292"/>
      <c r="D837" s="1296"/>
      <c r="E837" s="1167">
        <f>IF(ISTEXT(D837),D837,(D837/D820)*E820)</f>
        <v>0</v>
      </c>
      <c r="F837" s="1149" t="s">
        <v>331</v>
      </c>
      <c r="G837" s="1147" t="s">
        <v>291</v>
      </c>
      <c r="H837" s="1148"/>
      <c r="I837" s="1137"/>
      <c r="J837" s="1137"/>
      <c r="K837" s="1137"/>
      <c r="L837" s="1137"/>
      <c r="M837" s="1137"/>
      <c r="N837" s="1137"/>
      <c r="O837" s="1137"/>
      <c r="P837" s="1137"/>
      <c r="Q837" s="1137"/>
      <c r="R837" s="72"/>
      <c r="S837" s="72"/>
      <c r="T837" s="72"/>
      <c r="U837" s="72"/>
      <c r="V837" s="72"/>
      <c r="W837" s="72"/>
      <c r="X837" s="72"/>
    </row>
    <row r="838" spans="1:24" ht="18.75">
      <c r="A838" s="1058">
        <v>14</v>
      </c>
      <c r="B838" s="1295"/>
      <c r="C838" s="1292"/>
      <c r="D838" s="1296"/>
      <c r="E838" s="1167">
        <f>IF(ISTEXT(D838),D838,(D838/D820)*E820)</f>
        <v>0</v>
      </c>
      <c r="F838" s="1146">
        <v>5.0999999999999996</v>
      </c>
      <c r="G838" s="1147"/>
      <c r="H838" s="1148"/>
      <c r="I838" s="1137"/>
      <c r="J838" s="1137"/>
      <c r="K838" s="1137"/>
      <c r="L838" s="1137"/>
      <c r="M838" s="1137"/>
      <c r="N838" s="1137"/>
      <c r="O838" s="1137"/>
      <c r="P838" s="1137"/>
      <c r="Q838" s="1137"/>
      <c r="R838" s="72"/>
      <c r="S838" s="72"/>
      <c r="T838" s="72"/>
      <c r="U838" s="72"/>
      <c r="V838" s="72"/>
      <c r="W838" s="72"/>
      <c r="X838" s="72"/>
    </row>
    <row r="839" spans="1:24" ht="18.75">
      <c r="A839" s="1058">
        <v>14</v>
      </c>
      <c r="B839" s="1295"/>
      <c r="C839" s="1292"/>
      <c r="D839" s="1296"/>
      <c r="E839" s="1167">
        <f>IF(ISTEXT(D839),D839,(D839/D820)*E820)</f>
        <v>0</v>
      </c>
      <c r="F839" s="1146">
        <v>5.2</v>
      </c>
      <c r="G839" s="1147"/>
      <c r="H839" s="1148"/>
      <c r="I839" s="1137"/>
      <c r="J839" s="1137"/>
      <c r="K839" s="1137"/>
      <c r="L839" s="1137"/>
      <c r="M839" s="1137"/>
      <c r="N839" s="1137"/>
      <c r="O839" s="1137"/>
      <c r="P839" s="1137"/>
      <c r="Q839" s="1137"/>
      <c r="R839" s="72"/>
      <c r="S839" s="72"/>
      <c r="T839" s="72"/>
      <c r="U839" s="72"/>
      <c r="V839" s="72"/>
      <c r="W839" s="72"/>
      <c r="X839" s="72"/>
    </row>
    <row r="840" spans="1:24" ht="18.75">
      <c r="A840" s="1058">
        <v>14</v>
      </c>
      <c r="B840" s="1295"/>
      <c r="C840" s="1292"/>
      <c r="D840" s="1296"/>
      <c r="E840" s="1167">
        <f>IF(ISTEXT(D840),D840,(D840/D820)*E820)</f>
        <v>0</v>
      </c>
      <c r="F840" s="1149"/>
      <c r="G840" s="1147"/>
      <c r="H840" s="1148"/>
      <c r="I840" s="1137"/>
      <c r="J840" s="1137"/>
      <c r="K840" s="1137"/>
      <c r="L840" s="1137"/>
      <c r="M840" s="1137"/>
      <c r="N840" s="1137"/>
      <c r="O840" s="1137"/>
      <c r="P840" s="1137"/>
      <c r="Q840" s="1137"/>
      <c r="R840" s="72"/>
      <c r="S840" s="72"/>
      <c r="T840" s="72"/>
      <c r="U840" s="72"/>
      <c r="V840" s="72"/>
      <c r="W840" s="72"/>
      <c r="X840" s="72"/>
    </row>
    <row r="841" spans="1:24" ht="18.75">
      <c r="A841" s="1058">
        <v>14</v>
      </c>
      <c r="B841" s="1295"/>
      <c r="C841" s="1292"/>
      <c r="D841" s="1296"/>
      <c r="E841" s="1167">
        <f>IF(ISTEXT(D841),D841,(D841/D820)*E820)</f>
        <v>0</v>
      </c>
      <c r="F841" s="1149"/>
      <c r="G841" s="1147"/>
      <c r="H841" s="1148"/>
      <c r="I841" s="1137"/>
      <c r="J841" s="1137"/>
      <c r="K841" s="1137"/>
      <c r="L841" s="1137"/>
      <c r="M841" s="1137"/>
      <c r="N841" s="1137"/>
      <c r="O841" s="1137"/>
      <c r="P841" s="1137"/>
      <c r="Q841" s="1137"/>
      <c r="R841" s="72"/>
      <c r="S841" s="72"/>
      <c r="T841" s="72"/>
      <c r="U841" s="72"/>
      <c r="V841" s="72"/>
      <c r="W841" s="72"/>
      <c r="X841" s="72"/>
    </row>
    <row r="842" spans="1:24" ht="18.75">
      <c r="A842" s="1058">
        <v>14</v>
      </c>
      <c r="B842" s="1295"/>
      <c r="C842" s="1292"/>
      <c r="D842" s="1296"/>
      <c r="E842" s="1167">
        <f>IF(ISTEXT(D842),D842,(D842/D820)*E820)</f>
        <v>0</v>
      </c>
      <c r="F842" s="1149"/>
      <c r="G842" s="1147"/>
      <c r="H842" s="1148"/>
      <c r="I842" s="1137"/>
      <c r="J842" s="1137"/>
      <c r="K842" s="1137"/>
      <c r="L842" s="1137"/>
      <c r="M842" s="1137"/>
      <c r="N842" s="1137"/>
      <c r="O842" s="1137"/>
      <c r="P842" s="1137"/>
      <c r="Q842" s="1137"/>
      <c r="R842" s="72"/>
      <c r="S842" s="72"/>
      <c r="T842" s="72"/>
      <c r="U842" s="72"/>
      <c r="V842" s="72"/>
      <c r="W842" s="72"/>
      <c r="X842" s="72"/>
    </row>
    <row r="843" spans="1:24" ht="18.75">
      <c r="A843" s="1058">
        <v>14</v>
      </c>
      <c r="B843" s="1295"/>
      <c r="C843" s="1292"/>
      <c r="D843" s="1296"/>
      <c r="E843" s="1167">
        <f>IF(ISTEXT(D843),D843,(D843/D820)*E820)</f>
        <v>0</v>
      </c>
      <c r="F843" s="1149"/>
      <c r="G843" s="1147"/>
      <c r="H843" s="1148"/>
      <c r="I843" s="1137"/>
      <c r="J843" s="1137"/>
      <c r="K843" s="1137"/>
      <c r="L843" s="1137"/>
      <c r="M843" s="1137"/>
      <c r="N843" s="1137"/>
      <c r="O843" s="1137"/>
      <c r="P843" s="1137"/>
      <c r="Q843" s="1137"/>
      <c r="R843" s="72"/>
      <c r="S843" s="72"/>
      <c r="T843" s="72"/>
      <c r="U843" s="72"/>
      <c r="V843" s="72"/>
      <c r="W843" s="72"/>
      <c r="X843" s="72"/>
    </row>
    <row r="844" spans="1:24" ht="18.75">
      <c r="A844" s="1058">
        <v>14</v>
      </c>
      <c r="B844" s="1295"/>
      <c r="C844" s="1292"/>
      <c r="D844" s="1296"/>
      <c r="E844" s="1167">
        <f>IF(ISTEXT(D844),D844,(D844/D820)*E820)</f>
        <v>0</v>
      </c>
      <c r="F844" s="1149"/>
      <c r="G844" s="1147"/>
      <c r="H844" s="1148"/>
      <c r="I844" s="1137"/>
      <c r="J844" s="1137"/>
      <c r="K844" s="1137"/>
      <c r="L844" s="1137"/>
      <c r="M844" s="1137"/>
      <c r="N844" s="1137"/>
      <c r="O844" s="1137"/>
      <c r="P844" s="1137"/>
      <c r="Q844" s="1137"/>
      <c r="R844" s="72"/>
      <c r="S844" s="72"/>
      <c r="T844" s="72"/>
      <c r="U844" s="72"/>
      <c r="V844" s="72"/>
      <c r="W844" s="72"/>
      <c r="X844" s="72"/>
    </row>
    <row r="845" spans="1:24" ht="18.75">
      <c r="A845" s="1058">
        <v>14</v>
      </c>
      <c r="B845" s="1295"/>
      <c r="C845" s="1292" t="s">
        <v>294</v>
      </c>
      <c r="D845" s="1296"/>
      <c r="E845" s="1167">
        <f>IF(ISTEXT(D845),D845,(D845/D820)*E820)</f>
        <v>0</v>
      </c>
      <c r="F845" s="1149"/>
      <c r="G845" s="1147"/>
      <c r="H845" s="1148"/>
      <c r="I845" s="1137"/>
      <c r="J845" s="1137"/>
      <c r="K845" s="1137"/>
      <c r="L845" s="1137"/>
      <c r="M845" s="1137"/>
      <c r="N845" s="1137"/>
      <c r="O845" s="1137"/>
      <c r="P845" s="1137"/>
      <c r="Q845" s="1137"/>
      <c r="R845" s="72"/>
      <c r="S845" s="72"/>
      <c r="T845" s="72"/>
      <c r="U845" s="72"/>
      <c r="V845" s="72"/>
      <c r="W845" s="72"/>
      <c r="X845" s="72"/>
    </row>
    <row r="846" spans="1:24" ht="18.75">
      <c r="A846" s="1058">
        <v>14</v>
      </c>
      <c r="B846" s="1295"/>
      <c r="C846" s="1292" t="s">
        <v>9</v>
      </c>
      <c r="D846" s="1296"/>
      <c r="E846" s="1167">
        <f>IF(ISTEXT(D846),D846,(D846/D820)*E820)</f>
        <v>0</v>
      </c>
      <c r="F846" s="1149"/>
      <c r="G846" s="1147"/>
      <c r="H846" s="1148"/>
      <c r="I846" s="1137"/>
      <c r="J846" s="1137"/>
      <c r="K846" s="1137"/>
      <c r="L846" s="1137"/>
      <c r="M846" s="1137"/>
      <c r="N846" s="1137"/>
      <c r="O846" s="1137"/>
      <c r="P846" s="1137"/>
      <c r="Q846" s="1137"/>
      <c r="R846" s="72"/>
      <c r="S846" s="72"/>
      <c r="T846" s="72"/>
      <c r="U846" s="72"/>
      <c r="V846" s="72"/>
      <c r="W846" s="72"/>
      <c r="X846" s="72"/>
    </row>
    <row r="847" spans="1:24" ht="18.75">
      <c r="A847" s="1058">
        <v>14</v>
      </c>
      <c r="B847" s="1295"/>
      <c r="C847" s="1292" t="s">
        <v>86</v>
      </c>
      <c r="D847" s="1296"/>
      <c r="E847" s="1167">
        <f>IF(ISTEXT(D847),D847,(D847/D820)*E820)</f>
        <v>0</v>
      </c>
      <c r="F847" s="1149"/>
      <c r="G847" s="1147"/>
      <c r="H847" s="1148"/>
      <c r="I847" s="1137"/>
      <c r="J847" s="1137"/>
      <c r="K847" s="1137"/>
      <c r="L847" s="1137"/>
      <c r="M847" s="1137"/>
      <c r="N847" s="1137"/>
      <c r="O847" s="1137"/>
      <c r="P847" s="1137"/>
      <c r="Q847" s="1137"/>
      <c r="R847" s="72"/>
      <c r="S847" s="72"/>
      <c r="T847" s="72"/>
      <c r="U847" s="72"/>
      <c r="V847" s="72"/>
      <c r="W847" s="72"/>
      <c r="X847" s="72"/>
    </row>
    <row r="848" spans="1:24" ht="18.75">
      <c r="A848" s="1058">
        <v>14</v>
      </c>
      <c r="B848" s="1295"/>
      <c r="C848" s="1292" t="s">
        <v>84</v>
      </c>
      <c r="D848" s="1296"/>
      <c r="E848" s="1167">
        <f>IF(ISTEXT(D848),D848,(D848/D820)*E820)</f>
        <v>0</v>
      </c>
      <c r="F848" s="1149"/>
      <c r="G848" s="1147"/>
      <c r="H848" s="1148"/>
      <c r="I848" s="1137"/>
      <c r="J848" s="1137"/>
      <c r="K848" s="1137"/>
      <c r="L848" s="1137"/>
      <c r="M848" s="1137"/>
      <c r="N848" s="1137"/>
      <c r="O848" s="1137"/>
      <c r="P848" s="1137"/>
      <c r="Q848" s="1137"/>
      <c r="R848" s="72"/>
      <c r="S848" s="72"/>
      <c r="T848" s="72"/>
      <c r="U848" s="72"/>
      <c r="V848" s="72"/>
      <c r="W848" s="72"/>
      <c r="X848" s="72"/>
    </row>
    <row r="849" spans="1:24" ht="18.75">
      <c r="A849" s="1058">
        <v>14</v>
      </c>
      <c r="B849" s="1295"/>
      <c r="C849" s="1292" t="s">
        <v>915</v>
      </c>
      <c r="D849" s="1296"/>
      <c r="E849" s="1167">
        <f>IF(ISTEXT(D849),D849,(D849/D820)*E820)</f>
        <v>0</v>
      </c>
      <c r="F849" s="1149"/>
      <c r="G849" s="1147"/>
      <c r="H849" s="1148"/>
      <c r="I849" s="1137"/>
      <c r="J849" s="1137"/>
      <c r="K849" s="1137"/>
      <c r="L849" s="1137"/>
      <c r="M849" s="1137"/>
      <c r="N849" s="1137"/>
      <c r="O849" s="1137"/>
      <c r="P849" s="1137"/>
      <c r="Q849" s="1137"/>
      <c r="R849" s="72"/>
      <c r="S849" s="72"/>
      <c r="T849" s="72"/>
      <c r="U849" s="72"/>
      <c r="V849" s="72"/>
      <c r="W849" s="72"/>
      <c r="X849" s="72"/>
    </row>
    <row r="850" spans="1:24" ht="19.5" thickBot="1">
      <c r="A850" s="1142"/>
      <c r="B850" s="1143"/>
      <c r="C850" s="1144"/>
      <c r="D850" s="1145"/>
      <c r="E850" s="1263">
        <f>IF(ISTEXT(D850),D850,(D850/D820)*E820)</f>
        <v>0</v>
      </c>
      <c r="F850" s="514"/>
      <c r="G850" s="1206"/>
      <c r="H850" s="514"/>
      <c r="I850" s="514"/>
      <c r="J850" s="514"/>
      <c r="K850" s="514"/>
      <c r="L850" s="514"/>
      <c r="M850" s="514"/>
      <c r="N850" s="514"/>
      <c r="O850" s="514"/>
      <c r="P850" s="514"/>
      <c r="Q850" s="514"/>
      <c r="R850" s="514"/>
      <c r="S850" s="514"/>
      <c r="T850" s="514"/>
      <c r="U850" s="514"/>
      <c r="V850" s="514"/>
      <c r="W850" s="514"/>
      <c r="X850" s="514"/>
    </row>
    <row r="851" spans="1:24">
      <c r="A851" s="1154"/>
    </row>
    <row r="852" spans="1:24" ht="15.75" thickBot="1">
      <c r="A852" s="1154"/>
    </row>
    <row r="853" spans="1:24" ht="18">
      <c r="A853" s="1111">
        <f>ROW()</f>
        <v>853</v>
      </c>
      <c r="B853" s="1297" t="s">
        <v>990</v>
      </c>
      <c r="C853" s="1298" t="s">
        <v>162</v>
      </c>
      <c r="D853" s="1298" t="s">
        <v>162</v>
      </c>
      <c r="E853" s="1114" t="s">
        <v>178</v>
      </c>
      <c r="F853" s="1115" t="s">
        <v>917</v>
      </c>
      <c r="G853" s="1115"/>
      <c r="H853" s="1115"/>
      <c r="I853" s="1115"/>
      <c r="J853" s="1115"/>
      <c r="K853" s="1116"/>
      <c r="L853" s="1117"/>
      <c r="M853" s="1117"/>
      <c r="N853" s="1118"/>
      <c r="O853" s="1119" t="s">
        <v>918</v>
      </c>
      <c r="P853" s="1118"/>
      <c r="Q853" s="1118"/>
      <c r="R853" s="1118"/>
      <c r="S853" s="1118"/>
      <c r="T853" s="1118"/>
      <c r="U853" s="1118"/>
      <c r="V853" s="1118"/>
      <c r="W853" s="1118"/>
      <c r="X853" s="1118"/>
    </row>
    <row r="854" spans="1:24" ht="21">
      <c r="A854" s="1299"/>
      <c r="B854" s="2634" t="s">
        <v>919</v>
      </c>
      <c r="C854" s="2527" t="s">
        <v>436</v>
      </c>
      <c r="D854" s="2528">
        <v>1</v>
      </c>
      <c r="E854" s="2529">
        <v>10</v>
      </c>
      <c r="F854" s="1122" t="s">
        <v>163</v>
      </c>
      <c r="G854" s="1231" t="s">
        <v>984</v>
      </c>
      <c r="H854" s="1124"/>
      <c r="I854" s="1124"/>
      <c r="J854" s="1124"/>
      <c r="K854" s="1124"/>
      <c r="L854" s="1125"/>
      <c r="M854" s="1126"/>
      <c r="N854" s="1126"/>
      <c r="O854" s="1126"/>
      <c r="P854" s="1126"/>
      <c r="Q854" s="1126"/>
      <c r="R854" s="1126"/>
      <c r="S854" s="1126"/>
      <c r="T854" s="1126"/>
      <c r="U854" s="1126"/>
      <c r="V854" s="1126"/>
      <c r="W854" s="1126"/>
      <c r="X854" s="1126"/>
    </row>
    <row r="855" spans="1:24" ht="18.75">
      <c r="A855" s="1299"/>
      <c r="B855" s="2634"/>
      <c r="C855" s="2527"/>
      <c r="D855" s="2528"/>
      <c r="E855" s="2529"/>
      <c r="F855" s="1127"/>
      <c r="G855" s="1127"/>
      <c r="H855" s="1127"/>
      <c r="I855" s="1127"/>
      <c r="J855" s="1127"/>
      <c r="K855" s="1127"/>
      <c r="L855" s="1126"/>
      <c r="M855" s="1126"/>
      <c r="N855" s="1126"/>
      <c r="O855" s="1126"/>
      <c r="P855" s="1126"/>
      <c r="Q855" s="1126"/>
      <c r="R855" s="72"/>
      <c r="S855" s="72"/>
      <c r="T855" s="72"/>
      <c r="U855" s="72"/>
      <c r="V855" s="72"/>
      <c r="W855" s="72"/>
      <c r="X855" s="72"/>
    </row>
    <row r="856" spans="1:24" ht="18.75">
      <c r="A856" s="1299"/>
      <c r="B856" s="1300" t="s">
        <v>920</v>
      </c>
      <c r="C856" s="1301"/>
      <c r="D856" s="1302"/>
      <c r="E856" s="1167">
        <f>IF(ISTEXT(D856),D856,(D856/D854)*E854)</f>
        <v>0</v>
      </c>
      <c r="F856" s="1132" t="s">
        <v>921</v>
      </c>
      <c r="G856" s="1133"/>
      <c r="H856" s="1133"/>
      <c r="I856" s="1134"/>
      <c r="J856" s="1135"/>
      <c r="K856" s="1136" t="s">
        <v>922</v>
      </c>
      <c r="L856" s="1137"/>
      <c r="M856" s="1137"/>
      <c r="N856" s="1137"/>
      <c r="O856" s="1138" t="s">
        <v>923</v>
      </c>
      <c r="P856" s="1137"/>
      <c r="Q856" s="1137"/>
      <c r="R856" s="72"/>
      <c r="S856" s="72"/>
      <c r="T856" s="72"/>
      <c r="U856" s="72"/>
      <c r="V856" s="72"/>
      <c r="W856" s="72"/>
      <c r="X856" s="72"/>
    </row>
    <row r="857" spans="1:24" ht="18.75">
      <c r="A857" s="1303"/>
      <c r="B857" s="2622" t="s">
        <v>910</v>
      </c>
      <c r="C857" s="2624" t="s">
        <v>171</v>
      </c>
      <c r="D857" s="2626" t="s">
        <v>911</v>
      </c>
      <c r="E857" s="1167"/>
      <c r="F857" s="1271"/>
      <c r="G857" s="1272"/>
      <c r="H857" s="1273"/>
      <c r="I857" s="1274"/>
      <c r="J857" s="1274"/>
      <c r="K857" s="1274"/>
      <c r="L857" s="1274"/>
      <c r="M857" s="1274"/>
      <c r="N857" s="1274"/>
      <c r="O857" s="1137"/>
      <c r="P857" s="1137"/>
      <c r="Q857" s="1137"/>
      <c r="R857" s="72"/>
      <c r="S857" s="72"/>
      <c r="T857" s="72"/>
      <c r="U857" s="72"/>
      <c r="V857" s="72"/>
      <c r="W857" s="72"/>
      <c r="X857" s="72"/>
    </row>
    <row r="858" spans="1:24" ht="18.75">
      <c r="A858" s="1303"/>
      <c r="B858" s="2623"/>
      <c r="C858" s="2625"/>
      <c r="D858" s="2627"/>
      <c r="E858" s="1167"/>
      <c r="F858" s="1149"/>
      <c r="G858" s="1147"/>
      <c r="H858" s="1148"/>
      <c r="I858" s="1137"/>
      <c r="J858" s="1137"/>
      <c r="K858" s="1137"/>
      <c r="L858" s="1137"/>
      <c r="M858" s="1137"/>
      <c r="N858" s="1137"/>
      <c r="O858" s="1137"/>
      <c r="P858" s="1137"/>
      <c r="Q858" s="1137"/>
      <c r="R858" s="72"/>
      <c r="S858" s="72"/>
      <c r="T858" s="72"/>
      <c r="U858" s="72"/>
      <c r="V858" s="72"/>
      <c r="W858" s="72"/>
      <c r="X858" s="72"/>
    </row>
    <row r="859" spans="1:24" ht="18.75">
      <c r="A859" s="1142"/>
      <c r="B859" s="1143"/>
      <c r="C859" s="1144"/>
      <c r="D859" s="1145"/>
      <c r="E859" s="1167">
        <f>IF(ISTEXT(D859),D859,(D859/D854)*E854)</f>
        <v>0</v>
      </c>
      <c r="F859" s="1149" t="s">
        <v>327</v>
      </c>
      <c r="G859" s="1147" t="s">
        <v>186</v>
      </c>
      <c r="H859" s="1148" t="s">
        <v>117</v>
      </c>
      <c r="I859" s="1137"/>
      <c r="J859" s="1137"/>
      <c r="K859" s="1137"/>
      <c r="L859" s="1137"/>
      <c r="M859" s="1137"/>
      <c r="N859" s="1137"/>
      <c r="O859" s="1137"/>
      <c r="P859" s="1137"/>
      <c r="Q859" s="1137"/>
      <c r="R859" s="72"/>
      <c r="S859" s="72"/>
      <c r="T859" s="72"/>
      <c r="U859" s="72"/>
      <c r="V859" s="72"/>
      <c r="W859" s="72"/>
      <c r="X859" s="72"/>
    </row>
    <row r="860" spans="1:24" ht="18.75">
      <c r="A860" s="1058">
        <v>15</v>
      </c>
      <c r="B860" s="1304" t="s">
        <v>25</v>
      </c>
      <c r="C860" s="1301" t="s">
        <v>9</v>
      </c>
      <c r="D860" s="1305">
        <v>0.25</v>
      </c>
      <c r="E860" s="1167">
        <f>IF(ISTEXT(D860),D860,(D860/D854)*E854)</f>
        <v>2.5</v>
      </c>
      <c r="F860" s="1146">
        <v>1.1000000000000001</v>
      </c>
      <c r="G860" s="1147"/>
      <c r="H860" s="1148"/>
      <c r="I860" s="1137"/>
      <c r="J860" s="1137"/>
      <c r="K860" s="1137"/>
      <c r="L860" s="1137"/>
      <c r="M860" s="1137"/>
      <c r="N860" s="1137"/>
      <c r="O860" s="1137"/>
      <c r="P860" s="1137"/>
      <c r="Q860" s="1137"/>
      <c r="R860" s="72"/>
      <c r="S860" s="72"/>
      <c r="T860" s="72"/>
      <c r="U860" s="72"/>
      <c r="V860" s="72"/>
      <c r="W860" s="72"/>
      <c r="X860" s="72"/>
    </row>
    <row r="861" spans="1:24" ht="18.75">
      <c r="A861" s="1058">
        <v>15</v>
      </c>
      <c r="B861" s="1304"/>
      <c r="C861" s="1301"/>
      <c r="D861" s="1305"/>
      <c r="E861" s="1167">
        <f>IF(ISTEXT(D861),D861,(D861/D854)*E854)</f>
        <v>0</v>
      </c>
      <c r="F861" s="1146">
        <v>1.2</v>
      </c>
      <c r="G861" s="1147"/>
      <c r="H861" s="1148"/>
      <c r="I861" s="1137"/>
      <c r="J861" s="1137"/>
      <c r="K861" s="1137"/>
      <c r="L861" s="1137"/>
      <c r="M861" s="1137"/>
      <c r="N861" s="1137"/>
      <c r="O861" s="1137"/>
      <c r="P861" s="1137"/>
      <c r="Q861" s="1137"/>
      <c r="R861" s="72"/>
      <c r="S861" s="72"/>
      <c r="T861" s="72"/>
      <c r="U861" s="72"/>
      <c r="V861" s="72"/>
      <c r="W861" s="72"/>
      <c r="X861" s="72"/>
    </row>
    <row r="862" spans="1:24" ht="18.75">
      <c r="A862" s="1058">
        <v>15</v>
      </c>
      <c r="B862" s="1304"/>
      <c r="C862" s="1301"/>
      <c r="D862" s="1305"/>
      <c r="E862" s="1167">
        <f>IF(ISTEXT(D862),D862,(D862/D854)*E854)</f>
        <v>0</v>
      </c>
      <c r="F862" s="1149" t="s">
        <v>328</v>
      </c>
      <c r="G862" s="1147" t="s">
        <v>187</v>
      </c>
      <c r="H862" s="1148"/>
      <c r="I862" s="1137"/>
      <c r="J862" s="1137"/>
      <c r="K862" s="1137"/>
      <c r="L862" s="1137"/>
      <c r="M862" s="1137"/>
      <c r="N862" s="1137"/>
      <c r="O862" s="1137"/>
      <c r="P862" s="1137"/>
      <c r="Q862" s="1137"/>
      <c r="R862" s="72"/>
      <c r="S862" s="72"/>
      <c r="T862" s="72"/>
      <c r="U862" s="72"/>
      <c r="V862" s="72"/>
      <c r="W862" s="72"/>
      <c r="X862" s="72"/>
    </row>
    <row r="863" spans="1:24" ht="18.75">
      <c r="A863" s="1058">
        <v>15</v>
      </c>
      <c r="B863" s="1304"/>
      <c r="C863" s="1301"/>
      <c r="D863" s="1305"/>
      <c r="E863" s="1167">
        <f>IF(ISTEXT(D863),D863,(D863/D854)*E854)</f>
        <v>0</v>
      </c>
      <c r="F863" s="1146">
        <v>2.1</v>
      </c>
      <c r="G863" s="1147"/>
      <c r="H863" s="1148"/>
      <c r="I863" s="1137"/>
      <c r="J863" s="1137"/>
      <c r="K863" s="1137"/>
      <c r="L863" s="1137"/>
      <c r="M863" s="1137"/>
      <c r="N863" s="1137"/>
      <c r="O863" s="1137"/>
      <c r="P863" s="1137"/>
      <c r="Q863" s="1137"/>
      <c r="R863" s="72"/>
      <c r="S863" s="72"/>
      <c r="T863" s="72"/>
      <c r="U863" s="72"/>
      <c r="V863" s="72"/>
      <c r="W863" s="72"/>
      <c r="X863" s="72"/>
    </row>
    <row r="864" spans="1:24" ht="18.75">
      <c r="A864" s="1058">
        <v>15</v>
      </c>
      <c r="B864" s="1304"/>
      <c r="C864" s="1301"/>
      <c r="D864" s="1305"/>
      <c r="E864" s="1167">
        <f>IF(ISTEXT(D864),D864,(D864/D854)*E854)</f>
        <v>0</v>
      </c>
      <c r="F864" s="1146">
        <v>2.2000000000000002</v>
      </c>
      <c r="G864" s="1147"/>
      <c r="H864" s="1148"/>
      <c r="I864" s="1137"/>
      <c r="J864" s="1137"/>
      <c r="K864" s="1137"/>
      <c r="L864" s="1137"/>
      <c r="M864" s="1137"/>
      <c r="N864" s="1137"/>
      <c r="O864" s="1137"/>
      <c r="P864" s="1137"/>
      <c r="Q864" s="1137"/>
      <c r="R864" s="72"/>
      <c r="S864" s="72"/>
      <c r="T864" s="72"/>
      <c r="U864" s="72"/>
      <c r="V864" s="72"/>
      <c r="W864" s="72"/>
      <c r="X864" s="72"/>
    </row>
    <row r="865" spans="1:24" ht="18.75">
      <c r="A865" s="1058">
        <v>15</v>
      </c>
      <c r="B865" s="1304"/>
      <c r="C865" s="1301"/>
      <c r="D865" s="1305"/>
      <c r="E865" s="1167">
        <f>IF(ISTEXT(D865),D865,(D865/D854)*E854)</f>
        <v>0</v>
      </c>
      <c r="F865" s="1149" t="s">
        <v>329</v>
      </c>
      <c r="G865" s="1147" t="s">
        <v>268</v>
      </c>
      <c r="H865" s="1148"/>
      <c r="I865" s="1137"/>
      <c r="J865" s="1137"/>
      <c r="K865" s="1137"/>
      <c r="L865" s="1137"/>
      <c r="M865" s="1137"/>
      <c r="N865" s="1137"/>
      <c r="O865" s="1137"/>
      <c r="P865" s="1137"/>
      <c r="Q865" s="1137"/>
      <c r="R865" s="72"/>
      <c r="S865" s="72"/>
      <c r="T865" s="72"/>
      <c r="U865" s="72"/>
      <c r="V865" s="72"/>
      <c r="W865" s="72"/>
      <c r="X865" s="72"/>
    </row>
    <row r="866" spans="1:24" ht="18.75">
      <c r="A866" s="1058">
        <v>15</v>
      </c>
      <c r="B866" s="1304"/>
      <c r="C866" s="1301"/>
      <c r="D866" s="1305"/>
      <c r="E866" s="1167">
        <f>IF(ISTEXT(D866),D866,(D866/D854)*E854)</f>
        <v>0</v>
      </c>
      <c r="F866" s="1146">
        <v>3.1</v>
      </c>
      <c r="G866" s="1147"/>
      <c r="H866" s="1148"/>
      <c r="I866" s="1137"/>
      <c r="J866" s="1137"/>
      <c r="K866" s="1137"/>
      <c r="L866" s="1137"/>
      <c r="M866" s="1137"/>
      <c r="N866" s="1137"/>
      <c r="O866" s="1137"/>
      <c r="P866" s="1137"/>
      <c r="Q866" s="1137"/>
      <c r="R866" s="72"/>
      <c r="S866" s="72"/>
      <c r="T866" s="72"/>
      <c r="U866" s="72"/>
      <c r="V866" s="72"/>
      <c r="W866" s="72"/>
      <c r="X866" s="72"/>
    </row>
    <row r="867" spans="1:24" ht="18.75">
      <c r="A867" s="1058">
        <v>15</v>
      </c>
      <c r="B867" s="1304"/>
      <c r="C867" s="1301"/>
      <c r="D867" s="1305"/>
      <c r="E867" s="1167">
        <f>IF(ISTEXT(D867),D867,(D867/D854)*E854)</f>
        <v>0</v>
      </c>
      <c r="F867" s="1146">
        <v>3.2</v>
      </c>
      <c r="G867" s="1147"/>
      <c r="H867" s="1148"/>
      <c r="I867" s="1137"/>
      <c r="J867" s="1137"/>
      <c r="K867" s="1137"/>
      <c r="L867" s="1137"/>
      <c r="M867" s="1137"/>
      <c r="N867" s="1137"/>
      <c r="O867" s="1137"/>
      <c r="P867" s="1137"/>
      <c r="Q867" s="1137"/>
      <c r="R867" s="72"/>
      <c r="S867" s="72"/>
      <c r="T867" s="72"/>
      <c r="U867" s="72"/>
      <c r="V867" s="72"/>
      <c r="W867" s="72"/>
      <c r="X867" s="72"/>
    </row>
    <row r="868" spans="1:24" ht="18.75">
      <c r="A868" s="1058">
        <v>15</v>
      </c>
      <c r="B868" s="1304"/>
      <c r="C868" s="1301"/>
      <c r="D868" s="1305"/>
      <c r="E868" s="1167">
        <f>IF(ISTEXT(D868),D868,(D868/D854)*E854)</f>
        <v>0</v>
      </c>
      <c r="F868" s="1149" t="s">
        <v>330</v>
      </c>
      <c r="G868" s="1147" t="s">
        <v>290</v>
      </c>
      <c r="H868" s="1148"/>
      <c r="I868" s="1137"/>
      <c r="J868" s="1137"/>
      <c r="K868" s="1137"/>
      <c r="L868" s="1137"/>
      <c r="M868" s="1137"/>
      <c r="N868" s="1137"/>
      <c r="O868" s="1137"/>
      <c r="P868" s="1137"/>
      <c r="Q868" s="1137"/>
      <c r="R868" s="72"/>
      <c r="S868" s="72"/>
      <c r="T868" s="72"/>
      <c r="U868" s="72"/>
      <c r="V868" s="72"/>
      <c r="W868" s="72"/>
      <c r="X868" s="72"/>
    </row>
    <row r="869" spans="1:24" ht="18.75">
      <c r="A869" s="1058">
        <v>15</v>
      </c>
      <c r="B869" s="1304"/>
      <c r="C869" s="1301"/>
      <c r="D869" s="1305"/>
      <c r="E869" s="1167">
        <f>IF(ISTEXT(D869),D869,(D869/D854)*E854)</f>
        <v>0</v>
      </c>
      <c r="F869" s="1146">
        <v>4.0999999999999996</v>
      </c>
      <c r="G869" s="1147"/>
      <c r="H869" s="1148"/>
      <c r="I869" s="1137"/>
      <c r="J869" s="1137"/>
      <c r="K869" s="1137"/>
      <c r="L869" s="1137"/>
      <c r="M869" s="1137"/>
      <c r="N869" s="1137"/>
      <c r="O869" s="1137"/>
      <c r="P869" s="1137"/>
      <c r="Q869" s="1137"/>
      <c r="R869" s="72"/>
      <c r="S869" s="72"/>
      <c r="T869" s="72"/>
      <c r="U869" s="72"/>
      <c r="V869" s="72"/>
      <c r="W869" s="72"/>
      <c r="X869" s="72"/>
    </row>
    <row r="870" spans="1:24" ht="18.75">
      <c r="A870" s="1058">
        <v>15</v>
      </c>
      <c r="B870" s="1304"/>
      <c r="C870" s="1301"/>
      <c r="D870" s="1305"/>
      <c r="E870" s="1167">
        <f>IF(ISTEXT(D870),D870,(D870/D854)*E854)</f>
        <v>0</v>
      </c>
      <c r="F870" s="1146">
        <v>4.2</v>
      </c>
      <c r="G870" s="1147"/>
      <c r="H870" s="1148"/>
      <c r="I870" s="1137"/>
      <c r="J870" s="1137"/>
      <c r="K870" s="1137"/>
      <c r="L870" s="1137"/>
      <c r="M870" s="1137"/>
      <c r="N870" s="1137"/>
      <c r="O870" s="1137"/>
      <c r="P870" s="1137"/>
      <c r="Q870" s="1137"/>
      <c r="R870" s="72"/>
      <c r="S870" s="72"/>
      <c r="T870" s="72"/>
      <c r="U870" s="72"/>
      <c r="V870" s="72"/>
      <c r="W870" s="72"/>
      <c r="X870" s="72"/>
    </row>
    <row r="871" spans="1:24" ht="18.75">
      <c r="A871" s="1058">
        <v>15</v>
      </c>
      <c r="B871" s="1304"/>
      <c r="C871" s="1301"/>
      <c r="D871" s="1305"/>
      <c r="E871" s="1167">
        <f>IF(ISTEXT(D871),D871,(D871/D854)*E854)</f>
        <v>0</v>
      </c>
      <c r="F871" s="1149" t="s">
        <v>331</v>
      </c>
      <c r="G871" s="1147" t="s">
        <v>291</v>
      </c>
      <c r="H871" s="1148"/>
      <c r="I871" s="1137"/>
      <c r="J871" s="1137"/>
      <c r="K871" s="1137"/>
      <c r="L871" s="1137"/>
      <c r="M871" s="1137"/>
      <c r="N871" s="1137"/>
      <c r="O871" s="1137"/>
      <c r="P871" s="1137"/>
      <c r="Q871" s="1137"/>
      <c r="R871" s="72"/>
      <c r="S871" s="72"/>
      <c r="T871" s="72"/>
      <c r="U871" s="72"/>
      <c r="V871" s="72"/>
      <c r="W871" s="72"/>
      <c r="X871" s="72"/>
    </row>
    <row r="872" spans="1:24" ht="18.75">
      <c r="A872" s="1058">
        <v>15</v>
      </c>
      <c r="B872" s="1304"/>
      <c r="C872" s="1301"/>
      <c r="D872" s="1305"/>
      <c r="E872" s="1167">
        <f>IF(ISTEXT(D872),D872,(D872/D854)*E854)</f>
        <v>0</v>
      </c>
      <c r="F872" s="1146">
        <v>5.0999999999999996</v>
      </c>
      <c r="G872" s="1147"/>
      <c r="H872" s="1148"/>
      <c r="I872" s="1137"/>
      <c r="J872" s="1137"/>
      <c r="K872" s="1137"/>
      <c r="L872" s="1137"/>
      <c r="M872" s="1137"/>
      <c r="N872" s="1137"/>
      <c r="O872" s="1137"/>
      <c r="P872" s="1137"/>
      <c r="Q872" s="1137"/>
      <c r="R872" s="72"/>
      <c r="S872" s="72"/>
      <c r="T872" s="72"/>
      <c r="U872" s="72"/>
      <c r="V872" s="72"/>
      <c r="W872" s="72"/>
      <c r="X872" s="72"/>
    </row>
    <row r="873" spans="1:24" ht="18.75">
      <c r="A873" s="1058">
        <v>15</v>
      </c>
      <c r="B873" s="1304"/>
      <c r="C873" s="1301"/>
      <c r="D873" s="1305"/>
      <c r="E873" s="1167">
        <f>IF(ISTEXT(D873),D873,(D873/D854)*E854)</f>
        <v>0</v>
      </c>
      <c r="F873" s="1146">
        <v>5.2</v>
      </c>
      <c r="G873" s="1147"/>
      <c r="H873" s="1148"/>
      <c r="I873" s="1137"/>
      <c r="J873" s="1137"/>
      <c r="K873" s="1137"/>
      <c r="L873" s="1137"/>
      <c r="M873" s="1137"/>
      <c r="N873" s="1137"/>
      <c r="O873" s="1137"/>
      <c r="P873" s="1137"/>
      <c r="Q873" s="1137"/>
      <c r="R873" s="72"/>
      <c r="S873" s="72"/>
      <c r="T873" s="72"/>
      <c r="U873" s="72"/>
      <c r="V873" s="72"/>
      <c r="W873" s="72"/>
      <c r="X873" s="72"/>
    </row>
    <row r="874" spans="1:24" ht="18.75">
      <c r="A874" s="1058">
        <v>15</v>
      </c>
      <c r="B874" s="1304"/>
      <c r="C874" s="1301"/>
      <c r="D874" s="1305"/>
      <c r="E874" s="1167">
        <f>IF(ISTEXT(D874),D874,(D874/D854)*E854)</f>
        <v>0</v>
      </c>
      <c r="F874" s="1149"/>
      <c r="G874" s="1147"/>
      <c r="H874" s="1148"/>
      <c r="I874" s="1137"/>
      <c r="J874" s="1137"/>
      <c r="K874" s="1137"/>
      <c r="L874" s="1137"/>
      <c r="M874" s="1137"/>
      <c r="N874" s="1137"/>
      <c r="O874" s="1137"/>
      <c r="P874" s="1137"/>
      <c r="Q874" s="1137"/>
      <c r="R874" s="72"/>
      <c r="S874" s="72"/>
      <c r="T874" s="72"/>
      <c r="U874" s="72"/>
      <c r="V874" s="72"/>
      <c r="W874" s="72"/>
      <c r="X874" s="72"/>
    </row>
    <row r="875" spans="1:24" ht="18.75">
      <c r="A875" s="1058">
        <v>15</v>
      </c>
      <c r="B875" s="1304"/>
      <c r="C875" s="1301"/>
      <c r="D875" s="1305"/>
      <c r="E875" s="1167">
        <f>IF(ISTEXT(D875),D875,(D875/D854)*E854)</f>
        <v>0</v>
      </c>
      <c r="F875" s="1149"/>
      <c r="G875" s="1147"/>
      <c r="H875" s="1148"/>
      <c r="I875" s="1137"/>
      <c r="J875" s="1137"/>
      <c r="K875" s="1137"/>
      <c r="L875" s="1137"/>
      <c r="M875" s="1137"/>
      <c r="N875" s="1137"/>
      <c r="O875" s="1137"/>
      <c r="P875" s="1137"/>
      <c r="Q875" s="1137"/>
      <c r="R875" s="72"/>
      <c r="S875" s="72"/>
      <c r="T875" s="72"/>
      <c r="U875" s="72"/>
      <c r="V875" s="72"/>
      <c r="W875" s="72"/>
      <c r="X875" s="72"/>
    </row>
    <row r="876" spans="1:24" ht="18.75">
      <c r="A876" s="1058">
        <v>15</v>
      </c>
      <c r="B876" s="1304"/>
      <c r="C876" s="1301"/>
      <c r="D876" s="1305"/>
      <c r="E876" s="1167">
        <f>IF(ISTEXT(D876),D876,(D876/D854)*E854)</f>
        <v>0</v>
      </c>
      <c r="F876" s="1149"/>
      <c r="G876" s="1147"/>
      <c r="H876" s="1148"/>
      <c r="I876" s="1137"/>
      <c r="J876" s="1137"/>
      <c r="K876" s="1137"/>
      <c r="L876" s="1137"/>
      <c r="M876" s="1137"/>
      <c r="N876" s="1137"/>
      <c r="O876" s="1137"/>
      <c r="P876" s="1137"/>
      <c r="Q876" s="1137"/>
      <c r="R876" s="72"/>
      <c r="S876" s="72"/>
      <c r="T876" s="72"/>
      <c r="U876" s="72"/>
      <c r="V876" s="72"/>
      <c r="W876" s="72"/>
      <c r="X876" s="72"/>
    </row>
    <row r="877" spans="1:24" ht="18.75">
      <c r="A877" s="1058">
        <v>15</v>
      </c>
      <c r="B877" s="1304"/>
      <c r="C877" s="1301"/>
      <c r="D877" s="1305"/>
      <c r="E877" s="1167">
        <f>IF(ISTEXT(D877),D877,(D877/D854)*E854)</f>
        <v>0</v>
      </c>
      <c r="F877" s="1149"/>
      <c r="G877" s="1147"/>
      <c r="H877" s="1148"/>
      <c r="I877" s="1137"/>
      <c r="J877" s="1137"/>
      <c r="K877" s="1137"/>
      <c r="L877" s="1137"/>
      <c r="M877" s="1137"/>
      <c r="N877" s="1137"/>
      <c r="O877" s="1137"/>
      <c r="P877" s="1137"/>
      <c r="Q877" s="1137"/>
      <c r="R877" s="72"/>
      <c r="S877" s="72"/>
      <c r="T877" s="72"/>
      <c r="U877" s="72"/>
      <c r="V877" s="72"/>
      <c r="W877" s="72"/>
      <c r="X877" s="72"/>
    </row>
    <row r="878" spans="1:24" ht="18.75">
      <c r="A878" s="1058">
        <v>15</v>
      </c>
      <c r="B878" s="1304"/>
      <c r="C878" s="1301"/>
      <c r="D878" s="1305"/>
      <c r="E878" s="1167">
        <f>IF(ISTEXT(D878),D878,(D878/D854)*E854)</f>
        <v>0</v>
      </c>
      <c r="F878" s="1149"/>
      <c r="G878" s="1147"/>
      <c r="H878" s="1148"/>
      <c r="I878" s="1137"/>
      <c r="J878" s="1137"/>
      <c r="K878" s="1137"/>
      <c r="L878" s="1137"/>
      <c r="M878" s="1137"/>
      <c r="N878" s="1137"/>
      <c r="O878" s="1137"/>
      <c r="P878" s="1137"/>
      <c r="Q878" s="1137"/>
      <c r="R878" s="72"/>
      <c r="S878" s="72"/>
      <c r="T878" s="72"/>
      <c r="U878" s="72"/>
      <c r="V878" s="72"/>
      <c r="W878" s="72"/>
      <c r="X878" s="72"/>
    </row>
    <row r="879" spans="1:24" ht="18.75">
      <c r="A879" s="1058">
        <v>15</v>
      </c>
      <c r="B879" s="1304"/>
      <c r="C879" s="1301" t="s">
        <v>294</v>
      </c>
      <c r="D879" s="1305"/>
      <c r="E879" s="1167">
        <f>IF(ISTEXT(D879),D879,(D879/D854)*E854)</f>
        <v>0</v>
      </c>
      <c r="F879" s="1149"/>
      <c r="G879" s="1147"/>
      <c r="H879" s="1148"/>
      <c r="I879" s="1137"/>
      <c r="J879" s="1137"/>
      <c r="K879" s="1137"/>
      <c r="L879" s="1137"/>
      <c r="M879" s="1137"/>
      <c r="N879" s="1137"/>
      <c r="O879" s="1137"/>
      <c r="P879" s="1137"/>
      <c r="Q879" s="1137"/>
      <c r="R879" s="72"/>
      <c r="S879" s="72"/>
      <c r="T879" s="72"/>
      <c r="U879" s="72"/>
      <c r="V879" s="72"/>
      <c r="W879" s="72"/>
      <c r="X879" s="72"/>
    </row>
    <row r="880" spans="1:24" ht="18.75">
      <c r="A880" s="1058">
        <v>15</v>
      </c>
      <c r="B880" s="1304"/>
      <c r="C880" s="1301" t="s">
        <v>9</v>
      </c>
      <c r="D880" s="1305"/>
      <c r="E880" s="1167">
        <f>IF(ISTEXT(D880),D880,(D880/D854)*E854)</f>
        <v>0</v>
      </c>
      <c r="F880" s="1149"/>
      <c r="G880" s="1147"/>
      <c r="H880" s="1148"/>
      <c r="I880" s="1137"/>
      <c r="J880" s="1137"/>
      <c r="K880" s="1137"/>
      <c r="L880" s="1137"/>
      <c r="M880" s="1137"/>
      <c r="N880" s="1137"/>
      <c r="O880" s="1137"/>
      <c r="P880" s="1137"/>
      <c r="Q880" s="1137"/>
      <c r="R880" s="72"/>
      <c r="S880" s="72"/>
      <c r="T880" s="72"/>
      <c r="U880" s="72"/>
      <c r="V880" s="72"/>
      <c r="W880" s="72"/>
      <c r="X880" s="72"/>
    </row>
    <row r="881" spans="1:24" ht="18.75">
      <c r="A881" s="1058">
        <v>15</v>
      </c>
      <c r="B881" s="1304"/>
      <c r="C881" s="1301" t="s">
        <v>86</v>
      </c>
      <c r="D881" s="1305"/>
      <c r="E881" s="1167">
        <f>IF(ISTEXT(D881),D881,(D881/D854)*E854)</f>
        <v>0</v>
      </c>
      <c r="F881" s="1149"/>
      <c r="G881" s="1147"/>
      <c r="H881" s="1148"/>
      <c r="I881" s="1137"/>
      <c r="J881" s="1137"/>
      <c r="K881" s="1137"/>
      <c r="L881" s="1137"/>
      <c r="M881" s="1137"/>
      <c r="N881" s="1137"/>
      <c r="O881" s="1137"/>
      <c r="P881" s="1137"/>
      <c r="Q881" s="1137"/>
      <c r="R881" s="72"/>
      <c r="S881" s="72"/>
      <c r="T881" s="72"/>
      <c r="U881" s="72"/>
      <c r="V881" s="72"/>
      <c r="W881" s="72"/>
      <c r="X881" s="72"/>
    </row>
    <row r="882" spans="1:24" ht="18.75">
      <c r="A882" s="1058">
        <v>15</v>
      </c>
      <c r="B882" s="1304"/>
      <c r="C882" s="1301" t="s">
        <v>84</v>
      </c>
      <c r="D882" s="1305"/>
      <c r="E882" s="1167">
        <f>IF(ISTEXT(D882),D882,(D882/D854)*E854)</f>
        <v>0</v>
      </c>
      <c r="F882" s="1149"/>
      <c r="G882" s="1147"/>
      <c r="H882" s="1148"/>
      <c r="I882" s="1137"/>
      <c r="J882" s="1137"/>
      <c r="K882" s="1137"/>
      <c r="L882" s="1137"/>
      <c r="M882" s="1137"/>
      <c r="N882" s="1137"/>
      <c r="O882" s="1137"/>
      <c r="P882" s="1137"/>
      <c r="Q882" s="1137"/>
      <c r="R882" s="72"/>
      <c r="S882" s="72"/>
      <c r="T882" s="72"/>
      <c r="U882" s="72"/>
      <c r="V882" s="72"/>
      <c r="W882" s="72"/>
      <c r="X882" s="72"/>
    </row>
    <row r="883" spans="1:24" ht="18.75">
      <c r="A883" s="1058">
        <v>15</v>
      </c>
      <c r="B883" s="1304"/>
      <c r="C883" s="1301" t="s">
        <v>915</v>
      </c>
      <c r="D883" s="1305"/>
      <c r="E883" s="1167">
        <f>IF(ISTEXT(D883),D883,(D883/D854)*E854)</f>
        <v>0</v>
      </c>
      <c r="F883" s="1149"/>
      <c r="G883" s="1147"/>
      <c r="H883" s="1148"/>
      <c r="I883" s="1137"/>
      <c r="J883" s="1137"/>
      <c r="K883" s="1137"/>
      <c r="L883" s="1137"/>
      <c r="M883" s="1137"/>
      <c r="N883" s="1137"/>
      <c r="O883" s="1137"/>
      <c r="P883" s="1137"/>
      <c r="Q883" s="1137"/>
      <c r="R883" s="72"/>
      <c r="S883" s="72"/>
      <c r="T883" s="72"/>
      <c r="U883" s="72"/>
      <c r="V883" s="72"/>
      <c r="W883" s="72"/>
      <c r="X883" s="72"/>
    </row>
    <row r="884" spans="1:24" ht="18.75" thickBot="1">
      <c r="A884" s="1142"/>
      <c r="B884" s="1143"/>
      <c r="C884" s="1144"/>
      <c r="D884" s="1145"/>
      <c r="E884" s="1306"/>
      <c r="F884" s="514"/>
      <c r="G884" s="1206"/>
      <c r="H884" s="514"/>
      <c r="I884" s="514"/>
      <c r="J884" s="514"/>
      <c r="K884" s="514"/>
      <c r="L884" s="514"/>
      <c r="M884" s="514"/>
      <c r="N884" s="514"/>
      <c r="O884" s="514"/>
      <c r="P884" s="514"/>
      <c r="Q884" s="514"/>
      <c r="R884" s="514"/>
      <c r="S884" s="514"/>
      <c r="T884" s="514"/>
      <c r="U884" s="514"/>
      <c r="V884" s="514"/>
      <c r="W884" s="514"/>
      <c r="X884" s="514"/>
    </row>
  </sheetData>
  <mergeCells count="202">
    <mergeCell ref="E854:E855"/>
    <mergeCell ref="B857:B858"/>
    <mergeCell ref="C857:C858"/>
    <mergeCell ref="D857:D858"/>
    <mergeCell ref="B823:B824"/>
    <mergeCell ref="C823:C824"/>
    <mergeCell ref="D823:D824"/>
    <mergeCell ref="B854:B855"/>
    <mergeCell ref="C854:C855"/>
    <mergeCell ref="D854:D855"/>
    <mergeCell ref="E786:E787"/>
    <mergeCell ref="B789:B790"/>
    <mergeCell ref="C789:C790"/>
    <mergeCell ref="D789:D790"/>
    <mergeCell ref="B820:B821"/>
    <mergeCell ref="C820:C821"/>
    <mergeCell ref="D820:D821"/>
    <mergeCell ref="E820:E821"/>
    <mergeCell ref="B755:B756"/>
    <mergeCell ref="C755:C756"/>
    <mergeCell ref="D755:D756"/>
    <mergeCell ref="B786:B787"/>
    <mergeCell ref="C786:C787"/>
    <mergeCell ref="D786:D787"/>
    <mergeCell ref="E718:E719"/>
    <mergeCell ref="B721:B722"/>
    <mergeCell ref="C721:C722"/>
    <mergeCell ref="D721:D722"/>
    <mergeCell ref="B752:B753"/>
    <mergeCell ref="C752:C753"/>
    <mergeCell ref="D752:D753"/>
    <mergeCell ref="E752:E753"/>
    <mergeCell ref="B687:B688"/>
    <mergeCell ref="C687:C688"/>
    <mergeCell ref="D687:D688"/>
    <mergeCell ref="B718:B719"/>
    <mergeCell ref="C718:C719"/>
    <mergeCell ref="D718:D719"/>
    <mergeCell ref="E650:E651"/>
    <mergeCell ref="B653:B654"/>
    <mergeCell ref="C653:C654"/>
    <mergeCell ref="D653:D654"/>
    <mergeCell ref="B684:B685"/>
    <mergeCell ref="C684:C685"/>
    <mergeCell ref="D684:D685"/>
    <mergeCell ref="E684:E685"/>
    <mergeCell ref="B619:B620"/>
    <mergeCell ref="C619:C620"/>
    <mergeCell ref="D619:D620"/>
    <mergeCell ref="B650:B651"/>
    <mergeCell ref="C650:C651"/>
    <mergeCell ref="D650:D651"/>
    <mergeCell ref="E582:E583"/>
    <mergeCell ref="B585:B586"/>
    <mergeCell ref="C585:C586"/>
    <mergeCell ref="D585:D586"/>
    <mergeCell ref="B616:B617"/>
    <mergeCell ref="C616:C617"/>
    <mergeCell ref="D616:D617"/>
    <mergeCell ref="E616:E617"/>
    <mergeCell ref="B551:B552"/>
    <mergeCell ref="C551:C552"/>
    <mergeCell ref="D551:D552"/>
    <mergeCell ref="B582:B583"/>
    <mergeCell ref="C582:C583"/>
    <mergeCell ref="D582:D583"/>
    <mergeCell ref="E514:E515"/>
    <mergeCell ref="B517:B518"/>
    <mergeCell ref="C517:C518"/>
    <mergeCell ref="D517:D518"/>
    <mergeCell ref="B548:B549"/>
    <mergeCell ref="C548:C549"/>
    <mergeCell ref="D548:D549"/>
    <mergeCell ref="E548:E549"/>
    <mergeCell ref="B483:B484"/>
    <mergeCell ref="C483:C484"/>
    <mergeCell ref="D483:D484"/>
    <mergeCell ref="B514:B515"/>
    <mergeCell ref="C514:C515"/>
    <mergeCell ref="D514:D515"/>
    <mergeCell ref="E446:E447"/>
    <mergeCell ref="B449:B450"/>
    <mergeCell ref="C449:C450"/>
    <mergeCell ref="D449:D450"/>
    <mergeCell ref="B480:B481"/>
    <mergeCell ref="C480:C481"/>
    <mergeCell ref="D480:D481"/>
    <mergeCell ref="E480:E481"/>
    <mergeCell ref="B415:B416"/>
    <mergeCell ref="C415:C416"/>
    <mergeCell ref="D415:D416"/>
    <mergeCell ref="B446:B447"/>
    <mergeCell ref="C446:C447"/>
    <mergeCell ref="D446:D447"/>
    <mergeCell ref="B381:B382"/>
    <mergeCell ref="C381:C382"/>
    <mergeCell ref="D381:D382"/>
    <mergeCell ref="H389:Q390"/>
    <mergeCell ref="H401:Q402"/>
    <mergeCell ref="B412:B413"/>
    <mergeCell ref="C412:C413"/>
    <mergeCell ref="D412:D413"/>
    <mergeCell ref="E412:E413"/>
    <mergeCell ref="B378:B379"/>
    <mergeCell ref="C378:C379"/>
    <mergeCell ref="D378:D379"/>
    <mergeCell ref="E378:E379"/>
    <mergeCell ref="T374:V374"/>
    <mergeCell ref="W374:Y374"/>
    <mergeCell ref="Z374:AB374"/>
    <mergeCell ref="AC374:AE374"/>
    <mergeCell ref="AF374:AH374"/>
    <mergeCell ref="AL374:AN374"/>
    <mergeCell ref="AO374:AQ374"/>
    <mergeCell ref="AR374:AT374"/>
    <mergeCell ref="AU374:AW374"/>
    <mergeCell ref="AI374:AK374"/>
    <mergeCell ref="B19:D20"/>
    <mergeCell ref="E19:G20"/>
    <mergeCell ref="H19:J20"/>
    <mergeCell ref="B21:B22"/>
    <mergeCell ref="C21:C22"/>
    <mergeCell ref="D21:D22"/>
    <mergeCell ref="E374:G374"/>
    <mergeCell ref="H374:J374"/>
    <mergeCell ref="K374:M374"/>
    <mergeCell ref="N374:P374"/>
    <mergeCell ref="Q374:S374"/>
    <mergeCell ref="Z19:AB20"/>
    <mergeCell ref="K19:M20"/>
    <mergeCell ref="N19:P20"/>
    <mergeCell ref="Q19:S20"/>
    <mergeCell ref="T19:V20"/>
    <mergeCell ref="W19:Y20"/>
    <mergeCell ref="AR19:AT20"/>
    <mergeCell ref="AU19:AW20"/>
    <mergeCell ref="AR17:AT17"/>
    <mergeCell ref="AU17:AW17"/>
    <mergeCell ref="AC17:AE17"/>
    <mergeCell ref="AF17:AH17"/>
    <mergeCell ref="AI17:AK17"/>
    <mergeCell ref="AL17:AN17"/>
    <mergeCell ref="AS18:AT18"/>
    <mergeCell ref="AV18:AW18"/>
    <mergeCell ref="AD18:AE18"/>
    <mergeCell ref="AG18:AH18"/>
    <mergeCell ref="AJ18:AK18"/>
    <mergeCell ref="AM18:AN18"/>
    <mergeCell ref="AP18:AQ18"/>
    <mergeCell ref="AC19:AE20"/>
    <mergeCell ref="AF19:AH20"/>
    <mergeCell ref="AI19:AK20"/>
    <mergeCell ref="AL19:AN20"/>
    <mergeCell ref="AO19:AQ20"/>
    <mergeCell ref="B17:D18"/>
    <mergeCell ref="E17:G17"/>
    <mergeCell ref="H17:J17"/>
    <mergeCell ref="K17:M17"/>
    <mergeCell ref="N17:P17"/>
    <mergeCell ref="Q17:S17"/>
    <mergeCell ref="T17:V17"/>
    <mergeCell ref="AA18:AB18"/>
    <mergeCell ref="AO17:AQ17"/>
    <mergeCell ref="F18:G18"/>
    <mergeCell ref="I18:J18"/>
    <mergeCell ref="L18:M18"/>
    <mergeCell ref="O18:P18"/>
    <mergeCell ref="R18:S18"/>
    <mergeCell ref="U18:V18"/>
    <mergeCell ref="X18:Y18"/>
    <mergeCell ref="W17:Y17"/>
    <mergeCell ref="Z17:AB17"/>
    <mergeCell ref="B2:AW4"/>
    <mergeCell ref="B5:U9"/>
    <mergeCell ref="V5:AW9"/>
    <mergeCell ref="B10:D16"/>
    <mergeCell ref="E16:G16"/>
    <mergeCell ref="H16:J16"/>
    <mergeCell ref="K16:M16"/>
    <mergeCell ref="N16:P16"/>
    <mergeCell ref="Q16:S16"/>
    <mergeCell ref="T16:V16"/>
    <mergeCell ref="AO16:AQ16"/>
    <mergeCell ref="AR16:AT16"/>
    <mergeCell ref="AU16:AW16"/>
    <mergeCell ref="AC16:AE16"/>
    <mergeCell ref="AF16:AH16"/>
    <mergeCell ref="AI16:AK16"/>
    <mergeCell ref="AL16:AN16"/>
    <mergeCell ref="W16:Y16"/>
    <mergeCell ref="Z16:AB16"/>
    <mergeCell ref="AY376:BE378"/>
    <mergeCell ref="BI2:BM7"/>
    <mergeCell ref="AZ62:BE63"/>
    <mergeCell ref="BA10:BC18"/>
    <mergeCell ref="BK11:BM13"/>
    <mergeCell ref="BF16:BH16"/>
    <mergeCell ref="AY19:AY20"/>
    <mergeCell ref="AZ19:AZ20"/>
    <mergeCell ref="BA19:BC20"/>
    <mergeCell ref="BA21:BC22"/>
    <mergeCell ref="BF22:BG2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5061B-F92F-45C3-8A88-BEA9A7882539}">
  <dimension ref="A1:BN884"/>
  <sheetViews>
    <sheetView workbookViewId="0">
      <selection activeCell="AF22" sqref="AF22"/>
    </sheetView>
  </sheetViews>
  <sheetFormatPr baseColWidth="10" defaultRowHeight="15"/>
  <cols>
    <col min="1" max="1" width="3" style="67" customWidth="1"/>
    <col min="2" max="2" width="35.42578125" style="67" customWidth="1"/>
    <col min="3" max="3" width="12.5703125" style="67" customWidth="1"/>
    <col min="4" max="4" width="11.7109375" style="67" customWidth="1"/>
    <col min="5" max="5" width="10" style="67" customWidth="1"/>
    <col min="6" max="6" width="10.5703125" style="67" customWidth="1"/>
    <col min="7" max="7" width="11.7109375" style="67" customWidth="1"/>
    <col min="8" max="8" width="7.7109375" style="67" customWidth="1"/>
    <col min="9" max="9" width="10.5703125" style="67" customWidth="1"/>
    <col min="10" max="10" width="11.7109375" style="67" customWidth="1"/>
    <col min="11" max="11" width="7.7109375" style="67" customWidth="1"/>
    <col min="12" max="12" width="10.5703125" style="67" customWidth="1"/>
    <col min="13" max="13" width="11.7109375" style="67" customWidth="1"/>
    <col min="14" max="14" width="7.7109375" style="67" customWidth="1"/>
    <col min="15" max="15" width="10.5703125" style="67" customWidth="1"/>
    <col min="16" max="16" width="11.7109375" style="67" customWidth="1"/>
    <col min="17" max="17" width="7.7109375" style="67" customWidth="1"/>
    <col min="18" max="18" width="10.5703125" style="67" customWidth="1"/>
    <col min="19" max="19" width="11.7109375" style="67" customWidth="1"/>
    <col min="20" max="20" width="7.7109375" style="67" customWidth="1"/>
    <col min="21" max="21" width="10.5703125" style="67" customWidth="1"/>
    <col min="22" max="22" width="11.7109375" style="67" customWidth="1"/>
    <col min="23" max="23" width="7.7109375" style="67" customWidth="1"/>
    <col min="24" max="24" width="10.5703125" style="67" customWidth="1"/>
    <col min="25" max="25" width="11.7109375" style="67" customWidth="1"/>
    <col min="26" max="26" width="7.7109375" style="67" customWidth="1"/>
    <col min="27" max="27" width="10.5703125" style="67" customWidth="1"/>
    <col min="28" max="28" width="11.7109375" style="67" customWidth="1"/>
    <col min="29" max="29" width="7.7109375" style="67" customWidth="1"/>
    <col min="30" max="30" width="10.5703125" style="67" customWidth="1"/>
    <col min="31" max="31" width="11.7109375" style="67" customWidth="1"/>
    <col min="32" max="32" width="7.7109375" style="67" customWidth="1"/>
    <col min="33" max="33" width="10.5703125" style="67" customWidth="1"/>
    <col min="34" max="34" width="11.7109375" style="67" customWidth="1"/>
    <col min="35" max="35" width="7.7109375" style="67" customWidth="1"/>
    <col min="36" max="36" width="10.5703125" style="67" customWidth="1"/>
    <col min="37" max="37" width="11.7109375" style="67" customWidth="1"/>
    <col min="38" max="38" width="7.7109375" style="67" customWidth="1"/>
    <col min="39" max="39" width="10.5703125" style="67" customWidth="1"/>
    <col min="40" max="40" width="11.7109375" style="67" customWidth="1"/>
    <col min="41" max="41" width="7.7109375" style="67" customWidth="1"/>
    <col min="42" max="42" width="10.5703125" style="67" customWidth="1"/>
    <col min="43" max="43" width="11.7109375" style="67" customWidth="1"/>
    <col min="44" max="44" width="7.7109375" style="67" customWidth="1"/>
    <col min="45" max="45" width="10.5703125" style="67" customWidth="1"/>
    <col min="46" max="46" width="11.7109375" style="67" customWidth="1"/>
    <col min="47" max="47" width="7.7109375" style="67" customWidth="1"/>
    <col min="48" max="48" width="10.5703125" style="67" customWidth="1"/>
    <col min="49" max="52" width="11.42578125" style="67"/>
    <col min="53" max="53" width="30" style="67" customWidth="1"/>
    <col min="54" max="207" width="11.42578125" style="67"/>
    <col min="208" max="208" width="2.7109375" style="67" customWidth="1"/>
    <col min="209" max="209" width="35.42578125" style="67" customWidth="1"/>
    <col min="210" max="210" width="11.42578125" style="67"/>
    <col min="211" max="211" width="11.7109375" style="67" customWidth="1"/>
    <col min="212" max="213" width="7.7109375" style="67" customWidth="1"/>
    <col min="214" max="214" width="11.7109375" style="67" customWidth="1"/>
    <col min="215" max="216" width="7.7109375" style="67" customWidth="1"/>
    <col min="217" max="217" width="11.7109375" style="67" customWidth="1"/>
    <col min="218" max="219" width="7.7109375" style="67" customWidth="1"/>
    <col min="220" max="220" width="11.7109375" style="67" customWidth="1"/>
    <col min="221" max="222" width="7.7109375" style="67" customWidth="1"/>
    <col min="223" max="223" width="11.7109375" style="67" customWidth="1"/>
    <col min="224" max="225" width="7.7109375" style="67" customWidth="1"/>
    <col min="226" max="226" width="11.7109375" style="67" customWidth="1"/>
    <col min="227" max="228" width="7.7109375" style="67" customWidth="1"/>
    <col min="229" max="229" width="11.7109375" style="67" customWidth="1"/>
    <col min="230" max="231" width="7.7109375" style="67" customWidth="1"/>
    <col min="232" max="232" width="11.7109375" style="67" customWidth="1"/>
    <col min="233" max="234" width="7.7109375" style="67" customWidth="1"/>
    <col min="235" max="235" width="11.7109375" style="67" customWidth="1"/>
    <col min="236" max="237" width="7.7109375" style="67" customWidth="1"/>
    <col min="238" max="238" width="11.7109375" style="67" customWidth="1"/>
    <col min="239" max="240" width="7.7109375" style="67" customWidth="1"/>
    <col min="241" max="241" width="11.7109375" style="67" customWidth="1"/>
    <col min="242" max="243" width="7.7109375" style="67" customWidth="1"/>
    <col min="244" max="244" width="11.7109375" style="67" customWidth="1"/>
    <col min="245" max="246" width="7.7109375" style="67" customWidth="1"/>
    <col min="247" max="247" width="11.7109375" style="67" customWidth="1"/>
    <col min="248" max="249" width="7.7109375" style="67" customWidth="1"/>
    <col min="250" max="250" width="11.7109375" style="67" customWidth="1"/>
    <col min="251" max="252" width="7.7109375" style="67" customWidth="1"/>
    <col min="253" max="253" width="11.7109375" style="67" customWidth="1"/>
    <col min="254" max="255" width="7.7109375" style="67" customWidth="1"/>
    <col min="256" max="256" width="35.42578125" style="67" customWidth="1"/>
    <col min="257" max="16384" width="11.42578125" style="67"/>
  </cols>
  <sheetData>
    <row r="1" spans="1:66" ht="15.75" thickBot="1">
      <c r="A1" s="431">
        <v>2</v>
      </c>
      <c r="B1" s="431">
        <v>11</v>
      </c>
      <c r="C1" s="431">
        <v>11</v>
      </c>
      <c r="D1" s="431">
        <v>11</v>
      </c>
      <c r="E1" s="431"/>
      <c r="F1" s="431"/>
      <c r="G1" s="431">
        <v>11</v>
      </c>
      <c r="H1" s="431"/>
      <c r="I1" s="431"/>
      <c r="J1" s="431">
        <v>11</v>
      </c>
      <c r="K1" s="431"/>
      <c r="L1" s="431"/>
      <c r="M1" s="431">
        <v>11</v>
      </c>
      <c r="N1" s="431"/>
      <c r="O1" s="431"/>
      <c r="P1" s="431">
        <v>11</v>
      </c>
      <c r="Q1" s="431"/>
      <c r="R1" s="431"/>
      <c r="S1" s="431">
        <v>11</v>
      </c>
      <c r="T1" s="431"/>
      <c r="U1" s="431"/>
      <c r="V1" s="1035">
        <v>11</v>
      </c>
      <c r="W1" s="1035"/>
      <c r="X1" s="1035"/>
      <c r="Y1" s="1035">
        <v>11</v>
      </c>
      <c r="Z1" s="1035"/>
      <c r="AA1" s="1035"/>
      <c r="AB1" s="1035">
        <v>11</v>
      </c>
      <c r="AC1" s="1035"/>
      <c r="AD1" s="1035"/>
      <c r="AE1" s="1035">
        <v>11</v>
      </c>
      <c r="AF1" s="1035"/>
      <c r="AG1" s="1035"/>
      <c r="AH1" s="1035">
        <v>11</v>
      </c>
      <c r="AI1" s="1035"/>
      <c r="AJ1" s="1035"/>
      <c r="AK1" s="1035">
        <v>11</v>
      </c>
      <c r="AL1" s="1035"/>
      <c r="AM1" s="1035"/>
      <c r="AN1" s="1035">
        <v>11</v>
      </c>
      <c r="AO1" s="1035"/>
      <c r="AP1" s="1035"/>
      <c r="AQ1" s="1035">
        <v>11</v>
      </c>
      <c r="AR1" s="1035"/>
      <c r="AS1" s="1035"/>
      <c r="AT1" s="1035">
        <v>35</v>
      </c>
      <c r="AU1" s="1035"/>
      <c r="AV1" s="1035"/>
      <c r="AW1" s="1035"/>
      <c r="BH1" s="612"/>
      <c r="BN1" s="612"/>
    </row>
    <row r="2" spans="1:66" ht="15.75" customHeight="1" thickTop="1">
      <c r="A2" s="433"/>
      <c r="B2" s="2494" t="s">
        <v>906</v>
      </c>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Y2" s="1380"/>
      <c r="AZ2" s="1381"/>
      <c r="BA2" s="1381"/>
      <c r="BB2" s="1381"/>
      <c r="BC2" s="1381"/>
      <c r="BD2" s="1381"/>
      <c r="BE2" s="1381"/>
      <c r="BF2" s="1381"/>
      <c r="BG2" s="1382"/>
      <c r="BH2" s="612"/>
      <c r="BI2" s="2475" t="s">
        <v>1495</v>
      </c>
      <c r="BJ2" s="2475"/>
      <c r="BK2" s="2475"/>
      <c r="BL2" s="2475"/>
      <c r="BM2" s="2475"/>
      <c r="BN2" s="612"/>
    </row>
    <row r="3" spans="1:66" ht="15" customHeight="1">
      <c r="A3" s="433"/>
      <c r="B3" s="2496"/>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497"/>
      <c r="AO3" s="2497"/>
      <c r="AP3" s="2497"/>
      <c r="AQ3" s="2497"/>
      <c r="AR3" s="2497"/>
      <c r="AS3" s="2497"/>
      <c r="AT3" s="2497"/>
      <c r="AU3" s="2497"/>
      <c r="AV3" s="2497"/>
      <c r="AW3" s="2497"/>
      <c r="AY3" s="1383"/>
      <c r="AZ3" s="1387" t="s">
        <v>1508</v>
      </c>
      <c r="BA3" s="632"/>
      <c r="BB3" s="632"/>
      <c r="BC3" s="632"/>
      <c r="BD3" s="632"/>
      <c r="BE3" s="632"/>
      <c r="BF3" s="632"/>
      <c r="BG3" s="1384"/>
      <c r="BH3" s="612"/>
      <c r="BI3" s="2475"/>
      <c r="BJ3" s="2475"/>
      <c r="BK3" s="2475"/>
      <c r="BL3" s="2475"/>
      <c r="BM3" s="2475"/>
      <c r="BN3" s="612"/>
    </row>
    <row r="4" spans="1:66" ht="15" customHeight="1">
      <c r="A4" s="433"/>
      <c r="B4" s="2496"/>
      <c r="C4" s="2497"/>
      <c r="D4" s="2497"/>
      <c r="E4" s="2497"/>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D4" s="2497"/>
      <c r="AE4" s="2497"/>
      <c r="AF4" s="2497"/>
      <c r="AG4" s="2497"/>
      <c r="AH4" s="2497"/>
      <c r="AI4" s="2497"/>
      <c r="AJ4" s="2497"/>
      <c r="AK4" s="2497"/>
      <c r="AL4" s="2497"/>
      <c r="AM4" s="2497"/>
      <c r="AN4" s="2497"/>
      <c r="AO4" s="2497"/>
      <c r="AP4" s="2497"/>
      <c r="AQ4" s="2497"/>
      <c r="AR4" s="2497"/>
      <c r="AS4" s="2497"/>
      <c r="AT4" s="2497"/>
      <c r="AU4" s="2497"/>
      <c r="AV4" s="2497"/>
      <c r="AW4" s="2497"/>
      <c r="AY4" s="1383"/>
      <c r="AZ4" s="1377" t="s">
        <v>1510</v>
      </c>
      <c r="BA4" s="632"/>
      <c r="BB4" s="632"/>
      <c r="BC4" s="632"/>
      <c r="BD4" s="632"/>
      <c r="BE4" s="632"/>
      <c r="BF4" s="632"/>
      <c r="BG4" s="1384"/>
      <c r="BH4" s="612"/>
      <c r="BI4" s="2475"/>
      <c r="BJ4" s="2475"/>
      <c r="BK4" s="2475"/>
      <c r="BL4" s="2475"/>
      <c r="BM4" s="2475"/>
      <c r="BN4" s="612"/>
    </row>
    <row r="5" spans="1:66" ht="15" customHeight="1">
      <c r="A5" s="433"/>
      <c r="B5" s="2442" t="s">
        <v>1494</v>
      </c>
      <c r="C5" s="2442"/>
      <c r="D5" s="2442"/>
      <c r="E5" s="2442"/>
      <c r="F5" s="2442"/>
      <c r="G5" s="2442"/>
      <c r="H5" s="2442"/>
      <c r="I5" s="2442"/>
      <c r="J5" s="2442"/>
      <c r="K5" s="2442"/>
      <c r="L5" s="2442"/>
      <c r="M5" s="2442"/>
      <c r="N5" s="2442"/>
      <c r="O5" s="2442"/>
      <c r="P5" s="2442"/>
      <c r="Q5" s="2442"/>
      <c r="R5" s="2442"/>
      <c r="S5" s="2442"/>
      <c r="T5" s="2442"/>
      <c r="U5" s="2442"/>
      <c r="V5" s="2498" t="str">
        <f>B5</f>
        <v>Nom de votre répertoire ICI….....Mode d'emploi colonne AZ</v>
      </c>
      <c r="W5" s="2498"/>
      <c r="X5" s="2498"/>
      <c r="Y5" s="2498"/>
      <c r="Z5" s="2498"/>
      <c r="AA5" s="2498"/>
      <c r="AB5" s="2498"/>
      <c r="AC5" s="2498"/>
      <c r="AD5" s="2498"/>
      <c r="AE5" s="2498"/>
      <c r="AF5" s="2498"/>
      <c r="AG5" s="2498"/>
      <c r="AH5" s="2498"/>
      <c r="AI5" s="2498"/>
      <c r="AJ5" s="2498"/>
      <c r="AK5" s="2498"/>
      <c r="AL5" s="2498"/>
      <c r="AM5" s="2498"/>
      <c r="AN5" s="2498"/>
      <c r="AO5" s="2498"/>
      <c r="AP5" s="2498"/>
      <c r="AQ5" s="2498"/>
      <c r="AR5" s="2498"/>
      <c r="AS5" s="2498"/>
      <c r="AT5" s="2498"/>
      <c r="AU5" s="2498"/>
      <c r="AV5" s="2498"/>
      <c r="AW5" s="2498"/>
      <c r="AY5" s="1383"/>
      <c r="AZ5" s="1377" t="s">
        <v>1509</v>
      </c>
      <c r="BA5" s="632"/>
      <c r="BB5" s="632"/>
      <c r="BC5" s="632"/>
      <c r="BD5" s="632"/>
      <c r="BE5" s="632"/>
      <c r="BF5" s="632"/>
      <c r="BG5" s="1384"/>
      <c r="BH5" s="612"/>
      <c r="BI5" s="2475"/>
      <c r="BJ5" s="2475"/>
      <c r="BK5" s="2475"/>
      <c r="BL5" s="2475"/>
      <c r="BM5" s="2475"/>
      <c r="BN5" s="612"/>
    </row>
    <row r="6" spans="1:66" ht="18" customHeight="1">
      <c r="A6" s="433"/>
      <c r="B6" s="2442"/>
      <c r="C6" s="2442"/>
      <c r="D6" s="2442"/>
      <c r="E6" s="2442"/>
      <c r="F6" s="2442"/>
      <c r="G6" s="2442"/>
      <c r="H6" s="2442"/>
      <c r="I6" s="2442"/>
      <c r="J6" s="2442"/>
      <c r="K6" s="2442"/>
      <c r="L6" s="2442"/>
      <c r="M6" s="2442"/>
      <c r="N6" s="2442"/>
      <c r="O6" s="2442"/>
      <c r="P6" s="2442"/>
      <c r="Q6" s="2442"/>
      <c r="R6" s="2442"/>
      <c r="S6" s="2442"/>
      <c r="T6" s="2442"/>
      <c r="U6" s="2442"/>
      <c r="V6" s="2498"/>
      <c r="W6" s="2498"/>
      <c r="X6" s="2498"/>
      <c r="Y6" s="2498"/>
      <c r="Z6" s="2498"/>
      <c r="AA6" s="2498"/>
      <c r="AB6" s="2498"/>
      <c r="AC6" s="2498"/>
      <c r="AD6" s="2498"/>
      <c r="AE6" s="2498"/>
      <c r="AF6" s="2498"/>
      <c r="AG6" s="2498"/>
      <c r="AH6" s="2498"/>
      <c r="AI6" s="2498"/>
      <c r="AJ6" s="2498"/>
      <c r="AK6" s="2498"/>
      <c r="AL6" s="2498"/>
      <c r="AM6" s="2498"/>
      <c r="AN6" s="2498"/>
      <c r="AO6" s="2498"/>
      <c r="AP6" s="2498"/>
      <c r="AQ6" s="2498"/>
      <c r="AR6" s="2498"/>
      <c r="AS6" s="2498"/>
      <c r="AT6" s="2498"/>
      <c r="AU6" s="2498"/>
      <c r="AV6" s="2498"/>
      <c r="AW6" s="2498"/>
      <c r="AY6" s="1383"/>
      <c r="AZ6" s="1377" t="s">
        <v>1511</v>
      </c>
      <c r="BA6" s="632"/>
      <c r="BB6" s="632"/>
      <c r="BC6" s="632"/>
      <c r="BD6" s="632"/>
      <c r="BE6" s="632"/>
      <c r="BF6" s="632"/>
      <c r="BG6" s="1384"/>
      <c r="BH6" s="612"/>
      <c r="BI6" s="2475"/>
      <c r="BJ6" s="2475"/>
      <c r="BK6" s="2475"/>
      <c r="BL6" s="2475"/>
      <c r="BM6" s="2475"/>
      <c r="BN6" s="612"/>
    </row>
    <row r="7" spans="1:66" ht="18.75" customHeight="1" thickBot="1">
      <c r="A7" s="433"/>
      <c r="B7" s="2442"/>
      <c r="C7" s="2442"/>
      <c r="D7" s="2442"/>
      <c r="E7" s="2442"/>
      <c r="F7" s="2442"/>
      <c r="G7" s="2442"/>
      <c r="H7" s="2442"/>
      <c r="I7" s="2442"/>
      <c r="J7" s="2442"/>
      <c r="K7" s="2442"/>
      <c r="L7" s="2442"/>
      <c r="M7" s="2442"/>
      <c r="N7" s="2442"/>
      <c r="O7" s="2442"/>
      <c r="P7" s="2442"/>
      <c r="Q7" s="2442"/>
      <c r="R7" s="2442"/>
      <c r="S7" s="2442"/>
      <c r="T7" s="2442"/>
      <c r="U7" s="2442"/>
      <c r="V7" s="2498"/>
      <c r="W7" s="2498"/>
      <c r="X7" s="2498"/>
      <c r="Y7" s="2498"/>
      <c r="Z7" s="2498"/>
      <c r="AA7" s="2498"/>
      <c r="AB7" s="2498"/>
      <c r="AC7" s="2498"/>
      <c r="AD7" s="2498"/>
      <c r="AE7" s="2498"/>
      <c r="AF7" s="2498"/>
      <c r="AG7" s="2498"/>
      <c r="AH7" s="2498"/>
      <c r="AI7" s="2498"/>
      <c r="AJ7" s="2498"/>
      <c r="AK7" s="2498"/>
      <c r="AL7" s="2498"/>
      <c r="AM7" s="2498"/>
      <c r="AN7" s="2498"/>
      <c r="AO7" s="2498"/>
      <c r="AP7" s="2498"/>
      <c r="AQ7" s="2498"/>
      <c r="AR7" s="2498"/>
      <c r="AS7" s="2498"/>
      <c r="AT7" s="2498"/>
      <c r="AU7" s="2498"/>
      <c r="AV7" s="2498"/>
      <c r="AW7" s="2498"/>
      <c r="AY7" s="1385"/>
      <c r="AZ7" s="1386"/>
      <c r="BA7" s="1386"/>
      <c r="BB7" s="1386"/>
      <c r="BC7" s="1386"/>
      <c r="BD7" s="1386"/>
      <c r="BE7" s="1386"/>
      <c r="BF7" s="1386"/>
      <c r="BG7" s="1415"/>
      <c r="BH7" s="612"/>
      <c r="BI7" s="2475"/>
      <c r="BJ7" s="2475"/>
      <c r="BK7" s="2475"/>
      <c r="BL7" s="2475"/>
      <c r="BM7" s="2475"/>
      <c r="BN7" s="612"/>
    </row>
    <row r="8" spans="1:66" ht="15.75" customHeight="1" thickTop="1">
      <c r="A8" s="433"/>
      <c r="B8" s="2442"/>
      <c r="C8" s="2442"/>
      <c r="D8" s="2442"/>
      <c r="E8" s="2442"/>
      <c r="F8" s="2442"/>
      <c r="G8" s="2442"/>
      <c r="H8" s="2442"/>
      <c r="I8" s="2442"/>
      <c r="J8" s="2442"/>
      <c r="K8" s="2442"/>
      <c r="L8" s="2442"/>
      <c r="M8" s="2442"/>
      <c r="N8" s="2442"/>
      <c r="O8" s="2442"/>
      <c r="P8" s="2442"/>
      <c r="Q8" s="2442"/>
      <c r="R8" s="2442"/>
      <c r="S8" s="2442"/>
      <c r="T8" s="2442"/>
      <c r="U8" s="2442"/>
      <c r="V8" s="2498"/>
      <c r="W8" s="2498"/>
      <c r="X8" s="2498"/>
      <c r="Y8" s="2498"/>
      <c r="Z8" s="2498"/>
      <c r="AA8" s="2498"/>
      <c r="AB8" s="2498"/>
      <c r="AC8" s="2498"/>
      <c r="AD8" s="2498"/>
      <c r="AE8" s="2498"/>
      <c r="AF8" s="2498"/>
      <c r="AG8" s="2498"/>
      <c r="AH8" s="2498"/>
      <c r="AI8" s="2498"/>
      <c r="AJ8" s="2498"/>
      <c r="AK8" s="2498"/>
      <c r="AL8" s="2498"/>
      <c r="AM8" s="2498"/>
      <c r="AN8" s="2498"/>
      <c r="AO8" s="2498"/>
      <c r="AP8" s="2498"/>
      <c r="AQ8" s="2498"/>
      <c r="AR8" s="2498"/>
      <c r="AS8" s="2498"/>
      <c r="AT8" s="2498"/>
      <c r="AU8" s="2498"/>
      <c r="AV8" s="2498"/>
      <c r="AW8" s="2498"/>
      <c r="AY8" s="612"/>
      <c r="AZ8" s="612"/>
      <c r="BA8" s="612"/>
      <c r="BB8" s="612"/>
      <c r="BC8" s="612"/>
      <c r="BD8" s="612"/>
      <c r="BE8" s="612"/>
      <c r="BF8" s="612"/>
      <c r="BG8" s="612"/>
      <c r="BH8" s="612"/>
      <c r="BI8" s="612"/>
      <c r="BJ8" s="612"/>
      <c r="BK8" s="612"/>
      <c r="BL8" s="612"/>
      <c r="BM8" s="612"/>
      <c r="BN8" s="612"/>
    </row>
    <row r="9" spans="1:66" ht="15" customHeight="1">
      <c r="A9" s="433"/>
      <c r="B9" s="2443"/>
      <c r="C9" s="2443"/>
      <c r="D9" s="2443"/>
      <c r="E9" s="2443"/>
      <c r="F9" s="2443"/>
      <c r="G9" s="2443"/>
      <c r="H9" s="2443"/>
      <c r="I9" s="2443"/>
      <c r="J9" s="2443"/>
      <c r="K9" s="2443"/>
      <c r="L9" s="2443"/>
      <c r="M9" s="2443"/>
      <c r="N9" s="2443"/>
      <c r="O9" s="2443"/>
      <c r="P9" s="2443"/>
      <c r="Q9" s="2443"/>
      <c r="R9" s="2443"/>
      <c r="S9" s="2443"/>
      <c r="T9" s="2443"/>
      <c r="U9" s="2443"/>
      <c r="V9" s="2499"/>
      <c r="W9" s="2499"/>
      <c r="X9" s="2499"/>
      <c r="Y9" s="2499"/>
      <c r="Z9" s="2499"/>
      <c r="AA9" s="2499"/>
      <c r="AB9" s="2499"/>
      <c r="AC9" s="2499"/>
      <c r="AD9" s="2499"/>
      <c r="AE9" s="2499"/>
      <c r="AF9" s="2499"/>
      <c r="AG9" s="2499"/>
      <c r="AH9" s="2499"/>
      <c r="AI9" s="2499"/>
      <c r="AJ9" s="2499"/>
      <c r="AK9" s="2499"/>
      <c r="AL9" s="2499"/>
      <c r="AM9" s="2499"/>
      <c r="AN9" s="2499"/>
      <c r="AO9" s="2499"/>
      <c r="AP9" s="2499"/>
      <c r="AQ9" s="2499"/>
      <c r="AR9" s="2499"/>
      <c r="AS9" s="2499"/>
      <c r="AT9" s="2499"/>
      <c r="AU9" s="2499"/>
      <c r="AV9" s="2499"/>
      <c r="AW9" s="2499"/>
      <c r="AY9" s="612"/>
      <c r="AZ9" s="612"/>
      <c r="BA9" s="612"/>
      <c r="BB9" s="612"/>
      <c r="BC9" s="612"/>
      <c r="BD9" s="612"/>
      <c r="BE9" s="612"/>
      <c r="BF9" s="612"/>
      <c r="BG9" s="612"/>
      <c r="BH9" s="612"/>
      <c r="BI9" s="612"/>
      <c r="BJ9" s="612"/>
      <c r="BK9" s="612"/>
      <c r="BL9" s="612"/>
      <c r="BM9" s="612"/>
      <c r="BN9" s="612"/>
    </row>
    <row r="10" spans="1:66" ht="15.75" customHeight="1">
      <c r="A10" s="433"/>
      <c r="B10" s="2500" t="s">
        <v>907</v>
      </c>
      <c r="C10" s="2500"/>
      <c r="D10" s="2500"/>
      <c r="E10" s="1416" t="s">
        <v>908</v>
      </c>
      <c r="F10" s="1420">
        <f>G21+1</f>
        <v>378</v>
      </c>
      <c r="G10" s="1038">
        <v>1</v>
      </c>
      <c r="H10" s="1039" t="str">
        <f>G378</f>
        <v>Saisissez le nom du plat et de l'Auteur</v>
      </c>
      <c r="I10" s="1039"/>
      <c r="J10" s="1039"/>
      <c r="K10" s="1039"/>
      <c r="L10" s="1039"/>
      <c r="M10" s="1039"/>
      <c r="N10" s="1039"/>
      <c r="O10" s="1039"/>
      <c r="P10" s="1040"/>
      <c r="Q10" s="1040"/>
      <c r="R10" s="1040"/>
      <c r="S10" s="1416"/>
      <c r="T10" s="1416" t="s">
        <v>908</v>
      </c>
      <c r="U10" s="1420">
        <f>V21+1</f>
        <v>548</v>
      </c>
      <c r="V10" s="1402">
        <v>6</v>
      </c>
      <c r="W10" s="1039" t="str">
        <f>G548</f>
        <v>Saisissez le nom du plat et de l'Auteur</v>
      </c>
      <c r="X10" s="1039"/>
      <c r="Y10" s="1039"/>
      <c r="Z10" s="1039"/>
      <c r="AA10" s="1039"/>
      <c r="AB10" s="1039"/>
      <c r="AC10" s="1039"/>
      <c r="AD10" s="1039"/>
      <c r="AE10" s="1417"/>
      <c r="AF10" s="1416" t="s">
        <v>908</v>
      </c>
      <c r="AG10" s="1420">
        <f>AK21+1</f>
        <v>718</v>
      </c>
      <c r="AH10" s="1408">
        <v>11</v>
      </c>
      <c r="AI10" s="1395" t="str">
        <f>G718</f>
        <v>Saisissez le nom du plat et de l'Auteur</v>
      </c>
      <c r="AJ10" s="1395"/>
      <c r="AK10" s="1395"/>
      <c r="AL10" s="1395"/>
      <c r="AM10" s="1395"/>
      <c r="AN10" s="1395"/>
      <c r="AO10" s="1395"/>
      <c r="AP10" s="1395"/>
      <c r="AQ10" s="1395"/>
      <c r="AR10" s="1040"/>
      <c r="AS10" s="1040"/>
      <c r="AT10" s="1040"/>
      <c r="AU10" s="434"/>
      <c r="AV10" s="434"/>
      <c r="AW10" s="434"/>
      <c r="AY10" s="1372">
        <f>ROW()</f>
        <v>10</v>
      </c>
      <c r="AZ10" s="1371" t="s">
        <v>1498</v>
      </c>
      <c r="BA10" s="2477" t="s">
        <v>1496</v>
      </c>
      <c r="BB10" s="2477"/>
      <c r="BC10" s="2478"/>
      <c r="BD10" s="612"/>
      <c r="BE10" s="612" t="s">
        <v>1506</v>
      </c>
      <c r="BF10" s="612"/>
      <c r="BG10" s="612"/>
      <c r="BH10" s="612"/>
      <c r="BI10" s="612"/>
      <c r="BJ10" s="612"/>
      <c r="BK10" s="612"/>
      <c r="BL10" s="612"/>
      <c r="BM10" s="612"/>
      <c r="BN10" s="612"/>
    </row>
    <row r="11" spans="1:66" ht="15.75" customHeight="1">
      <c r="A11" s="433"/>
      <c r="B11" s="2500"/>
      <c r="C11" s="2500"/>
      <c r="D11" s="2500"/>
      <c r="E11" s="1416" t="s">
        <v>908</v>
      </c>
      <c r="F11" s="1420">
        <f>J21+1</f>
        <v>412</v>
      </c>
      <c r="G11" s="1400">
        <v>2</v>
      </c>
      <c r="H11" s="1395" t="str">
        <f>G412</f>
        <v>Saisissez le nom du plat et de l'Auteur</v>
      </c>
      <c r="I11" s="1395"/>
      <c r="J11" s="1395"/>
      <c r="K11" s="1395"/>
      <c r="L11" s="1395"/>
      <c r="M11" s="1395"/>
      <c r="N11" s="1395"/>
      <c r="O11" s="1395"/>
      <c r="P11" s="1040"/>
      <c r="Q11" s="1040"/>
      <c r="R11" s="1040"/>
      <c r="S11" s="1416"/>
      <c r="T11" s="1416" t="s">
        <v>908</v>
      </c>
      <c r="U11" s="1420">
        <f>Y21+1</f>
        <v>582</v>
      </c>
      <c r="V11" s="1405">
        <v>7</v>
      </c>
      <c r="W11" s="1395" t="str">
        <f>G582</f>
        <v>Saisissez le nom du plat et de l'Auteur</v>
      </c>
      <c r="X11" s="1395"/>
      <c r="Y11" s="1395"/>
      <c r="Z11" s="1395"/>
      <c r="AA11" s="1395"/>
      <c r="AB11" s="1395"/>
      <c r="AC11" s="1395"/>
      <c r="AD11" s="1395"/>
      <c r="AE11" s="1417"/>
      <c r="AF11" s="1416" t="s">
        <v>908</v>
      </c>
      <c r="AG11" s="1420">
        <f>AN21+1</f>
        <v>752</v>
      </c>
      <c r="AH11" s="1399">
        <v>12</v>
      </c>
      <c r="AI11" s="1395" t="str">
        <f>G752</f>
        <v>Saisissez le nom du plat et de l'Auteur</v>
      </c>
      <c r="AJ11" s="1395"/>
      <c r="AK11" s="1395"/>
      <c r="AL11" s="1395"/>
      <c r="AM11" s="1395"/>
      <c r="AN11" s="1395"/>
      <c r="AO11" s="1395"/>
      <c r="AP11" s="1395"/>
      <c r="AQ11" s="1395"/>
      <c r="AR11" s="1040"/>
      <c r="AS11" s="1040"/>
      <c r="AT11" s="1040"/>
      <c r="AU11" s="434"/>
      <c r="AV11" s="434"/>
      <c r="AW11" s="434"/>
      <c r="AY11" s="1372">
        <f>ROW()</f>
        <v>11</v>
      </c>
      <c r="AZ11" s="1371" t="s">
        <v>1498</v>
      </c>
      <c r="BA11" s="2479"/>
      <c r="BB11" s="2479"/>
      <c r="BC11" s="2480"/>
      <c r="BD11" s="612"/>
      <c r="BE11" s="1373">
        <v>10</v>
      </c>
      <c r="BF11" s="1036" t="s">
        <v>908</v>
      </c>
      <c r="BG11" s="1037">
        <v>378</v>
      </c>
      <c r="BH11" s="1038">
        <v>1</v>
      </c>
      <c r="BI11" s="1039" t="s">
        <v>237</v>
      </c>
      <c r="BJ11" s="1039"/>
      <c r="BK11" s="2481" t="s">
        <v>1505</v>
      </c>
      <c r="BL11" s="2481"/>
      <c r="BM11" s="2481"/>
      <c r="BN11" s="612"/>
    </row>
    <row r="12" spans="1:66" ht="15.75" customHeight="1">
      <c r="A12" s="433"/>
      <c r="B12" s="2500"/>
      <c r="C12" s="2500"/>
      <c r="D12" s="2500"/>
      <c r="E12" s="1416" t="s">
        <v>908</v>
      </c>
      <c r="F12" s="1420">
        <f>M21+1</f>
        <v>446</v>
      </c>
      <c r="G12" s="1396">
        <v>3</v>
      </c>
      <c r="H12" s="1395" t="str">
        <f>G446</f>
        <v>Saisissez le nom du plat et de l'Auteur</v>
      </c>
      <c r="I12" s="1395"/>
      <c r="J12" s="1395"/>
      <c r="K12" s="1395"/>
      <c r="L12" s="1395"/>
      <c r="M12" s="1395"/>
      <c r="N12" s="1395"/>
      <c r="O12" s="1395"/>
      <c r="P12" s="1040"/>
      <c r="Q12" s="1040"/>
      <c r="R12" s="1040"/>
      <c r="S12" s="1416"/>
      <c r="T12" s="1416" t="s">
        <v>908</v>
      </c>
      <c r="U12" s="1420">
        <f>AB21+1</f>
        <v>616</v>
      </c>
      <c r="V12" s="1406">
        <v>8</v>
      </c>
      <c r="W12" s="1395" t="str">
        <f>G616</f>
        <v>Saisissez le nom du plat et de l'Auteur</v>
      </c>
      <c r="X12" s="1395"/>
      <c r="Y12" s="1395"/>
      <c r="Z12" s="1395"/>
      <c r="AA12" s="1395"/>
      <c r="AB12" s="1395"/>
      <c r="AC12" s="1395"/>
      <c r="AD12" s="1395"/>
      <c r="AE12" s="1417"/>
      <c r="AF12" s="1416" t="s">
        <v>908</v>
      </c>
      <c r="AG12" s="1420">
        <f>AQ21+1</f>
        <v>786</v>
      </c>
      <c r="AH12" s="1403">
        <v>13</v>
      </c>
      <c r="AI12" s="1395" t="str">
        <f>G786</f>
        <v>Saisissez le nom du plat et de l'Auteur</v>
      </c>
      <c r="AJ12" s="1395"/>
      <c r="AK12" s="1395"/>
      <c r="AL12" s="1395"/>
      <c r="AM12" s="1395"/>
      <c r="AN12" s="1395"/>
      <c r="AO12" s="1395"/>
      <c r="AP12" s="1395"/>
      <c r="AQ12" s="1395"/>
      <c r="AR12" s="1040"/>
      <c r="AS12" s="1040"/>
      <c r="AT12" s="1040"/>
      <c r="AU12" s="434"/>
      <c r="AV12" s="434"/>
      <c r="AW12" s="434"/>
      <c r="AY12" s="1372">
        <f>ROW()</f>
        <v>12</v>
      </c>
      <c r="AZ12" s="1371" t="s">
        <v>1498</v>
      </c>
      <c r="BA12" s="2479"/>
      <c r="BB12" s="2479"/>
      <c r="BC12" s="2480"/>
      <c r="BD12" s="612"/>
      <c r="BE12" s="612"/>
      <c r="BF12" s="612"/>
      <c r="BG12" s="612"/>
      <c r="BH12" s="612"/>
      <c r="BI12" s="612"/>
      <c r="BJ12" s="612"/>
      <c r="BK12" s="2481"/>
      <c r="BL12" s="2481"/>
      <c r="BM12" s="2481"/>
      <c r="BN12" s="612"/>
    </row>
    <row r="13" spans="1:66" ht="15.75" customHeight="1">
      <c r="A13" s="433"/>
      <c r="B13" s="2500"/>
      <c r="C13" s="2500"/>
      <c r="D13" s="2500"/>
      <c r="E13" s="1416" t="s">
        <v>908</v>
      </c>
      <c r="F13" s="1420">
        <f>P21+1</f>
        <v>480</v>
      </c>
      <c r="G13" s="1401">
        <v>4</v>
      </c>
      <c r="H13" s="1395" t="str">
        <f>G480</f>
        <v>Saisissez le nom du plat et de l'Auteur</v>
      </c>
      <c r="I13" s="1395"/>
      <c r="J13" s="1395"/>
      <c r="K13" s="1395"/>
      <c r="L13" s="1395"/>
      <c r="M13" s="1395"/>
      <c r="N13" s="1395"/>
      <c r="O13" s="1395"/>
      <c r="P13" s="1040"/>
      <c r="Q13" s="1040"/>
      <c r="R13" s="1040"/>
      <c r="S13" s="1416"/>
      <c r="T13" s="1416" t="s">
        <v>908</v>
      </c>
      <c r="U13" s="1420">
        <f>AE21+1</f>
        <v>650</v>
      </c>
      <c r="V13" s="1407">
        <v>9</v>
      </c>
      <c r="W13" s="1395" t="str">
        <f>G650</f>
        <v>Saisissez le nom du plat et de l'Auteur</v>
      </c>
      <c r="X13" s="1395"/>
      <c r="Y13" s="1395"/>
      <c r="Z13" s="1395"/>
      <c r="AA13" s="1395"/>
      <c r="AB13" s="1395"/>
      <c r="AC13" s="1395"/>
      <c r="AD13" s="1395"/>
      <c r="AE13" s="1418"/>
      <c r="AF13" s="1419" t="s">
        <v>908</v>
      </c>
      <c r="AG13" s="1421">
        <f>AT21+1</f>
        <v>752</v>
      </c>
      <c r="AH13" s="1404">
        <v>14</v>
      </c>
      <c r="AI13" s="1395" t="str">
        <f>G820</f>
        <v>Saisissez le nom du plat et de l'Auteur</v>
      </c>
      <c r="AJ13" s="1395"/>
      <c r="AK13" s="1395"/>
      <c r="AL13" s="1395"/>
      <c r="AM13" s="1395"/>
      <c r="AN13" s="1395"/>
      <c r="AO13" s="1395"/>
      <c r="AP13" s="1395"/>
      <c r="AQ13" s="1395"/>
      <c r="AR13" s="1040"/>
      <c r="AS13" s="1040"/>
      <c r="AT13" s="1040"/>
      <c r="AU13" s="434"/>
      <c r="AV13" s="434"/>
      <c r="AW13" s="434"/>
      <c r="AY13" s="1372">
        <f>ROW()</f>
        <v>13</v>
      </c>
      <c r="AZ13" s="1371" t="s">
        <v>1498</v>
      </c>
      <c r="BA13" s="2479"/>
      <c r="BB13" s="2479"/>
      <c r="BC13" s="2480"/>
      <c r="BD13" s="612"/>
      <c r="BE13" s="612"/>
      <c r="BF13" s="612"/>
      <c r="BG13" s="612"/>
      <c r="BH13" s="612"/>
      <c r="BI13" s="612"/>
      <c r="BJ13" s="612"/>
      <c r="BK13" s="2481"/>
      <c r="BL13" s="2481"/>
      <c r="BM13" s="2481"/>
      <c r="BN13" s="612"/>
    </row>
    <row r="14" spans="1:66" ht="15.75" customHeight="1">
      <c r="A14" s="433"/>
      <c r="B14" s="2500"/>
      <c r="C14" s="2500"/>
      <c r="D14" s="2500"/>
      <c r="E14" s="1416" t="s">
        <v>908</v>
      </c>
      <c r="F14" s="1420">
        <f>S21+1</f>
        <v>514</v>
      </c>
      <c r="G14" s="1397">
        <v>5</v>
      </c>
      <c r="H14" s="1395" t="str">
        <f>G514</f>
        <v>Saisissez le nom du plat et de l'Auteur</v>
      </c>
      <c r="I14" s="1395"/>
      <c r="J14" s="1395"/>
      <c r="K14" s="1395"/>
      <c r="L14" s="1395"/>
      <c r="M14" s="1395"/>
      <c r="N14" s="1395"/>
      <c r="O14" s="1395"/>
      <c r="P14" s="1040"/>
      <c r="Q14" s="1040"/>
      <c r="R14" s="1040"/>
      <c r="S14" s="1416"/>
      <c r="T14" s="1416" t="s">
        <v>908</v>
      </c>
      <c r="U14" s="1420">
        <f>AH21+1</f>
        <v>684</v>
      </c>
      <c r="V14" s="1398">
        <v>10</v>
      </c>
      <c r="W14" s="1395" t="str">
        <f>G684</f>
        <v>Saisissez le nom du plat et de l'Auteur</v>
      </c>
      <c r="X14" s="1395"/>
      <c r="Y14" s="1395"/>
      <c r="Z14" s="1395"/>
      <c r="AA14" s="1395"/>
      <c r="AB14" s="1395"/>
      <c r="AC14" s="1395"/>
      <c r="AD14" s="1395"/>
      <c r="AE14" s="1418"/>
      <c r="AF14" s="1419" t="s">
        <v>908</v>
      </c>
      <c r="AG14" s="1421">
        <f>AW21+1</f>
        <v>854</v>
      </c>
      <c r="AH14" s="1050">
        <v>15</v>
      </c>
      <c r="AI14" s="1395" t="str">
        <f>G854</f>
        <v>Saisissez le nom du plat et de l'Auteur</v>
      </c>
      <c r="AJ14" s="1395"/>
      <c r="AK14" s="1395"/>
      <c r="AL14" s="1395"/>
      <c r="AM14" s="1395"/>
      <c r="AN14" s="1395"/>
      <c r="AO14" s="1395"/>
      <c r="AP14" s="1395"/>
      <c r="AQ14" s="1395"/>
      <c r="AR14" s="1040"/>
      <c r="AS14" s="1040"/>
      <c r="AT14" s="1040"/>
      <c r="AU14" s="434"/>
      <c r="AV14" s="434"/>
      <c r="AW14" s="434"/>
      <c r="AY14" s="1372">
        <f>ROW()</f>
        <v>14</v>
      </c>
      <c r="AZ14" s="1371" t="s">
        <v>1498</v>
      </c>
      <c r="BA14" s="2479"/>
      <c r="BB14" s="2479"/>
      <c r="BC14" s="2480"/>
      <c r="BD14" s="612"/>
      <c r="BE14" s="612"/>
      <c r="BF14" s="612"/>
      <c r="BG14" s="612"/>
      <c r="BH14" s="612"/>
      <c r="BI14" s="612"/>
      <c r="BJ14" s="612"/>
      <c r="BK14" s="612"/>
      <c r="BL14" s="612"/>
      <c r="BM14" s="612"/>
      <c r="BN14" s="612"/>
    </row>
    <row r="15" spans="1:66" ht="15.75" customHeight="1">
      <c r="A15" s="433"/>
      <c r="B15" s="2500"/>
      <c r="C15" s="2500"/>
      <c r="D15" s="2500"/>
      <c r="E15" s="1395"/>
      <c r="F15" s="1395"/>
      <c r="G15" s="1395"/>
      <c r="H15" s="1395"/>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434"/>
      <c r="AE15" s="434"/>
      <c r="AF15" s="434"/>
      <c r="AG15" s="434"/>
      <c r="AH15" s="434"/>
      <c r="AI15" s="1395"/>
      <c r="AJ15" s="1395"/>
      <c r="AK15" s="1395"/>
      <c r="AL15" s="1395"/>
      <c r="AM15" s="1395"/>
      <c r="AN15" s="1395"/>
      <c r="AO15" s="1395"/>
      <c r="AP15" s="445"/>
      <c r="AQ15" s="445"/>
      <c r="AR15" s="434"/>
      <c r="AS15" s="434"/>
      <c r="AT15" s="434"/>
      <c r="AU15" s="434"/>
      <c r="AV15" s="434"/>
      <c r="AW15" s="434"/>
      <c r="AY15" s="1372">
        <f>ROW()</f>
        <v>15</v>
      </c>
      <c r="AZ15" s="1371" t="s">
        <v>1498</v>
      </c>
      <c r="BA15" s="2479"/>
      <c r="BB15" s="2479"/>
      <c r="BC15" s="2480"/>
      <c r="BD15" s="612"/>
      <c r="BE15" s="612" t="s">
        <v>1506</v>
      </c>
      <c r="BF15" s="612"/>
      <c r="BG15" s="612"/>
      <c r="BH15" s="612"/>
      <c r="BI15" s="612"/>
      <c r="BJ15" s="612"/>
      <c r="BK15" s="612"/>
      <c r="BL15" s="612"/>
      <c r="BM15" s="612"/>
      <c r="BN15" s="612"/>
    </row>
    <row r="16" spans="1:66" ht="15.75" customHeight="1">
      <c r="A16" s="433"/>
      <c r="B16" s="2500"/>
      <c r="C16" s="2500"/>
      <c r="D16" s="2500"/>
      <c r="E16" s="2452">
        <v>1</v>
      </c>
      <c r="F16" s="2452"/>
      <c r="G16" s="2452"/>
      <c r="H16" s="2501">
        <v>2</v>
      </c>
      <c r="I16" s="2501"/>
      <c r="J16" s="2501"/>
      <c r="K16" s="2502">
        <v>3</v>
      </c>
      <c r="L16" s="2502"/>
      <c r="M16" s="2502"/>
      <c r="N16" s="2503">
        <v>4</v>
      </c>
      <c r="O16" s="2503"/>
      <c r="P16" s="2503"/>
      <c r="Q16" s="2422">
        <v>5</v>
      </c>
      <c r="R16" s="2422"/>
      <c r="S16" s="2422"/>
      <c r="T16" s="2504">
        <v>6</v>
      </c>
      <c r="U16" s="2504"/>
      <c r="V16" s="2504"/>
      <c r="W16" s="2509">
        <v>7</v>
      </c>
      <c r="X16" s="2509"/>
      <c r="Y16" s="2509"/>
      <c r="Z16" s="2510">
        <v>8</v>
      </c>
      <c r="AA16" s="2510"/>
      <c r="AB16" s="2510"/>
      <c r="AC16" s="2507">
        <v>9</v>
      </c>
      <c r="AD16" s="2507"/>
      <c r="AE16" s="2507"/>
      <c r="AF16" s="2410">
        <v>10</v>
      </c>
      <c r="AG16" s="2410"/>
      <c r="AH16" s="2410"/>
      <c r="AI16" s="2508">
        <v>11</v>
      </c>
      <c r="AJ16" s="2508"/>
      <c r="AK16" s="2508"/>
      <c r="AL16" s="2412">
        <v>12</v>
      </c>
      <c r="AM16" s="2412"/>
      <c r="AN16" s="2412"/>
      <c r="AO16" s="2505">
        <v>13</v>
      </c>
      <c r="AP16" s="2505"/>
      <c r="AQ16" s="2505"/>
      <c r="AR16" s="2506">
        <v>14</v>
      </c>
      <c r="AS16" s="2506"/>
      <c r="AT16" s="2506"/>
      <c r="AU16" s="2462">
        <v>15</v>
      </c>
      <c r="AV16" s="2462"/>
      <c r="AW16" s="2462"/>
      <c r="AY16" s="1372">
        <f>ROW()</f>
        <v>16</v>
      </c>
      <c r="AZ16" s="1371" t="s">
        <v>1498</v>
      </c>
      <c r="BA16" s="2479"/>
      <c r="BB16" s="2479"/>
      <c r="BC16" s="2480"/>
      <c r="BD16" s="612"/>
      <c r="BE16" s="1373">
        <f>ROW()</f>
        <v>16</v>
      </c>
      <c r="BF16" s="2452">
        <v>1</v>
      </c>
      <c r="BG16" s="2452"/>
      <c r="BH16" s="2452"/>
      <c r="BI16" s="612" t="s">
        <v>1504</v>
      </c>
      <c r="BJ16" s="612"/>
      <c r="BK16" s="612"/>
      <c r="BL16" s="612"/>
      <c r="BM16" s="612"/>
      <c r="BN16" s="612"/>
    </row>
    <row r="17" spans="1:66" ht="27" customHeight="1">
      <c r="A17" s="433"/>
      <c r="B17" s="2512" t="s">
        <v>909</v>
      </c>
      <c r="C17" s="2512"/>
      <c r="D17" s="2513"/>
      <c r="E17" s="2514" t="str">
        <f>H10</f>
        <v>Saisissez le nom du plat et de l'Auteur</v>
      </c>
      <c r="F17" s="2515"/>
      <c r="G17" s="2516"/>
      <c r="H17" s="2514" t="str">
        <f>H11</f>
        <v>Saisissez le nom du plat et de l'Auteur</v>
      </c>
      <c r="I17" s="2515"/>
      <c r="J17" s="2516"/>
      <c r="K17" s="2514" t="str">
        <f>H12</f>
        <v>Saisissez le nom du plat et de l'Auteur</v>
      </c>
      <c r="L17" s="2515"/>
      <c r="M17" s="2516"/>
      <c r="N17" s="2514" t="str">
        <f>H13</f>
        <v>Saisissez le nom du plat et de l'Auteur</v>
      </c>
      <c r="O17" s="2515"/>
      <c r="P17" s="2516"/>
      <c r="Q17" s="2514" t="str">
        <f>H14</f>
        <v>Saisissez le nom du plat et de l'Auteur</v>
      </c>
      <c r="R17" s="2515"/>
      <c r="S17" s="2516"/>
      <c r="T17" s="2514" t="str">
        <f>W10</f>
        <v>Saisissez le nom du plat et de l'Auteur</v>
      </c>
      <c r="U17" s="2515"/>
      <c r="V17" s="2516"/>
      <c r="W17" s="2514" t="str">
        <f>W11</f>
        <v>Saisissez le nom du plat et de l'Auteur</v>
      </c>
      <c r="X17" s="2515"/>
      <c r="Y17" s="2516"/>
      <c r="Z17" s="2514" t="str">
        <f>W12</f>
        <v>Saisissez le nom du plat et de l'Auteur</v>
      </c>
      <c r="AA17" s="2515"/>
      <c r="AB17" s="2516"/>
      <c r="AC17" s="2514" t="str">
        <f>W13</f>
        <v>Saisissez le nom du plat et de l'Auteur</v>
      </c>
      <c r="AD17" s="2515"/>
      <c r="AE17" s="2516"/>
      <c r="AF17" s="2514" t="str">
        <f>W14</f>
        <v>Saisissez le nom du plat et de l'Auteur</v>
      </c>
      <c r="AG17" s="2515"/>
      <c r="AH17" s="2516"/>
      <c r="AI17" s="2514" t="str">
        <f>AI10</f>
        <v>Saisissez le nom du plat et de l'Auteur</v>
      </c>
      <c r="AJ17" s="2515"/>
      <c r="AK17" s="2516"/>
      <c r="AL17" s="2514" t="str">
        <f>AI11</f>
        <v>Saisissez le nom du plat et de l'Auteur</v>
      </c>
      <c r="AM17" s="2515"/>
      <c r="AN17" s="2516"/>
      <c r="AO17" s="2514" t="str">
        <f>AI12</f>
        <v>Saisissez le nom du plat et de l'Auteur</v>
      </c>
      <c r="AP17" s="2515"/>
      <c r="AQ17" s="2516"/>
      <c r="AR17" s="2514" t="str">
        <f>AI13</f>
        <v>Saisissez le nom du plat et de l'Auteur</v>
      </c>
      <c r="AS17" s="2515"/>
      <c r="AT17" s="2516"/>
      <c r="AU17" s="2514" t="str">
        <f>AI14</f>
        <v>Saisissez le nom du plat et de l'Auteur</v>
      </c>
      <c r="AV17" s="2515"/>
      <c r="AW17" s="2516"/>
      <c r="AY17" s="1372">
        <f>ROW()</f>
        <v>17</v>
      </c>
      <c r="AZ17" s="1371" t="s">
        <v>1498</v>
      </c>
      <c r="BA17" s="2479"/>
      <c r="BB17" s="2479"/>
      <c r="BC17" s="2480"/>
      <c r="BD17" s="612"/>
      <c r="BE17" s="612"/>
      <c r="BF17" s="612"/>
      <c r="BG17" s="612"/>
      <c r="BH17" s="612"/>
      <c r="BI17" s="612"/>
      <c r="BJ17" s="612"/>
      <c r="BK17" s="612"/>
      <c r="BL17" s="612"/>
      <c r="BM17" s="612"/>
      <c r="BN17" s="612"/>
    </row>
    <row r="18" spans="1:66" ht="29.25" customHeight="1">
      <c r="A18" s="433"/>
      <c r="B18" s="2512"/>
      <c r="C18" s="2512"/>
      <c r="D18" s="2513"/>
      <c r="E18" s="1051">
        <f>D378</f>
        <v>1</v>
      </c>
      <c r="F18" s="2517" t="str">
        <f>C378</f>
        <v>couverts</v>
      </c>
      <c r="G18" s="2518"/>
      <c r="H18" s="1051">
        <f>D412</f>
        <v>1</v>
      </c>
      <c r="I18" s="2517" t="str">
        <f>C412</f>
        <v>couverts</v>
      </c>
      <c r="J18" s="2518"/>
      <c r="K18" s="1051">
        <f>D446</f>
        <v>1</v>
      </c>
      <c r="L18" s="2517" t="str">
        <f>C446</f>
        <v>couverts</v>
      </c>
      <c r="M18" s="2518"/>
      <c r="N18" s="1051">
        <f>D480</f>
        <v>1</v>
      </c>
      <c r="O18" s="2517" t="str">
        <f>C480</f>
        <v>couverts</v>
      </c>
      <c r="P18" s="2518"/>
      <c r="Q18" s="1051">
        <f>D514</f>
        <v>1</v>
      </c>
      <c r="R18" s="2517" t="str">
        <f>C514</f>
        <v>couverts</v>
      </c>
      <c r="S18" s="2518"/>
      <c r="T18" s="1051">
        <f>D548</f>
        <v>1</v>
      </c>
      <c r="U18" s="2517" t="str">
        <f>C548</f>
        <v>couverts</v>
      </c>
      <c r="V18" s="2518"/>
      <c r="W18" s="1051">
        <f>D582</f>
        <v>1</v>
      </c>
      <c r="X18" s="2517" t="str">
        <f>C582</f>
        <v>couverts</v>
      </c>
      <c r="Y18" s="2518"/>
      <c r="Z18" s="1051">
        <f>D616</f>
        <v>1</v>
      </c>
      <c r="AA18" s="2517" t="str">
        <f>C616</f>
        <v>couverts</v>
      </c>
      <c r="AB18" s="2518"/>
      <c r="AC18" s="1051">
        <f>D650</f>
        <v>1</v>
      </c>
      <c r="AD18" s="2517" t="str">
        <f>C650</f>
        <v>couverts</v>
      </c>
      <c r="AE18" s="2518"/>
      <c r="AF18" s="1051">
        <f>D684</f>
        <v>1</v>
      </c>
      <c r="AG18" s="2517" t="str">
        <f>C684</f>
        <v>couverts</v>
      </c>
      <c r="AH18" s="2518"/>
      <c r="AI18" s="1051">
        <f>D718</f>
        <v>1</v>
      </c>
      <c r="AJ18" s="2517" t="str">
        <f>C718</f>
        <v>couverts</v>
      </c>
      <c r="AK18" s="2518"/>
      <c r="AL18" s="1051">
        <f>D752</f>
        <v>1</v>
      </c>
      <c r="AM18" s="2517" t="str">
        <f>C752</f>
        <v>couverts</v>
      </c>
      <c r="AN18" s="2518"/>
      <c r="AO18" s="1051">
        <f>D786</f>
        <v>1</v>
      </c>
      <c r="AP18" s="2517" t="str">
        <f>C786</f>
        <v>couverts</v>
      </c>
      <c r="AQ18" s="2518"/>
      <c r="AR18" s="1051">
        <f>D820</f>
        <v>1</v>
      </c>
      <c r="AS18" s="2517" t="str">
        <f>C820</f>
        <v>couverts</v>
      </c>
      <c r="AT18" s="2518"/>
      <c r="AU18" s="1051">
        <f>D854</f>
        <v>1</v>
      </c>
      <c r="AV18" s="2517" t="str">
        <f>C854</f>
        <v>couverts</v>
      </c>
      <c r="AW18" s="2518"/>
      <c r="AY18" s="1372">
        <f>ROW()</f>
        <v>18</v>
      </c>
      <c r="AZ18" s="1371" t="s">
        <v>1498</v>
      </c>
      <c r="BA18" s="2479"/>
      <c r="BB18" s="2479"/>
      <c r="BC18" s="2480"/>
      <c r="BD18" s="612"/>
      <c r="BE18" s="612"/>
      <c r="BF18" s="612"/>
      <c r="BG18" s="612"/>
      <c r="BH18" s="612"/>
      <c r="BI18" s="612"/>
      <c r="BJ18" s="612"/>
      <c r="BK18" s="612"/>
      <c r="BL18" s="612"/>
      <c r="BM18" s="612"/>
      <c r="BN18" s="612"/>
    </row>
    <row r="19" spans="1:66" ht="15.75" customHeight="1">
      <c r="A19" s="433"/>
      <c r="B19" s="2408" t="s">
        <v>307</v>
      </c>
      <c r="C19" s="2408"/>
      <c r="D19" s="2519"/>
      <c r="E19" s="2398">
        <v>10</v>
      </c>
      <c r="F19" s="2399"/>
      <c r="G19" s="2511"/>
      <c r="H19" s="2398">
        <v>10</v>
      </c>
      <c r="I19" s="2399"/>
      <c r="J19" s="2511"/>
      <c r="K19" s="2398">
        <v>10</v>
      </c>
      <c r="L19" s="2399"/>
      <c r="M19" s="2511"/>
      <c r="N19" s="2398">
        <v>10</v>
      </c>
      <c r="O19" s="2399"/>
      <c r="P19" s="2511"/>
      <c r="Q19" s="2398">
        <v>10</v>
      </c>
      <c r="R19" s="2399"/>
      <c r="S19" s="2511"/>
      <c r="T19" s="2398">
        <v>10</v>
      </c>
      <c r="U19" s="2399"/>
      <c r="V19" s="2511"/>
      <c r="W19" s="2398">
        <v>10</v>
      </c>
      <c r="X19" s="2399"/>
      <c r="Y19" s="2511"/>
      <c r="Z19" s="2398">
        <v>10</v>
      </c>
      <c r="AA19" s="2399"/>
      <c r="AB19" s="2511"/>
      <c r="AC19" s="2398">
        <v>10</v>
      </c>
      <c r="AD19" s="2399"/>
      <c r="AE19" s="2511"/>
      <c r="AF19" s="2398">
        <v>10</v>
      </c>
      <c r="AG19" s="2399"/>
      <c r="AH19" s="2511"/>
      <c r="AI19" s="2398">
        <v>10</v>
      </c>
      <c r="AJ19" s="2399"/>
      <c r="AK19" s="2511"/>
      <c r="AL19" s="2398">
        <v>10</v>
      </c>
      <c r="AM19" s="2399"/>
      <c r="AN19" s="2511"/>
      <c r="AO19" s="2398">
        <v>10</v>
      </c>
      <c r="AP19" s="2399"/>
      <c r="AQ19" s="2511"/>
      <c r="AR19" s="2398">
        <v>10</v>
      </c>
      <c r="AS19" s="2399"/>
      <c r="AT19" s="2511"/>
      <c r="AU19" s="2398">
        <v>10</v>
      </c>
      <c r="AV19" s="2399"/>
      <c r="AW19" s="2511"/>
      <c r="AY19" s="2482" t="s">
        <v>1498</v>
      </c>
      <c r="AZ19" s="2482" t="s">
        <v>1498</v>
      </c>
      <c r="BA19" s="2484" t="s">
        <v>1497</v>
      </c>
      <c r="BB19" s="2484"/>
      <c r="BC19" s="2485"/>
      <c r="BD19" s="612"/>
      <c r="BE19" s="612"/>
      <c r="BF19" s="612"/>
      <c r="BG19" s="612"/>
      <c r="BH19" s="612"/>
      <c r="BI19" s="612"/>
      <c r="BJ19" s="612"/>
      <c r="BK19" s="612"/>
      <c r="BL19" s="612"/>
      <c r="BM19" s="612"/>
      <c r="BN19" s="612"/>
    </row>
    <row r="20" spans="1:66" ht="29.25" customHeight="1">
      <c r="A20" s="433"/>
      <c r="B20" s="2408"/>
      <c r="C20" s="2408"/>
      <c r="D20" s="2519"/>
      <c r="E20" s="2398"/>
      <c r="F20" s="2399"/>
      <c r="G20" s="2511"/>
      <c r="H20" s="2398"/>
      <c r="I20" s="2399"/>
      <c r="J20" s="2511"/>
      <c r="K20" s="2398"/>
      <c r="L20" s="2399"/>
      <c r="M20" s="2511"/>
      <c r="N20" s="2398"/>
      <c r="O20" s="2399"/>
      <c r="P20" s="2511"/>
      <c r="Q20" s="2398"/>
      <c r="R20" s="2399"/>
      <c r="S20" s="2511"/>
      <c r="T20" s="2398"/>
      <c r="U20" s="2399"/>
      <c r="V20" s="2511"/>
      <c r="W20" s="2398"/>
      <c r="X20" s="2399"/>
      <c r="Y20" s="2511"/>
      <c r="Z20" s="2398"/>
      <c r="AA20" s="2399"/>
      <c r="AB20" s="2511"/>
      <c r="AC20" s="2398"/>
      <c r="AD20" s="2399"/>
      <c r="AE20" s="2511"/>
      <c r="AF20" s="2398"/>
      <c r="AG20" s="2399"/>
      <c r="AH20" s="2511"/>
      <c r="AI20" s="2398"/>
      <c r="AJ20" s="2399"/>
      <c r="AK20" s="2511"/>
      <c r="AL20" s="2398"/>
      <c r="AM20" s="2399"/>
      <c r="AN20" s="2511"/>
      <c r="AO20" s="2398"/>
      <c r="AP20" s="2399"/>
      <c r="AQ20" s="2511"/>
      <c r="AR20" s="2398"/>
      <c r="AS20" s="2399"/>
      <c r="AT20" s="2511"/>
      <c r="AU20" s="2398"/>
      <c r="AV20" s="2399"/>
      <c r="AW20" s="2511"/>
      <c r="AY20" s="2483"/>
      <c r="AZ20" s="2483"/>
      <c r="BA20" s="2486"/>
      <c r="BB20" s="2486"/>
      <c r="BC20" s="2487"/>
      <c r="BD20" s="612"/>
      <c r="BE20" s="612" t="s">
        <v>1506</v>
      </c>
      <c r="BF20" s="612"/>
      <c r="BG20" s="612"/>
      <c r="BH20" s="612"/>
      <c r="BI20" s="612"/>
      <c r="BJ20" s="612"/>
      <c r="BK20" s="612"/>
      <c r="BL20" s="612"/>
      <c r="BM20" s="612"/>
      <c r="BN20" s="612"/>
    </row>
    <row r="21" spans="1:66" ht="16.5" customHeight="1">
      <c r="A21" s="433"/>
      <c r="B21" s="2520" t="s">
        <v>910</v>
      </c>
      <c r="C21" s="2522" t="s">
        <v>171</v>
      </c>
      <c r="D21" s="2524" t="s">
        <v>911</v>
      </c>
      <c r="E21" s="1052"/>
      <c r="F21" s="1053" t="s">
        <v>912</v>
      </c>
      <c r="G21" s="1054">
        <f>A377</f>
        <v>377</v>
      </c>
      <c r="H21" s="1052"/>
      <c r="I21" s="1053" t="s">
        <v>912</v>
      </c>
      <c r="J21" s="1054">
        <f>A411</f>
        <v>411</v>
      </c>
      <c r="K21" s="1052"/>
      <c r="L21" s="1053" t="s">
        <v>912</v>
      </c>
      <c r="M21" s="1054">
        <f>A445</f>
        <v>445</v>
      </c>
      <c r="N21" s="1052"/>
      <c r="O21" s="1053" t="s">
        <v>912</v>
      </c>
      <c r="P21" s="1054">
        <f>A479</f>
        <v>479</v>
      </c>
      <c r="Q21" s="1052"/>
      <c r="R21" s="1053" t="s">
        <v>912</v>
      </c>
      <c r="S21" s="1054">
        <f>A513</f>
        <v>513</v>
      </c>
      <c r="T21" s="1052"/>
      <c r="U21" s="1053" t="s">
        <v>912</v>
      </c>
      <c r="V21" s="1054">
        <f>A547</f>
        <v>547</v>
      </c>
      <c r="W21" s="1052"/>
      <c r="X21" s="1053" t="s">
        <v>912</v>
      </c>
      <c r="Y21" s="1054">
        <f>A581</f>
        <v>581</v>
      </c>
      <c r="Z21" s="1052"/>
      <c r="AA21" s="1053" t="s">
        <v>912</v>
      </c>
      <c r="AB21" s="1054">
        <f>A615</f>
        <v>615</v>
      </c>
      <c r="AC21" s="1052"/>
      <c r="AD21" s="1053" t="s">
        <v>912</v>
      </c>
      <c r="AE21" s="1054">
        <f>A649</f>
        <v>649</v>
      </c>
      <c r="AF21" s="1052"/>
      <c r="AG21" s="1053" t="s">
        <v>912</v>
      </c>
      <c r="AH21" s="1054">
        <f>A683</f>
        <v>683</v>
      </c>
      <c r="AI21" s="1052"/>
      <c r="AJ21" s="1053" t="s">
        <v>912</v>
      </c>
      <c r="AK21" s="1054">
        <f>A717</f>
        <v>717</v>
      </c>
      <c r="AL21" s="1052"/>
      <c r="AM21" s="1053" t="s">
        <v>912</v>
      </c>
      <c r="AN21" s="1054">
        <f>A751</f>
        <v>751</v>
      </c>
      <c r="AO21" s="1052"/>
      <c r="AP21" s="1053" t="s">
        <v>912</v>
      </c>
      <c r="AQ21" s="1054">
        <f>A785</f>
        <v>785</v>
      </c>
      <c r="AR21" s="1052"/>
      <c r="AS21" s="1053" t="s">
        <v>912</v>
      </c>
      <c r="AT21" s="1054">
        <f>A751</f>
        <v>751</v>
      </c>
      <c r="AU21" s="1052"/>
      <c r="AV21" s="1053" t="s">
        <v>912</v>
      </c>
      <c r="AW21" s="1054">
        <f>A853</f>
        <v>853</v>
      </c>
      <c r="AY21" s="1372">
        <f>ROW()</f>
        <v>21</v>
      </c>
      <c r="AZ21" s="1371" t="s">
        <v>1498</v>
      </c>
      <c r="BA21" s="2488" t="s">
        <v>1496</v>
      </c>
      <c r="BB21" s="2488"/>
      <c r="BC21" s="2489"/>
      <c r="BD21" s="612"/>
      <c r="BE21" s="1373">
        <f>ROW()</f>
        <v>21</v>
      </c>
      <c r="BF21" s="1052"/>
      <c r="BG21" s="1053" t="s">
        <v>912</v>
      </c>
      <c r="BH21" s="1054">
        <v>377</v>
      </c>
      <c r="BI21" s="612"/>
      <c r="BJ21" s="612"/>
      <c r="BK21" s="612"/>
      <c r="BL21" s="612"/>
      <c r="BM21" s="612"/>
      <c r="BN21" s="612"/>
    </row>
    <row r="22" spans="1:66" ht="16.5" customHeight="1">
      <c r="A22" s="433"/>
      <c r="B22" s="2521"/>
      <c r="C22" s="2523"/>
      <c r="D22" s="2525"/>
      <c r="E22" s="1055">
        <f>E18</f>
        <v>1</v>
      </c>
      <c r="F22" s="1056"/>
      <c r="G22" s="1057">
        <f>E19</f>
        <v>10</v>
      </c>
      <c r="H22" s="1055">
        <f>H18</f>
        <v>1</v>
      </c>
      <c r="I22" s="1056"/>
      <c r="J22" s="1057">
        <f>H19</f>
        <v>10</v>
      </c>
      <c r="K22" s="1055">
        <f>K18</f>
        <v>1</v>
      </c>
      <c r="L22" s="1056"/>
      <c r="M22" s="1057">
        <f>K19</f>
        <v>10</v>
      </c>
      <c r="N22" s="1055">
        <f>N18</f>
        <v>1</v>
      </c>
      <c r="O22" s="1056"/>
      <c r="P22" s="1057">
        <f>N19</f>
        <v>10</v>
      </c>
      <c r="Q22" s="1055">
        <f>Q18</f>
        <v>1</v>
      </c>
      <c r="R22" s="1056"/>
      <c r="S22" s="1057">
        <f>Q19</f>
        <v>10</v>
      </c>
      <c r="T22" s="1055">
        <f>T18</f>
        <v>1</v>
      </c>
      <c r="U22" s="1056"/>
      <c r="V22" s="1057">
        <f>T19</f>
        <v>10</v>
      </c>
      <c r="W22" s="1055">
        <f>W18</f>
        <v>1</v>
      </c>
      <c r="X22" s="1056"/>
      <c r="Y22" s="1057">
        <f>W19</f>
        <v>10</v>
      </c>
      <c r="Z22" s="1055">
        <f>Z18</f>
        <v>1</v>
      </c>
      <c r="AA22" s="1056"/>
      <c r="AB22" s="1057">
        <f>Z19</f>
        <v>10</v>
      </c>
      <c r="AC22" s="1055">
        <f>AC18</f>
        <v>1</v>
      </c>
      <c r="AD22" s="1056"/>
      <c r="AE22" s="1057">
        <f>AC19</f>
        <v>10</v>
      </c>
      <c r="AF22" s="1055">
        <f>AF18</f>
        <v>1</v>
      </c>
      <c r="AG22" s="1056"/>
      <c r="AH22" s="1057">
        <f>AF19</f>
        <v>10</v>
      </c>
      <c r="AI22" s="1055">
        <f>AI18</f>
        <v>1</v>
      </c>
      <c r="AJ22" s="1056"/>
      <c r="AK22" s="1057">
        <f>AI19</f>
        <v>10</v>
      </c>
      <c r="AL22" s="1055">
        <f>AL18</f>
        <v>1</v>
      </c>
      <c r="AM22" s="1056"/>
      <c r="AN22" s="1057">
        <f>AL19</f>
        <v>10</v>
      </c>
      <c r="AO22" s="1055">
        <f>AO18</f>
        <v>1</v>
      </c>
      <c r="AP22" s="1056"/>
      <c r="AQ22" s="1057">
        <f>AO19</f>
        <v>10</v>
      </c>
      <c r="AR22" s="1055">
        <f>AR18</f>
        <v>1</v>
      </c>
      <c r="AS22" s="1056"/>
      <c r="AT22" s="1057">
        <f>AR19</f>
        <v>10</v>
      </c>
      <c r="AU22" s="1055">
        <f>AU18</f>
        <v>1</v>
      </c>
      <c r="AV22" s="1056"/>
      <c r="AW22" s="1057">
        <f>AU19</f>
        <v>10</v>
      </c>
      <c r="AY22" s="1372">
        <f>ROW()</f>
        <v>22</v>
      </c>
      <c r="AZ22" s="1371" t="s">
        <v>1498</v>
      </c>
      <c r="BA22" s="2490"/>
      <c r="BB22" s="2490"/>
      <c r="BC22" s="2491"/>
      <c r="BD22" s="612"/>
      <c r="BF22" s="2492" t="s">
        <v>1507</v>
      </c>
      <c r="BG22" s="2493"/>
      <c r="BH22" s="1054">
        <v>853</v>
      </c>
      <c r="BI22" s="612"/>
      <c r="BJ22" s="612"/>
      <c r="BK22" s="612"/>
      <c r="BL22" s="612"/>
      <c r="BM22" s="612"/>
      <c r="BN22" s="612"/>
    </row>
    <row r="23" spans="1:66" ht="18.75">
      <c r="A23" s="1058"/>
      <c r="B23" s="1352"/>
      <c r="C23" s="1409"/>
      <c r="D23" s="1410"/>
      <c r="E23" s="1062" t="str">
        <f>IF(A23=E16,D23,"")</f>
        <v/>
      </c>
      <c r="F23" s="1063" t="str">
        <f>IF(A23=E16,C23,"")</f>
        <v/>
      </c>
      <c r="G23" s="1064" t="str">
        <f>IF(ISTEXT(E23),E23,(E23/E22)*G22)</f>
        <v/>
      </c>
      <c r="H23" s="1062" t="str">
        <f>IF(A23=H16,D23,"")</f>
        <v/>
      </c>
      <c r="I23" s="1065" t="str">
        <f>IF(A23=H16,C23,"")</f>
        <v/>
      </c>
      <c r="J23" s="1066" t="str">
        <f>IF(ISTEXT(H23),H23,(H23/H22)*J22)</f>
        <v/>
      </c>
      <c r="K23" s="1062" t="str">
        <f>IF(A23=K16,D23,"")</f>
        <v/>
      </c>
      <c r="L23" s="1067" t="str">
        <f>IF(A23=K16,C23,"")</f>
        <v/>
      </c>
      <c r="M23" s="1068" t="str">
        <f>IF(ISTEXT(K23),K23,(K23/K22)*M22)</f>
        <v/>
      </c>
      <c r="N23" s="1062" t="str">
        <f>IF(A23=N16,D23,"")</f>
        <v/>
      </c>
      <c r="O23" s="1069" t="str">
        <f>IF(A23=N16,C23,"")</f>
        <v/>
      </c>
      <c r="P23" s="1070" t="str">
        <f>IF(ISTEXT(N23),N23,(N23/N22)*P22)</f>
        <v/>
      </c>
      <c r="Q23" s="1062" t="str">
        <f>IF(A23=Q16,D23,"")</f>
        <v/>
      </c>
      <c r="R23" s="1071" t="str">
        <f>IF(A23=Q16,C23,"")</f>
        <v/>
      </c>
      <c r="S23" s="1072" t="str">
        <f>IF(ISTEXT(Q23),Q23,(Q23/Q22)*S22)</f>
        <v/>
      </c>
      <c r="T23" s="1062" t="str">
        <f>IF(A23=T16,D23,"")</f>
        <v/>
      </c>
      <c r="U23" s="1073" t="str">
        <f>IF(A23=T16,C23,"")</f>
        <v/>
      </c>
      <c r="V23" s="1074" t="str">
        <f>IF(ISTEXT(T23),T23,(T23/T22)*V22)</f>
        <v/>
      </c>
      <c r="W23" s="1062" t="str">
        <f>IF(A23=W16,D23,"")</f>
        <v/>
      </c>
      <c r="X23" s="1075" t="str">
        <f>IF(A23=W16,C23,"")</f>
        <v/>
      </c>
      <c r="Y23" s="1076" t="str">
        <f>IF(ISTEXT(W23),W23,(W23/W22)*Y22)</f>
        <v/>
      </c>
      <c r="Z23" s="1062" t="str">
        <f>IF(A23=Z16,D23,"")</f>
        <v/>
      </c>
      <c r="AA23" s="1077" t="str">
        <f>IF(A23=Z16,C23,"")</f>
        <v/>
      </c>
      <c r="AB23" s="1078" t="str">
        <f>IF(ISTEXT(Z23),Z23,(Z23/Z22)*AB22)</f>
        <v/>
      </c>
      <c r="AC23" s="1062" t="str">
        <f>IF(A23=AC16,D23,"")</f>
        <v/>
      </c>
      <c r="AD23" s="1079" t="str">
        <f>IF(A23=AC16,C23,"")</f>
        <v/>
      </c>
      <c r="AE23" s="1080" t="str">
        <f>IF(ISTEXT(AC23),AC23,(AC23/AC22)*AE22)</f>
        <v/>
      </c>
      <c r="AF23" s="1062" t="str">
        <f>IF(A23=AF16,D23,"")</f>
        <v/>
      </c>
      <c r="AG23" s="1081" t="str">
        <f>IF(A23=AF16,C23,"")</f>
        <v/>
      </c>
      <c r="AH23" s="1082" t="str">
        <f>IF(ISTEXT(AF23),AF23,(AF23/AF22)*AH22)</f>
        <v/>
      </c>
      <c r="AI23" s="1062" t="str">
        <f>IF(A23=AI16,D23,"")</f>
        <v/>
      </c>
      <c r="AJ23" s="1083" t="str">
        <f>IF(A23=AI16,C23,"")</f>
        <v/>
      </c>
      <c r="AK23" s="1084" t="str">
        <f>IF(ISTEXT(AI23),AI23,(AI23/AI22)*AK22)</f>
        <v/>
      </c>
      <c r="AL23" s="1062" t="str">
        <f>IF(A23=AL16,D23,"")</f>
        <v/>
      </c>
      <c r="AM23" s="1085" t="str">
        <f>IF(A23=AL16,C23,"")</f>
        <v/>
      </c>
      <c r="AN23" s="1086" t="str">
        <f>IF(ISTEXT(AL23),AL23,(AL23/AL22)*AN22)</f>
        <v/>
      </c>
      <c r="AO23" s="1062" t="str">
        <f>IF(A23=AO16,D23,"")</f>
        <v/>
      </c>
      <c r="AP23" s="1087" t="str">
        <f>IF(A23=AO16,C23,"")</f>
        <v/>
      </c>
      <c r="AQ23" s="1088" t="str">
        <f>IF(ISTEXT(AO23),AO23,(AO23/AO22)*AQ22)</f>
        <v/>
      </c>
      <c r="AR23" s="1062" t="str">
        <f>IF(A23=AR16,D23,"")</f>
        <v/>
      </c>
      <c r="AS23" s="1089" t="str">
        <f>IF(A23=AR16,C23,"")</f>
        <v/>
      </c>
      <c r="AT23" s="1090" t="str">
        <f>IF(ISTEXT(AR23),AR23,(AR23/AR22)*AT22)</f>
        <v/>
      </c>
      <c r="AU23" s="1062" t="str">
        <f>IF(A23=AU16,D23,"")</f>
        <v/>
      </c>
      <c r="AV23" s="1091" t="str">
        <f>IF(A23=AU16,C23,"")</f>
        <v/>
      </c>
      <c r="AW23" s="1092" t="str">
        <f>IF(ISTEXT(AU23),AU23,(AU23/AU22)*AW22)</f>
        <v/>
      </c>
      <c r="AY23" s="612"/>
      <c r="AZ23" s="612"/>
      <c r="BA23" s="612"/>
      <c r="BB23" s="612"/>
      <c r="BC23" s="612"/>
      <c r="BD23" s="612"/>
      <c r="BE23" s="612"/>
      <c r="BF23" s="612"/>
      <c r="BG23" s="612"/>
      <c r="BH23" s="612"/>
      <c r="BI23" s="612"/>
      <c r="BJ23" s="612"/>
      <c r="BK23" s="612"/>
      <c r="BL23" s="612"/>
      <c r="BM23" s="612"/>
      <c r="BN23" s="612"/>
    </row>
    <row r="24" spans="1:66" ht="18.75">
      <c r="A24" s="1412" t="s">
        <v>186</v>
      </c>
      <c r="B24" s="1411" t="s">
        <v>187</v>
      </c>
      <c r="C24" s="1413" t="s">
        <v>268</v>
      </c>
      <c r="D24" s="1414" t="s">
        <v>290</v>
      </c>
      <c r="E24" s="1062" t="str">
        <f>IF(A24=E16,D24,"")</f>
        <v/>
      </c>
      <c r="F24" s="1063" t="str">
        <f>IF(A24=E16,C24,"")</f>
        <v/>
      </c>
      <c r="G24" s="1064" t="str">
        <f>IF(ISTEXT(E24),E24,(E24/E22)*G22)</f>
        <v/>
      </c>
      <c r="H24" s="1062" t="str">
        <f>IF(A24=H16,D24,"")</f>
        <v/>
      </c>
      <c r="I24" s="1065" t="str">
        <f>IF(A24=H16,C24,"")</f>
        <v/>
      </c>
      <c r="J24" s="1066" t="str">
        <f>IF(ISTEXT(H24),H24,(H24/H22)*J22)</f>
        <v/>
      </c>
      <c r="K24" s="1062" t="str">
        <f>IF(A24=K16,D24,"")</f>
        <v/>
      </c>
      <c r="L24" s="1067" t="str">
        <f>IF(A24=K16,C24,"")</f>
        <v/>
      </c>
      <c r="M24" s="1068" t="str">
        <f>IF(ISTEXT(K24),K24,(K24/K22)*M22)</f>
        <v/>
      </c>
      <c r="N24" s="1062" t="str">
        <f>IF(A24=N16,D24,"")</f>
        <v/>
      </c>
      <c r="O24" s="1069" t="str">
        <f>IF(A24=N16,C24,"")</f>
        <v/>
      </c>
      <c r="P24" s="1070" t="str">
        <f>IF(ISTEXT(N24),N24,(N24/N22)*P22)</f>
        <v/>
      </c>
      <c r="Q24" s="1062" t="str">
        <f>IF(A24=Q16,D24,"")</f>
        <v/>
      </c>
      <c r="R24" s="1071" t="str">
        <f>IF(A24=Q16,C24,"")</f>
        <v/>
      </c>
      <c r="S24" s="1072" t="str">
        <f>IF(ISTEXT(Q24),Q24,(Q24/Q22)*S22)</f>
        <v/>
      </c>
      <c r="T24" s="1062" t="str">
        <f>IF(A24=T16,D24,"")</f>
        <v/>
      </c>
      <c r="U24" s="1073" t="str">
        <f>IF(A24=T16,C24,"")</f>
        <v/>
      </c>
      <c r="V24" s="1074" t="str">
        <f>IF(ISTEXT(T24),T24,(T24/T22)*V22)</f>
        <v/>
      </c>
      <c r="W24" s="1062" t="str">
        <f>IF(A24=W16,D24,"")</f>
        <v/>
      </c>
      <c r="X24" s="1075" t="str">
        <f>IF(A24=W16,C24,"")</f>
        <v/>
      </c>
      <c r="Y24" s="1076" t="str">
        <f>IF(ISTEXT(W24),W24,(W24/W22)*Y22)</f>
        <v/>
      </c>
      <c r="Z24" s="1062" t="str">
        <f>IF(A24=Z16,D24,"")</f>
        <v/>
      </c>
      <c r="AA24" s="1077" t="str">
        <f>IF(A24=Z16,C24,"")</f>
        <v/>
      </c>
      <c r="AB24" s="1078" t="str">
        <f>IF(ISTEXT(Z24),Z24,(Z24/Z22)*AB22)</f>
        <v/>
      </c>
      <c r="AC24" s="1062" t="str">
        <f>IF(A24=AC16,D24,"")</f>
        <v/>
      </c>
      <c r="AD24" s="1079" t="str">
        <f>IF(A24=AC16,C24,"")</f>
        <v/>
      </c>
      <c r="AE24" s="1080" t="str">
        <f>IF(ISTEXT(AC24),AC24,(AC24/AC22)*AE22)</f>
        <v/>
      </c>
      <c r="AF24" s="1062" t="str">
        <f>IF(A24=AF16,D24,"")</f>
        <v/>
      </c>
      <c r="AG24" s="1081" t="str">
        <f>IF(A24=AF16,C24,"")</f>
        <v/>
      </c>
      <c r="AH24" s="1082" t="str">
        <f>IF(ISTEXT(AF24),AF24,(AF24/AF22)*AH22)</f>
        <v/>
      </c>
      <c r="AI24" s="1062" t="str">
        <f>IF(A24=AI16,D24,"")</f>
        <v/>
      </c>
      <c r="AJ24" s="1083" t="str">
        <f>IF(A24=AI16,C24,"")</f>
        <v/>
      </c>
      <c r="AK24" s="1084" t="str">
        <f>IF(ISTEXT(AI24),AI24,(AI24/AI22)*AK22)</f>
        <v/>
      </c>
      <c r="AL24" s="1062" t="str">
        <f>IF(A24=AL16,D24,"")</f>
        <v/>
      </c>
      <c r="AM24" s="1085" t="str">
        <f>IF(A24=AL16,C24,"")</f>
        <v/>
      </c>
      <c r="AN24" s="1086" t="str">
        <f>IF(ISTEXT(AL24),AL24,(AL24/AL22)*AN22)</f>
        <v/>
      </c>
      <c r="AO24" s="1062" t="str">
        <f>IF(A24=AO16,D24,"")</f>
        <v/>
      </c>
      <c r="AP24" s="1087" t="str">
        <f>IF(A24=AO16,C24,"")</f>
        <v/>
      </c>
      <c r="AQ24" s="1088" t="str">
        <f>IF(ISTEXT(AO24),AO24,(AO24/AO22)*AQ22)</f>
        <v/>
      </c>
      <c r="AR24" s="1062" t="str">
        <f>IF(A24=AR16,D24,"")</f>
        <v/>
      </c>
      <c r="AS24" s="1089" t="str">
        <f>IF(A24=AR16,C24,"")</f>
        <v/>
      </c>
      <c r="AT24" s="1090" t="str">
        <f>IF(ISTEXT(AR24),AR24,(AR24/AR22)*AT22)</f>
        <v/>
      </c>
      <c r="AU24" s="1062" t="str">
        <f>IF(A24=AU16,D24,"")</f>
        <v/>
      </c>
      <c r="AV24" s="1091" t="str">
        <f>IF(A24=AU16,C24,"")</f>
        <v/>
      </c>
      <c r="AW24" s="1092" t="str">
        <f>IF(ISTEXT(AU24),AU24,(AU24/AU22)*AW22)</f>
        <v/>
      </c>
      <c r="AY24" s="612"/>
      <c r="AZ24" s="1368" t="s">
        <v>913</v>
      </c>
      <c r="BA24" s="1368"/>
      <c r="BD24" s="612"/>
      <c r="BE24" s="612"/>
      <c r="BF24" s="612"/>
      <c r="BG24" s="612"/>
      <c r="BH24" s="612"/>
      <c r="BI24" s="612"/>
      <c r="BJ24" s="612"/>
      <c r="BK24" s="612"/>
      <c r="BL24" s="612"/>
      <c r="BM24" s="612"/>
      <c r="BN24" s="612"/>
    </row>
    <row r="25" spans="1:66" ht="18.75">
      <c r="A25" s="1058"/>
      <c r="B25" s="1352" t="s">
        <v>1520</v>
      </c>
      <c r="C25" s="1409"/>
      <c r="D25" s="1410"/>
      <c r="E25" s="1062" t="str">
        <f>IF(A25=E16,D25,"")</f>
        <v/>
      </c>
      <c r="F25" s="1063" t="str">
        <f>IF(A25=E16,C25,"")</f>
        <v/>
      </c>
      <c r="G25" s="1064" t="str">
        <f>IF(ISTEXT(E25),E25,(E25/E22)*G22)</f>
        <v/>
      </c>
      <c r="H25" s="1062" t="str">
        <f>IF(A25=H16,D25,"")</f>
        <v/>
      </c>
      <c r="I25" s="1065" t="str">
        <f>IF(A25=H16,C25,"")</f>
        <v/>
      </c>
      <c r="J25" s="1066" t="str">
        <f>IF(ISTEXT(H25),H25,(H25/H22)*J22)</f>
        <v/>
      </c>
      <c r="K25" s="1062" t="str">
        <f>IF(A25=K16,D25,"")</f>
        <v/>
      </c>
      <c r="L25" s="1067" t="str">
        <f>IF(A25=K16,C25,"")</f>
        <v/>
      </c>
      <c r="M25" s="1068" t="str">
        <f>IF(ISTEXT(K25),K25,(K25/K22)*M22)</f>
        <v/>
      </c>
      <c r="N25" s="1062" t="str">
        <f>IF(A25=N16,D25,"")</f>
        <v/>
      </c>
      <c r="O25" s="1069" t="str">
        <f>IF(A25=N16,C25,"")</f>
        <v/>
      </c>
      <c r="P25" s="1070" t="str">
        <f>IF(ISTEXT(N25),N25,(N25/N22)*P22)</f>
        <v/>
      </c>
      <c r="Q25" s="1062" t="str">
        <f>IF(A25=Q16,D25,"")</f>
        <v/>
      </c>
      <c r="R25" s="1071" t="str">
        <f>IF(A25=Q16,C25,"")</f>
        <v/>
      </c>
      <c r="S25" s="1072" t="str">
        <f>IF(ISTEXT(Q25),Q25,(Q25/Q22)*S22)</f>
        <v/>
      </c>
      <c r="T25" s="1062" t="str">
        <f>IF(A25=T16,D25,"")</f>
        <v/>
      </c>
      <c r="U25" s="1073" t="str">
        <f>IF(A25=T16,C25,"")</f>
        <v/>
      </c>
      <c r="V25" s="1074" t="str">
        <f>IF(ISTEXT(T25),T25,(T25/T22)*V22)</f>
        <v/>
      </c>
      <c r="W25" s="1062" t="str">
        <f>IF(A25=W16,D25,"")</f>
        <v/>
      </c>
      <c r="X25" s="1075" t="str">
        <f>IF(A25=W16,C25,"")</f>
        <v/>
      </c>
      <c r="Y25" s="1076" t="str">
        <f>IF(ISTEXT(W25),W25,(W25/W22)*Y22)</f>
        <v/>
      </c>
      <c r="Z25" s="1062" t="str">
        <f>IF(A25=Z16,D25,"")</f>
        <v/>
      </c>
      <c r="AA25" s="1077" t="str">
        <f>IF(A25=Z16,C25,"")</f>
        <v/>
      </c>
      <c r="AB25" s="1078" t="str">
        <f>IF(ISTEXT(Z25),Z25,(Z25/Z22)*AB22)</f>
        <v/>
      </c>
      <c r="AC25" s="1062" t="str">
        <f>IF(A25=AC16,D25,"")</f>
        <v/>
      </c>
      <c r="AD25" s="1079" t="str">
        <f>IF(A25=AC16,C25,"")</f>
        <v/>
      </c>
      <c r="AE25" s="1080" t="str">
        <f>IF(ISTEXT(AC25),AC25,(AC25/AC22)*AE22)</f>
        <v/>
      </c>
      <c r="AF25" s="1062" t="str">
        <f>IF(A25=AF16,D25,"")</f>
        <v/>
      </c>
      <c r="AG25" s="1081" t="str">
        <f>IF(A25=AF16,C25,"")</f>
        <v/>
      </c>
      <c r="AH25" s="1082" t="str">
        <f>IF(ISTEXT(AF25),AF25,(AF25/AF22)*AH22)</f>
        <v/>
      </c>
      <c r="AI25" s="1062" t="str">
        <f>IF(A25=AI16,D25,"")</f>
        <v/>
      </c>
      <c r="AJ25" s="1083" t="str">
        <f>IF(A25=AI16,C25,"")</f>
        <v/>
      </c>
      <c r="AK25" s="1084" t="str">
        <f>IF(ISTEXT(AI25),AI25,(AI25/AI22)*AK22)</f>
        <v/>
      </c>
      <c r="AL25" s="1062" t="str">
        <f>IF(A25=AL16,D25,"")</f>
        <v/>
      </c>
      <c r="AM25" s="1085" t="str">
        <f>IF(A25=AL16,C25,"")</f>
        <v/>
      </c>
      <c r="AN25" s="1086" t="str">
        <f>IF(ISTEXT(AL25),AL25,(AL25/AL22)*AN22)</f>
        <v/>
      </c>
      <c r="AO25" s="1062" t="str">
        <f>IF(A25=AO16,D25,"")</f>
        <v/>
      </c>
      <c r="AP25" s="1087" t="str">
        <f>IF(A25=AO16,C25,"")</f>
        <v/>
      </c>
      <c r="AQ25" s="1088" t="str">
        <f>IF(ISTEXT(AO25),AO25,(AO25/AO22)*AQ22)</f>
        <v/>
      </c>
      <c r="AR25" s="1062" t="str">
        <f>IF(A25=AR16,D25,"")</f>
        <v/>
      </c>
      <c r="AS25" s="1089" t="str">
        <f>IF(A25=AR16,C25,"")</f>
        <v/>
      </c>
      <c r="AT25" s="1090" t="str">
        <f>IF(ISTEXT(AR25),AR25,(AR25/AR22)*AT22)</f>
        <v/>
      </c>
      <c r="AU25" s="1062" t="str">
        <f>IF(A25=AU16,D25,"")</f>
        <v/>
      </c>
      <c r="AV25" s="1091" t="str">
        <f>IF(A25=AU16,C25,"")</f>
        <v/>
      </c>
      <c r="AW25" s="1092" t="str">
        <f>IF(ISTEXT(AU25),AU25,(AU25/AU22)*AW22)</f>
        <v/>
      </c>
      <c r="AY25" s="612"/>
      <c r="AZ25" s="1376" t="s">
        <v>186</v>
      </c>
      <c r="BA25" s="1369" t="s">
        <v>187</v>
      </c>
      <c r="BB25" s="1369" t="s">
        <v>268</v>
      </c>
      <c r="BC25" s="1369" t="s">
        <v>290</v>
      </c>
      <c r="BD25" s="612"/>
      <c r="BE25" s="612"/>
      <c r="BF25" s="612"/>
      <c r="BG25" s="612"/>
      <c r="BH25" s="612"/>
      <c r="BI25" s="612"/>
      <c r="BJ25" s="612"/>
      <c r="BK25" s="612"/>
      <c r="BL25" s="612"/>
      <c r="BM25" s="612"/>
      <c r="BN25" s="612"/>
    </row>
    <row r="26" spans="1:66" ht="18.75">
      <c r="A26" s="1058"/>
      <c r="B26" s="1352" t="s">
        <v>1521</v>
      </c>
      <c r="C26" s="1409"/>
      <c r="D26" s="1410"/>
      <c r="E26" s="1062" t="str">
        <f>IF(A26=E16,D26,"")</f>
        <v/>
      </c>
      <c r="F26" s="1063" t="str">
        <f>IF(A26=E16,C26,"")</f>
        <v/>
      </c>
      <c r="G26" s="1064" t="str">
        <f>IF(ISTEXT(E26),E26,(E26/E22)*G22)</f>
        <v/>
      </c>
      <c r="H26" s="1062" t="str">
        <f>IF(A26=H16,D26,"")</f>
        <v/>
      </c>
      <c r="I26" s="1065" t="str">
        <f>IF(A26=H16,C26,"")</f>
        <v/>
      </c>
      <c r="J26" s="1066" t="str">
        <f>IF(ISTEXT(H26),H26,(H26/H22)*J22)</f>
        <v/>
      </c>
      <c r="K26" s="1062" t="str">
        <f>IF(A26=K16,D26,"")</f>
        <v/>
      </c>
      <c r="L26" s="1067" t="str">
        <f>IF(A26=K16,C26,"")</f>
        <v/>
      </c>
      <c r="M26" s="1068" t="str">
        <f>IF(ISTEXT(K26),K26,(K26/K22)*M22)</f>
        <v/>
      </c>
      <c r="N26" s="1062" t="str">
        <f>IF(A26=N16,D26,"")</f>
        <v/>
      </c>
      <c r="O26" s="1069" t="str">
        <f>IF(A26=N16,C26,"")</f>
        <v/>
      </c>
      <c r="P26" s="1070" t="str">
        <f>IF(ISTEXT(N26),N26,(N26/N22)*P22)</f>
        <v/>
      </c>
      <c r="Q26" s="1062" t="str">
        <f>IF(A26=Q16,D26,"")</f>
        <v/>
      </c>
      <c r="R26" s="1071" t="str">
        <f>IF(A26=Q16,C26,"")</f>
        <v/>
      </c>
      <c r="S26" s="1072" t="str">
        <f>IF(ISTEXT(Q26),Q26,(Q26/Q22)*S22)</f>
        <v/>
      </c>
      <c r="T26" s="1062" t="str">
        <f>IF(A26=T16,D26,"")</f>
        <v/>
      </c>
      <c r="U26" s="1073" t="str">
        <f>IF(A26=T16,C26,"")</f>
        <v/>
      </c>
      <c r="V26" s="1074" t="str">
        <f>IF(ISTEXT(T26),T26,(T26/T22)*V22)</f>
        <v/>
      </c>
      <c r="W26" s="1062" t="str">
        <f>IF(A26=W16,D26,"")</f>
        <v/>
      </c>
      <c r="X26" s="1075" t="str">
        <f>IF(A26=W16,C26,"")</f>
        <v/>
      </c>
      <c r="Y26" s="1076" t="str">
        <f>IF(ISTEXT(W26),W26,(W26/W22)*Y22)</f>
        <v/>
      </c>
      <c r="Z26" s="1062" t="str">
        <f>IF(A26=Z16,D26,"")</f>
        <v/>
      </c>
      <c r="AA26" s="1077" t="str">
        <f>IF(A26=Z16,C26,"")</f>
        <v/>
      </c>
      <c r="AB26" s="1078" t="str">
        <f>IF(ISTEXT(Z26),Z26,(Z26/Z22)*AB22)</f>
        <v/>
      </c>
      <c r="AC26" s="1062" t="str">
        <f>IF(A26=AC16,D26,"")</f>
        <v/>
      </c>
      <c r="AD26" s="1079" t="str">
        <f>IF(A26=AC16,C26,"")</f>
        <v/>
      </c>
      <c r="AE26" s="1080" t="str">
        <f>IF(ISTEXT(AC26),AC26,(AC26/AC22)*AE22)</f>
        <v/>
      </c>
      <c r="AF26" s="1062" t="str">
        <f>IF(A26=AF16,D26,"")</f>
        <v/>
      </c>
      <c r="AG26" s="1081" t="str">
        <f>IF(A26=AF16,C26,"")</f>
        <v/>
      </c>
      <c r="AH26" s="1082" t="str">
        <f>IF(ISTEXT(AF26),AF26,(AF26/AF22)*AH22)</f>
        <v/>
      </c>
      <c r="AI26" s="1062" t="str">
        <f>IF(A26=AI16,D26,"")</f>
        <v/>
      </c>
      <c r="AJ26" s="1083" t="str">
        <f>IF(A26=AI16,C26,"")</f>
        <v/>
      </c>
      <c r="AK26" s="1084" t="str">
        <f>IF(ISTEXT(AI26),AI26,(AI26/AI22)*AK22)</f>
        <v/>
      </c>
      <c r="AL26" s="1062" t="str">
        <f>IF(A26=AL16,D26,"")</f>
        <v/>
      </c>
      <c r="AM26" s="1085" t="str">
        <f>IF(A26=AL16,C26,"")</f>
        <v/>
      </c>
      <c r="AN26" s="1086" t="str">
        <f>IF(ISTEXT(AL26),AL26,(AL26/AL22)*AN22)</f>
        <v/>
      </c>
      <c r="AO26" s="1062" t="str">
        <f>IF(A26=AO16,D26,"")</f>
        <v/>
      </c>
      <c r="AP26" s="1087" t="str">
        <f>IF(A26=AO16,C26,"")</f>
        <v/>
      </c>
      <c r="AQ26" s="1088" t="str">
        <f>IF(ISTEXT(AO26),AO26,(AO26/AO22)*AQ22)</f>
        <v/>
      </c>
      <c r="AR26" s="1062" t="str">
        <f>IF(A26=AR16,D26,"")</f>
        <v/>
      </c>
      <c r="AS26" s="1089" t="str">
        <f>IF(A26=AR16,C26,"")</f>
        <v/>
      </c>
      <c r="AT26" s="1090" t="str">
        <f>IF(ISTEXT(AR26),AR26,(AR26/AR22)*AT22)</f>
        <v/>
      </c>
      <c r="AU26" s="1062" t="str">
        <f>IF(A26=AU16,D26,"")</f>
        <v/>
      </c>
      <c r="AV26" s="1091" t="str">
        <f>IF(A26=AU16,C26,"")</f>
        <v/>
      </c>
      <c r="AW26" s="1092" t="str">
        <f>IF(ISTEXT(AU26),AU26,(AU26/AU22)*AW22)</f>
        <v/>
      </c>
      <c r="AY26" s="612"/>
      <c r="AZ26" s="1370" t="s">
        <v>179</v>
      </c>
      <c r="BA26" s="1370" t="s">
        <v>179</v>
      </c>
      <c r="BB26" s="1370" t="s">
        <v>179</v>
      </c>
      <c r="BC26" s="1370" t="s">
        <v>179</v>
      </c>
      <c r="BD26" s="612"/>
      <c r="BE26" s="612"/>
      <c r="BF26" s="612"/>
      <c r="BG26" s="612"/>
      <c r="BH26" s="612"/>
      <c r="BI26" s="612"/>
      <c r="BJ26" s="612"/>
      <c r="BK26" s="612"/>
      <c r="BL26" s="612"/>
      <c r="BM26" s="612"/>
      <c r="BN26" s="612"/>
    </row>
    <row r="27" spans="1:66" ht="18.75">
      <c r="A27" s="1058"/>
      <c r="B27" s="1352" t="s">
        <v>1523</v>
      </c>
      <c r="C27" s="1409"/>
      <c r="D27" s="1410"/>
      <c r="E27" s="1062" t="str">
        <f>IF(A27=E16,D27,"")</f>
        <v/>
      </c>
      <c r="F27" s="1063" t="str">
        <f>IF(A27=E16,C27,"")</f>
        <v/>
      </c>
      <c r="G27" s="1064" t="str">
        <f>IF(ISTEXT(E27),E27,(E27/E22)*G22)</f>
        <v/>
      </c>
      <c r="H27" s="1062" t="str">
        <f>IF(A27=H16,D27,"")</f>
        <v/>
      </c>
      <c r="I27" s="1065" t="str">
        <f>IF(A27=H16,C27,"")</f>
        <v/>
      </c>
      <c r="J27" s="1066" t="str">
        <f>IF(ISTEXT(H27),H27,(H27/H22)*J22)</f>
        <v/>
      </c>
      <c r="K27" s="1062" t="str">
        <f>IF(A27=K16,D27,"")</f>
        <v/>
      </c>
      <c r="L27" s="1067" t="str">
        <f>IF(A27=K16,C27,"")</f>
        <v/>
      </c>
      <c r="M27" s="1068" t="str">
        <f>IF(ISTEXT(K27),K27,(K27/K22)*M22)</f>
        <v/>
      </c>
      <c r="N27" s="1062" t="str">
        <f>IF(A27=N16,D27,"")</f>
        <v/>
      </c>
      <c r="O27" s="1069" t="str">
        <f>IF(A27=N16,C27,"")</f>
        <v/>
      </c>
      <c r="P27" s="1070" t="str">
        <f>IF(ISTEXT(N27),N27,(N27/N22)*P22)</f>
        <v/>
      </c>
      <c r="Q27" s="1062" t="str">
        <f>IF(A27=Q16,D27,"")</f>
        <v/>
      </c>
      <c r="R27" s="1071" t="str">
        <f>IF(A27=Q16,C27,"")</f>
        <v/>
      </c>
      <c r="S27" s="1072" t="str">
        <f>IF(ISTEXT(Q27),Q27,(Q27/Q22)*S22)</f>
        <v/>
      </c>
      <c r="T27" s="1062" t="str">
        <f>IF(A27=T16,D27,"")</f>
        <v/>
      </c>
      <c r="U27" s="1073" t="str">
        <f>IF(A27=T16,C27,"")</f>
        <v/>
      </c>
      <c r="V27" s="1074" t="str">
        <f>IF(ISTEXT(T27),T27,(T27/T22)*V22)</f>
        <v/>
      </c>
      <c r="W27" s="1062" t="str">
        <f>IF(A27=W16,D27,"")</f>
        <v/>
      </c>
      <c r="X27" s="1075" t="str">
        <f>IF(A27=W16,C27,"")</f>
        <v/>
      </c>
      <c r="Y27" s="1076" t="str">
        <f>IF(ISTEXT(W27),W27,(W27/W22)*Y22)</f>
        <v/>
      </c>
      <c r="Z27" s="1062" t="str">
        <f>IF(A27=Z16,D27,"")</f>
        <v/>
      </c>
      <c r="AA27" s="1077" t="str">
        <f>IF(A27=Z16,C27,"")</f>
        <v/>
      </c>
      <c r="AB27" s="1078" t="str">
        <f>IF(ISTEXT(Z27),Z27,(Z27/Z22)*AB22)</f>
        <v/>
      </c>
      <c r="AC27" s="1062" t="str">
        <f>IF(A27=AC16,D27,"")</f>
        <v/>
      </c>
      <c r="AD27" s="1079" t="str">
        <f>IF(A27=AC16,C27,"")</f>
        <v/>
      </c>
      <c r="AE27" s="1080" t="str">
        <f>IF(ISTEXT(AC27),AC27,(AC27/AC22)*AE22)</f>
        <v/>
      </c>
      <c r="AF27" s="1062" t="str">
        <f>IF(A27=AF16,D27,"")</f>
        <v/>
      </c>
      <c r="AG27" s="1081" t="str">
        <f>IF(A27=AF16,C27,"")</f>
        <v/>
      </c>
      <c r="AH27" s="1082" t="str">
        <f>IF(ISTEXT(AF27),AF27,(AF27/AF22)*AH22)</f>
        <v/>
      </c>
      <c r="AI27" s="1062" t="str">
        <f>IF(A27=AI16,D27,"")</f>
        <v/>
      </c>
      <c r="AJ27" s="1083" t="str">
        <f>IF(A27=AI16,C27,"")</f>
        <v/>
      </c>
      <c r="AK27" s="1084" t="str">
        <f>IF(ISTEXT(AI27),AI27,(AI27/AI22)*AK22)</f>
        <v/>
      </c>
      <c r="AL27" s="1062" t="str">
        <f>IF(A27=AL16,D27,"")</f>
        <v/>
      </c>
      <c r="AM27" s="1085" t="str">
        <f>IF(A27=AL16,C27,"")</f>
        <v/>
      </c>
      <c r="AN27" s="1086" t="str">
        <f>IF(ISTEXT(AL27),AL27,(AL27/AL22)*AN22)</f>
        <v/>
      </c>
      <c r="AO27" s="1062" t="str">
        <f>IF(A27=AO16,D27,"")</f>
        <v/>
      </c>
      <c r="AP27" s="1087" t="str">
        <f>IF(A27=AO16,C27,"")</f>
        <v/>
      </c>
      <c r="AQ27" s="1088" t="str">
        <f>IF(ISTEXT(AO27),AO27,(AO27/AO22)*AQ22)</f>
        <v/>
      </c>
      <c r="AR27" s="1062" t="str">
        <f>IF(A27=AR16,D27,"")</f>
        <v/>
      </c>
      <c r="AS27" s="1089" t="str">
        <f>IF(A27=AR16,C27,"")</f>
        <v/>
      </c>
      <c r="AT27" s="1090" t="str">
        <f>IF(ISTEXT(AR27),AR27,(AR27/AR22)*AT22)</f>
        <v/>
      </c>
      <c r="AU27" s="1062" t="str">
        <f>IF(A27=AU16,D27,"")</f>
        <v/>
      </c>
      <c r="AV27" s="1091" t="str">
        <f>IF(A27=AU16,C27,"")</f>
        <v/>
      </c>
      <c r="AW27" s="1092" t="str">
        <f>IF(ISTEXT(AU27),AU27,(AU27/AU22)*AW22)</f>
        <v/>
      </c>
      <c r="AY27" s="612"/>
      <c r="AZ27" s="1058">
        <v>2</v>
      </c>
      <c r="BA27" s="1096" t="s">
        <v>56</v>
      </c>
      <c r="BB27" s="1097" t="s">
        <v>9</v>
      </c>
      <c r="BC27" s="1098">
        <v>0.125</v>
      </c>
      <c r="BD27" s="1374" t="s">
        <v>1535</v>
      </c>
      <c r="BE27" s="1375"/>
      <c r="BF27" s="1375"/>
      <c r="BG27" s="1375"/>
      <c r="BH27" s="1375"/>
      <c r="BI27" s="1375"/>
      <c r="BJ27" s="612"/>
      <c r="BK27" s="612"/>
      <c r="BL27" s="612"/>
      <c r="BM27" s="612"/>
      <c r="BN27" s="612"/>
    </row>
    <row r="28" spans="1:66" ht="18.75">
      <c r="A28" s="1058"/>
      <c r="B28" s="1352" t="s">
        <v>1522</v>
      </c>
      <c r="C28" s="1409"/>
      <c r="D28" s="1410"/>
      <c r="E28" s="1062" t="str">
        <f>IF(A28=E16,D28,"")</f>
        <v/>
      </c>
      <c r="F28" s="1063" t="str">
        <f>IF(A28=E16,C28,"")</f>
        <v/>
      </c>
      <c r="G28" s="1064" t="str">
        <f>IF(ISTEXT(E28),E28,(E28/E22)*G22)</f>
        <v/>
      </c>
      <c r="H28" s="1062" t="str">
        <f>IF(A28=H16,D28,"")</f>
        <v/>
      </c>
      <c r="I28" s="1065" t="str">
        <f>IF(A28=H16,C28,"")</f>
        <v/>
      </c>
      <c r="J28" s="1066" t="str">
        <f>IF(ISTEXT(H28),H28,(H28/H22)*J22)</f>
        <v/>
      </c>
      <c r="K28" s="1062" t="str">
        <f>IF(A28=K16,D28,"")</f>
        <v/>
      </c>
      <c r="L28" s="1067" t="str">
        <f>IF(A28=K16,C28,"")</f>
        <v/>
      </c>
      <c r="M28" s="1068" t="str">
        <f>IF(ISTEXT(K28),K28,(K28/K22)*M22)</f>
        <v/>
      </c>
      <c r="N28" s="1062" t="str">
        <f>IF(A28=N16,D28,"")</f>
        <v/>
      </c>
      <c r="O28" s="1069" t="str">
        <f>IF(A28=N16,C28,"")</f>
        <v/>
      </c>
      <c r="P28" s="1070" t="str">
        <f>IF(ISTEXT(N28),N28,(N28/N22)*P22)</f>
        <v/>
      </c>
      <c r="Q28" s="1062" t="str">
        <f>IF(A28=Q16,D28,"")</f>
        <v/>
      </c>
      <c r="R28" s="1071" t="str">
        <f>IF(A28=Q16,C28,"")</f>
        <v/>
      </c>
      <c r="S28" s="1072" t="str">
        <f>IF(ISTEXT(Q28),Q28,(Q28/Q22)*S22)</f>
        <v/>
      </c>
      <c r="T28" s="1062" t="str">
        <f>IF(A28=T16,D28,"")</f>
        <v/>
      </c>
      <c r="U28" s="1073" t="str">
        <f>IF(A28=T16,C28,"")</f>
        <v/>
      </c>
      <c r="V28" s="1074" t="str">
        <f>IF(ISTEXT(T28),T28,(T28/T22)*V22)</f>
        <v/>
      </c>
      <c r="W28" s="1062" t="str">
        <f>IF(A28=W16,D28,"")</f>
        <v/>
      </c>
      <c r="X28" s="1075" t="str">
        <f>IF(A28=W16,C28,"")</f>
        <v/>
      </c>
      <c r="Y28" s="1076" t="str">
        <f>IF(ISTEXT(W28),W28,(W28/W22)*Y22)</f>
        <v/>
      </c>
      <c r="Z28" s="1062" t="str">
        <f>IF(A28=Z16,D28,"")</f>
        <v/>
      </c>
      <c r="AA28" s="1077" t="str">
        <f>IF(A28=Z16,C28,"")</f>
        <v/>
      </c>
      <c r="AB28" s="1078" t="str">
        <f>IF(ISTEXT(Z28),Z28,(Z28/Z22)*AB22)</f>
        <v/>
      </c>
      <c r="AC28" s="1062" t="str">
        <f>IF(A28=AC16,D28,"")</f>
        <v/>
      </c>
      <c r="AD28" s="1079" t="str">
        <f>IF(A28=AC16,C28,"")</f>
        <v/>
      </c>
      <c r="AE28" s="1080" t="str">
        <f>IF(ISTEXT(AC28),AC28,(AC28/AC22)*AE22)</f>
        <v/>
      </c>
      <c r="AF28" s="1062" t="str">
        <f>IF(A28=AF16,D28,"")</f>
        <v/>
      </c>
      <c r="AG28" s="1081" t="str">
        <f>IF(A28=AF16,C28,"")</f>
        <v/>
      </c>
      <c r="AH28" s="1082" t="str">
        <f>IF(ISTEXT(AF28),AF28,(AF28/AF22)*AH22)</f>
        <v/>
      </c>
      <c r="AI28" s="1062" t="str">
        <f>IF(A28=AI16,D28,"")</f>
        <v/>
      </c>
      <c r="AJ28" s="1083" t="str">
        <f>IF(A28=AI16,C28,"")</f>
        <v/>
      </c>
      <c r="AK28" s="1084" t="str">
        <f>IF(ISTEXT(AI28),AI28,(AI28/AI22)*AK22)</f>
        <v/>
      </c>
      <c r="AL28" s="1062" t="str">
        <f>IF(A28=AL16,D28,"")</f>
        <v/>
      </c>
      <c r="AM28" s="1085" t="str">
        <f>IF(A28=AL16,C28,"")</f>
        <v/>
      </c>
      <c r="AN28" s="1086" t="str">
        <f>IF(ISTEXT(AL28),AL28,(AL28/AL22)*AN22)</f>
        <v/>
      </c>
      <c r="AO28" s="1062" t="str">
        <f>IF(A28=AO16,D28,"")</f>
        <v/>
      </c>
      <c r="AP28" s="1087" t="str">
        <f>IF(A28=AO16,C28,"")</f>
        <v/>
      </c>
      <c r="AQ28" s="1088" t="str">
        <f>IF(ISTEXT(AO28),AO28,(AO28/AO22)*AQ22)</f>
        <v/>
      </c>
      <c r="AR28" s="1062" t="str">
        <f>IF(A28=AR16,D28,"")</f>
        <v/>
      </c>
      <c r="AS28" s="1089" t="str">
        <f>IF(A28=AR16,C28,"")</f>
        <v/>
      </c>
      <c r="AT28" s="1090" t="str">
        <f>IF(ISTEXT(AR28),AR28,(AR28/AR22)*AT22)</f>
        <v/>
      </c>
      <c r="AU28" s="1062" t="str">
        <f>IF(A28=AU16,D28,"")</f>
        <v/>
      </c>
      <c r="AV28" s="1091" t="str">
        <f>IF(A28=AU16,C28,"")</f>
        <v/>
      </c>
      <c r="AW28" s="1092" t="str">
        <f>IF(ISTEXT(AU28),AU28,(AU28/AU22)*AW22)</f>
        <v/>
      </c>
      <c r="AY28" s="612"/>
      <c r="AZ28" s="612"/>
      <c r="BA28" s="612"/>
      <c r="BB28" s="612"/>
      <c r="BC28" s="612"/>
      <c r="BD28" s="612"/>
      <c r="BE28" s="612"/>
      <c r="BF28" s="612"/>
      <c r="BG28" s="612"/>
      <c r="BH28" s="612"/>
      <c r="BI28" s="612"/>
      <c r="BJ28" s="612"/>
      <c r="BK28" s="612"/>
      <c r="BL28" s="612"/>
      <c r="BM28" s="612"/>
      <c r="BN28" s="612"/>
    </row>
    <row r="29" spans="1:66" ht="22.5">
      <c r="A29" s="1058"/>
      <c r="B29" s="1352"/>
      <c r="C29" s="1409"/>
      <c r="D29" s="1410"/>
      <c r="E29" s="1062" t="str">
        <f>IF(A29=E16,D29,"")</f>
        <v/>
      </c>
      <c r="F29" s="1063" t="str">
        <f>IF(A29=E16,C29,"")</f>
        <v/>
      </c>
      <c r="G29" s="1064" t="str">
        <f>IF(ISTEXT(E29),E29,(E29/E22)*G22)</f>
        <v/>
      </c>
      <c r="H29" s="1062" t="str">
        <f>IF(A29=H16,D29,"")</f>
        <v/>
      </c>
      <c r="I29" s="1065" t="str">
        <f>IF(A29=H16,C29,"")</f>
        <v/>
      </c>
      <c r="J29" s="1066" t="str">
        <f>IF(ISTEXT(H29),H29,(H29/H22)*J22)</f>
        <v/>
      </c>
      <c r="K29" s="1062" t="str">
        <f>IF(A29=K16,D29,"")</f>
        <v/>
      </c>
      <c r="L29" s="1067" t="str">
        <f>IF(A29=K16,C29,"")</f>
        <v/>
      </c>
      <c r="M29" s="1068" t="str">
        <f>IF(ISTEXT(K29),K29,(K29/K22)*M22)</f>
        <v/>
      </c>
      <c r="N29" s="1062" t="str">
        <f>IF(A29=N16,D29,"")</f>
        <v/>
      </c>
      <c r="O29" s="1069" t="str">
        <f>IF(A29=N16,C29,"")</f>
        <v/>
      </c>
      <c r="P29" s="1070" t="str">
        <f>IF(ISTEXT(N29),N29,(N29/N22)*P22)</f>
        <v/>
      </c>
      <c r="Q29" s="1062" t="str">
        <f>IF(A29=Q16,D29,"")</f>
        <v/>
      </c>
      <c r="R29" s="1071" t="str">
        <f>IF(A29=Q16,C29,"")</f>
        <v/>
      </c>
      <c r="S29" s="1072" t="str">
        <f>IF(ISTEXT(Q29),Q29,(Q29/Q22)*S22)</f>
        <v/>
      </c>
      <c r="T29" s="1062" t="str">
        <f>IF(A29=T16,D29,"")</f>
        <v/>
      </c>
      <c r="U29" s="1073" t="str">
        <f>IF(A29=T16,C29,"")</f>
        <v/>
      </c>
      <c r="V29" s="1074" t="str">
        <f>IF(ISTEXT(T29),T29,(T29/T22)*V22)</f>
        <v/>
      </c>
      <c r="W29" s="1062" t="str">
        <f>IF(A29=W16,D29,"")</f>
        <v/>
      </c>
      <c r="X29" s="1075" t="str">
        <f>IF(A29=W16,C29,"")</f>
        <v/>
      </c>
      <c r="Y29" s="1076" t="str">
        <f>IF(ISTEXT(W29),W29,(W29/W22)*Y22)</f>
        <v/>
      </c>
      <c r="Z29" s="1062" t="str">
        <f>IF(A29=Z16,D29,"")</f>
        <v/>
      </c>
      <c r="AA29" s="1077" t="str">
        <f>IF(A29=Z16,C29,"")</f>
        <v/>
      </c>
      <c r="AB29" s="1078" t="str">
        <f>IF(ISTEXT(Z29),Z29,(Z29/Z22)*AB22)</f>
        <v/>
      </c>
      <c r="AC29" s="1062" t="str">
        <f>IF(A29=AC16,D29,"")</f>
        <v/>
      </c>
      <c r="AD29" s="1079" t="str">
        <f>IF(A29=AC16,C29,"")</f>
        <v/>
      </c>
      <c r="AE29" s="1080" t="str">
        <f>IF(ISTEXT(AC29),AC29,(AC29/AC22)*AE22)</f>
        <v/>
      </c>
      <c r="AF29" s="1062" t="str">
        <f>IF(A29=AF16,D29,"")</f>
        <v/>
      </c>
      <c r="AG29" s="1081" t="str">
        <f>IF(A29=AF16,C29,"")</f>
        <v/>
      </c>
      <c r="AH29" s="1082" t="str">
        <f>IF(ISTEXT(AF29),AF29,(AF29/AF22)*AH22)</f>
        <v/>
      </c>
      <c r="AI29" s="1062" t="str">
        <f>IF(A29=AI16,D29,"")</f>
        <v/>
      </c>
      <c r="AJ29" s="1083" t="str">
        <f>IF(A29=AI16,C29,"")</f>
        <v/>
      </c>
      <c r="AK29" s="1084" t="str">
        <f>IF(ISTEXT(AI29),AI29,(AI29/AI22)*AK22)</f>
        <v/>
      </c>
      <c r="AL29" s="1062" t="str">
        <f>IF(A29=AL16,D29,"")</f>
        <v/>
      </c>
      <c r="AM29" s="1085" t="str">
        <f>IF(A29=AL16,C29,"")</f>
        <v/>
      </c>
      <c r="AN29" s="1086" t="str">
        <f>IF(ISTEXT(AL29),AL29,(AL29/AL22)*AN22)</f>
        <v/>
      </c>
      <c r="AO29" s="1062" t="str">
        <f>IF(A29=AO16,D29,"")</f>
        <v/>
      </c>
      <c r="AP29" s="1087" t="str">
        <f>IF(A29=AO16,C29,"")</f>
        <v/>
      </c>
      <c r="AQ29" s="1088" t="str">
        <f>IF(ISTEXT(AO29),AO29,(AO29/AO22)*AQ22)</f>
        <v/>
      </c>
      <c r="AR29" s="1062" t="str">
        <f>IF(A29=AR16,D29,"")</f>
        <v/>
      </c>
      <c r="AS29" s="1089" t="str">
        <f>IF(A29=AR16,C29,"")</f>
        <v/>
      </c>
      <c r="AT29" s="1090" t="str">
        <f>IF(ISTEXT(AR29),AR29,(AR29/AR22)*AT22)</f>
        <v/>
      </c>
      <c r="AU29" s="1062" t="str">
        <f>IF(A29=AU16,D29,"")</f>
        <v/>
      </c>
      <c r="AV29" s="1091" t="str">
        <f>IF(A29=AU16,C29,"")</f>
        <v/>
      </c>
      <c r="AW29" s="1092" t="str">
        <f>IF(ISTEXT(AU29),AU29,(AU29/AU22)*AW22)</f>
        <v/>
      </c>
      <c r="AY29" s="612"/>
      <c r="AZ29" s="1367" t="s">
        <v>1498</v>
      </c>
      <c r="BA29" s="1093" t="s">
        <v>1499</v>
      </c>
      <c r="BB29" s="1093"/>
      <c r="BC29" s="1093"/>
      <c r="BD29" s="1093"/>
      <c r="BE29" s="1093"/>
      <c r="BF29" s="612"/>
      <c r="BG29" s="612"/>
      <c r="BH29" s="612"/>
      <c r="BI29" s="612"/>
      <c r="BJ29" s="612"/>
      <c r="BK29" s="612"/>
      <c r="BL29" s="612"/>
      <c r="BM29" s="612"/>
      <c r="BN29" s="612"/>
    </row>
    <row r="30" spans="1:66" ht="18.75">
      <c r="A30" s="1058"/>
      <c r="B30" s="1352" t="s">
        <v>1528</v>
      </c>
      <c r="C30" s="1409"/>
      <c r="D30" s="1410"/>
      <c r="E30" s="1062" t="str">
        <f>IF(A30=E16,D30,"")</f>
        <v/>
      </c>
      <c r="F30" s="1063" t="str">
        <f>IF(A30=E16,C30,"")</f>
        <v/>
      </c>
      <c r="G30" s="1064" t="str">
        <f>IF(ISTEXT(E30),E30,(E30/E22)*G22)</f>
        <v/>
      </c>
      <c r="H30" s="1062" t="str">
        <f>IF(A30=H16,D30,"")</f>
        <v/>
      </c>
      <c r="I30" s="1065" t="str">
        <f>IF(A30=H16,C30,"")</f>
        <v/>
      </c>
      <c r="J30" s="1066" t="str">
        <f>IF(ISTEXT(H30),H30,(H30/H22)*J22)</f>
        <v/>
      </c>
      <c r="K30" s="1062" t="str">
        <f>IF(A30=K16,D30,"")</f>
        <v/>
      </c>
      <c r="L30" s="1067" t="str">
        <f>IF(A30=K16,C30,"")</f>
        <v/>
      </c>
      <c r="M30" s="1068" t="str">
        <f>IF(ISTEXT(K30),K30,(K30/K22)*M22)</f>
        <v/>
      </c>
      <c r="N30" s="1062" t="str">
        <f>IF(A30=N16,D30,"")</f>
        <v/>
      </c>
      <c r="O30" s="1069" t="str">
        <f>IF(A30=N16,C30,"")</f>
        <v/>
      </c>
      <c r="P30" s="1070" t="str">
        <f>IF(ISTEXT(N30),N30,(N30/N22)*P22)</f>
        <v/>
      </c>
      <c r="Q30" s="1062" t="str">
        <f>IF(A30=Q16,D30,"")</f>
        <v/>
      </c>
      <c r="R30" s="1071" t="str">
        <f>IF(A30=Q16,C30,"")</f>
        <v/>
      </c>
      <c r="S30" s="1072" t="str">
        <f>IF(ISTEXT(Q30),Q30,(Q30/Q22)*S22)</f>
        <v/>
      </c>
      <c r="T30" s="1062" t="str">
        <f>IF(A30=T16,D30,"")</f>
        <v/>
      </c>
      <c r="U30" s="1073" t="str">
        <f>IF(A30=T16,C30,"")</f>
        <v/>
      </c>
      <c r="V30" s="1074" t="str">
        <f>IF(ISTEXT(T30),T30,(T30/T22)*V22)</f>
        <v/>
      </c>
      <c r="W30" s="1062" t="str">
        <f>IF(A30=W16,D30,"")</f>
        <v/>
      </c>
      <c r="X30" s="1075" t="str">
        <f>IF(A30=W16,C30,"")</f>
        <v/>
      </c>
      <c r="Y30" s="1076" t="str">
        <f>IF(ISTEXT(W30),W30,(W30/W22)*Y22)</f>
        <v/>
      </c>
      <c r="Z30" s="1062" t="str">
        <f>IF(A30=Z16,D30,"")</f>
        <v/>
      </c>
      <c r="AA30" s="1077" t="str">
        <f>IF(A30=Z16,C30,"")</f>
        <v/>
      </c>
      <c r="AB30" s="1078" t="str">
        <f>IF(ISTEXT(Z30),Z30,(Z30/Z22)*AB22)</f>
        <v/>
      </c>
      <c r="AC30" s="1062" t="str">
        <f>IF(A30=AC16,D30,"")</f>
        <v/>
      </c>
      <c r="AD30" s="1079" t="str">
        <f>IF(A30=AC16,C30,"")</f>
        <v/>
      </c>
      <c r="AE30" s="1080" t="str">
        <f>IF(ISTEXT(AC30),AC30,(AC30/AC22)*AE22)</f>
        <v/>
      </c>
      <c r="AF30" s="1062" t="str">
        <f>IF(A30=AF16,D30,"")</f>
        <v/>
      </c>
      <c r="AG30" s="1081" t="str">
        <f>IF(A30=AF16,C30,"")</f>
        <v/>
      </c>
      <c r="AH30" s="1082" t="str">
        <f>IF(ISTEXT(AF30),AF30,(AF30/AF22)*AH22)</f>
        <v/>
      </c>
      <c r="AI30" s="1062" t="str">
        <f>IF(A30=AI16,D30,"")</f>
        <v/>
      </c>
      <c r="AJ30" s="1083" t="str">
        <f>IF(A30=AI16,C30,"")</f>
        <v/>
      </c>
      <c r="AK30" s="1084" t="str">
        <f>IF(ISTEXT(AI30),AI30,(AI30/AI22)*AK22)</f>
        <v/>
      </c>
      <c r="AL30" s="1062" t="str">
        <f>IF(A30=AL16,D30,"")</f>
        <v/>
      </c>
      <c r="AM30" s="1085" t="str">
        <f>IF(A30=AL16,C30,"")</f>
        <v/>
      </c>
      <c r="AN30" s="1086" t="str">
        <f>IF(ISTEXT(AL30),AL30,(AL30/AL22)*AN22)</f>
        <v/>
      </c>
      <c r="AO30" s="1062" t="str">
        <f>IF(A30=AO16,D30,"")</f>
        <v/>
      </c>
      <c r="AP30" s="1087" t="str">
        <f>IF(A30=AO16,C30,"")</f>
        <v/>
      </c>
      <c r="AQ30" s="1088" t="str">
        <f>IF(ISTEXT(AO30),AO30,(AO30/AO22)*AQ22)</f>
        <v/>
      </c>
      <c r="AR30" s="1062" t="str">
        <f>IF(A30=AR16,D30,"")</f>
        <v/>
      </c>
      <c r="AS30" s="1089" t="str">
        <f>IF(A30=AR16,C30,"")</f>
        <v/>
      </c>
      <c r="AT30" s="1090" t="str">
        <f>IF(ISTEXT(AR30),AR30,(AR30/AR22)*AT22)</f>
        <v/>
      </c>
      <c r="AU30" s="1062" t="str">
        <f>IF(A30=AU16,D30,"")</f>
        <v/>
      </c>
      <c r="AV30" s="1091" t="str">
        <f>IF(A30=AU16,C30,"")</f>
        <v/>
      </c>
      <c r="AW30" s="1092" t="str">
        <f>IF(ISTEXT(AU30),AU30,(AU30/AU22)*AW22)</f>
        <v/>
      </c>
      <c r="AY30" s="612"/>
      <c r="AZ30" s="612"/>
      <c r="BA30" s="612"/>
      <c r="BB30" s="612"/>
      <c r="BC30" s="612"/>
      <c r="BD30" s="612"/>
      <c r="BE30" s="612"/>
      <c r="BF30" s="612"/>
      <c r="BG30" s="612"/>
      <c r="BH30" s="612"/>
      <c r="BI30" s="612"/>
      <c r="BJ30" s="612"/>
      <c r="BK30" s="612"/>
      <c r="BL30" s="612"/>
      <c r="BM30" s="612"/>
      <c r="BN30" s="612"/>
    </row>
    <row r="31" spans="1:66" ht="18.75">
      <c r="A31" s="1058"/>
      <c r="B31" s="1352" t="s">
        <v>1524</v>
      </c>
      <c r="C31" s="1409"/>
      <c r="D31" s="1410"/>
      <c r="E31" s="1062" t="str">
        <f>IF(A31=E16,D31,"")</f>
        <v/>
      </c>
      <c r="F31" s="1063" t="str">
        <f>IF(A31=E16,C31,"")</f>
        <v/>
      </c>
      <c r="G31" s="1064" t="str">
        <f>IF(ISTEXT(E31),E31,(E31/E22)*G22)</f>
        <v/>
      </c>
      <c r="H31" s="1062" t="str">
        <f>IF(A31=H16,D31,"")</f>
        <v/>
      </c>
      <c r="I31" s="1065" t="str">
        <f>IF(A31=H16,C31,"")</f>
        <v/>
      </c>
      <c r="J31" s="1066" t="str">
        <f>IF(ISTEXT(H31),H31,(H31/H22)*J22)</f>
        <v/>
      </c>
      <c r="K31" s="1062" t="str">
        <f>IF(A31=K16,D31,"")</f>
        <v/>
      </c>
      <c r="L31" s="1067" t="str">
        <f>IF(A31=K16,C31,"")</f>
        <v/>
      </c>
      <c r="M31" s="1068" t="str">
        <f>IF(ISTEXT(K31),K31,(K31/K22)*M22)</f>
        <v/>
      </c>
      <c r="N31" s="1062" t="str">
        <f>IF(A31=N16,D31,"")</f>
        <v/>
      </c>
      <c r="O31" s="1069" t="str">
        <f>IF(A31=N16,C31,"")</f>
        <v/>
      </c>
      <c r="P31" s="1070" t="str">
        <f>IF(ISTEXT(N31),N31,(N31/N22)*P22)</f>
        <v/>
      </c>
      <c r="Q31" s="1062" t="str">
        <f>IF(A31=Q16,D31,"")</f>
        <v/>
      </c>
      <c r="R31" s="1071" t="str">
        <f>IF(A31=Q16,C31,"")</f>
        <v/>
      </c>
      <c r="S31" s="1072" t="str">
        <f>IF(ISTEXT(Q31),Q31,(Q31/Q22)*S22)</f>
        <v/>
      </c>
      <c r="T31" s="1062" t="str">
        <f>IF(A31=T16,D31,"")</f>
        <v/>
      </c>
      <c r="U31" s="1073" t="str">
        <f>IF(A31=T16,C31,"")</f>
        <v/>
      </c>
      <c r="V31" s="1074" t="str">
        <f>IF(ISTEXT(T31),T31,(T31/T22)*V22)</f>
        <v/>
      </c>
      <c r="W31" s="1062" t="str">
        <f>IF(A31=W16,D31,"")</f>
        <v/>
      </c>
      <c r="X31" s="1075" t="str">
        <f>IF(A31=W16,C31,"")</f>
        <v/>
      </c>
      <c r="Y31" s="1076" t="str">
        <f>IF(ISTEXT(W31),W31,(W31/W22)*Y22)</f>
        <v/>
      </c>
      <c r="Z31" s="1062" t="str">
        <f>IF(A31=Z16,D31,"")</f>
        <v/>
      </c>
      <c r="AA31" s="1077" t="str">
        <f>IF(A31=Z16,C31,"")</f>
        <v/>
      </c>
      <c r="AB31" s="1078" t="str">
        <f>IF(ISTEXT(Z31),Z31,(Z31/Z22)*AB22)</f>
        <v/>
      </c>
      <c r="AC31" s="1062" t="str">
        <f>IF(A31=AC16,D31,"")</f>
        <v/>
      </c>
      <c r="AD31" s="1079" t="str">
        <f>IF(A31=AC16,C31,"")</f>
        <v/>
      </c>
      <c r="AE31" s="1080" t="str">
        <f>IF(ISTEXT(AC31),AC31,(AC31/AC22)*AE22)</f>
        <v/>
      </c>
      <c r="AF31" s="1062" t="str">
        <f>IF(A31=AF16,D31,"")</f>
        <v/>
      </c>
      <c r="AG31" s="1081" t="str">
        <f>IF(A31=AF16,C31,"")</f>
        <v/>
      </c>
      <c r="AH31" s="1082" t="str">
        <f>IF(ISTEXT(AF31),AF31,(AF31/AF22)*AH22)</f>
        <v/>
      </c>
      <c r="AI31" s="1062" t="str">
        <f>IF(A31=AI16,D31,"")</f>
        <v/>
      </c>
      <c r="AJ31" s="1083" t="str">
        <f>IF(A31=AI16,C31,"")</f>
        <v/>
      </c>
      <c r="AK31" s="1084" t="str">
        <f>IF(ISTEXT(AI31),AI31,(AI31/AI22)*AK22)</f>
        <v/>
      </c>
      <c r="AL31" s="1062" t="str">
        <f>IF(A31=AL16,D31,"")</f>
        <v/>
      </c>
      <c r="AM31" s="1085" t="str">
        <f>IF(A31=AL16,C31,"")</f>
        <v/>
      </c>
      <c r="AN31" s="1086" t="str">
        <f>IF(ISTEXT(AL31),AL31,(AL31/AL22)*AN22)</f>
        <v/>
      </c>
      <c r="AO31" s="1062" t="str">
        <f>IF(A31=AO16,D31,"")</f>
        <v/>
      </c>
      <c r="AP31" s="1087" t="str">
        <f>IF(A31=AO16,C31,"")</f>
        <v/>
      </c>
      <c r="AQ31" s="1088" t="str">
        <f>IF(ISTEXT(AO31),AO31,(AO31/AO22)*AQ22)</f>
        <v/>
      </c>
      <c r="AR31" s="1062" t="str">
        <f>IF(A31=AR16,D31,"")</f>
        <v/>
      </c>
      <c r="AS31" s="1089" t="str">
        <f>IF(A31=AR16,C31,"")</f>
        <v/>
      </c>
      <c r="AT31" s="1090" t="str">
        <f>IF(ISTEXT(AR31),AR31,(AR31/AR22)*AT22)</f>
        <v/>
      </c>
      <c r="AU31" s="1062" t="str">
        <f>IF(A31=AU16,D31,"")</f>
        <v/>
      </c>
      <c r="AV31" s="1091" t="str">
        <f>IF(A31=AU16,C31,"")</f>
        <v/>
      </c>
      <c r="AW31" s="1092" t="str">
        <f>IF(ISTEXT(AU31),AU31,(AU31/AU22)*AW22)</f>
        <v/>
      </c>
      <c r="AY31" s="612"/>
      <c r="AZ31" s="1412" t="s">
        <v>186</v>
      </c>
      <c r="BA31" s="1411" t="s">
        <v>187</v>
      </c>
      <c r="BB31" s="1413" t="s">
        <v>268</v>
      </c>
      <c r="BC31" s="1414" t="s">
        <v>290</v>
      </c>
      <c r="BD31" s="612"/>
      <c r="BE31" s="612"/>
      <c r="BF31" s="612"/>
      <c r="BG31" s="612"/>
      <c r="BH31" s="612"/>
      <c r="BI31" s="612"/>
      <c r="BJ31" s="612"/>
      <c r="BK31" s="612"/>
      <c r="BL31" s="612"/>
      <c r="BM31" s="612"/>
      <c r="BN31" s="612"/>
    </row>
    <row r="32" spans="1:66" ht="18.75">
      <c r="A32" s="1058"/>
      <c r="B32" s="1352"/>
      <c r="C32" s="1409"/>
      <c r="D32" s="1410"/>
      <c r="E32" s="1062" t="str">
        <f>IF(A32=E16,D32,"")</f>
        <v/>
      </c>
      <c r="F32" s="1063" t="str">
        <f>IF(A32=E16,C32,"")</f>
        <v/>
      </c>
      <c r="G32" s="1064" t="str">
        <f>IF(ISTEXT(E32),E32,(E32/E22)*G22)</f>
        <v/>
      </c>
      <c r="H32" s="1062" t="str">
        <f>IF(A32=H16,D32,"")</f>
        <v/>
      </c>
      <c r="I32" s="1065" t="str">
        <f>IF(A32=H16,C32,"")</f>
        <v/>
      </c>
      <c r="J32" s="1066" t="str">
        <f>IF(ISTEXT(H32),H32,(H32/H22)*J22)</f>
        <v/>
      </c>
      <c r="K32" s="1062" t="str">
        <f>IF(A32=K16,D32,"")</f>
        <v/>
      </c>
      <c r="L32" s="1067" t="str">
        <f>IF(A32=K16,C32,"")</f>
        <v/>
      </c>
      <c r="M32" s="1068" t="str">
        <f>IF(ISTEXT(K32),K32,(K32/K22)*M22)</f>
        <v/>
      </c>
      <c r="N32" s="1062" t="str">
        <f>IF(A32=N16,D32,"")</f>
        <v/>
      </c>
      <c r="O32" s="1069" t="str">
        <f>IF(A32=N16,C32,"")</f>
        <v/>
      </c>
      <c r="P32" s="1070" t="str">
        <f>IF(ISTEXT(N32),N32,(N32/N22)*P22)</f>
        <v/>
      </c>
      <c r="Q32" s="1062" t="str">
        <f>IF(A32=Q16,D32,"")</f>
        <v/>
      </c>
      <c r="R32" s="1071" t="str">
        <f>IF(A32=Q16,C32,"")</f>
        <v/>
      </c>
      <c r="S32" s="1072" t="str">
        <f>IF(ISTEXT(Q32),Q32,(Q32/Q22)*S22)</f>
        <v/>
      </c>
      <c r="T32" s="1062" t="str">
        <f>IF(A32=T16,D32,"")</f>
        <v/>
      </c>
      <c r="U32" s="1073" t="str">
        <f>IF(A32=T16,C32,"")</f>
        <v/>
      </c>
      <c r="V32" s="1074" t="str">
        <f>IF(ISTEXT(T32),T32,(T32/T22)*V22)</f>
        <v/>
      </c>
      <c r="W32" s="1062" t="str">
        <f>IF(A32=W16,D32,"")</f>
        <v/>
      </c>
      <c r="X32" s="1075" t="str">
        <f>IF(A32=W16,C32,"")</f>
        <v/>
      </c>
      <c r="Y32" s="1076" t="str">
        <f>IF(ISTEXT(W32),W32,(W32/W22)*Y22)</f>
        <v/>
      </c>
      <c r="Z32" s="1062" t="str">
        <f>IF(A32=Z16,D32,"")</f>
        <v/>
      </c>
      <c r="AA32" s="1077" t="str">
        <f>IF(A32=Z16,C32,"")</f>
        <v/>
      </c>
      <c r="AB32" s="1078" t="str">
        <f>IF(ISTEXT(Z32),Z32,(Z32/Z22)*AB22)</f>
        <v/>
      </c>
      <c r="AC32" s="1062" t="str">
        <f>IF(A32=AC16,D32,"")</f>
        <v/>
      </c>
      <c r="AD32" s="1079" t="str">
        <f>IF(A32=AC16,C32,"")</f>
        <v/>
      </c>
      <c r="AE32" s="1080" t="str">
        <f>IF(ISTEXT(AC32),AC32,(AC32/AC22)*AE22)</f>
        <v/>
      </c>
      <c r="AF32" s="1062" t="str">
        <f>IF(A32=AF16,D32,"")</f>
        <v/>
      </c>
      <c r="AG32" s="1081" t="str">
        <f>IF(A32=AF16,C32,"")</f>
        <v/>
      </c>
      <c r="AH32" s="1082" t="str">
        <f>IF(ISTEXT(AF32),AF32,(AF32/AF22)*AH22)</f>
        <v/>
      </c>
      <c r="AI32" s="1062" t="str">
        <f>IF(A32=AI16,D32,"")</f>
        <v/>
      </c>
      <c r="AJ32" s="1083" t="str">
        <f>IF(A32=AI16,C32,"")</f>
        <v/>
      </c>
      <c r="AK32" s="1084" t="str">
        <f>IF(ISTEXT(AI32),AI32,(AI32/AI22)*AK22)</f>
        <v/>
      </c>
      <c r="AL32" s="1062" t="str">
        <f>IF(A32=AL16,D32,"")</f>
        <v/>
      </c>
      <c r="AM32" s="1085" t="str">
        <f>IF(A32=AL16,C32,"")</f>
        <v/>
      </c>
      <c r="AN32" s="1086" t="str">
        <f>IF(ISTEXT(AL32),AL32,(AL32/AL22)*AN22)</f>
        <v/>
      </c>
      <c r="AO32" s="1062" t="str">
        <f>IF(A32=AO16,D32,"")</f>
        <v/>
      </c>
      <c r="AP32" s="1087" t="str">
        <f>IF(A32=AO16,C32,"")</f>
        <v/>
      </c>
      <c r="AQ32" s="1088" t="str">
        <f>IF(ISTEXT(AO32),AO32,(AO32/AO22)*AQ22)</f>
        <v/>
      </c>
      <c r="AR32" s="1062" t="str">
        <f>IF(A32=AR16,D32,"")</f>
        <v/>
      </c>
      <c r="AS32" s="1089" t="str">
        <f>IF(A32=AR16,C32,"")</f>
        <v/>
      </c>
      <c r="AT32" s="1090" t="str">
        <f>IF(ISTEXT(AR32),AR32,(AR32/AR22)*AT22)</f>
        <v/>
      </c>
      <c r="AU32" s="1062" t="str">
        <f>IF(A32=AU16,D32,"")</f>
        <v/>
      </c>
      <c r="AV32" s="1091" t="str">
        <f>IF(A32=AU16,C32,"")</f>
        <v/>
      </c>
      <c r="AW32" s="1092" t="str">
        <f>IF(ISTEXT(AU32),AU32,(AU32/AU22)*AW22)</f>
        <v/>
      </c>
      <c r="AY32" s="612"/>
      <c r="AZ32" s="1058"/>
      <c r="BA32" s="1352" t="s">
        <v>1520</v>
      </c>
      <c r="BB32" s="1409"/>
      <c r="BC32" s="1410"/>
      <c r="BD32" s="612"/>
      <c r="BE32" s="612"/>
      <c r="BF32" s="612"/>
      <c r="BG32" s="612"/>
      <c r="BH32" s="612"/>
      <c r="BI32" s="612"/>
      <c r="BJ32" s="612"/>
      <c r="BK32" s="612"/>
      <c r="BL32" s="612"/>
      <c r="BM32" s="612"/>
      <c r="BN32" s="612"/>
    </row>
    <row r="33" spans="1:66" ht="18.75">
      <c r="A33" s="1058"/>
      <c r="B33" s="1352" t="s">
        <v>1525</v>
      </c>
      <c r="C33" s="1409"/>
      <c r="D33" s="1410"/>
      <c r="E33" s="1062" t="str">
        <f>IF(A33=E16,D33,"")</f>
        <v/>
      </c>
      <c r="F33" s="1063" t="str">
        <f>IF(A33=E16,C33,"")</f>
        <v/>
      </c>
      <c r="G33" s="1064" t="str">
        <f>IF(ISTEXT(E33),E33,(E33/E22)*G22)</f>
        <v/>
      </c>
      <c r="H33" s="1062" t="str">
        <f>IF(A33=H16,D33,"")</f>
        <v/>
      </c>
      <c r="I33" s="1065" t="str">
        <f>IF(A33=H16,C33,"")</f>
        <v/>
      </c>
      <c r="J33" s="1066" t="str">
        <f>IF(ISTEXT(H33),H33,(H33/H22)*J22)</f>
        <v/>
      </c>
      <c r="K33" s="1062" t="str">
        <f>IF(A33=K16,D33,"")</f>
        <v/>
      </c>
      <c r="L33" s="1067" t="str">
        <f>IF(A33=K16,C33,"")</f>
        <v/>
      </c>
      <c r="M33" s="1068" t="str">
        <f>IF(ISTEXT(K33),K33,(K33/K22)*M22)</f>
        <v/>
      </c>
      <c r="N33" s="1062" t="str">
        <f>IF(A33=N16,D33,"")</f>
        <v/>
      </c>
      <c r="O33" s="1069" t="str">
        <f>IF(A33=N16,C33,"")</f>
        <v/>
      </c>
      <c r="P33" s="1070" t="str">
        <f>IF(ISTEXT(N33),N33,(N33/N22)*P22)</f>
        <v/>
      </c>
      <c r="Q33" s="1062" t="str">
        <f>IF(A33=Q16,D33,"")</f>
        <v/>
      </c>
      <c r="R33" s="1071" t="str">
        <f>IF(A33=Q16,C33,"")</f>
        <v/>
      </c>
      <c r="S33" s="1072" t="str">
        <f>IF(ISTEXT(Q33),Q33,(Q33/Q22)*S22)</f>
        <v/>
      </c>
      <c r="T33" s="1062" t="str">
        <f>IF(A33=T16,D33,"")</f>
        <v/>
      </c>
      <c r="U33" s="1073" t="str">
        <f>IF(A33=T16,C33,"")</f>
        <v/>
      </c>
      <c r="V33" s="1074" t="str">
        <f>IF(ISTEXT(T33),T33,(T33/T22)*V22)</f>
        <v/>
      </c>
      <c r="W33" s="1062" t="str">
        <f>IF(A33=W16,D33,"")</f>
        <v/>
      </c>
      <c r="X33" s="1075" t="str">
        <f>IF(A33=W16,C33,"")</f>
        <v/>
      </c>
      <c r="Y33" s="1076" t="str">
        <f>IF(ISTEXT(W33),W33,(W33/W22)*Y22)</f>
        <v/>
      </c>
      <c r="Z33" s="1062" t="str">
        <f>IF(A33=Z16,D33,"")</f>
        <v/>
      </c>
      <c r="AA33" s="1077" t="str">
        <f>IF(A33=Z16,C33,"")</f>
        <v/>
      </c>
      <c r="AB33" s="1078" t="str">
        <f>IF(ISTEXT(Z33),Z33,(Z33/Z22)*AB22)</f>
        <v/>
      </c>
      <c r="AC33" s="1062" t="str">
        <f>IF(A33=AC16,D33,"")</f>
        <v/>
      </c>
      <c r="AD33" s="1079" t="str">
        <f>IF(A33=AC16,C33,"")</f>
        <v/>
      </c>
      <c r="AE33" s="1080" t="str">
        <f>IF(ISTEXT(AC33),AC33,(AC33/AC22)*AE22)</f>
        <v/>
      </c>
      <c r="AF33" s="1062" t="str">
        <f>IF(A33=AF16,D33,"")</f>
        <v/>
      </c>
      <c r="AG33" s="1081" t="str">
        <f>IF(A33=AF16,C33,"")</f>
        <v/>
      </c>
      <c r="AH33" s="1082" t="str">
        <f>IF(ISTEXT(AF33),AF33,(AF33/AF22)*AH22)</f>
        <v/>
      </c>
      <c r="AI33" s="1062" t="str">
        <f>IF(A33=AI16,D33,"")</f>
        <v/>
      </c>
      <c r="AJ33" s="1083" t="str">
        <f>IF(A33=AI16,C33,"")</f>
        <v/>
      </c>
      <c r="AK33" s="1084" t="str">
        <f>IF(ISTEXT(AI33),AI33,(AI33/AI22)*AK22)</f>
        <v/>
      </c>
      <c r="AL33" s="1062" t="str">
        <f>IF(A33=AL16,D33,"")</f>
        <v/>
      </c>
      <c r="AM33" s="1085" t="str">
        <f>IF(A33=AL16,C33,"")</f>
        <v/>
      </c>
      <c r="AN33" s="1086" t="str">
        <f>IF(ISTEXT(AL33),AL33,(AL33/AL22)*AN22)</f>
        <v/>
      </c>
      <c r="AO33" s="1062" t="str">
        <f>IF(A33=AO16,D33,"")</f>
        <v/>
      </c>
      <c r="AP33" s="1087" t="str">
        <f>IF(A33=AO16,C33,"")</f>
        <v/>
      </c>
      <c r="AQ33" s="1088" t="str">
        <f>IF(ISTEXT(AO33),AO33,(AO33/AO22)*AQ22)</f>
        <v/>
      </c>
      <c r="AR33" s="1062" t="str">
        <f>IF(A33=AR16,D33,"")</f>
        <v/>
      </c>
      <c r="AS33" s="1089" t="str">
        <f>IF(A33=AR16,C33,"")</f>
        <v/>
      </c>
      <c r="AT33" s="1090" t="str">
        <f>IF(ISTEXT(AR33),AR33,(AR33/AR22)*AT22)</f>
        <v/>
      </c>
      <c r="AU33" s="1062" t="str">
        <f>IF(A33=AU16,D33,"")</f>
        <v/>
      </c>
      <c r="AV33" s="1091" t="str">
        <f>IF(A33=AU16,C33,"")</f>
        <v/>
      </c>
      <c r="AW33" s="1092" t="str">
        <f>IF(ISTEXT(AU33),AU33,(AU33/AU22)*AW22)</f>
        <v/>
      </c>
      <c r="AY33" s="612"/>
      <c r="AZ33" s="1058"/>
      <c r="BA33" s="1352" t="s">
        <v>1521</v>
      </c>
      <c r="BB33" s="1409"/>
      <c r="BC33" s="1410"/>
      <c r="BD33" s="612"/>
      <c r="BE33" s="612"/>
      <c r="BF33" s="612"/>
      <c r="BG33" s="612"/>
      <c r="BH33" s="612"/>
      <c r="BI33" s="612"/>
      <c r="BJ33" s="612"/>
      <c r="BK33" s="612"/>
      <c r="BL33" s="612"/>
      <c r="BM33" s="612"/>
      <c r="BN33" s="612"/>
    </row>
    <row r="34" spans="1:66" ht="18.75">
      <c r="A34" s="1058"/>
      <c r="B34" s="1352" t="s">
        <v>1526</v>
      </c>
      <c r="C34" s="1409"/>
      <c r="D34" s="1410"/>
      <c r="E34" s="1062" t="str">
        <f>IF(A34=E16,D34,"")</f>
        <v/>
      </c>
      <c r="F34" s="1063" t="str">
        <f>IF(A34=E16,C34,"")</f>
        <v/>
      </c>
      <c r="G34" s="1064" t="str">
        <f>IF(ISTEXT(E34),E34,(E34/E22)*G22)</f>
        <v/>
      </c>
      <c r="H34" s="1062" t="str">
        <f>IF(A34=H16,D34,"")</f>
        <v/>
      </c>
      <c r="I34" s="1065" t="str">
        <f>IF(A34=H16,C34,"")</f>
        <v/>
      </c>
      <c r="J34" s="1066" t="str">
        <f>IF(ISTEXT(H34),H34,(H34/H22)*J22)</f>
        <v/>
      </c>
      <c r="K34" s="1062" t="str">
        <f>IF(A34=K16,D34,"")</f>
        <v/>
      </c>
      <c r="L34" s="1067" t="str">
        <f>IF(A34=K16,C34,"")</f>
        <v/>
      </c>
      <c r="M34" s="1068" t="str">
        <f>IF(ISTEXT(K34),K34,(K34/K22)*M22)</f>
        <v/>
      </c>
      <c r="N34" s="1062" t="str">
        <f>IF(A34=N16,D34,"")</f>
        <v/>
      </c>
      <c r="O34" s="1069" t="str">
        <f>IF(A34=N16,C34,"")</f>
        <v/>
      </c>
      <c r="P34" s="1070" t="str">
        <f>IF(ISTEXT(N34),N34,(N34/N22)*P22)</f>
        <v/>
      </c>
      <c r="Q34" s="1062" t="str">
        <f>IF(A34=Q16,D34,"")</f>
        <v/>
      </c>
      <c r="R34" s="1071" t="str">
        <f>IF(A34=Q16,C34,"")</f>
        <v/>
      </c>
      <c r="S34" s="1072" t="str">
        <f>IF(ISTEXT(Q34),Q34,(Q34/Q22)*S22)</f>
        <v/>
      </c>
      <c r="T34" s="1062" t="str">
        <f>IF(A34=T16,D34,"")</f>
        <v/>
      </c>
      <c r="U34" s="1073" t="str">
        <f>IF(A34=T16,C34,"")</f>
        <v/>
      </c>
      <c r="V34" s="1074" t="str">
        <f>IF(ISTEXT(T34),T34,(T34/T22)*V22)</f>
        <v/>
      </c>
      <c r="W34" s="1062" t="str">
        <f>IF(A34=W16,D34,"")</f>
        <v/>
      </c>
      <c r="X34" s="1075" t="str">
        <f>IF(A34=W16,C34,"")</f>
        <v/>
      </c>
      <c r="Y34" s="1076" t="str">
        <f>IF(ISTEXT(W34),W34,(W34/W22)*Y22)</f>
        <v/>
      </c>
      <c r="Z34" s="1062" t="str">
        <f>IF(A34=Z16,D34,"")</f>
        <v/>
      </c>
      <c r="AA34" s="1077" t="str">
        <f>IF(A34=Z16,C34,"")</f>
        <v/>
      </c>
      <c r="AB34" s="1078" t="str">
        <f>IF(ISTEXT(Z34),Z34,(Z34/Z22)*AB22)</f>
        <v/>
      </c>
      <c r="AC34" s="1062" t="str">
        <f>IF(A34=AC16,D34,"")</f>
        <v/>
      </c>
      <c r="AD34" s="1079" t="str">
        <f>IF(A34=AC16,C34,"")</f>
        <v/>
      </c>
      <c r="AE34" s="1080" t="str">
        <f>IF(ISTEXT(AC34),AC34,(AC34/AC22)*AE22)</f>
        <v/>
      </c>
      <c r="AF34" s="1062" t="str">
        <f>IF(A34=AF16,D34,"")</f>
        <v/>
      </c>
      <c r="AG34" s="1081" t="str">
        <f>IF(A34=AF16,C34,"")</f>
        <v/>
      </c>
      <c r="AH34" s="1082" t="str">
        <f>IF(ISTEXT(AF34),AF34,(AF34/AF22)*AH22)</f>
        <v/>
      </c>
      <c r="AI34" s="1062" t="str">
        <f>IF(A34=AI16,D34,"")</f>
        <v/>
      </c>
      <c r="AJ34" s="1083" t="str">
        <f>IF(A34=AI16,C34,"")</f>
        <v/>
      </c>
      <c r="AK34" s="1084" t="str">
        <f>IF(ISTEXT(AI34),AI34,(AI34/AI22)*AK22)</f>
        <v/>
      </c>
      <c r="AL34" s="1062" t="str">
        <f>IF(A34=AL16,D34,"")</f>
        <v/>
      </c>
      <c r="AM34" s="1085" t="str">
        <f>IF(A34=AL16,C34,"")</f>
        <v/>
      </c>
      <c r="AN34" s="1086" t="str">
        <f>IF(ISTEXT(AL34),AL34,(AL34/AL22)*AN22)</f>
        <v/>
      </c>
      <c r="AO34" s="1062" t="str">
        <f>IF(A34=AO16,D34,"")</f>
        <v/>
      </c>
      <c r="AP34" s="1087" t="str">
        <f>IF(A34=AO16,C34,"")</f>
        <v/>
      </c>
      <c r="AQ34" s="1088" t="str">
        <f>IF(ISTEXT(AO34),AO34,(AO34/AO22)*AQ22)</f>
        <v/>
      </c>
      <c r="AR34" s="1062" t="str">
        <f>IF(A34=AR16,D34,"")</f>
        <v/>
      </c>
      <c r="AS34" s="1089" t="str">
        <f>IF(A34=AR16,C34,"")</f>
        <v/>
      </c>
      <c r="AT34" s="1090" t="str">
        <f>IF(ISTEXT(AR34),AR34,(AR34/AR22)*AT22)</f>
        <v/>
      </c>
      <c r="AU34" s="1062" t="str">
        <f>IF(A34=AU16,D34,"")</f>
        <v/>
      </c>
      <c r="AV34" s="1091" t="str">
        <f>IF(A34=AU16,C34,"")</f>
        <v/>
      </c>
      <c r="AW34" s="1092" t="str">
        <f>IF(ISTEXT(AU34),AU34,(AU34/AU22)*AW22)</f>
        <v/>
      </c>
      <c r="AY34" s="612"/>
      <c r="AZ34" s="1058"/>
      <c r="BA34" s="1352" t="s">
        <v>1523</v>
      </c>
      <c r="BB34" s="1409"/>
      <c r="BC34" s="1410"/>
      <c r="BD34" s="612"/>
      <c r="BE34" s="612"/>
      <c r="BF34" s="612"/>
      <c r="BG34" s="612"/>
      <c r="BH34" s="612"/>
      <c r="BI34" s="612"/>
      <c r="BJ34" s="612"/>
      <c r="BK34" s="612"/>
      <c r="BL34" s="612"/>
      <c r="BM34" s="612"/>
      <c r="BN34" s="612"/>
    </row>
    <row r="35" spans="1:66" ht="18.75">
      <c r="A35" s="1058"/>
      <c r="B35" s="1352"/>
      <c r="C35" s="1409"/>
      <c r="D35" s="1410"/>
      <c r="E35" s="1062" t="str">
        <f>IF(A35=E16,D35,"")</f>
        <v/>
      </c>
      <c r="F35" s="1063" t="str">
        <f>IF(A35=E16,C35,"")</f>
        <v/>
      </c>
      <c r="G35" s="1064" t="str">
        <f>IF(ISTEXT(E35),E35,(E35/E22)*G22)</f>
        <v/>
      </c>
      <c r="H35" s="1062" t="str">
        <f>IF(A35=H16,D35,"")</f>
        <v/>
      </c>
      <c r="I35" s="1065" t="str">
        <f>IF(A35=H16,C35,"")</f>
        <v/>
      </c>
      <c r="J35" s="1066" t="str">
        <f>IF(ISTEXT(H35),H35,(H35/H22)*J22)</f>
        <v/>
      </c>
      <c r="K35" s="1062" t="str">
        <f>IF(A35=K16,D35,"")</f>
        <v/>
      </c>
      <c r="L35" s="1067" t="str">
        <f>IF(A35=K16,C35,"")</f>
        <v/>
      </c>
      <c r="M35" s="1068" t="str">
        <f>IF(ISTEXT(K35),K35,(K35/K22)*M22)</f>
        <v/>
      </c>
      <c r="N35" s="1062" t="str">
        <f>IF(A35=N16,D35,"")</f>
        <v/>
      </c>
      <c r="O35" s="1069" t="str">
        <f>IF(A35=N16,C35,"")</f>
        <v/>
      </c>
      <c r="P35" s="1070" t="str">
        <f>IF(ISTEXT(N35),N35,(N35/N22)*P22)</f>
        <v/>
      </c>
      <c r="Q35" s="1062" t="str">
        <f>IF(A35=Q16,D35,"")</f>
        <v/>
      </c>
      <c r="R35" s="1071" t="str">
        <f>IF(A35=Q16,C35,"")</f>
        <v/>
      </c>
      <c r="S35" s="1072" t="str">
        <f>IF(ISTEXT(Q35),Q35,(Q35/Q22)*S22)</f>
        <v/>
      </c>
      <c r="T35" s="1062" t="str">
        <f>IF(A35=T16,D35,"")</f>
        <v/>
      </c>
      <c r="U35" s="1073" t="str">
        <f>IF(A35=T16,C35,"")</f>
        <v/>
      </c>
      <c r="V35" s="1074" t="str">
        <f>IF(ISTEXT(T35),T35,(T35/T22)*V22)</f>
        <v/>
      </c>
      <c r="W35" s="1062" t="str">
        <f>IF(A35=W16,D35,"")</f>
        <v/>
      </c>
      <c r="X35" s="1075" t="str">
        <f>IF(A35=W16,C35,"")</f>
        <v/>
      </c>
      <c r="Y35" s="1076" t="str">
        <f>IF(ISTEXT(W35),W35,(W35/W22)*Y22)</f>
        <v/>
      </c>
      <c r="Z35" s="1062" t="str">
        <f>IF(A35=Z16,D35,"")</f>
        <v/>
      </c>
      <c r="AA35" s="1077" t="str">
        <f>IF(A35=Z16,C35,"")</f>
        <v/>
      </c>
      <c r="AB35" s="1078" t="str">
        <f>IF(ISTEXT(Z35),Z35,(Z35/Z22)*AB22)</f>
        <v/>
      </c>
      <c r="AC35" s="1062" t="str">
        <f>IF(A35=AC16,D35,"")</f>
        <v/>
      </c>
      <c r="AD35" s="1079" t="str">
        <f>IF(A35=AC16,C35,"")</f>
        <v/>
      </c>
      <c r="AE35" s="1080" t="str">
        <f>IF(ISTEXT(AC35),AC35,(AC35/AC22)*AE22)</f>
        <v/>
      </c>
      <c r="AF35" s="1062" t="str">
        <f>IF(A35=AF16,D35,"")</f>
        <v/>
      </c>
      <c r="AG35" s="1081" t="str">
        <f>IF(A35=AF16,C35,"")</f>
        <v/>
      </c>
      <c r="AH35" s="1082" t="str">
        <f>IF(ISTEXT(AF35),AF35,(AF35/AF22)*AH22)</f>
        <v/>
      </c>
      <c r="AI35" s="1062" t="str">
        <f>IF(A35=AI16,D35,"")</f>
        <v/>
      </c>
      <c r="AJ35" s="1083" t="str">
        <f>IF(A35=AI16,C35,"")</f>
        <v/>
      </c>
      <c r="AK35" s="1084" t="str">
        <f>IF(ISTEXT(AI35),AI35,(AI35/AI22)*AK22)</f>
        <v/>
      </c>
      <c r="AL35" s="1062" t="str">
        <f>IF(A35=AL16,D35,"")</f>
        <v/>
      </c>
      <c r="AM35" s="1085" t="str">
        <f>IF(A35=AL16,C35,"")</f>
        <v/>
      </c>
      <c r="AN35" s="1086" t="str">
        <f>IF(ISTEXT(AL35),AL35,(AL35/AL22)*AN22)</f>
        <v/>
      </c>
      <c r="AO35" s="1062" t="str">
        <f>IF(A35=AO16,D35,"")</f>
        <v/>
      </c>
      <c r="AP35" s="1087" t="str">
        <f>IF(A35=AO16,C35,"")</f>
        <v/>
      </c>
      <c r="AQ35" s="1088" t="str">
        <f>IF(ISTEXT(AO35),AO35,(AO35/AO22)*AQ22)</f>
        <v/>
      </c>
      <c r="AR35" s="1062" t="str">
        <f>IF(A35=AR16,D35,"")</f>
        <v/>
      </c>
      <c r="AS35" s="1089" t="str">
        <f>IF(A35=AR16,C35,"")</f>
        <v/>
      </c>
      <c r="AT35" s="1090" t="str">
        <f>IF(ISTEXT(AR35),AR35,(AR35/AR22)*AT22)</f>
        <v/>
      </c>
      <c r="AU35" s="1062" t="str">
        <f>IF(A35=AU16,D35,"")</f>
        <v/>
      </c>
      <c r="AV35" s="1091" t="str">
        <f>IF(A35=AU16,C35,"")</f>
        <v/>
      </c>
      <c r="AW35" s="1092" t="str">
        <f>IF(ISTEXT(AU35),AU35,(AU35/AU22)*AW22)</f>
        <v/>
      </c>
      <c r="AY35" s="612"/>
      <c r="AZ35" s="1058"/>
      <c r="BA35" s="1352" t="s">
        <v>1522</v>
      </c>
      <c r="BB35" s="1409"/>
      <c r="BC35" s="1410"/>
      <c r="BD35" s="612"/>
      <c r="BE35" s="612"/>
      <c r="BF35" s="612"/>
      <c r="BG35" s="612"/>
      <c r="BH35" s="612"/>
      <c r="BI35" s="612"/>
      <c r="BJ35" s="612"/>
      <c r="BK35" s="612"/>
      <c r="BL35" s="612"/>
      <c r="BM35" s="612"/>
      <c r="BN35" s="612"/>
    </row>
    <row r="36" spans="1:66" ht="18.75">
      <c r="A36" s="1058"/>
      <c r="B36" s="1093" t="s">
        <v>914</v>
      </c>
      <c r="C36" s="1094"/>
      <c r="D36" s="1095"/>
      <c r="E36" s="1062" t="str">
        <f>IF(A36=E16,D36,"")</f>
        <v/>
      </c>
      <c r="F36" s="1063" t="str">
        <f>IF(A36=E16,C36,"")</f>
        <v/>
      </c>
      <c r="G36" s="1064" t="str">
        <f>IF(ISTEXT(E36),E36,(E36/E22)*G22)</f>
        <v/>
      </c>
      <c r="H36" s="1062" t="str">
        <f>IF(A36=H16,D36,"")</f>
        <v/>
      </c>
      <c r="I36" s="1065" t="str">
        <f>IF(A36=H16,C36,"")</f>
        <v/>
      </c>
      <c r="J36" s="1066" t="str">
        <f>IF(ISTEXT(H36),H36,(H36/H22)*J22)</f>
        <v/>
      </c>
      <c r="K36" s="1062" t="str">
        <f>IF(A36=K16,D36,"")</f>
        <v/>
      </c>
      <c r="L36" s="1067" t="str">
        <f>IF(A36=K16,C36,"")</f>
        <v/>
      </c>
      <c r="M36" s="1068" t="str">
        <f>IF(ISTEXT(K36),K36,(K36/K22)*M22)</f>
        <v/>
      </c>
      <c r="N36" s="1062" t="str">
        <f>IF(A36=N16,D36,"")</f>
        <v/>
      </c>
      <c r="O36" s="1069" t="str">
        <f>IF(A36=N16,C36,"")</f>
        <v/>
      </c>
      <c r="P36" s="1070" t="str">
        <f>IF(ISTEXT(N36),N36,(N36/N22)*P22)</f>
        <v/>
      </c>
      <c r="Q36" s="1062" t="str">
        <f>IF(A36=Q16,D36,"")</f>
        <v/>
      </c>
      <c r="R36" s="1071" t="str">
        <f>IF(A36=Q16,C36,"")</f>
        <v/>
      </c>
      <c r="S36" s="1072" t="str">
        <f>IF(ISTEXT(Q36),Q36,(Q36/Q22)*S22)</f>
        <v/>
      </c>
      <c r="T36" s="1062" t="str">
        <f>IF(A36=T16,D36,"")</f>
        <v/>
      </c>
      <c r="U36" s="1073" t="str">
        <f>IF(A36=T16,C36,"")</f>
        <v/>
      </c>
      <c r="V36" s="1074" t="str">
        <f>IF(ISTEXT(T36),T36,(T36/T22)*V22)</f>
        <v/>
      </c>
      <c r="W36" s="1062" t="str">
        <f>IF(A36=W16,D36,"")</f>
        <v/>
      </c>
      <c r="X36" s="1075" t="str">
        <f>IF(A36=W16,C36,"")</f>
        <v/>
      </c>
      <c r="Y36" s="1076" t="str">
        <f>IF(ISTEXT(W36),W36,(W36/W22)*Y22)</f>
        <v/>
      </c>
      <c r="Z36" s="1062" t="str">
        <f>IF(A36=Z16,D36,"")</f>
        <v/>
      </c>
      <c r="AA36" s="1077" t="str">
        <f>IF(A36=Z16,C36,"")</f>
        <v/>
      </c>
      <c r="AB36" s="1078" t="str">
        <f>IF(ISTEXT(Z36),Z36,(Z36/Z22)*AB22)</f>
        <v/>
      </c>
      <c r="AC36" s="1062" t="str">
        <f>IF(A36=AC16,D36,"")</f>
        <v/>
      </c>
      <c r="AD36" s="1079" t="str">
        <f>IF(A36=AC16,C36,"")</f>
        <v/>
      </c>
      <c r="AE36" s="1080" t="str">
        <f>IF(ISTEXT(AC36),AC36,(AC36/AC22)*AE22)</f>
        <v/>
      </c>
      <c r="AF36" s="1062" t="str">
        <f>IF(A36=AF16,D36,"")</f>
        <v/>
      </c>
      <c r="AG36" s="1081" t="str">
        <f>IF(A36=AF16,C36,"")</f>
        <v/>
      </c>
      <c r="AH36" s="1082" t="str">
        <f>IF(ISTEXT(AF36),AF36,(AF36/AF22)*AH22)</f>
        <v/>
      </c>
      <c r="AI36" s="1062" t="str">
        <f>IF(A36=AI16,D36,"")</f>
        <v/>
      </c>
      <c r="AJ36" s="1083" t="str">
        <f>IF(A36=AI16,C36,"")</f>
        <v/>
      </c>
      <c r="AK36" s="1084" t="str">
        <f>IF(ISTEXT(AI36),AI36,(AI36/AI22)*AK22)</f>
        <v/>
      </c>
      <c r="AL36" s="1062" t="str">
        <f>IF(A36=AL16,D36,"")</f>
        <v/>
      </c>
      <c r="AM36" s="1085" t="str">
        <f>IF(A36=AL16,C36,"")</f>
        <v/>
      </c>
      <c r="AN36" s="1086" t="str">
        <f>IF(ISTEXT(AL36),AL36,(AL36/AL22)*AN22)</f>
        <v/>
      </c>
      <c r="AO36" s="1062" t="str">
        <f>IF(A36=AO16,D36,"")</f>
        <v/>
      </c>
      <c r="AP36" s="1087" t="str">
        <f>IF(A36=AO16,C36,"")</f>
        <v/>
      </c>
      <c r="AQ36" s="1088" t="str">
        <f>IF(ISTEXT(AO36),AO36,(AO36/AO22)*AQ22)</f>
        <v/>
      </c>
      <c r="AR36" s="1062" t="str">
        <f>IF(A36=AR16,D36,"")</f>
        <v/>
      </c>
      <c r="AS36" s="1089" t="str">
        <f>IF(A36=AR16,C36,"")</f>
        <v/>
      </c>
      <c r="AT36" s="1090" t="str">
        <f>IF(ISTEXT(AR36),AR36,(AR36/AR22)*AT22)</f>
        <v/>
      </c>
      <c r="AU36" s="1062" t="str">
        <f>IF(A36=AU16,D36,"")</f>
        <v/>
      </c>
      <c r="AV36" s="1091" t="str">
        <f>IF(A36=AU16,C36,"")</f>
        <v/>
      </c>
      <c r="AW36" s="1092" t="str">
        <f>IF(ISTEXT(AU36),AU36,(AU36/AU22)*AW22)</f>
        <v/>
      </c>
      <c r="AY36" s="612"/>
      <c r="AZ36" s="1058"/>
      <c r="BA36" s="1352"/>
      <c r="BB36" s="1409"/>
      <c r="BC36" s="1410"/>
      <c r="BD36" s="612"/>
      <c r="BE36" s="612"/>
      <c r="BF36" s="612"/>
      <c r="BG36" s="612"/>
      <c r="BH36" s="612"/>
      <c r="BI36" s="612"/>
      <c r="BJ36" s="612"/>
      <c r="BK36" s="612"/>
      <c r="BL36" s="612"/>
      <c r="BM36" s="612"/>
      <c r="BN36" s="612"/>
    </row>
    <row r="37" spans="1:66" ht="18.75">
      <c r="A37" s="1058"/>
      <c r="B37" s="1352"/>
      <c r="C37" s="1409"/>
      <c r="D37" s="1410"/>
      <c r="E37" s="1062" t="str">
        <f>IF(A37=E16,D37,"")</f>
        <v/>
      </c>
      <c r="F37" s="1063" t="str">
        <f>IF(A37=E16,C37,"")</f>
        <v/>
      </c>
      <c r="G37" s="1064" t="str">
        <f>IF(ISTEXT(E37),E37,(E37/E22)*G22)</f>
        <v/>
      </c>
      <c r="H37" s="1062" t="str">
        <f>IF(A37=H16,D37,"")</f>
        <v/>
      </c>
      <c r="I37" s="1065" t="str">
        <f>IF(A37=H16,C37,"")</f>
        <v/>
      </c>
      <c r="J37" s="1066" t="str">
        <f>IF(ISTEXT(H37),H37,(H37/H22)*J22)</f>
        <v/>
      </c>
      <c r="K37" s="1062" t="str">
        <f>IF(A37=K16,D37,"")</f>
        <v/>
      </c>
      <c r="L37" s="1067" t="str">
        <f>IF(A37=K16,C37,"")</f>
        <v/>
      </c>
      <c r="M37" s="1068" t="str">
        <f>IF(ISTEXT(K37),K37,(K37/K22)*M22)</f>
        <v/>
      </c>
      <c r="N37" s="1062" t="str">
        <f>IF(A37=N16,D37,"")</f>
        <v/>
      </c>
      <c r="O37" s="1069" t="str">
        <f>IF(A37=N16,C37,"")</f>
        <v/>
      </c>
      <c r="P37" s="1070" t="str">
        <f>IF(ISTEXT(N37),N37,(N37/N22)*P22)</f>
        <v/>
      </c>
      <c r="Q37" s="1062" t="str">
        <f>IF(A37=Q16,D37,"")</f>
        <v/>
      </c>
      <c r="R37" s="1071" t="str">
        <f>IF(A37=Q16,C37,"")</f>
        <v/>
      </c>
      <c r="S37" s="1072" t="str">
        <f>IF(ISTEXT(Q37),Q37,(Q37/Q22)*S22)</f>
        <v/>
      </c>
      <c r="T37" s="1062" t="str">
        <f>IF(A37=T16,D37,"")</f>
        <v/>
      </c>
      <c r="U37" s="1073" t="str">
        <f>IF(A37=T16,C37,"")</f>
        <v/>
      </c>
      <c r="V37" s="1074" t="str">
        <f>IF(ISTEXT(T37),T37,(T37/T22)*V22)</f>
        <v/>
      </c>
      <c r="W37" s="1062" t="str">
        <f>IF(A37=W16,D37,"")</f>
        <v/>
      </c>
      <c r="X37" s="1075" t="str">
        <f>IF(A37=W16,C37,"")</f>
        <v/>
      </c>
      <c r="Y37" s="1076" t="str">
        <f>IF(ISTEXT(W37),W37,(W37/W22)*Y22)</f>
        <v/>
      </c>
      <c r="Z37" s="1062" t="str">
        <f>IF(A37=Z16,D37,"")</f>
        <v/>
      </c>
      <c r="AA37" s="1077" t="str">
        <f>IF(A37=Z16,C37,"")</f>
        <v/>
      </c>
      <c r="AB37" s="1078" t="str">
        <f>IF(ISTEXT(Z37),Z37,(Z37/Z22)*AB22)</f>
        <v/>
      </c>
      <c r="AC37" s="1062" t="str">
        <f>IF(A37=AC16,D37,"")</f>
        <v/>
      </c>
      <c r="AD37" s="1079" t="str">
        <f>IF(A37=AC16,C37,"")</f>
        <v/>
      </c>
      <c r="AE37" s="1080" t="str">
        <f>IF(ISTEXT(AC37),AC37,(AC37/AC22)*AE22)</f>
        <v/>
      </c>
      <c r="AF37" s="1062" t="str">
        <f>IF(A37=AF16,D37,"")</f>
        <v/>
      </c>
      <c r="AG37" s="1081" t="str">
        <f>IF(A37=AF16,C37,"")</f>
        <v/>
      </c>
      <c r="AH37" s="1082" t="str">
        <f>IF(ISTEXT(AF37),AF37,(AF37/AF22)*AH22)</f>
        <v/>
      </c>
      <c r="AI37" s="1062" t="str">
        <f>IF(A37=AI16,D37,"")</f>
        <v/>
      </c>
      <c r="AJ37" s="1083" t="str">
        <f>IF(A37=AI16,C37,"")</f>
        <v/>
      </c>
      <c r="AK37" s="1084" t="str">
        <f>IF(ISTEXT(AI37),AI37,(AI37/AI22)*AK22)</f>
        <v/>
      </c>
      <c r="AL37" s="1062" t="str">
        <f>IF(A37=AL16,D37,"")</f>
        <v/>
      </c>
      <c r="AM37" s="1085" t="str">
        <f>IF(A37=AL16,C37,"")</f>
        <v/>
      </c>
      <c r="AN37" s="1086" t="str">
        <f>IF(ISTEXT(AL37),AL37,(AL37/AL22)*AN22)</f>
        <v/>
      </c>
      <c r="AO37" s="1062" t="str">
        <f>IF(A37=AO16,D37,"")</f>
        <v/>
      </c>
      <c r="AP37" s="1087" t="str">
        <f>IF(A37=AO16,C37,"")</f>
        <v/>
      </c>
      <c r="AQ37" s="1088" t="str">
        <f>IF(ISTEXT(AO37),AO37,(AO37/AO22)*AQ22)</f>
        <v/>
      </c>
      <c r="AR37" s="1062" t="str">
        <f>IF(A37=AR16,D37,"")</f>
        <v/>
      </c>
      <c r="AS37" s="1089" t="str">
        <f>IF(A37=AR16,C37,"")</f>
        <v/>
      </c>
      <c r="AT37" s="1090" t="str">
        <f>IF(ISTEXT(AR37),AR37,(AR37/AR22)*AT22)</f>
        <v/>
      </c>
      <c r="AU37" s="1062" t="str">
        <f>IF(A37=AU16,D37,"")</f>
        <v/>
      </c>
      <c r="AV37" s="1091" t="str">
        <f>IF(A37=AU16,C37,"")</f>
        <v/>
      </c>
      <c r="AW37" s="1092" t="str">
        <f>IF(ISTEXT(AU37),AU37,(AU37/AU22)*AW22)</f>
        <v/>
      </c>
      <c r="AY37" s="612"/>
      <c r="AZ37" s="1058"/>
      <c r="BA37" s="1352" t="s">
        <v>1528</v>
      </c>
      <c r="BB37" s="1409"/>
      <c r="BC37" s="1410"/>
      <c r="BD37" s="612"/>
      <c r="BE37" s="612"/>
      <c r="BF37" s="612"/>
      <c r="BG37" s="612"/>
      <c r="BH37" s="612"/>
      <c r="BI37" s="612"/>
      <c r="BJ37" s="612"/>
      <c r="BK37" s="612"/>
      <c r="BL37" s="612"/>
      <c r="BM37" s="612"/>
      <c r="BN37" s="612"/>
    </row>
    <row r="38" spans="1:66" ht="18.75">
      <c r="A38" s="1058">
        <v>4</v>
      </c>
      <c r="B38" s="1099" t="s">
        <v>25</v>
      </c>
      <c r="C38" s="1100" t="s">
        <v>9</v>
      </c>
      <c r="D38" s="1101">
        <v>0.25</v>
      </c>
      <c r="E38" s="1062" t="str">
        <f>IF(A38=E16,D38,"")</f>
        <v/>
      </c>
      <c r="F38" s="1063" t="str">
        <f>IF(A38=E16,C38,"")</f>
        <v/>
      </c>
      <c r="G38" s="1064" t="str">
        <f>IF(ISTEXT(E38),E38,(E38/E22)*G22)</f>
        <v/>
      </c>
      <c r="H38" s="1062" t="str">
        <f>IF(A38=H16,D38,"")</f>
        <v/>
      </c>
      <c r="I38" s="1065" t="str">
        <f>IF(A38=H16,C38,"")</f>
        <v/>
      </c>
      <c r="J38" s="1066" t="str">
        <f>IF(ISTEXT(H38),H38,(H38/H22)*J22)</f>
        <v/>
      </c>
      <c r="K38" s="1062" t="str">
        <f>IF(A38=K16,D38,"")</f>
        <v/>
      </c>
      <c r="L38" s="1067" t="str">
        <f>IF(A38=K16,C38,"")</f>
        <v/>
      </c>
      <c r="M38" s="1068" t="str">
        <f>IF(ISTEXT(K38),K38,(K38/K22)*M22)</f>
        <v/>
      </c>
      <c r="N38" s="1062">
        <f>IF(A38=N16,D38,"")</f>
        <v>0.25</v>
      </c>
      <c r="O38" s="1069" t="str">
        <f>IF(A38=N16,C38,"")</f>
        <v>Kg</v>
      </c>
      <c r="P38" s="1070">
        <f>IF(ISTEXT(N38),N38,(N38/N22)*P22)</f>
        <v>2.5</v>
      </c>
      <c r="Q38" s="1062" t="str">
        <f>IF(A38=Q16,D38,"")</f>
        <v/>
      </c>
      <c r="R38" s="1071" t="str">
        <f>IF(A38=Q16,C38,"")</f>
        <v/>
      </c>
      <c r="S38" s="1072" t="str">
        <f>IF(ISTEXT(Q38),Q38,(Q38/Q22)*S22)</f>
        <v/>
      </c>
      <c r="T38" s="1062" t="str">
        <f>IF(A38=T16,D38,"")</f>
        <v/>
      </c>
      <c r="U38" s="1073" t="str">
        <f>IF(A38=T16,C38,"")</f>
        <v/>
      </c>
      <c r="V38" s="1074" t="str">
        <f>IF(ISTEXT(T38),T38,(T38/T22)*V22)</f>
        <v/>
      </c>
      <c r="W38" s="1062" t="str">
        <f>IF(A38=W16,D38,"")</f>
        <v/>
      </c>
      <c r="X38" s="1075" t="str">
        <f>IF(A38=W16,C38,"")</f>
        <v/>
      </c>
      <c r="Y38" s="1076" t="str">
        <f>IF(ISTEXT(W38),W38,(W38/W22)*Y22)</f>
        <v/>
      </c>
      <c r="Z38" s="1062" t="str">
        <f>IF(A38=Z16,D38,"")</f>
        <v/>
      </c>
      <c r="AA38" s="1077" t="str">
        <f>IF(A38=Z16,C38,"")</f>
        <v/>
      </c>
      <c r="AB38" s="1078" t="str">
        <f>IF(ISTEXT(Z38),Z38,(Z38/Z22)*AB22)</f>
        <v/>
      </c>
      <c r="AC38" s="1062" t="str">
        <f>IF(A38=AC16,D38,"")</f>
        <v/>
      </c>
      <c r="AD38" s="1079" t="str">
        <f>IF(A38=AC16,C38,"")</f>
        <v/>
      </c>
      <c r="AE38" s="1080" t="str">
        <f>IF(ISTEXT(AC38),AC38,(AC38/AC22)*AE22)</f>
        <v/>
      </c>
      <c r="AF38" s="1062" t="str">
        <f>IF(A38=AF16,D38,"")</f>
        <v/>
      </c>
      <c r="AG38" s="1081" t="str">
        <f>IF(A38=AF16,C38,"")</f>
        <v/>
      </c>
      <c r="AH38" s="1082" t="str">
        <f>IF(ISTEXT(AF38),AF38,(AF38/AF22)*AH22)</f>
        <v/>
      </c>
      <c r="AI38" s="1062" t="str">
        <f>IF(A38=AI16,D38,"")</f>
        <v/>
      </c>
      <c r="AJ38" s="1083" t="str">
        <f>IF(A38=AI16,C38,"")</f>
        <v/>
      </c>
      <c r="AK38" s="1084" t="str">
        <f>IF(ISTEXT(AI38),AI38,(AI38/AI22)*AK22)</f>
        <v/>
      </c>
      <c r="AL38" s="1062" t="str">
        <f>IF(A38=AL16,D38,"")</f>
        <v/>
      </c>
      <c r="AM38" s="1085" t="str">
        <f>IF(A38=AL16,C38,"")</f>
        <v/>
      </c>
      <c r="AN38" s="1086" t="str">
        <f>IF(ISTEXT(AL38),AL38,(AL38/AL22)*AN22)</f>
        <v/>
      </c>
      <c r="AO38" s="1062" t="str">
        <f>IF(A38=AO16,D38,"")</f>
        <v/>
      </c>
      <c r="AP38" s="1087" t="str">
        <f>IF(A38=AO16,C38,"")</f>
        <v/>
      </c>
      <c r="AQ38" s="1088" t="str">
        <f>IF(ISTEXT(AO38),AO38,(AO38/AO22)*AQ22)</f>
        <v/>
      </c>
      <c r="AR38" s="1062" t="str">
        <f>IF(A38=AR16,D38,"")</f>
        <v/>
      </c>
      <c r="AS38" s="1089" t="str">
        <f>IF(A38=AR16,C38,"")</f>
        <v/>
      </c>
      <c r="AT38" s="1090" t="str">
        <f>IF(ISTEXT(AR38),AR38,(AR38/AR22)*AT22)</f>
        <v/>
      </c>
      <c r="AU38" s="1062" t="str">
        <f>IF(A38=AU16,D38,"")</f>
        <v/>
      </c>
      <c r="AV38" s="1091" t="str">
        <f>IF(A38=AU16,C38,"")</f>
        <v/>
      </c>
      <c r="AW38" s="1092" t="str">
        <f>IF(ISTEXT(AU38),AU38,(AU38/AU22)*AW22)</f>
        <v/>
      </c>
      <c r="AY38" s="612"/>
      <c r="AZ38" s="1058"/>
      <c r="BA38" s="1352" t="s">
        <v>1524</v>
      </c>
      <c r="BB38" s="1409"/>
      <c r="BC38" s="1410"/>
      <c r="BD38" s="612"/>
      <c r="BE38" s="612"/>
      <c r="BF38" s="612"/>
      <c r="BG38" s="612"/>
      <c r="BH38" s="612"/>
      <c r="BI38" s="612"/>
      <c r="BJ38" s="612"/>
      <c r="BK38" s="612"/>
      <c r="BL38" s="612"/>
      <c r="BM38" s="612"/>
      <c r="BN38" s="612"/>
    </row>
    <row r="39" spans="1:66" ht="18.75">
      <c r="A39" s="1058">
        <v>4</v>
      </c>
      <c r="B39" s="1099" t="s">
        <v>30</v>
      </c>
      <c r="C39" s="1100" t="s">
        <v>915</v>
      </c>
      <c r="D39" s="1101">
        <v>1</v>
      </c>
      <c r="E39" s="1062" t="str">
        <f>IF(A39=E16,D39,"")</f>
        <v/>
      </c>
      <c r="F39" s="1063" t="str">
        <f>IF(A39=E16,C39,"")</f>
        <v/>
      </c>
      <c r="G39" s="1064" t="str">
        <f>IF(ISTEXT(E39),E39,(E39/E22)*G22)</f>
        <v/>
      </c>
      <c r="H39" s="1062" t="str">
        <f>IF(A39=H16,D39,"")</f>
        <v/>
      </c>
      <c r="I39" s="1065" t="str">
        <f>IF(A39=H16,C39,"")</f>
        <v/>
      </c>
      <c r="J39" s="1066" t="str">
        <f>IF(ISTEXT(H39),H39,(H39/H22)*J22)</f>
        <v/>
      </c>
      <c r="K39" s="1062" t="str">
        <f>IF(A39=K16,D39,"")</f>
        <v/>
      </c>
      <c r="L39" s="1067" t="str">
        <f>IF(A39=K16,C39,"")</f>
        <v/>
      </c>
      <c r="M39" s="1068" t="str">
        <f>IF(ISTEXT(K39),K39,(K39/K22)*M22)</f>
        <v/>
      </c>
      <c r="N39" s="1062">
        <f>IF(A39=N16,D39,"")</f>
        <v>1</v>
      </c>
      <c r="O39" s="1069" t="str">
        <f>IF(A39=N16,C39,"")</f>
        <v>pincée(s)</v>
      </c>
      <c r="P39" s="1070">
        <f>IF(ISTEXT(N39),N39,(N39/N22)*P22)</f>
        <v>10</v>
      </c>
      <c r="Q39" s="1062" t="str">
        <f>IF(A39=Q16,D39,"")</f>
        <v/>
      </c>
      <c r="R39" s="1071" t="str">
        <f>IF(A39=Q16,C39,"")</f>
        <v/>
      </c>
      <c r="S39" s="1072" t="str">
        <f>IF(ISTEXT(Q39),Q39,(Q39/Q22)*S22)</f>
        <v/>
      </c>
      <c r="T39" s="1062" t="str">
        <f>IF(A39=T16,D39,"")</f>
        <v/>
      </c>
      <c r="U39" s="1073" t="str">
        <f>IF(A39=T16,C39,"")</f>
        <v/>
      </c>
      <c r="V39" s="1074" t="str">
        <f>IF(ISTEXT(T39),T39,(T39/T22)*V22)</f>
        <v/>
      </c>
      <c r="W39" s="1062" t="str">
        <f>IF(A39=W16,D39,"")</f>
        <v/>
      </c>
      <c r="X39" s="1075" t="str">
        <f>IF(A39=W16,C39,"")</f>
        <v/>
      </c>
      <c r="Y39" s="1076" t="str">
        <f>IF(ISTEXT(W39),W39,(W39/W22)*Y22)</f>
        <v/>
      </c>
      <c r="Z39" s="1062" t="str">
        <f>IF(A39=Z16,D39,"")</f>
        <v/>
      </c>
      <c r="AA39" s="1077" t="str">
        <f>IF(A39=Z16,C39,"")</f>
        <v/>
      </c>
      <c r="AB39" s="1078" t="str">
        <f>IF(ISTEXT(Z39),Z39,(Z39/Z22)*AB22)</f>
        <v/>
      </c>
      <c r="AC39" s="1062" t="str">
        <f>IF(A39=AC16,D39,"")</f>
        <v/>
      </c>
      <c r="AD39" s="1079" t="str">
        <f>IF(A39=AC16,C39,"")</f>
        <v/>
      </c>
      <c r="AE39" s="1080" t="str">
        <f>IF(ISTEXT(AC39),AC39,(AC39/AC22)*AE22)</f>
        <v/>
      </c>
      <c r="AF39" s="1062" t="str">
        <f>IF(A39=AF16,D39,"")</f>
        <v/>
      </c>
      <c r="AG39" s="1081" t="str">
        <f>IF(A39=AF16,C39,"")</f>
        <v/>
      </c>
      <c r="AH39" s="1082" t="str">
        <f>IF(ISTEXT(AF39),AF39,(AF39/AF22)*AH22)</f>
        <v/>
      </c>
      <c r="AI39" s="1062" t="str">
        <f>IF(A39=AI16,D39,"")</f>
        <v/>
      </c>
      <c r="AJ39" s="1083" t="str">
        <f>IF(A39=AI16,C39,"")</f>
        <v/>
      </c>
      <c r="AK39" s="1084" t="str">
        <f>IF(ISTEXT(AI39),AI39,(AI39/AI22)*AK22)</f>
        <v/>
      </c>
      <c r="AL39" s="1062" t="str">
        <f>IF(A39=AL16,D39,"")</f>
        <v/>
      </c>
      <c r="AM39" s="1085" t="str">
        <f>IF(A39=AL16,C39,"")</f>
        <v/>
      </c>
      <c r="AN39" s="1086" t="str">
        <f>IF(ISTEXT(AL39),AL39,(AL39/AL22)*AN22)</f>
        <v/>
      </c>
      <c r="AO39" s="1062" t="str">
        <f>IF(A39=AO16,D39,"")</f>
        <v/>
      </c>
      <c r="AP39" s="1087" t="str">
        <f>IF(A39=AO16,C39,"")</f>
        <v/>
      </c>
      <c r="AQ39" s="1088" t="str">
        <f>IF(ISTEXT(AO39),AO39,(AO39/AO22)*AQ22)</f>
        <v/>
      </c>
      <c r="AR39" s="1062" t="str">
        <f>IF(A39=AR16,D39,"")</f>
        <v/>
      </c>
      <c r="AS39" s="1089" t="str">
        <f>IF(A39=AR16,C39,"")</f>
        <v/>
      </c>
      <c r="AT39" s="1090" t="str">
        <f>IF(ISTEXT(AR39),AR39,(AR39/AR22)*AT22)</f>
        <v/>
      </c>
      <c r="AU39" s="1062" t="str">
        <f>IF(A39=AU16,D39,"")</f>
        <v/>
      </c>
      <c r="AV39" s="1091" t="str">
        <f>IF(A39=AU16,C39,"")</f>
        <v/>
      </c>
      <c r="AW39" s="1092" t="str">
        <f>IF(ISTEXT(AU39),AU39,(AU39/AU22)*AW22)</f>
        <v/>
      </c>
      <c r="AY39" s="612"/>
      <c r="AZ39" s="1058"/>
      <c r="BA39" s="1352"/>
      <c r="BB39" s="1409"/>
      <c r="BC39" s="1410"/>
      <c r="BD39" s="612"/>
      <c r="BE39" s="612"/>
      <c r="BF39" s="612"/>
      <c r="BG39" s="612"/>
      <c r="BH39" s="612"/>
      <c r="BI39" s="612"/>
      <c r="BJ39" s="612"/>
      <c r="BK39" s="612"/>
      <c r="BL39" s="612"/>
      <c r="BM39" s="612"/>
      <c r="BN39" s="612"/>
    </row>
    <row r="40" spans="1:66" ht="18.75">
      <c r="A40" s="1058">
        <v>4</v>
      </c>
      <c r="B40" s="1099" t="s">
        <v>26</v>
      </c>
      <c r="C40" s="1100" t="s">
        <v>62</v>
      </c>
      <c r="D40" s="1101">
        <v>3</v>
      </c>
      <c r="E40" s="1062" t="str">
        <f>IF(A40=E16,D40,"")</f>
        <v/>
      </c>
      <c r="F40" s="1063" t="str">
        <f>IF(A40=E16,C40,"")</f>
        <v/>
      </c>
      <c r="G40" s="1064" t="str">
        <f>IF(ISTEXT(E40),E40,(E40/E22)*G22)</f>
        <v/>
      </c>
      <c r="H40" s="1062" t="str">
        <f>IF(A40=H16,D40,"")</f>
        <v/>
      </c>
      <c r="I40" s="1065" t="str">
        <f>IF(A40=H16,C40,"")</f>
        <v/>
      </c>
      <c r="J40" s="1066" t="str">
        <f>IF(ISTEXT(H40),H40,(H40/H22)*J22)</f>
        <v/>
      </c>
      <c r="K40" s="1062" t="str">
        <f>IF(A40=K16,D40,"")</f>
        <v/>
      </c>
      <c r="L40" s="1067" t="str">
        <f>IF(A40=K16,C40,"")</f>
        <v/>
      </c>
      <c r="M40" s="1068" t="str">
        <f>IF(ISTEXT(K40),K40,(K40/K22)*M22)</f>
        <v/>
      </c>
      <c r="N40" s="1062">
        <f>IF(A40=N16,D40,"")</f>
        <v>3</v>
      </c>
      <c r="O40" s="1069" t="str">
        <f>IF(A40=N16,C40,"")</f>
        <v>œufs</v>
      </c>
      <c r="P40" s="1070">
        <f>IF(ISTEXT(N40),N40,(N40/N22)*P22)</f>
        <v>30</v>
      </c>
      <c r="Q40" s="1062" t="str">
        <f>IF(A40=Q16,D40,"")</f>
        <v/>
      </c>
      <c r="R40" s="1071" t="str">
        <f>IF(A40=Q16,C40,"")</f>
        <v/>
      </c>
      <c r="S40" s="1072" t="str">
        <f>IF(ISTEXT(Q40),Q40,(Q40/Q22)*S22)</f>
        <v/>
      </c>
      <c r="T40" s="1062" t="str">
        <f>IF(A40=T16,D40,"")</f>
        <v/>
      </c>
      <c r="U40" s="1073" t="str">
        <f>IF(A40=T16,C40,"")</f>
        <v/>
      </c>
      <c r="V40" s="1074" t="str">
        <f>IF(ISTEXT(T40),T40,(T40/T22)*V22)</f>
        <v/>
      </c>
      <c r="W40" s="1062" t="str">
        <f>IF(A40=W16,D40,"")</f>
        <v/>
      </c>
      <c r="X40" s="1075" t="str">
        <f>IF(A40=W16,C40,"")</f>
        <v/>
      </c>
      <c r="Y40" s="1076" t="str">
        <f>IF(ISTEXT(W40),W40,(W40/W22)*Y22)</f>
        <v/>
      </c>
      <c r="Z40" s="1062" t="str">
        <f>IF(A40=Z16,D40,"")</f>
        <v/>
      </c>
      <c r="AA40" s="1077" t="str">
        <f>IF(A40=Z16,C40,"")</f>
        <v/>
      </c>
      <c r="AB40" s="1078" t="str">
        <f>IF(ISTEXT(Z40),Z40,(Z40/Z22)*AB22)</f>
        <v/>
      </c>
      <c r="AC40" s="1062" t="str">
        <f>IF(A40=AC16,D40,"")</f>
        <v/>
      </c>
      <c r="AD40" s="1079" t="str">
        <f>IF(A40=AC16,C40,"")</f>
        <v/>
      </c>
      <c r="AE40" s="1080" t="str">
        <f>IF(ISTEXT(AC40),AC40,(AC40/AC22)*AE22)</f>
        <v/>
      </c>
      <c r="AF40" s="1062" t="str">
        <f>IF(A40=AF16,D40,"")</f>
        <v/>
      </c>
      <c r="AG40" s="1081" t="str">
        <f>IF(A40=AF16,C40,"")</f>
        <v/>
      </c>
      <c r="AH40" s="1082" t="str">
        <f>IF(ISTEXT(AF40),AF40,(AF40/AF22)*AH22)</f>
        <v/>
      </c>
      <c r="AI40" s="1062" t="str">
        <f>IF(A40=AI16,D40,"")</f>
        <v/>
      </c>
      <c r="AJ40" s="1083" t="str">
        <f>IF(A40=AI16,C40,"")</f>
        <v/>
      </c>
      <c r="AK40" s="1084" t="str">
        <f>IF(ISTEXT(AI40),AI40,(AI40/AI22)*AK22)</f>
        <v/>
      </c>
      <c r="AL40" s="1062" t="str">
        <f>IF(A40=AL16,D40,"")</f>
        <v/>
      </c>
      <c r="AM40" s="1085" t="str">
        <f>IF(A40=AL16,C40,"")</f>
        <v/>
      </c>
      <c r="AN40" s="1086" t="str">
        <f>IF(ISTEXT(AL40),AL40,(AL40/AL22)*AN22)</f>
        <v/>
      </c>
      <c r="AO40" s="1062" t="str">
        <f>IF(A40=AO16,D40,"")</f>
        <v/>
      </c>
      <c r="AP40" s="1087" t="str">
        <f>IF(A40=AO16,C40,"")</f>
        <v/>
      </c>
      <c r="AQ40" s="1088" t="str">
        <f>IF(ISTEXT(AO40),AO40,(AO40/AO22)*AQ22)</f>
        <v/>
      </c>
      <c r="AR40" s="1062" t="str">
        <f>IF(A40=AR16,D40,"")</f>
        <v/>
      </c>
      <c r="AS40" s="1089" t="str">
        <f>IF(A40=AR16,C40,"")</f>
        <v/>
      </c>
      <c r="AT40" s="1090" t="str">
        <f>IF(ISTEXT(AR40),AR40,(AR40/AR22)*AT22)</f>
        <v/>
      </c>
      <c r="AU40" s="1062" t="str">
        <f>IF(A40=AU16,D40,"")</f>
        <v/>
      </c>
      <c r="AV40" s="1091" t="str">
        <f>IF(A40=AU16,C40,"")</f>
        <v/>
      </c>
      <c r="AW40" s="1092" t="str">
        <f>IF(ISTEXT(AU40),AU40,(AU40/AU22)*AW22)</f>
        <v/>
      </c>
      <c r="AY40" s="612"/>
      <c r="AZ40" s="1058"/>
      <c r="BA40" s="1352" t="s">
        <v>1525</v>
      </c>
      <c r="BB40" s="1409"/>
      <c r="BC40" s="1410"/>
      <c r="BD40" s="612"/>
      <c r="BE40" s="612"/>
      <c r="BF40" s="612"/>
      <c r="BG40" s="612"/>
      <c r="BH40" s="612"/>
      <c r="BI40" s="612"/>
      <c r="BJ40" s="612"/>
      <c r="BK40" s="612"/>
      <c r="BL40" s="612"/>
      <c r="BM40" s="612"/>
      <c r="BN40" s="612"/>
    </row>
    <row r="41" spans="1:66" ht="18.75">
      <c r="A41" s="1058">
        <v>4</v>
      </c>
      <c r="B41" s="1099" t="s">
        <v>23</v>
      </c>
      <c r="C41" s="1100" t="s">
        <v>294</v>
      </c>
      <c r="D41" s="1101">
        <v>0.03</v>
      </c>
      <c r="E41" s="1062" t="str">
        <f>IF(A41=E16,D41,"")</f>
        <v/>
      </c>
      <c r="F41" s="1063" t="str">
        <f>IF(A41=E16,C41,"")</f>
        <v/>
      </c>
      <c r="G41" s="1064" t="str">
        <f>IF(ISTEXT(E41),E41,(E41/E22)*G22)</f>
        <v/>
      </c>
      <c r="H41" s="1062" t="str">
        <f>IF(A41=H16,D41,"")</f>
        <v/>
      </c>
      <c r="I41" s="1065" t="str">
        <f>IF(A41=H16,C41,"")</f>
        <v/>
      </c>
      <c r="J41" s="1066" t="str">
        <f>IF(ISTEXT(H41),H41,(H41/H22)*J22)</f>
        <v/>
      </c>
      <c r="K41" s="1062" t="str">
        <f>IF(A41=K16,D41,"")</f>
        <v/>
      </c>
      <c r="L41" s="1067" t="str">
        <f>IF(A41=K16,C41,"")</f>
        <v/>
      </c>
      <c r="M41" s="1068" t="str">
        <f>IF(ISTEXT(K41),K41,(K41/K22)*M22)</f>
        <v/>
      </c>
      <c r="N41" s="1062">
        <f>IF(A41=N16,D41,"")</f>
        <v>0.03</v>
      </c>
      <c r="O41" s="1069" t="str">
        <f>IF(A41=N16,C41,"")</f>
        <v>L</v>
      </c>
      <c r="P41" s="1070">
        <f>IF(ISTEXT(N41),N41,(N41/N22)*P22)</f>
        <v>0.3</v>
      </c>
      <c r="Q41" s="1062" t="str">
        <f>IF(A41=Q16,D41,"")</f>
        <v/>
      </c>
      <c r="R41" s="1071" t="str">
        <f>IF(A41=Q16,C41,"")</f>
        <v/>
      </c>
      <c r="S41" s="1072" t="str">
        <f>IF(ISTEXT(Q41),Q41,(Q41/Q22)*S22)</f>
        <v/>
      </c>
      <c r="T41" s="1062" t="str">
        <f>IF(A41=T16,D41,"")</f>
        <v/>
      </c>
      <c r="U41" s="1073" t="str">
        <f>IF(A41=T16,C41,"")</f>
        <v/>
      </c>
      <c r="V41" s="1074" t="str">
        <f>IF(ISTEXT(T41),T41,(T41/T22)*V22)</f>
        <v/>
      </c>
      <c r="W41" s="1062" t="str">
        <f>IF(A41=W16,D41,"")</f>
        <v/>
      </c>
      <c r="X41" s="1075" t="str">
        <f>IF(A41=W16,C41,"")</f>
        <v/>
      </c>
      <c r="Y41" s="1076" t="str">
        <f>IF(ISTEXT(W41),W41,(W41/W22)*Y22)</f>
        <v/>
      </c>
      <c r="Z41" s="1062" t="str">
        <f>IF(A41=Z16,D41,"")</f>
        <v/>
      </c>
      <c r="AA41" s="1077" t="str">
        <f>IF(A41=Z16,C41,"")</f>
        <v/>
      </c>
      <c r="AB41" s="1078" t="str">
        <f>IF(ISTEXT(Z41),Z41,(Z41/Z22)*AB22)</f>
        <v/>
      </c>
      <c r="AC41" s="1062" t="str">
        <f>IF(A41=AC16,D41,"")</f>
        <v/>
      </c>
      <c r="AD41" s="1079" t="str">
        <f>IF(A41=AC16,C41,"")</f>
        <v/>
      </c>
      <c r="AE41" s="1080" t="str">
        <f>IF(ISTEXT(AC41),AC41,(AC41/AC22)*AE22)</f>
        <v/>
      </c>
      <c r="AF41" s="1062" t="str">
        <f>IF(A41=AF16,D41,"")</f>
        <v/>
      </c>
      <c r="AG41" s="1081" t="str">
        <f>IF(A41=AF16,C41,"")</f>
        <v/>
      </c>
      <c r="AH41" s="1082" t="str">
        <f>IF(ISTEXT(AF41),AF41,(AF41/AF22)*AH22)</f>
        <v/>
      </c>
      <c r="AI41" s="1062" t="str">
        <f>IF(A41=AI16,D41,"")</f>
        <v/>
      </c>
      <c r="AJ41" s="1083" t="str">
        <f>IF(A41=AI16,C41,"")</f>
        <v/>
      </c>
      <c r="AK41" s="1084" t="str">
        <f>IF(ISTEXT(AI41),AI41,(AI41/AI22)*AK22)</f>
        <v/>
      </c>
      <c r="AL41" s="1062" t="str">
        <f>IF(A41=AL16,D41,"")</f>
        <v/>
      </c>
      <c r="AM41" s="1085" t="str">
        <f>IF(A41=AL16,C41,"")</f>
        <v/>
      </c>
      <c r="AN41" s="1086" t="str">
        <f>IF(ISTEXT(AL41),AL41,(AL41/AL22)*AN22)</f>
        <v/>
      </c>
      <c r="AO41" s="1062" t="str">
        <f>IF(A41=AO16,D41,"")</f>
        <v/>
      </c>
      <c r="AP41" s="1087" t="str">
        <f>IF(A41=AO16,C41,"")</f>
        <v/>
      </c>
      <c r="AQ41" s="1088" t="str">
        <f>IF(ISTEXT(AO41),AO41,(AO41/AO22)*AQ22)</f>
        <v/>
      </c>
      <c r="AR41" s="1062" t="str">
        <f>IF(A41=AR16,D41,"")</f>
        <v/>
      </c>
      <c r="AS41" s="1089" t="str">
        <f>IF(A41=AR16,C41,"")</f>
        <v/>
      </c>
      <c r="AT41" s="1090" t="str">
        <f>IF(ISTEXT(AR41),AR41,(AR41/AR22)*AT22)</f>
        <v/>
      </c>
      <c r="AU41" s="1062" t="str">
        <f>IF(A41=AU16,D41,"")</f>
        <v/>
      </c>
      <c r="AV41" s="1091" t="str">
        <f>IF(A41=AU16,C41,"")</f>
        <v/>
      </c>
      <c r="AW41" s="1092" t="str">
        <f>IF(ISTEXT(AU41),AU41,(AU41/AU22)*AW22)</f>
        <v/>
      </c>
      <c r="AY41" s="612"/>
      <c r="AZ41" s="1058"/>
      <c r="BA41" s="1352" t="s">
        <v>1526</v>
      </c>
      <c r="BB41" s="1409"/>
      <c r="BC41" s="1410"/>
      <c r="BD41" s="612"/>
      <c r="BE41" s="612"/>
      <c r="BF41" s="612"/>
      <c r="BG41" s="612"/>
      <c r="BH41" s="612"/>
      <c r="BI41" s="612"/>
      <c r="BJ41" s="612"/>
      <c r="BK41" s="612"/>
      <c r="BL41" s="612"/>
      <c r="BM41" s="612"/>
      <c r="BN41" s="612"/>
    </row>
    <row r="42" spans="1:66" ht="18.75">
      <c r="A42" s="1058">
        <v>4</v>
      </c>
      <c r="B42" s="1099" t="s">
        <v>27</v>
      </c>
      <c r="C42" s="1100" t="s">
        <v>294</v>
      </c>
      <c r="D42" s="1101">
        <v>0.02</v>
      </c>
      <c r="E42" s="1062" t="str">
        <f>IF(A42=E16,D42,"")</f>
        <v/>
      </c>
      <c r="F42" s="1063" t="str">
        <f>IF(A42=E16,C42,"")</f>
        <v/>
      </c>
      <c r="G42" s="1064" t="str">
        <f>IF(ISTEXT(E42),E42,(E42/E22)*G22)</f>
        <v/>
      </c>
      <c r="H42" s="1062" t="str">
        <f>IF(A42=H16,D42,"")</f>
        <v/>
      </c>
      <c r="I42" s="1065" t="str">
        <f>IF(A42=H16,C42,"")</f>
        <v/>
      </c>
      <c r="J42" s="1066" t="str">
        <f>IF(ISTEXT(H42),H42,(H42/H22)*J22)</f>
        <v/>
      </c>
      <c r="K42" s="1062" t="str">
        <f>IF(A42=K16,D42,"")</f>
        <v/>
      </c>
      <c r="L42" s="1067" t="str">
        <f>IF(A42=K16,C42,"")</f>
        <v/>
      </c>
      <c r="M42" s="1068" t="str">
        <f>IF(ISTEXT(K42),K42,(K42/K22)*M22)</f>
        <v/>
      </c>
      <c r="N42" s="1062">
        <f>IF(A42=N16,D42,"")</f>
        <v>0.02</v>
      </c>
      <c r="O42" s="1069" t="str">
        <f>IF(A42=N16,C42,"")</f>
        <v>L</v>
      </c>
      <c r="P42" s="1070">
        <f>IF(ISTEXT(N42),N42,(N42/N22)*P22)</f>
        <v>0.2</v>
      </c>
      <c r="Q42" s="1062" t="str">
        <f>IF(A42=Q16,D42,"")</f>
        <v/>
      </c>
      <c r="R42" s="1071" t="str">
        <f>IF(A42=Q16,C42,"")</f>
        <v/>
      </c>
      <c r="S42" s="1072" t="str">
        <f>IF(ISTEXT(Q42),Q42,(Q42/Q22)*S22)</f>
        <v/>
      </c>
      <c r="T42" s="1062" t="str">
        <f>IF(A42=T16,D42,"")</f>
        <v/>
      </c>
      <c r="U42" s="1073" t="str">
        <f>IF(A42=T16,C42,"")</f>
        <v/>
      </c>
      <c r="V42" s="1074" t="str">
        <f>IF(ISTEXT(T42),T42,(T42/T22)*V22)</f>
        <v/>
      </c>
      <c r="W42" s="1062" t="str">
        <f>IF(A42=W16,D42,"")</f>
        <v/>
      </c>
      <c r="X42" s="1075" t="str">
        <f>IF(A42=W16,C42,"")</f>
        <v/>
      </c>
      <c r="Y42" s="1076" t="str">
        <f>IF(ISTEXT(W42),W42,(W42/W22)*Y22)</f>
        <v/>
      </c>
      <c r="Z42" s="1062" t="str">
        <f>IF(A42=Z16,D42,"")</f>
        <v/>
      </c>
      <c r="AA42" s="1077" t="str">
        <f>IF(A42=Z16,C42,"")</f>
        <v/>
      </c>
      <c r="AB42" s="1078" t="str">
        <f>IF(ISTEXT(Z42),Z42,(Z42/Z22)*AB22)</f>
        <v/>
      </c>
      <c r="AC42" s="1062" t="str">
        <f>IF(A42=AC16,D42,"")</f>
        <v/>
      </c>
      <c r="AD42" s="1079" t="str">
        <f>IF(A42=AC16,C42,"")</f>
        <v/>
      </c>
      <c r="AE42" s="1080" t="str">
        <f>IF(ISTEXT(AC42),AC42,(AC42/AC22)*AE22)</f>
        <v/>
      </c>
      <c r="AF42" s="1062" t="str">
        <f>IF(A42=AF16,D42,"")</f>
        <v/>
      </c>
      <c r="AG42" s="1081" t="str">
        <f>IF(A42=AF16,C42,"")</f>
        <v/>
      </c>
      <c r="AH42" s="1082" t="str">
        <f>IF(ISTEXT(AF42),AF42,(AF42/AF22)*AH22)</f>
        <v/>
      </c>
      <c r="AI42" s="1062" t="str">
        <f>IF(A42=AI16,D42,"")</f>
        <v/>
      </c>
      <c r="AJ42" s="1083" t="str">
        <f>IF(A42=AI16,C42,"")</f>
        <v/>
      </c>
      <c r="AK42" s="1084" t="str">
        <f>IF(ISTEXT(AI42),AI42,(AI42/AI22)*AK22)</f>
        <v/>
      </c>
      <c r="AL42" s="1062" t="str">
        <f>IF(A42=AL16,D42,"")</f>
        <v/>
      </c>
      <c r="AM42" s="1085" t="str">
        <f>IF(A42=AL16,C42,"")</f>
        <v/>
      </c>
      <c r="AN42" s="1086" t="str">
        <f>IF(ISTEXT(AL42),AL42,(AL42/AL22)*AN22)</f>
        <v/>
      </c>
      <c r="AO42" s="1062" t="str">
        <f>IF(A42=AO16,D42,"")</f>
        <v/>
      </c>
      <c r="AP42" s="1087" t="str">
        <f>IF(A42=AO16,C42,"")</f>
        <v/>
      </c>
      <c r="AQ42" s="1088" t="str">
        <f>IF(ISTEXT(AO42),AO42,(AO42/AO22)*AQ22)</f>
        <v/>
      </c>
      <c r="AR42" s="1062" t="str">
        <f>IF(A42=AR16,D42,"")</f>
        <v/>
      </c>
      <c r="AS42" s="1089" t="str">
        <f>IF(A42=AR16,C42,"")</f>
        <v/>
      </c>
      <c r="AT42" s="1090" t="str">
        <f>IF(ISTEXT(AR42),AR42,(AR42/AR22)*AT22)</f>
        <v/>
      </c>
      <c r="AU42" s="1062" t="str">
        <f>IF(A42=AU16,D42,"")</f>
        <v/>
      </c>
      <c r="AV42" s="1091" t="str">
        <f>IF(A42=AU16,C42,"")</f>
        <v/>
      </c>
      <c r="AW42" s="1092" t="str">
        <f>IF(ISTEXT(AU42),AU42,(AU42/AU22)*AW22)</f>
        <v/>
      </c>
      <c r="AY42" s="612"/>
      <c r="AZ42" s="612"/>
      <c r="BA42" s="612"/>
      <c r="BB42" s="612"/>
      <c r="BC42" s="612"/>
      <c r="BD42" s="612"/>
      <c r="BE42" s="612"/>
      <c r="BF42" s="612"/>
      <c r="BG42" s="612"/>
      <c r="BH42" s="612"/>
      <c r="BI42" s="612"/>
      <c r="BJ42" s="612"/>
      <c r="BK42" s="612"/>
      <c r="BL42" s="612"/>
      <c r="BM42" s="612"/>
      <c r="BN42" s="612"/>
    </row>
    <row r="43" spans="1:66" ht="18.75" customHeight="1">
      <c r="A43" s="1058">
        <v>4</v>
      </c>
      <c r="B43" s="1099" t="s">
        <v>29</v>
      </c>
      <c r="C43" s="1100" t="s">
        <v>71</v>
      </c>
      <c r="D43" s="1101" t="s">
        <v>71</v>
      </c>
      <c r="E43" s="1062" t="str">
        <f>IF(A43=E16,D43,"")</f>
        <v/>
      </c>
      <c r="F43" s="1063" t="str">
        <f>IF(A43=E16,C43,"")</f>
        <v/>
      </c>
      <c r="G43" s="1064" t="str">
        <f>IF(ISTEXT(E43),E43,(E43/E22)*G22)</f>
        <v/>
      </c>
      <c r="H43" s="1062" t="str">
        <f>IF(A43=H16,D43,"")</f>
        <v/>
      </c>
      <c r="I43" s="1065" t="str">
        <f>IF(A43=H16,C43,"")</f>
        <v/>
      </c>
      <c r="J43" s="1066" t="str">
        <f>IF(ISTEXT(H43),H43,(H43/H22)*J22)</f>
        <v/>
      </c>
      <c r="K43" s="1062" t="str">
        <f>IF(A43=K16,D43,"")</f>
        <v/>
      </c>
      <c r="L43" s="1067" t="str">
        <f>IF(A43=K16,C43,"")</f>
        <v/>
      </c>
      <c r="M43" s="1068" t="str">
        <f>IF(ISTEXT(K43),K43,(K43/K22)*M22)</f>
        <v/>
      </c>
      <c r="N43" s="1062" t="str">
        <f>IF(A43=N16,D43,"")</f>
        <v>pm</v>
      </c>
      <c r="O43" s="1069" t="str">
        <f>IF(A43=N16,C43,"")</f>
        <v>pm</v>
      </c>
      <c r="P43" s="1070" t="str">
        <f>IF(ISTEXT(N43),N43,(N43/N22)*P22)</f>
        <v>pm</v>
      </c>
      <c r="Q43" s="1062" t="str">
        <f>IF(A43=Q16,D43,"")</f>
        <v/>
      </c>
      <c r="R43" s="1071" t="str">
        <f>IF(A43=Q16,C43,"")</f>
        <v/>
      </c>
      <c r="S43" s="1072" t="str">
        <f>IF(ISTEXT(Q43),Q43,(Q43/Q22)*S22)</f>
        <v/>
      </c>
      <c r="T43" s="1062" t="str">
        <f>IF(A43=T16,D43,"")</f>
        <v/>
      </c>
      <c r="U43" s="1073" t="str">
        <f>IF(A43=T16,C43,"")</f>
        <v/>
      </c>
      <c r="V43" s="1074" t="str">
        <f>IF(ISTEXT(T43),T43,(T43/T22)*V22)</f>
        <v/>
      </c>
      <c r="W43" s="1062" t="str">
        <f>IF(A43=W16,D43,"")</f>
        <v/>
      </c>
      <c r="X43" s="1075" t="str">
        <f>IF(A43=W16,C43,"")</f>
        <v/>
      </c>
      <c r="Y43" s="1076" t="str">
        <f>IF(ISTEXT(W43),W43,(W43/W22)*Y22)</f>
        <v/>
      </c>
      <c r="Z43" s="1062" t="str">
        <f>IF(A43=Z16,D43,"")</f>
        <v/>
      </c>
      <c r="AA43" s="1077" t="str">
        <f>IF(A43=Z16,C43,"")</f>
        <v/>
      </c>
      <c r="AB43" s="1078" t="str">
        <f>IF(ISTEXT(Z43),Z43,(Z43/Z22)*AB22)</f>
        <v/>
      </c>
      <c r="AC43" s="1062" t="str">
        <f>IF(A43=AC16,D43,"")</f>
        <v/>
      </c>
      <c r="AD43" s="1079" t="str">
        <f>IF(A43=AC16,C43,"")</f>
        <v/>
      </c>
      <c r="AE43" s="1080" t="str">
        <f>IF(ISTEXT(AC43),AC43,(AC43/AC22)*AE22)</f>
        <v/>
      </c>
      <c r="AF43" s="1062" t="str">
        <f>IF(A43=AF16,D43,"")</f>
        <v/>
      </c>
      <c r="AG43" s="1081" t="str">
        <f>IF(A43=AF16,C43,"")</f>
        <v/>
      </c>
      <c r="AH43" s="1082" t="str">
        <f>IF(ISTEXT(AF43),AF43,(AF43/AF22)*AH22)</f>
        <v/>
      </c>
      <c r="AI43" s="1062" t="str">
        <f>IF(A43=AI16,D43,"")</f>
        <v/>
      </c>
      <c r="AJ43" s="1083" t="str">
        <f>IF(A43=AI16,C43,"")</f>
        <v/>
      </c>
      <c r="AK43" s="1084" t="str">
        <f>IF(ISTEXT(AI43),AI43,(AI43/AI22)*AK22)</f>
        <v/>
      </c>
      <c r="AL43" s="1062" t="str">
        <f>IF(A43=AL16,D43,"")</f>
        <v/>
      </c>
      <c r="AM43" s="1085" t="str">
        <f>IF(A43=AL16,C43,"")</f>
        <v/>
      </c>
      <c r="AN43" s="1086" t="str">
        <f>IF(ISTEXT(AL43),AL43,(AL43/AL22)*AN22)</f>
        <v/>
      </c>
      <c r="AO43" s="1062" t="str">
        <f>IF(A43=AO16,D43,"")</f>
        <v/>
      </c>
      <c r="AP43" s="1087" t="str">
        <f>IF(A43=AO16,C43,"")</f>
        <v/>
      </c>
      <c r="AQ43" s="1088" t="str">
        <f>IF(ISTEXT(AO43),AO43,(AO43/AO22)*AQ22)</f>
        <v/>
      </c>
      <c r="AR43" s="1062" t="str">
        <f>IF(A43=AR16,D43,"")</f>
        <v/>
      </c>
      <c r="AS43" s="1089" t="str">
        <f>IF(A43=AR16,C43,"")</f>
        <v/>
      </c>
      <c r="AT43" s="1090" t="str">
        <f>IF(ISTEXT(AR43),AR43,(AR43/AR22)*AT22)</f>
        <v/>
      </c>
      <c r="AU43" s="1062" t="str">
        <f>IF(A43=AU16,D43,"")</f>
        <v/>
      </c>
      <c r="AV43" s="1091" t="str">
        <f>IF(A43=AU16,C43,"")</f>
        <v/>
      </c>
      <c r="AW43" s="1092" t="str">
        <f>IF(ISTEXT(AU43),AU43,(AU43/AU22)*AW22)</f>
        <v/>
      </c>
      <c r="AY43" s="612"/>
      <c r="AZ43" s="612"/>
      <c r="BA43" s="612"/>
      <c r="BB43" s="612"/>
      <c r="BC43" s="612"/>
      <c r="BD43" s="612"/>
      <c r="BE43" s="612"/>
      <c r="BF43" s="612"/>
      <c r="BG43" s="612"/>
      <c r="BH43" s="612"/>
      <c r="BI43" s="612"/>
      <c r="BJ43" s="612"/>
      <c r="BK43" s="612"/>
      <c r="BL43" s="612"/>
      <c r="BM43" s="612"/>
      <c r="BN43" s="612"/>
    </row>
    <row r="44" spans="1:66" ht="18.75">
      <c r="A44" s="1058">
        <v>4</v>
      </c>
      <c r="B44" s="1099" t="s">
        <v>28</v>
      </c>
      <c r="C44" s="1100" t="s">
        <v>84</v>
      </c>
      <c r="D44" s="1101">
        <v>1</v>
      </c>
      <c r="E44" s="1062" t="str">
        <f>IF(A44=E16,D44,"")</f>
        <v/>
      </c>
      <c r="F44" s="1063" t="str">
        <f>IF(A44=E16,C44,"")</f>
        <v/>
      </c>
      <c r="G44" s="1064" t="str">
        <f>IF(ISTEXT(E44),E44,(E44/E22)*G22)</f>
        <v/>
      </c>
      <c r="H44" s="1062" t="str">
        <f>IF(A44=H16,D44,"")</f>
        <v/>
      </c>
      <c r="I44" s="1065" t="str">
        <f>IF(A44=H16,C44,"")</f>
        <v/>
      </c>
      <c r="J44" s="1066" t="str">
        <f>IF(ISTEXT(H44),H44,(H44/H22)*J22)</f>
        <v/>
      </c>
      <c r="K44" s="1062" t="str">
        <f>IF(A44=K16,D44,"")</f>
        <v/>
      </c>
      <c r="L44" s="1067" t="str">
        <f>IF(A44=K16,C44,"")</f>
        <v/>
      </c>
      <c r="M44" s="1068" t="str">
        <f>IF(ISTEXT(K44),K44,(K44/K22)*M22)</f>
        <v/>
      </c>
      <c r="N44" s="1062">
        <f>IF(A44=N16,D44,"")</f>
        <v>1</v>
      </c>
      <c r="O44" s="1069" t="str">
        <f>IF(A44=N16,C44,"")</f>
        <v>C à C</v>
      </c>
      <c r="P44" s="1070">
        <f>IF(ISTEXT(N44),N44,(N44/N22)*P22)</f>
        <v>10</v>
      </c>
      <c r="Q44" s="1062" t="str">
        <f>IF(A44=Q16,D44,"")</f>
        <v/>
      </c>
      <c r="R44" s="1071" t="str">
        <f>IF(A44=Q16,C44,"")</f>
        <v/>
      </c>
      <c r="S44" s="1072" t="str">
        <f>IF(ISTEXT(Q44),Q44,(Q44/Q22)*S22)</f>
        <v/>
      </c>
      <c r="T44" s="1062" t="str">
        <f>IF(A44=T16,D44,"")</f>
        <v/>
      </c>
      <c r="U44" s="1073" t="str">
        <f>IF(A44=T16,C44,"")</f>
        <v/>
      </c>
      <c r="V44" s="1074" t="str">
        <f>IF(ISTEXT(T44),T44,(T44/T22)*V22)</f>
        <v/>
      </c>
      <c r="W44" s="1062" t="str">
        <f>IF(A44=W16,D44,"")</f>
        <v/>
      </c>
      <c r="X44" s="1075" t="str">
        <f>IF(A44=W16,C44,"")</f>
        <v/>
      </c>
      <c r="Y44" s="1076" t="str">
        <f>IF(ISTEXT(W44),W44,(W44/W22)*Y22)</f>
        <v/>
      </c>
      <c r="Z44" s="1062" t="str">
        <f>IF(A44=Z16,D44,"")</f>
        <v/>
      </c>
      <c r="AA44" s="1077" t="str">
        <f>IF(A44=Z16,C44,"")</f>
        <v/>
      </c>
      <c r="AB44" s="1078" t="str">
        <f>IF(ISTEXT(Z44),Z44,(Z44/Z22)*AB22)</f>
        <v/>
      </c>
      <c r="AC44" s="1062" t="str">
        <f>IF(A44=AC16,D44,"")</f>
        <v/>
      </c>
      <c r="AD44" s="1079" t="str">
        <f>IF(A44=AC16,C44,"")</f>
        <v/>
      </c>
      <c r="AE44" s="1080" t="str">
        <f>IF(ISTEXT(AC44),AC44,(AC44/AC22)*AE22)</f>
        <v/>
      </c>
      <c r="AF44" s="1062" t="str">
        <f>IF(A44=AF16,D44,"")</f>
        <v/>
      </c>
      <c r="AG44" s="1081" t="str">
        <f>IF(A44=AF16,C44,"")</f>
        <v/>
      </c>
      <c r="AH44" s="1082" t="str">
        <f>IF(ISTEXT(AF44),AF44,(AF44/AF22)*AH22)</f>
        <v/>
      </c>
      <c r="AI44" s="1062" t="str">
        <f>IF(A44=AI16,D44,"")</f>
        <v/>
      </c>
      <c r="AJ44" s="1083" t="str">
        <f>IF(A44=AI16,C44,"")</f>
        <v/>
      </c>
      <c r="AK44" s="1084" t="str">
        <f>IF(ISTEXT(AI44),AI44,(AI44/AI22)*AK22)</f>
        <v/>
      </c>
      <c r="AL44" s="1062" t="str">
        <f>IF(A44=AL16,D44,"")</f>
        <v/>
      </c>
      <c r="AM44" s="1085" t="str">
        <f>IF(A44=AL16,C44,"")</f>
        <v/>
      </c>
      <c r="AN44" s="1086" t="str">
        <f>IF(ISTEXT(AL44),AL44,(AL44/AL22)*AN22)</f>
        <v/>
      </c>
      <c r="AO44" s="1062" t="str">
        <f>IF(A44=AO16,D44,"")</f>
        <v/>
      </c>
      <c r="AP44" s="1087" t="str">
        <f>IF(A44=AO16,C44,"")</f>
        <v/>
      </c>
      <c r="AQ44" s="1088" t="str">
        <f>IF(ISTEXT(AO44),AO44,(AO44/AO22)*AQ22)</f>
        <v/>
      </c>
      <c r="AR44" s="1062" t="str">
        <f>IF(A44=AR16,D44,"")</f>
        <v/>
      </c>
      <c r="AS44" s="1089" t="str">
        <f>IF(A44=AR16,C44,"")</f>
        <v/>
      </c>
      <c r="AT44" s="1090" t="str">
        <f>IF(ISTEXT(AR44),AR44,(AR44/AR22)*AT22)</f>
        <v/>
      </c>
      <c r="AU44" s="1062" t="str">
        <f>IF(A44=AU16,D44,"")</f>
        <v/>
      </c>
      <c r="AV44" s="1091" t="str">
        <f>IF(A44=AU16,C44,"")</f>
        <v/>
      </c>
      <c r="AW44" s="1092" t="str">
        <f>IF(ISTEXT(AU44),AU44,(AU44/AU22)*AW22)</f>
        <v/>
      </c>
      <c r="AY44" s="612"/>
      <c r="AZ44" s="1058"/>
      <c r="BA44" s="1352" t="s">
        <v>1527</v>
      </c>
      <c r="BB44" s="1409"/>
      <c r="BC44" s="1410"/>
      <c r="BD44" s="612"/>
      <c r="BE44" s="612"/>
      <c r="BF44" s="612"/>
      <c r="BG44" s="612"/>
      <c r="BH44" s="612"/>
      <c r="BI44" s="612"/>
      <c r="BJ44" s="612"/>
      <c r="BK44" s="612"/>
      <c r="BL44" s="612"/>
      <c r="BM44" s="612"/>
      <c r="BN44" s="612"/>
    </row>
    <row r="45" spans="1:66" ht="18.75">
      <c r="A45" s="1058">
        <v>4</v>
      </c>
      <c r="B45" s="1099" t="s">
        <v>31</v>
      </c>
      <c r="C45" s="1100" t="s">
        <v>71</v>
      </c>
      <c r="D45" s="1101" t="s">
        <v>71</v>
      </c>
      <c r="E45" s="1062" t="str">
        <f>IF(A45=E16,D45,"")</f>
        <v/>
      </c>
      <c r="F45" s="1063" t="str">
        <f>IF(A45=E16,C45,"")</f>
        <v/>
      </c>
      <c r="G45" s="1064" t="str">
        <f>IF(ISTEXT(E45),E45,(E45/E22)*G22)</f>
        <v/>
      </c>
      <c r="H45" s="1062" t="str">
        <f>IF(A45=H16,D45,"")</f>
        <v/>
      </c>
      <c r="I45" s="1065" t="str">
        <f>IF(A45=H16,C45,"")</f>
        <v/>
      </c>
      <c r="J45" s="1066" t="str">
        <f>IF(ISTEXT(H45),H45,(H45/H22)*J22)</f>
        <v/>
      </c>
      <c r="K45" s="1062" t="str">
        <f>IF(A45=K16,D45,"")</f>
        <v/>
      </c>
      <c r="L45" s="1067" t="str">
        <f>IF(A45=K16,C45,"")</f>
        <v/>
      </c>
      <c r="M45" s="1068" t="str">
        <f>IF(ISTEXT(K45),K45,(K45/K22)*M22)</f>
        <v/>
      </c>
      <c r="N45" s="1062" t="str">
        <f>IF(A45=N16,D45,"")</f>
        <v>pm</v>
      </c>
      <c r="O45" s="1069" t="str">
        <f>IF(A45=N16,C45,"")</f>
        <v>pm</v>
      </c>
      <c r="P45" s="1070" t="str">
        <f>IF(ISTEXT(N45),N45,(N45/N22)*P22)</f>
        <v>pm</v>
      </c>
      <c r="Q45" s="1062" t="str">
        <f>IF(A45=Q16,D45,"")</f>
        <v/>
      </c>
      <c r="R45" s="1071" t="str">
        <f>IF(A45=Q16,C45,"")</f>
        <v/>
      </c>
      <c r="S45" s="1072" t="str">
        <f>IF(ISTEXT(Q45),Q45,(Q45/Q22)*S22)</f>
        <v/>
      </c>
      <c r="T45" s="1062" t="str">
        <f>IF(A45=T16,D45,"")</f>
        <v/>
      </c>
      <c r="U45" s="1073" t="str">
        <f>IF(A45=T16,C45,"")</f>
        <v/>
      </c>
      <c r="V45" s="1074" t="str">
        <f>IF(ISTEXT(T45),T45,(T45/T22)*V22)</f>
        <v/>
      </c>
      <c r="W45" s="1062" t="str">
        <f>IF(A45=W16,D45,"")</f>
        <v/>
      </c>
      <c r="X45" s="1075" t="str">
        <f>IF(A45=W16,C45,"")</f>
        <v/>
      </c>
      <c r="Y45" s="1076" t="str">
        <f>IF(ISTEXT(W45),W45,(W45/W22)*Y22)</f>
        <v/>
      </c>
      <c r="Z45" s="1062" t="str">
        <f>IF(A45=Z16,D45,"")</f>
        <v/>
      </c>
      <c r="AA45" s="1077" t="str">
        <f>IF(A45=Z16,C45,"")</f>
        <v/>
      </c>
      <c r="AB45" s="1078" t="str">
        <f>IF(ISTEXT(Z45),Z45,(Z45/Z22)*AB22)</f>
        <v/>
      </c>
      <c r="AC45" s="1062" t="str">
        <f>IF(A45=AC16,D45,"")</f>
        <v/>
      </c>
      <c r="AD45" s="1079" t="str">
        <f>IF(A45=AC16,C45,"")</f>
        <v/>
      </c>
      <c r="AE45" s="1080" t="str">
        <f>IF(ISTEXT(AC45),AC45,(AC45/AC22)*AE22)</f>
        <v/>
      </c>
      <c r="AF45" s="1062" t="str">
        <f>IF(A45=AF16,D45,"")</f>
        <v/>
      </c>
      <c r="AG45" s="1081" t="str">
        <f>IF(A45=AF16,C45,"")</f>
        <v/>
      </c>
      <c r="AH45" s="1082" t="str">
        <f>IF(ISTEXT(AF45),AF45,(AF45/AF22)*AH22)</f>
        <v/>
      </c>
      <c r="AI45" s="1062" t="str">
        <f>IF(A45=AI16,D45,"")</f>
        <v/>
      </c>
      <c r="AJ45" s="1083" t="str">
        <f>IF(A45=AI16,C45,"")</f>
        <v/>
      </c>
      <c r="AK45" s="1084" t="str">
        <f>IF(ISTEXT(AI45),AI45,(AI45/AI22)*AK22)</f>
        <v/>
      </c>
      <c r="AL45" s="1062" t="str">
        <f>IF(A45=AL16,D45,"")</f>
        <v/>
      </c>
      <c r="AM45" s="1085" t="str">
        <f>IF(A45=AL16,C45,"")</f>
        <v/>
      </c>
      <c r="AN45" s="1086" t="str">
        <f>IF(ISTEXT(AL45),AL45,(AL45/AL22)*AN22)</f>
        <v/>
      </c>
      <c r="AO45" s="1062" t="str">
        <f>IF(A45=AO16,D45,"")</f>
        <v/>
      </c>
      <c r="AP45" s="1087" t="str">
        <f>IF(A45=AO16,C45,"")</f>
        <v/>
      </c>
      <c r="AQ45" s="1088" t="str">
        <f>IF(ISTEXT(AO45),AO45,(AO45/AO22)*AQ22)</f>
        <v/>
      </c>
      <c r="AR45" s="1062" t="str">
        <f>IF(A45=AR16,D45,"")</f>
        <v/>
      </c>
      <c r="AS45" s="1089" t="str">
        <f>IF(A45=AR16,C45,"")</f>
        <v/>
      </c>
      <c r="AT45" s="1090" t="str">
        <f>IF(ISTEXT(AR45),AR45,(AR45/AR22)*AT22)</f>
        <v/>
      </c>
      <c r="AU45" s="1062" t="str">
        <f>IF(A45=AU16,D45,"")</f>
        <v/>
      </c>
      <c r="AV45" s="1091" t="str">
        <f>IF(A45=AU16,C45,"")</f>
        <v/>
      </c>
      <c r="AW45" s="1092" t="str">
        <f>IF(ISTEXT(AU45),AU45,(AU45/AU22)*AW22)</f>
        <v/>
      </c>
      <c r="AY45" s="612"/>
      <c r="AZ45" s="1058"/>
      <c r="BA45" s="1352"/>
      <c r="BB45" s="1409"/>
      <c r="BC45" s="1410"/>
      <c r="BD45" s="612"/>
      <c r="BE45" s="612"/>
      <c r="BF45" s="612"/>
      <c r="BG45" s="612"/>
      <c r="BH45" s="612"/>
      <c r="BI45" s="612"/>
      <c r="BJ45" s="612"/>
      <c r="BK45" s="612"/>
      <c r="BL45" s="612"/>
      <c r="BM45" s="612"/>
      <c r="BN45" s="612"/>
    </row>
    <row r="46" spans="1:66" ht="18.75">
      <c r="A46" s="1058"/>
      <c r="B46" s="1352"/>
      <c r="C46" s="1409"/>
      <c r="D46" s="1410"/>
      <c r="E46" s="1062" t="str">
        <f>IF(A46=E16,D46,"")</f>
        <v/>
      </c>
      <c r="F46" s="1063" t="str">
        <f>IF(A46=E16,C46,"")</f>
        <v/>
      </c>
      <c r="G46" s="1064" t="str">
        <f>IF(ISTEXT(E46),E46,(E46/E22)*G22)</f>
        <v/>
      </c>
      <c r="H46" s="1062" t="str">
        <f>IF(A46=H16,D46,"")</f>
        <v/>
      </c>
      <c r="I46" s="1065" t="str">
        <f>IF(A46=H16,C46,"")</f>
        <v/>
      </c>
      <c r="J46" s="1066" t="str">
        <f>IF(ISTEXT(H46),H46,(H46/H22)*J22)</f>
        <v/>
      </c>
      <c r="K46" s="1062" t="str">
        <f>IF(A46=K16,D46,"")</f>
        <v/>
      </c>
      <c r="L46" s="1067" t="str">
        <f>IF(A46=K16,C46,"")</f>
        <v/>
      </c>
      <c r="M46" s="1068" t="str">
        <f>IF(ISTEXT(K46),K46,(K46/K22)*M22)</f>
        <v/>
      </c>
      <c r="N46" s="1062" t="str">
        <f>IF(A46=N16,D46,"")</f>
        <v/>
      </c>
      <c r="O46" s="1069" t="str">
        <f>IF(A46=N16,C46,"")</f>
        <v/>
      </c>
      <c r="P46" s="1070" t="str">
        <f>IF(ISTEXT(N46),N46,(N46/N22)*P22)</f>
        <v/>
      </c>
      <c r="Q46" s="1062" t="str">
        <f>IF(A46=Q16,D46,"")</f>
        <v/>
      </c>
      <c r="R46" s="1071" t="str">
        <f>IF(A46=Q16,C46,"")</f>
        <v/>
      </c>
      <c r="S46" s="1072" t="str">
        <f>IF(ISTEXT(Q46),Q46,(Q46/Q22)*S22)</f>
        <v/>
      </c>
      <c r="T46" s="1062" t="str">
        <f>IF(A46=T16,D46,"")</f>
        <v/>
      </c>
      <c r="U46" s="1073" t="str">
        <f>IF(A46=T16,C46,"")</f>
        <v/>
      </c>
      <c r="V46" s="1074" t="str">
        <f>IF(ISTEXT(T46),T46,(T46/T22)*V22)</f>
        <v/>
      </c>
      <c r="W46" s="1062" t="str">
        <f>IF(A46=W16,D46,"")</f>
        <v/>
      </c>
      <c r="X46" s="1075" t="str">
        <f>IF(A46=W16,C46,"")</f>
        <v/>
      </c>
      <c r="Y46" s="1076" t="str">
        <f>IF(ISTEXT(W46),W46,(W46/W22)*Y22)</f>
        <v/>
      </c>
      <c r="Z46" s="1062" t="str">
        <f>IF(A46=Z16,D46,"")</f>
        <v/>
      </c>
      <c r="AA46" s="1077" t="str">
        <f>IF(A46=Z16,C46,"")</f>
        <v/>
      </c>
      <c r="AB46" s="1078" t="str">
        <f>IF(ISTEXT(Z46),Z46,(Z46/Z22)*AB22)</f>
        <v/>
      </c>
      <c r="AC46" s="1062" t="str">
        <f>IF(A46=AC16,D46,"")</f>
        <v/>
      </c>
      <c r="AD46" s="1079" t="str">
        <f>IF(A46=AC16,C46,"")</f>
        <v/>
      </c>
      <c r="AE46" s="1080" t="str">
        <f>IF(ISTEXT(AC46),AC46,(AC46/AC22)*AE22)</f>
        <v/>
      </c>
      <c r="AF46" s="1062" t="str">
        <f>IF(A46=AF16,D46,"")</f>
        <v/>
      </c>
      <c r="AG46" s="1081" t="str">
        <f>IF(A46=AF16,C46,"")</f>
        <v/>
      </c>
      <c r="AH46" s="1082" t="str">
        <f>IF(ISTEXT(AF46),AF46,(AF46/AF22)*AH22)</f>
        <v/>
      </c>
      <c r="AI46" s="1062" t="str">
        <f>IF(A46=AI16,D46,"")</f>
        <v/>
      </c>
      <c r="AJ46" s="1083" t="str">
        <f>IF(A46=AI16,C46,"")</f>
        <v/>
      </c>
      <c r="AK46" s="1084" t="str">
        <f>IF(ISTEXT(AI46),AI46,(AI46/AI22)*AK22)</f>
        <v/>
      </c>
      <c r="AL46" s="1062" t="str">
        <f>IF(A46=AL16,D46,"")</f>
        <v/>
      </c>
      <c r="AM46" s="1085" t="str">
        <f>IF(A46=AL16,C46,"")</f>
        <v/>
      </c>
      <c r="AN46" s="1086" t="str">
        <f>IF(ISTEXT(AL46),AL46,(AL46/AL22)*AN22)</f>
        <v/>
      </c>
      <c r="AO46" s="1062" t="str">
        <f>IF(A46=AO16,D46,"")</f>
        <v/>
      </c>
      <c r="AP46" s="1087" t="str">
        <f>IF(A46=AO16,C46,"")</f>
        <v/>
      </c>
      <c r="AQ46" s="1088" t="str">
        <f>IF(ISTEXT(AO46),AO46,(AO46/AO22)*AQ22)</f>
        <v/>
      </c>
      <c r="AR46" s="1062" t="str">
        <f>IF(A46=AR16,D46,"")</f>
        <v/>
      </c>
      <c r="AS46" s="1089" t="str">
        <f>IF(A46=AR16,C46,"")</f>
        <v/>
      </c>
      <c r="AT46" s="1090" t="str">
        <f>IF(ISTEXT(AR46),AR46,(AR46/AR22)*AT22)</f>
        <v/>
      </c>
      <c r="AU46" s="1062" t="str">
        <f>IF(A46=AU16,D46,"")</f>
        <v/>
      </c>
      <c r="AV46" s="1091" t="str">
        <f>IF(A46=AU16,C46,"")</f>
        <v/>
      </c>
      <c r="AW46" s="1092" t="str">
        <f>IF(ISTEXT(AU46),AU46,(AU46/AU22)*AW22)</f>
        <v/>
      </c>
      <c r="AY46" s="612"/>
      <c r="AZ46" s="1058"/>
      <c r="BA46" s="1352" t="s">
        <v>1530</v>
      </c>
      <c r="BB46" s="1409"/>
      <c r="BC46" s="1410"/>
      <c r="BD46" s="612"/>
      <c r="BE46" s="612"/>
      <c r="BF46" s="612"/>
      <c r="BG46" s="612"/>
      <c r="BH46" s="612"/>
      <c r="BI46" s="612"/>
      <c r="BJ46" s="612"/>
      <c r="BK46" s="612"/>
      <c r="BL46" s="612"/>
      <c r="BM46" s="612"/>
      <c r="BN46" s="612"/>
    </row>
    <row r="47" spans="1:66" ht="18.75">
      <c r="A47" s="1058">
        <v>2</v>
      </c>
      <c r="B47" s="1096" t="s">
        <v>56</v>
      </c>
      <c r="C47" s="1097" t="s">
        <v>9</v>
      </c>
      <c r="D47" s="1098">
        <v>0.125</v>
      </c>
      <c r="E47" s="1062" t="str">
        <f>IF(A47=E16,D47,"")</f>
        <v/>
      </c>
      <c r="F47" s="1063" t="str">
        <f>IF(A47=E16,C47,"")</f>
        <v/>
      </c>
      <c r="G47" s="1064" t="str">
        <f>IF(ISTEXT(E47),E47,(E47/E22)*G22)</f>
        <v/>
      </c>
      <c r="H47" s="1062">
        <f>IF(A47=H16,D47,"")</f>
        <v>0.125</v>
      </c>
      <c r="I47" s="1065" t="str">
        <f>IF(A47=H16,C47,"")</f>
        <v>Kg</v>
      </c>
      <c r="J47" s="1066">
        <f>IF(ISTEXT(H47),H47,(H47/H22)*J22)</f>
        <v>1.25</v>
      </c>
      <c r="K47" s="1062" t="str">
        <f>IF(A47=K16,D47,"")</f>
        <v/>
      </c>
      <c r="L47" s="1067" t="str">
        <f>IF(A47=K16,C47,"")</f>
        <v/>
      </c>
      <c r="M47" s="1068" t="str">
        <f>IF(ISTEXT(K47),K47,(K47/K22)*M22)</f>
        <v/>
      </c>
      <c r="N47" s="1062" t="str">
        <f>IF(A47=N16,D47,"")</f>
        <v/>
      </c>
      <c r="O47" s="1069" t="str">
        <f>IF(A47=N16,C47,"")</f>
        <v/>
      </c>
      <c r="P47" s="1070" t="str">
        <f>IF(ISTEXT(N47),N47,(N47/N22)*P22)</f>
        <v/>
      </c>
      <c r="Q47" s="1062" t="str">
        <f>IF(A47=Q16,D47,"")</f>
        <v/>
      </c>
      <c r="R47" s="1071" t="str">
        <f>IF(A47=Q16,C47,"")</f>
        <v/>
      </c>
      <c r="S47" s="1072" t="str">
        <f>IF(ISTEXT(Q47),Q47,(Q47/Q22)*S22)</f>
        <v/>
      </c>
      <c r="T47" s="1062" t="str">
        <f>IF(A47=T16,D47,"")</f>
        <v/>
      </c>
      <c r="U47" s="1073" t="str">
        <f>IF(A47=T16,C47,"")</f>
        <v/>
      </c>
      <c r="V47" s="1074" t="str">
        <f>IF(ISTEXT(T47),T47,(T47/T22)*V22)</f>
        <v/>
      </c>
      <c r="W47" s="1062" t="str">
        <f>IF(A47=W16,D47,"")</f>
        <v/>
      </c>
      <c r="X47" s="1075" t="str">
        <f>IF(A47=W16,C47,"")</f>
        <v/>
      </c>
      <c r="Y47" s="1076" t="str">
        <f>IF(ISTEXT(W47),W47,(W47/W22)*Y22)</f>
        <v/>
      </c>
      <c r="Z47" s="1062" t="str">
        <f>IF(A47=Z16,D47,"")</f>
        <v/>
      </c>
      <c r="AA47" s="1077" t="str">
        <f>IF(A47=Z16,C47,"")</f>
        <v/>
      </c>
      <c r="AB47" s="1078" t="str">
        <f>IF(ISTEXT(Z47),Z47,(Z47/Z22)*AB22)</f>
        <v/>
      </c>
      <c r="AC47" s="1062" t="str">
        <f>IF(A47=AC16,D47,"")</f>
        <v/>
      </c>
      <c r="AD47" s="1079" t="str">
        <f>IF(A47=AC16,C47,"")</f>
        <v/>
      </c>
      <c r="AE47" s="1080" t="str">
        <f>IF(ISTEXT(AC47),AC47,(AC47/AC22)*AE22)</f>
        <v/>
      </c>
      <c r="AF47" s="1062" t="str">
        <f>IF(A47=AF16,D47,"")</f>
        <v/>
      </c>
      <c r="AG47" s="1081" t="str">
        <f>IF(A47=AF16,C47,"")</f>
        <v/>
      </c>
      <c r="AH47" s="1082" t="str">
        <f>IF(ISTEXT(AF47),AF47,(AF47/AF22)*AH22)</f>
        <v/>
      </c>
      <c r="AI47" s="1062" t="str">
        <f>IF(A47=AI16,D47,"")</f>
        <v/>
      </c>
      <c r="AJ47" s="1083" t="str">
        <f>IF(A47=AI16,C47,"")</f>
        <v/>
      </c>
      <c r="AK47" s="1084" t="str">
        <f>IF(ISTEXT(AI47),AI47,(AI47/AI22)*AK22)</f>
        <v/>
      </c>
      <c r="AL47" s="1062" t="str">
        <f>IF(A47=AL16,D47,"")</f>
        <v/>
      </c>
      <c r="AM47" s="1085" t="str">
        <f>IF(A47=AL16,C47,"")</f>
        <v/>
      </c>
      <c r="AN47" s="1086" t="str">
        <f>IF(ISTEXT(AL47),AL47,(AL47/AL22)*AN22)</f>
        <v/>
      </c>
      <c r="AO47" s="1062" t="str">
        <f>IF(A47=AO16,D47,"")</f>
        <v/>
      </c>
      <c r="AP47" s="1087" t="str">
        <f>IF(A47=AO16,C47,"")</f>
        <v/>
      </c>
      <c r="AQ47" s="1088" t="str">
        <f>IF(ISTEXT(AO47),AO47,(AO47/AO22)*AQ22)</f>
        <v/>
      </c>
      <c r="AR47" s="1062" t="str">
        <f>IF(A47=AR16,D47,"")</f>
        <v/>
      </c>
      <c r="AS47" s="1089" t="str">
        <f>IF(A47=AR16,C47,"")</f>
        <v/>
      </c>
      <c r="AT47" s="1090" t="str">
        <f>IF(ISTEXT(AR47),AR47,(AR47/AR22)*AT22)</f>
        <v/>
      </c>
      <c r="AU47" s="1062" t="str">
        <f>IF(A47=AU16,D47,"")</f>
        <v/>
      </c>
      <c r="AV47" s="1091" t="str">
        <f>IF(A47=AU16,C47,"")</f>
        <v/>
      </c>
      <c r="AW47" s="1092" t="str">
        <f>IF(ISTEXT(AU47),AU47,(AU47/AU22)*AW22)</f>
        <v/>
      </c>
      <c r="AY47" s="612"/>
      <c r="AZ47" s="1058"/>
      <c r="BA47" s="1352" t="s">
        <v>1518</v>
      </c>
      <c r="BB47" s="1409"/>
      <c r="BC47" s="1410"/>
      <c r="BD47" s="612"/>
      <c r="BE47" s="1379"/>
      <c r="BF47" s="1379"/>
      <c r="BG47" s="1379"/>
      <c r="BH47" s="612"/>
      <c r="BI47" s="612"/>
      <c r="BJ47" s="612"/>
      <c r="BK47" s="612"/>
      <c r="BL47" s="612"/>
      <c r="BM47" s="612"/>
      <c r="BN47" s="612"/>
    </row>
    <row r="48" spans="1:66" ht="18.75">
      <c r="A48" s="1058">
        <v>2</v>
      </c>
      <c r="B48" s="1096" t="s">
        <v>60</v>
      </c>
      <c r="C48" s="1097" t="s">
        <v>73</v>
      </c>
      <c r="D48" s="1098">
        <v>2</v>
      </c>
      <c r="E48" s="1062" t="str">
        <f>IF(A48=E16,D48,"")</f>
        <v/>
      </c>
      <c r="F48" s="1063" t="str">
        <f>IF(A48=E16,C48,"")</f>
        <v/>
      </c>
      <c r="G48" s="1064" t="str">
        <f>IF(ISTEXT(E48),E48,(E48/E22)*G22)</f>
        <v/>
      </c>
      <c r="H48" s="1062">
        <f>IF(A48=H16,D48,"")</f>
        <v>2</v>
      </c>
      <c r="I48" s="1065" t="str">
        <f>IF(A48=H16,C48,"")</f>
        <v>pincées</v>
      </c>
      <c r="J48" s="1066">
        <f>IF(ISTEXT(H48),H48,(H48/H22)*J22)</f>
        <v>20</v>
      </c>
      <c r="K48" s="1062" t="str">
        <f>IF(A48=K16,D48,"")</f>
        <v/>
      </c>
      <c r="L48" s="1067" t="str">
        <f>IF(A48=K16,C48,"")</f>
        <v/>
      </c>
      <c r="M48" s="1068" t="str">
        <f>IF(ISTEXT(K48),K48,(K48/K22)*M22)</f>
        <v/>
      </c>
      <c r="N48" s="1062" t="str">
        <f>IF(A48=N16,D48,"")</f>
        <v/>
      </c>
      <c r="O48" s="1069" t="str">
        <f>IF(A48=N16,C48,"")</f>
        <v/>
      </c>
      <c r="P48" s="1070" t="str">
        <f>IF(ISTEXT(N48),N48,(N48/N22)*P22)</f>
        <v/>
      </c>
      <c r="Q48" s="1062" t="str">
        <f>IF(A48=Q16,D48,"")</f>
        <v/>
      </c>
      <c r="R48" s="1071" t="str">
        <f>IF(A48=Q16,C48,"")</f>
        <v/>
      </c>
      <c r="S48" s="1072" t="str">
        <f>IF(ISTEXT(Q48),Q48,(Q48/Q22)*S22)</f>
        <v/>
      </c>
      <c r="T48" s="1062" t="str">
        <f>IF(A48=T16,D48,"")</f>
        <v/>
      </c>
      <c r="U48" s="1073" t="str">
        <f>IF(A48=T16,C48,"")</f>
        <v/>
      </c>
      <c r="V48" s="1074" t="str">
        <f>IF(ISTEXT(T48),T48,(T48/T22)*V22)</f>
        <v/>
      </c>
      <c r="W48" s="1062" t="str">
        <f>IF(A48=W16,D48,"")</f>
        <v/>
      </c>
      <c r="X48" s="1075" t="str">
        <f>IF(A48=W16,C48,"")</f>
        <v/>
      </c>
      <c r="Y48" s="1076" t="str">
        <f>IF(ISTEXT(W48),W48,(W48/W22)*Y22)</f>
        <v/>
      </c>
      <c r="Z48" s="1062" t="str">
        <f>IF(A48=Z16,D48,"")</f>
        <v/>
      </c>
      <c r="AA48" s="1077" t="str">
        <f>IF(A48=Z16,C48,"")</f>
        <v/>
      </c>
      <c r="AB48" s="1078" t="str">
        <f>IF(ISTEXT(Z48),Z48,(Z48/Z22)*AB22)</f>
        <v/>
      </c>
      <c r="AC48" s="1062" t="str">
        <f>IF(A48=AC16,D48,"")</f>
        <v/>
      </c>
      <c r="AD48" s="1079" t="str">
        <f>IF(A48=AC16,C48,"")</f>
        <v/>
      </c>
      <c r="AE48" s="1080" t="str">
        <f>IF(ISTEXT(AC48),AC48,(AC48/AC22)*AE22)</f>
        <v/>
      </c>
      <c r="AF48" s="1062" t="str">
        <f>IF(A48=AF16,D48,"")</f>
        <v/>
      </c>
      <c r="AG48" s="1081" t="str">
        <f>IF(A48=AF16,C48,"")</f>
        <v/>
      </c>
      <c r="AH48" s="1082" t="str">
        <f>IF(ISTEXT(AF48),AF48,(AF48/AF22)*AH22)</f>
        <v/>
      </c>
      <c r="AI48" s="1062" t="str">
        <f>IF(A48=AI16,D48,"")</f>
        <v/>
      </c>
      <c r="AJ48" s="1083" t="str">
        <f>IF(A48=AI16,C48,"")</f>
        <v/>
      </c>
      <c r="AK48" s="1084" t="str">
        <f>IF(ISTEXT(AI48),AI48,(AI48/AI22)*AK22)</f>
        <v/>
      </c>
      <c r="AL48" s="1062" t="str">
        <f>IF(A48=AL16,D48,"")</f>
        <v/>
      </c>
      <c r="AM48" s="1085" t="str">
        <f>IF(A48=AL16,C48,"")</f>
        <v/>
      </c>
      <c r="AN48" s="1086" t="str">
        <f>IF(ISTEXT(AL48),AL48,(AL48/AL22)*AN22)</f>
        <v/>
      </c>
      <c r="AO48" s="1062" t="str">
        <f>IF(A48=AO16,D48,"")</f>
        <v/>
      </c>
      <c r="AP48" s="1087" t="str">
        <f>IF(A48=AO16,C48,"")</f>
        <v/>
      </c>
      <c r="AQ48" s="1088" t="str">
        <f>IF(ISTEXT(AO48),AO48,(AO48/AO22)*AQ22)</f>
        <v/>
      </c>
      <c r="AR48" s="1062" t="str">
        <f>IF(A48=AR16,D48,"")</f>
        <v/>
      </c>
      <c r="AS48" s="1089" t="str">
        <f>IF(A48=AR16,C48,"")</f>
        <v/>
      </c>
      <c r="AT48" s="1090" t="str">
        <f>IF(ISTEXT(AR48),AR48,(AR48/AR22)*AT22)</f>
        <v/>
      </c>
      <c r="AU48" s="1062" t="str">
        <f>IF(A48=AU16,D48,"")</f>
        <v/>
      </c>
      <c r="AV48" s="1091" t="str">
        <f>IF(A48=AU16,C48,"")</f>
        <v/>
      </c>
      <c r="AW48" s="1092" t="str">
        <f>IF(ISTEXT(AU48),AU48,(AU48/AU22)*AW22)</f>
        <v/>
      </c>
      <c r="AY48" s="612"/>
      <c r="AZ48" s="1058"/>
      <c r="BA48" s="1352" t="s">
        <v>1529</v>
      </c>
      <c r="BB48" s="1409"/>
      <c r="BC48" s="1410"/>
      <c r="BD48" s="612"/>
      <c r="BE48" s="612"/>
      <c r="BF48" s="612"/>
      <c r="BG48" s="612"/>
      <c r="BH48" s="612"/>
      <c r="BI48" s="612"/>
      <c r="BJ48" s="612"/>
      <c r="BK48" s="612"/>
      <c r="BL48" s="612"/>
      <c r="BM48" s="612"/>
      <c r="BN48" s="612"/>
    </row>
    <row r="49" spans="1:66" ht="18.75">
      <c r="A49" s="1058">
        <v>2</v>
      </c>
      <c r="B49" s="1096" t="s">
        <v>67</v>
      </c>
      <c r="C49" s="1097" t="s">
        <v>62</v>
      </c>
      <c r="D49" s="1098">
        <v>1</v>
      </c>
      <c r="E49" s="1062" t="str">
        <f>IF(A49=E16,D49,"")</f>
        <v/>
      </c>
      <c r="F49" s="1063" t="str">
        <f>IF(A49=E16,C49,"")</f>
        <v/>
      </c>
      <c r="G49" s="1064" t="str">
        <f>IF(ISTEXT(E49),E49,(E49/E22)*G22)</f>
        <v/>
      </c>
      <c r="H49" s="1062">
        <f>IF(A49=H16,D49,"")</f>
        <v>1</v>
      </c>
      <c r="I49" s="1065" t="str">
        <f>IF(A49=H16,C49,"")</f>
        <v>œufs</v>
      </c>
      <c r="J49" s="1066">
        <f>IF(ISTEXT(H49),H49,(H49/H22)*J22)</f>
        <v>10</v>
      </c>
      <c r="K49" s="1062" t="str">
        <f>IF(A49=K16,D49,"")</f>
        <v/>
      </c>
      <c r="L49" s="1067" t="str">
        <f>IF(A49=K16,C49,"")</f>
        <v/>
      </c>
      <c r="M49" s="1068" t="str">
        <f>IF(ISTEXT(K49),K49,(K49/K22)*M22)</f>
        <v/>
      </c>
      <c r="N49" s="1062" t="str">
        <f>IF(A49=N16,D49,"")</f>
        <v/>
      </c>
      <c r="O49" s="1069" t="str">
        <f>IF(A49=N16,C49,"")</f>
        <v/>
      </c>
      <c r="P49" s="1070" t="str">
        <f>IF(ISTEXT(N49),N49,(N49/N22)*P22)</f>
        <v/>
      </c>
      <c r="Q49" s="1062" t="str">
        <f>IF(A49=Q16,D49,"")</f>
        <v/>
      </c>
      <c r="R49" s="1071" t="str">
        <f>IF(A49=Q16,C49,"")</f>
        <v/>
      </c>
      <c r="S49" s="1072" t="str">
        <f>IF(ISTEXT(Q49),Q49,(Q49/Q22)*S22)</f>
        <v/>
      </c>
      <c r="T49" s="1062" t="str">
        <f>IF(A49=T16,D49,"")</f>
        <v/>
      </c>
      <c r="U49" s="1073" t="str">
        <f>IF(A49=T16,C49,"")</f>
        <v/>
      </c>
      <c r="V49" s="1074" t="str">
        <f>IF(ISTEXT(T49),T49,(T49/T22)*V22)</f>
        <v/>
      </c>
      <c r="W49" s="1062" t="str">
        <f>IF(A49=W16,D49,"")</f>
        <v/>
      </c>
      <c r="X49" s="1075" t="str">
        <f>IF(A49=W16,C49,"")</f>
        <v/>
      </c>
      <c r="Y49" s="1076" t="str">
        <f>IF(ISTEXT(W49),W49,(W49/W22)*Y22)</f>
        <v/>
      </c>
      <c r="Z49" s="1062" t="str">
        <f>IF(A49=Z16,D49,"")</f>
        <v/>
      </c>
      <c r="AA49" s="1077" t="str">
        <f>IF(A49=Z16,C49,"")</f>
        <v/>
      </c>
      <c r="AB49" s="1078" t="str">
        <f>IF(ISTEXT(Z49),Z49,(Z49/Z22)*AB22)</f>
        <v/>
      </c>
      <c r="AC49" s="1062" t="str">
        <f>IF(A49=AC16,D49,"")</f>
        <v/>
      </c>
      <c r="AD49" s="1079" t="str">
        <f>IF(A49=AC16,C49,"")</f>
        <v/>
      </c>
      <c r="AE49" s="1080" t="str">
        <f>IF(ISTEXT(AC49),AC49,(AC49/AC22)*AE22)</f>
        <v/>
      </c>
      <c r="AF49" s="1062" t="str">
        <f>IF(A49=AF16,D49,"")</f>
        <v/>
      </c>
      <c r="AG49" s="1081" t="str">
        <f>IF(A49=AF16,C49,"")</f>
        <v/>
      </c>
      <c r="AH49" s="1082" t="str">
        <f>IF(ISTEXT(AF49),AF49,(AF49/AF22)*AH22)</f>
        <v/>
      </c>
      <c r="AI49" s="1062" t="str">
        <f>IF(A49=AI16,D49,"")</f>
        <v/>
      </c>
      <c r="AJ49" s="1083" t="str">
        <f>IF(A49=AI16,C49,"")</f>
        <v/>
      </c>
      <c r="AK49" s="1084" t="str">
        <f>IF(ISTEXT(AI49),AI49,(AI49/AI22)*AK22)</f>
        <v/>
      </c>
      <c r="AL49" s="1062" t="str">
        <f>IF(A49=AL16,D49,"")</f>
        <v/>
      </c>
      <c r="AM49" s="1085" t="str">
        <f>IF(A49=AL16,C49,"")</f>
        <v/>
      </c>
      <c r="AN49" s="1086" t="str">
        <f>IF(ISTEXT(AL49),AL49,(AL49/AL22)*AN22)</f>
        <v/>
      </c>
      <c r="AO49" s="1062" t="str">
        <f>IF(A49=AO16,D49,"")</f>
        <v/>
      </c>
      <c r="AP49" s="1087" t="str">
        <f>IF(A49=AO16,C49,"")</f>
        <v/>
      </c>
      <c r="AQ49" s="1088" t="str">
        <f>IF(ISTEXT(AO49),AO49,(AO49/AO22)*AQ22)</f>
        <v/>
      </c>
      <c r="AR49" s="1062" t="str">
        <f>IF(A49=AR16,D49,"")</f>
        <v/>
      </c>
      <c r="AS49" s="1089" t="str">
        <f>IF(A49=AR16,C49,"")</f>
        <v/>
      </c>
      <c r="AT49" s="1090" t="str">
        <f>IF(ISTEXT(AR49),AR49,(AR49/AR22)*AT22)</f>
        <v/>
      </c>
      <c r="AU49" s="1062" t="str">
        <f>IF(A49=AU16,D49,"")</f>
        <v/>
      </c>
      <c r="AV49" s="1091" t="str">
        <f>IF(A49=AU16,C49,"")</f>
        <v/>
      </c>
      <c r="AW49" s="1092" t="str">
        <f>IF(ISTEXT(AU49),AU49,(AU49/AU22)*AW22)</f>
        <v/>
      </c>
      <c r="AY49" s="612"/>
      <c r="AZ49" s="1058"/>
      <c r="BA49" s="1352" t="s">
        <v>1519</v>
      </c>
      <c r="BB49" s="1409"/>
      <c r="BC49" s="1410"/>
      <c r="BD49" s="612"/>
      <c r="BE49" s="612"/>
      <c r="BF49" s="612"/>
      <c r="BG49" s="612"/>
      <c r="BH49" s="612"/>
      <c r="BI49" s="612"/>
      <c r="BJ49" s="612"/>
      <c r="BK49" s="612"/>
      <c r="BL49" s="612"/>
      <c r="BM49" s="612"/>
      <c r="BN49" s="612"/>
    </row>
    <row r="50" spans="1:66" ht="18.75">
      <c r="A50" s="1058">
        <v>2</v>
      </c>
      <c r="B50" s="1096" t="s">
        <v>61</v>
      </c>
      <c r="C50" s="1097" t="s">
        <v>71</v>
      </c>
      <c r="D50" s="1098" t="s">
        <v>71</v>
      </c>
      <c r="E50" s="1062" t="str">
        <f>IF(A50=E16,D50,"")</f>
        <v/>
      </c>
      <c r="F50" s="1063" t="str">
        <f>IF(A50=E16,C50,"")</f>
        <v/>
      </c>
      <c r="G50" s="1064" t="str">
        <f>IF(ISTEXT(E50),E50,(E50/E22)*G22)</f>
        <v/>
      </c>
      <c r="H50" s="1062" t="str">
        <f>IF(A50=H16,D50,"")</f>
        <v>pm</v>
      </c>
      <c r="I50" s="1065" t="str">
        <f>IF(A50=H16,C50,"")</f>
        <v>pm</v>
      </c>
      <c r="J50" s="1066" t="str">
        <f>IF(ISTEXT(H50),H50,(H50/H22)*J22)</f>
        <v>pm</v>
      </c>
      <c r="K50" s="1062" t="str">
        <f>IF(A50=K16,D50,"")</f>
        <v/>
      </c>
      <c r="L50" s="1067" t="str">
        <f>IF(A50=K16,C50,"")</f>
        <v/>
      </c>
      <c r="M50" s="1068" t="str">
        <f>IF(ISTEXT(K50),K50,(K50/K22)*M22)</f>
        <v/>
      </c>
      <c r="N50" s="1062" t="str">
        <f>IF(A50=N16,D50,"")</f>
        <v/>
      </c>
      <c r="O50" s="1069" t="str">
        <f>IF(A50=N16,C50,"")</f>
        <v/>
      </c>
      <c r="P50" s="1070" t="str">
        <f>IF(ISTEXT(N50),N50,(N50/N22)*P22)</f>
        <v/>
      </c>
      <c r="Q50" s="1062" t="str">
        <f>IF(A50=Q16,D50,"")</f>
        <v/>
      </c>
      <c r="R50" s="1071" t="str">
        <f>IF(A50=Q16,C50,"")</f>
        <v/>
      </c>
      <c r="S50" s="1072" t="str">
        <f>IF(ISTEXT(Q50),Q50,(Q50/Q22)*S22)</f>
        <v/>
      </c>
      <c r="T50" s="1062" t="str">
        <f>IF(A50=T16,D50,"")</f>
        <v/>
      </c>
      <c r="U50" s="1073" t="str">
        <f>IF(A50=T16,C50,"")</f>
        <v/>
      </c>
      <c r="V50" s="1074" t="str">
        <f>IF(ISTEXT(T50),T50,(T50/T22)*V22)</f>
        <v/>
      </c>
      <c r="W50" s="1062" t="str">
        <f>IF(A50=W16,D50,"")</f>
        <v/>
      </c>
      <c r="X50" s="1075" t="str">
        <f>IF(A50=W16,C50,"")</f>
        <v/>
      </c>
      <c r="Y50" s="1076" t="str">
        <f>IF(ISTEXT(W50),W50,(W50/W22)*Y22)</f>
        <v/>
      </c>
      <c r="Z50" s="1062" t="str">
        <f>IF(A50=Z16,D50,"")</f>
        <v/>
      </c>
      <c r="AA50" s="1077" t="str">
        <f>IF(A50=Z16,C50,"")</f>
        <v/>
      </c>
      <c r="AB50" s="1078" t="str">
        <f>IF(ISTEXT(Z50),Z50,(Z50/Z22)*AB22)</f>
        <v/>
      </c>
      <c r="AC50" s="1062" t="str">
        <f>IF(A50=AC16,D50,"")</f>
        <v/>
      </c>
      <c r="AD50" s="1079" t="str">
        <f>IF(A50=AC16,C50,"")</f>
        <v/>
      </c>
      <c r="AE50" s="1080" t="str">
        <f>IF(ISTEXT(AC50),AC50,(AC50/AC22)*AE22)</f>
        <v/>
      </c>
      <c r="AF50" s="1062" t="str">
        <f>IF(A50=AF16,D50,"")</f>
        <v/>
      </c>
      <c r="AG50" s="1081" t="str">
        <f>IF(A50=AF16,C50,"")</f>
        <v/>
      </c>
      <c r="AH50" s="1082" t="str">
        <f>IF(ISTEXT(AF50),AF50,(AF50/AF22)*AH22)</f>
        <v/>
      </c>
      <c r="AI50" s="1062" t="str">
        <f>IF(A50=AI16,D50,"")</f>
        <v/>
      </c>
      <c r="AJ50" s="1083" t="str">
        <f>IF(A50=AI16,C50,"")</f>
        <v/>
      </c>
      <c r="AK50" s="1084" t="str">
        <f>IF(ISTEXT(AI50),AI50,(AI50/AI22)*AK22)</f>
        <v/>
      </c>
      <c r="AL50" s="1062" t="str">
        <f>IF(A50=AL16,D50,"")</f>
        <v/>
      </c>
      <c r="AM50" s="1085" t="str">
        <f>IF(A50=AL16,C50,"")</f>
        <v/>
      </c>
      <c r="AN50" s="1086" t="str">
        <f>IF(ISTEXT(AL50),AL50,(AL50/AL22)*AN22)</f>
        <v/>
      </c>
      <c r="AO50" s="1062" t="str">
        <f>IF(A50=AO16,D50,"")</f>
        <v/>
      </c>
      <c r="AP50" s="1087" t="str">
        <f>IF(A50=AO16,C50,"")</f>
        <v/>
      </c>
      <c r="AQ50" s="1088" t="str">
        <f>IF(ISTEXT(AO50),AO50,(AO50/AO22)*AQ22)</f>
        <v/>
      </c>
      <c r="AR50" s="1062" t="str">
        <f>IF(A50=AR16,D50,"")</f>
        <v/>
      </c>
      <c r="AS50" s="1089" t="str">
        <f>IF(A50=AR16,C50,"")</f>
        <v/>
      </c>
      <c r="AT50" s="1090" t="str">
        <f>IF(ISTEXT(AR50),AR50,(AR50/AR22)*AT22)</f>
        <v/>
      </c>
      <c r="AU50" s="1062" t="str">
        <f>IF(A50=AU16,D50,"")</f>
        <v/>
      </c>
      <c r="AV50" s="1091" t="str">
        <f>IF(A50=AU16,C50,"")</f>
        <v/>
      </c>
      <c r="AW50" s="1092" t="str">
        <f>IF(ISTEXT(AU50),AU50,(AU50/AU22)*AW22)</f>
        <v/>
      </c>
      <c r="AY50" s="612"/>
      <c r="AZ50" s="1058"/>
      <c r="BA50" s="1352"/>
      <c r="BB50" s="1409"/>
      <c r="BC50" s="1410"/>
      <c r="BD50" s="612"/>
      <c r="BE50" s="612"/>
      <c r="BF50" s="612"/>
      <c r="BG50" s="612"/>
      <c r="BH50" s="612"/>
      <c r="BI50" s="612"/>
      <c r="BJ50" s="612"/>
      <c r="BK50" s="612"/>
      <c r="BL50" s="612"/>
      <c r="BM50" s="612"/>
      <c r="BN50" s="612"/>
    </row>
    <row r="51" spans="1:66" ht="18.75">
      <c r="A51" s="1058">
        <v>2</v>
      </c>
      <c r="B51" s="1096" t="s">
        <v>58</v>
      </c>
      <c r="C51" s="1097" t="s">
        <v>9</v>
      </c>
      <c r="D51" s="1098">
        <v>0.08</v>
      </c>
      <c r="E51" s="1062" t="str">
        <f>IF(A51=E16,D51,"")</f>
        <v/>
      </c>
      <c r="F51" s="1063" t="str">
        <f>IF(A51=E16,C51,"")</f>
        <v/>
      </c>
      <c r="G51" s="1064" t="str">
        <f>IF(ISTEXT(E51),E51,(E51/E22)*G22)</f>
        <v/>
      </c>
      <c r="H51" s="1062">
        <f>IF(A51=H16,D51,"")</f>
        <v>0.08</v>
      </c>
      <c r="I51" s="1065" t="str">
        <f>IF(A51=H16,C51,"")</f>
        <v>Kg</v>
      </c>
      <c r="J51" s="1066">
        <f>IF(ISTEXT(H51),H51,(H51/H22)*J22)</f>
        <v>0.8</v>
      </c>
      <c r="K51" s="1062" t="str">
        <f>IF(A51=K16,D51,"")</f>
        <v/>
      </c>
      <c r="L51" s="1067" t="str">
        <f>IF(A51=K16,C51,"")</f>
        <v/>
      </c>
      <c r="M51" s="1068" t="str">
        <f>IF(ISTEXT(K51),K51,(K51/K22)*M22)</f>
        <v/>
      </c>
      <c r="N51" s="1062" t="str">
        <f>IF(A51=N16,D51,"")</f>
        <v/>
      </c>
      <c r="O51" s="1069" t="str">
        <f>IF(A51=N16,C51,"")</f>
        <v/>
      </c>
      <c r="P51" s="1070" t="str">
        <f>IF(ISTEXT(N51),N51,(N51/N22)*P22)</f>
        <v/>
      </c>
      <c r="Q51" s="1062" t="str">
        <f>IF(A51=Q16,D51,"")</f>
        <v/>
      </c>
      <c r="R51" s="1071" t="str">
        <f>IF(A51=Q16,C51,"")</f>
        <v/>
      </c>
      <c r="S51" s="1072" t="str">
        <f>IF(ISTEXT(Q51),Q51,(Q51/Q22)*S22)</f>
        <v/>
      </c>
      <c r="T51" s="1062" t="str">
        <f>IF(A51=T16,D51,"")</f>
        <v/>
      </c>
      <c r="U51" s="1073" t="str">
        <f>IF(A51=T16,C51,"")</f>
        <v/>
      </c>
      <c r="V51" s="1074" t="str">
        <f>IF(ISTEXT(T51),T51,(T51/T22)*V22)</f>
        <v/>
      </c>
      <c r="W51" s="1062" t="str">
        <f>IF(A51=W16,D51,"")</f>
        <v/>
      </c>
      <c r="X51" s="1075" t="str">
        <f>IF(A51=W16,C51,"")</f>
        <v/>
      </c>
      <c r="Y51" s="1076" t="str">
        <f>IF(ISTEXT(W51),W51,(W51/W22)*Y22)</f>
        <v/>
      </c>
      <c r="Z51" s="1062" t="str">
        <f>IF(A51=Z16,D51,"")</f>
        <v/>
      </c>
      <c r="AA51" s="1077" t="str">
        <f>IF(A51=Z16,C51,"")</f>
        <v/>
      </c>
      <c r="AB51" s="1078" t="str">
        <f>IF(ISTEXT(Z51),Z51,(Z51/Z22)*AB22)</f>
        <v/>
      </c>
      <c r="AC51" s="1062" t="str">
        <f>IF(A51=AC16,D51,"")</f>
        <v/>
      </c>
      <c r="AD51" s="1079" t="str">
        <f>IF(A51=AC16,C51,"")</f>
        <v/>
      </c>
      <c r="AE51" s="1080" t="str">
        <f>IF(ISTEXT(AC51),AC51,(AC51/AC22)*AE22)</f>
        <v/>
      </c>
      <c r="AF51" s="1062" t="str">
        <f>IF(A51=AF16,D51,"")</f>
        <v/>
      </c>
      <c r="AG51" s="1081" t="str">
        <f>IF(A51=AF16,C51,"")</f>
        <v/>
      </c>
      <c r="AH51" s="1082" t="str">
        <f>IF(ISTEXT(AF51),AF51,(AF51/AF22)*AH22)</f>
        <v/>
      </c>
      <c r="AI51" s="1062" t="str">
        <f>IF(A51=AI16,D51,"")</f>
        <v/>
      </c>
      <c r="AJ51" s="1083" t="str">
        <f>IF(A51=AI16,C51,"")</f>
        <v/>
      </c>
      <c r="AK51" s="1084" t="str">
        <f>IF(ISTEXT(AI51),AI51,(AI51/AI22)*AK22)</f>
        <v/>
      </c>
      <c r="AL51" s="1062" t="str">
        <f>IF(A51=AL16,D51,"")</f>
        <v/>
      </c>
      <c r="AM51" s="1085" t="str">
        <f>IF(A51=AL16,C51,"")</f>
        <v/>
      </c>
      <c r="AN51" s="1086" t="str">
        <f>IF(ISTEXT(AL51),AL51,(AL51/AL22)*AN22)</f>
        <v/>
      </c>
      <c r="AO51" s="1062" t="str">
        <f>IF(A51=AO16,D51,"")</f>
        <v/>
      </c>
      <c r="AP51" s="1087" t="str">
        <f>IF(A51=AO16,C51,"")</f>
        <v/>
      </c>
      <c r="AQ51" s="1088" t="str">
        <f>IF(ISTEXT(AO51),AO51,(AO51/AO22)*AQ22)</f>
        <v/>
      </c>
      <c r="AR51" s="1062" t="str">
        <f>IF(A51=AR16,D51,"")</f>
        <v/>
      </c>
      <c r="AS51" s="1089" t="str">
        <f>IF(A51=AR16,C51,"")</f>
        <v/>
      </c>
      <c r="AT51" s="1090" t="str">
        <f>IF(ISTEXT(AR51),AR51,(AR51/AR22)*AT22)</f>
        <v/>
      </c>
      <c r="AU51" s="1062" t="str">
        <f>IF(A51=AU16,D51,"")</f>
        <v/>
      </c>
      <c r="AV51" s="1091" t="str">
        <f>IF(A51=AU16,C51,"")</f>
        <v/>
      </c>
      <c r="AW51" s="1092" t="str">
        <f>IF(ISTEXT(AU51),AU51,(AU51/AU22)*AW22)</f>
        <v/>
      </c>
      <c r="AY51" s="612"/>
      <c r="AZ51" s="1058"/>
      <c r="BA51" s="1352" t="s">
        <v>1531</v>
      </c>
      <c r="BB51" s="1409"/>
      <c r="BC51" s="1410"/>
      <c r="BD51" s="612"/>
      <c r="BE51" s="612"/>
      <c r="BF51" s="612"/>
      <c r="BG51" s="612"/>
      <c r="BH51" s="612"/>
      <c r="BI51" s="612"/>
      <c r="BJ51" s="612"/>
      <c r="BK51" s="612"/>
      <c r="BL51" s="612"/>
      <c r="BM51" s="612"/>
      <c r="BN51" s="612"/>
    </row>
    <row r="52" spans="1:66" ht="18.75">
      <c r="A52" s="1058">
        <v>2</v>
      </c>
      <c r="B52" s="1096" t="s">
        <v>57</v>
      </c>
      <c r="C52" s="1097" t="s">
        <v>86</v>
      </c>
      <c r="D52" s="1098">
        <v>1</v>
      </c>
      <c r="E52" s="1062" t="str">
        <f>IF(A52=E16,D52,"")</f>
        <v/>
      </c>
      <c r="F52" s="1063" t="str">
        <f>IF(A52=E16,C52,"")</f>
        <v/>
      </c>
      <c r="G52" s="1064" t="str">
        <f>IF(ISTEXT(E52),E52,(E52/E22)*G22)</f>
        <v/>
      </c>
      <c r="H52" s="1062">
        <f>IF(A52=H16,D52,"")</f>
        <v>1</v>
      </c>
      <c r="I52" s="1065" t="str">
        <f>IF(A52=H16,C52,"")</f>
        <v>C à S</v>
      </c>
      <c r="J52" s="1066">
        <f>IF(ISTEXT(H52),H52,(H52/H22)*J22)</f>
        <v>10</v>
      </c>
      <c r="K52" s="1062" t="str">
        <f>IF(A52=K16,D52,"")</f>
        <v/>
      </c>
      <c r="L52" s="1067" t="str">
        <f>IF(A52=K16,C52,"")</f>
        <v/>
      </c>
      <c r="M52" s="1068" t="str">
        <f>IF(ISTEXT(K52),K52,(K52/K22)*M22)</f>
        <v/>
      </c>
      <c r="N52" s="1062" t="str">
        <f>IF(A52=N16,D52,"")</f>
        <v/>
      </c>
      <c r="O52" s="1069" t="str">
        <f>IF(A52=N16,C52,"")</f>
        <v/>
      </c>
      <c r="P52" s="1070" t="str">
        <f>IF(ISTEXT(N52),N52,(N52/N22)*P22)</f>
        <v/>
      </c>
      <c r="Q52" s="1062" t="str">
        <f>IF(A52=Q16,D52,"")</f>
        <v/>
      </c>
      <c r="R52" s="1071" t="str">
        <f>IF(A52=Q16,C52,"")</f>
        <v/>
      </c>
      <c r="S52" s="1072" t="str">
        <f>IF(ISTEXT(Q52),Q52,(Q52/Q22)*S22)</f>
        <v/>
      </c>
      <c r="T52" s="1062" t="str">
        <f>IF(A52=T16,D52,"")</f>
        <v/>
      </c>
      <c r="U52" s="1073" t="str">
        <f>IF(A52=T16,C52,"")</f>
        <v/>
      </c>
      <c r="V52" s="1074" t="str">
        <f>IF(ISTEXT(T52),T52,(T52/T22)*V22)</f>
        <v/>
      </c>
      <c r="W52" s="1062" t="str">
        <f>IF(A52=W16,D52,"")</f>
        <v/>
      </c>
      <c r="X52" s="1075" t="str">
        <f>IF(A52=W16,C52,"")</f>
        <v/>
      </c>
      <c r="Y52" s="1076" t="str">
        <f>IF(ISTEXT(W52),W52,(W52/W22)*Y22)</f>
        <v/>
      </c>
      <c r="Z52" s="1062" t="str">
        <f>IF(A52=Z16,D52,"")</f>
        <v/>
      </c>
      <c r="AA52" s="1077" t="str">
        <f>IF(A52=Z16,C52,"")</f>
        <v/>
      </c>
      <c r="AB52" s="1078" t="str">
        <f>IF(ISTEXT(Z52),Z52,(Z52/Z22)*AB22)</f>
        <v/>
      </c>
      <c r="AC52" s="1062" t="str">
        <f>IF(A52=AC16,D52,"")</f>
        <v/>
      </c>
      <c r="AD52" s="1079" t="str">
        <f>IF(A52=AC16,C52,"")</f>
        <v/>
      </c>
      <c r="AE52" s="1080" t="str">
        <f>IF(ISTEXT(AC52),AC52,(AC52/AC22)*AE22)</f>
        <v/>
      </c>
      <c r="AF52" s="1062" t="str">
        <f>IF(A52=AF16,D52,"")</f>
        <v/>
      </c>
      <c r="AG52" s="1081" t="str">
        <f>IF(A52=AF16,C52,"")</f>
        <v/>
      </c>
      <c r="AH52" s="1082" t="str">
        <f>IF(ISTEXT(AF52),AF52,(AF52/AF22)*AH22)</f>
        <v/>
      </c>
      <c r="AI52" s="1062" t="str">
        <f>IF(A52=AI16,D52,"")</f>
        <v/>
      </c>
      <c r="AJ52" s="1083" t="str">
        <f>IF(A52=AI16,C52,"")</f>
        <v/>
      </c>
      <c r="AK52" s="1084" t="str">
        <f>IF(ISTEXT(AI52),AI52,(AI52/AI22)*AK22)</f>
        <v/>
      </c>
      <c r="AL52" s="1062" t="str">
        <f>IF(A52=AL16,D52,"")</f>
        <v/>
      </c>
      <c r="AM52" s="1085" t="str">
        <f>IF(A52=AL16,C52,"")</f>
        <v/>
      </c>
      <c r="AN52" s="1086" t="str">
        <f>IF(ISTEXT(AL52),AL52,(AL52/AL22)*AN22)</f>
        <v/>
      </c>
      <c r="AO52" s="1062" t="str">
        <f>IF(A52=AO16,D52,"")</f>
        <v/>
      </c>
      <c r="AP52" s="1087" t="str">
        <f>IF(A52=AO16,C52,"")</f>
        <v/>
      </c>
      <c r="AQ52" s="1088" t="str">
        <f>IF(ISTEXT(AO52),AO52,(AO52/AO22)*AQ22)</f>
        <v/>
      </c>
      <c r="AR52" s="1062" t="str">
        <f>IF(A52=AR16,D52,"")</f>
        <v/>
      </c>
      <c r="AS52" s="1089" t="str">
        <f>IF(A52=AR16,C52,"")</f>
        <v/>
      </c>
      <c r="AT52" s="1090" t="str">
        <f>IF(ISTEXT(AR52),AR52,(AR52/AR22)*AT22)</f>
        <v/>
      </c>
      <c r="AU52" s="1062" t="str">
        <f>IF(A52=AU16,D52,"")</f>
        <v/>
      </c>
      <c r="AV52" s="1091" t="str">
        <f>IF(A52=AU16,C52,"")</f>
        <v/>
      </c>
      <c r="AW52" s="1092" t="str">
        <f>IF(ISTEXT(AU52),AU52,(AU52/AU22)*AW22)</f>
        <v/>
      </c>
      <c r="AY52" s="612"/>
      <c r="AZ52" s="1058"/>
      <c r="BA52" s="1352" t="s">
        <v>1534</v>
      </c>
      <c r="BB52" s="1409"/>
      <c r="BC52" s="1410"/>
      <c r="BD52" s="612"/>
      <c r="BE52" s="612"/>
      <c r="BF52" s="612"/>
      <c r="BG52" s="612"/>
      <c r="BH52" s="612"/>
      <c r="BI52" s="612"/>
      <c r="BJ52" s="612"/>
      <c r="BK52" s="612"/>
      <c r="BL52" s="612"/>
      <c r="BM52" s="612"/>
      <c r="BN52" s="612"/>
    </row>
    <row r="53" spans="1:66" ht="18.75">
      <c r="A53" s="1058">
        <v>2</v>
      </c>
      <c r="B53" s="1096" t="s">
        <v>169</v>
      </c>
      <c r="C53" s="1097" t="s">
        <v>338</v>
      </c>
      <c r="D53" s="1098">
        <v>1</v>
      </c>
      <c r="E53" s="1062" t="str">
        <f>IF(A53=E16,D53,"")</f>
        <v/>
      </c>
      <c r="F53" s="1063" t="str">
        <f>IF(A53=E16,C53,"")</f>
        <v/>
      </c>
      <c r="G53" s="1064" t="str">
        <f>IF(ISTEXT(E53),E53,(E53/E22)*G22)</f>
        <v/>
      </c>
      <c r="H53" s="1062">
        <f>IF(A53=H16,D53,"")</f>
        <v>1</v>
      </c>
      <c r="I53" s="1065" t="str">
        <f>IF(A53=H16,C53,"")</f>
        <v>blancs</v>
      </c>
      <c r="J53" s="1066">
        <f>IF(ISTEXT(H53),H53,(H53/H22)*J22)</f>
        <v>10</v>
      </c>
      <c r="K53" s="1062" t="str">
        <f>IF(A53=K16,D53,"")</f>
        <v/>
      </c>
      <c r="L53" s="1067" t="str">
        <f>IF(A53=K16,C53,"")</f>
        <v/>
      </c>
      <c r="M53" s="1068" t="str">
        <f>IF(ISTEXT(K53),K53,(K53/K22)*M22)</f>
        <v/>
      </c>
      <c r="N53" s="1062" t="str">
        <f>IF(A53=N16,D53,"")</f>
        <v/>
      </c>
      <c r="O53" s="1069" t="str">
        <f>IF(A53=N16,C53,"")</f>
        <v/>
      </c>
      <c r="P53" s="1070" t="str">
        <f>IF(ISTEXT(N53),N53,(N53/N22)*P22)</f>
        <v/>
      </c>
      <c r="Q53" s="1062" t="str">
        <f>IF(A53=Q16,D53,"")</f>
        <v/>
      </c>
      <c r="R53" s="1071" t="str">
        <f>IF(A53=Q16,C53,"")</f>
        <v/>
      </c>
      <c r="S53" s="1072" t="str">
        <f>IF(ISTEXT(Q53),Q53,(Q53/Q22)*S22)</f>
        <v/>
      </c>
      <c r="T53" s="1062" t="str">
        <f>IF(A53=T16,D53,"")</f>
        <v/>
      </c>
      <c r="U53" s="1073" t="str">
        <f>IF(A53=T16,C53,"")</f>
        <v/>
      </c>
      <c r="V53" s="1074" t="str">
        <f>IF(ISTEXT(T53),T53,(T53/T22)*V22)</f>
        <v/>
      </c>
      <c r="W53" s="1062" t="str">
        <f>IF(A53=W16,D53,"")</f>
        <v/>
      </c>
      <c r="X53" s="1075" t="str">
        <f>IF(A53=W16,C53,"")</f>
        <v/>
      </c>
      <c r="Y53" s="1076" t="str">
        <f>IF(ISTEXT(W53),W53,(W53/W22)*Y22)</f>
        <v/>
      </c>
      <c r="Z53" s="1062" t="str">
        <f>IF(A53=Z16,D53,"")</f>
        <v/>
      </c>
      <c r="AA53" s="1077" t="str">
        <f>IF(A53=Z16,C53,"")</f>
        <v/>
      </c>
      <c r="AB53" s="1078" t="str">
        <f>IF(ISTEXT(Z53),Z53,(Z53/Z22)*AB22)</f>
        <v/>
      </c>
      <c r="AC53" s="1062" t="str">
        <f>IF(A53=AC16,D53,"")</f>
        <v/>
      </c>
      <c r="AD53" s="1079" t="str">
        <f>IF(A53=AC16,C53,"")</f>
        <v/>
      </c>
      <c r="AE53" s="1080" t="str">
        <f>IF(ISTEXT(AC53),AC53,(AC53/AC22)*AE22)</f>
        <v/>
      </c>
      <c r="AF53" s="1062" t="str">
        <f>IF(A53=AF16,D53,"")</f>
        <v/>
      </c>
      <c r="AG53" s="1081" t="str">
        <f>IF(A53=AF16,C53,"")</f>
        <v/>
      </c>
      <c r="AH53" s="1082" t="str">
        <f>IF(ISTEXT(AF53),AF53,(AF53/AF22)*AH22)</f>
        <v/>
      </c>
      <c r="AI53" s="1062" t="str">
        <f>IF(A53=AI16,D53,"")</f>
        <v/>
      </c>
      <c r="AJ53" s="1083" t="str">
        <f>IF(A53=AI16,C53,"")</f>
        <v/>
      </c>
      <c r="AK53" s="1084" t="str">
        <f>IF(ISTEXT(AI53),AI53,(AI53/AI22)*AK22)</f>
        <v/>
      </c>
      <c r="AL53" s="1062" t="str">
        <f>IF(A53=AL16,D53,"")</f>
        <v/>
      </c>
      <c r="AM53" s="1085" t="str">
        <f>IF(A53=AL16,C53,"")</f>
        <v/>
      </c>
      <c r="AN53" s="1086" t="str">
        <f>IF(ISTEXT(AL53),AL53,(AL53/AL22)*AN22)</f>
        <v/>
      </c>
      <c r="AO53" s="1062" t="str">
        <f>IF(A53=AO16,D53,"")</f>
        <v/>
      </c>
      <c r="AP53" s="1087" t="str">
        <f>IF(A53=AO16,C53,"")</f>
        <v/>
      </c>
      <c r="AQ53" s="1088" t="str">
        <f>IF(ISTEXT(AO53),AO53,(AO53/AO22)*AQ22)</f>
        <v/>
      </c>
      <c r="AR53" s="1062" t="str">
        <f>IF(A53=AR16,D53,"")</f>
        <v/>
      </c>
      <c r="AS53" s="1089" t="str">
        <f>IF(A53=AR16,C53,"")</f>
        <v/>
      </c>
      <c r="AT53" s="1090" t="str">
        <f>IF(ISTEXT(AR53),AR53,(AR53/AR22)*AT22)</f>
        <v/>
      </c>
      <c r="AU53" s="1062" t="str">
        <f>IF(A53=AU16,D53,"")</f>
        <v/>
      </c>
      <c r="AV53" s="1091" t="str">
        <f>IF(A53=AU16,C53,"")</f>
        <v/>
      </c>
      <c r="AW53" s="1092" t="str">
        <f>IF(ISTEXT(AU53),AU53,(AU53/AU22)*AW22)</f>
        <v/>
      </c>
      <c r="AY53" s="612"/>
      <c r="AZ53" s="1058"/>
      <c r="BA53" s="1352" t="s">
        <v>1529</v>
      </c>
      <c r="BB53" s="1409"/>
      <c r="BC53" s="1410"/>
      <c r="BD53" s="612"/>
      <c r="BE53" s="612"/>
      <c r="BF53" s="612"/>
      <c r="BG53" s="612"/>
      <c r="BH53" s="612"/>
      <c r="BI53" s="612"/>
      <c r="BJ53" s="612"/>
      <c r="BK53" s="612"/>
      <c r="BL53" s="612"/>
      <c r="BM53" s="612"/>
      <c r="BN53" s="612"/>
    </row>
    <row r="54" spans="1:66" ht="18.75">
      <c r="A54" s="1058">
        <v>2</v>
      </c>
      <c r="B54" s="1096" t="s">
        <v>55</v>
      </c>
      <c r="C54" s="1097" t="s">
        <v>72</v>
      </c>
      <c r="D54" s="1098">
        <v>4</v>
      </c>
      <c r="E54" s="1062" t="str">
        <f>IF(A54=E16,D54,"")</f>
        <v/>
      </c>
      <c r="F54" s="1063" t="str">
        <f>IF(A54=E16,C54,"")</f>
        <v/>
      </c>
      <c r="G54" s="1064" t="str">
        <f>IF(ISTEXT(E54),E54,(E54/E22)*G22)</f>
        <v/>
      </c>
      <c r="H54" s="1062">
        <f>IF(A54=H16,D54,"")</f>
        <v>4</v>
      </c>
      <c r="I54" s="1065" t="str">
        <f>IF(A54=H16,C54,"")</f>
        <v>grappes</v>
      </c>
      <c r="J54" s="1066">
        <f>IF(ISTEXT(H54),H54,(H54/H22)*J22)</f>
        <v>40</v>
      </c>
      <c r="K54" s="1062" t="str">
        <f>IF(A54=K16,D54,"")</f>
        <v/>
      </c>
      <c r="L54" s="1067" t="str">
        <f>IF(A54=K16,C54,"")</f>
        <v/>
      </c>
      <c r="M54" s="1068" t="str">
        <f>IF(ISTEXT(K54),K54,(K54/K22)*M22)</f>
        <v/>
      </c>
      <c r="N54" s="1062" t="str">
        <f>IF(A54=N16,D54,"")</f>
        <v/>
      </c>
      <c r="O54" s="1069" t="str">
        <f>IF(A54=N16,C54,"")</f>
        <v/>
      </c>
      <c r="P54" s="1070" t="str">
        <f>IF(ISTEXT(N54),N54,(N54/N22)*P22)</f>
        <v/>
      </c>
      <c r="Q54" s="1062" t="str">
        <f>IF(A54=Q16,D54,"")</f>
        <v/>
      </c>
      <c r="R54" s="1071" t="str">
        <f>IF(A54=Q16,C54,"")</f>
        <v/>
      </c>
      <c r="S54" s="1072" t="str">
        <f>IF(ISTEXT(Q54),Q54,(Q54/Q22)*S22)</f>
        <v/>
      </c>
      <c r="T54" s="1062" t="str">
        <f>IF(A54=T16,D54,"")</f>
        <v/>
      </c>
      <c r="U54" s="1073" t="str">
        <f>IF(A54=T16,C54,"")</f>
        <v/>
      </c>
      <c r="V54" s="1074" t="str">
        <f>IF(ISTEXT(T54),T54,(T54/T22)*V22)</f>
        <v/>
      </c>
      <c r="W54" s="1062" t="str">
        <f>IF(A54=W16,D54,"")</f>
        <v/>
      </c>
      <c r="X54" s="1075" t="str">
        <f>IF(A54=W16,C54,"")</f>
        <v/>
      </c>
      <c r="Y54" s="1076" t="str">
        <f>IF(ISTEXT(W54),W54,(W54/W22)*Y22)</f>
        <v/>
      </c>
      <c r="Z54" s="1062" t="str">
        <f>IF(A54=Z16,D54,"")</f>
        <v/>
      </c>
      <c r="AA54" s="1077" t="str">
        <f>IF(A54=Z16,C54,"")</f>
        <v/>
      </c>
      <c r="AB54" s="1078" t="str">
        <f>IF(ISTEXT(Z54),Z54,(Z54/Z22)*AB22)</f>
        <v/>
      </c>
      <c r="AC54" s="1062" t="str">
        <f>IF(A54=AC16,D54,"")</f>
        <v/>
      </c>
      <c r="AD54" s="1079" t="str">
        <f>IF(A54=AC16,C54,"")</f>
        <v/>
      </c>
      <c r="AE54" s="1080" t="str">
        <f>IF(ISTEXT(AC54),AC54,(AC54/AC22)*AE22)</f>
        <v/>
      </c>
      <c r="AF54" s="1062" t="str">
        <f>IF(A54=AF16,D54,"")</f>
        <v/>
      </c>
      <c r="AG54" s="1081" t="str">
        <f>IF(A54=AF16,C54,"")</f>
        <v/>
      </c>
      <c r="AH54" s="1082" t="str">
        <f>IF(ISTEXT(AF54),AF54,(AF54/AF22)*AH22)</f>
        <v/>
      </c>
      <c r="AI54" s="1062" t="str">
        <f>IF(A54=AI16,D54,"")</f>
        <v/>
      </c>
      <c r="AJ54" s="1083" t="str">
        <f>IF(A54=AI16,C54,"")</f>
        <v/>
      </c>
      <c r="AK54" s="1084" t="str">
        <f>IF(ISTEXT(AI54),AI54,(AI54/AI22)*AK22)</f>
        <v/>
      </c>
      <c r="AL54" s="1062" t="str">
        <f>IF(A54=AL16,D54,"")</f>
        <v/>
      </c>
      <c r="AM54" s="1085" t="str">
        <f>IF(A54=AL16,C54,"")</f>
        <v/>
      </c>
      <c r="AN54" s="1086" t="str">
        <f>IF(ISTEXT(AL54),AL54,(AL54/AL22)*AN22)</f>
        <v/>
      </c>
      <c r="AO54" s="1062" t="str">
        <f>IF(A54=AO16,D54,"")</f>
        <v/>
      </c>
      <c r="AP54" s="1087" t="str">
        <f>IF(A54=AO16,C54,"")</f>
        <v/>
      </c>
      <c r="AQ54" s="1088" t="str">
        <f>IF(ISTEXT(AO54),AO54,(AO54/AO22)*AQ22)</f>
        <v/>
      </c>
      <c r="AR54" s="1062" t="str">
        <f>IF(A54=AR16,D54,"")</f>
        <v/>
      </c>
      <c r="AS54" s="1089" t="str">
        <f>IF(A54=AR16,C54,"")</f>
        <v/>
      </c>
      <c r="AT54" s="1090" t="str">
        <f>IF(ISTEXT(AR54),AR54,(AR54/AR22)*AT22)</f>
        <v/>
      </c>
      <c r="AU54" s="1062" t="str">
        <f>IF(A54=AU16,D54,"")</f>
        <v/>
      </c>
      <c r="AV54" s="1091" t="str">
        <f>IF(A54=AU16,C54,"")</f>
        <v/>
      </c>
      <c r="AW54" s="1092" t="str">
        <f>IF(ISTEXT(AU54),AU54,(AU54/AU22)*AW22)</f>
        <v/>
      </c>
      <c r="AY54" s="612"/>
      <c r="AZ54" s="1058"/>
      <c r="BA54" s="1352" t="s">
        <v>1532</v>
      </c>
      <c r="BB54" s="1409"/>
      <c r="BC54" s="1410"/>
      <c r="BD54" s="612"/>
      <c r="BE54" s="612"/>
      <c r="BF54" s="612"/>
      <c r="BG54" s="612"/>
      <c r="BH54" s="612"/>
      <c r="BI54" s="612"/>
      <c r="BJ54" s="612"/>
      <c r="BK54" s="612"/>
      <c r="BL54" s="612"/>
      <c r="BM54" s="612"/>
      <c r="BN54" s="612"/>
    </row>
    <row r="55" spans="1:66" ht="18.75">
      <c r="A55" s="1058">
        <v>2</v>
      </c>
      <c r="B55" s="1096" t="s">
        <v>59</v>
      </c>
      <c r="C55" s="1097"/>
      <c r="D55" s="1098"/>
      <c r="E55" s="1062" t="str">
        <f>IF(A55=E16,D55,"")</f>
        <v/>
      </c>
      <c r="F55" s="1063" t="str">
        <f>IF(A55=E16,C55,"")</f>
        <v/>
      </c>
      <c r="G55" s="1064" t="str">
        <f>IF(ISTEXT(E55),E55,(E55/E22)*G22)</f>
        <v/>
      </c>
      <c r="H55" s="1062">
        <f>IF(A55=H16,D55,"")</f>
        <v>0</v>
      </c>
      <c r="I55" s="1065">
        <f>IF(A55=H16,C55,"")</f>
        <v>0</v>
      </c>
      <c r="J55" s="1066">
        <f>IF(ISTEXT(H55),H55,(H55/H22)*J22)</f>
        <v>0</v>
      </c>
      <c r="K55" s="1062" t="str">
        <f>IF(A55=K16,D55,"")</f>
        <v/>
      </c>
      <c r="L55" s="1067" t="str">
        <f>IF(A55=K16,C55,"")</f>
        <v/>
      </c>
      <c r="M55" s="1068" t="str">
        <f>IF(ISTEXT(K55),K55,(K55/K22)*M22)</f>
        <v/>
      </c>
      <c r="N55" s="1062" t="str">
        <f>IF(A55=N16,D55,"")</f>
        <v/>
      </c>
      <c r="O55" s="1069" t="str">
        <f>IF(A55=N16,C55,"")</f>
        <v/>
      </c>
      <c r="P55" s="1070" t="str">
        <f>IF(ISTEXT(N55),N55,(N55/N22)*P22)</f>
        <v/>
      </c>
      <c r="Q55" s="1062" t="str">
        <f>IF(A55=Q16,D55,"")</f>
        <v/>
      </c>
      <c r="R55" s="1071" t="str">
        <f>IF(A55=Q16,C55,"")</f>
        <v/>
      </c>
      <c r="S55" s="1072" t="str">
        <f>IF(ISTEXT(Q55),Q55,(Q55/Q22)*S22)</f>
        <v/>
      </c>
      <c r="T55" s="1062" t="str">
        <f>IF(A55=T16,D55,"")</f>
        <v/>
      </c>
      <c r="U55" s="1073" t="str">
        <f>IF(A55=T16,C55,"")</f>
        <v/>
      </c>
      <c r="V55" s="1074" t="str">
        <f>IF(ISTEXT(T55),T55,(T55/T22)*V22)</f>
        <v/>
      </c>
      <c r="W55" s="1062" t="str">
        <f>IF(A55=W16,D55,"")</f>
        <v/>
      </c>
      <c r="X55" s="1075" t="str">
        <f>IF(A55=W16,C55,"")</f>
        <v/>
      </c>
      <c r="Y55" s="1076" t="str">
        <f>IF(ISTEXT(W55),W55,(W55/W22)*Y22)</f>
        <v/>
      </c>
      <c r="Z55" s="1062" t="str">
        <f>IF(A55=Z16,D55,"")</f>
        <v/>
      </c>
      <c r="AA55" s="1077" t="str">
        <f>IF(A55=Z16,C55,"")</f>
        <v/>
      </c>
      <c r="AB55" s="1078" t="str">
        <f>IF(ISTEXT(Z55),Z55,(Z55/Z22)*AB22)</f>
        <v/>
      </c>
      <c r="AC55" s="1062" t="str">
        <f>IF(A55=AC16,D55,"")</f>
        <v/>
      </c>
      <c r="AD55" s="1079" t="str">
        <f>IF(A55=AC16,C55,"")</f>
        <v/>
      </c>
      <c r="AE55" s="1080" t="str">
        <f>IF(ISTEXT(AC55),AC55,(AC55/AC22)*AE22)</f>
        <v/>
      </c>
      <c r="AF55" s="1062" t="str">
        <f>IF(A55=AF16,D55,"")</f>
        <v/>
      </c>
      <c r="AG55" s="1081" t="str">
        <f>IF(A55=AF16,C55,"")</f>
        <v/>
      </c>
      <c r="AH55" s="1082" t="str">
        <f>IF(ISTEXT(AF55),AF55,(AF55/AF22)*AH22)</f>
        <v/>
      </c>
      <c r="AI55" s="1062" t="str">
        <f>IF(A55=AI16,D55,"")</f>
        <v/>
      </c>
      <c r="AJ55" s="1083" t="str">
        <f>IF(A55=AI16,C55,"")</f>
        <v/>
      </c>
      <c r="AK55" s="1084" t="str">
        <f>IF(ISTEXT(AI55),AI55,(AI55/AI22)*AK22)</f>
        <v/>
      </c>
      <c r="AL55" s="1062" t="str">
        <f>IF(A55=AL16,D55,"")</f>
        <v/>
      </c>
      <c r="AM55" s="1085" t="str">
        <f>IF(A55=AL16,C55,"")</f>
        <v/>
      </c>
      <c r="AN55" s="1086" t="str">
        <f>IF(ISTEXT(AL55),AL55,(AL55/AL22)*AN22)</f>
        <v/>
      </c>
      <c r="AO55" s="1062" t="str">
        <f>IF(A55=AO16,D55,"")</f>
        <v/>
      </c>
      <c r="AP55" s="1087" t="str">
        <f>IF(A55=AO16,C55,"")</f>
        <v/>
      </c>
      <c r="AQ55" s="1088" t="str">
        <f>IF(ISTEXT(AO55),AO55,(AO55/AO22)*AQ22)</f>
        <v/>
      </c>
      <c r="AR55" s="1062" t="str">
        <f>IF(A55=AR16,D55,"")</f>
        <v/>
      </c>
      <c r="AS55" s="1089" t="str">
        <f>IF(A55=AR16,C55,"")</f>
        <v/>
      </c>
      <c r="AT55" s="1090" t="str">
        <f>IF(ISTEXT(AR55),AR55,(AR55/AR22)*AT22)</f>
        <v/>
      </c>
      <c r="AU55" s="1062" t="str">
        <f>IF(A55=AU16,D55,"")</f>
        <v/>
      </c>
      <c r="AV55" s="1091" t="str">
        <f>IF(A55=AU16,C55,"")</f>
        <v/>
      </c>
      <c r="AW55" s="1092" t="str">
        <f>IF(ISTEXT(AU55),AU55,(AU55/AU22)*AW22)</f>
        <v/>
      </c>
      <c r="AY55" s="612"/>
      <c r="AZ55" s="1058"/>
      <c r="BA55" s="1352" t="s">
        <v>1533</v>
      </c>
      <c r="BB55" s="1409"/>
      <c r="BC55" s="1410"/>
      <c r="BD55" s="612"/>
      <c r="BE55" s="612"/>
      <c r="BF55" s="612"/>
      <c r="BG55" s="612"/>
      <c r="BH55" s="612"/>
      <c r="BI55" s="612"/>
      <c r="BJ55" s="612"/>
      <c r="BK55" s="612"/>
      <c r="BL55" s="612"/>
      <c r="BM55" s="612"/>
      <c r="BN55" s="612"/>
    </row>
    <row r="56" spans="1:66" ht="18.75">
      <c r="A56" s="1058"/>
      <c r="B56" s="1352"/>
      <c r="C56" s="1409"/>
      <c r="D56" s="1410"/>
      <c r="E56" s="1062" t="str">
        <f>IF(A56=E16,D56,"")</f>
        <v/>
      </c>
      <c r="F56" s="1063" t="str">
        <f>IF(A56=E16,C56,"")</f>
        <v/>
      </c>
      <c r="G56" s="1064" t="str">
        <f>IF(ISTEXT(E56),E56,(E56/E22)*G22)</f>
        <v/>
      </c>
      <c r="H56" s="1062" t="str">
        <f>IF(A56=H16,D56,"")</f>
        <v/>
      </c>
      <c r="I56" s="1065" t="str">
        <f>IF(A56=H16,C56,"")</f>
        <v/>
      </c>
      <c r="J56" s="1066" t="str">
        <f>IF(ISTEXT(H56),H56,(H56/H22)*J22)</f>
        <v/>
      </c>
      <c r="K56" s="1062" t="str">
        <f>IF(A56=K16,D56,"")</f>
        <v/>
      </c>
      <c r="L56" s="1067" t="str">
        <f>IF(A56=K16,C56,"")</f>
        <v/>
      </c>
      <c r="M56" s="1068" t="str">
        <f>IF(ISTEXT(K56),K56,(K56/K22)*M22)</f>
        <v/>
      </c>
      <c r="N56" s="1062" t="str">
        <f>IF(A56=N16,D56,"")</f>
        <v/>
      </c>
      <c r="O56" s="1069" t="str">
        <f>IF(A56=N16,C56,"")</f>
        <v/>
      </c>
      <c r="P56" s="1070" t="str">
        <f>IF(ISTEXT(N56),N56,(N56/N22)*P22)</f>
        <v/>
      </c>
      <c r="Q56" s="1062" t="str">
        <f>IF(A56=Q16,D56,"")</f>
        <v/>
      </c>
      <c r="R56" s="1071" t="str">
        <f>IF(A56=Q16,C56,"")</f>
        <v/>
      </c>
      <c r="S56" s="1072" t="str">
        <f>IF(ISTEXT(Q56),Q56,(Q56/Q22)*S22)</f>
        <v/>
      </c>
      <c r="T56" s="1062" t="str">
        <f>IF(A56=T16,D56,"")</f>
        <v/>
      </c>
      <c r="U56" s="1073" t="str">
        <f>IF(A56=T16,C56,"")</f>
        <v/>
      </c>
      <c r="V56" s="1074" t="str">
        <f>IF(ISTEXT(T56),T56,(T56/T22)*V22)</f>
        <v/>
      </c>
      <c r="W56" s="1062" t="str">
        <f>IF(A56=W16,D56,"")</f>
        <v/>
      </c>
      <c r="X56" s="1075" t="str">
        <f>IF(A56=W16,C56,"")</f>
        <v/>
      </c>
      <c r="Y56" s="1076" t="str">
        <f>IF(ISTEXT(W56),W56,(W56/W22)*Y22)</f>
        <v/>
      </c>
      <c r="Z56" s="1062" t="str">
        <f>IF(A56=Z16,D56,"")</f>
        <v/>
      </c>
      <c r="AA56" s="1077" t="str">
        <f>IF(A56=Z16,C56,"")</f>
        <v/>
      </c>
      <c r="AB56" s="1078" t="str">
        <f>IF(ISTEXT(Z56),Z56,(Z56/Z22)*AB22)</f>
        <v/>
      </c>
      <c r="AC56" s="1062" t="str">
        <f>IF(A56=AC16,D56,"")</f>
        <v/>
      </c>
      <c r="AD56" s="1079" t="str">
        <f>IF(A56=AC16,C56,"")</f>
        <v/>
      </c>
      <c r="AE56" s="1080" t="str">
        <f>IF(ISTEXT(AC56),AC56,(AC56/AC22)*AE22)</f>
        <v/>
      </c>
      <c r="AF56" s="1062" t="str">
        <f>IF(A56=AF16,D56,"")</f>
        <v/>
      </c>
      <c r="AG56" s="1081" t="str">
        <f>IF(A56=AF16,C56,"")</f>
        <v/>
      </c>
      <c r="AH56" s="1082" t="str">
        <f>IF(ISTEXT(AF56),AF56,(AF56/AF22)*AH22)</f>
        <v/>
      </c>
      <c r="AI56" s="1062" t="str">
        <f>IF(A56=AI16,D56,"")</f>
        <v/>
      </c>
      <c r="AJ56" s="1083" t="str">
        <f>IF(A56=AI16,C56,"")</f>
        <v/>
      </c>
      <c r="AK56" s="1084" t="str">
        <f>IF(ISTEXT(AI56),AI56,(AI56/AI22)*AK22)</f>
        <v/>
      </c>
      <c r="AL56" s="1062" t="str">
        <f>IF(A56=AL16,D56,"")</f>
        <v/>
      </c>
      <c r="AM56" s="1085" t="str">
        <f>IF(A56=AL16,C56,"")</f>
        <v/>
      </c>
      <c r="AN56" s="1086" t="str">
        <f>IF(ISTEXT(AL56),AL56,(AL56/AL22)*AN22)</f>
        <v/>
      </c>
      <c r="AO56" s="1062" t="str">
        <f>IF(A56=AO16,D56,"")</f>
        <v/>
      </c>
      <c r="AP56" s="1087" t="str">
        <f>IF(A56=AO16,C56,"")</f>
        <v/>
      </c>
      <c r="AQ56" s="1088" t="str">
        <f>IF(ISTEXT(AO56),AO56,(AO56/AO22)*AQ22)</f>
        <v/>
      </c>
      <c r="AR56" s="1062" t="str">
        <f>IF(A56=AR16,D56,"")</f>
        <v/>
      </c>
      <c r="AS56" s="1089" t="str">
        <f>IF(A56=AR16,C56,"")</f>
        <v/>
      </c>
      <c r="AT56" s="1090" t="str">
        <f>IF(ISTEXT(AR56),AR56,(AR56/AR22)*AT22)</f>
        <v/>
      </c>
      <c r="AU56" s="1062" t="str">
        <f>IF(A56=AU16,D56,"")</f>
        <v/>
      </c>
      <c r="AV56" s="1091" t="str">
        <f>IF(A56=AU16,C56,"")</f>
        <v/>
      </c>
      <c r="AW56" s="1092" t="str">
        <f>IF(ISTEXT(AU56),AU56,(AU56/AU22)*AW22)</f>
        <v/>
      </c>
      <c r="AY56" s="612"/>
      <c r="AZ56" s="1058"/>
      <c r="BA56" s="1352" t="s">
        <v>1527</v>
      </c>
      <c r="BB56" s="1409"/>
      <c r="BC56" s="1410"/>
      <c r="BD56" s="612"/>
      <c r="BE56" s="612"/>
      <c r="BF56" s="612"/>
      <c r="BG56" s="612"/>
      <c r="BH56" s="612"/>
      <c r="BI56" s="612"/>
      <c r="BJ56" s="612"/>
      <c r="BK56" s="612"/>
      <c r="BL56" s="612"/>
      <c r="BM56" s="612"/>
      <c r="BN56" s="612"/>
    </row>
    <row r="57" spans="1:66" ht="18.75">
      <c r="A57" s="1058"/>
      <c r="B57" s="1352" t="s">
        <v>1527</v>
      </c>
      <c r="C57" s="1409"/>
      <c r="D57" s="1410"/>
      <c r="E57" s="1062" t="str">
        <f>IF(A57=E16,D57,"")</f>
        <v/>
      </c>
      <c r="F57" s="1063" t="str">
        <f>IF(A57=E16,C57,"")</f>
        <v/>
      </c>
      <c r="G57" s="1064" t="str">
        <f>IF(ISTEXT(E57),E57,(E57/E22)*G22)</f>
        <v/>
      </c>
      <c r="H57" s="1062" t="str">
        <f>IF(A57=H16,D57,"")</f>
        <v/>
      </c>
      <c r="I57" s="1065" t="str">
        <f>IF(A57=H16,C57,"")</f>
        <v/>
      </c>
      <c r="J57" s="1066" t="str">
        <f>IF(ISTEXT(H57),H57,(H57/H22)*J22)</f>
        <v/>
      </c>
      <c r="K57" s="1062" t="str">
        <f>IF(A57=K16,D57,"")</f>
        <v/>
      </c>
      <c r="L57" s="1067" t="str">
        <f>IF(A57=K16,C57,"")</f>
        <v/>
      </c>
      <c r="M57" s="1068" t="str">
        <f>IF(ISTEXT(K57),K57,(K57/K22)*M22)</f>
        <v/>
      </c>
      <c r="N57" s="1062" t="str">
        <f>IF(A57=N16,D57,"")</f>
        <v/>
      </c>
      <c r="O57" s="1069" t="str">
        <f>IF(A57=N16,C57,"")</f>
        <v/>
      </c>
      <c r="P57" s="1070" t="str">
        <f>IF(ISTEXT(N57),N57,(N57/N22)*P22)</f>
        <v/>
      </c>
      <c r="Q57" s="1062" t="str">
        <f>IF(A57=Q16,D57,"")</f>
        <v/>
      </c>
      <c r="R57" s="1071" t="str">
        <f>IF(A57=Q16,C57,"")</f>
        <v/>
      </c>
      <c r="S57" s="1072" t="str">
        <f>IF(ISTEXT(Q57),Q57,(Q57/Q22)*S22)</f>
        <v/>
      </c>
      <c r="T57" s="1062" t="str">
        <f>IF(A57=T16,D57,"")</f>
        <v/>
      </c>
      <c r="U57" s="1073" t="str">
        <f>IF(A57=T16,C57,"")</f>
        <v/>
      </c>
      <c r="V57" s="1074" t="str">
        <f>IF(ISTEXT(T57),T57,(T57/T22)*V22)</f>
        <v/>
      </c>
      <c r="W57" s="1062" t="str">
        <f>IF(A57=W16,D57,"")</f>
        <v/>
      </c>
      <c r="X57" s="1075" t="str">
        <f>IF(A57=W16,C57,"")</f>
        <v/>
      </c>
      <c r="Y57" s="1076" t="str">
        <f>IF(ISTEXT(W57),W57,(W57/W22)*Y22)</f>
        <v/>
      </c>
      <c r="Z57" s="1062" t="str">
        <f>IF(A57=Z16,D57,"")</f>
        <v/>
      </c>
      <c r="AA57" s="1077" t="str">
        <f>IF(A57=Z16,C57,"")</f>
        <v/>
      </c>
      <c r="AB57" s="1078" t="str">
        <f>IF(ISTEXT(Z57),Z57,(Z57/Z22)*AB22)</f>
        <v/>
      </c>
      <c r="AC57" s="1062" t="str">
        <f>IF(A57=AC16,D57,"")</f>
        <v/>
      </c>
      <c r="AD57" s="1079" t="str">
        <f>IF(A57=AC16,C57,"")</f>
        <v/>
      </c>
      <c r="AE57" s="1080" t="str">
        <f>IF(ISTEXT(AC57),AC57,(AC57/AC22)*AE22)</f>
        <v/>
      </c>
      <c r="AF57" s="1062" t="str">
        <f>IF(A57=AF16,D57,"")</f>
        <v/>
      </c>
      <c r="AG57" s="1081" t="str">
        <f>IF(A57=AF16,C57,"")</f>
        <v/>
      </c>
      <c r="AH57" s="1082" t="str">
        <f>IF(ISTEXT(AF57),AF57,(AF57/AF22)*AH22)</f>
        <v/>
      </c>
      <c r="AI57" s="1062" t="str">
        <f>IF(A57=AI16,D57,"")</f>
        <v/>
      </c>
      <c r="AJ57" s="1083" t="str">
        <f>IF(A57=AI16,C57,"")</f>
        <v/>
      </c>
      <c r="AK57" s="1084" t="str">
        <f>IF(ISTEXT(AI57),AI57,(AI57/AI22)*AK22)</f>
        <v/>
      </c>
      <c r="AL57" s="1062" t="str">
        <f>IF(A57=AL16,D57,"")</f>
        <v/>
      </c>
      <c r="AM57" s="1085" t="str">
        <f>IF(A57=AL16,C57,"")</f>
        <v/>
      </c>
      <c r="AN57" s="1086" t="str">
        <f>IF(ISTEXT(AL57),AL57,(AL57/AL22)*AN22)</f>
        <v/>
      </c>
      <c r="AO57" s="1062" t="str">
        <f>IF(A57=AO16,D57,"")</f>
        <v/>
      </c>
      <c r="AP57" s="1087" t="str">
        <f>IF(A57=AO16,C57,"")</f>
        <v/>
      </c>
      <c r="AQ57" s="1088" t="str">
        <f>IF(ISTEXT(AO57),AO57,(AO57/AO22)*AQ22)</f>
        <v/>
      </c>
      <c r="AR57" s="1062" t="str">
        <f>IF(A57=AR16,D57,"")</f>
        <v/>
      </c>
      <c r="AS57" s="1089" t="str">
        <f>IF(A57=AR16,C57,"")</f>
        <v/>
      </c>
      <c r="AT57" s="1090" t="str">
        <f>IF(ISTEXT(AR57),AR57,(AR57/AR22)*AT22)</f>
        <v/>
      </c>
      <c r="AU57" s="1062" t="str">
        <f>IF(A57=AU16,D57,"")</f>
        <v/>
      </c>
      <c r="AV57" s="1091" t="str">
        <f>IF(A57=AU16,C57,"")</f>
        <v/>
      </c>
      <c r="AW57" s="1092" t="str">
        <f>IF(ISTEXT(AU57),AU57,(AU57/AU22)*AW22)</f>
        <v/>
      </c>
      <c r="AY57" s="612"/>
      <c r="BD57" s="612"/>
      <c r="BE57" s="612"/>
      <c r="BF57" s="612"/>
      <c r="BG57" s="612"/>
      <c r="BH57" s="612"/>
      <c r="BI57" s="612"/>
      <c r="BJ57" s="612"/>
      <c r="BK57" s="612"/>
      <c r="BL57" s="612"/>
      <c r="BM57" s="612"/>
      <c r="BN57" s="612"/>
    </row>
    <row r="58" spans="1:66" ht="18.75">
      <c r="A58" s="1058"/>
      <c r="B58" s="1352"/>
      <c r="C58" s="1409"/>
      <c r="D58" s="1410"/>
      <c r="E58" s="1062" t="str">
        <f>IF(A58=E16,D58,"")</f>
        <v/>
      </c>
      <c r="F58" s="1063" t="str">
        <f>IF(A58=E16,C58,"")</f>
        <v/>
      </c>
      <c r="G58" s="1064" t="str">
        <f>IF(ISTEXT(E58),E58,(E58/E22)*G22)</f>
        <v/>
      </c>
      <c r="H58" s="1062" t="str">
        <f>IF(A58=H16,D58,"")</f>
        <v/>
      </c>
      <c r="I58" s="1065" t="str">
        <f>IF(A58=H16,C58,"")</f>
        <v/>
      </c>
      <c r="J58" s="1066" t="str">
        <f>IF(ISTEXT(H58),H58,(H58/H22)*J22)</f>
        <v/>
      </c>
      <c r="K58" s="1062" t="str">
        <f>IF(A58=K16,D58,"")</f>
        <v/>
      </c>
      <c r="L58" s="1067" t="str">
        <f>IF(A58=K16,C58,"")</f>
        <v/>
      </c>
      <c r="M58" s="1068" t="str">
        <f>IF(ISTEXT(K58),K58,(K58/K22)*M22)</f>
        <v/>
      </c>
      <c r="N58" s="1062" t="str">
        <f>IF(A58=N16,D58,"")</f>
        <v/>
      </c>
      <c r="O58" s="1069" t="str">
        <f>IF(A58=N16,C58,"")</f>
        <v/>
      </c>
      <c r="P58" s="1070" t="str">
        <f>IF(ISTEXT(N58),N58,(N58/N22)*P22)</f>
        <v/>
      </c>
      <c r="Q58" s="1062" t="str">
        <f>IF(A58=Q16,D58,"")</f>
        <v/>
      </c>
      <c r="R58" s="1071" t="str">
        <f>IF(A58=Q16,C58,"")</f>
        <v/>
      </c>
      <c r="S58" s="1072" t="str">
        <f>IF(ISTEXT(Q58),Q58,(Q58/Q22)*S22)</f>
        <v/>
      </c>
      <c r="T58" s="1062" t="str">
        <f>IF(A58=T16,D58,"")</f>
        <v/>
      </c>
      <c r="U58" s="1073" t="str">
        <f>IF(A58=T16,C58,"")</f>
        <v/>
      </c>
      <c r="V58" s="1074" t="str">
        <f>IF(ISTEXT(T58),T58,(T58/T22)*V22)</f>
        <v/>
      </c>
      <c r="W58" s="1062" t="str">
        <f>IF(A58=W16,D58,"")</f>
        <v/>
      </c>
      <c r="X58" s="1075" t="str">
        <f>IF(A58=W16,C58,"")</f>
        <v/>
      </c>
      <c r="Y58" s="1076" t="str">
        <f>IF(ISTEXT(W58),W58,(W58/W22)*Y22)</f>
        <v/>
      </c>
      <c r="Z58" s="1062" t="str">
        <f>IF(A58=Z16,D58,"")</f>
        <v/>
      </c>
      <c r="AA58" s="1077" t="str">
        <f>IF(A58=Z16,C58,"")</f>
        <v/>
      </c>
      <c r="AB58" s="1078" t="str">
        <f>IF(ISTEXT(Z58),Z58,(Z58/Z22)*AB22)</f>
        <v/>
      </c>
      <c r="AC58" s="1062" t="str">
        <f>IF(A58=AC16,D58,"")</f>
        <v/>
      </c>
      <c r="AD58" s="1079" t="str">
        <f>IF(A58=AC16,C58,"")</f>
        <v/>
      </c>
      <c r="AE58" s="1080" t="str">
        <f>IF(ISTEXT(AC58),AC58,(AC58/AC22)*AE22)</f>
        <v/>
      </c>
      <c r="AF58" s="1062" t="str">
        <f>IF(A58=AF16,D58,"")</f>
        <v/>
      </c>
      <c r="AG58" s="1081" t="str">
        <f>IF(A58=AF16,C58,"")</f>
        <v/>
      </c>
      <c r="AH58" s="1082" t="str">
        <f>IF(ISTEXT(AF58),AF58,(AF58/AF22)*AH22)</f>
        <v/>
      </c>
      <c r="AI58" s="1062" t="str">
        <f>IF(A58=AI16,D58,"")</f>
        <v/>
      </c>
      <c r="AJ58" s="1083" t="str">
        <f>IF(A58=AI16,C58,"")</f>
        <v/>
      </c>
      <c r="AK58" s="1084" t="str">
        <f>IF(ISTEXT(AI58),AI58,(AI58/AI22)*AK22)</f>
        <v/>
      </c>
      <c r="AL58" s="1062" t="str">
        <f>IF(A58=AL16,D58,"")</f>
        <v/>
      </c>
      <c r="AM58" s="1085" t="str">
        <f>IF(A58=AL16,C58,"")</f>
        <v/>
      </c>
      <c r="AN58" s="1086" t="str">
        <f>IF(ISTEXT(AL58),AL58,(AL58/AL22)*AN22)</f>
        <v/>
      </c>
      <c r="AO58" s="1062" t="str">
        <f>IF(A58=AO16,D58,"")</f>
        <v/>
      </c>
      <c r="AP58" s="1087" t="str">
        <f>IF(A58=AO16,C58,"")</f>
        <v/>
      </c>
      <c r="AQ58" s="1088" t="str">
        <f>IF(ISTEXT(AO58),AO58,(AO58/AO22)*AQ22)</f>
        <v/>
      </c>
      <c r="AR58" s="1062" t="str">
        <f>IF(A58=AR16,D58,"")</f>
        <v/>
      </c>
      <c r="AS58" s="1089" t="str">
        <f>IF(A58=AR16,C58,"")</f>
        <v/>
      </c>
      <c r="AT58" s="1090" t="str">
        <f>IF(ISTEXT(AR58),AR58,(AR58/AR22)*AT22)</f>
        <v/>
      </c>
      <c r="AU58" s="1062" t="str">
        <f>IF(A58=AU16,D58,"")</f>
        <v/>
      </c>
      <c r="AV58" s="1091" t="str">
        <f>IF(A58=AU16,C58,"")</f>
        <v/>
      </c>
      <c r="AW58" s="1092" t="str">
        <f>IF(ISTEXT(AU58),AU58,(AU58/AU22)*AW22)</f>
        <v/>
      </c>
      <c r="AY58" s="612"/>
      <c r="AZ58" s="1377" t="s">
        <v>1500</v>
      </c>
      <c r="BA58" s="612"/>
      <c r="BB58" s="612"/>
      <c r="BC58" s="612"/>
      <c r="BD58" s="612"/>
      <c r="BE58" s="612"/>
      <c r="BF58" s="612"/>
      <c r="BG58" s="612"/>
      <c r="BH58" s="612"/>
      <c r="BI58" s="612"/>
      <c r="BJ58" s="612"/>
      <c r="BK58" s="612"/>
      <c r="BL58" s="612"/>
      <c r="BM58" s="612"/>
      <c r="BN58" s="612"/>
    </row>
    <row r="59" spans="1:66" ht="18.75">
      <c r="A59" s="1058"/>
      <c r="B59" s="1352" t="s">
        <v>1530</v>
      </c>
      <c r="C59" s="1409"/>
      <c r="D59" s="1410"/>
      <c r="E59" s="1062" t="str">
        <f>IF(A59=E16,D59,"")</f>
        <v/>
      </c>
      <c r="F59" s="1063" t="str">
        <f>IF(A59=E16,C59,"")</f>
        <v/>
      </c>
      <c r="G59" s="1064" t="str">
        <f>IF(ISTEXT(E59),E59,(E59/E22)*G22)</f>
        <v/>
      </c>
      <c r="H59" s="1062" t="str">
        <f>IF(A59=H16,D59,"")</f>
        <v/>
      </c>
      <c r="I59" s="1065" t="str">
        <f>IF(A59=H16,C59,"")</f>
        <v/>
      </c>
      <c r="J59" s="1066" t="str">
        <f>IF(ISTEXT(H59),H59,(H59/H22)*J22)</f>
        <v/>
      </c>
      <c r="K59" s="1062" t="str">
        <f>IF(A59=K16,D59,"")</f>
        <v/>
      </c>
      <c r="L59" s="1067" t="str">
        <f>IF(A59=K16,C59,"")</f>
        <v/>
      </c>
      <c r="M59" s="1068" t="str">
        <f>IF(ISTEXT(K59),K59,(K59/K22)*M22)</f>
        <v/>
      </c>
      <c r="N59" s="1062" t="str">
        <f>IF(A59=N16,D59,"")</f>
        <v/>
      </c>
      <c r="O59" s="1069" t="str">
        <f>IF(A59=N16,C59,"")</f>
        <v/>
      </c>
      <c r="P59" s="1070" t="str">
        <f>IF(ISTEXT(N59),N59,(N59/N22)*P22)</f>
        <v/>
      </c>
      <c r="Q59" s="1062" t="str">
        <f>IF(A59=Q16,D59,"")</f>
        <v/>
      </c>
      <c r="R59" s="1071" t="str">
        <f>IF(A59=Q16,C59,"")</f>
        <v/>
      </c>
      <c r="S59" s="1072" t="str">
        <f>IF(ISTEXT(Q59),Q59,(Q59/Q22)*S22)</f>
        <v/>
      </c>
      <c r="T59" s="1062" t="str">
        <f>IF(A59=T16,D59,"")</f>
        <v/>
      </c>
      <c r="U59" s="1073" t="str">
        <f>IF(A59=T16,C59,"")</f>
        <v/>
      </c>
      <c r="V59" s="1074" t="str">
        <f>IF(ISTEXT(T59),T59,(T59/T22)*V22)</f>
        <v/>
      </c>
      <c r="W59" s="1062" t="str">
        <f>IF(A59=W16,D59,"")</f>
        <v/>
      </c>
      <c r="X59" s="1075" t="str">
        <f>IF(A59=W16,C59,"")</f>
        <v/>
      </c>
      <c r="Y59" s="1076" t="str">
        <f>IF(ISTEXT(W59),W59,(W59/W22)*Y22)</f>
        <v/>
      </c>
      <c r="Z59" s="1062" t="str">
        <f>IF(A59=Z16,D59,"")</f>
        <v/>
      </c>
      <c r="AA59" s="1077" t="str">
        <f>IF(A59=Z16,C59,"")</f>
        <v/>
      </c>
      <c r="AB59" s="1078" t="str">
        <f>IF(ISTEXT(Z59),Z59,(Z59/Z22)*AB22)</f>
        <v/>
      </c>
      <c r="AC59" s="1062" t="str">
        <f>IF(A59=AC16,D59,"")</f>
        <v/>
      </c>
      <c r="AD59" s="1079" t="str">
        <f>IF(A59=AC16,C59,"")</f>
        <v/>
      </c>
      <c r="AE59" s="1080" t="str">
        <f>IF(ISTEXT(AC59),AC59,(AC59/AC22)*AE22)</f>
        <v/>
      </c>
      <c r="AF59" s="1062" t="str">
        <f>IF(A59=AF16,D59,"")</f>
        <v/>
      </c>
      <c r="AG59" s="1081" t="str">
        <f>IF(A59=AF16,C59,"")</f>
        <v/>
      </c>
      <c r="AH59" s="1082" t="str">
        <f>IF(ISTEXT(AF59),AF59,(AF59/AF22)*AH22)</f>
        <v/>
      </c>
      <c r="AI59" s="1062" t="str">
        <f>IF(A59=AI16,D59,"")</f>
        <v/>
      </c>
      <c r="AJ59" s="1083" t="str">
        <f>IF(A59=AI16,C59,"")</f>
        <v/>
      </c>
      <c r="AK59" s="1084" t="str">
        <f>IF(ISTEXT(AI59),AI59,(AI59/AI22)*AK22)</f>
        <v/>
      </c>
      <c r="AL59" s="1062" t="str">
        <f>IF(A59=AL16,D59,"")</f>
        <v/>
      </c>
      <c r="AM59" s="1085" t="str">
        <f>IF(A59=AL16,C59,"")</f>
        <v/>
      </c>
      <c r="AN59" s="1086" t="str">
        <f>IF(ISTEXT(AL59),AL59,(AL59/AL22)*AN22)</f>
        <v/>
      </c>
      <c r="AO59" s="1062" t="str">
        <f>IF(A59=AO16,D59,"")</f>
        <v/>
      </c>
      <c r="AP59" s="1087" t="str">
        <f>IF(A59=AO16,C59,"")</f>
        <v/>
      </c>
      <c r="AQ59" s="1088" t="str">
        <f>IF(ISTEXT(AO59),AO59,(AO59/AO22)*AQ22)</f>
        <v/>
      </c>
      <c r="AR59" s="1062" t="str">
        <f>IF(A59=AR16,D59,"")</f>
        <v/>
      </c>
      <c r="AS59" s="1089" t="str">
        <f>IF(A59=AR16,C59,"")</f>
        <v/>
      </c>
      <c r="AT59" s="1090" t="str">
        <f>IF(ISTEXT(AR59),AR59,(AR59/AR22)*AT22)</f>
        <v/>
      </c>
      <c r="AU59" s="1062" t="str">
        <f>IF(A59=AU16,D59,"")</f>
        <v/>
      </c>
      <c r="AV59" s="1091" t="str">
        <f>IF(A59=AU16,C59,"")</f>
        <v/>
      </c>
      <c r="AW59" s="1092" t="str">
        <f>IF(ISTEXT(AU59),AU59,(AU59/AU22)*AW22)</f>
        <v/>
      </c>
      <c r="AY59" s="612"/>
      <c r="AZ59" s="1377" t="s">
        <v>1536</v>
      </c>
      <c r="BA59" s="612"/>
      <c r="BB59" s="612"/>
      <c r="BC59" s="612"/>
      <c r="BD59" s="612"/>
      <c r="BE59" s="612"/>
      <c r="BF59" s="612"/>
      <c r="BG59" s="612"/>
      <c r="BH59" s="612"/>
      <c r="BI59" s="612"/>
      <c r="BJ59" s="612"/>
      <c r="BK59" s="612"/>
      <c r="BL59" s="612"/>
      <c r="BM59" s="612"/>
      <c r="BN59" s="612"/>
    </row>
    <row r="60" spans="1:66" ht="18.75">
      <c r="A60" s="1058"/>
      <c r="B60" s="1352" t="s">
        <v>1518</v>
      </c>
      <c r="C60" s="1409"/>
      <c r="D60" s="1410"/>
      <c r="E60" s="1062" t="str">
        <f>IF(A60=E16,D60,"")</f>
        <v/>
      </c>
      <c r="F60" s="1063" t="str">
        <f>IF(A60=E16,C60,"")</f>
        <v/>
      </c>
      <c r="G60" s="1064" t="str">
        <f>IF(ISTEXT(E60),E60,(E60/E22)*G22)</f>
        <v/>
      </c>
      <c r="H60" s="1062" t="str">
        <f>IF(A60=H16,D60,"")</f>
        <v/>
      </c>
      <c r="I60" s="1065" t="str">
        <f>IF(A60=H16,C60,"")</f>
        <v/>
      </c>
      <c r="J60" s="1066" t="str">
        <f>IF(ISTEXT(H60),H60,(H60/H22)*J22)</f>
        <v/>
      </c>
      <c r="K60" s="1062" t="str">
        <f>IF(A60=K16,D60,"")</f>
        <v/>
      </c>
      <c r="L60" s="1067" t="str">
        <f>IF(A60=K16,C60,"")</f>
        <v/>
      </c>
      <c r="M60" s="1068" t="str">
        <f>IF(ISTEXT(K60),K60,(K60/K22)*M22)</f>
        <v/>
      </c>
      <c r="N60" s="1062" t="str">
        <f>IF(A60=N16,D60,"")</f>
        <v/>
      </c>
      <c r="O60" s="1069" t="str">
        <f>IF(A60=N16,C60,"")</f>
        <v/>
      </c>
      <c r="P60" s="1070" t="str">
        <f>IF(ISTEXT(N60),N60,(N60/N22)*P22)</f>
        <v/>
      </c>
      <c r="Q60" s="1062" t="str">
        <f>IF(A60=Q16,D60,"")</f>
        <v/>
      </c>
      <c r="R60" s="1071" t="str">
        <f>IF(A60=Q16,C60,"")</f>
        <v/>
      </c>
      <c r="S60" s="1072" t="str">
        <f>IF(ISTEXT(Q60),Q60,(Q60/Q22)*S22)</f>
        <v/>
      </c>
      <c r="T60" s="1062" t="str">
        <f>IF(A60=T16,D60,"")</f>
        <v/>
      </c>
      <c r="U60" s="1073" t="str">
        <f>IF(A60=T16,C60,"")</f>
        <v/>
      </c>
      <c r="V60" s="1074" t="str">
        <f>IF(ISTEXT(T60),T60,(T60/T22)*V22)</f>
        <v/>
      </c>
      <c r="W60" s="1062" t="str">
        <f>IF(A60=W16,D60,"")</f>
        <v/>
      </c>
      <c r="X60" s="1075" t="str">
        <f>IF(A60=W16,C60,"")</f>
        <v/>
      </c>
      <c r="Y60" s="1076" t="str">
        <f>IF(ISTEXT(W60),W60,(W60/W22)*Y22)</f>
        <v/>
      </c>
      <c r="Z60" s="1062" t="str">
        <f>IF(A60=Z16,D60,"")</f>
        <v/>
      </c>
      <c r="AA60" s="1077" t="str">
        <f>IF(A60=Z16,C60,"")</f>
        <v/>
      </c>
      <c r="AB60" s="1078" t="str">
        <f>IF(ISTEXT(Z60),Z60,(Z60/Z22)*AB22)</f>
        <v/>
      </c>
      <c r="AC60" s="1062" t="str">
        <f>IF(A60=AC16,D60,"")</f>
        <v/>
      </c>
      <c r="AD60" s="1079" t="str">
        <f>IF(A60=AC16,C60,"")</f>
        <v/>
      </c>
      <c r="AE60" s="1080" t="str">
        <f>IF(ISTEXT(AC60),AC60,(AC60/AC22)*AE22)</f>
        <v/>
      </c>
      <c r="AF60" s="1062" t="str">
        <f>IF(A60=AF16,D60,"")</f>
        <v/>
      </c>
      <c r="AG60" s="1081" t="str">
        <f>IF(A60=AF16,C60,"")</f>
        <v/>
      </c>
      <c r="AH60" s="1082" t="str">
        <f>IF(ISTEXT(AF60),AF60,(AF60/AF22)*AH22)</f>
        <v/>
      </c>
      <c r="AI60" s="1062" t="str">
        <f>IF(A60=AI16,D60,"")</f>
        <v/>
      </c>
      <c r="AJ60" s="1083" t="str">
        <f>IF(A60=AI16,C60,"")</f>
        <v/>
      </c>
      <c r="AK60" s="1084" t="str">
        <f>IF(ISTEXT(AI60),AI60,(AI60/AI22)*AK22)</f>
        <v/>
      </c>
      <c r="AL60" s="1062" t="str">
        <f>IF(A60=AL16,D60,"")</f>
        <v/>
      </c>
      <c r="AM60" s="1085" t="str">
        <f>IF(A60=AL16,C60,"")</f>
        <v/>
      </c>
      <c r="AN60" s="1086" t="str">
        <f>IF(ISTEXT(AL60),AL60,(AL60/AL22)*AN22)</f>
        <v/>
      </c>
      <c r="AO60" s="1062" t="str">
        <f>IF(A60=AO16,D60,"")</f>
        <v/>
      </c>
      <c r="AP60" s="1087" t="str">
        <f>IF(A60=AO16,C60,"")</f>
        <v/>
      </c>
      <c r="AQ60" s="1088" t="str">
        <f>IF(ISTEXT(AO60),AO60,(AO60/AO22)*AQ22)</f>
        <v/>
      </c>
      <c r="AR60" s="1062" t="str">
        <f>IF(A60=AR16,D60,"")</f>
        <v/>
      </c>
      <c r="AS60" s="1089" t="str">
        <f>IF(A60=AR16,C60,"")</f>
        <v/>
      </c>
      <c r="AT60" s="1090" t="str">
        <f>IF(ISTEXT(AR60),AR60,(AR60/AR22)*AT22)</f>
        <v/>
      </c>
      <c r="AU60" s="1062" t="str">
        <f>IF(A60=AU16,D60,"")</f>
        <v/>
      </c>
      <c r="AV60" s="1091" t="str">
        <f>IF(A60=AU16,C60,"")</f>
        <v/>
      </c>
      <c r="AW60" s="1092" t="str">
        <f>IF(ISTEXT(AU60),AU60,(AU60/AU22)*AW22)</f>
        <v/>
      </c>
      <c r="AY60" s="612"/>
      <c r="AZ60" s="1377" t="s">
        <v>1517</v>
      </c>
      <c r="BA60" s="612"/>
      <c r="BB60" s="612"/>
      <c r="BC60" s="612"/>
      <c r="BD60" s="612"/>
      <c r="BE60" s="612"/>
      <c r="BF60" s="612"/>
      <c r="BG60" s="612"/>
      <c r="BH60" s="612"/>
      <c r="BI60" s="612"/>
      <c r="BJ60" s="612"/>
      <c r="BK60" s="612"/>
      <c r="BL60" s="612"/>
      <c r="BM60" s="612"/>
      <c r="BN60" s="612"/>
    </row>
    <row r="61" spans="1:66" ht="18.75">
      <c r="A61" s="1058"/>
      <c r="B61" s="1352" t="s">
        <v>1529</v>
      </c>
      <c r="C61" s="1409"/>
      <c r="D61" s="1410"/>
      <c r="E61" s="1062" t="str">
        <f>IF(A61=E16,D61,"")</f>
        <v/>
      </c>
      <c r="F61" s="1063" t="str">
        <f>IF(A61=E16,C61,"")</f>
        <v/>
      </c>
      <c r="G61" s="1064" t="str">
        <f>IF(ISTEXT(E61),E61,(E61/E22)*G22)</f>
        <v/>
      </c>
      <c r="H61" s="1062" t="str">
        <f>IF(A61=H16,D61,"")</f>
        <v/>
      </c>
      <c r="I61" s="1065" t="str">
        <f>IF(A61=H16,C61,"")</f>
        <v/>
      </c>
      <c r="J61" s="1066" t="str">
        <f>IF(ISTEXT(H61),H61,(H61/H22)*J22)</f>
        <v/>
      </c>
      <c r="K61" s="1062" t="str">
        <f>IF(A61=K16,D61,"")</f>
        <v/>
      </c>
      <c r="L61" s="1067" t="str">
        <f>IF(A61=K16,C61,"")</f>
        <v/>
      </c>
      <c r="M61" s="1068" t="str">
        <f>IF(ISTEXT(K61),K61,(K61/K22)*M22)</f>
        <v/>
      </c>
      <c r="N61" s="1062" t="str">
        <f>IF(A61=N16,D61,"")</f>
        <v/>
      </c>
      <c r="O61" s="1069" t="str">
        <f>IF(A61=N16,C61,"")</f>
        <v/>
      </c>
      <c r="P61" s="1070" t="str">
        <f>IF(ISTEXT(N61),N61,(N61/N22)*P22)</f>
        <v/>
      </c>
      <c r="Q61" s="1062" t="str">
        <f>IF(A61=Q16,D61,"")</f>
        <v/>
      </c>
      <c r="R61" s="1071" t="str">
        <f>IF(A61=Q16,C61,"")</f>
        <v/>
      </c>
      <c r="S61" s="1072" t="str">
        <f>IF(ISTEXT(Q61),Q61,(Q61/Q22)*S22)</f>
        <v/>
      </c>
      <c r="T61" s="1062" t="str">
        <f>IF(A61=T16,D61,"")</f>
        <v/>
      </c>
      <c r="U61" s="1073" t="str">
        <f>IF(A61=T16,C61,"")</f>
        <v/>
      </c>
      <c r="V61" s="1074" t="str">
        <f>IF(ISTEXT(T61),T61,(T61/T22)*V22)</f>
        <v/>
      </c>
      <c r="W61" s="1062" t="str">
        <f>IF(A61=W16,D61,"")</f>
        <v/>
      </c>
      <c r="X61" s="1075" t="str">
        <f>IF(A61=W16,C61,"")</f>
        <v/>
      </c>
      <c r="Y61" s="1076" t="str">
        <f>IF(ISTEXT(W61),W61,(W61/W22)*Y22)</f>
        <v/>
      </c>
      <c r="Z61" s="1062" t="str">
        <f>IF(A61=Z16,D61,"")</f>
        <v/>
      </c>
      <c r="AA61" s="1077" t="str">
        <f>IF(A61=Z16,C61,"")</f>
        <v/>
      </c>
      <c r="AB61" s="1078" t="str">
        <f>IF(ISTEXT(Z61),Z61,(Z61/Z22)*AB22)</f>
        <v/>
      </c>
      <c r="AC61" s="1062" t="str">
        <f>IF(A61=AC16,D61,"")</f>
        <v/>
      </c>
      <c r="AD61" s="1079" t="str">
        <f>IF(A61=AC16,C61,"")</f>
        <v/>
      </c>
      <c r="AE61" s="1080" t="str">
        <f>IF(ISTEXT(AC61),AC61,(AC61/AC22)*AE22)</f>
        <v/>
      </c>
      <c r="AF61" s="1062" t="str">
        <f>IF(A61=AF16,D61,"")</f>
        <v/>
      </c>
      <c r="AG61" s="1081" t="str">
        <f>IF(A61=AF16,C61,"")</f>
        <v/>
      </c>
      <c r="AH61" s="1082" t="str">
        <f>IF(ISTEXT(AF61),AF61,(AF61/AF22)*AH22)</f>
        <v/>
      </c>
      <c r="AI61" s="1062" t="str">
        <f>IF(A61=AI16,D61,"")</f>
        <v/>
      </c>
      <c r="AJ61" s="1083" t="str">
        <f>IF(A61=AI16,C61,"")</f>
        <v/>
      </c>
      <c r="AK61" s="1084" t="str">
        <f>IF(ISTEXT(AI61),AI61,(AI61/AI22)*AK22)</f>
        <v/>
      </c>
      <c r="AL61" s="1062" t="str">
        <f>IF(A61=AL16,D61,"")</f>
        <v/>
      </c>
      <c r="AM61" s="1085" t="str">
        <f>IF(A61=AL16,C61,"")</f>
        <v/>
      </c>
      <c r="AN61" s="1086" t="str">
        <f>IF(ISTEXT(AL61),AL61,(AL61/AL22)*AN22)</f>
        <v/>
      </c>
      <c r="AO61" s="1062" t="str">
        <f>IF(A61=AO16,D61,"")</f>
        <v/>
      </c>
      <c r="AP61" s="1087" t="str">
        <f>IF(A61=AO16,C61,"")</f>
        <v/>
      </c>
      <c r="AQ61" s="1088" t="str">
        <f>IF(ISTEXT(AO61),AO61,(AO61/AO22)*AQ22)</f>
        <v/>
      </c>
      <c r="AR61" s="1062" t="str">
        <f>IF(A61=AR16,D61,"")</f>
        <v/>
      </c>
      <c r="AS61" s="1089" t="str">
        <f>IF(A61=AR16,C61,"")</f>
        <v/>
      </c>
      <c r="AT61" s="1090" t="str">
        <f>IF(ISTEXT(AR61),AR61,(AR61/AR22)*AT22)</f>
        <v/>
      </c>
      <c r="AU61" s="1062" t="str">
        <f>IF(A61=AU16,D61,"")</f>
        <v/>
      </c>
      <c r="AV61" s="1091" t="str">
        <f>IF(A61=AU16,C61,"")</f>
        <v/>
      </c>
      <c r="AW61" s="1092" t="str">
        <f>IF(ISTEXT(AU61),AU61,(AU61/AU22)*AW22)</f>
        <v/>
      </c>
      <c r="AY61" s="612"/>
      <c r="AZ61" s="1377"/>
      <c r="BA61" s="612"/>
      <c r="BB61" s="612"/>
      <c r="BC61" s="612"/>
      <c r="BD61" s="612"/>
      <c r="BE61" s="612"/>
      <c r="BF61" s="612"/>
      <c r="BG61" s="612"/>
      <c r="BH61" s="612"/>
      <c r="BI61" s="612"/>
      <c r="BJ61" s="612"/>
      <c r="BK61" s="612"/>
      <c r="BL61" s="612"/>
      <c r="BM61" s="612"/>
      <c r="BN61" s="612"/>
    </row>
    <row r="62" spans="1:66" ht="18.75">
      <c r="A62" s="1058"/>
      <c r="B62" s="1352" t="s">
        <v>1519</v>
      </c>
      <c r="C62" s="1409"/>
      <c r="D62" s="1410"/>
      <c r="E62" s="1062" t="str">
        <f>IF(A62=E16,D62,"")</f>
        <v/>
      </c>
      <c r="F62" s="1063" t="str">
        <f>IF(A62=E16,C62,"")</f>
        <v/>
      </c>
      <c r="G62" s="1064" t="str">
        <f>IF(ISTEXT(E62),E62,(E62/E22)*G22)</f>
        <v/>
      </c>
      <c r="H62" s="1062" t="str">
        <f>IF(A62=H16,D62,"")</f>
        <v/>
      </c>
      <c r="I62" s="1065" t="str">
        <f>IF(A62=H16,C62,"")</f>
        <v/>
      </c>
      <c r="J62" s="1066" t="str">
        <f>IF(ISTEXT(H62),H62,(H62/H22)*J22)</f>
        <v/>
      </c>
      <c r="K62" s="1062" t="str">
        <f>IF(A62=K16,D62,"")</f>
        <v/>
      </c>
      <c r="L62" s="1067" t="str">
        <f>IF(A62=K16,C62,"")</f>
        <v/>
      </c>
      <c r="M62" s="1068" t="str">
        <f>IF(ISTEXT(K62),K62,(K62/K22)*M22)</f>
        <v/>
      </c>
      <c r="N62" s="1062" t="str">
        <f>IF(A62=N16,D62,"")</f>
        <v/>
      </c>
      <c r="O62" s="1069" t="str">
        <f>IF(A62=N16,C62,"")</f>
        <v/>
      </c>
      <c r="P62" s="1070" t="str">
        <f>IF(ISTEXT(N62),N62,(N62/N22)*P22)</f>
        <v/>
      </c>
      <c r="Q62" s="1062" t="str">
        <f>IF(A62=Q16,D62,"")</f>
        <v/>
      </c>
      <c r="R62" s="1071" t="str">
        <f>IF(A62=Q16,C62,"")</f>
        <v/>
      </c>
      <c r="S62" s="1072" t="str">
        <f>IF(ISTEXT(Q62),Q62,(Q62/Q22)*S22)</f>
        <v/>
      </c>
      <c r="T62" s="1062" t="str">
        <f>IF(A62=T16,D62,"")</f>
        <v/>
      </c>
      <c r="U62" s="1073" t="str">
        <f>IF(A62=T16,C62,"")</f>
        <v/>
      </c>
      <c r="V62" s="1074" t="str">
        <f>IF(ISTEXT(T62),T62,(T62/T22)*V22)</f>
        <v/>
      </c>
      <c r="W62" s="1062" t="str">
        <f>IF(A62=W16,D62,"")</f>
        <v/>
      </c>
      <c r="X62" s="1075" t="str">
        <f>IF(A62=W16,C62,"")</f>
        <v/>
      </c>
      <c r="Y62" s="1076" t="str">
        <f>IF(ISTEXT(W62),W62,(W62/W22)*Y22)</f>
        <v/>
      </c>
      <c r="Z62" s="1062" t="str">
        <f>IF(A62=Z16,D62,"")</f>
        <v/>
      </c>
      <c r="AA62" s="1077" t="str">
        <f>IF(A62=Z16,C62,"")</f>
        <v/>
      </c>
      <c r="AB62" s="1078" t="str">
        <f>IF(ISTEXT(Z62),Z62,(Z62/Z22)*AB22)</f>
        <v/>
      </c>
      <c r="AC62" s="1062" t="str">
        <f>IF(A62=AC16,D62,"")</f>
        <v/>
      </c>
      <c r="AD62" s="1079" t="str">
        <f>IF(A62=AC16,C62,"")</f>
        <v/>
      </c>
      <c r="AE62" s="1080" t="str">
        <f>IF(ISTEXT(AC62),AC62,(AC62/AC22)*AE22)</f>
        <v/>
      </c>
      <c r="AF62" s="1062" t="str">
        <f>IF(A62=AF16,D62,"")</f>
        <v/>
      </c>
      <c r="AG62" s="1081" t="str">
        <f>IF(A62=AF16,C62,"")</f>
        <v/>
      </c>
      <c r="AH62" s="1082" t="str">
        <f>IF(ISTEXT(AF62),AF62,(AF62/AF22)*AH22)</f>
        <v/>
      </c>
      <c r="AI62" s="1062" t="str">
        <f>IF(A62=AI16,D62,"")</f>
        <v/>
      </c>
      <c r="AJ62" s="1083" t="str">
        <f>IF(A62=AI16,C62,"")</f>
        <v/>
      </c>
      <c r="AK62" s="1084" t="str">
        <f>IF(ISTEXT(AI62),AI62,(AI62/AI22)*AK22)</f>
        <v/>
      </c>
      <c r="AL62" s="1062" t="str">
        <f>IF(A62=AL16,D62,"")</f>
        <v/>
      </c>
      <c r="AM62" s="1085" t="str">
        <f>IF(A62=AL16,C62,"")</f>
        <v/>
      </c>
      <c r="AN62" s="1086" t="str">
        <f>IF(ISTEXT(AL62),AL62,(AL62/AL22)*AN22)</f>
        <v/>
      </c>
      <c r="AO62" s="1062" t="str">
        <f>IF(A62=AO16,D62,"")</f>
        <v/>
      </c>
      <c r="AP62" s="1087" t="str">
        <f>IF(A62=AO16,C62,"")</f>
        <v/>
      </c>
      <c r="AQ62" s="1088" t="str">
        <f>IF(ISTEXT(AO62),AO62,(AO62/AO22)*AQ22)</f>
        <v/>
      </c>
      <c r="AR62" s="1062" t="str">
        <f>IF(A62=AR16,D62,"")</f>
        <v/>
      </c>
      <c r="AS62" s="1089" t="str">
        <f>IF(A62=AR16,C62,"")</f>
        <v/>
      </c>
      <c r="AT62" s="1090" t="str">
        <f>IF(ISTEXT(AR62),AR62,(AR62/AR22)*AT22)</f>
        <v/>
      </c>
      <c r="AU62" s="1062" t="str">
        <f>IF(A62=AU16,D62,"")</f>
        <v/>
      </c>
      <c r="AV62" s="1091" t="str">
        <f>IF(A62=AU16,C62,"")</f>
        <v/>
      </c>
      <c r="AW62" s="1092" t="str">
        <f>IF(ISTEXT(AU62),AU62,(AU62/AU22)*AW22)</f>
        <v/>
      </c>
      <c r="AY62" s="612"/>
      <c r="AZ62" s="2476" t="s">
        <v>1501</v>
      </c>
      <c r="BA62" s="2476"/>
      <c r="BB62" s="2476"/>
      <c r="BC62" s="2476"/>
      <c r="BD62" s="2476"/>
      <c r="BE62" s="2476"/>
      <c r="BF62" s="612"/>
      <c r="BG62" s="612"/>
      <c r="BH62" s="612"/>
      <c r="BI62" s="612"/>
      <c r="BJ62" s="612"/>
      <c r="BK62" s="612"/>
      <c r="BL62" s="612"/>
      <c r="BM62" s="612"/>
      <c r="BN62" s="612"/>
    </row>
    <row r="63" spans="1:66" ht="18.75">
      <c r="A63" s="1058"/>
      <c r="B63" s="1352"/>
      <c r="C63" s="1409"/>
      <c r="D63" s="1410"/>
      <c r="E63" s="1062" t="str">
        <f>IF(A63=E16,D63,"")</f>
        <v/>
      </c>
      <c r="F63" s="1063" t="str">
        <f>IF(A63=E16,C63,"")</f>
        <v/>
      </c>
      <c r="G63" s="1064" t="str">
        <f>IF(ISTEXT(E63),E63,(E63/E22)*G22)</f>
        <v/>
      </c>
      <c r="H63" s="1062" t="str">
        <f>IF(A63=H16,D63,"")</f>
        <v/>
      </c>
      <c r="I63" s="1065" t="str">
        <f>IF(A63=H16,C63,"")</f>
        <v/>
      </c>
      <c r="J63" s="1066" t="str">
        <f>IF(ISTEXT(H63),H63,(H63/H22)*J22)</f>
        <v/>
      </c>
      <c r="K63" s="1062" t="str">
        <f>IF(A63=K16,D63,"")</f>
        <v/>
      </c>
      <c r="L63" s="1067" t="str">
        <f>IF(A63=K16,C63,"")</f>
        <v/>
      </c>
      <c r="M63" s="1068" t="str">
        <f>IF(ISTEXT(K63),K63,(K63/K22)*M22)</f>
        <v/>
      </c>
      <c r="N63" s="1062" t="str">
        <f>IF(A63=N16,D63,"")</f>
        <v/>
      </c>
      <c r="O63" s="1069" t="str">
        <f>IF(A63=N16,C63,"")</f>
        <v/>
      </c>
      <c r="P63" s="1070" t="str">
        <f>IF(ISTEXT(N63),N63,(N63/N22)*P22)</f>
        <v/>
      </c>
      <c r="Q63" s="1062" t="str">
        <f>IF(A63=Q16,D63,"")</f>
        <v/>
      </c>
      <c r="R63" s="1071" t="str">
        <f>IF(A63=Q16,C63,"")</f>
        <v/>
      </c>
      <c r="S63" s="1072" t="str">
        <f>IF(ISTEXT(Q63),Q63,(Q63/Q22)*S22)</f>
        <v/>
      </c>
      <c r="T63" s="1062" t="str">
        <f>IF(A63=T16,D63,"")</f>
        <v/>
      </c>
      <c r="U63" s="1073" t="str">
        <f>IF(A63=T16,C63,"")</f>
        <v/>
      </c>
      <c r="V63" s="1074" t="str">
        <f>IF(ISTEXT(T63),T63,(T63/T22)*V22)</f>
        <v/>
      </c>
      <c r="W63" s="1062" t="str">
        <f>IF(A63=W16,D63,"")</f>
        <v/>
      </c>
      <c r="X63" s="1075" t="str">
        <f>IF(A63=W16,C63,"")</f>
        <v/>
      </c>
      <c r="Y63" s="1076" t="str">
        <f>IF(ISTEXT(W63),W63,(W63/W22)*Y22)</f>
        <v/>
      </c>
      <c r="Z63" s="1062" t="str">
        <f>IF(A63=Z16,D63,"")</f>
        <v/>
      </c>
      <c r="AA63" s="1077" t="str">
        <f>IF(A63=Z16,C63,"")</f>
        <v/>
      </c>
      <c r="AB63" s="1078" t="str">
        <f>IF(ISTEXT(Z63),Z63,(Z63/Z22)*AB22)</f>
        <v/>
      </c>
      <c r="AC63" s="1062" t="str">
        <f>IF(A63=AC16,D63,"")</f>
        <v/>
      </c>
      <c r="AD63" s="1079" t="str">
        <f>IF(A63=AC16,C63,"")</f>
        <v/>
      </c>
      <c r="AE63" s="1080" t="str">
        <f>IF(ISTEXT(AC63),AC63,(AC63/AC22)*AE22)</f>
        <v/>
      </c>
      <c r="AF63" s="1062" t="str">
        <f>IF(A63=AF16,D63,"")</f>
        <v/>
      </c>
      <c r="AG63" s="1081" t="str">
        <f>IF(A63=AF16,C63,"")</f>
        <v/>
      </c>
      <c r="AH63" s="1082" t="str">
        <f>IF(ISTEXT(AF63),AF63,(AF63/AF22)*AH22)</f>
        <v/>
      </c>
      <c r="AI63" s="1062" t="str">
        <f>IF(A63=AI16,D63,"")</f>
        <v/>
      </c>
      <c r="AJ63" s="1083" t="str">
        <f>IF(A63=AI16,C63,"")</f>
        <v/>
      </c>
      <c r="AK63" s="1084" t="str">
        <f>IF(ISTEXT(AI63),AI63,(AI63/AI22)*AK22)</f>
        <v/>
      </c>
      <c r="AL63" s="1062" t="str">
        <f>IF(A63=AL16,D63,"")</f>
        <v/>
      </c>
      <c r="AM63" s="1085" t="str">
        <f>IF(A63=AL16,C63,"")</f>
        <v/>
      </c>
      <c r="AN63" s="1086" t="str">
        <f>IF(ISTEXT(AL63),AL63,(AL63/AL22)*AN22)</f>
        <v/>
      </c>
      <c r="AO63" s="1062" t="str">
        <f>IF(A63=AO16,D63,"")</f>
        <v/>
      </c>
      <c r="AP63" s="1087" t="str">
        <f>IF(A63=AO16,C63,"")</f>
        <v/>
      </c>
      <c r="AQ63" s="1088" t="str">
        <f>IF(ISTEXT(AO63),AO63,(AO63/AO22)*AQ22)</f>
        <v/>
      </c>
      <c r="AR63" s="1062" t="str">
        <f>IF(A63=AR16,D63,"")</f>
        <v/>
      </c>
      <c r="AS63" s="1089" t="str">
        <f>IF(A63=AR16,C63,"")</f>
        <v/>
      </c>
      <c r="AT63" s="1090" t="str">
        <f>IF(ISTEXT(AR63),AR63,(AR63/AR22)*AT22)</f>
        <v/>
      </c>
      <c r="AU63" s="1062" t="str">
        <f>IF(A63=AU16,D63,"")</f>
        <v/>
      </c>
      <c r="AV63" s="1091" t="str">
        <f>IF(A63=AU16,C63,"")</f>
        <v/>
      </c>
      <c r="AW63" s="1092" t="str">
        <f>IF(ISTEXT(AU63),AU63,(AU63/AU22)*AW22)</f>
        <v/>
      </c>
      <c r="AY63" s="612"/>
      <c r="AZ63" s="2476"/>
      <c r="BA63" s="2476"/>
      <c r="BB63" s="2476"/>
      <c r="BC63" s="2476"/>
      <c r="BD63" s="2476"/>
      <c r="BE63" s="2476"/>
      <c r="BF63" s="612"/>
      <c r="BG63" s="612"/>
      <c r="BH63" s="612"/>
      <c r="BI63" s="612"/>
      <c r="BJ63" s="612"/>
      <c r="BK63" s="612"/>
      <c r="BL63" s="612"/>
      <c r="BM63" s="612"/>
      <c r="BN63" s="612"/>
    </row>
    <row r="64" spans="1:66" ht="18.75">
      <c r="A64" s="1058"/>
      <c r="B64" s="1352" t="s">
        <v>1531</v>
      </c>
      <c r="C64" s="1409"/>
      <c r="D64" s="1410"/>
      <c r="E64" s="1062" t="str">
        <f>IF(A64=E16,D64,"")</f>
        <v/>
      </c>
      <c r="F64" s="1063" t="str">
        <f>IF(A64=E16,C64,"")</f>
        <v/>
      </c>
      <c r="G64" s="1064" t="str">
        <f>IF(ISTEXT(E64),E64,(E64/E22)*G22)</f>
        <v/>
      </c>
      <c r="H64" s="1062" t="str">
        <f>IF(A64=H16,D64,"")</f>
        <v/>
      </c>
      <c r="I64" s="1065" t="str">
        <f>IF(A64=H16,C64,"")</f>
        <v/>
      </c>
      <c r="J64" s="1066" t="str">
        <f>IF(ISTEXT(H64),H64,(H64/H22)*J22)</f>
        <v/>
      </c>
      <c r="K64" s="1062" t="str">
        <f>IF(A64=K16,D64,"")</f>
        <v/>
      </c>
      <c r="L64" s="1067" t="str">
        <f>IF(A64=K16,C64,"")</f>
        <v/>
      </c>
      <c r="M64" s="1068" t="str">
        <f>IF(ISTEXT(K64),K64,(K64/K22)*M22)</f>
        <v/>
      </c>
      <c r="N64" s="1062" t="str">
        <f>IF(A64=N16,D64,"")</f>
        <v/>
      </c>
      <c r="O64" s="1069" t="str">
        <f>IF(A64=N16,C64,"")</f>
        <v/>
      </c>
      <c r="P64" s="1070" t="str">
        <f>IF(ISTEXT(N64),N64,(N64/N22)*P22)</f>
        <v/>
      </c>
      <c r="Q64" s="1062" t="str">
        <f>IF(A64=Q16,D64,"")</f>
        <v/>
      </c>
      <c r="R64" s="1071" t="str">
        <f>IF(A64=Q16,C64,"")</f>
        <v/>
      </c>
      <c r="S64" s="1072" t="str">
        <f>IF(ISTEXT(Q64),Q64,(Q64/Q22)*S22)</f>
        <v/>
      </c>
      <c r="T64" s="1062" t="str">
        <f>IF(A64=T16,D64,"")</f>
        <v/>
      </c>
      <c r="U64" s="1073" t="str">
        <f>IF(A64=T16,C64,"")</f>
        <v/>
      </c>
      <c r="V64" s="1074" t="str">
        <f>IF(ISTEXT(T64),T64,(T64/T22)*V22)</f>
        <v/>
      </c>
      <c r="W64" s="1062" t="str">
        <f>IF(A64=W16,D64,"")</f>
        <v/>
      </c>
      <c r="X64" s="1075" t="str">
        <f>IF(A64=W16,C64,"")</f>
        <v/>
      </c>
      <c r="Y64" s="1076" t="str">
        <f>IF(ISTEXT(W64),W64,(W64/W22)*Y22)</f>
        <v/>
      </c>
      <c r="Z64" s="1062" t="str">
        <f>IF(A64=Z16,D64,"")</f>
        <v/>
      </c>
      <c r="AA64" s="1077" t="str">
        <f>IF(A64=Z16,C64,"")</f>
        <v/>
      </c>
      <c r="AB64" s="1078" t="str">
        <f>IF(ISTEXT(Z64),Z64,(Z64/Z22)*AB22)</f>
        <v/>
      </c>
      <c r="AC64" s="1062" t="str">
        <f>IF(A64=AC16,D64,"")</f>
        <v/>
      </c>
      <c r="AD64" s="1079" t="str">
        <f>IF(A64=AC16,C64,"")</f>
        <v/>
      </c>
      <c r="AE64" s="1080" t="str">
        <f>IF(ISTEXT(AC64),AC64,(AC64/AC22)*AE22)</f>
        <v/>
      </c>
      <c r="AF64" s="1062" t="str">
        <f>IF(A64=AF16,D64,"")</f>
        <v/>
      </c>
      <c r="AG64" s="1081" t="str">
        <f>IF(A64=AF16,C64,"")</f>
        <v/>
      </c>
      <c r="AH64" s="1082" t="str">
        <f>IF(ISTEXT(AF64),AF64,(AF64/AF22)*AH22)</f>
        <v/>
      </c>
      <c r="AI64" s="1062" t="str">
        <f>IF(A64=AI16,D64,"")</f>
        <v/>
      </c>
      <c r="AJ64" s="1083" t="str">
        <f>IF(A64=AI16,C64,"")</f>
        <v/>
      </c>
      <c r="AK64" s="1084" t="str">
        <f>IF(ISTEXT(AI64),AI64,(AI64/AI22)*AK22)</f>
        <v/>
      </c>
      <c r="AL64" s="1062" t="str">
        <f>IF(A64=AL16,D64,"")</f>
        <v/>
      </c>
      <c r="AM64" s="1085" t="str">
        <f>IF(A64=AL16,C64,"")</f>
        <v/>
      </c>
      <c r="AN64" s="1086" t="str">
        <f>IF(ISTEXT(AL64),AL64,(AL64/AL22)*AN22)</f>
        <v/>
      </c>
      <c r="AO64" s="1062" t="str">
        <f>IF(A64=AO16,D64,"")</f>
        <v/>
      </c>
      <c r="AP64" s="1087" t="str">
        <f>IF(A64=AO16,C64,"")</f>
        <v/>
      </c>
      <c r="AQ64" s="1088" t="str">
        <f>IF(ISTEXT(AO64),AO64,(AO64/AO22)*AQ22)</f>
        <v/>
      </c>
      <c r="AR64" s="1062" t="str">
        <f>IF(A64=AR16,D64,"")</f>
        <v/>
      </c>
      <c r="AS64" s="1089" t="str">
        <f>IF(A64=AR16,C64,"")</f>
        <v/>
      </c>
      <c r="AT64" s="1090" t="str">
        <f>IF(ISTEXT(AR64),AR64,(AR64/AR22)*AT22)</f>
        <v/>
      </c>
      <c r="AU64" s="1062" t="str">
        <f>IF(A64=AU16,D64,"")</f>
        <v/>
      </c>
      <c r="AV64" s="1091" t="str">
        <f>IF(A64=AU16,C64,"")</f>
        <v/>
      </c>
      <c r="AW64" s="1092" t="str">
        <f>IF(ISTEXT(AU64),AU64,(AU64/AU22)*AW22)</f>
        <v/>
      </c>
      <c r="AY64" s="612"/>
      <c r="AZ64" s="612"/>
      <c r="BA64" s="612"/>
      <c r="BB64" s="612"/>
      <c r="BC64" s="612"/>
      <c r="BD64" s="612"/>
      <c r="BE64" s="612"/>
      <c r="BF64" s="612"/>
      <c r="BG64" s="612"/>
      <c r="BH64" s="612"/>
      <c r="BI64" s="612"/>
      <c r="BJ64" s="612"/>
      <c r="BK64" s="612"/>
      <c r="BL64" s="612"/>
      <c r="BM64" s="612"/>
      <c r="BN64" s="612"/>
    </row>
    <row r="65" spans="1:66" ht="18.75">
      <c r="A65" s="1058"/>
      <c r="B65" s="1352" t="s">
        <v>1534</v>
      </c>
      <c r="C65" s="1409"/>
      <c r="D65" s="1410"/>
      <c r="E65" s="1062" t="str">
        <f>IF(A65=E16,D65,"")</f>
        <v/>
      </c>
      <c r="F65" s="1063" t="str">
        <f>IF(A65=E16,C65,"")</f>
        <v/>
      </c>
      <c r="G65" s="1064" t="str">
        <f>IF(ISTEXT(E65),E65,(E65/E22)*G22)</f>
        <v/>
      </c>
      <c r="H65" s="1062" t="str">
        <f>IF(A65=H16,D65,"")</f>
        <v/>
      </c>
      <c r="I65" s="1065" t="str">
        <f>IF(A65=H16,C65,"")</f>
        <v/>
      </c>
      <c r="J65" s="1066" t="str">
        <f>IF(ISTEXT(H65),H65,(H65/H22)*J22)</f>
        <v/>
      </c>
      <c r="K65" s="1062" t="str">
        <f>IF(A65=K16,D65,"")</f>
        <v/>
      </c>
      <c r="L65" s="1067" t="str">
        <f>IF(A65=K16,C65,"")</f>
        <v/>
      </c>
      <c r="M65" s="1068" t="str">
        <f>IF(ISTEXT(K65),K65,(K65/K22)*M22)</f>
        <v/>
      </c>
      <c r="N65" s="1062" t="str">
        <f>IF(A65=N16,D65,"")</f>
        <v/>
      </c>
      <c r="O65" s="1069" t="str">
        <f>IF(A65=N16,C65,"")</f>
        <v/>
      </c>
      <c r="P65" s="1070" t="str">
        <f>IF(ISTEXT(N65),N65,(N65/N22)*P22)</f>
        <v/>
      </c>
      <c r="Q65" s="1062" t="str">
        <f>IF(A65=Q16,D65,"")</f>
        <v/>
      </c>
      <c r="R65" s="1071" t="str">
        <f>IF(A65=Q16,C65,"")</f>
        <v/>
      </c>
      <c r="S65" s="1072" t="str">
        <f>IF(ISTEXT(Q65),Q65,(Q65/Q22)*S22)</f>
        <v/>
      </c>
      <c r="T65" s="1062" t="str">
        <f>IF(A65=T16,D65,"")</f>
        <v/>
      </c>
      <c r="U65" s="1073" t="str">
        <f>IF(A65=T16,C65,"")</f>
        <v/>
      </c>
      <c r="V65" s="1074" t="str">
        <f>IF(ISTEXT(T65),T65,(T65/T22)*V22)</f>
        <v/>
      </c>
      <c r="W65" s="1062" t="str">
        <f>IF(A65=W16,D65,"")</f>
        <v/>
      </c>
      <c r="X65" s="1075" t="str">
        <f>IF(A65=W16,C65,"")</f>
        <v/>
      </c>
      <c r="Y65" s="1076" t="str">
        <f>IF(ISTEXT(W65),W65,(W65/W22)*Y22)</f>
        <v/>
      </c>
      <c r="Z65" s="1062" t="str">
        <f>IF(A65=Z16,D65,"")</f>
        <v/>
      </c>
      <c r="AA65" s="1077" t="str">
        <f>IF(A65=Z16,C65,"")</f>
        <v/>
      </c>
      <c r="AB65" s="1078" t="str">
        <f>IF(ISTEXT(Z65),Z65,(Z65/Z22)*AB22)</f>
        <v/>
      </c>
      <c r="AC65" s="1062" t="str">
        <f>IF(A65=AC16,D65,"")</f>
        <v/>
      </c>
      <c r="AD65" s="1079" t="str">
        <f>IF(A65=AC16,C65,"")</f>
        <v/>
      </c>
      <c r="AE65" s="1080" t="str">
        <f>IF(ISTEXT(AC65),AC65,(AC65/AC22)*AE22)</f>
        <v/>
      </c>
      <c r="AF65" s="1062" t="str">
        <f>IF(A65=AF16,D65,"")</f>
        <v/>
      </c>
      <c r="AG65" s="1081" t="str">
        <f>IF(A65=AF16,C65,"")</f>
        <v/>
      </c>
      <c r="AH65" s="1082" t="str">
        <f>IF(ISTEXT(AF65),AF65,(AF65/AF22)*AH22)</f>
        <v/>
      </c>
      <c r="AI65" s="1062" t="str">
        <f>IF(A65=AI16,D65,"")</f>
        <v/>
      </c>
      <c r="AJ65" s="1083" t="str">
        <f>IF(A65=AI16,C65,"")</f>
        <v/>
      </c>
      <c r="AK65" s="1084" t="str">
        <f>IF(ISTEXT(AI65),AI65,(AI65/AI22)*AK22)</f>
        <v/>
      </c>
      <c r="AL65" s="1062" t="str">
        <f>IF(A65=AL16,D65,"")</f>
        <v/>
      </c>
      <c r="AM65" s="1085" t="str">
        <f>IF(A65=AL16,C65,"")</f>
        <v/>
      </c>
      <c r="AN65" s="1086" t="str">
        <f>IF(ISTEXT(AL65),AL65,(AL65/AL22)*AN22)</f>
        <v/>
      </c>
      <c r="AO65" s="1062" t="str">
        <f>IF(A65=AO16,D65,"")</f>
        <v/>
      </c>
      <c r="AP65" s="1087" t="str">
        <f>IF(A65=AO16,C65,"")</f>
        <v/>
      </c>
      <c r="AQ65" s="1088" t="str">
        <f>IF(ISTEXT(AO65),AO65,(AO65/AO22)*AQ22)</f>
        <v/>
      </c>
      <c r="AR65" s="1062" t="str">
        <f>IF(A65=AR16,D65,"")</f>
        <v/>
      </c>
      <c r="AS65" s="1089" t="str">
        <f>IF(A65=AR16,C65,"")</f>
        <v/>
      </c>
      <c r="AT65" s="1090" t="str">
        <f>IF(ISTEXT(AR65),AR65,(AR65/AR22)*AT22)</f>
        <v/>
      </c>
      <c r="AU65" s="1062" t="str">
        <f>IF(A65=AU16,D65,"")</f>
        <v/>
      </c>
      <c r="AV65" s="1091" t="str">
        <f>IF(A65=AU16,C65,"")</f>
        <v/>
      </c>
      <c r="AW65" s="1092" t="str">
        <f>IF(ISTEXT(AU65),AU65,(AU65/AU22)*AW22)</f>
        <v/>
      </c>
      <c r="AY65" s="612"/>
      <c r="AZ65" s="1378" t="s">
        <v>1502</v>
      </c>
      <c r="BA65" s="612"/>
      <c r="BB65" s="612"/>
      <c r="BC65" s="612"/>
      <c r="BD65" s="612"/>
      <c r="BE65" s="612"/>
      <c r="BF65" s="612"/>
      <c r="BG65" s="612"/>
      <c r="BH65" s="612"/>
      <c r="BI65" s="612"/>
      <c r="BJ65" s="612"/>
      <c r="BK65" s="612"/>
      <c r="BL65" s="612"/>
      <c r="BM65" s="612"/>
      <c r="BN65" s="612"/>
    </row>
    <row r="66" spans="1:66" ht="18.75">
      <c r="A66" s="1058"/>
      <c r="B66" s="1352" t="s">
        <v>1529</v>
      </c>
      <c r="C66" s="1409"/>
      <c r="D66" s="1410"/>
      <c r="E66" s="1062" t="str">
        <f>IF(A66=E16,D66,"")</f>
        <v/>
      </c>
      <c r="F66" s="1063" t="str">
        <f>IF(A66=E16,C66,"")</f>
        <v/>
      </c>
      <c r="G66" s="1064" t="str">
        <f>IF(ISTEXT(E66),E66,(E66/E22)*G22)</f>
        <v/>
      </c>
      <c r="H66" s="1062" t="str">
        <f>IF(A66=H16,D66,"")</f>
        <v/>
      </c>
      <c r="I66" s="1065" t="str">
        <f>IF(A66=H16,C66,"")</f>
        <v/>
      </c>
      <c r="J66" s="1066" t="str">
        <f>IF(ISTEXT(H66),H66,(H66/H22)*J22)</f>
        <v/>
      </c>
      <c r="K66" s="1062" t="str">
        <f>IF(A66=K16,D66,"")</f>
        <v/>
      </c>
      <c r="L66" s="1067" t="str">
        <f>IF(A66=K16,C66,"")</f>
        <v/>
      </c>
      <c r="M66" s="1068" t="str">
        <f>IF(ISTEXT(K66),K66,(K66/K22)*M22)</f>
        <v/>
      </c>
      <c r="N66" s="1062" t="str">
        <f>IF(A66=N16,D66,"")</f>
        <v/>
      </c>
      <c r="O66" s="1069" t="str">
        <f>IF(A66=N16,C66,"")</f>
        <v/>
      </c>
      <c r="P66" s="1070" t="str">
        <f>IF(ISTEXT(N66),N66,(N66/N22)*P22)</f>
        <v/>
      </c>
      <c r="Q66" s="1062" t="str">
        <f>IF(A66=Q16,D66,"")</f>
        <v/>
      </c>
      <c r="R66" s="1071" t="str">
        <f>IF(A66=Q16,C66,"")</f>
        <v/>
      </c>
      <c r="S66" s="1072" t="str">
        <f>IF(ISTEXT(Q66),Q66,(Q66/Q22)*S22)</f>
        <v/>
      </c>
      <c r="T66" s="1062" t="str">
        <f>IF(A66=T16,D66,"")</f>
        <v/>
      </c>
      <c r="U66" s="1073" t="str">
        <f>IF(A66=T16,C66,"")</f>
        <v/>
      </c>
      <c r="V66" s="1074" t="str">
        <f>IF(ISTEXT(T66),T66,(T66/T22)*V22)</f>
        <v/>
      </c>
      <c r="W66" s="1062" t="str">
        <f>IF(A66=W16,D66,"")</f>
        <v/>
      </c>
      <c r="X66" s="1075" t="str">
        <f>IF(A66=W16,C66,"")</f>
        <v/>
      </c>
      <c r="Y66" s="1076" t="str">
        <f>IF(ISTEXT(W66),W66,(W66/W22)*Y22)</f>
        <v/>
      </c>
      <c r="Z66" s="1062" t="str">
        <f>IF(A66=Z16,D66,"")</f>
        <v/>
      </c>
      <c r="AA66" s="1077" t="str">
        <f>IF(A66=Z16,C66,"")</f>
        <v/>
      </c>
      <c r="AB66" s="1078" t="str">
        <f>IF(ISTEXT(Z66),Z66,(Z66/Z22)*AB22)</f>
        <v/>
      </c>
      <c r="AC66" s="1062" t="str">
        <f>IF(A66=AC16,D66,"")</f>
        <v/>
      </c>
      <c r="AD66" s="1079" t="str">
        <f>IF(A66=AC16,C66,"")</f>
        <v/>
      </c>
      <c r="AE66" s="1080" t="str">
        <f>IF(ISTEXT(AC66),AC66,(AC66/AC22)*AE22)</f>
        <v/>
      </c>
      <c r="AF66" s="1062" t="str">
        <f>IF(A66=AF16,D66,"")</f>
        <v/>
      </c>
      <c r="AG66" s="1081" t="str">
        <f>IF(A66=AF16,C66,"")</f>
        <v/>
      </c>
      <c r="AH66" s="1082" t="str">
        <f>IF(ISTEXT(AF66),AF66,(AF66/AF22)*AH22)</f>
        <v/>
      </c>
      <c r="AI66" s="1062" t="str">
        <f>IF(A66=AI16,D66,"")</f>
        <v/>
      </c>
      <c r="AJ66" s="1083" t="str">
        <f>IF(A66=AI16,C66,"")</f>
        <v/>
      </c>
      <c r="AK66" s="1084" t="str">
        <f>IF(ISTEXT(AI66),AI66,(AI66/AI22)*AK22)</f>
        <v/>
      </c>
      <c r="AL66" s="1062" t="str">
        <f>IF(A66=AL16,D66,"")</f>
        <v/>
      </c>
      <c r="AM66" s="1085" t="str">
        <f>IF(A66=AL16,C66,"")</f>
        <v/>
      </c>
      <c r="AN66" s="1086" t="str">
        <f>IF(ISTEXT(AL66),AL66,(AL66/AL22)*AN22)</f>
        <v/>
      </c>
      <c r="AO66" s="1062" t="str">
        <f>IF(A66=AO16,D66,"")</f>
        <v/>
      </c>
      <c r="AP66" s="1087" t="str">
        <f>IF(A66=AO16,C66,"")</f>
        <v/>
      </c>
      <c r="AQ66" s="1088" t="str">
        <f>IF(ISTEXT(AO66),AO66,(AO66/AO22)*AQ22)</f>
        <v/>
      </c>
      <c r="AR66" s="1062" t="str">
        <f>IF(A66=AR16,D66,"")</f>
        <v/>
      </c>
      <c r="AS66" s="1089" t="str">
        <f>IF(A66=AR16,C66,"")</f>
        <v/>
      </c>
      <c r="AT66" s="1090" t="str">
        <f>IF(ISTEXT(AR66),AR66,(AR66/AR22)*AT22)</f>
        <v/>
      </c>
      <c r="AU66" s="1062" t="str">
        <f>IF(A66=AU16,D66,"")</f>
        <v/>
      </c>
      <c r="AV66" s="1091" t="str">
        <f>IF(A66=AU16,C66,"")</f>
        <v/>
      </c>
      <c r="AW66" s="1092" t="str">
        <f>IF(ISTEXT(AU66),AU66,(AU66/AU22)*AW22)</f>
        <v/>
      </c>
      <c r="AY66" s="612"/>
      <c r="AZ66" s="1377" t="s">
        <v>1503</v>
      </c>
      <c r="BA66" s="612"/>
      <c r="BB66" s="612"/>
      <c r="BC66" s="612"/>
      <c r="BD66" s="612"/>
      <c r="BE66" s="612"/>
      <c r="BF66" s="612"/>
      <c r="BG66" s="612"/>
      <c r="BH66" s="612"/>
      <c r="BI66" s="612"/>
      <c r="BJ66" s="612"/>
      <c r="BK66" s="612"/>
      <c r="BL66" s="612"/>
      <c r="BM66" s="612"/>
      <c r="BN66" s="612"/>
    </row>
    <row r="67" spans="1:66" ht="18.75">
      <c r="A67" s="1058"/>
      <c r="B67" s="1352" t="s">
        <v>1532</v>
      </c>
      <c r="C67" s="1409"/>
      <c r="D67" s="1410"/>
      <c r="E67" s="1062" t="str">
        <f>IF(A67=E16,D67,"")</f>
        <v/>
      </c>
      <c r="F67" s="1063" t="str">
        <f>IF(A67=E16,C67,"")</f>
        <v/>
      </c>
      <c r="G67" s="1064" t="str">
        <f>IF(ISTEXT(E67),E67,(E67/E22)*G22)</f>
        <v/>
      </c>
      <c r="H67" s="1062" t="str">
        <f>IF(A67=H16,D67,"")</f>
        <v/>
      </c>
      <c r="I67" s="1065" t="str">
        <f>IF(A67=H16,C67,"")</f>
        <v/>
      </c>
      <c r="J67" s="1066" t="str">
        <f>IF(ISTEXT(H67),H67,(H67/H22)*J22)</f>
        <v/>
      </c>
      <c r="K67" s="1062" t="str">
        <f>IF(A67=K16,D67,"")</f>
        <v/>
      </c>
      <c r="L67" s="1067" t="str">
        <f>IF(A67=K16,C67,"")</f>
        <v/>
      </c>
      <c r="M67" s="1068" t="str">
        <f>IF(ISTEXT(K67),K67,(K67/K22)*M22)</f>
        <v/>
      </c>
      <c r="N67" s="1062" t="str">
        <f>IF(A67=N16,D67,"")</f>
        <v/>
      </c>
      <c r="O67" s="1069" t="str">
        <f>IF(A67=N16,C67,"")</f>
        <v/>
      </c>
      <c r="P67" s="1070" t="str">
        <f>IF(ISTEXT(N67),N67,(N67/N22)*P22)</f>
        <v/>
      </c>
      <c r="Q67" s="1062" t="str">
        <f>IF(A67=Q16,D67,"")</f>
        <v/>
      </c>
      <c r="R67" s="1071" t="str">
        <f>IF(A67=Q16,C67,"")</f>
        <v/>
      </c>
      <c r="S67" s="1072" t="str">
        <f>IF(ISTEXT(Q67),Q67,(Q67/Q22)*S22)</f>
        <v/>
      </c>
      <c r="T67" s="1062" t="str">
        <f>IF(A67=T16,D67,"")</f>
        <v/>
      </c>
      <c r="U67" s="1073" t="str">
        <f>IF(A67=T16,C67,"")</f>
        <v/>
      </c>
      <c r="V67" s="1074" t="str">
        <f>IF(ISTEXT(T67),T67,(T67/T22)*V22)</f>
        <v/>
      </c>
      <c r="W67" s="1062" t="str">
        <f>IF(A67=W16,D67,"")</f>
        <v/>
      </c>
      <c r="X67" s="1075" t="str">
        <f>IF(A67=W16,C67,"")</f>
        <v/>
      </c>
      <c r="Y67" s="1076" t="str">
        <f>IF(ISTEXT(W67),W67,(W67/W22)*Y22)</f>
        <v/>
      </c>
      <c r="Z67" s="1062" t="str">
        <f>IF(A67=Z16,D67,"")</f>
        <v/>
      </c>
      <c r="AA67" s="1077" t="str">
        <f>IF(A67=Z16,C67,"")</f>
        <v/>
      </c>
      <c r="AB67" s="1078" t="str">
        <f>IF(ISTEXT(Z67),Z67,(Z67/Z22)*AB22)</f>
        <v/>
      </c>
      <c r="AC67" s="1062" t="str">
        <f>IF(A67=AC16,D67,"")</f>
        <v/>
      </c>
      <c r="AD67" s="1079" t="str">
        <f>IF(A67=AC16,C67,"")</f>
        <v/>
      </c>
      <c r="AE67" s="1080" t="str">
        <f>IF(ISTEXT(AC67),AC67,(AC67/AC22)*AE22)</f>
        <v/>
      </c>
      <c r="AF67" s="1062" t="str">
        <f>IF(A67=AF16,D67,"")</f>
        <v/>
      </c>
      <c r="AG67" s="1081" t="str">
        <f>IF(A67=AF16,C67,"")</f>
        <v/>
      </c>
      <c r="AH67" s="1082" t="str">
        <f>IF(ISTEXT(AF67),AF67,(AF67/AF22)*AH22)</f>
        <v/>
      </c>
      <c r="AI67" s="1062" t="str">
        <f>IF(A67=AI16,D67,"")</f>
        <v/>
      </c>
      <c r="AJ67" s="1083" t="str">
        <f>IF(A67=AI16,C67,"")</f>
        <v/>
      </c>
      <c r="AK67" s="1084" t="str">
        <f>IF(ISTEXT(AI67),AI67,(AI67/AI22)*AK22)</f>
        <v/>
      </c>
      <c r="AL67" s="1062" t="str">
        <f>IF(A67=AL16,D67,"")</f>
        <v/>
      </c>
      <c r="AM67" s="1085" t="str">
        <f>IF(A67=AL16,C67,"")</f>
        <v/>
      </c>
      <c r="AN67" s="1086" t="str">
        <f>IF(ISTEXT(AL67),AL67,(AL67/AL22)*AN22)</f>
        <v/>
      </c>
      <c r="AO67" s="1062" t="str">
        <f>IF(A67=AO16,D67,"")</f>
        <v/>
      </c>
      <c r="AP67" s="1087" t="str">
        <f>IF(A67=AO16,C67,"")</f>
        <v/>
      </c>
      <c r="AQ67" s="1088" t="str">
        <f>IF(ISTEXT(AO67),AO67,(AO67/AO22)*AQ22)</f>
        <v/>
      </c>
      <c r="AR67" s="1062" t="str">
        <f>IF(A67=AR16,D67,"")</f>
        <v/>
      </c>
      <c r="AS67" s="1089" t="str">
        <f>IF(A67=AR16,C67,"")</f>
        <v/>
      </c>
      <c r="AT67" s="1090" t="str">
        <f>IF(ISTEXT(AR67),AR67,(AR67/AR22)*AT22)</f>
        <v/>
      </c>
      <c r="AU67" s="1062" t="str">
        <f>IF(A67=AU16,D67,"")</f>
        <v/>
      </c>
      <c r="AV67" s="1091" t="str">
        <f>IF(A67=AU16,C67,"")</f>
        <v/>
      </c>
      <c r="AW67" s="1092" t="str">
        <f>IF(ISTEXT(AU67),AU67,(AU67/AU22)*AW22)</f>
        <v/>
      </c>
      <c r="AY67" s="612"/>
      <c r="AZ67" s="612"/>
      <c r="BA67" s="612"/>
      <c r="BB67" s="612"/>
      <c r="BC67" s="612"/>
      <c r="BD67" s="612"/>
      <c r="BE67" s="612"/>
      <c r="BF67" s="612"/>
      <c r="BG67" s="612"/>
      <c r="BH67" s="612"/>
      <c r="BI67" s="612"/>
      <c r="BJ67" s="612"/>
      <c r="BK67" s="612"/>
      <c r="BL67" s="612"/>
      <c r="BM67" s="612"/>
      <c r="BN67" s="612"/>
    </row>
    <row r="68" spans="1:66" ht="18.75">
      <c r="A68" s="1058"/>
      <c r="B68" s="1352" t="s">
        <v>1533</v>
      </c>
      <c r="C68" s="1409"/>
      <c r="D68" s="1410"/>
      <c r="E68" s="1062" t="str">
        <f>IF(A68=E16,D68,"")</f>
        <v/>
      </c>
      <c r="F68" s="1063" t="str">
        <f>IF(A68=E16,C68,"")</f>
        <v/>
      </c>
      <c r="G68" s="1064" t="str">
        <f>IF(ISTEXT(E68),E68,(E68/E22)*G22)</f>
        <v/>
      </c>
      <c r="H68" s="1062" t="str">
        <f>IF(A68=H16,D68,"")</f>
        <v/>
      </c>
      <c r="I68" s="1065" t="str">
        <f>IF(A68=H16,C68,"")</f>
        <v/>
      </c>
      <c r="J68" s="1066" t="str">
        <f>IF(ISTEXT(H68),H68,(H68/H22)*J22)</f>
        <v/>
      </c>
      <c r="K68" s="1062" t="str">
        <f>IF(A68=K16,D68,"")</f>
        <v/>
      </c>
      <c r="L68" s="1067" t="str">
        <f>IF(A68=K16,C68,"")</f>
        <v/>
      </c>
      <c r="M68" s="1068" t="str">
        <f>IF(ISTEXT(K68),K68,(K68/K22)*M22)</f>
        <v/>
      </c>
      <c r="N68" s="1062" t="str">
        <f>IF(A68=N16,D68,"")</f>
        <v/>
      </c>
      <c r="O68" s="1069" t="str">
        <f>IF(A68=N16,C68,"")</f>
        <v/>
      </c>
      <c r="P68" s="1070" t="str">
        <f>IF(ISTEXT(N68),N68,(N68/N22)*P22)</f>
        <v/>
      </c>
      <c r="Q68" s="1062" t="str">
        <f>IF(A68=Q16,D68,"")</f>
        <v/>
      </c>
      <c r="R68" s="1071" t="str">
        <f>IF(A68=Q16,C68,"")</f>
        <v/>
      </c>
      <c r="S68" s="1072" t="str">
        <f>IF(ISTEXT(Q68),Q68,(Q68/Q22)*S22)</f>
        <v/>
      </c>
      <c r="T68" s="1062" t="str">
        <f>IF(A68=T16,D68,"")</f>
        <v/>
      </c>
      <c r="U68" s="1073" t="str">
        <f>IF(A68=T16,C68,"")</f>
        <v/>
      </c>
      <c r="V68" s="1074" t="str">
        <f>IF(ISTEXT(T68),T68,(T68/T22)*V22)</f>
        <v/>
      </c>
      <c r="W68" s="1062" t="str">
        <f>IF(A68=W16,D68,"")</f>
        <v/>
      </c>
      <c r="X68" s="1075" t="str">
        <f>IF(A68=W16,C68,"")</f>
        <v/>
      </c>
      <c r="Y68" s="1076" t="str">
        <f>IF(ISTEXT(W68),W68,(W68/W22)*Y22)</f>
        <v/>
      </c>
      <c r="Z68" s="1062" t="str">
        <f>IF(A68=Z16,D68,"")</f>
        <v/>
      </c>
      <c r="AA68" s="1077" t="str">
        <f>IF(A68=Z16,C68,"")</f>
        <v/>
      </c>
      <c r="AB68" s="1078" t="str">
        <f>IF(ISTEXT(Z68),Z68,(Z68/Z22)*AB22)</f>
        <v/>
      </c>
      <c r="AC68" s="1062" t="str">
        <f>IF(A68=AC16,D68,"")</f>
        <v/>
      </c>
      <c r="AD68" s="1079" t="str">
        <f>IF(A68=AC16,C68,"")</f>
        <v/>
      </c>
      <c r="AE68" s="1080" t="str">
        <f>IF(ISTEXT(AC68),AC68,(AC68/AC22)*AE22)</f>
        <v/>
      </c>
      <c r="AF68" s="1062" t="str">
        <f>IF(A68=AF16,D68,"")</f>
        <v/>
      </c>
      <c r="AG68" s="1081" t="str">
        <f>IF(A68=AF16,C68,"")</f>
        <v/>
      </c>
      <c r="AH68" s="1082" t="str">
        <f>IF(ISTEXT(AF68),AF68,(AF68/AF22)*AH22)</f>
        <v/>
      </c>
      <c r="AI68" s="1062" t="str">
        <f>IF(A68=AI16,D68,"")</f>
        <v/>
      </c>
      <c r="AJ68" s="1083" t="str">
        <f>IF(A68=AI16,C68,"")</f>
        <v/>
      </c>
      <c r="AK68" s="1084" t="str">
        <f>IF(ISTEXT(AI68),AI68,(AI68/AI22)*AK22)</f>
        <v/>
      </c>
      <c r="AL68" s="1062" t="str">
        <f>IF(A68=AL16,D68,"")</f>
        <v/>
      </c>
      <c r="AM68" s="1085" t="str">
        <f>IF(A68=AL16,C68,"")</f>
        <v/>
      </c>
      <c r="AN68" s="1086" t="str">
        <f>IF(ISTEXT(AL68),AL68,(AL68/AL22)*AN22)</f>
        <v/>
      </c>
      <c r="AO68" s="1062" t="str">
        <f>IF(A68=AO16,D68,"")</f>
        <v/>
      </c>
      <c r="AP68" s="1087" t="str">
        <f>IF(A68=AO16,C68,"")</f>
        <v/>
      </c>
      <c r="AQ68" s="1088" t="str">
        <f>IF(ISTEXT(AO68),AO68,(AO68/AO22)*AQ22)</f>
        <v/>
      </c>
      <c r="AR68" s="1062" t="str">
        <f>IF(A68=AR16,D68,"")</f>
        <v/>
      </c>
      <c r="AS68" s="1089" t="str">
        <f>IF(A68=AR16,C68,"")</f>
        <v/>
      </c>
      <c r="AT68" s="1090" t="str">
        <f>IF(ISTEXT(AR68),AR68,(AR68/AR22)*AT22)</f>
        <v/>
      </c>
      <c r="AU68" s="1062" t="str">
        <f>IF(A68=AU16,D68,"")</f>
        <v/>
      </c>
      <c r="AV68" s="1091" t="str">
        <f>IF(A68=AU16,C68,"")</f>
        <v/>
      </c>
      <c r="AW68" s="1092" t="str">
        <f>IF(ISTEXT(AU68),AU68,(AU68/AU22)*AW22)</f>
        <v/>
      </c>
      <c r="AY68" s="612"/>
    </row>
    <row r="69" spans="1:66" ht="18.75">
      <c r="A69" s="1058"/>
      <c r="B69" s="1352" t="s">
        <v>1527</v>
      </c>
      <c r="C69" s="1409"/>
      <c r="D69" s="1410"/>
      <c r="E69" s="1062" t="str">
        <f>IF(A69=E16,D69,"")</f>
        <v/>
      </c>
      <c r="F69" s="1063" t="str">
        <f>IF(A69=E16,C69,"")</f>
        <v/>
      </c>
      <c r="G69" s="1064" t="str">
        <f>IF(ISTEXT(E69),E69,(E69/E22)*G22)</f>
        <v/>
      </c>
      <c r="H69" s="1062" t="str">
        <f>IF(A69=H16,D69,"")</f>
        <v/>
      </c>
      <c r="I69" s="1065" t="str">
        <f>IF(A69=H16,C69,"")</f>
        <v/>
      </c>
      <c r="J69" s="1066" t="str">
        <f>IF(ISTEXT(H69),H69,(H69/H22)*J22)</f>
        <v/>
      </c>
      <c r="K69" s="1062" t="str">
        <f>IF(A69=K16,D69,"")</f>
        <v/>
      </c>
      <c r="L69" s="1067" t="str">
        <f>IF(A69=K16,C69,"")</f>
        <v/>
      </c>
      <c r="M69" s="1068" t="str">
        <f>IF(ISTEXT(K69),K69,(K69/K22)*M22)</f>
        <v/>
      </c>
      <c r="N69" s="1062" t="str">
        <f>IF(A69=N16,D69,"")</f>
        <v/>
      </c>
      <c r="O69" s="1069" t="str">
        <f>IF(A69=N16,C69,"")</f>
        <v/>
      </c>
      <c r="P69" s="1070" t="str">
        <f>IF(ISTEXT(N69),N69,(N69/N22)*P22)</f>
        <v/>
      </c>
      <c r="Q69" s="1062" t="str">
        <f>IF(A69=Q16,D69,"")</f>
        <v/>
      </c>
      <c r="R69" s="1071" t="str">
        <f>IF(A69=Q16,C69,"")</f>
        <v/>
      </c>
      <c r="S69" s="1072" t="str">
        <f>IF(ISTEXT(Q69),Q69,(Q69/Q22)*S22)</f>
        <v/>
      </c>
      <c r="T69" s="1062" t="str">
        <f>IF(A69=T16,D69,"")</f>
        <v/>
      </c>
      <c r="U69" s="1073" t="str">
        <f>IF(A69=T16,C69,"")</f>
        <v/>
      </c>
      <c r="V69" s="1074" t="str">
        <f>IF(ISTEXT(T69),T69,(T69/T22)*V22)</f>
        <v/>
      </c>
      <c r="W69" s="1062" t="str">
        <f>IF(A69=W16,D69,"")</f>
        <v/>
      </c>
      <c r="X69" s="1075" t="str">
        <f>IF(A69=W16,C69,"")</f>
        <v/>
      </c>
      <c r="Y69" s="1076" t="str">
        <f>IF(ISTEXT(W69),W69,(W69/W22)*Y22)</f>
        <v/>
      </c>
      <c r="Z69" s="1062" t="str">
        <f>IF(A69=Z16,D69,"")</f>
        <v/>
      </c>
      <c r="AA69" s="1077" t="str">
        <f>IF(A69=Z16,C69,"")</f>
        <v/>
      </c>
      <c r="AB69" s="1078" t="str">
        <f>IF(ISTEXT(Z69),Z69,(Z69/Z22)*AB22)</f>
        <v/>
      </c>
      <c r="AC69" s="1062" t="str">
        <f>IF(A69=AC16,D69,"")</f>
        <v/>
      </c>
      <c r="AD69" s="1079" t="str">
        <f>IF(A69=AC16,C69,"")</f>
        <v/>
      </c>
      <c r="AE69" s="1080" t="str">
        <f>IF(ISTEXT(AC69),AC69,(AC69/AC22)*AE22)</f>
        <v/>
      </c>
      <c r="AF69" s="1062" t="str">
        <f>IF(A69=AF16,D69,"")</f>
        <v/>
      </c>
      <c r="AG69" s="1081" t="str">
        <f>IF(A69=AF16,C69,"")</f>
        <v/>
      </c>
      <c r="AH69" s="1082" t="str">
        <f>IF(ISTEXT(AF69),AF69,(AF69/AF22)*AH22)</f>
        <v/>
      </c>
      <c r="AI69" s="1062" t="str">
        <f>IF(A69=AI16,D69,"")</f>
        <v/>
      </c>
      <c r="AJ69" s="1083" t="str">
        <f>IF(A69=AI16,C69,"")</f>
        <v/>
      </c>
      <c r="AK69" s="1084" t="str">
        <f>IF(ISTEXT(AI69),AI69,(AI69/AI22)*AK22)</f>
        <v/>
      </c>
      <c r="AL69" s="1062" t="str">
        <f>IF(A69=AL16,D69,"")</f>
        <v/>
      </c>
      <c r="AM69" s="1085" t="str">
        <f>IF(A69=AL16,C69,"")</f>
        <v/>
      </c>
      <c r="AN69" s="1086" t="str">
        <f>IF(ISTEXT(AL69),AL69,(AL69/AL22)*AN22)</f>
        <v/>
      </c>
      <c r="AO69" s="1062" t="str">
        <f>IF(A69=AO16,D69,"")</f>
        <v/>
      </c>
      <c r="AP69" s="1087" t="str">
        <f>IF(A69=AO16,C69,"")</f>
        <v/>
      </c>
      <c r="AQ69" s="1088" t="str">
        <f>IF(ISTEXT(AO69),AO69,(AO69/AO22)*AQ22)</f>
        <v/>
      </c>
      <c r="AR69" s="1062" t="str">
        <f>IF(A69=AR16,D69,"")</f>
        <v/>
      </c>
      <c r="AS69" s="1089" t="str">
        <f>IF(A69=AR16,C69,"")</f>
        <v/>
      </c>
      <c r="AT69" s="1090" t="str">
        <f>IF(ISTEXT(AR69),AR69,(AR69/AR22)*AT22)</f>
        <v/>
      </c>
      <c r="AU69" s="1062" t="str">
        <f>IF(A69=AU16,D69,"")</f>
        <v/>
      </c>
      <c r="AV69" s="1091" t="str">
        <f>IF(A69=AU16,C69,"")</f>
        <v/>
      </c>
      <c r="AW69" s="1092" t="str">
        <f>IF(ISTEXT(AU69),AU69,(AU69/AU22)*AW22)</f>
        <v/>
      </c>
    </row>
    <row r="70" spans="1:66" ht="18.75">
      <c r="A70" s="1058"/>
      <c r="B70" s="1352"/>
      <c r="C70" s="1409"/>
      <c r="D70" s="1410"/>
      <c r="E70" s="1062" t="str">
        <f>IF(A70=E16,D70,"")</f>
        <v/>
      </c>
      <c r="F70" s="1063" t="str">
        <f>IF(A70=E16,C70,"")</f>
        <v/>
      </c>
      <c r="G70" s="1064" t="str">
        <f>IF(ISTEXT(E70),E70,(E70/E22)*G22)</f>
        <v/>
      </c>
      <c r="H70" s="1062" t="str">
        <f>IF(A70=H16,D70,"")</f>
        <v/>
      </c>
      <c r="I70" s="1065" t="str">
        <f>IF(A70=H16,C70,"")</f>
        <v/>
      </c>
      <c r="J70" s="1066" t="str">
        <f>IF(ISTEXT(H70),H70,(H70/H22)*J22)</f>
        <v/>
      </c>
      <c r="K70" s="1062" t="str">
        <f>IF(A70=K16,D70,"")</f>
        <v/>
      </c>
      <c r="L70" s="1067" t="str">
        <f>IF(A70=K16,C70,"")</f>
        <v/>
      </c>
      <c r="M70" s="1068" t="str">
        <f>IF(ISTEXT(K70),K70,(K70/K22)*M22)</f>
        <v/>
      </c>
      <c r="N70" s="1062" t="str">
        <f>IF(A70=N16,D70,"")</f>
        <v/>
      </c>
      <c r="O70" s="1069" t="str">
        <f>IF(A70=N16,C70,"")</f>
        <v/>
      </c>
      <c r="P70" s="1070" t="str">
        <f>IF(ISTEXT(N70),N70,(N70/N22)*P22)</f>
        <v/>
      </c>
      <c r="Q70" s="1062" t="str">
        <f>IF(A70=Q16,D70,"")</f>
        <v/>
      </c>
      <c r="R70" s="1071" t="str">
        <f>IF(A70=Q16,C70,"")</f>
        <v/>
      </c>
      <c r="S70" s="1072" t="str">
        <f>IF(ISTEXT(Q70),Q70,(Q70/Q22)*S22)</f>
        <v/>
      </c>
      <c r="T70" s="1062" t="str">
        <f>IF(A70=T16,D70,"")</f>
        <v/>
      </c>
      <c r="U70" s="1073" t="str">
        <f>IF(A70=T16,C70,"")</f>
        <v/>
      </c>
      <c r="V70" s="1074" t="str">
        <f>IF(ISTEXT(T70),T70,(T70/T22)*V22)</f>
        <v/>
      </c>
      <c r="W70" s="1062" t="str">
        <f>IF(A70=W16,D70,"")</f>
        <v/>
      </c>
      <c r="X70" s="1075" t="str">
        <f>IF(A70=W16,C70,"")</f>
        <v/>
      </c>
      <c r="Y70" s="1076" t="str">
        <f>IF(ISTEXT(W70),W70,(W70/W22)*Y22)</f>
        <v/>
      </c>
      <c r="Z70" s="1062" t="str">
        <f>IF(A70=Z16,D70,"")</f>
        <v/>
      </c>
      <c r="AA70" s="1077" t="str">
        <f>IF(A70=Z16,C70,"")</f>
        <v/>
      </c>
      <c r="AB70" s="1078" t="str">
        <f>IF(ISTEXT(Z70),Z70,(Z70/Z22)*AB22)</f>
        <v/>
      </c>
      <c r="AC70" s="1062" t="str">
        <f>IF(A70=AC16,D70,"")</f>
        <v/>
      </c>
      <c r="AD70" s="1079" t="str">
        <f>IF(A70=AC16,C70,"")</f>
        <v/>
      </c>
      <c r="AE70" s="1080" t="str">
        <f>IF(ISTEXT(AC70),AC70,(AC70/AC22)*AE22)</f>
        <v/>
      </c>
      <c r="AF70" s="1062" t="str">
        <f>IF(A70=AF16,D70,"")</f>
        <v/>
      </c>
      <c r="AG70" s="1081" t="str">
        <f>IF(A70=AF16,C70,"")</f>
        <v/>
      </c>
      <c r="AH70" s="1082" t="str">
        <f>IF(ISTEXT(AF70),AF70,(AF70/AF22)*AH22)</f>
        <v/>
      </c>
      <c r="AI70" s="1062" t="str">
        <f>IF(A70=AI16,D70,"")</f>
        <v/>
      </c>
      <c r="AJ70" s="1083" t="str">
        <f>IF(A70=AI16,C70,"")</f>
        <v/>
      </c>
      <c r="AK70" s="1084" t="str">
        <f>IF(ISTEXT(AI70),AI70,(AI70/AI22)*AK22)</f>
        <v/>
      </c>
      <c r="AL70" s="1062" t="str">
        <f>IF(A70=AL16,D70,"")</f>
        <v/>
      </c>
      <c r="AM70" s="1085" t="str">
        <f>IF(A70=AL16,C70,"")</f>
        <v/>
      </c>
      <c r="AN70" s="1086" t="str">
        <f>IF(ISTEXT(AL70),AL70,(AL70/AL22)*AN22)</f>
        <v/>
      </c>
      <c r="AO70" s="1062" t="str">
        <f>IF(A70=AO16,D70,"")</f>
        <v/>
      </c>
      <c r="AP70" s="1087" t="str">
        <f>IF(A70=AO16,C70,"")</f>
        <v/>
      </c>
      <c r="AQ70" s="1088" t="str">
        <f>IF(ISTEXT(AO70),AO70,(AO70/AO22)*AQ22)</f>
        <v/>
      </c>
      <c r="AR70" s="1062" t="str">
        <f>IF(A70=AR16,D70,"")</f>
        <v/>
      </c>
      <c r="AS70" s="1089" t="str">
        <f>IF(A70=AR16,C70,"")</f>
        <v/>
      </c>
      <c r="AT70" s="1090" t="str">
        <f>IF(ISTEXT(AR70),AR70,(AR70/AR22)*AT22)</f>
        <v/>
      </c>
      <c r="AU70" s="1062" t="str">
        <f>IF(A70=AU16,D70,"")</f>
        <v/>
      </c>
      <c r="AV70" s="1091" t="str">
        <f>IF(A70=AU16,C70,"")</f>
        <v/>
      </c>
      <c r="AW70" s="1092" t="str">
        <f>IF(ISTEXT(AU70),AU70,(AU70/AU22)*AW22)</f>
        <v/>
      </c>
    </row>
    <row r="71" spans="1:66" ht="18.75">
      <c r="A71" s="1058"/>
      <c r="B71" s="1352"/>
      <c r="C71" s="1409"/>
      <c r="D71" s="1410"/>
      <c r="E71" s="1062" t="str">
        <f>IF(A71=E16,D71,"")</f>
        <v/>
      </c>
      <c r="F71" s="1063" t="str">
        <f>IF(A71=E16,C71,"")</f>
        <v/>
      </c>
      <c r="G71" s="1064" t="str">
        <f>IF(ISTEXT(E71),E71,(E71/E22)*G22)</f>
        <v/>
      </c>
      <c r="H71" s="1062" t="str">
        <f>IF(A71=H16,D71,"")</f>
        <v/>
      </c>
      <c r="I71" s="1065" t="str">
        <f>IF(A71=H16,C71,"")</f>
        <v/>
      </c>
      <c r="J71" s="1066" t="str">
        <f>IF(ISTEXT(H71),H71,(H71/H22)*J22)</f>
        <v/>
      </c>
      <c r="K71" s="1062" t="str">
        <f>IF(A71=K16,D71,"")</f>
        <v/>
      </c>
      <c r="L71" s="1067" t="str">
        <f>IF(A71=K16,C71,"")</f>
        <v/>
      </c>
      <c r="M71" s="1068" t="str">
        <f>IF(ISTEXT(K71),K71,(K71/K22)*M22)</f>
        <v/>
      </c>
      <c r="N71" s="1062" t="str">
        <f>IF(A71=N16,D71,"")</f>
        <v/>
      </c>
      <c r="O71" s="1069" t="str">
        <f>IF(A71=N16,C71,"")</f>
        <v/>
      </c>
      <c r="P71" s="1070" t="str">
        <f>IF(ISTEXT(N71),N71,(N71/N22)*P22)</f>
        <v/>
      </c>
      <c r="Q71" s="1062" t="str">
        <f>IF(A71=Q16,D71,"")</f>
        <v/>
      </c>
      <c r="R71" s="1071" t="str">
        <f>IF(A71=Q16,C71,"")</f>
        <v/>
      </c>
      <c r="S71" s="1072" t="str">
        <f>IF(ISTEXT(Q71),Q71,(Q71/Q22)*S22)</f>
        <v/>
      </c>
      <c r="T71" s="1062" t="str">
        <f>IF(A71=T16,D71,"")</f>
        <v/>
      </c>
      <c r="U71" s="1073" t="str">
        <f>IF(A71=T16,C71,"")</f>
        <v/>
      </c>
      <c r="V71" s="1074" t="str">
        <f>IF(ISTEXT(T71),T71,(T71/T22)*V22)</f>
        <v/>
      </c>
      <c r="W71" s="1062" t="str">
        <f>IF(A71=W16,D71,"")</f>
        <v/>
      </c>
      <c r="X71" s="1075" t="str">
        <f>IF(A71=W16,C71,"")</f>
        <v/>
      </c>
      <c r="Y71" s="1076" t="str">
        <f>IF(ISTEXT(W71),W71,(W71/W22)*Y22)</f>
        <v/>
      </c>
      <c r="Z71" s="1062" t="str">
        <f>IF(A71=Z16,D71,"")</f>
        <v/>
      </c>
      <c r="AA71" s="1077" t="str">
        <f>IF(A71=Z16,C71,"")</f>
        <v/>
      </c>
      <c r="AB71" s="1078" t="str">
        <f>IF(ISTEXT(Z71),Z71,(Z71/Z22)*AB22)</f>
        <v/>
      </c>
      <c r="AC71" s="1062" t="str">
        <f>IF(A71=AC16,D71,"")</f>
        <v/>
      </c>
      <c r="AD71" s="1079" t="str">
        <f>IF(A71=AC16,C71,"")</f>
        <v/>
      </c>
      <c r="AE71" s="1080" t="str">
        <f>IF(ISTEXT(AC71),AC71,(AC71/AC22)*AE22)</f>
        <v/>
      </c>
      <c r="AF71" s="1062" t="str">
        <f>IF(A71=AF16,D71,"")</f>
        <v/>
      </c>
      <c r="AG71" s="1081" t="str">
        <f>IF(A71=AF16,C71,"")</f>
        <v/>
      </c>
      <c r="AH71" s="1082" t="str">
        <f>IF(ISTEXT(AF71),AF71,(AF71/AF22)*AH22)</f>
        <v/>
      </c>
      <c r="AI71" s="1062" t="str">
        <f>IF(A71=AI16,D71,"")</f>
        <v/>
      </c>
      <c r="AJ71" s="1083" t="str">
        <f>IF(A71=AI16,C71,"")</f>
        <v/>
      </c>
      <c r="AK71" s="1084" t="str">
        <f>IF(ISTEXT(AI71),AI71,(AI71/AI22)*AK22)</f>
        <v/>
      </c>
      <c r="AL71" s="1062" t="str">
        <f>IF(A71=AL16,D71,"")</f>
        <v/>
      </c>
      <c r="AM71" s="1085" t="str">
        <f>IF(A71=AL16,C71,"")</f>
        <v/>
      </c>
      <c r="AN71" s="1086" t="str">
        <f>IF(ISTEXT(AL71),AL71,(AL71/AL22)*AN22)</f>
        <v/>
      </c>
      <c r="AO71" s="1062" t="str">
        <f>IF(A71=AO16,D71,"")</f>
        <v/>
      </c>
      <c r="AP71" s="1087" t="str">
        <f>IF(A71=AO16,C71,"")</f>
        <v/>
      </c>
      <c r="AQ71" s="1088" t="str">
        <f>IF(ISTEXT(AO71),AO71,(AO71/AO22)*AQ22)</f>
        <v/>
      </c>
      <c r="AR71" s="1062" t="str">
        <f>IF(A71=AR16,D71,"")</f>
        <v/>
      </c>
      <c r="AS71" s="1089" t="str">
        <f>IF(A71=AR16,C71,"")</f>
        <v/>
      </c>
      <c r="AT71" s="1090" t="str">
        <f>IF(ISTEXT(AR71),AR71,(AR71/AR22)*AT22)</f>
        <v/>
      </c>
      <c r="AU71" s="1062" t="str">
        <f>IF(A71=AU16,D71,"")</f>
        <v/>
      </c>
      <c r="AV71" s="1091" t="str">
        <f>IF(A71=AU16,C71,"")</f>
        <v/>
      </c>
      <c r="AW71" s="1092" t="str">
        <f>IF(ISTEXT(AU71),AU71,(AU71/AU22)*AW22)</f>
        <v/>
      </c>
    </row>
    <row r="72" spans="1:66" ht="18.75">
      <c r="A72" s="1058"/>
      <c r="B72" s="1352"/>
      <c r="C72" s="1409"/>
      <c r="D72" s="1410"/>
      <c r="E72" s="1062" t="str">
        <f>IF(A72=E16,D72,"")</f>
        <v/>
      </c>
      <c r="F72" s="1063" t="str">
        <f>IF(A72=E16,C72,"")</f>
        <v/>
      </c>
      <c r="G72" s="1064" t="str">
        <f>IF(ISTEXT(E72),E72,(E72/E22)*G22)</f>
        <v/>
      </c>
      <c r="H72" s="1062" t="str">
        <f>IF(A72=H16,D72,"")</f>
        <v/>
      </c>
      <c r="I72" s="1065" t="str">
        <f>IF(A72=H16,C72,"")</f>
        <v/>
      </c>
      <c r="J72" s="1066" t="str">
        <f>IF(ISTEXT(H72),H72,(H72/H22)*J22)</f>
        <v/>
      </c>
      <c r="K72" s="1062" t="str">
        <f>IF(A72=K16,D72,"")</f>
        <v/>
      </c>
      <c r="L72" s="1067" t="str">
        <f>IF(A72=K16,C72,"")</f>
        <v/>
      </c>
      <c r="M72" s="1068" t="str">
        <f>IF(ISTEXT(K72),K72,(K72/K22)*M22)</f>
        <v/>
      </c>
      <c r="N72" s="1062" t="str">
        <f>IF(A72=N16,D72,"")</f>
        <v/>
      </c>
      <c r="O72" s="1069" t="str">
        <f>IF(A72=N16,C72,"")</f>
        <v/>
      </c>
      <c r="P72" s="1070" t="str">
        <f>IF(ISTEXT(N72),N72,(N72/N22)*P22)</f>
        <v/>
      </c>
      <c r="Q72" s="1062" t="str">
        <f>IF(A72=Q16,D72,"")</f>
        <v/>
      </c>
      <c r="R72" s="1071" t="str">
        <f>IF(A72=Q16,C72,"")</f>
        <v/>
      </c>
      <c r="S72" s="1072" t="str">
        <f>IF(ISTEXT(Q72),Q72,(Q72/Q22)*S22)</f>
        <v/>
      </c>
      <c r="T72" s="1062" t="str">
        <f>IF(A72=T16,D72,"")</f>
        <v/>
      </c>
      <c r="U72" s="1073" t="str">
        <f>IF(A72=T16,C72,"")</f>
        <v/>
      </c>
      <c r="V72" s="1074" t="str">
        <f>IF(ISTEXT(T72),T72,(T72/T22)*V22)</f>
        <v/>
      </c>
      <c r="W72" s="1062" t="str">
        <f>IF(A72=W16,D72,"")</f>
        <v/>
      </c>
      <c r="X72" s="1075" t="str">
        <f>IF(A72=W16,C72,"")</f>
        <v/>
      </c>
      <c r="Y72" s="1076" t="str">
        <f>IF(ISTEXT(W72),W72,(W72/W22)*Y22)</f>
        <v/>
      </c>
      <c r="Z72" s="1062" t="str">
        <f>IF(A72=Z16,D72,"")</f>
        <v/>
      </c>
      <c r="AA72" s="1077" t="str">
        <f>IF(A72=Z16,C72,"")</f>
        <v/>
      </c>
      <c r="AB72" s="1078" t="str">
        <f>IF(ISTEXT(Z72),Z72,(Z72/Z22)*AB22)</f>
        <v/>
      </c>
      <c r="AC72" s="1062" t="str">
        <f>IF(A72=AC16,D72,"")</f>
        <v/>
      </c>
      <c r="AD72" s="1079" t="str">
        <f>IF(A72=AC16,C72,"")</f>
        <v/>
      </c>
      <c r="AE72" s="1080" t="str">
        <f>IF(ISTEXT(AC72),AC72,(AC72/AC22)*AE22)</f>
        <v/>
      </c>
      <c r="AF72" s="1062" t="str">
        <f>IF(A72=AF16,D72,"")</f>
        <v/>
      </c>
      <c r="AG72" s="1081" t="str">
        <f>IF(A72=AF16,C72,"")</f>
        <v/>
      </c>
      <c r="AH72" s="1082" t="str">
        <f>IF(ISTEXT(AF72),AF72,(AF72/AF22)*AH22)</f>
        <v/>
      </c>
      <c r="AI72" s="1062" t="str">
        <f>IF(A72=AI16,D72,"")</f>
        <v/>
      </c>
      <c r="AJ72" s="1083" t="str">
        <f>IF(A72=AI16,C72,"")</f>
        <v/>
      </c>
      <c r="AK72" s="1084" t="str">
        <f>IF(ISTEXT(AI72),AI72,(AI72/AI22)*AK22)</f>
        <v/>
      </c>
      <c r="AL72" s="1062" t="str">
        <f>IF(A72=AL16,D72,"")</f>
        <v/>
      </c>
      <c r="AM72" s="1085" t="str">
        <f>IF(A72=AL16,C72,"")</f>
        <v/>
      </c>
      <c r="AN72" s="1086" t="str">
        <f>IF(ISTEXT(AL72),AL72,(AL72/AL22)*AN22)</f>
        <v/>
      </c>
      <c r="AO72" s="1062" t="str">
        <f>IF(A72=AO16,D72,"")</f>
        <v/>
      </c>
      <c r="AP72" s="1087" t="str">
        <f>IF(A72=AO16,C72,"")</f>
        <v/>
      </c>
      <c r="AQ72" s="1088" t="str">
        <f>IF(ISTEXT(AO72),AO72,(AO72/AO22)*AQ22)</f>
        <v/>
      </c>
      <c r="AR72" s="1062" t="str">
        <f>IF(A72=AR16,D72,"")</f>
        <v/>
      </c>
      <c r="AS72" s="1089" t="str">
        <f>IF(A72=AR16,C72,"")</f>
        <v/>
      </c>
      <c r="AT72" s="1090" t="str">
        <f>IF(ISTEXT(AR72),AR72,(AR72/AR22)*AT22)</f>
        <v/>
      </c>
      <c r="AU72" s="1062" t="str">
        <f>IF(A72=AU16,D72,"")</f>
        <v/>
      </c>
      <c r="AV72" s="1091" t="str">
        <f>IF(A72=AU16,C72,"")</f>
        <v/>
      </c>
      <c r="AW72" s="1092" t="str">
        <f>IF(ISTEXT(AU72),AU72,(AU72/AU22)*AW22)</f>
        <v/>
      </c>
    </row>
    <row r="73" spans="1:66" ht="18.75">
      <c r="A73" s="1058"/>
      <c r="B73" s="1352"/>
      <c r="C73" s="1409"/>
      <c r="D73" s="1410"/>
      <c r="E73" s="1062" t="str">
        <f>IF(A73=E16,D73,"")</f>
        <v/>
      </c>
      <c r="F73" s="1063" t="str">
        <f>IF(A73=E16,C73,"")</f>
        <v/>
      </c>
      <c r="G73" s="1064" t="str">
        <f>IF(ISTEXT(E73),E73,(E73/E22)*G22)</f>
        <v/>
      </c>
      <c r="H73" s="1062" t="str">
        <f>IF(A73=H16,D73,"")</f>
        <v/>
      </c>
      <c r="I73" s="1065" t="str">
        <f>IF(A73=H16,C73,"")</f>
        <v/>
      </c>
      <c r="J73" s="1066" t="str">
        <f>IF(ISTEXT(H73),H73,(H73/H22)*J22)</f>
        <v/>
      </c>
      <c r="K73" s="1062" t="str">
        <f>IF(A73=K16,D73,"")</f>
        <v/>
      </c>
      <c r="L73" s="1067" t="str">
        <f>IF(A73=K16,C73,"")</f>
        <v/>
      </c>
      <c r="M73" s="1068" t="str">
        <f>IF(ISTEXT(K73),K73,(K73/K22)*M22)</f>
        <v/>
      </c>
      <c r="N73" s="1062" t="str">
        <f>IF(A73=N16,D73,"")</f>
        <v/>
      </c>
      <c r="O73" s="1069" t="str">
        <f>IF(A73=N16,C73,"")</f>
        <v/>
      </c>
      <c r="P73" s="1070" t="str">
        <f>IF(ISTEXT(N73),N73,(N73/N22)*P22)</f>
        <v/>
      </c>
      <c r="Q73" s="1062" t="str">
        <f>IF(A73=Q16,D73,"")</f>
        <v/>
      </c>
      <c r="R73" s="1071" t="str">
        <f>IF(A73=Q16,C73,"")</f>
        <v/>
      </c>
      <c r="S73" s="1072" t="str">
        <f>IF(ISTEXT(Q73),Q73,(Q73/Q22)*S22)</f>
        <v/>
      </c>
      <c r="T73" s="1062" t="str">
        <f>IF(A73=T16,D73,"")</f>
        <v/>
      </c>
      <c r="U73" s="1073" t="str">
        <f>IF(A73=T16,C73,"")</f>
        <v/>
      </c>
      <c r="V73" s="1074" t="str">
        <f>IF(ISTEXT(T73),T73,(T73/T22)*V22)</f>
        <v/>
      </c>
      <c r="W73" s="1062" t="str">
        <f>IF(A73=W16,D73,"")</f>
        <v/>
      </c>
      <c r="X73" s="1075" t="str">
        <f>IF(A73=W16,C73,"")</f>
        <v/>
      </c>
      <c r="Y73" s="1076" t="str">
        <f>IF(ISTEXT(W73),W73,(W73/W22)*Y22)</f>
        <v/>
      </c>
      <c r="Z73" s="1062" t="str">
        <f>IF(A73=Z16,D73,"")</f>
        <v/>
      </c>
      <c r="AA73" s="1077" t="str">
        <f>IF(A73=Z16,C73,"")</f>
        <v/>
      </c>
      <c r="AB73" s="1078" t="str">
        <f>IF(ISTEXT(Z73),Z73,(Z73/Z22)*AB22)</f>
        <v/>
      </c>
      <c r="AC73" s="1062" t="str">
        <f>IF(A73=AC16,D73,"")</f>
        <v/>
      </c>
      <c r="AD73" s="1079" t="str">
        <f>IF(A73=AC16,C73,"")</f>
        <v/>
      </c>
      <c r="AE73" s="1080" t="str">
        <f>IF(ISTEXT(AC73),AC73,(AC73/AC22)*AE22)</f>
        <v/>
      </c>
      <c r="AF73" s="1062" t="str">
        <f>IF(A73=AF16,D73,"")</f>
        <v/>
      </c>
      <c r="AG73" s="1081" t="str">
        <f>IF(A73=AF16,C73,"")</f>
        <v/>
      </c>
      <c r="AH73" s="1082" t="str">
        <f>IF(ISTEXT(AF73),AF73,(AF73/AF22)*AH22)</f>
        <v/>
      </c>
      <c r="AI73" s="1062" t="str">
        <f>IF(A73=AI16,D73,"")</f>
        <v/>
      </c>
      <c r="AJ73" s="1083" t="str">
        <f>IF(A73=AI16,C73,"")</f>
        <v/>
      </c>
      <c r="AK73" s="1084" t="str">
        <f>IF(ISTEXT(AI73),AI73,(AI73/AI22)*AK22)</f>
        <v/>
      </c>
      <c r="AL73" s="1062" t="str">
        <f>IF(A73=AL16,D73,"")</f>
        <v/>
      </c>
      <c r="AM73" s="1085" t="str">
        <f>IF(A73=AL16,C73,"")</f>
        <v/>
      </c>
      <c r="AN73" s="1086" t="str">
        <f>IF(ISTEXT(AL73),AL73,(AL73/AL22)*AN22)</f>
        <v/>
      </c>
      <c r="AO73" s="1062" t="str">
        <f>IF(A73=AO16,D73,"")</f>
        <v/>
      </c>
      <c r="AP73" s="1087" t="str">
        <f>IF(A73=AO16,C73,"")</f>
        <v/>
      </c>
      <c r="AQ73" s="1088" t="str">
        <f>IF(ISTEXT(AO73),AO73,(AO73/AO22)*AQ22)</f>
        <v/>
      </c>
      <c r="AR73" s="1062" t="str">
        <f>IF(A73=AR16,D73,"")</f>
        <v/>
      </c>
      <c r="AS73" s="1089" t="str">
        <f>IF(A73=AR16,C73,"")</f>
        <v/>
      </c>
      <c r="AT73" s="1090" t="str">
        <f>IF(ISTEXT(AR73),AR73,(AR73/AR22)*AT22)</f>
        <v/>
      </c>
      <c r="AU73" s="1062" t="str">
        <f>IF(A73=AU16,D73,"")</f>
        <v/>
      </c>
      <c r="AV73" s="1091" t="str">
        <f>IF(A73=AU16,C73,"")</f>
        <v/>
      </c>
      <c r="AW73" s="1092" t="str">
        <f>IF(ISTEXT(AU73),AU73,(AU73/AU22)*AW22)</f>
        <v/>
      </c>
    </row>
    <row r="74" spans="1:66" ht="18.75">
      <c r="A74" s="1058"/>
      <c r="B74" s="1352"/>
      <c r="C74" s="1409"/>
      <c r="D74" s="1410"/>
      <c r="E74" s="1062" t="str">
        <f>IF(A74=E16,D74,"")</f>
        <v/>
      </c>
      <c r="F74" s="1063" t="str">
        <f>IF(A74=E16,C74,"")</f>
        <v/>
      </c>
      <c r="G74" s="1064" t="str">
        <f>IF(ISTEXT(E74),E74,(E74/E22)*G22)</f>
        <v/>
      </c>
      <c r="H74" s="1062" t="str">
        <f>IF(A74=H16,D74,"")</f>
        <v/>
      </c>
      <c r="I74" s="1065" t="str">
        <f>IF(A74=H16,C74,"")</f>
        <v/>
      </c>
      <c r="J74" s="1066" t="str">
        <f>IF(ISTEXT(H74),H74,(H74/H22)*J22)</f>
        <v/>
      </c>
      <c r="K74" s="1062" t="str">
        <f>IF(A74=K16,D74,"")</f>
        <v/>
      </c>
      <c r="L74" s="1067" t="str">
        <f>IF(A74=K16,C74,"")</f>
        <v/>
      </c>
      <c r="M74" s="1068" t="str">
        <f>IF(ISTEXT(K74),K74,(K74/K22)*M22)</f>
        <v/>
      </c>
      <c r="N74" s="1062" t="str">
        <f>IF(A74=N16,D74,"")</f>
        <v/>
      </c>
      <c r="O74" s="1069" t="str">
        <f>IF(A74=N16,C74,"")</f>
        <v/>
      </c>
      <c r="P74" s="1070" t="str">
        <f>IF(ISTEXT(N74),N74,(N74/N22)*P22)</f>
        <v/>
      </c>
      <c r="Q74" s="1062" t="str">
        <f>IF(A74=Q16,D74,"")</f>
        <v/>
      </c>
      <c r="R74" s="1071" t="str">
        <f>IF(A74=Q16,C74,"")</f>
        <v/>
      </c>
      <c r="S74" s="1072" t="str">
        <f>IF(ISTEXT(Q74),Q74,(Q74/Q22)*S22)</f>
        <v/>
      </c>
      <c r="T74" s="1062" t="str">
        <f>IF(A74=T16,D74,"")</f>
        <v/>
      </c>
      <c r="U74" s="1073" t="str">
        <f>IF(A74=T16,C74,"")</f>
        <v/>
      </c>
      <c r="V74" s="1074" t="str">
        <f>IF(ISTEXT(T74),T74,(T74/T22)*V22)</f>
        <v/>
      </c>
      <c r="W74" s="1062" t="str">
        <f>IF(A74=W16,D74,"")</f>
        <v/>
      </c>
      <c r="X74" s="1075" t="str">
        <f>IF(A74=W16,C74,"")</f>
        <v/>
      </c>
      <c r="Y74" s="1076" t="str">
        <f>IF(ISTEXT(W74),W74,(W74/W22)*Y22)</f>
        <v/>
      </c>
      <c r="Z74" s="1062" t="str">
        <f>IF(A74=Z16,D74,"")</f>
        <v/>
      </c>
      <c r="AA74" s="1077" t="str">
        <f>IF(A74=Z16,C74,"")</f>
        <v/>
      </c>
      <c r="AB74" s="1078" t="str">
        <f>IF(ISTEXT(Z74),Z74,(Z74/Z22)*AB22)</f>
        <v/>
      </c>
      <c r="AC74" s="1062" t="str">
        <f>IF(A74=AC16,D74,"")</f>
        <v/>
      </c>
      <c r="AD74" s="1079" t="str">
        <f>IF(A74=AC16,C74,"")</f>
        <v/>
      </c>
      <c r="AE74" s="1080" t="str">
        <f>IF(ISTEXT(AC74),AC74,(AC74/AC22)*AE22)</f>
        <v/>
      </c>
      <c r="AF74" s="1062" t="str">
        <f>IF(A74=AF16,D74,"")</f>
        <v/>
      </c>
      <c r="AG74" s="1081" t="str">
        <f>IF(A74=AF16,C74,"")</f>
        <v/>
      </c>
      <c r="AH74" s="1082" t="str">
        <f>IF(ISTEXT(AF74),AF74,(AF74/AF22)*AH22)</f>
        <v/>
      </c>
      <c r="AI74" s="1062" t="str">
        <f>IF(A74=AI16,D74,"")</f>
        <v/>
      </c>
      <c r="AJ74" s="1083" t="str">
        <f>IF(A74=AI16,C74,"")</f>
        <v/>
      </c>
      <c r="AK74" s="1084" t="str">
        <f>IF(ISTEXT(AI74),AI74,(AI74/AI22)*AK22)</f>
        <v/>
      </c>
      <c r="AL74" s="1062" t="str">
        <f>IF(A74=AL16,D74,"")</f>
        <v/>
      </c>
      <c r="AM74" s="1085" t="str">
        <f>IF(A74=AL16,C74,"")</f>
        <v/>
      </c>
      <c r="AN74" s="1086" t="str">
        <f>IF(ISTEXT(AL74),AL74,(AL74/AL22)*AN22)</f>
        <v/>
      </c>
      <c r="AO74" s="1062" t="str">
        <f>IF(A74=AO16,D74,"")</f>
        <v/>
      </c>
      <c r="AP74" s="1087" t="str">
        <f>IF(A74=AO16,C74,"")</f>
        <v/>
      </c>
      <c r="AQ74" s="1088" t="str">
        <f>IF(ISTEXT(AO74),AO74,(AO74/AO22)*AQ22)</f>
        <v/>
      </c>
      <c r="AR74" s="1062" t="str">
        <f>IF(A74=AR16,D74,"")</f>
        <v/>
      </c>
      <c r="AS74" s="1089" t="str">
        <f>IF(A74=AR16,C74,"")</f>
        <v/>
      </c>
      <c r="AT74" s="1090" t="str">
        <f>IF(ISTEXT(AR74),AR74,(AR74/AR22)*AT22)</f>
        <v/>
      </c>
      <c r="AU74" s="1062" t="str">
        <f>IF(A74=AU16,D74,"")</f>
        <v/>
      </c>
      <c r="AV74" s="1091" t="str">
        <f>IF(A74=AU16,C74,"")</f>
        <v/>
      </c>
      <c r="AW74" s="1092" t="str">
        <f>IF(ISTEXT(AU74),AU74,(AU74/AU22)*AW22)</f>
        <v/>
      </c>
    </row>
    <row r="75" spans="1:66" ht="18.75">
      <c r="A75" s="1058"/>
      <c r="B75" s="1352"/>
      <c r="C75" s="1409"/>
      <c r="D75" s="1410"/>
      <c r="E75" s="1062" t="str">
        <f>IF(A75=E16,D75,"")</f>
        <v/>
      </c>
      <c r="F75" s="1063" t="str">
        <f>IF(A75=E16,C75,"")</f>
        <v/>
      </c>
      <c r="G75" s="1064" t="str">
        <f>IF(ISTEXT(E75),E75,(E75/E22)*G22)</f>
        <v/>
      </c>
      <c r="H75" s="1062" t="str">
        <f>IF(A75=H16,D75,"")</f>
        <v/>
      </c>
      <c r="I75" s="1065" t="str">
        <f>IF(A75=H16,C75,"")</f>
        <v/>
      </c>
      <c r="J75" s="1066" t="str">
        <f>IF(ISTEXT(H75),H75,(H75/H22)*J22)</f>
        <v/>
      </c>
      <c r="K75" s="1062" t="str">
        <f>IF(A75=K16,D75,"")</f>
        <v/>
      </c>
      <c r="L75" s="1067" t="str">
        <f>IF(A75=K16,C75,"")</f>
        <v/>
      </c>
      <c r="M75" s="1068" t="str">
        <f>IF(ISTEXT(K75),K75,(K75/K22)*M22)</f>
        <v/>
      </c>
      <c r="N75" s="1062" t="str">
        <f>IF(A75=N16,D75,"")</f>
        <v/>
      </c>
      <c r="O75" s="1069" t="str">
        <f>IF(A75=N16,C75,"")</f>
        <v/>
      </c>
      <c r="P75" s="1070" t="str">
        <f>IF(ISTEXT(N75),N75,(N75/N22)*P22)</f>
        <v/>
      </c>
      <c r="Q75" s="1062" t="str">
        <f>IF(A75=Q16,D75,"")</f>
        <v/>
      </c>
      <c r="R75" s="1071" t="str">
        <f>IF(A75=Q16,C75,"")</f>
        <v/>
      </c>
      <c r="S75" s="1072" t="str">
        <f>IF(ISTEXT(Q75),Q75,(Q75/Q22)*S22)</f>
        <v/>
      </c>
      <c r="T75" s="1062" t="str">
        <f>IF(A75=T16,D75,"")</f>
        <v/>
      </c>
      <c r="U75" s="1073" t="str">
        <f>IF(A75=T16,C75,"")</f>
        <v/>
      </c>
      <c r="V75" s="1074" t="str">
        <f>IF(ISTEXT(T75),T75,(T75/T22)*V22)</f>
        <v/>
      </c>
      <c r="W75" s="1062" t="str">
        <f>IF(A75=W16,D75,"")</f>
        <v/>
      </c>
      <c r="X75" s="1075" t="str">
        <f>IF(A75=W16,C75,"")</f>
        <v/>
      </c>
      <c r="Y75" s="1076" t="str">
        <f>IF(ISTEXT(W75),W75,(W75/W22)*Y22)</f>
        <v/>
      </c>
      <c r="Z75" s="1062" t="str">
        <f>IF(A75=Z16,D75,"")</f>
        <v/>
      </c>
      <c r="AA75" s="1077" t="str">
        <f>IF(A75=Z16,C75,"")</f>
        <v/>
      </c>
      <c r="AB75" s="1078" t="str">
        <f>IF(ISTEXT(Z75),Z75,(Z75/Z22)*AB22)</f>
        <v/>
      </c>
      <c r="AC75" s="1062" t="str">
        <f>IF(A75=AC16,D75,"")</f>
        <v/>
      </c>
      <c r="AD75" s="1079" t="str">
        <f>IF(A75=AC16,C75,"")</f>
        <v/>
      </c>
      <c r="AE75" s="1080" t="str">
        <f>IF(ISTEXT(AC75),AC75,(AC75/AC22)*AE22)</f>
        <v/>
      </c>
      <c r="AF75" s="1062" t="str">
        <f>IF(A75=AF16,D75,"")</f>
        <v/>
      </c>
      <c r="AG75" s="1081" t="str">
        <f>IF(A75=AF16,C75,"")</f>
        <v/>
      </c>
      <c r="AH75" s="1082" t="str">
        <f>IF(ISTEXT(AF75),AF75,(AF75/AF22)*AH22)</f>
        <v/>
      </c>
      <c r="AI75" s="1062" t="str">
        <f>IF(A75=AI16,D75,"")</f>
        <v/>
      </c>
      <c r="AJ75" s="1083" t="str">
        <f>IF(A75=AI16,C75,"")</f>
        <v/>
      </c>
      <c r="AK75" s="1084" t="str">
        <f>IF(ISTEXT(AI75),AI75,(AI75/AI22)*AK22)</f>
        <v/>
      </c>
      <c r="AL75" s="1062" t="str">
        <f>IF(A75=AL16,D75,"")</f>
        <v/>
      </c>
      <c r="AM75" s="1085" t="str">
        <f>IF(A75=AL16,C75,"")</f>
        <v/>
      </c>
      <c r="AN75" s="1086" t="str">
        <f>IF(ISTEXT(AL75),AL75,(AL75/AL22)*AN22)</f>
        <v/>
      </c>
      <c r="AO75" s="1062" t="str">
        <f>IF(A75=AO16,D75,"")</f>
        <v/>
      </c>
      <c r="AP75" s="1087" t="str">
        <f>IF(A75=AO16,C75,"")</f>
        <v/>
      </c>
      <c r="AQ75" s="1088" t="str">
        <f>IF(ISTEXT(AO75),AO75,(AO75/AO22)*AQ22)</f>
        <v/>
      </c>
      <c r="AR75" s="1062" t="str">
        <f>IF(A75=AR16,D75,"")</f>
        <v/>
      </c>
      <c r="AS75" s="1089" t="str">
        <f>IF(A75=AR16,C75,"")</f>
        <v/>
      </c>
      <c r="AT75" s="1090" t="str">
        <f>IF(ISTEXT(AR75),AR75,(AR75/AR22)*AT22)</f>
        <v/>
      </c>
      <c r="AU75" s="1062" t="str">
        <f>IF(A75=AU16,D75,"")</f>
        <v/>
      </c>
      <c r="AV75" s="1091" t="str">
        <f>IF(A75=AU16,C75,"")</f>
        <v/>
      </c>
      <c r="AW75" s="1092" t="str">
        <f>IF(ISTEXT(AU75),AU75,(AU75/AU22)*AW22)</f>
        <v/>
      </c>
    </row>
    <row r="76" spans="1:66" ht="18.75">
      <c r="A76" s="1058"/>
      <c r="B76" s="1352"/>
      <c r="C76" s="1409"/>
      <c r="D76" s="1410"/>
      <c r="E76" s="1062" t="str">
        <f>IF(A76=E16,D76,"")</f>
        <v/>
      </c>
      <c r="F76" s="1063" t="str">
        <f>IF(A76=E16,C76,"")</f>
        <v/>
      </c>
      <c r="G76" s="1064" t="str">
        <f>IF(ISTEXT(E76),E76,(E76/E22)*G22)</f>
        <v/>
      </c>
      <c r="H76" s="1062" t="str">
        <f>IF(A76=H16,D76,"")</f>
        <v/>
      </c>
      <c r="I76" s="1065" t="str">
        <f>IF(A76=H16,C76,"")</f>
        <v/>
      </c>
      <c r="J76" s="1066" t="str">
        <f>IF(ISTEXT(H76),H76,(H76/H22)*J22)</f>
        <v/>
      </c>
      <c r="K76" s="1062" t="str">
        <f>IF(A76=K16,D76,"")</f>
        <v/>
      </c>
      <c r="L76" s="1067" t="str">
        <f>IF(A76=K16,C76,"")</f>
        <v/>
      </c>
      <c r="M76" s="1068" t="str">
        <f>IF(ISTEXT(K76),K76,(K76/K22)*M22)</f>
        <v/>
      </c>
      <c r="N76" s="1062" t="str">
        <f>IF(A76=N16,D76,"")</f>
        <v/>
      </c>
      <c r="O76" s="1069" t="str">
        <f>IF(A76=N16,C76,"")</f>
        <v/>
      </c>
      <c r="P76" s="1070" t="str">
        <f>IF(ISTEXT(N76),N76,(N76/N22)*P22)</f>
        <v/>
      </c>
      <c r="Q76" s="1062" t="str">
        <f>IF(A76=Q16,D76,"")</f>
        <v/>
      </c>
      <c r="R76" s="1071" t="str">
        <f>IF(A76=Q16,C76,"")</f>
        <v/>
      </c>
      <c r="S76" s="1072" t="str">
        <f>IF(ISTEXT(Q76),Q76,(Q76/Q22)*S22)</f>
        <v/>
      </c>
      <c r="T76" s="1062" t="str">
        <f>IF(A76=T16,D76,"")</f>
        <v/>
      </c>
      <c r="U76" s="1073" t="str">
        <f>IF(A76=T16,C76,"")</f>
        <v/>
      </c>
      <c r="V76" s="1074" t="str">
        <f>IF(ISTEXT(T76),T76,(T76/T22)*V22)</f>
        <v/>
      </c>
      <c r="W76" s="1062" t="str">
        <f>IF(A76=W16,D76,"")</f>
        <v/>
      </c>
      <c r="X76" s="1075" t="str">
        <f>IF(A76=W16,C76,"")</f>
        <v/>
      </c>
      <c r="Y76" s="1076" t="str">
        <f>IF(ISTEXT(W76),W76,(W76/W22)*Y22)</f>
        <v/>
      </c>
      <c r="Z76" s="1062" t="str">
        <f>IF(A76=Z16,D76,"")</f>
        <v/>
      </c>
      <c r="AA76" s="1077" t="str">
        <f>IF(A76=Z16,C76,"")</f>
        <v/>
      </c>
      <c r="AB76" s="1078" t="str">
        <f>IF(ISTEXT(Z76),Z76,(Z76/Z22)*AB22)</f>
        <v/>
      </c>
      <c r="AC76" s="1062" t="str">
        <f>IF(A76=AC16,D76,"")</f>
        <v/>
      </c>
      <c r="AD76" s="1079" t="str">
        <f>IF(A76=AC16,C76,"")</f>
        <v/>
      </c>
      <c r="AE76" s="1080" t="str">
        <f>IF(ISTEXT(AC76),AC76,(AC76/AC22)*AE22)</f>
        <v/>
      </c>
      <c r="AF76" s="1062" t="str">
        <f>IF(A76=AF16,D76,"")</f>
        <v/>
      </c>
      <c r="AG76" s="1081" t="str">
        <f>IF(A76=AF16,C76,"")</f>
        <v/>
      </c>
      <c r="AH76" s="1082" t="str">
        <f>IF(ISTEXT(AF76),AF76,(AF76/AF22)*AH22)</f>
        <v/>
      </c>
      <c r="AI76" s="1062" t="str">
        <f>IF(A76=AI16,D76,"")</f>
        <v/>
      </c>
      <c r="AJ76" s="1083" t="str">
        <f>IF(A76=AI16,C76,"")</f>
        <v/>
      </c>
      <c r="AK76" s="1084" t="str">
        <f>IF(ISTEXT(AI76),AI76,(AI76/AI22)*AK22)</f>
        <v/>
      </c>
      <c r="AL76" s="1062" t="str">
        <f>IF(A76=AL16,D76,"")</f>
        <v/>
      </c>
      <c r="AM76" s="1085" t="str">
        <f>IF(A76=AL16,C76,"")</f>
        <v/>
      </c>
      <c r="AN76" s="1086" t="str">
        <f>IF(ISTEXT(AL76),AL76,(AL76/AL22)*AN22)</f>
        <v/>
      </c>
      <c r="AO76" s="1062" t="str">
        <f>IF(A76=AO16,D76,"")</f>
        <v/>
      </c>
      <c r="AP76" s="1087" t="str">
        <f>IF(A76=AO16,C76,"")</f>
        <v/>
      </c>
      <c r="AQ76" s="1088" t="str">
        <f>IF(ISTEXT(AO76),AO76,(AO76/AO22)*AQ22)</f>
        <v/>
      </c>
      <c r="AR76" s="1062" t="str">
        <f>IF(A76=AR16,D76,"")</f>
        <v/>
      </c>
      <c r="AS76" s="1089" t="str">
        <f>IF(A76=AR16,C76,"")</f>
        <v/>
      </c>
      <c r="AT76" s="1090" t="str">
        <f>IF(ISTEXT(AR76),AR76,(AR76/AR22)*AT22)</f>
        <v/>
      </c>
      <c r="AU76" s="1062" t="str">
        <f>IF(A76=AU16,D76,"")</f>
        <v/>
      </c>
      <c r="AV76" s="1091" t="str">
        <f>IF(A76=AU16,C76,"")</f>
        <v/>
      </c>
      <c r="AW76" s="1092" t="str">
        <f>IF(ISTEXT(AU76),AU76,(AU76/AU22)*AW22)</f>
        <v/>
      </c>
    </row>
    <row r="77" spans="1:66" ht="18.75">
      <c r="A77" s="1058"/>
      <c r="B77" s="1352"/>
      <c r="C77" s="1409"/>
      <c r="D77" s="1410"/>
      <c r="E77" s="1062" t="str">
        <f>IF(A77=E16,D77,"")</f>
        <v/>
      </c>
      <c r="F77" s="1063" t="str">
        <f>IF(A77=E16,C77,"")</f>
        <v/>
      </c>
      <c r="G77" s="1064" t="str">
        <f>IF(ISTEXT(E77),E77,(E77/E22)*G22)</f>
        <v/>
      </c>
      <c r="H77" s="1062" t="str">
        <f>IF(A77=H16,D77,"")</f>
        <v/>
      </c>
      <c r="I77" s="1065" t="str">
        <f>IF(A77=H16,C77,"")</f>
        <v/>
      </c>
      <c r="J77" s="1066" t="str">
        <f>IF(ISTEXT(H77),H77,(H77/H22)*J22)</f>
        <v/>
      </c>
      <c r="K77" s="1062" t="str">
        <f>IF(A77=K16,D77,"")</f>
        <v/>
      </c>
      <c r="L77" s="1067" t="str">
        <f>IF(A77=K16,C77,"")</f>
        <v/>
      </c>
      <c r="M77" s="1068" t="str">
        <f>IF(ISTEXT(K77),K77,(K77/K22)*M22)</f>
        <v/>
      </c>
      <c r="N77" s="1062" t="str">
        <f>IF(A77=N16,D77,"")</f>
        <v/>
      </c>
      <c r="O77" s="1069" t="str">
        <f>IF(A77=N16,C77,"")</f>
        <v/>
      </c>
      <c r="P77" s="1070" t="str">
        <f>IF(ISTEXT(N77),N77,(N77/N22)*P22)</f>
        <v/>
      </c>
      <c r="Q77" s="1062" t="str">
        <f>IF(A77=Q16,D77,"")</f>
        <v/>
      </c>
      <c r="R77" s="1071" t="str">
        <f>IF(A77=Q16,C77,"")</f>
        <v/>
      </c>
      <c r="S77" s="1072" t="str">
        <f>IF(ISTEXT(Q77),Q77,(Q77/Q22)*S22)</f>
        <v/>
      </c>
      <c r="T77" s="1062" t="str">
        <f>IF(A77=T16,D77,"")</f>
        <v/>
      </c>
      <c r="U77" s="1073" t="str">
        <f>IF(A77=T16,C77,"")</f>
        <v/>
      </c>
      <c r="V77" s="1074" t="str">
        <f>IF(ISTEXT(T77),T77,(T77/T22)*V22)</f>
        <v/>
      </c>
      <c r="W77" s="1062" t="str">
        <f>IF(A77=W16,D77,"")</f>
        <v/>
      </c>
      <c r="X77" s="1075" t="str">
        <f>IF(A77=W16,C77,"")</f>
        <v/>
      </c>
      <c r="Y77" s="1076" t="str">
        <f>IF(ISTEXT(W77),W77,(W77/W22)*Y22)</f>
        <v/>
      </c>
      <c r="Z77" s="1062" t="str">
        <f>IF(A77=Z16,D77,"")</f>
        <v/>
      </c>
      <c r="AA77" s="1077" t="str">
        <f>IF(A77=Z16,C77,"")</f>
        <v/>
      </c>
      <c r="AB77" s="1078" t="str">
        <f>IF(ISTEXT(Z77),Z77,(Z77/Z22)*AB22)</f>
        <v/>
      </c>
      <c r="AC77" s="1062" t="str">
        <f>IF(A77=AC16,D77,"")</f>
        <v/>
      </c>
      <c r="AD77" s="1079" t="str">
        <f>IF(A77=AC16,C77,"")</f>
        <v/>
      </c>
      <c r="AE77" s="1080" t="str">
        <f>IF(ISTEXT(AC77),AC77,(AC77/AC22)*AE22)</f>
        <v/>
      </c>
      <c r="AF77" s="1062" t="str">
        <f>IF(A77=AF16,D77,"")</f>
        <v/>
      </c>
      <c r="AG77" s="1081" t="str">
        <f>IF(A77=AF16,C77,"")</f>
        <v/>
      </c>
      <c r="AH77" s="1082" t="str">
        <f>IF(ISTEXT(AF77),AF77,(AF77/AF22)*AH22)</f>
        <v/>
      </c>
      <c r="AI77" s="1062" t="str">
        <f>IF(A77=AI16,D77,"")</f>
        <v/>
      </c>
      <c r="AJ77" s="1083" t="str">
        <f>IF(A77=AI16,C77,"")</f>
        <v/>
      </c>
      <c r="AK77" s="1084" t="str">
        <f>IF(ISTEXT(AI77),AI77,(AI77/AI22)*AK22)</f>
        <v/>
      </c>
      <c r="AL77" s="1062" t="str">
        <f>IF(A77=AL16,D77,"")</f>
        <v/>
      </c>
      <c r="AM77" s="1085" t="str">
        <f>IF(A77=AL16,C77,"")</f>
        <v/>
      </c>
      <c r="AN77" s="1086" t="str">
        <f>IF(ISTEXT(AL77),AL77,(AL77/AL22)*AN22)</f>
        <v/>
      </c>
      <c r="AO77" s="1062" t="str">
        <f>IF(A77=AO16,D77,"")</f>
        <v/>
      </c>
      <c r="AP77" s="1087" t="str">
        <f>IF(A77=AO16,C77,"")</f>
        <v/>
      </c>
      <c r="AQ77" s="1088" t="str">
        <f>IF(ISTEXT(AO77),AO77,(AO77/AO22)*AQ22)</f>
        <v/>
      </c>
      <c r="AR77" s="1062" t="str">
        <f>IF(A77=AR16,D77,"")</f>
        <v/>
      </c>
      <c r="AS77" s="1089" t="str">
        <f>IF(A77=AR16,C77,"")</f>
        <v/>
      </c>
      <c r="AT77" s="1090" t="str">
        <f>IF(ISTEXT(AR77),AR77,(AR77/AR22)*AT22)</f>
        <v/>
      </c>
      <c r="AU77" s="1062" t="str">
        <f>IF(A77=AU16,D77,"")</f>
        <v/>
      </c>
      <c r="AV77" s="1091" t="str">
        <f>IF(A77=AU16,C77,"")</f>
        <v/>
      </c>
      <c r="AW77" s="1092" t="str">
        <f>IF(ISTEXT(AU77),AU77,(AU77/AU22)*AW22)</f>
        <v/>
      </c>
    </row>
    <row r="78" spans="1:66" ht="18.75">
      <c r="A78" s="1058"/>
      <c r="B78" s="1352"/>
      <c r="C78" s="1409"/>
      <c r="D78" s="1410"/>
      <c r="E78" s="1062" t="str">
        <f>IF(A78=E16,D78,"")</f>
        <v/>
      </c>
      <c r="F78" s="1063" t="str">
        <f>IF(A78=E16,C78,"")</f>
        <v/>
      </c>
      <c r="G78" s="1064" t="str">
        <f>IF(ISTEXT(E78),E78,(E78/E22)*G22)</f>
        <v/>
      </c>
      <c r="H78" s="1062" t="str">
        <f>IF(A78=H16,D78,"")</f>
        <v/>
      </c>
      <c r="I78" s="1065" t="str">
        <f>IF(A78=H16,C78,"")</f>
        <v/>
      </c>
      <c r="J78" s="1066" t="str">
        <f>IF(ISTEXT(H78),H78,(H78/H22)*J22)</f>
        <v/>
      </c>
      <c r="K78" s="1062" t="str">
        <f>IF(A78=K16,D78,"")</f>
        <v/>
      </c>
      <c r="L78" s="1067" t="str">
        <f>IF(A78=K16,C78,"")</f>
        <v/>
      </c>
      <c r="M78" s="1068" t="str">
        <f>IF(ISTEXT(K78),K78,(K78/K22)*M22)</f>
        <v/>
      </c>
      <c r="N78" s="1062" t="str">
        <f>IF(A78=N16,D78,"")</f>
        <v/>
      </c>
      <c r="O78" s="1069" t="str">
        <f>IF(A78=N16,C78,"")</f>
        <v/>
      </c>
      <c r="P78" s="1070" t="str">
        <f>IF(ISTEXT(N78),N78,(N78/N22)*P22)</f>
        <v/>
      </c>
      <c r="Q78" s="1062" t="str">
        <f>IF(A78=Q16,D78,"")</f>
        <v/>
      </c>
      <c r="R78" s="1071" t="str">
        <f>IF(A78=Q16,C78,"")</f>
        <v/>
      </c>
      <c r="S78" s="1072" t="str">
        <f>IF(ISTEXT(Q78),Q78,(Q78/Q22)*S22)</f>
        <v/>
      </c>
      <c r="T78" s="1062" t="str">
        <f>IF(A78=T16,D78,"")</f>
        <v/>
      </c>
      <c r="U78" s="1073" t="str">
        <f>IF(A78=T16,C78,"")</f>
        <v/>
      </c>
      <c r="V78" s="1074" t="str">
        <f>IF(ISTEXT(T78),T78,(T78/T22)*V22)</f>
        <v/>
      </c>
      <c r="W78" s="1062" t="str">
        <f>IF(A78=W16,D78,"")</f>
        <v/>
      </c>
      <c r="X78" s="1075" t="str">
        <f>IF(A78=W16,C78,"")</f>
        <v/>
      </c>
      <c r="Y78" s="1076" t="str">
        <f>IF(ISTEXT(W78),W78,(W78/W22)*Y22)</f>
        <v/>
      </c>
      <c r="Z78" s="1062" t="str">
        <f>IF(A78=Z16,D78,"")</f>
        <v/>
      </c>
      <c r="AA78" s="1077" t="str">
        <f>IF(A78=Z16,C78,"")</f>
        <v/>
      </c>
      <c r="AB78" s="1078" t="str">
        <f>IF(ISTEXT(Z78),Z78,(Z78/Z22)*AB22)</f>
        <v/>
      </c>
      <c r="AC78" s="1062" t="str">
        <f>IF(A78=AC16,D78,"")</f>
        <v/>
      </c>
      <c r="AD78" s="1079" t="str">
        <f>IF(A78=AC16,C78,"")</f>
        <v/>
      </c>
      <c r="AE78" s="1080" t="str">
        <f>IF(ISTEXT(AC78),AC78,(AC78/AC22)*AE22)</f>
        <v/>
      </c>
      <c r="AF78" s="1062" t="str">
        <f>IF(A78=AF16,D78,"")</f>
        <v/>
      </c>
      <c r="AG78" s="1081" t="str">
        <f>IF(A78=AF16,C78,"")</f>
        <v/>
      </c>
      <c r="AH78" s="1082" t="str">
        <f>IF(ISTEXT(AF78),AF78,(AF78/AF22)*AH22)</f>
        <v/>
      </c>
      <c r="AI78" s="1062" t="str">
        <f>IF(A78=AI16,D78,"")</f>
        <v/>
      </c>
      <c r="AJ78" s="1083" t="str">
        <f>IF(A78=AI16,C78,"")</f>
        <v/>
      </c>
      <c r="AK78" s="1084" t="str">
        <f>IF(ISTEXT(AI78),AI78,(AI78/AI22)*AK22)</f>
        <v/>
      </c>
      <c r="AL78" s="1062" t="str">
        <f>IF(A78=AL16,D78,"")</f>
        <v/>
      </c>
      <c r="AM78" s="1085" t="str">
        <f>IF(A78=AL16,C78,"")</f>
        <v/>
      </c>
      <c r="AN78" s="1086" t="str">
        <f>IF(ISTEXT(AL78),AL78,(AL78/AL22)*AN22)</f>
        <v/>
      </c>
      <c r="AO78" s="1062" t="str">
        <f>IF(A78=AO16,D78,"")</f>
        <v/>
      </c>
      <c r="AP78" s="1087" t="str">
        <f>IF(A78=AO16,C78,"")</f>
        <v/>
      </c>
      <c r="AQ78" s="1088" t="str">
        <f>IF(ISTEXT(AO78),AO78,(AO78/AO22)*AQ22)</f>
        <v/>
      </c>
      <c r="AR78" s="1062" t="str">
        <f>IF(A78=AR16,D78,"")</f>
        <v/>
      </c>
      <c r="AS78" s="1089" t="str">
        <f>IF(A78=AR16,C78,"")</f>
        <v/>
      </c>
      <c r="AT78" s="1090" t="str">
        <f>IF(ISTEXT(AR78),AR78,(AR78/AR22)*AT22)</f>
        <v/>
      </c>
      <c r="AU78" s="1062" t="str">
        <f>IF(A78=AU16,D78,"")</f>
        <v/>
      </c>
      <c r="AV78" s="1091" t="str">
        <f>IF(A78=AU16,C78,"")</f>
        <v/>
      </c>
      <c r="AW78" s="1092" t="str">
        <f>IF(ISTEXT(AU78),AU78,(AU78/AU22)*AW22)</f>
        <v/>
      </c>
    </row>
    <row r="79" spans="1:66" ht="18.75">
      <c r="A79" s="1058"/>
      <c r="B79" s="1352"/>
      <c r="C79" s="1409"/>
      <c r="D79" s="1410"/>
      <c r="E79" s="1062" t="str">
        <f>IF(A79=E16,D79,"")</f>
        <v/>
      </c>
      <c r="F79" s="1063" t="str">
        <f>IF(A79=E16,C79,"")</f>
        <v/>
      </c>
      <c r="G79" s="1064" t="str">
        <f>IF(ISTEXT(E79),E79,(E79/E22)*G22)</f>
        <v/>
      </c>
      <c r="H79" s="1062" t="str">
        <f>IF(A79=H16,D79,"")</f>
        <v/>
      </c>
      <c r="I79" s="1065" t="str">
        <f>IF(A79=H16,C79,"")</f>
        <v/>
      </c>
      <c r="J79" s="1066" t="str">
        <f>IF(ISTEXT(H79),H79,(H79/H22)*J22)</f>
        <v/>
      </c>
      <c r="K79" s="1062" t="str">
        <f>IF(A79=K16,D79,"")</f>
        <v/>
      </c>
      <c r="L79" s="1067" t="str">
        <f>IF(A79=K16,C79,"")</f>
        <v/>
      </c>
      <c r="M79" s="1068" t="str">
        <f>IF(ISTEXT(K79),K79,(K79/K22)*M22)</f>
        <v/>
      </c>
      <c r="N79" s="1062" t="str">
        <f>IF(A79=N16,D79,"")</f>
        <v/>
      </c>
      <c r="O79" s="1069" t="str">
        <f>IF(A79=N16,C79,"")</f>
        <v/>
      </c>
      <c r="P79" s="1070" t="str">
        <f>IF(ISTEXT(N79),N79,(N79/N22)*P22)</f>
        <v/>
      </c>
      <c r="Q79" s="1062" t="str">
        <f>IF(A79=Q16,D79,"")</f>
        <v/>
      </c>
      <c r="R79" s="1071" t="str">
        <f>IF(A79=Q16,C79,"")</f>
        <v/>
      </c>
      <c r="S79" s="1072" t="str">
        <f>IF(ISTEXT(Q79),Q79,(Q79/Q22)*S22)</f>
        <v/>
      </c>
      <c r="T79" s="1062" t="str">
        <f>IF(A79=T16,D79,"")</f>
        <v/>
      </c>
      <c r="U79" s="1073" t="str">
        <f>IF(A79=T16,C79,"")</f>
        <v/>
      </c>
      <c r="V79" s="1074" t="str">
        <f>IF(ISTEXT(T79),T79,(T79/T22)*V22)</f>
        <v/>
      </c>
      <c r="W79" s="1062" t="str">
        <f>IF(A79=W16,D79,"")</f>
        <v/>
      </c>
      <c r="X79" s="1075" t="str">
        <f>IF(A79=W16,C79,"")</f>
        <v/>
      </c>
      <c r="Y79" s="1076" t="str">
        <f>IF(ISTEXT(W79),W79,(W79/W22)*Y22)</f>
        <v/>
      </c>
      <c r="Z79" s="1062" t="str">
        <f>IF(A79=Z16,D79,"")</f>
        <v/>
      </c>
      <c r="AA79" s="1077" t="str">
        <f>IF(A79=Z16,C79,"")</f>
        <v/>
      </c>
      <c r="AB79" s="1078" t="str">
        <f>IF(ISTEXT(Z79),Z79,(Z79/Z22)*AB22)</f>
        <v/>
      </c>
      <c r="AC79" s="1062" t="str">
        <f>IF(A79=AC16,D79,"")</f>
        <v/>
      </c>
      <c r="AD79" s="1079" t="str">
        <f>IF(A79=AC16,C79,"")</f>
        <v/>
      </c>
      <c r="AE79" s="1080" t="str">
        <f>IF(ISTEXT(AC79),AC79,(AC79/AC22)*AE22)</f>
        <v/>
      </c>
      <c r="AF79" s="1062" t="str">
        <f>IF(A79=AF16,D79,"")</f>
        <v/>
      </c>
      <c r="AG79" s="1081" t="str">
        <f>IF(A79=AF16,C79,"")</f>
        <v/>
      </c>
      <c r="AH79" s="1082" t="str">
        <f>IF(ISTEXT(AF79),AF79,(AF79/AF22)*AH22)</f>
        <v/>
      </c>
      <c r="AI79" s="1062" t="str">
        <f>IF(A79=AI16,D79,"")</f>
        <v/>
      </c>
      <c r="AJ79" s="1083" t="str">
        <f>IF(A79=AI16,C79,"")</f>
        <v/>
      </c>
      <c r="AK79" s="1084" t="str">
        <f>IF(ISTEXT(AI79),AI79,(AI79/AI22)*AK22)</f>
        <v/>
      </c>
      <c r="AL79" s="1062" t="str">
        <f>IF(A79=AL16,D79,"")</f>
        <v/>
      </c>
      <c r="AM79" s="1085" t="str">
        <f>IF(A79=AL16,C79,"")</f>
        <v/>
      </c>
      <c r="AN79" s="1086" t="str">
        <f>IF(ISTEXT(AL79),AL79,(AL79/AL22)*AN22)</f>
        <v/>
      </c>
      <c r="AO79" s="1062" t="str">
        <f>IF(A79=AO16,D79,"")</f>
        <v/>
      </c>
      <c r="AP79" s="1087" t="str">
        <f>IF(A79=AO16,C79,"")</f>
        <v/>
      </c>
      <c r="AQ79" s="1088" t="str">
        <f>IF(ISTEXT(AO79),AO79,(AO79/AO22)*AQ22)</f>
        <v/>
      </c>
      <c r="AR79" s="1062" t="str">
        <f>IF(A79=AR16,D79,"")</f>
        <v/>
      </c>
      <c r="AS79" s="1089" t="str">
        <f>IF(A79=AR16,C79,"")</f>
        <v/>
      </c>
      <c r="AT79" s="1090" t="str">
        <f>IF(ISTEXT(AR79),AR79,(AR79/AR22)*AT22)</f>
        <v/>
      </c>
      <c r="AU79" s="1062" t="str">
        <f>IF(A79=AU16,D79,"")</f>
        <v/>
      </c>
      <c r="AV79" s="1091" t="str">
        <f>IF(A79=AU16,C79,"")</f>
        <v/>
      </c>
      <c r="AW79" s="1092" t="str">
        <f>IF(ISTEXT(AU79),AU79,(AU79/AU22)*AW22)</f>
        <v/>
      </c>
    </row>
    <row r="80" spans="1:66" ht="18.75">
      <c r="A80" s="1058"/>
      <c r="B80" s="1352"/>
      <c r="C80" s="1409"/>
      <c r="D80" s="1410"/>
      <c r="E80" s="1062" t="str">
        <f>IF(A80=E16,D80,"")</f>
        <v/>
      </c>
      <c r="F80" s="1063" t="str">
        <f>IF(A80=E16,C80,"")</f>
        <v/>
      </c>
      <c r="G80" s="1064" t="str">
        <f>IF(ISTEXT(E80),E80,(E80/E22)*G22)</f>
        <v/>
      </c>
      <c r="H80" s="1062" t="str">
        <f>IF(A80=H16,D80,"")</f>
        <v/>
      </c>
      <c r="I80" s="1065" t="str">
        <f>IF(A80=H16,C80,"")</f>
        <v/>
      </c>
      <c r="J80" s="1066" t="str">
        <f>IF(ISTEXT(H80),H80,(H80/H22)*J22)</f>
        <v/>
      </c>
      <c r="K80" s="1062" t="str">
        <f>IF(A80=K16,D80,"")</f>
        <v/>
      </c>
      <c r="L80" s="1067" t="str">
        <f>IF(A80=K16,C80,"")</f>
        <v/>
      </c>
      <c r="M80" s="1068" t="str">
        <f>IF(ISTEXT(K80),K80,(K80/K22)*M22)</f>
        <v/>
      </c>
      <c r="N80" s="1062" t="str">
        <f>IF(A80=N16,D80,"")</f>
        <v/>
      </c>
      <c r="O80" s="1069" t="str">
        <f>IF(A80=N16,C80,"")</f>
        <v/>
      </c>
      <c r="P80" s="1070" t="str">
        <f>IF(ISTEXT(N80),N80,(N80/N22)*P22)</f>
        <v/>
      </c>
      <c r="Q80" s="1062" t="str">
        <f>IF(A80=Q16,D80,"")</f>
        <v/>
      </c>
      <c r="R80" s="1071" t="str">
        <f>IF(A80=Q16,C80,"")</f>
        <v/>
      </c>
      <c r="S80" s="1072" t="str">
        <f>IF(ISTEXT(Q80),Q80,(Q80/Q22)*S22)</f>
        <v/>
      </c>
      <c r="T80" s="1062" t="str">
        <f>IF(A80=T16,D80,"")</f>
        <v/>
      </c>
      <c r="U80" s="1073" t="str">
        <f>IF(A80=T16,C80,"")</f>
        <v/>
      </c>
      <c r="V80" s="1074" t="str">
        <f>IF(ISTEXT(T80),T80,(T80/T22)*V22)</f>
        <v/>
      </c>
      <c r="W80" s="1062" t="str">
        <f>IF(A80=W16,D80,"")</f>
        <v/>
      </c>
      <c r="X80" s="1075" t="str">
        <f>IF(A80=W16,C80,"")</f>
        <v/>
      </c>
      <c r="Y80" s="1076" t="str">
        <f>IF(ISTEXT(W80),W80,(W80/W22)*Y22)</f>
        <v/>
      </c>
      <c r="Z80" s="1062" t="str">
        <f>IF(A80=Z16,D80,"")</f>
        <v/>
      </c>
      <c r="AA80" s="1077" t="str">
        <f>IF(A80=Z16,C80,"")</f>
        <v/>
      </c>
      <c r="AB80" s="1078" t="str">
        <f>IF(ISTEXT(Z80),Z80,(Z80/Z22)*AB22)</f>
        <v/>
      </c>
      <c r="AC80" s="1062" t="str">
        <f>IF(A80=AC16,D80,"")</f>
        <v/>
      </c>
      <c r="AD80" s="1079" t="str">
        <f>IF(A80=AC16,C80,"")</f>
        <v/>
      </c>
      <c r="AE80" s="1080" t="str">
        <f>IF(ISTEXT(AC80),AC80,(AC80/AC22)*AE22)</f>
        <v/>
      </c>
      <c r="AF80" s="1062" t="str">
        <f>IF(A80=AF16,D80,"")</f>
        <v/>
      </c>
      <c r="AG80" s="1081" t="str">
        <f>IF(A80=AF16,C80,"")</f>
        <v/>
      </c>
      <c r="AH80" s="1082" t="str">
        <f>IF(ISTEXT(AF80),AF80,(AF80/AF22)*AH22)</f>
        <v/>
      </c>
      <c r="AI80" s="1062" t="str">
        <f>IF(A80=AI16,D80,"")</f>
        <v/>
      </c>
      <c r="AJ80" s="1083" t="str">
        <f>IF(A80=AI16,C80,"")</f>
        <v/>
      </c>
      <c r="AK80" s="1084" t="str">
        <f>IF(ISTEXT(AI80),AI80,(AI80/AI22)*AK22)</f>
        <v/>
      </c>
      <c r="AL80" s="1062" t="str">
        <f>IF(A80=AL16,D80,"")</f>
        <v/>
      </c>
      <c r="AM80" s="1085" t="str">
        <f>IF(A80=AL16,C80,"")</f>
        <v/>
      </c>
      <c r="AN80" s="1086" t="str">
        <f>IF(ISTEXT(AL80),AL80,(AL80/AL22)*AN22)</f>
        <v/>
      </c>
      <c r="AO80" s="1062" t="str">
        <f>IF(A80=AO16,D80,"")</f>
        <v/>
      </c>
      <c r="AP80" s="1087" t="str">
        <f>IF(A80=AO16,C80,"")</f>
        <v/>
      </c>
      <c r="AQ80" s="1088" t="str">
        <f>IF(ISTEXT(AO80),AO80,(AO80/AO22)*AQ22)</f>
        <v/>
      </c>
      <c r="AR80" s="1062" t="str">
        <f>IF(A80=AR16,D80,"")</f>
        <v/>
      </c>
      <c r="AS80" s="1089" t="str">
        <f>IF(A80=AR16,C80,"")</f>
        <v/>
      </c>
      <c r="AT80" s="1090" t="str">
        <f>IF(ISTEXT(AR80),AR80,(AR80/AR22)*AT22)</f>
        <v/>
      </c>
      <c r="AU80" s="1062" t="str">
        <f>IF(A80=AU16,D80,"")</f>
        <v/>
      </c>
      <c r="AV80" s="1091" t="str">
        <f>IF(A80=AU16,C80,"")</f>
        <v/>
      </c>
      <c r="AW80" s="1092" t="str">
        <f>IF(ISTEXT(AU80),AU80,(AU80/AU22)*AW22)</f>
        <v/>
      </c>
    </row>
    <row r="81" spans="1:49" ht="18.75">
      <c r="A81" s="1058"/>
      <c r="B81" s="1352"/>
      <c r="C81" s="1409"/>
      <c r="D81" s="1410"/>
      <c r="E81" s="1062" t="str">
        <f>IF(A81=E16,D81,"")</f>
        <v/>
      </c>
      <c r="F81" s="1063" t="str">
        <f>IF(A81=E16,C81,"")</f>
        <v/>
      </c>
      <c r="G81" s="1064" t="str">
        <f>IF(ISTEXT(E81),E81,(E81/E22)*G22)</f>
        <v/>
      </c>
      <c r="H81" s="1062" t="str">
        <f>IF(A81=H16,D81,"")</f>
        <v/>
      </c>
      <c r="I81" s="1065" t="str">
        <f>IF(A81=H16,C81,"")</f>
        <v/>
      </c>
      <c r="J81" s="1066" t="str">
        <f>IF(ISTEXT(H81),H81,(H81/H22)*J22)</f>
        <v/>
      </c>
      <c r="K81" s="1062" t="str">
        <f>IF(A81=K16,D81,"")</f>
        <v/>
      </c>
      <c r="L81" s="1067" t="str">
        <f>IF(A81=K16,C81,"")</f>
        <v/>
      </c>
      <c r="M81" s="1068" t="str">
        <f>IF(ISTEXT(K81),K81,(K81/K22)*M22)</f>
        <v/>
      </c>
      <c r="N81" s="1062" t="str">
        <f>IF(A81=N16,D81,"")</f>
        <v/>
      </c>
      <c r="O81" s="1069" t="str">
        <f>IF(A81=N16,C81,"")</f>
        <v/>
      </c>
      <c r="P81" s="1070" t="str">
        <f>IF(ISTEXT(N81),N81,(N81/N22)*P22)</f>
        <v/>
      </c>
      <c r="Q81" s="1062" t="str">
        <f>IF(A81=Q16,D81,"")</f>
        <v/>
      </c>
      <c r="R81" s="1071" t="str">
        <f>IF(A81=Q16,C81,"")</f>
        <v/>
      </c>
      <c r="S81" s="1072" t="str">
        <f>IF(ISTEXT(Q81),Q81,(Q81/Q22)*S22)</f>
        <v/>
      </c>
      <c r="T81" s="1062" t="str">
        <f>IF(A81=T16,D81,"")</f>
        <v/>
      </c>
      <c r="U81" s="1073" t="str">
        <f>IF(A81=T16,C81,"")</f>
        <v/>
      </c>
      <c r="V81" s="1074" t="str">
        <f>IF(ISTEXT(T81),T81,(T81/T22)*V22)</f>
        <v/>
      </c>
      <c r="W81" s="1062" t="str">
        <f>IF(A81=W16,D81,"")</f>
        <v/>
      </c>
      <c r="X81" s="1075" t="str">
        <f>IF(A81=W16,C81,"")</f>
        <v/>
      </c>
      <c r="Y81" s="1076" t="str">
        <f>IF(ISTEXT(W81),W81,(W81/W22)*Y22)</f>
        <v/>
      </c>
      <c r="Z81" s="1062" t="str">
        <f>IF(A81=Z16,D81,"")</f>
        <v/>
      </c>
      <c r="AA81" s="1077" t="str">
        <f>IF(A81=Z16,C81,"")</f>
        <v/>
      </c>
      <c r="AB81" s="1078" t="str">
        <f>IF(ISTEXT(Z81),Z81,(Z81/Z22)*AB22)</f>
        <v/>
      </c>
      <c r="AC81" s="1062" t="str">
        <f>IF(A81=AC16,D81,"")</f>
        <v/>
      </c>
      <c r="AD81" s="1079" t="str">
        <f>IF(A81=AC16,C81,"")</f>
        <v/>
      </c>
      <c r="AE81" s="1080" t="str">
        <f>IF(ISTEXT(AC81),AC81,(AC81/AC22)*AE22)</f>
        <v/>
      </c>
      <c r="AF81" s="1062" t="str">
        <f>IF(A81=AF16,D81,"")</f>
        <v/>
      </c>
      <c r="AG81" s="1081" t="str">
        <f>IF(A81=AF16,C81,"")</f>
        <v/>
      </c>
      <c r="AH81" s="1082" t="str">
        <f>IF(ISTEXT(AF81),AF81,(AF81/AF22)*AH22)</f>
        <v/>
      </c>
      <c r="AI81" s="1062" t="str">
        <f>IF(A81=AI16,D81,"")</f>
        <v/>
      </c>
      <c r="AJ81" s="1083" t="str">
        <f>IF(A81=AI16,C81,"")</f>
        <v/>
      </c>
      <c r="AK81" s="1084" t="str">
        <f>IF(ISTEXT(AI81),AI81,(AI81/AI22)*AK22)</f>
        <v/>
      </c>
      <c r="AL81" s="1062" t="str">
        <f>IF(A81=AL16,D81,"")</f>
        <v/>
      </c>
      <c r="AM81" s="1085" t="str">
        <f>IF(A81=AL16,C81,"")</f>
        <v/>
      </c>
      <c r="AN81" s="1086" t="str">
        <f>IF(ISTEXT(AL81),AL81,(AL81/AL22)*AN22)</f>
        <v/>
      </c>
      <c r="AO81" s="1062" t="str">
        <f>IF(A81=AO16,D81,"")</f>
        <v/>
      </c>
      <c r="AP81" s="1087" t="str">
        <f>IF(A81=AO16,C81,"")</f>
        <v/>
      </c>
      <c r="AQ81" s="1088" t="str">
        <f>IF(ISTEXT(AO81),AO81,(AO81/AO22)*AQ22)</f>
        <v/>
      </c>
      <c r="AR81" s="1062" t="str">
        <f>IF(A81=AR16,D81,"")</f>
        <v/>
      </c>
      <c r="AS81" s="1089" t="str">
        <f>IF(A81=AR16,C81,"")</f>
        <v/>
      </c>
      <c r="AT81" s="1090" t="str">
        <f>IF(ISTEXT(AR81),AR81,(AR81/AR22)*AT22)</f>
        <v/>
      </c>
      <c r="AU81" s="1062" t="str">
        <f>IF(A81=AU16,D81,"")</f>
        <v/>
      </c>
      <c r="AV81" s="1091" t="str">
        <f>IF(A81=AU16,C81,"")</f>
        <v/>
      </c>
      <c r="AW81" s="1092" t="str">
        <f>IF(ISTEXT(AU81),AU81,(AU81/AU22)*AW22)</f>
        <v/>
      </c>
    </row>
    <row r="82" spans="1:49" ht="18.75">
      <c r="A82" s="1058"/>
      <c r="B82" s="1352"/>
      <c r="C82" s="1409"/>
      <c r="D82" s="1410"/>
      <c r="E82" s="1062" t="str">
        <f>IF(A82=E16,D82,"")</f>
        <v/>
      </c>
      <c r="F82" s="1063" t="str">
        <f>IF(A82=E16,C82,"")</f>
        <v/>
      </c>
      <c r="G82" s="1064" t="str">
        <f>IF(ISTEXT(E82),E82,(E82/E22)*G22)</f>
        <v/>
      </c>
      <c r="H82" s="1062" t="str">
        <f>IF(A82=H16,D82,"")</f>
        <v/>
      </c>
      <c r="I82" s="1065" t="str">
        <f>IF(A82=H16,C82,"")</f>
        <v/>
      </c>
      <c r="J82" s="1066" t="str">
        <f>IF(ISTEXT(H82),H82,(H82/H22)*J22)</f>
        <v/>
      </c>
      <c r="K82" s="1062" t="str">
        <f>IF(A82=K16,D82,"")</f>
        <v/>
      </c>
      <c r="L82" s="1067" t="str">
        <f>IF(A82=K16,C82,"")</f>
        <v/>
      </c>
      <c r="M82" s="1068" t="str">
        <f>IF(ISTEXT(K82),K82,(K82/K22)*M22)</f>
        <v/>
      </c>
      <c r="N82" s="1062" t="str">
        <f>IF(A82=N16,D82,"")</f>
        <v/>
      </c>
      <c r="O82" s="1069" t="str">
        <f>IF(A82=N16,C82,"")</f>
        <v/>
      </c>
      <c r="P82" s="1070" t="str">
        <f>IF(ISTEXT(N82),N82,(N82/N22)*P22)</f>
        <v/>
      </c>
      <c r="Q82" s="1062" t="str">
        <f>IF(A82=Q16,D82,"")</f>
        <v/>
      </c>
      <c r="R82" s="1071" t="str">
        <f>IF(A82=Q16,C82,"")</f>
        <v/>
      </c>
      <c r="S82" s="1072" t="str">
        <f>IF(ISTEXT(Q82),Q82,(Q82/Q22)*S22)</f>
        <v/>
      </c>
      <c r="T82" s="1062" t="str">
        <f>IF(A82=T16,D82,"")</f>
        <v/>
      </c>
      <c r="U82" s="1073" t="str">
        <f>IF(A82=T16,C82,"")</f>
        <v/>
      </c>
      <c r="V82" s="1074" t="str">
        <f>IF(ISTEXT(T82),T82,(T82/T22)*V22)</f>
        <v/>
      </c>
      <c r="W82" s="1062" t="str">
        <f>IF(A82=W16,D82,"")</f>
        <v/>
      </c>
      <c r="X82" s="1075" t="str">
        <f>IF(A82=W16,C82,"")</f>
        <v/>
      </c>
      <c r="Y82" s="1076" t="str">
        <f>IF(ISTEXT(W82),W82,(W82/W22)*Y22)</f>
        <v/>
      </c>
      <c r="Z82" s="1062" t="str">
        <f>IF(A82=Z16,D82,"")</f>
        <v/>
      </c>
      <c r="AA82" s="1077" t="str">
        <f>IF(A82=Z16,C82,"")</f>
        <v/>
      </c>
      <c r="AB82" s="1078" t="str">
        <f>IF(ISTEXT(Z82),Z82,(Z82/Z22)*AB22)</f>
        <v/>
      </c>
      <c r="AC82" s="1062" t="str">
        <f>IF(A82=AC16,D82,"")</f>
        <v/>
      </c>
      <c r="AD82" s="1079" t="str">
        <f>IF(A82=AC16,C82,"")</f>
        <v/>
      </c>
      <c r="AE82" s="1080" t="str">
        <f>IF(ISTEXT(AC82),AC82,(AC82/AC22)*AE22)</f>
        <v/>
      </c>
      <c r="AF82" s="1062" t="str">
        <f>IF(A82=AF16,D82,"")</f>
        <v/>
      </c>
      <c r="AG82" s="1081" t="str">
        <f>IF(A82=AF16,C82,"")</f>
        <v/>
      </c>
      <c r="AH82" s="1082" t="str">
        <f>IF(ISTEXT(AF82),AF82,(AF82/AF22)*AH22)</f>
        <v/>
      </c>
      <c r="AI82" s="1062" t="str">
        <f>IF(A82=AI16,D82,"")</f>
        <v/>
      </c>
      <c r="AJ82" s="1083" t="str">
        <f>IF(A82=AI16,C82,"")</f>
        <v/>
      </c>
      <c r="AK82" s="1084" t="str">
        <f>IF(ISTEXT(AI82),AI82,(AI82/AI22)*AK22)</f>
        <v/>
      </c>
      <c r="AL82" s="1062" t="str">
        <f>IF(A82=AL16,D82,"")</f>
        <v/>
      </c>
      <c r="AM82" s="1085" t="str">
        <f>IF(A82=AL16,C82,"")</f>
        <v/>
      </c>
      <c r="AN82" s="1086" t="str">
        <f>IF(ISTEXT(AL82),AL82,(AL82/AL22)*AN22)</f>
        <v/>
      </c>
      <c r="AO82" s="1062" t="str">
        <f>IF(A82=AO16,D82,"")</f>
        <v/>
      </c>
      <c r="AP82" s="1087" t="str">
        <f>IF(A82=AO16,C82,"")</f>
        <v/>
      </c>
      <c r="AQ82" s="1088" t="str">
        <f>IF(ISTEXT(AO82),AO82,(AO82/AO22)*AQ22)</f>
        <v/>
      </c>
      <c r="AR82" s="1062" t="str">
        <f>IF(A82=AR16,D82,"")</f>
        <v/>
      </c>
      <c r="AS82" s="1089" t="str">
        <f>IF(A82=AR16,C82,"")</f>
        <v/>
      </c>
      <c r="AT82" s="1090" t="str">
        <f>IF(ISTEXT(AR82),AR82,(AR82/AR22)*AT22)</f>
        <v/>
      </c>
      <c r="AU82" s="1062" t="str">
        <f>IF(A82=AU16,D82,"")</f>
        <v/>
      </c>
      <c r="AV82" s="1091" t="str">
        <f>IF(A82=AU16,C82,"")</f>
        <v/>
      </c>
      <c r="AW82" s="1092" t="str">
        <f>IF(ISTEXT(AU82),AU82,(AU82/AU22)*AW22)</f>
        <v/>
      </c>
    </row>
    <row r="83" spans="1:49" ht="18.75">
      <c r="A83" s="1058"/>
      <c r="B83" s="1352"/>
      <c r="C83" s="1409"/>
      <c r="D83" s="1410"/>
      <c r="E83" s="1062" t="str">
        <f>IF(A83=E16,D83,"")</f>
        <v/>
      </c>
      <c r="F83" s="1063" t="str">
        <f>IF(A83=E16,C83,"")</f>
        <v/>
      </c>
      <c r="G83" s="1064" t="str">
        <f>IF(ISTEXT(E83),E83,(E83/E22)*G22)</f>
        <v/>
      </c>
      <c r="H83" s="1062" t="str">
        <f>IF(A83=H16,D83,"")</f>
        <v/>
      </c>
      <c r="I83" s="1065" t="str">
        <f>IF(A83=H16,C83,"")</f>
        <v/>
      </c>
      <c r="J83" s="1066" t="str">
        <f>IF(ISTEXT(H83),H83,(H83/H22)*J22)</f>
        <v/>
      </c>
      <c r="K83" s="1062" t="str">
        <f>IF(A83=K16,D83,"")</f>
        <v/>
      </c>
      <c r="L83" s="1067" t="str">
        <f>IF(A83=K16,C83,"")</f>
        <v/>
      </c>
      <c r="M83" s="1068" t="str">
        <f>IF(ISTEXT(K83),K83,(K83/K22)*M22)</f>
        <v/>
      </c>
      <c r="N83" s="1062" t="str">
        <f>IF(A83=N16,D83,"")</f>
        <v/>
      </c>
      <c r="O83" s="1069" t="str">
        <f>IF(A83=N16,C83,"")</f>
        <v/>
      </c>
      <c r="P83" s="1070" t="str">
        <f>IF(ISTEXT(N83),N83,(N83/N22)*P22)</f>
        <v/>
      </c>
      <c r="Q83" s="1062" t="str">
        <f>IF(A83=Q16,D83,"")</f>
        <v/>
      </c>
      <c r="R83" s="1071" t="str">
        <f>IF(A83=Q16,C83,"")</f>
        <v/>
      </c>
      <c r="S83" s="1072" t="str">
        <f>IF(ISTEXT(Q83),Q83,(Q83/Q22)*S22)</f>
        <v/>
      </c>
      <c r="T83" s="1062" t="str">
        <f>IF(A83=T16,D83,"")</f>
        <v/>
      </c>
      <c r="U83" s="1073" t="str">
        <f>IF(A83=T16,C83,"")</f>
        <v/>
      </c>
      <c r="V83" s="1074" t="str">
        <f>IF(ISTEXT(T83),T83,(T83/T22)*V22)</f>
        <v/>
      </c>
      <c r="W83" s="1062" t="str">
        <f>IF(A83=W16,D83,"")</f>
        <v/>
      </c>
      <c r="X83" s="1075" t="str">
        <f>IF(A83=W16,C83,"")</f>
        <v/>
      </c>
      <c r="Y83" s="1076" t="str">
        <f>IF(ISTEXT(W83),W83,(W83/W22)*Y22)</f>
        <v/>
      </c>
      <c r="Z83" s="1062" t="str">
        <f>IF(A83=Z16,D83,"")</f>
        <v/>
      </c>
      <c r="AA83" s="1077" t="str">
        <f>IF(A83=Z16,C83,"")</f>
        <v/>
      </c>
      <c r="AB83" s="1078" t="str">
        <f>IF(ISTEXT(Z83),Z83,(Z83/Z22)*AB22)</f>
        <v/>
      </c>
      <c r="AC83" s="1062" t="str">
        <f>IF(A83=AC16,D83,"")</f>
        <v/>
      </c>
      <c r="AD83" s="1079" t="str">
        <f>IF(A83=AC16,C83,"")</f>
        <v/>
      </c>
      <c r="AE83" s="1080" t="str">
        <f>IF(ISTEXT(AC83),AC83,(AC83/AC22)*AE22)</f>
        <v/>
      </c>
      <c r="AF83" s="1062" t="str">
        <f>IF(A83=AF16,D83,"")</f>
        <v/>
      </c>
      <c r="AG83" s="1081" t="str">
        <f>IF(A83=AF16,C83,"")</f>
        <v/>
      </c>
      <c r="AH83" s="1082" t="str">
        <f>IF(ISTEXT(AF83),AF83,(AF83/AF22)*AH22)</f>
        <v/>
      </c>
      <c r="AI83" s="1062" t="str">
        <f>IF(A83=AI16,D83,"")</f>
        <v/>
      </c>
      <c r="AJ83" s="1083" t="str">
        <f>IF(A83=AI16,C83,"")</f>
        <v/>
      </c>
      <c r="AK83" s="1084" t="str">
        <f>IF(ISTEXT(AI83),AI83,(AI83/AI22)*AK22)</f>
        <v/>
      </c>
      <c r="AL83" s="1062" t="str">
        <f>IF(A83=AL16,D83,"")</f>
        <v/>
      </c>
      <c r="AM83" s="1085" t="str">
        <f>IF(A83=AL16,C83,"")</f>
        <v/>
      </c>
      <c r="AN83" s="1086" t="str">
        <f>IF(ISTEXT(AL83),AL83,(AL83/AL22)*AN22)</f>
        <v/>
      </c>
      <c r="AO83" s="1062" t="str">
        <f>IF(A83=AO16,D83,"")</f>
        <v/>
      </c>
      <c r="AP83" s="1087" t="str">
        <f>IF(A83=AO16,C83,"")</f>
        <v/>
      </c>
      <c r="AQ83" s="1088" t="str">
        <f>IF(ISTEXT(AO83),AO83,(AO83/AO22)*AQ22)</f>
        <v/>
      </c>
      <c r="AR83" s="1062" t="str">
        <f>IF(A83=AR16,D83,"")</f>
        <v/>
      </c>
      <c r="AS83" s="1089" t="str">
        <f>IF(A83=AR16,C83,"")</f>
        <v/>
      </c>
      <c r="AT83" s="1090" t="str">
        <f>IF(ISTEXT(AR83),AR83,(AR83/AR22)*AT22)</f>
        <v/>
      </c>
      <c r="AU83" s="1062" t="str">
        <f>IF(A83=AU16,D83,"")</f>
        <v/>
      </c>
      <c r="AV83" s="1091" t="str">
        <f>IF(A83=AU16,C83,"")</f>
        <v/>
      </c>
      <c r="AW83" s="1092" t="str">
        <f>IF(ISTEXT(AU83),AU83,(AU83/AU22)*AW22)</f>
        <v/>
      </c>
    </row>
    <row r="84" spans="1:49" ht="18.75">
      <c r="A84" s="1058"/>
      <c r="B84" s="1352"/>
      <c r="C84" s="1409"/>
      <c r="D84" s="1410"/>
      <c r="E84" s="1062" t="str">
        <f>IF(A84=E16,D84,"")</f>
        <v/>
      </c>
      <c r="F84" s="1063" t="str">
        <f>IF(A84=E16,C84,"")</f>
        <v/>
      </c>
      <c r="G84" s="1064" t="str">
        <f>IF(ISTEXT(E84),E84,(E84/E22)*G22)</f>
        <v/>
      </c>
      <c r="H84" s="1062" t="str">
        <f>IF(A84=H16,D84,"")</f>
        <v/>
      </c>
      <c r="I84" s="1065" t="str">
        <f>IF(A84=H16,C84,"")</f>
        <v/>
      </c>
      <c r="J84" s="1066" t="str">
        <f>IF(ISTEXT(H84),H84,(H84/H22)*J22)</f>
        <v/>
      </c>
      <c r="K84" s="1062" t="str">
        <f>IF(A84=K16,D84,"")</f>
        <v/>
      </c>
      <c r="L84" s="1067" t="str">
        <f>IF(A84=K16,C84,"")</f>
        <v/>
      </c>
      <c r="M84" s="1068" t="str">
        <f>IF(ISTEXT(K84),K84,(K84/K22)*M22)</f>
        <v/>
      </c>
      <c r="N84" s="1062" t="str">
        <f>IF(A84=N16,D84,"")</f>
        <v/>
      </c>
      <c r="O84" s="1069" t="str">
        <f>IF(A84=N16,C84,"")</f>
        <v/>
      </c>
      <c r="P84" s="1070" t="str">
        <f>IF(ISTEXT(N84),N84,(N84/N22)*P22)</f>
        <v/>
      </c>
      <c r="Q84" s="1062" t="str">
        <f>IF(A84=Q16,D84,"")</f>
        <v/>
      </c>
      <c r="R84" s="1071" t="str">
        <f>IF(A84=Q16,C84,"")</f>
        <v/>
      </c>
      <c r="S84" s="1072" t="str">
        <f>IF(ISTEXT(Q84),Q84,(Q84/Q22)*S22)</f>
        <v/>
      </c>
      <c r="T84" s="1062" t="str">
        <f>IF(A84=T16,D84,"")</f>
        <v/>
      </c>
      <c r="U84" s="1073" t="str">
        <f>IF(A84=T16,C84,"")</f>
        <v/>
      </c>
      <c r="V84" s="1074" t="str">
        <f>IF(ISTEXT(T84),T84,(T84/T22)*V22)</f>
        <v/>
      </c>
      <c r="W84" s="1062" t="str">
        <f>IF(A84=W16,D84,"")</f>
        <v/>
      </c>
      <c r="X84" s="1075" t="str">
        <f>IF(A84=W16,C84,"")</f>
        <v/>
      </c>
      <c r="Y84" s="1076" t="str">
        <f>IF(ISTEXT(W84),W84,(W84/W22)*Y22)</f>
        <v/>
      </c>
      <c r="Z84" s="1062" t="str">
        <f>IF(A84=Z16,D84,"")</f>
        <v/>
      </c>
      <c r="AA84" s="1077" t="str">
        <f>IF(A84=Z16,C84,"")</f>
        <v/>
      </c>
      <c r="AB84" s="1078" t="str">
        <f>IF(ISTEXT(Z84),Z84,(Z84/Z22)*AB22)</f>
        <v/>
      </c>
      <c r="AC84" s="1062" t="str">
        <f>IF(A84=AC16,D84,"")</f>
        <v/>
      </c>
      <c r="AD84" s="1079" t="str">
        <f>IF(A84=AC16,C84,"")</f>
        <v/>
      </c>
      <c r="AE84" s="1080" t="str">
        <f>IF(ISTEXT(AC84),AC84,(AC84/AC22)*AE22)</f>
        <v/>
      </c>
      <c r="AF84" s="1062" t="str">
        <f>IF(A84=AF16,D84,"")</f>
        <v/>
      </c>
      <c r="AG84" s="1081" t="str">
        <f>IF(A84=AF16,C84,"")</f>
        <v/>
      </c>
      <c r="AH84" s="1082" t="str">
        <f>IF(ISTEXT(AF84),AF84,(AF84/AF22)*AH22)</f>
        <v/>
      </c>
      <c r="AI84" s="1062" t="str">
        <f>IF(A84=AI16,D84,"")</f>
        <v/>
      </c>
      <c r="AJ84" s="1083" t="str">
        <f>IF(A84=AI16,C84,"")</f>
        <v/>
      </c>
      <c r="AK84" s="1084" t="str">
        <f>IF(ISTEXT(AI84),AI84,(AI84/AI22)*AK22)</f>
        <v/>
      </c>
      <c r="AL84" s="1062" t="str">
        <f>IF(A84=AL16,D84,"")</f>
        <v/>
      </c>
      <c r="AM84" s="1085" t="str">
        <f>IF(A84=AL16,C84,"")</f>
        <v/>
      </c>
      <c r="AN84" s="1086" t="str">
        <f>IF(ISTEXT(AL84),AL84,(AL84/AL22)*AN22)</f>
        <v/>
      </c>
      <c r="AO84" s="1062" t="str">
        <f>IF(A84=AO16,D84,"")</f>
        <v/>
      </c>
      <c r="AP84" s="1087" t="str">
        <f>IF(A84=AO16,C84,"")</f>
        <v/>
      </c>
      <c r="AQ84" s="1088" t="str">
        <f>IF(ISTEXT(AO84),AO84,(AO84/AO22)*AQ22)</f>
        <v/>
      </c>
      <c r="AR84" s="1062" t="str">
        <f>IF(A84=AR16,D84,"")</f>
        <v/>
      </c>
      <c r="AS84" s="1089" t="str">
        <f>IF(A84=AR16,C84,"")</f>
        <v/>
      </c>
      <c r="AT84" s="1090" t="str">
        <f>IF(ISTEXT(AR84),AR84,(AR84/AR22)*AT22)</f>
        <v/>
      </c>
      <c r="AU84" s="1062" t="str">
        <f>IF(A84=AU16,D84,"")</f>
        <v/>
      </c>
      <c r="AV84" s="1091" t="str">
        <f>IF(A84=AU16,C84,"")</f>
        <v/>
      </c>
      <c r="AW84" s="1092" t="str">
        <f>IF(ISTEXT(AU84),AU84,(AU84/AU22)*AW22)</f>
        <v/>
      </c>
    </row>
    <row r="85" spans="1:49" ht="18.75">
      <c r="A85" s="1058"/>
      <c r="B85" s="1352"/>
      <c r="C85" s="1409"/>
      <c r="D85" s="1410"/>
      <c r="E85" s="1062" t="str">
        <f>IF(A85=E16,D85,"")</f>
        <v/>
      </c>
      <c r="F85" s="1063" t="str">
        <f>IF(A85=E16,C85,"")</f>
        <v/>
      </c>
      <c r="G85" s="1064" t="str">
        <f>IF(ISTEXT(E85),E85,(E85/E22)*G22)</f>
        <v/>
      </c>
      <c r="H85" s="1062" t="str">
        <f>IF(A85=H16,D85,"")</f>
        <v/>
      </c>
      <c r="I85" s="1065" t="str">
        <f>IF(A85=H16,C85,"")</f>
        <v/>
      </c>
      <c r="J85" s="1066" t="str">
        <f>IF(ISTEXT(H85),H85,(H85/H22)*J22)</f>
        <v/>
      </c>
      <c r="K85" s="1062" t="str">
        <f>IF(A85=K16,D85,"")</f>
        <v/>
      </c>
      <c r="L85" s="1067" t="str">
        <f>IF(A85=K16,C85,"")</f>
        <v/>
      </c>
      <c r="M85" s="1068" t="str">
        <f>IF(ISTEXT(K85),K85,(K85/K22)*M22)</f>
        <v/>
      </c>
      <c r="N85" s="1062" t="str">
        <f>IF(A85=N16,D85,"")</f>
        <v/>
      </c>
      <c r="O85" s="1069" t="str">
        <f>IF(A85=N16,C85,"")</f>
        <v/>
      </c>
      <c r="P85" s="1070" t="str">
        <f>IF(ISTEXT(N85),N85,(N85/N22)*P22)</f>
        <v/>
      </c>
      <c r="Q85" s="1062" t="str">
        <f>IF(A85=Q16,D85,"")</f>
        <v/>
      </c>
      <c r="R85" s="1071" t="str">
        <f>IF(A85=Q16,C85,"")</f>
        <v/>
      </c>
      <c r="S85" s="1072" t="str">
        <f>IF(ISTEXT(Q85),Q85,(Q85/Q22)*S22)</f>
        <v/>
      </c>
      <c r="T85" s="1062" t="str">
        <f>IF(A85=T16,D85,"")</f>
        <v/>
      </c>
      <c r="U85" s="1073" t="str">
        <f>IF(A85=T16,C85,"")</f>
        <v/>
      </c>
      <c r="V85" s="1074" t="str">
        <f>IF(ISTEXT(T85),T85,(T85/T22)*V22)</f>
        <v/>
      </c>
      <c r="W85" s="1062" t="str">
        <f>IF(A85=W16,D85,"")</f>
        <v/>
      </c>
      <c r="X85" s="1075" t="str">
        <f>IF(A85=W16,C85,"")</f>
        <v/>
      </c>
      <c r="Y85" s="1076" t="str">
        <f>IF(ISTEXT(W85),W85,(W85/W22)*Y22)</f>
        <v/>
      </c>
      <c r="Z85" s="1062" t="str">
        <f>IF(A85=Z16,D85,"")</f>
        <v/>
      </c>
      <c r="AA85" s="1077" t="str">
        <f>IF(A85=Z16,C85,"")</f>
        <v/>
      </c>
      <c r="AB85" s="1078" t="str">
        <f>IF(ISTEXT(Z85),Z85,(Z85/Z22)*AB22)</f>
        <v/>
      </c>
      <c r="AC85" s="1062" t="str">
        <f>IF(A85=AC16,D85,"")</f>
        <v/>
      </c>
      <c r="AD85" s="1079" t="str">
        <f>IF(A85=AC16,C85,"")</f>
        <v/>
      </c>
      <c r="AE85" s="1080" t="str">
        <f>IF(ISTEXT(AC85),AC85,(AC85/AC22)*AE22)</f>
        <v/>
      </c>
      <c r="AF85" s="1062" t="str">
        <f>IF(A85=AF16,D85,"")</f>
        <v/>
      </c>
      <c r="AG85" s="1081" t="str">
        <f>IF(A85=AF16,C85,"")</f>
        <v/>
      </c>
      <c r="AH85" s="1082" t="str">
        <f>IF(ISTEXT(AF85),AF85,(AF85/AF22)*AH22)</f>
        <v/>
      </c>
      <c r="AI85" s="1062" t="str">
        <f>IF(A85=AI16,D85,"")</f>
        <v/>
      </c>
      <c r="AJ85" s="1083" t="str">
        <f>IF(A85=AI16,C85,"")</f>
        <v/>
      </c>
      <c r="AK85" s="1084" t="str">
        <f>IF(ISTEXT(AI85),AI85,(AI85/AI22)*AK22)</f>
        <v/>
      </c>
      <c r="AL85" s="1062" t="str">
        <f>IF(A85=AL16,D85,"")</f>
        <v/>
      </c>
      <c r="AM85" s="1085" t="str">
        <f>IF(A85=AL16,C85,"")</f>
        <v/>
      </c>
      <c r="AN85" s="1086" t="str">
        <f>IF(ISTEXT(AL85),AL85,(AL85/AL22)*AN22)</f>
        <v/>
      </c>
      <c r="AO85" s="1062" t="str">
        <f>IF(A85=AO16,D85,"")</f>
        <v/>
      </c>
      <c r="AP85" s="1087" t="str">
        <f>IF(A85=AO16,C85,"")</f>
        <v/>
      </c>
      <c r="AQ85" s="1088" t="str">
        <f>IF(ISTEXT(AO85),AO85,(AO85/AO22)*AQ22)</f>
        <v/>
      </c>
      <c r="AR85" s="1062" t="str">
        <f>IF(A85=AR16,D85,"")</f>
        <v/>
      </c>
      <c r="AS85" s="1089" t="str">
        <f>IF(A85=AR16,C85,"")</f>
        <v/>
      </c>
      <c r="AT85" s="1090" t="str">
        <f>IF(ISTEXT(AR85),AR85,(AR85/AR22)*AT22)</f>
        <v/>
      </c>
      <c r="AU85" s="1062" t="str">
        <f>IF(A85=AU16,D85,"")</f>
        <v/>
      </c>
      <c r="AV85" s="1091" t="str">
        <f>IF(A85=AU16,C85,"")</f>
        <v/>
      </c>
      <c r="AW85" s="1092" t="str">
        <f>IF(ISTEXT(AU85),AU85,(AU85/AU22)*AW22)</f>
        <v/>
      </c>
    </row>
    <row r="86" spans="1:49" ht="18.75">
      <c r="A86" s="1058"/>
      <c r="B86" s="1352"/>
      <c r="C86" s="1409"/>
      <c r="D86" s="1410"/>
      <c r="E86" s="1062" t="str">
        <f>IF(A86=E16,D86,"")</f>
        <v/>
      </c>
      <c r="F86" s="1063" t="str">
        <f>IF(A86=E16,C86,"")</f>
        <v/>
      </c>
      <c r="G86" s="1064" t="str">
        <f>IF(ISTEXT(E86),E86,(E86/E22)*G22)</f>
        <v/>
      </c>
      <c r="H86" s="1062" t="str">
        <f>IF(A86=H16,D86,"")</f>
        <v/>
      </c>
      <c r="I86" s="1065" t="str">
        <f>IF(A86=H16,C86,"")</f>
        <v/>
      </c>
      <c r="J86" s="1066" t="str">
        <f>IF(ISTEXT(H86),H86,(H86/H22)*J22)</f>
        <v/>
      </c>
      <c r="K86" s="1062" t="str">
        <f>IF(A86=K16,D86,"")</f>
        <v/>
      </c>
      <c r="L86" s="1067" t="str">
        <f>IF(A86=K16,C86,"")</f>
        <v/>
      </c>
      <c r="M86" s="1068" t="str">
        <f>IF(ISTEXT(K86),K86,(K86/K22)*M22)</f>
        <v/>
      </c>
      <c r="N86" s="1062" t="str">
        <f>IF(A86=N16,D86,"")</f>
        <v/>
      </c>
      <c r="O86" s="1069" t="str">
        <f>IF(A86=N16,C86,"")</f>
        <v/>
      </c>
      <c r="P86" s="1070" t="str">
        <f>IF(ISTEXT(N86),N86,(N86/N22)*P22)</f>
        <v/>
      </c>
      <c r="Q86" s="1062" t="str">
        <f>IF(A86=Q16,D86,"")</f>
        <v/>
      </c>
      <c r="R86" s="1071" t="str">
        <f>IF(A86=Q16,C86,"")</f>
        <v/>
      </c>
      <c r="S86" s="1072" t="str">
        <f>IF(ISTEXT(Q86),Q86,(Q86/Q22)*S22)</f>
        <v/>
      </c>
      <c r="T86" s="1062" t="str">
        <f>IF(A86=T16,D86,"")</f>
        <v/>
      </c>
      <c r="U86" s="1073" t="str">
        <f>IF(A86=T16,C86,"")</f>
        <v/>
      </c>
      <c r="V86" s="1074" t="str">
        <f>IF(ISTEXT(T86),T86,(T86/T22)*V22)</f>
        <v/>
      </c>
      <c r="W86" s="1062" t="str">
        <f>IF(A86=W16,D86,"")</f>
        <v/>
      </c>
      <c r="X86" s="1075" t="str">
        <f>IF(A86=W16,C86,"")</f>
        <v/>
      </c>
      <c r="Y86" s="1076" t="str">
        <f>IF(ISTEXT(W86),W86,(W86/W22)*Y22)</f>
        <v/>
      </c>
      <c r="Z86" s="1062" t="str">
        <f>IF(A86=Z16,D86,"")</f>
        <v/>
      </c>
      <c r="AA86" s="1077" t="str">
        <f>IF(A86=Z16,C86,"")</f>
        <v/>
      </c>
      <c r="AB86" s="1078" t="str">
        <f>IF(ISTEXT(Z86),Z86,(Z86/Z22)*AB22)</f>
        <v/>
      </c>
      <c r="AC86" s="1062" t="str">
        <f>IF(A86=AC16,D86,"")</f>
        <v/>
      </c>
      <c r="AD86" s="1079" t="str">
        <f>IF(A86=AC16,C86,"")</f>
        <v/>
      </c>
      <c r="AE86" s="1080" t="str">
        <f>IF(ISTEXT(AC86),AC86,(AC86/AC22)*AE22)</f>
        <v/>
      </c>
      <c r="AF86" s="1062" t="str">
        <f>IF(A86=AF16,D86,"")</f>
        <v/>
      </c>
      <c r="AG86" s="1081" t="str">
        <f>IF(A86=AF16,C86,"")</f>
        <v/>
      </c>
      <c r="AH86" s="1082" t="str">
        <f>IF(ISTEXT(AF86),AF86,(AF86/AF22)*AH22)</f>
        <v/>
      </c>
      <c r="AI86" s="1062" t="str">
        <f>IF(A86=AI16,D86,"")</f>
        <v/>
      </c>
      <c r="AJ86" s="1083" t="str">
        <f>IF(A86=AI16,C86,"")</f>
        <v/>
      </c>
      <c r="AK86" s="1084" t="str">
        <f>IF(ISTEXT(AI86),AI86,(AI86/AI22)*AK22)</f>
        <v/>
      </c>
      <c r="AL86" s="1062" t="str">
        <f>IF(A86=AL16,D86,"")</f>
        <v/>
      </c>
      <c r="AM86" s="1085" t="str">
        <f>IF(A86=AL16,C86,"")</f>
        <v/>
      </c>
      <c r="AN86" s="1086" t="str">
        <f>IF(ISTEXT(AL86),AL86,(AL86/AL22)*AN22)</f>
        <v/>
      </c>
      <c r="AO86" s="1062" t="str">
        <f>IF(A86=AO16,D86,"")</f>
        <v/>
      </c>
      <c r="AP86" s="1087" t="str">
        <f>IF(A86=AO16,C86,"")</f>
        <v/>
      </c>
      <c r="AQ86" s="1088" t="str">
        <f>IF(ISTEXT(AO86),AO86,(AO86/AO22)*AQ22)</f>
        <v/>
      </c>
      <c r="AR86" s="1062" t="str">
        <f>IF(A86=AR16,D86,"")</f>
        <v/>
      </c>
      <c r="AS86" s="1089" t="str">
        <f>IF(A86=AR16,C86,"")</f>
        <v/>
      </c>
      <c r="AT86" s="1090" t="str">
        <f>IF(ISTEXT(AR86),AR86,(AR86/AR22)*AT22)</f>
        <v/>
      </c>
      <c r="AU86" s="1062" t="str">
        <f>IF(A86=AU16,D86,"")</f>
        <v/>
      </c>
      <c r="AV86" s="1091" t="str">
        <f>IF(A86=AU16,C86,"")</f>
        <v/>
      </c>
      <c r="AW86" s="1092" t="str">
        <f>IF(ISTEXT(AU86),AU86,(AU86/AU22)*AW22)</f>
        <v/>
      </c>
    </row>
    <row r="87" spans="1:49" ht="18.75">
      <c r="A87" s="1058"/>
      <c r="B87" s="1352"/>
      <c r="C87" s="1409"/>
      <c r="D87" s="1410"/>
      <c r="E87" s="1062" t="str">
        <f>IF(A87=E16,D87,"")</f>
        <v/>
      </c>
      <c r="F87" s="1063" t="str">
        <f>IF(A87=E16,C87,"")</f>
        <v/>
      </c>
      <c r="G87" s="1064" t="str">
        <f>IF(ISTEXT(E87),E87,(E87/E22)*G22)</f>
        <v/>
      </c>
      <c r="H87" s="1062" t="str">
        <f>IF(A87=H16,D87,"")</f>
        <v/>
      </c>
      <c r="I87" s="1065" t="str">
        <f>IF(A87=H16,C87,"")</f>
        <v/>
      </c>
      <c r="J87" s="1066" t="str">
        <f>IF(ISTEXT(H87),H87,(H87/H22)*J22)</f>
        <v/>
      </c>
      <c r="K87" s="1062" t="str">
        <f>IF(A87=K16,D87,"")</f>
        <v/>
      </c>
      <c r="L87" s="1067" t="str">
        <f>IF(A87=K16,C87,"")</f>
        <v/>
      </c>
      <c r="M87" s="1068" t="str">
        <f>IF(ISTEXT(K87),K87,(K87/K22)*M22)</f>
        <v/>
      </c>
      <c r="N87" s="1062" t="str">
        <f>IF(A87=N16,D87,"")</f>
        <v/>
      </c>
      <c r="O87" s="1069" t="str">
        <f>IF(A87=N16,C87,"")</f>
        <v/>
      </c>
      <c r="P87" s="1070" t="str">
        <f>IF(ISTEXT(N87),N87,(N87/N22)*P22)</f>
        <v/>
      </c>
      <c r="Q87" s="1062" t="str">
        <f>IF(A87=Q16,D87,"")</f>
        <v/>
      </c>
      <c r="R87" s="1071" t="str">
        <f>IF(A87=Q16,C87,"")</f>
        <v/>
      </c>
      <c r="S87" s="1072" t="str">
        <f>IF(ISTEXT(Q87),Q87,(Q87/Q22)*S22)</f>
        <v/>
      </c>
      <c r="T87" s="1062" t="str">
        <f>IF(A87=T16,D87,"")</f>
        <v/>
      </c>
      <c r="U87" s="1073" t="str">
        <f>IF(A87=T16,C87,"")</f>
        <v/>
      </c>
      <c r="V87" s="1074" t="str">
        <f>IF(ISTEXT(T87),T87,(T87/T22)*V22)</f>
        <v/>
      </c>
      <c r="W87" s="1062" t="str">
        <f>IF(A87=W16,D87,"")</f>
        <v/>
      </c>
      <c r="X87" s="1075" t="str">
        <f>IF(A87=W16,C87,"")</f>
        <v/>
      </c>
      <c r="Y87" s="1076" t="str">
        <f>IF(ISTEXT(W87),W87,(W87/W22)*Y22)</f>
        <v/>
      </c>
      <c r="Z87" s="1062" t="str">
        <f>IF(A87=Z16,D87,"")</f>
        <v/>
      </c>
      <c r="AA87" s="1077" t="str">
        <f>IF(A87=Z16,C87,"")</f>
        <v/>
      </c>
      <c r="AB87" s="1078" t="str">
        <f>IF(ISTEXT(Z87),Z87,(Z87/Z22)*AB22)</f>
        <v/>
      </c>
      <c r="AC87" s="1062" t="str">
        <f>IF(A87=AC16,D87,"")</f>
        <v/>
      </c>
      <c r="AD87" s="1079" t="str">
        <f>IF(A87=AC16,C87,"")</f>
        <v/>
      </c>
      <c r="AE87" s="1080" t="str">
        <f>IF(ISTEXT(AC87),AC87,(AC87/AC22)*AE22)</f>
        <v/>
      </c>
      <c r="AF87" s="1062" t="str">
        <f>IF(A87=AF16,D87,"")</f>
        <v/>
      </c>
      <c r="AG87" s="1081" t="str">
        <f>IF(A87=AF16,C87,"")</f>
        <v/>
      </c>
      <c r="AH87" s="1082" t="str">
        <f>IF(ISTEXT(AF87),AF87,(AF87/AF22)*AH22)</f>
        <v/>
      </c>
      <c r="AI87" s="1062" t="str">
        <f>IF(A87=AI16,D87,"")</f>
        <v/>
      </c>
      <c r="AJ87" s="1083" t="str">
        <f>IF(A87=AI16,C87,"")</f>
        <v/>
      </c>
      <c r="AK87" s="1084" t="str">
        <f>IF(ISTEXT(AI87),AI87,(AI87/AI22)*AK22)</f>
        <v/>
      </c>
      <c r="AL87" s="1062" t="str">
        <f>IF(A87=AL16,D87,"")</f>
        <v/>
      </c>
      <c r="AM87" s="1085" t="str">
        <f>IF(A87=AL16,C87,"")</f>
        <v/>
      </c>
      <c r="AN87" s="1086" t="str">
        <f>IF(ISTEXT(AL87),AL87,(AL87/AL22)*AN22)</f>
        <v/>
      </c>
      <c r="AO87" s="1062" t="str">
        <f>IF(A87=AO16,D87,"")</f>
        <v/>
      </c>
      <c r="AP87" s="1087" t="str">
        <f>IF(A87=AO16,C87,"")</f>
        <v/>
      </c>
      <c r="AQ87" s="1088" t="str">
        <f>IF(ISTEXT(AO87),AO87,(AO87/AO22)*AQ22)</f>
        <v/>
      </c>
      <c r="AR87" s="1062" t="str">
        <f>IF(A87=AR16,D87,"")</f>
        <v/>
      </c>
      <c r="AS87" s="1089" t="str">
        <f>IF(A87=AR16,C87,"")</f>
        <v/>
      </c>
      <c r="AT87" s="1090" t="str">
        <f>IF(ISTEXT(AR87),AR87,(AR87/AR22)*AT22)</f>
        <v/>
      </c>
      <c r="AU87" s="1062" t="str">
        <f>IF(A87=AU16,D87,"")</f>
        <v/>
      </c>
      <c r="AV87" s="1091" t="str">
        <f>IF(A87=AU16,C87,"")</f>
        <v/>
      </c>
      <c r="AW87" s="1092" t="str">
        <f>IF(ISTEXT(AU87),AU87,(AU87/AU22)*AW22)</f>
        <v/>
      </c>
    </row>
    <row r="88" spans="1:49" ht="18.75">
      <c r="A88" s="1058"/>
      <c r="B88" s="1352"/>
      <c r="C88" s="1409"/>
      <c r="D88" s="1410"/>
      <c r="E88" s="1062" t="str">
        <f>IF(A88=E16,D88,"")</f>
        <v/>
      </c>
      <c r="F88" s="1063" t="str">
        <f>IF(A88=E16,C88,"")</f>
        <v/>
      </c>
      <c r="G88" s="1064" t="str">
        <f>IF(ISTEXT(E88),E88,(E88/E22)*G22)</f>
        <v/>
      </c>
      <c r="H88" s="1062" t="str">
        <f>IF(A88=H16,D88,"")</f>
        <v/>
      </c>
      <c r="I88" s="1065" t="str">
        <f>IF(A88=H16,C88,"")</f>
        <v/>
      </c>
      <c r="J88" s="1066" t="str">
        <f>IF(ISTEXT(H88),H88,(H88/H22)*J22)</f>
        <v/>
      </c>
      <c r="K88" s="1062" t="str">
        <f>IF(A88=K16,D88,"")</f>
        <v/>
      </c>
      <c r="L88" s="1067" t="str">
        <f>IF(A88=K16,C88,"")</f>
        <v/>
      </c>
      <c r="M88" s="1068" t="str">
        <f>IF(ISTEXT(K88),K88,(K88/K22)*M22)</f>
        <v/>
      </c>
      <c r="N88" s="1062" t="str">
        <f>IF(A88=N16,D88,"")</f>
        <v/>
      </c>
      <c r="O88" s="1069" t="str">
        <f>IF(A88=N16,C88,"")</f>
        <v/>
      </c>
      <c r="P88" s="1070" t="str">
        <f>IF(ISTEXT(N88),N88,(N88/N22)*P22)</f>
        <v/>
      </c>
      <c r="Q88" s="1062" t="str">
        <f>IF(A88=Q16,D88,"")</f>
        <v/>
      </c>
      <c r="R88" s="1071" t="str">
        <f>IF(A88=Q16,C88,"")</f>
        <v/>
      </c>
      <c r="S88" s="1072" t="str">
        <f>IF(ISTEXT(Q88),Q88,(Q88/Q22)*S22)</f>
        <v/>
      </c>
      <c r="T88" s="1062" t="str">
        <f>IF(A88=T16,D88,"")</f>
        <v/>
      </c>
      <c r="U88" s="1073" t="str">
        <f>IF(A88=T16,C88,"")</f>
        <v/>
      </c>
      <c r="V88" s="1074" t="str">
        <f>IF(ISTEXT(T88),T88,(T88/T22)*V22)</f>
        <v/>
      </c>
      <c r="W88" s="1062" t="str">
        <f>IF(A88=W16,D88,"")</f>
        <v/>
      </c>
      <c r="X88" s="1075" t="str">
        <f>IF(A88=W16,C88,"")</f>
        <v/>
      </c>
      <c r="Y88" s="1076" t="str">
        <f>IF(ISTEXT(W88),W88,(W88/W22)*Y22)</f>
        <v/>
      </c>
      <c r="Z88" s="1062" t="str">
        <f>IF(A88=Z16,D88,"")</f>
        <v/>
      </c>
      <c r="AA88" s="1077" t="str">
        <f>IF(A88=Z16,C88,"")</f>
        <v/>
      </c>
      <c r="AB88" s="1078" t="str">
        <f>IF(ISTEXT(Z88),Z88,(Z88/Z22)*AB22)</f>
        <v/>
      </c>
      <c r="AC88" s="1062" t="str">
        <f>IF(A88=AC16,D88,"")</f>
        <v/>
      </c>
      <c r="AD88" s="1079" t="str">
        <f>IF(A88=AC16,C88,"")</f>
        <v/>
      </c>
      <c r="AE88" s="1080" t="str">
        <f>IF(ISTEXT(AC88),AC88,(AC88/AC22)*AE22)</f>
        <v/>
      </c>
      <c r="AF88" s="1062" t="str">
        <f>IF(A88=AF16,D88,"")</f>
        <v/>
      </c>
      <c r="AG88" s="1081" t="str">
        <f>IF(A88=AF16,C88,"")</f>
        <v/>
      </c>
      <c r="AH88" s="1082" t="str">
        <f>IF(ISTEXT(AF88),AF88,(AF88/AF22)*AH22)</f>
        <v/>
      </c>
      <c r="AI88" s="1062" t="str">
        <f>IF(A88=AI16,D88,"")</f>
        <v/>
      </c>
      <c r="AJ88" s="1083" t="str">
        <f>IF(A88=AI16,C88,"")</f>
        <v/>
      </c>
      <c r="AK88" s="1084" t="str">
        <f>IF(ISTEXT(AI88),AI88,(AI88/AI22)*AK22)</f>
        <v/>
      </c>
      <c r="AL88" s="1062" t="str">
        <f>IF(A88=AL16,D88,"")</f>
        <v/>
      </c>
      <c r="AM88" s="1085" t="str">
        <f>IF(A88=AL16,C88,"")</f>
        <v/>
      </c>
      <c r="AN88" s="1086" t="str">
        <f>IF(ISTEXT(AL88),AL88,(AL88/AL22)*AN22)</f>
        <v/>
      </c>
      <c r="AO88" s="1062" t="str">
        <f>IF(A88=AO16,D88,"")</f>
        <v/>
      </c>
      <c r="AP88" s="1087" t="str">
        <f>IF(A88=AO16,C88,"")</f>
        <v/>
      </c>
      <c r="AQ88" s="1088" t="str">
        <f>IF(ISTEXT(AO88),AO88,(AO88/AO22)*AQ22)</f>
        <v/>
      </c>
      <c r="AR88" s="1062" t="str">
        <f>IF(A88=AR16,D88,"")</f>
        <v/>
      </c>
      <c r="AS88" s="1089" t="str">
        <f>IF(A88=AR16,C88,"")</f>
        <v/>
      </c>
      <c r="AT88" s="1090" t="str">
        <f>IF(ISTEXT(AR88),AR88,(AR88/AR22)*AT22)</f>
        <v/>
      </c>
      <c r="AU88" s="1062" t="str">
        <f>IF(A88=AU16,D88,"")</f>
        <v/>
      </c>
      <c r="AV88" s="1091" t="str">
        <f>IF(A88=AU16,C88,"")</f>
        <v/>
      </c>
      <c r="AW88" s="1092" t="str">
        <f>IF(ISTEXT(AU88),AU88,(AU88/AU22)*AW22)</f>
        <v/>
      </c>
    </row>
    <row r="89" spans="1:49" ht="18.75">
      <c r="A89" s="1058"/>
      <c r="B89" s="1352"/>
      <c r="C89" s="1409"/>
      <c r="D89" s="1410"/>
      <c r="E89" s="1062" t="str">
        <f>IF(A89=E16,D89,"")</f>
        <v/>
      </c>
      <c r="F89" s="1063" t="str">
        <f>IF(A89=E16,C89,"")</f>
        <v/>
      </c>
      <c r="G89" s="1064" t="str">
        <f>IF(ISTEXT(E89),E89,(E89/E22)*G22)</f>
        <v/>
      </c>
      <c r="H89" s="1062" t="str">
        <f>IF(A89=H16,D89,"")</f>
        <v/>
      </c>
      <c r="I89" s="1065" t="str">
        <f>IF(A89=H16,C89,"")</f>
        <v/>
      </c>
      <c r="J89" s="1066" t="str">
        <f>IF(ISTEXT(H89),H89,(H89/H22)*J22)</f>
        <v/>
      </c>
      <c r="K89" s="1062" t="str">
        <f>IF(A89=K16,D89,"")</f>
        <v/>
      </c>
      <c r="L89" s="1067" t="str">
        <f>IF(A89=K16,C89,"")</f>
        <v/>
      </c>
      <c r="M89" s="1068" t="str">
        <f>IF(ISTEXT(K89),K89,(K89/K22)*M22)</f>
        <v/>
      </c>
      <c r="N89" s="1062" t="str">
        <f>IF(A89=N16,D89,"")</f>
        <v/>
      </c>
      <c r="O89" s="1069" t="str">
        <f>IF(A89=N16,C89,"")</f>
        <v/>
      </c>
      <c r="P89" s="1070" t="str">
        <f>IF(ISTEXT(N89),N89,(N89/N22)*P22)</f>
        <v/>
      </c>
      <c r="Q89" s="1062" t="str">
        <f>IF(A89=Q16,D89,"")</f>
        <v/>
      </c>
      <c r="R89" s="1071" t="str">
        <f>IF(A89=Q16,C89,"")</f>
        <v/>
      </c>
      <c r="S89" s="1072" t="str">
        <f>IF(ISTEXT(Q89),Q89,(Q89/Q22)*S22)</f>
        <v/>
      </c>
      <c r="T89" s="1062" t="str">
        <f>IF(A89=T16,D89,"")</f>
        <v/>
      </c>
      <c r="U89" s="1073" t="str">
        <f>IF(A89=T16,C89,"")</f>
        <v/>
      </c>
      <c r="V89" s="1074" t="str">
        <f>IF(ISTEXT(T89),T89,(T89/T22)*V22)</f>
        <v/>
      </c>
      <c r="W89" s="1062" t="str">
        <f>IF(A89=W16,D89,"")</f>
        <v/>
      </c>
      <c r="X89" s="1075" t="str">
        <f>IF(A89=W16,C89,"")</f>
        <v/>
      </c>
      <c r="Y89" s="1076" t="str">
        <f>IF(ISTEXT(W89),W89,(W89/W22)*Y22)</f>
        <v/>
      </c>
      <c r="Z89" s="1062" t="str">
        <f>IF(A89=Z16,D89,"")</f>
        <v/>
      </c>
      <c r="AA89" s="1077" t="str">
        <f>IF(A89=Z16,C89,"")</f>
        <v/>
      </c>
      <c r="AB89" s="1078" t="str">
        <f>IF(ISTEXT(Z89),Z89,(Z89/Z22)*AB22)</f>
        <v/>
      </c>
      <c r="AC89" s="1062" t="str">
        <f>IF(A89=AC16,D89,"")</f>
        <v/>
      </c>
      <c r="AD89" s="1079" t="str">
        <f>IF(A89=AC16,C89,"")</f>
        <v/>
      </c>
      <c r="AE89" s="1080" t="str">
        <f>IF(ISTEXT(AC89),AC89,(AC89/AC22)*AE22)</f>
        <v/>
      </c>
      <c r="AF89" s="1062" t="str">
        <f>IF(A89=AF16,D89,"")</f>
        <v/>
      </c>
      <c r="AG89" s="1081" t="str">
        <f>IF(A89=AF16,C89,"")</f>
        <v/>
      </c>
      <c r="AH89" s="1082" t="str">
        <f>IF(ISTEXT(AF89),AF89,(AF89/AF22)*AH22)</f>
        <v/>
      </c>
      <c r="AI89" s="1062" t="str">
        <f>IF(A89=AI16,D89,"")</f>
        <v/>
      </c>
      <c r="AJ89" s="1083" t="str">
        <f>IF(A89=AI16,C89,"")</f>
        <v/>
      </c>
      <c r="AK89" s="1084" t="str">
        <f>IF(ISTEXT(AI89),AI89,(AI89/AI22)*AK22)</f>
        <v/>
      </c>
      <c r="AL89" s="1062" t="str">
        <f>IF(A89=AL16,D89,"")</f>
        <v/>
      </c>
      <c r="AM89" s="1085" t="str">
        <f>IF(A89=AL16,C89,"")</f>
        <v/>
      </c>
      <c r="AN89" s="1086" t="str">
        <f>IF(ISTEXT(AL89),AL89,(AL89/AL22)*AN22)</f>
        <v/>
      </c>
      <c r="AO89" s="1062" t="str">
        <f>IF(A89=AO16,D89,"")</f>
        <v/>
      </c>
      <c r="AP89" s="1087" t="str">
        <f>IF(A89=AO16,C89,"")</f>
        <v/>
      </c>
      <c r="AQ89" s="1088" t="str">
        <f>IF(ISTEXT(AO89),AO89,(AO89/AO22)*AQ22)</f>
        <v/>
      </c>
      <c r="AR89" s="1062" t="str">
        <f>IF(A89=AR16,D89,"")</f>
        <v/>
      </c>
      <c r="AS89" s="1089" t="str">
        <f>IF(A89=AR16,C89,"")</f>
        <v/>
      </c>
      <c r="AT89" s="1090" t="str">
        <f>IF(ISTEXT(AR89),AR89,(AR89/AR22)*AT22)</f>
        <v/>
      </c>
      <c r="AU89" s="1062" t="str">
        <f>IF(A89=AU16,D89,"")</f>
        <v/>
      </c>
      <c r="AV89" s="1091" t="str">
        <f>IF(A89=AU16,C89,"")</f>
        <v/>
      </c>
      <c r="AW89" s="1092" t="str">
        <f>IF(ISTEXT(AU89),AU89,(AU89/AU22)*AW22)</f>
        <v/>
      </c>
    </row>
    <row r="90" spans="1:49" ht="18.75">
      <c r="A90" s="1058"/>
      <c r="B90" s="1352"/>
      <c r="C90" s="1409"/>
      <c r="D90" s="1410"/>
      <c r="E90" s="1062" t="str">
        <f>IF(A90=E16,D90,"")</f>
        <v/>
      </c>
      <c r="F90" s="1063" t="str">
        <f>IF(A90=E16,C90,"")</f>
        <v/>
      </c>
      <c r="G90" s="1064" t="str">
        <f>IF(ISTEXT(E90),E90,(E90/E22)*G22)</f>
        <v/>
      </c>
      <c r="H90" s="1062" t="str">
        <f>IF(A90=H16,D90,"")</f>
        <v/>
      </c>
      <c r="I90" s="1065" t="str">
        <f>IF(A90=H16,C90,"")</f>
        <v/>
      </c>
      <c r="J90" s="1066" t="str">
        <f>IF(ISTEXT(H90),H90,(H90/H22)*J22)</f>
        <v/>
      </c>
      <c r="K90" s="1062" t="str">
        <f>IF(A90=K16,D90,"")</f>
        <v/>
      </c>
      <c r="L90" s="1067" t="str">
        <f>IF(A90=K16,C90,"")</f>
        <v/>
      </c>
      <c r="M90" s="1068" t="str">
        <f>IF(ISTEXT(K90),K90,(K90/K22)*M22)</f>
        <v/>
      </c>
      <c r="N90" s="1062" t="str">
        <f>IF(A90=N16,D90,"")</f>
        <v/>
      </c>
      <c r="O90" s="1069" t="str">
        <f>IF(A90=N16,C90,"")</f>
        <v/>
      </c>
      <c r="P90" s="1070" t="str">
        <f>IF(ISTEXT(N90),N90,(N90/N22)*P22)</f>
        <v/>
      </c>
      <c r="Q90" s="1062" t="str">
        <f>IF(A90=Q16,D90,"")</f>
        <v/>
      </c>
      <c r="R90" s="1071" t="str">
        <f>IF(A90=Q16,C90,"")</f>
        <v/>
      </c>
      <c r="S90" s="1072" t="str">
        <f>IF(ISTEXT(Q90),Q90,(Q90/Q22)*S22)</f>
        <v/>
      </c>
      <c r="T90" s="1062" t="str">
        <f>IF(A90=T16,D90,"")</f>
        <v/>
      </c>
      <c r="U90" s="1073" t="str">
        <f>IF(A90=T16,C90,"")</f>
        <v/>
      </c>
      <c r="V90" s="1074" t="str">
        <f>IF(ISTEXT(T90),T90,(T90/T22)*V22)</f>
        <v/>
      </c>
      <c r="W90" s="1062" t="str">
        <f>IF(A90=W16,D90,"")</f>
        <v/>
      </c>
      <c r="X90" s="1075" t="str">
        <f>IF(A90=W16,C90,"")</f>
        <v/>
      </c>
      <c r="Y90" s="1076" t="str">
        <f>IF(ISTEXT(W90),W90,(W90/W22)*Y22)</f>
        <v/>
      </c>
      <c r="Z90" s="1062" t="str">
        <f>IF(A90=Z16,D90,"")</f>
        <v/>
      </c>
      <c r="AA90" s="1077" t="str">
        <f>IF(A90=Z16,C90,"")</f>
        <v/>
      </c>
      <c r="AB90" s="1078" t="str">
        <f>IF(ISTEXT(Z90),Z90,(Z90/Z22)*AB22)</f>
        <v/>
      </c>
      <c r="AC90" s="1062" t="str">
        <f>IF(A90=AC16,D90,"")</f>
        <v/>
      </c>
      <c r="AD90" s="1079" t="str">
        <f>IF(A90=AC16,C90,"")</f>
        <v/>
      </c>
      <c r="AE90" s="1080" t="str">
        <f>IF(ISTEXT(AC90),AC90,(AC90/AC22)*AE22)</f>
        <v/>
      </c>
      <c r="AF90" s="1062" t="str">
        <f>IF(A90=AF16,D90,"")</f>
        <v/>
      </c>
      <c r="AG90" s="1081" t="str">
        <f>IF(A90=AF16,C90,"")</f>
        <v/>
      </c>
      <c r="AH90" s="1082" t="str">
        <f>IF(ISTEXT(AF90),AF90,(AF90/AF22)*AH22)</f>
        <v/>
      </c>
      <c r="AI90" s="1062" t="str">
        <f>IF(A90=AI16,D90,"")</f>
        <v/>
      </c>
      <c r="AJ90" s="1083" t="str">
        <f>IF(A90=AI16,C90,"")</f>
        <v/>
      </c>
      <c r="AK90" s="1084" t="str">
        <f>IF(ISTEXT(AI90),AI90,(AI90/AI22)*AK22)</f>
        <v/>
      </c>
      <c r="AL90" s="1062" t="str">
        <f>IF(A90=AL16,D90,"")</f>
        <v/>
      </c>
      <c r="AM90" s="1085" t="str">
        <f>IF(A90=AL16,C90,"")</f>
        <v/>
      </c>
      <c r="AN90" s="1086" t="str">
        <f>IF(ISTEXT(AL90),AL90,(AL90/AL22)*AN22)</f>
        <v/>
      </c>
      <c r="AO90" s="1062" t="str">
        <f>IF(A90=AO16,D90,"")</f>
        <v/>
      </c>
      <c r="AP90" s="1087" t="str">
        <f>IF(A90=AO16,C90,"")</f>
        <v/>
      </c>
      <c r="AQ90" s="1088" t="str">
        <f>IF(ISTEXT(AO90),AO90,(AO90/AO22)*AQ22)</f>
        <v/>
      </c>
      <c r="AR90" s="1062" t="str">
        <f>IF(A90=AR16,D90,"")</f>
        <v/>
      </c>
      <c r="AS90" s="1089" t="str">
        <f>IF(A90=AR16,C90,"")</f>
        <v/>
      </c>
      <c r="AT90" s="1090" t="str">
        <f>IF(ISTEXT(AR90),AR90,(AR90/AR22)*AT22)</f>
        <v/>
      </c>
      <c r="AU90" s="1062" t="str">
        <f>IF(A90=AU16,D90,"")</f>
        <v/>
      </c>
      <c r="AV90" s="1091" t="str">
        <f>IF(A90=AU16,C90,"")</f>
        <v/>
      </c>
      <c r="AW90" s="1092" t="str">
        <f>IF(ISTEXT(AU90),AU90,(AU90/AU22)*AW22)</f>
        <v/>
      </c>
    </row>
    <row r="91" spans="1:49" ht="18.75">
      <c r="A91" s="1058"/>
      <c r="B91" s="1352"/>
      <c r="C91" s="1409"/>
      <c r="D91" s="1410"/>
      <c r="E91" s="1062" t="str">
        <f>IF(A91=E16,D91,"")</f>
        <v/>
      </c>
      <c r="F91" s="1063" t="str">
        <f>IF(A91=E16,C91,"")</f>
        <v/>
      </c>
      <c r="G91" s="1064" t="str">
        <f>IF(ISTEXT(E91),E91,(E91/E22)*G22)</f>
        <v/>
      </c>
      <c r="H91" s="1062" t="str">
        <f>IF(A91=H16,D91,"")</f>
        <v/>
      </c>
      <c r="I91" s="1065" t="str">
        <f>IF(A91=H16,C91,"")</f>
        <v/>
      </c>
      <c r="J91" s="1066" t="str">
        <f>IF(ISTEXT(H91),H91,(H91/H22)*J22)</f>
        <v/>
      </c>
      <c r="K91" s="1062" t="str">
        <f>IF(A91=K16,D91,"")</f>
        <v/>
      </c>
      <c r="L91" s="1067" t="str">
        <f>IF(A91=K16,C91,"")</f>
        <v/>
      </c>
      <c r="M91" s="1068" t="str">
        <f>IF(ISTEXT(K91),K91,(K91/K22)*M22)</f>
        <v/>
      </c>
      <c r="N91" s="1062" t="str">
        <f>IF(A91=N16,D91,"")</f>
        <v/>
      </c>
      <c r="O91" s="1069" t="str">
        <f>IF(A91=N16,C91,"")</f>
        <v/>
      </c>
      <c r="P91" s="1070" t="str">
        <f>IF(ISTEXT(N91),N91,(N91/N22)*P22)</f>
        <v/>
      </c>
      <c r="Q91" s="1062" t="str">
        <f>IF(A91=Q16,D91,"")</f>
        <v/>
      </c>
      <c r="R91" s="1071" t="str">
        <f>IF(A91=Q16,C91,"")</f>
        <v/>
      </c>
      <c r="S91" s="1072" t="str">
        <f>IF(ISTEXT(Q91),Q91,(Q91/Q22)*S22)</f>
        <v/>
      </c>
      <c r="T91" s="1062" t="str">
        <f>IF(A91=T16,D91,"")</f>
        <v/>
      </c>
      <c r="U91" s="1073" t="str">
        <f>IF(A91=T16,C91,"")</f>
        <v/>
      </c>
      <c r="V91" s="1074" t="str">
        <f>IF(ISTEXT(T91),T91,(T91/T22)*V22)</f>
        <v/>
      </c>
      <c r="W91" s="1062" t="str">
        <f>IF(A91=W16,D91,"")</f>
        <v/>
      </c>
      <c r="X91" s="1075" t="str">
        <f>IF(A91=W16,C91,"")</f>
        <v/>
      </c>
      <c r="Y91" s="1076" t="str">
        <f>IF(ISTEXT(W91),W91,(W91/W22)*Y22)</f>
        <v/>
      </c>
      <c r="Z91" s="1062" t="str">
        <f>IF(A91=Z16,D91,"")</f>
        <v/>
      </c>
      <c r="AA91" s="1077" t="str">
        <f>IF(A91=Z16,C91,"")</f>
        <v/>
      </c>
      <c r="AB91" s="1078" t="str">
        <f>IF(ISTEXT(Z91),Z91,(Z91/Z22)*AB22)</f>
        <v/>
      </c>
      <c r="AC91" s="1062" t="str">
        <f>IF(A91=AC16,D91,"")</f>
        <v/>
      </c>
      <c r="AD91" s="1079" t="str">
        <f>IF(A91=AC16,C91,"")</f>
        <v/>
      </c>
      <c r="AE91" s="1080" t="str">
        <f>IF(ISTEXT(AC91),AC91,(AC91/AC22)*AE22)</f>
        <v/>
      </c>
      <c r="AF91" s="1062" t="str">
        <f>IF(A91=AF16,D91,"")</f>
        <v/>
      </c>
      <c r="AG91" s="1081" t="str">
        <f>IF(A91=AF16,C91,"")</f>
        <v/>
      </c>
      <c r="AH91" s="1082" t="str">
        <f>IF(ISTEXT(AF91),AF91,(AF91/AF22)*AH22)</f>
        <v/>
      </c>
      <c r="AI91" s="1062" t="str">
        <f>IF(A91=AI16,D91,"")</f>
        <v/>
      </c>
      <c r="AJ91" s="1083" t="str">
        <f>IF(A91=AI16,C91,"")</f>
        <v/>
      </c>
      <c r="AK91" s="1084" t="str">
        <f>IF(ISTEXT(AI91),AI91,(AI91/AI22)*AK22)</f>
        <v/>
      </c>
      <c r="AL91" s="1062" t="str">
        <f>IF(A91=AL16,D91,"")</f>
        <v/>
      </c>
      <c r="AM91" s="1085" t="str">
        <f>IF(A91=AL16,C91,"")</f>
        <v/>
      </c>
      <c r="AN91" s="1086" t="str">
        <f>IF(ISTEXT(AL91),AL91,(AL91/AL22)*AN22)</f>
        <v/>
      </c>
      <c r="AO91" s="1062" t="str">
        <f>IF(A91=AO16,D91,"")</f>
        <v/>
      </c>
      <c r="AP91" s="1087" t="str">
        <f>IF(A91=AO16,C91,"")</f>
        <v/>
      </c>
      <c r="AQ91" s="1088" t="str">
        <f>IF(ISTEXT(AO91),AO91,(AO91/AO22)*AQ22)</f>
        <v/>
      </c>
      <c r="AR91" s="1062" t="str">
        <f>IF(A91=AR16,D91,"")</f>
        <v/>
      </c>
      <c r="AS91" s="1089" t="str">
        <f>IF(A91=AR16,C91,"")</f>
        <v/>
      </c>
      <c r="AT91" s="1090" t="str">
        <f>IF(ISTEXT(AR91),AR91,(AR91/AR22)*AT22)</f>
        <v/>
      </c>
      <c r="AU91" s="1062" t="str">
        <f>IF(A91=AU16,D91,"")</f>
        <v/>
      </c>
      <c r="AV91" s="1091" t="str">
        <f>IF(A91=AU16,C91,"")</f>
        <v/>
      </c>
      <c r="AW91" s="1092" t="str">
        <f>IF(ISTEXT(AU91),AU91,(AU91/AU22)*AW22)</f>
        <v/>
      </c>
    </row>
    <row r="92" spans="1:49" ht="18.75">
      <c r="A92" s="1058"/>
      <c r="B92" s="1352"/>
      <c r="C92" s="1409"/>
      <c r="D92" s="1410"/>
      <c r="E92" s="1062" t="str">
        <f>IF(A92=E16,D92,"")</f>
        <v/>
      </c>
      <c r="F92" s="1063" t="str">
        <f>IF(A92=E16,C92,"")</f>
        <v/>
      </c>
      <c r="G92" s="1064" t="str">
        <f>IF(ISTEXT(E92),E92,(E92/E22)*G22)</f>
        <v/>
      </c>
      <c r="H92" s="1062" t="str">
        <f>IF(A92=H16,D92,"")</f>
        <v/>
      </c>
      <c r="I92" s="1065" t="str">
        <f>IF(A92=H16,C92,"")</f>
        <v/>
      </c>
      <c r="J92" s="1066" t="str">
        <f>IF(ISTEXT(H92),H92,(H92/H22)*J22)</f>
        <v/>
      </c>
      <c r="K92" s="1062" t="str">
        <f>IF(A92=K16,D92,"")</f>
        <v/>
      </c>
      <c r="L92" s="1067" t="str">
        <f>IF(A92=K16,C92,"")</f>
        <v/>
      </c>
      <c r="M92" s="1068" t="str">
        <f>IF(ISTEXT(K92),K92,(K92/K22)*M22)</f>
        <v/>
      </c>
      <c r="N92" s="1062" t="str">
        <f>IF(A92=N16,D92,"")</f>
        <v/>
      </c>
      <c r="O92" s="1069" t="str">
        <f>IF(A92=N16,C92,"")</f>
        <v/>
      </c>
      <c r="P92" s="1070" t="str">
        <f>IF(ISTEXT(N92),N92,(N92/N22)*P22)</f>
        <v/>
      </c>
      <c r="Q92" s="1062" t="str">
        <f>IF(A92=Q16,D92,"")</f>
        <v/>
      </c>
      <c r="R92" s="1071" t="str">
        <f>IF(A92=Q16,C92,"")</f>
        <v/>
      </c>
      <c r="S92" s="1072" t="str">
        <f>IF(ISTEXT(Q92),Q92,(Q92/Q22)*S22)</f>
        <v/>
      </c>
      <c r="T92" s="1062" t="str">
        <f>IF(A92=T16,D92,"")</f>
        <v/>
      </c>
      <c r="U92" s="1073" t="str">
        <f>IF(A92=T16,C92,"")</f>
        <v/>
      </c>
      <c r="V92" s="1074" t="str">
        <f>IF(ISTEXT(T92),T92,(T92/T22)*V22)</f>
        <v/>
      </c>
      <c r="W92" s="1062" t="str">
        <f>IF(A92=W16,D92,"")</f>
        <v/>
      </c>
      <c r="X92" s="1075" t="str">
        <f>IF(A92=W16,C92,"")</f>
        <v/>
      </c>
      <c r="Y92" s="1076" t="str">
        <f>IF(ISTEXT(W92),W92,(W92/W22)*Y22)</f>
        <v/>
      </c>
      <c r="Z92" s="1062" t="str">
        <f>IF(A92=Z16,D92,"")</f>
        <v/>
      </c>
      <c r="AA92" s="1077" t="str">
        <f>IF(A92=Z16,C92,"")</f>
        <v/>
      </c>
      <c r="AB92" s="1078" t="str">
        <f>IF(ISTEXT(Z92),Z92,(Z92/Z22)*AB22)</f>
        <v/>
      </c>
      <c r="AC92" s="1062" t="str">
        <f>IF(A92=AC16,D92,"")</f>
        <v/>
      </c>
      <c r="AD92" s="1079" t="str">
        <f>IF(A92=AC16,C92,"")</f>
        <v/>
      </c>
      <c r="AE92" s="1080" t="str">
        <f>IF(ISTEXT(AC92),AC92,(AC92/AC22)*AE22)</f>
        <v/>
      </c>
      <c r="AF92" s="1062" t="str">
        <f>IF(A92=AF16,D92,"")</f>
        <v/>
      </c>
      <c r="AG92" s="1081" t="str">
        <f>IF(A92=AF16,C92,"")</f>
        <v/>
      </c>
      <c r="AH92" s="1082" t="str">
        <f>IF(ISTEXT(AF92),AF92,(AF92/AF22)*AH22)</f>
        <v/>
      </c>
      <c r="AI92" s="1062" t="str">
        <f>IF(A92=AI16,D92,"")</f>
        <v/>
      </c>
      <c r="AJ92" s="1083" t="str">
        <f>IF(A92=AI16,C92,"")</f>
        <v/>
      </c>
      <c r="AK92" s="1084" t="str">
        <f>IF(ISTEXT(AI92),AI92,(AI92/AI22)*AK22)</f>
        <v/>
      </c>
      <c r="AL92" s="1062" t="str">
        <f>IF(A92=AL16,D92,"")</f>
        <v/>
      </c>
      <c r="AM92" s="1085" t="str">
        <f>IF(A92=AL16,C92,"")</f>
        <v/>
      </c>
      <c r="AN92" s="1086" t="str">
        <f>IF(ISTEXT(AL92),AL92,(AL92/AL22)*AN22)</f>
        <v/>
      </c>
      <c r="AO92" s="1062" t="str">
        <f>IF(A92=AO16,D92,"")</f>
        <v/>
      </c>
      <c r="AP92" s="1087" t="str">
        <f>IF(A92=AO16,C92,"")</f>
        <v/>
      </c>
      <c r="AQ92" s="1088" t="str">
        <f>IF(ISTEXT(AO92),AO92,(AO92/AO22)*AQ22)</f>
        <v/>
      </c>
      <c r="AR92" s="1062" t="str">
        <f>IF(A92=AR16,D92,"")</f>
        <v/>
      </c>
      <c r="AS92" s="1089" t="str">
        <f>IF(A92=AR16,C92,"")</f>
        <v/>
      </c>
      <c r="AT92" s="1090" t="str">
        <f>IF(ISTEXT(AR92),AR92,(AR92/AR22)*AT22)</f>
        <v/>
      </c>
      <c r="AU92" s="1062" t="str">
        <f>IF(A92=AU16,D92,"")</f>
        <v/>
      </c>
      <c r="AV92" s="1091" t="str">
        <f>IF(A92=AU16,C92,"")</f>
        <v/>
      </c>
      <c r="AW92" s="1092" t="str">
        <f>IF(ISTEXT(AU92),AU92,(AU92/AU22)*AW22)</f>
        <v/>
      </c>
    </row>
    <row r="93" spans="1:49" ht="18.75">
      <c r="A93" s="1058"/>
      <c r="B93" s="1352"/>
      <c r="C93" s="1409"/>
      <c r="D93" s="1410"/>
      <c r="E93" s="1062" t="str">
        <f>IF(A93=E16,D93,"")</f>
        <v/>
      </c>
      <c r="F93" s="1063" t="str">
        <f>IF(A93=E16,C93,"")</f>
        <v/>
      </c>
      <c r="G93" s="1064" t="str">
        <f>IF(ISTEXT(E93),E93,(E93/E22)*G22)</f>
        <v/>
      </c>
      <c r="H93" s="1062" t="str">
        <f>IF(A93=H16,D93,"")</f>
        <v/>
      </c>
      <c r="I93" s="1065" t="str">
        <f>IF(A93=H16,C93,"")</f>
        <v/>
      </c>
      <c r="J93" s="1066" t="str">
        <f>IF(ISTEXT(H93),H93,(H93/H22)*J22)</f>
        <v/>
      </c>
      <c r="K93" s="1062" t="str">
        <f>IF(A93=K16,D93,"")</f>
        <v/>
      </c>
      <c r="L93" s="1067" t="str">
        <f>IF(A93=K16,C93,"")</f>
        <v/>
      </c>
      <c r="M93" s="1068" t="str">
        <f>IF(ISTEXT(K93),K93,(K93/K22)*M22)</f>
        <v/>
      </c>
      <c r="N93" s="1062" t="str">
        <f>IF(A93=N16,D93,"")</f>
        <v/>
      </c>
      <c r="O93" s="1069" t="str">
        <f>IF(A93=N16,C93,"")</f>
        <v/>
      </c>
      <c r="P93" s="1070" t="str">
        <f>IF(ISTEXT(N93),N93,(N93/N22)*P22)</f>
        <v/>
      </c>
      <c r="Q93" s="1062" t="str">
        <f>IF(A93=Q16,D93,"")</f>
        <v/>
      </c>
      <c r="R93" s="1071" t="str">
        <f>IF(A93=Q16,C93,"")</f>
        <v/>
      </c>
      <c r="S93" s="1072" t="str">
        <f>IF(ISTEXT(Q93),Q93,(Q93/Q22)*S22)</f>
        <v/>
      </c>
      <c r="T93" s="1062" t="str">
        <f>IF(A93=T16,D93,"")</f>
        <v/>
      </c>
      <c r="U93" s="1073" t="str">
        <f>IF(A93=T16,C93,"")</f>
        <v/>
      </c>
      <c r="V93" s="1074" t="str">
        <f>IF(ISTEXT(T93),T93,(T93/T22)*V22)</f>
        <v/>
      </c>
      <c r="W93" s="1062" t="str">
        <f>IF(A93=W16,D93,"")</f>
        <v/>
      </c>
      <c r="X93" s="1075" t="str">
        <f>IF(A93=W16,C93,"")</f>
        <v/>
      </c>
      <c r="Y93" s="1076" t="str">
        <f>IF(ISTEXT(W93),W93,(W93/W22)*Y22)</f>
        <v/>
      </c>
      <c r="Z93" s="1062" t="str">
        <f>IF(A93=Z16,D93,"")</f>
        <v/>
      </c>
      <c r="AA93" s="1077" t="str">
        <f>IF(A93=Z16,C93,"")</f>
        <v/>
      </c>
      <c r="AB93" s="1078" t="str">
        <f>IF(ISTEXT(Z93),Z93,(Z93/Z22)*AB22)</f>
        <v/>
      </c>
      <c r="AC93" s="1062" t="str">
        <f>IF(A93=AC16,D93,"")</f>
        <v/>
      </c>
      <c r="AD93" s="1079" t="str">
        <f>IF(A93=AC16,C93,"")</f>
        <v/>
      </c>
      <c r="AE93" s="1080" t="str">
        <f>IF(ISTEXT(AC93),AC93,(AC93/AC22)*AE22)</f>
        <v/>
      </c>
      <c r="AF93" s="1062" t="str">
        <f>IF(A93=AF16,D93,"")</f>
        <v/>
      </c>
      <c r="AG93" s="1081" t="str">
        <f>IF(A93=AF16,C93,"")</f>
        <v/>
      </c>
      <c r="AH93" s="1082" t="str">
        <f>IF(ISTEXT(AF93),AF93,(AF93/AF22)*AH22)</f>
        <v/>
      </c>
      <c r="AI93" s="1062" t="str">
        <f>IF(A93=AI16,D93,"")</f>
        <v/>
      </c>
      <c r="AJ93" s="1083" t="str">
        <f>IF(A93=AI16,C93,"")</f>
        <v/>
      </c>
      <c r="AK93" s="1084" t="str">
        <f>IF(ISTEXT(AI93),AI93,(AI93/AI22)*AK22)</f>
        <v/>
      </c>
      <c r="AL93" s="1062" t="str">
        <f>IF(A93=AL16,D93,"")</f>
        <v/>
      </c>
      <c r="AM93" s="1085" t="str">
        <f>IF(A93=AL16,C93,"")</f>
        <v/>
      </c>
      <c r="AN93" s="1086" t="str">
        <f>IF(ISTEXT(AL93),AL93,(AL93/AL22)*AN22)</f>
        <v/>
      </c>
      <c r="AO93" s="1062" t="str">
        <f>IF(A93=AO16,D93,"")</f>
        <v/>
      </c>
      <c r="AP93" s="1087" t="str">
        <f>IF(A93=AO16,C93,"")</f>
        <v/>
      </c>
      <c r="AQ93" s="1088" t="str">
        <f>IF(ISTEXT(AO93),AO93,(AO93/AO22)*AQ22)</f>
        <v/>
      </c>
      <c r="AR93" s="1062" t="str">
        <f>IF(A93=AR16,D93,"")</f>
        <v/>
      </c>
      <c r="AS93" s="1089" t="str">
        <f>IF(A93=AR16,C93,"")</f>
        <v/>
      </c>
      <c r="AT93" s="1090" t="str">
        <f>IF(ISTEXT(AR93),AR93,(AR93/AR22)*AT22)</f>
        <v/>
      </c>
      <c r="AU93" s="1062" t="str">
        <f>IF(A93=AU16,D93,"")</f>
        <v/>
      </c>
      <c r="AV93" s="1091" t="str">
        <f>IF(A93=AU16,C93,"")</f>
        <v/>
      </c>
      <c r="AW93" s="1092" t="str">
        <f>IF(ISTEXT(AU93),AU93,(AU93/AU22)*AW22)</f>
        <v/>
      </c>
    </row>
    <row r="94" spans="1:49" ht="18.75">
      <c r="A94" s="1058"/>
      <c r="B94" s="1352"/>
      <c r="C94" s="1409"/>
      <c r="D94" s="1410"/>
      <c r="E94" s="1062" t="str">
        <f>IF(A94=E16,D94,"")</f>
        <v/>
      </c>
      <c r="F94" s="1063" t="str">
        <f>IF(A94=E16,C94,"")</f>
        <v/>
      </c>
      <c r="G94" s="1064" t="str">
        <f>IF(ISTEXT(E94),E94,(E94/E22)*G22)</f>
        <v/>
      </c>
      <c r="H94" s="1062" t="str">
        <f>IF(A94=H16,D94,"")</f>
        <v/>
      </c>
      <c r="I94" s="1065" t="str">
        <f>IF(A94=H16,C94,"")</f>
        <v/>
      </c>
      <c r="J94" s="1066" t="str">
        <f>IF(ISTEXT(H94),H94,(H94/H22)*J22)</f>
        <v/>
      </c>
      <c r="K94" s="1062" t="str">
        <f>IF(A94=K16,D94,"")</f>
        <v/>
      </c>
      <c r="L94" s="1067" t="str">
        <f>IF(A94=K16,C94,"")</f>
        <v/>
      </c>
      <c r="M94" s="1068" t="str">
        <f>IF(ISTEXT(K94),K94,(K94/K22)*M22)</f>
        <v/>
      </c>
      <c r="N94" s="1062" t="str">
        <f>IF(A94=N16,D94,"")</f>
        <v/>
      </c>
      <c r="O94" s="1069" t="str">
        <f>IF(A94=N16,C94,"")</f>
        <v/>
      </c>
      <c r="P94" s="1070" t="str">
        <f>IF(ISTEXT(N94),N94,(N94/N22)*P22)</f>
        <v/>
      </c>
      <c r="Q94" s="1062" t="str">
        <f>IF(A94=Q16,D94,"")</f>
        <v/>
      </c>
      <c r="R94" s="1071" t="str">
        <f>IF(A94=Q16,C94,"")</f>
        <v/>
      </c>
      <c r="S94" s="1072" t="str">
        <f>IF(ISTEXT(Q94),Q94,(Q94/Q22)*S22)</f>
        <v/>
      </c>
      <c r="T94" s="1062" t="str">
        <f>IF(A94=T16,D94,"")</f>
        <v/>
      </c>
      <c r="U94" s="1073" t="str">
        <f>IF(A94=T16,C94,"")</f>
        <v/>
      </c>
      <c r="V94" s="1074" t="str">
        <f>IF(ISTEXT(T94),T94,(T94/T22)*V22)</f>
        <v/>
      </c>
      <c r="W94" s="1062" t="str">
        <f>IF(A94=W16,D94,"")</f>
        <v/>
      </c>
      <c r="X94" s="1075" t="str">
        <f>IF(A94=W16,C94,"")</f>
        <v/>
      </c>
      <c r="Y94" s="1076" t="str">
        <f>IF(ISTEXT(W94),W94,(W94/W22)*Y22)</f>
        <v/>
      </c>
      <c r="Z94" s="1062" t="str">
        <f>IF(A94=Z16,D94,"")</f>
        <v/>
      </c>
      <c r="AA94" s="1077" t="str">
        <f>IF(A94=Z16,C94,"")</f>
        <v/>
      </c>
      <c r="AB94" s="1078" t="str">
        <f>IF(ISTEXT(Z94),Z94,(Z94/Z22)*AB22)</f>
        <v/>
      </c>
      <c r="AC94" s="1062" t="str">
        <f>IF(A94=AC16,D94,"")</f>
        <v/>
      </c>
      <c r="AD94" s="1079" t="str">
        <f>IF(A94=AC16,C94,"")</f>
        <v/>
      </c>
      <c r="AE94" s="1080" t="str">
        <f>IF(ISTEXT(AC94),AC94,(AC94/AC22)*AE22)</f>
        <v/>
      </c>
      <c r="AF94" s="1062" t="str">
        <f>IF(A94=AF16,D94,"")</f>
        <v/>
      </c>
      <c r="AG94" s="1081" t="str">
        <f>IF(A94=AF16,C94,"")</f>
        <v/>
      </c>
      <c r="AH94" s="1082" t="str">
        <f>IF(ISTEXT(AF94),AF94,(AF94/AF22)*AH22)</f>
        <v/>
      </c>
      <c r="AI94" s="1062" t="str">
        <f>IF(A94=AI16,D94,"")</f>
        <v/>
      </c>
      <c r="AJ94" s="1083" t="str">
        <f>IF(A94=AI16,C94,"")</f>
        <v/>
      </c>
      <c r="AK94" s="1084" t="str">
        <f>IF(ISTEXT(AI94),AI94,(AI94/AI22)*AK22)</f>
        <v/>
      </c>
      <c r="AL94" s="1062" t="str">
        <f>IF(A94=AL16,D94,"")</f>
        <v/>
      </c>
      <c r="AM94" s="1085" t="str">
        <f>IF(A94=AL16,C94,"")</f>
        <v/>
      </c>
      <c r="AN94" s="1086" t="str">
        <f>IF(ISTEXT(AL94),AL94,(AL94/AL22)*AN22)</f>
        <v/>
      </c>
      <c r="AO94" s="1062" t="str">
        <f>IF(A94=AO16,D94,"")</f>
        <v/>
      </c>
      <c r="AP94" s="1087" t="str">
        <f>IF(A94=AO16,C94,"")</f>
        <v/>
      </c>
      <c r="AQ94" s="1088" t="str">
        <f>IF(ISTEXT(AO94),AO94,(AO94/AO22)*AQ22)</f>
        <v/>
      </c>
      <c r="AR94" s="1062" t="str">
        <f>IF(A94=AR16,D94,"")</f>
        <v/>
      </c>
      <c r="AS94" s="1089" t="str">
        <f>IF(A94=AR16,C94,"")</f>
        <v/>
      </c>
      <c r="AT94" s="1090" t="str">
        <f>IF(ISTEXT(AR94),AR94,(AR94/AR22)*AT22)</f>
        <v/>
      </c>
      <c r="AU94" s="1062" t="str">
        <f>IF(A94=AU16,D94,"")</f>
        <v/>
      </c>
      <c r="AV94" s="1091" t="str">
        <f>IF(A94=AU16,C94,"")</f>
        <v/>
      </c>
      <c r="AW94" s="1092" t="str">
        <f>IF(ISTEXT(AU94),AU94,(AU94/AU22)*AW22)</f>
        <v/>
      </c>
    </row>
    <row r="95" spans="1:49" ht="18.75">
      <c r="A95" s="1058"/>
      <c r="B95" s="1352"/>
      <c r="C95" s="1409"/>
      <c r="D95" s="1410"/>
      <c r="E95" s="1062" t="str">
        <f>IF(A95=E16,D95,"")</f>
        <v/>
      </c>
      <c r="F95" s="1063" t="str">
        <f>IF(A95=E16,C95,"")</f>
        <v/>
      </c>
      <c r="G95" s="1064" t="str">
        <f>IF(ISTEXT(E95),E95,(E95/E22)*G22)</f>
        <v/>
      </c>
      <c r="H95" s="1062" t="str">
        <f>IF(A95=H16,D95,"")</f>
        <v/>
      </c>
      <c r="I95" s="1065" t="str">
        <f>IF(A95=H16,C95,"")</f>
        <v/>
      </c>
      <c r="J95" s="1066" t="str">
        <f>IF(ISTEXT(H95),H95,(H95/H22)*J22)</f>
        <v/>
      </c>
      <c r="K95" s="1062" t="str">
        <f>IF(A95=K16,D95,"")</f>
        <v/>
      </c>
      <c r="L95" s="1067" t="str">
        <f>IF(A95=K16,C95,"")</f>
        <v/>
      </c>
      <c r="M95" s="1068" t="str">
        <f>IF(ISTEXT(K95),K95,(K95/K22)*M22)</f>
        <v/>
      </c>
      <c r="N95" s="1062" t="str">
        <f>IF(A95=N16,D95,"")</f>
        <v/>
      </c>
      <c r="O95" s="1069" t="str">
        <f>IF(A95=N16,C95,"")</f>
        <v/>
      </c>
      <c r="P95" s="1070" t="str">
        <f>IF(ISTEXT(N95),N95,(N95/N22)*P22)</f>
        <v/>
      </c>
      <c r="Q95" s="1062" t="str">
        <f>IF(A95=Q16,D95,"")</f>
        <v/>
      </c>
      <c r="R95" s="1071" t="str">
        <f>IF(A95=Q16,C95,"")</f>
        <v/>
      </c>
      <c r="S95" s="1072" t="str">
        <f>IF(ISTEXT(Q95),Q95,(Q95/Q22)*S22)</f>
        <v/>
      </c>
      <c r="T95" s="1062" t="str">
        <f>IF(A95=T16,D95,"")</f>
        <v/>
      </c>
      <c r="U95" s="1073" t="str">
        <f>IF(A95=T16,C95,"")</f>
        <v/>
      </c>
      <c r="V95" s="1074" t="str">
        <f>IF(ISTEXT(T95),T95,(T95/T22)*V22)</f>
        <v/>
      </c>
      <c r="W95" s="1062" t="str">
        <f>IF(A95=W16,D95,"")</f>
        <v/>
      </c>
      <c r="X95" s="1075" t="str">
        <f>IF(A95=W16,C95,"")</f>
        <v/>
      </c>
      <c r="Y95" s="1076" t="str">
        <f>IF(ISTEXT(W95),W95,(W95/W22)*Y22)</f>
        <v/>
      </c>
      <c r="Z95" s="1062" t="str">
        <f>IF(A95=Z16,D95,"")</f>
        <v/>
      </c>
      <c r="AA95" s="1077" t="str">
        <f>IF(A95=Z16,C95,"")</f>
        <v/>
      </c>
      <c r="AB95" s="1078" t="str">
        <f>IF(ISTEXT(Z95),Z95,(Z95/Z22)*AB22)</f>
        <v/>
      </c>
      <c r="AC95" s="1062" t="str">
        <f>IF(A95=AC16,D95,"")</f>
        <v/>
      </c>
      <c r="AD95" s="1079" t="str">
        <f>IF(A95=AC16,C95,"")</f>
        <v/>
      </c>
      <c r="AE95" s="1080" t="str">
        <f>IF(ISTEXT(AC95),AC95,(AC95/AC22)*AE22)</f>
        <v/>
      </c>
      <c r="AF95" s="1062" t="str">
        <f>IF(A95=AF16,D95,"")</f>
        <v/>
      </c>
      <c r="AG95" s="1081" t="str">
        <f>IF(A95=AF16,C95,"")</f>
        <v/>
      </c>
      <c r="AH95" s="1082" t="str">
        <f>IF(ISTEXT(AF95),AF95,(AF95/AF22)*AH22)</f>
        <v/>
      </c>
      <c r="AI95" s="1062" t="str">
        <f>IF(A95=AI16,D95,"")</f>
        <v/>
      </c>
      <c r="AJ95" s="1083" t="str">
        <f>IF(A95=AI16,C95,"")</f>
        <v/>
      </c>
      <c r="AK95" s="1084" t="str">
        <f>IF(ISTEXT(AI95),AI95,(AI95/AI22)*AK22)</f>
        <v/>
      </c>
      <c r="AL95" s="1062" t="str">
        <f>IF(A95=AL16,D95,"")</f>
        <v/>
      </c>
      <c r="AM95" s="1085" t="str">
        <f>IF(A95=AL16,C95,"")</f>
        <v/>
      </c>
      <c r="AN95" s="1086" t="str">
        <f>IF(ISTEXT(AL95),AL95,(AL95/AL22)*AN22)</f>
        <v/>
      </c>
      <c r="AO95" s="1062" t="str">
        <f>IF(A95=AO16,D95,"")</f>
        <v/>
      </c>
      <c r="AP95" s="1087" t="str">
        <f>IF(A95=AO16,C95,"")</f>
        <v/>
      </c>
      <c r="AQ95" s="1088" t="str">
        <f>IF(ISTEXT(AO95),AO95,(AO95/AO22)*AQ22)</f>
        <v/>
      </c>
      <c r="AR95" s="1062" t="str">
        <f>IF(A95=AR16,D95,"")</f>
        <v/>
      </c>
      <c r="AS95" s="1089" t="str">
        <f>IF(A95=AR16,C95,"")</f>
        <v/>
      </c>
      <c r="AT95" s="1090" t="str">
        <f>IF(ISTEXT(AR95),AR95,(AR95/AR22)*AT22)</f>
        <v/>
      </c>
      <c r="AU95" s="1062" t="str">
        <f>IF(A95=AU16,D95,"")</f>
        <v/>
      </c>
      <c r="AV95" s="1091" t="str">
        <f>IF(A95=AU16,C95,"")</f>
        <v/>
      </c>
      <c r="AW95" s="1092" t="str">
        <f>IF(ISTEXT(AU95),AU95,(AU95/AU22)*AW22)</f>
        <v/>
      </c>
    </row>
    <row r="96" spans="1:49" ht="18.75">
      <c r="A96" s="1058"/>
      <c r="B96" s="1352"/>
      <c r="C96" s="1409"/>
      <c r="D96" s="1410"/>
      <c r="E96" s="1062" t="str">
        <f>IF(A96=E16,D96,"")</f>
        <v/>
      </c>
      <c r="F96" s="1063" t="str">
        <f>IF(A96=E16,C96,"")</f>
        <v/>
      </c>
      <c r="G96" s="1064" t="str">
        <f>IF(ISTEXT(E96),E96,(E96/E22)*G22)</f>
        <v/>
      </c>
      <c r="H96" s="1062" t="str">
        <f>IF(A96=H16,D96,"")</f>
        <v/>
      </c>
      <c r="I96" s="1065" t="str">
        <f>IF(A96=H16,C96,"")</f>
        <v/>
      </c>
      <c r="J96" s="1066" t="str">
        <f>IF(ISTEXT(H96),H96,(H96/H22)*J22)</f>
        <v/>
      </c>
      <c r="K96" s="1062" t="str">
        <f>IF(A96=K16,D96,"")</f>
        <v/>
      </c>
      <c r="L96" s="1067" t="str">
        <f>IF(A96=K16,C96,"")</f>
        <v/>
      </c>
      <c r="M96" s="1068" t="str">
        <f>IF(ISTEXT(K96),K96,(K96/K22)*M22)</f>
        <v/>
      </c>
      <c r="N96" s="1062" t="str">
        <f>IF(A96=N16,D96,"")</f>
        <v/>
      </c>
      <c r="O96" s="1069" t="str">
        <f>IF(A96=N16,C96,"")</f>
        <v/>
      </c>
      <c r="P96" s="1070" t="str">
        <f>IF(ISTEXT(N96),N96,(N96/N22)*P22)</f>
        <v/>
      </c>
      <c r="Q96" s="1062" t="str">
        <f>IF(A96=Q16,D96,"")</f>
        <v/>
      </c>
      <c r="R96" s="1071" t="str">
        <f>IF(A96=Q16,C96,"")</f>
        <v/>
      </c>
      <c r="S96" s="1072" t="str">
        <f>IF(ISTEXT(Q96),Q96,(Q96/Q22)*S22)</f>
        <v/>
      </c>
      <c r="T96" s="1062" t="str">
        <f>IF(A96=T16,D96,"")</f>
        <v/>
      </c>
      <c r="U96" s="1073" t="str">
        <f>IF(A96=T16,C96,"")</f>
        <v/>
      </c>
      <c r="V96" s="1074" t="str">
        <f>IF(ISTEXT(T96),T96,(T96/T22)*V22)</f>
        <v/>
      </c>
      <c r="W96" s="1062" t="str">
        <f>IF(A96=W16,D96,"")</f>
        <v/>
      </c>
      <c r="X96" s="1075" t="str">
        <f>IF(A96=W16,C96,"")</f>
        <v/>
      </c>
      <c r="Y96" s="1076" t="str">
        <f>IF(ISTEXT(W96),W96,(W96/W22)*Y22)</f>
        <v/>
      </c>
      <c r="Z96" s="1062" t="str">
        <f>IF(A96=Z16,D96,"")</f>
        <v/>
      </c>
      <c r="AA96" s="1077" t="str">
        <f>IF(A96=Z16,C96,"")</f>
        <v/>
      </c>
      <c r="AB96" s="1078" t="str">
        <f>IF(ISTEXT(Z96),Z96,(Z96/Z22)*AB22)</f>
        <v/>
      </c>
      <c r="AC96" s="1062" t="str">
        <f>IF(A96=AC16,D96,"")</f>
        <v/>
      </c>
      <c r="AD96" s="1079" t="str">
        <f>IF(A96=AC16,C96,"")</f>
        <v/>
      </c>
      <c r="AE96" s="1080" t="str">
        <f>IF(ISTEXT(AC96),AC96,(AC96/AC22)*AE22)</f>
        <v/>
      </c>
      <c r="AF96" s="1062" t="str">
        <f>IF(A96=AF16,D96,"")</f>
        <v/>
      </c>
      <c r="AG96" s="1081" t="str">
        <f>IF(A96=AF16,C96,"")</f>
        <v/>
      </c>
      <c r="AH96" s="1082" t="str">
        <f>IF(ISTEXT(AF96),AF96,(AF96/AF22)*AH22)</f>
        <v/>
      </c>
      <c r="AI96" s="1062" t="str">
        <f>IF(A96=AI16,D96,"")</f>
        <v/>
      </c>
      <c r="AJ96" s="1083" t="str">
        <f>IF(A96=AI16,C96,"")</f>
        <v/>
      </c>
      <c r="AK96" s="1084" t="str">
        <f>IF(ISTEXT(AI96),AI96,(AI96/AI22)*AK22)</f>
        <v/>
      </c>
      <c r="AL96" s="1062" t="str">
        <f>IF(A96=AL16,D96,"")</f>
        <v/>
      </c>
      <c r="AM96" s="1085" t="str">
        <f>IF(A96=AL16,C96,"")</f>
        <v/>
      </c>
      <c r="AN96" s="1086" t="str">
        <f>IF(ISTEXT(AL96),AL96,(AL96/AL22)*AN22)</f>
        <v/>
      </c>
      <c r="AO96" s="1062" t="str">
        <f>IF(A96=AO16,D96,"")</f>
        <v/>
      </c>
      <c r="AP96" s="1087" t="str">
        <f>IF(A96=AO16,C96,"")</f>
        <v/>
      </c>
      <c r="AQ96" s="1088" t="str">
        <f>IF(ISTEXT(AO96),AO96,(AO96/AO22)*AQ22)</f>
        <v/>
      </c>
      <c r="AR96" s="1062" t="str">
        <f>IF(A96=AR16,D96,"")</f>
        <v/>
      </c>
      <c r="AS96" s="1089" t="str">
        <f>IF(A96=AR16,C96,"")</f>
        <v/>
      </c>
      <c r="AT96" s="1090" t="str">
        <f>IF(ISTEXT(AR96),AR96,(AR96/AR22)*AT22)</f>
        <v/>
      </c>
      <c r="AU96" s="1062" t="str">
        <f>IF(A96=AU16,D96,"")</f>
        <v/>
      </c>
      <c r="AV96" s="1091" t="str">
        <f>IF(A96=AU16,C96,"")</f>
        <v/>
      </c>
      <c r="AW96" s="1092" t="str">
        <f>IF(ISTEXT(AU96),AU96,(AU96/AU22)*AW22)</f>
        <v/>
      </c>
    </row>
    <row r="97" spans="1:49" ht="18.75">
      <c r="A97" s="1058"/>
      <c r="B97" s="1352"/>
      <c r="C97" s="1409"/>
      <c r="D97" s="1410"/>
      <c r="E97" s="1062" t="str">
        <f>IF(A97=E16,D97,"")</f>
        <v/>
      </c>
      <c r="F97" s="1063" t="str">
        <f>IF(A97=E16,C97,"")</f>
        <v/>
      </c>
      <c r="G97" s="1064" t="str">
        <f>IF(ISTEXT(E97),E97,(E97/E22)*G22)</f>
        <v/>
      </c>
      <c r="H97" s="1062" t="str">
        <f>IF(A97=H16,D97,"")</f>
        <v/>
      </c>
      <c r="I97" s="1065" t="str">
        <f>IF(A97=H16,C97,"")</f>
        <v/>
      </c>
      <c r="J97" s="1066" t="str">
        <f>IF(ISTEXT(H97),H97,(H97/H22)*J22)</f>
        <v/>
      </c>
      <c r="K97" s="1062" t="str">
        <f>IF(A97=K16,D97,"")</f>
        <v/>
      </c>
      <c r="L97" s="1067" t="str">
        <f>IF(A97=K16,C97,"")</f>
        <v/>
      </c>
      <c r="M97" s="1068" t="str">
        <f>IF(ISTEXT(K97),K97,(K97/K22)*M22)</f>
        <v/>
      </c>
      <c r="N97" s="1062" t="str">
        <f>IF(A97=N16,D97,"")</f>
        <v/>
      </c>
      <c r="O97" s="1069" t="str">
        <f>IF(A97=N16,C97,"")</f>
        <v/>
      </c>
      <c r="P97" s="1070" t="str">
        <f>IF(ISTEXT(N97),N97,(N97/N22)*P22)</f>
        <v/>
      </c>
      <c r="Q97" s="1062" t="str">
        <f>IF(A97=Q16,D97,"")</f>
        <v/>
      </c>
      <c r="R97" s="1071" t="str">
        <f>IF(A97=Q16,C97,"")</f>
        <v/>
      </c>
      <c r="S97" s="1072" t="str">
        <f>IF(ISTEXT(Q97),Q97,(Q97/Q22)*S22)</f>
        <v/>
      </c>
      <c r="T97" s="1062" t="str">
        <f>IF(A97=T16,D97,"")</f>
        <v/>
      </c>
      <c r="U97" s="1073" t="str">
        <f>IF(A97=T16,C97,"")</f>
        <v/>
      </c>
      <c r="V97" s="1074" t="str">
        <f>IF(ISTEXT(T97),T97,(T97/T22)*V22)</f>
        <v/>
      </c>
      <c r="W97" s="1062" t="str">
        <f>IF(A97=W16,D97,"")</f>
        <v/>
      </c>
      <c r="X97" s="1075" t="str">
        <f>IF(A97=W16,C97,"")</f>
        <v/>
      </c>
      <c r="Y97" s="1076" t="str">
        <f>IF(ISTEXT(W97),W97,(W97/W22)*Y22)</f>
        <v/>
      </c>
      <c r="Z97" s="1062" t="str">
        <f>IF(A97=Z16,D97,"")</f>
        <v/>
      </c>
      <c r="AA97" s="1077" t="str">
        <f>IF(A97=Z16,C97,"")</f>
        <v/>
      </c>
      <c r="AB97" s="1078" t="str">
        <f>IF(ISTEXT(Z97),Z97,(Z97/Z22)*AB22)</f>
        <v/>
      </c>
      <c r="AC97" s="1062" t="str">
        <f>IF(A97=AC16,D97,"")</f>
        <v/>
      </c>
      <c r="AD97" s="1079" t="str">
        <f>IF(A97=AC16,C97,"")</f>
        <v/>
      </c>
      <c r="AE97" s="1080" t="str">
        <f>IF(ISTEXT(AC97),AC97,(AC97/AC22)*AE22)</f>
        <v/>
      </c>
      <c r="AF97" s="1062" t="str">
        <f>IF(A97=AF16,D97,"")</f>
        <v/>
      </c>
      <c r="AG97" s="1081" t="str">
        <f>IF(A97=AF16,C97,"")</f>
        <v/>
      </c>
      <c r="AH97" s="1082" t="str">
        <f>IF(ISTEXT(AF97),AF97,(AF97/AF22)*AH22)</f>
        <v/>
      </c>
      <c r="AI97" s="1062" t="str">
        <f>IF(A97=AI16,D97,"")</f>
        <v/>
      </c>
      <c r="AJ97" s="1083" t="str">
        <f>IF(A97=AI16,C97,"")</f>
        <v/>
      </c>
      <c r="AK97" s="1084" t="str">
        <f>IF(ISTEXT(AI97),AI97,(AI97/AI22)*AK22)</f>
        <v/>
      </c>
      <c r="AL97" s="1062" t="str">
        <f>IF(A97=AL16,D97,"")</f>
        <v/>
      </c>
      <c r="AM97" s="1085" t="str">
        <f>IF(A97=AL16,C97,"")</f>
        <v/>
      </c>
      <c r="AN97" s="1086" t="str">
        <f>IF(ISTEXT(AL97),AL97,(AL97/AL22)*AN22)</f>
        <v/>
      </c>
      <c r="AO97" s="1062" t="str">
        <f>IF(A97=AO16,D97,"")</f>
        <v/>
      </c>
      <c r="AP97" s="1087" t="str">
        <f>IF(A97=AO16,C97,"")</f>
        <v/>
      </c>
      <c r="AQ97" s="1088" t="str">
        <f>IF(ISTEXT(AO97),AO97,(AO97/AO22)*AQ22)</f>
        <v/>
      </c>
      <c r="AR97" s="1062" t="str">
        <f>IF(A97=AR16,D97,"")</f>
        <v/>
      </c>
      <c r="AS97" s="1089" t="str">
        <f>IF(A97=AR16,C97,"")</f>
        <v/>
      </c>
      <c r="AT97" s="1090" t="str">
        <f>IF(ISTEXT(AR97),AR97,(AR97/AR22)*AT22)</f>
        <v/>
      </c>
      <c r="AU97" s="1062" t="str">
        <f>IF(A97=AU16,D97,"")</f>
        <v/>
      </c>
      <c r="AV97" s="1091" t="str">
        <f>IF(A97=AU16,C97,"")</f>
        <v/>
      </c>
      <c r="AW97" s="1092" t="str">
        <f>IF(ISTEXT(AU97),AU97,(AU97/AU22)*AW22)</f>
        <v/>
      </c>
    </row>
    <row r="98" spans="1:49" ht="18.75">
      <c r="A98" s="1058"/>
      <c r="B98" s="1352"/>
      <c r="C98" s="1409"/>
      <c r="D98" s="1410"/>
      <c r="E98" s="1062" t="str">
        <f>IF(A98=E16,D98,"")</f>
        <v/>
      </c>
      <c r="F98" s="1063" t="str">
        <f>IF(A98=E16,C98,"")</f>
        <v/>
      </c>
      <c r="G98" s="1064" t="str">
        <f>IF(ISTEXT(E98),E98,(E98/E22)*G22)</f>
        <v/>
      </c>
      <c r="H98" s="1062" t="str">
        <f>IF(A98=H16,D98,"")</f>
        <v/>
      </c>
      <c r="I98" s="1065" t="str">
        <f>IF(A98=H16,C98,"")</f>
        <v/>
      </c>
      <c r="J98" s="1066" t="str">
        <f>IF(ISTEXT(H98),H98,(H98/H22)*J22)</f>
        <v/>
      </c>
      <c r="K98" s="1062" t="str">
        <f>IF(A98=K16,D98,"")</f>
        <v/>
      </c>
      <c r="L98" s="1067" t="str">
        <f>IF(A98=K16,C98,"")</f>
        <v/>
      </c>
      <c r="M98" s="1068" t="str">
        <f>IF(ISTEXT(K98),K98,(K98/K22)*M22)</f>
        <v/>
      </c>
      <c r="N98" s="1062" t="str">
        <f>IF(A98=N16,D98,"")</f>
        <v/>
      </c>
      <c r="O98" s="1069" t="str">
        <f>IF(A98=N16,C98,"")</f>
        <v/>
      </c>
      <c r="P98" s="1070" t="str">
        <f>IF(ISTEXT(N98),N98,(N98/N22)*P22)</f>
        <v/>
      </c>
      <c r="Q98" s="1062" t="str">
        <f>IF(A98=Q16,D98,"")</f>
        <v/>
      </c>
      <c r="R98" s="1071" t="str">
        <f>IF(A98=Q16,C98,"")</f>
        <v/>
      </c>
      <c r="S98" s="1072" t="str">
        <f>IF(ISTEXT(Q98),Q98,(Q98/Q22)*S22)</f>
        <v/>
      </c>
      <c r="T98" s="1062" t="str">
        <f>IF(A98=T16,D98,"")</f>
        <v/>
      </c>
      <c r="U98" s="1073" t="str">
        <f>IF(A98=T16,C98,"")</f>
        <v/>
      </c>
      <c r="V98" s="1074" t="str">
        <f>IF(ISTEXT(T98),T98,(T98/T22)*V22)</f>
        <v/>
      </c>
      <c r="W98" s="1062" t="str">
        <f>IF(A98=W16,D98,"")</f>
        <v/>
      </c>
      <c r="X98" s="1075" t="str">
        <f>IF(A98=W16,C98,"")</f>
        <v/>
      </c>
      <c r="Y98" s="1076" t="str">
        <f>IF(ISTEXT(W98),W98,(W98/W22)*Y22)</f>
        <v/>
      </c>
      <c r="Z98" s="1062" t="str">
        <f>IF(A98=Z16,D98,"")</f>
        <v/>
      </c>
      <c r="AA98" s="1077" t="str">
        <f>IF(A98=Z16,C98,"")</f>
        <v/>
      </c>
      <c r="AB98" s="1078" t="str">
        <f>IF(ISTEXT(Z98),Z98,(Z98/Z22)*AB22)</f>
        <v/>
      </c>
      <c r="AC98" s="1062" t="str">
        <f>IF(A98=AC16,D98,"")</f>
        <v/>
      </c>
      <c r="AD98" s="1079" t="str">
        <f>IF(A98=AC16,C98,"")</f>
        <v/>
      </c>
      <c r="AE98" s="1080" t="str">
        <f>IF(ISTEXT(AC98),AC98,(AC98/AC22)*AE22)</f>
        <v/>
      </c>
      <c r="AF98" s="1062" t="str">
        <f>IF(A98=AF16,D98,"")</f>
        <v/>
      </c>
      <c r="AG98" s="1081" t="str">
        <f>IF(A98=AF16,C98,"")</f>
        <v/>
      </c>
      <c r="AH98" s="1082" t="str">
        <f>IF(ISTEXT(AF98),AF98,(AF98/AF22)*AH22)</f>
        <v/>
      </c>
      <c r="AI98" s="1062" t="str">
        <f>IF(A98=AI16,D98,"")</f>
        <v/>
      </c>
      <c r="AJ98" s="1083" t="str">
        <f>IF(A98=AI16,C98,"")</f>
        <v/>
      </c>
      <c r="AK98" s="1084" t="str">
        <f>IF(ISTEXT(AI98),AI98,(AI98/AI22)*AK22)</f>
        <v/>
      </c>
      <c r="AL98" s="1062" t="str">
        <f>IF(A98=AL16,D98,"")</f>
        <v/>
      </c>
      <c r="AM98" s="1085" t="str">
        <f>IF(A98=AL16,C98,"")</f>
        <v/>
      </c>
      <c r="AN98" s="1086" t="str">
        <f>IF(ISTEXT(AL98),AL98,(AL98/AL22)*AN22)</f>
        <v/>
      </c>
      <c r="AO98" s="1062" t="str">
        <f>IF(A98=AO16,D98,"")</f>
        <v/>
      </c>
      <c r="AP98" s="1087" t="str">
        <f>IF(A98=AO16,C98,"")</f>
        <v/>
      </c>
      <c r="AQ98" s="1088" t="str">
        <f>IF(ISTEXT(AO98),AO98,(AO98/AO22)*AQ22)</f>
        <v/>
      </c>
      <c r="AR98" s="1062" t="str">
        <f>IF(A98=AR16,D98,"")</f>
        <v/>
      </c>
      <c r="AS98" s="1089" t="str">
        <f>IF(A98=AR16,C98,"")</f>
        <v/>
      </c>
      <c r="AT98" s="1090" t="str">
        <f>IF(ISTEXT(AR98),AR98,(AR98/AR22)*AT22)</f>
        <v/>
      </c>
      <c r="AU98" s="1062" t="str">
        <f>IF(A98=AU16,D98,"")</f>
        <v/>
      </c>
      <c r="AV98" s="1091" t="str">
        <f>IF(A98=AU16,C98,"")</f>
        <v/>
      </c>
      <c r="AW98" s="1092" t="str">
        <f>IF(ISTEXT(AU98),AU98,(AU98/AU22)*AW22)</f>
        <v/>
      </c>
    </row>
    <row r="99" spans="1:49" ht="18.75">
      <c r="A99" s="1058"/>
      <c r="B99" s="1352"/>
      <c r="C99" s="1409"/>
      <c r="D99" s="1410"/>
      <c r="E99" s="1062" t="str">
        <f>IF(A99=E16,D99,"")</f>
        <v/>
      </c>
      <c r="F99" s="1063" t="str">
        <f>IF(A99=E16,C99,"")</f>
        <v/>
      </c>
      <c r="G99" s="1064" t="str">
        <f>IF(ISTEXT(E99),E99,(E99/E22)*G22)</f>
        <v/>
      </c>
      <c r="H99" s="1062" t="str">
        <f>IF(A99=H16,D99,"")</f>
        <v/>
      </c>
      <c r="I99" s="1065" t="str">
        <f>IF(A99=H16,C99,"")</f>
        <v/>
      </c>
      <c r="J99" s="1066" t="str">
        <f>IF(ISTEXT(H99),H99,(H99/H22)*J22)</f>
        <v/>
      </c>
      <c r="K99" s="1062" t="str">
        <f>IF(A99=K16,D99,"")</f>
        <v/>
      </c>
      <c r="L99" s="1067" t="str">
        <f>IF(A99=K16,C99,"")</f>
        <v/>
      </c>
      <c r="M99" s="1068" t="str">
        <f>IF(ISTEXT(K99),K99,(K99/K22)*M22)</f>
        <v/>
      </c>
      <c r="N99" s="1062" t="str">
        <f>IF(A99=N16,D99,"")</f>
        <v/>
      </c>
      <c r="O99" s="1069" t="str">
        <f>IF(A99=N16,C99,"")</f>
        <v/>
      </c>
      <c r="P99" s="1070" t="str">
        <f>IF(ISTEXT(N99),N99,(N99/N22)*P22)</f>
        <v/>
      </c>
      <c r="Q99" s="1062" t="str">
        <f>IF(A99=Q16,D99,"")</f>
        <v/>
      </c>
      <c r="R99" s="1071" t="str">
        <f>IF(A99=Q16,C99,"")</f>
        <v/>
      </c>
      <c r="S99" s="1072" t="str">
        <f>IF(ISTEXT(Q99),Q99,(Q99/Q22)*S22)</f>
        <v/>
      </c>
      <c r="T99" s="1062" t="str">
        <f>IF(A99=T16,D99,"")</f>
        <v/>
      </c>
      <c r="U99" s="1073" t="str">
        <f>IF(A99=T16,C99,"")</f>
        <v/>
      </c>
      <c r="V99" s="1074" t="str">
        <f>IF(ISTEXT(T99),T99,(T99/T22)*V22)</f>
        <v/>
      </c>
      <c r="W99" s="1062" t="str">
        <f>IF(A99=W16,D99,"")</f>
        <v/>
      </c>
      <c r="X99" s="1075" t="str">
        <f>IF(A99=W16,C99,"")</f>
        <v/>
      </c>
      <c r="Y99" s="1076" t="str">
        <f>IF(ISTEXT(W99),W99,(W99/W22)*Y22)</f>
        <v/>
      </c>
      <c r="Z99" s="1062" t="str">
        <f>IF(A99=Z16,D99,"")</f>
        <v/>
      </c>
      <c r="AA99" s="1077" t="str">
        <f>IF(A99=Z16,C99,"")</f>
        <v/>
      </c>
      <c r="AB99" s="1078" t="str">
        <f>IF(ISTEXT(Z99),Z99,(Z99/Z22)*AB22)</f>
        <v/>
      </c>
      <c r="AC99" s="1062" t="str">
        <f>IF(A99=AC16,D99,"")</f>
        <v/>
      </c>
      <c r="AD99" s="1079" t="str">
        <f>IF(A99=AC16,C99,"")</f>
        <v/>
      </c>
      <c r="AE99" s="1080" t="str">
        <f>IF(ISTEXT(AC99),AC99,(AC99/AC22)*AE22)</f>
        <v/>
      </c>
      <c r="AF99" s="1062" t="str">
        <f>IF(A99=AF16,D99,"")</f>
        <v/>
      </c>
      <c r="AG99" s="1081" t="str">
        <f>IF(A99=AF16,C99,"")</f>
        <v/>
      </c>
      <c r="AH99" s="1082" t="str">
        <f>IF(ISTEXT(AF99),AF99,(AF99/AF22)*AH22)</f>
        <v/>
      </c>
      <c r="AI99" s="1062" t="str">
        <f>IF(A99=AI16,D99,"")</f>
        <v/>
      </c>
      <c r="AJ99" s="1083" t="str">
        <f>IF(A99=AI16,C99,"")</f>
        <v/>
      </c>
      <c r="AK99" s="1084" t="str">
        <f>IF(ISTEXT(AI99),AI99,(AI99/AI22)*AK22)</f>
        <v/>
      </c>
      <c r="AL99" s="1062" t="str">
        <f>IF(A99=AL16,D99,"")</f>
        <v/>
      </c>
      <c r="AM99" s="1085" t="str">
        <f>IF(A99=AL16,C99,"")</f>
        <v/>
      </c>
      <c r="AN99" s="1086" t="str">
        <f>IF(ISTEXT(AL99),AL99,(AL99/AL22)*AN22)</f>
        <v/>
      </c>
      <c r="AO99" s="1062" t="str">
        <f>IF(A99=AO16,D99,"")</f>
        <v/>
      </c>
      <c r="AP99" s="1087" t="str">
        <f>IF(A99=AO16,C99,"")</f>
        <v/>
      </c>
      <c r="AQ99" s="1088" t="str">
        <f>IF(ISTEXT(AO99),AO99,(AO99/AO22)*AQ22)</f>
        <v/>
      </c>
      <c r="AR99" s="1062" t="str">
        <f>IF(A99=AR16,D99,"")</f>
        <v/>
      </c>
      <c r="AS99" s="1089" t="str">
        <f>IF(A99=AR16,C99,"")</f>
        <v/>
      </c>
      <c r="AT99" s="1090" t="str">
        <f>IF(ISTEXT(AR99),AR99,(AR99/AR22)*AT22)</f>
        <v/>
      </c>
      <c r="AU99" s="1062" t="str">
        <f>IF(A99=AU16,D99,"")</f>
        <v/>
      </c>
      <c r="AV99" s="1091" t="str">
        <f>IF(A99=AU16,C99,"")</f>
        <v/>
      </c>
      <c r="AW99" s="1092" t="str">
        <f>IF(ISTEXT(AU99),AU99,(AU99/AU22)*AW22)</f>
        <v/>
      </c>
    </row>
    <row r="100" spans="1:49" ht="18.75">
      <c r="A100" s="1058"/>
      <c r="B100" s="1352"/>
      <c r="C100" s="1409"/>
      <c r="D100" s="1410"/>
      <c r="E100" s="1062" t="str">
        <f>IF(A100=E16,D100,"")</f>
        <v/>
      </c>
      <c r="F100" s="1063" t="str">
        <f>IF(A100=E16,C100,"")</f>
        <v/>
      </c>
      <c r="G100" s="1064" t="str">
        <f>IF(ISTEXT(E100),E100,(E100/E22)*G22)</f>
        <v/>
      </c>
      <c r="H100" s="1062" t="str">
        <f>IF(A100=H16,D100,"")</f>
        <v/>
      </c>
      <c r="I100" s="1065" t="str">
        <f>IF(A100=H16,C100,"")</f>
        <v/>
      </c>
      <c r="J100" s="1066" t="str">
        <f>IF(ISTEXT(H100),H100,(H100/H22)*J22)</f>
        <v/>
      </c>
      <c r="K100" s="1062" t="str">
        <f>IF(A100=K16,D100,"")</f>
        <v/>
      </c>
      <c r="L100" s="1067" t="str">
        <f>IF(A100=K16,C100,"")</f>
        <v/>
      </c>
      <c r="M100" s="1068" t="str">
        <f>IF(ISTEXT(K100),K100,(K100/K22)*M22)</f>
        <v/>
      </c>
      <c r="N100" s="1062" t="str">
        <f>IF(A100=N16,D100,"")</f>
        <v/>
      </c>
      <c r="O100" s="1069" t="str">
        <f>IF(A100=N16,C100,"")</f>
        <v/>
      </c>
      <c r="P100" s="1070" t="str">
        <f>IF(ISTEXT(N100),N100,(N100/N22)*P22)</f>
        <v/>
      </c>
      <c r="Q100" s="1062" t="str">
        <f>IF(A100=Q16,D100,"")</f>
        <v/>
      </c>
      <c r="R100" s="1071" t="str">
        <f>IF(A100=Q16,C100,"")</f>
        <v/>
      </c>
      <c r="S100" s="1072" t="str">
        <f>IF(ISTEXT(Q100),Q100,(Q100/Q22)*S22)</f>
        <v/>
      </c>
      <c r="T100" s="1062" t="str">
        <f>IF(A100=T16,D100,"")</f>
        <v/>
      </c>
      <c r="U100" s="1073" t="str">
        <f>IF(A100=T16,C100,"")</f>
        <v/>
      </c>
      <c r="V100" s="1074" t="str">
        <f>IF(ISTEXT(T100),T100,(T100/T22)*V22)</f>
        <v/>
      </c>
      <c r="W100" s="1062" t="str">
        <f>IF(A100=W16,D100,"")</f>
        <v/>
      </c>
      <c r="X100" s="1075" t="str">
        <f>IF(A100=W16,C100,"")</f>
        <v/>
      </c>
      <c r="Y100" s="1076" t="str">
        <f>IF(ISTEXT(W100),W100,(W100/W22)*Y22)</f>
        <v/>
      </c>
      <c r="Z100" s="1062" t="str">
        <f>IF(A100=Z16,D100,"")</f>
        <v/>
      </c>
      <c r="AA100" s="1077" t="str">
        <f>IF(A100=Z16,C100,"")</f>
        <v/>
      </c>
      <c r="AB100" s="1078" t="str">
        <f>IF(ISTEXT(Z100),Z100,(Z100/Z22)*AB22)</f>
        <v/>
      </c>
      <c r="AC100" s="1062" t="str">
        <f>IF(A100=AC16,D100,"")</f>
        <v/>
      </c>
      <c r="AD100" s="1079" t="str">
        <f>IF(A100=AC16,C100,"")</f>
        <v/>
      </c>
      <c r="AE100" s="1080" t="str">
        <f>IF(ISTEXT(AC100),AC100,(AC100/AC22)*AE22)</f>
        <v/>
      </c>
      <c r="AF100" s="1062" t="str">
        <f>IF(A100=AF16,D100,"")</f>
        <v/>
      </c>
      <c r="AG100" s="1081" t="str">
        <f>IF(A100=AF16,C100,"")</f>
        <v/>
      </c>
      <c r="AH100" s="1082" t="str">
        <f>IF(ISTEXT(AF100),AF100,(AF100/AF22)*AH22)</f>
        <v/>
      </c>
      <c r="AI100" s="1062" t="str">
        <f>IF(A100=AI16,D100,"")</f>
        <v/>
      </c>
      <c r="AJ100" s="1083" t="str">
        <f>IF(A100=AI16,C100,"")</f>
        <v/>
      </c>
      <c r="AK100" s="1084" t="str">
        <f>IF(ISTEXT(AI100),AI100,(AI100/AI22)*AK22)</f>
        <v/>
      </c>
      <c r="AL100" s="1062" t="str">
        <f>IF(A100=AL16,D100,"")</f>
        <v/>
      </c>
      <c r="AM100" s="1085" t="str">
        <f>IF(A100=AL16,C100,"")</f>
        <v/>
      </c>
      <c r="AN100" s="1086" t="str">
        <f>IF(ISTEXT(AL100),AL100,(AL100/AL22)*AN22)</f>
        <v/>
      </c>
      <c r="AO100" s="1062" t="str">
        <f>IF(A100=AO16,D100,"")</f>
        <v/>
      </c>
      <c r="AP100" s="1087" t="str">
        <f>IF(A100=AO16,C100,"")</f>
        <v/>
      </c>
      <c r="AQ100" s="1088" t="str">
        <f>IF(ISTEXT(AO100),AO100,(AO100/AO22)*AQ22)</f>
        <v/>
      </c>
      <c r="AR100" s="1062" t="str">
        <f>IF(A100=AR16,D100,"")</f>
        <v/>
      </c>
      <c r="AS100" s="1089" t="str">
        <f>IF(A100=AR16,C100,"")</f>
        <v/>
      </c>
      <c r="AT100" s="1090" t="str">
        <f>IF(ISTEXT(AR100),AR100,(AR100/AR22)*AT22)</f>
        <v/>
      </c>
      <c r="AU100" s="1062" t="str">
        <f>IF(A100=AU16,D100,"")</f>
        <v/>
      </c>
      <c r="AV100" s="1091" t="str">
        <f>IF(A100=AU16,C100,"")</f>
        <v/>
      </c>
      <c r="AW100" s="1092" t="str">
        <f>IF(ISTEXT(AU100),AU100,(AU100/AU22)*AW22)</f>
        <v/>
      </c>
    </row>
    <row r="101" spans="1:49" ht="18.75">
      <c r="A101" s="1058"/>
      <c r="B101" s="1352"/>
      <c r="C101" s="1409"/>
      <c r="D101" s="1410"/>
      <c r="E101" s="1062" t="str">
        <f>IF(A101=E16,D101,"")</f>
        <v/>
      </c>
      <c r="F101" s="1063" t="str">
        <f>IF(A101=E16,C101,"")</f>
        <v/>
      </c>
      <c r="G101" s="1064" t="str">
        <f>IF(ISTEXT(E101),E101,(E101/E22)*G22)</f>
        <v/>
      </c>
      <c r="H101" s="1062" t="str">
        <f>IF(A101=H16,D101,"")</f>
        <v/>
      </c>
      <c r="I101" s="1065" t="str">
        <f>IF(A101=H16,C101,"")</f>
        <v/>
      </c>
      <c r="J101" s="1066" t="str">
        <f>IF(ISTEXT(H101),H101,(H101/H22)*J22)</f>
        <v/>
      </c>
      <c r="K101" s="1062" t="str">
        <f>IF(A101=K16,D101,"")</f>
        <v/>
      </c>
      <c r="L101" s="1067" t="str">
        <f>IF(A101=K16,C101,"")</f>
        <v/>
      </c>
      <c r="M101" s="1068" t="str">
        <f>IF(ISTEXT(K101),K101,(K101/K22)*M22)</f>
        <v/>
      </c>
      <c r="N101" s="1062" t="str">
        <f>IF(A101=N16,D101,"")</f>
        <v/>
      </c>
      <c r="O101" s="1069" t="str">
        <f>IF(A101=N16,C101,"")</f>
        <v/>
      </c>
      <c r="P101" s="1070" t="str">
        <f>IF(ISTEXT(N101),N101,(N101/N22)*P22)</f>
        <v/>
      </c>
      <c r="Q101" s="1062" t="str">
        <f>IF(A101=Q16,D101,"")</f>
        <v/>
      </c>
      <c r="R101" s="1071" t="str">
        <f>IF(A101=Q16,C101,"")</f>
        <v/>
      </c>
      <c r="S101" s="1072" t="str">
        <f>IF(ISTEXT(Q101),Q101,(Q101/Q22)*S22)</f>
        <v/>
      </c>
      <c r="T101" s="1062" t="str">
        <f>IF(A101=T16,D101,"")</f>
        <v/>
      </c>
      <c r="U101" s="1073" t="str">
        <f>IF(A101=T16,C101,"")</f>
        <v/>
      </c>
      <c r="V101" s="1074" t="str">
        <f>IF(ISTEXT(T101),T101,(T101/T22)*V22)</f>
        <v/>
      </c>
      <c r="W101" s="1062" t="str">
        <f>IF(A101=W16,D101,"")</f>
        <v/>
      </c>
      <c r="X101" s="1075" t="str">
        <f>IF(A101=W16,C101,"")</f>
        <v/>
      </c>
      <c r="Y101" s="1076" t="str">
        <f>IF(ISTEXT(W101),W101,(W101/W22)*Y22)</f>
        <v/>
      </c>
      <c r="Z101" s="1062" t="str">
        <f>IF(A101=Z16,D101,"")</f>
        <v/>
      </c>
      <c r="AA101" s="1077" t="str">
        <f>IF(A101=Z16,C101,"")</f>
        <v/>
      </c>
      <c r="AB101" s="1078" t="str">
        <f>IF(ISTEXT(Z101),Z101,(Z101/Z22)*AB22)</f>
        <v/>
      </c>
      <c r="AC101" s="1062" t="str">
        <f>IF(A101=AC16,D101,"")</f>
        <v/>
      </c>
      <c r="AD101" s="1079" t="str">
        <f>IF(A101=AC16,C101,"")</f>
        <v/>
      </c>
      <c r="AE101" s="1080" t="str">
        <f>IF(ISTEXT(AC101),AC101,(AC101/AC22)*AE22)</f>
        <v/>
      </c>
      <c r="AF101" s="1062" t="str">
        <f>IF(A101=AF16,D101,"")</f>
        <v/>
      </c>
      <c r="AG101" s="1081" t="str">
        <f>IF(A101=AF16,C101,"")</f>
        <v/>
      </c>
      <c r="AH101" s="1082" t="str">
        <f>IF(ISTEXT(AF101),AF101,(AF101/AF22)*AH22)</f>
        <v/>
      </c>
      <c r="AI101" s="1062" t="str">
        <f>IF(A101=AI16,D101,"")</f>
        <v/>
      </c>
      <c r="AJ101" s="1083" t="str">
        <f>IF(A101=AI16,C101,"")</f>
        <v/>
      </c>
      <c r="AK101" s="1084" t="str">
        <f>IF(ISTEXT(AI101),AI101,(AI101/AI22)*AK22)</f>
        <v/>
      </c>
      <c r="AL101" s="1062" t="str">
        <f>IF(A101=AL16,D101,"")</f>
        <v/>
      </c>
      <c r="AM101" s="1085" t="str">
        <f>IF(A101=AL16,C101,"")</f>
        <v/>
      </c>
      <c r="AN101" s="1086" t="str">
        <f>IF(ISTEXT(AL101),AL101,(AL101/AL22)*AN22)</f>
        <v/>
      </c>
      <c r="AO101" s="1062" t="str">
        <f>IF(A101=AO16,D101,"")</f>
        <v/>
      </c>
      <c r="AP101" s="1087" t="str">
        <f>IF(A101=AO16,C101,"")</f>
        <v/>
      </c>
      <c r="AQ101" s="1088" t="str">
        <f>IF(ISTEXT(AO101),AO101,(AO101/AO22)*AQ22)</f>
        <v/>
      </c>
      <c r="AR101" s="1062" t="str">
        <f>IF(A101=AR16,D101,"")</f>
        <v/>
      </c>
      <c r="AS101" s="1089" t="str">
        <f>IF(A101=AR16,C101,"")</f>
        <v/>
      </c>
      <c r="AT101" s="1090" t="str">
        <f>IF(ISTEXT(AR101),AR101,(AR101/AR22)*AT22)</f>
        <v/>
      </c>
      <c r="AU101" s="1062" t="str">
        <f>IF(A101=AU16,D101,"")</f>
        <v/>
      </c>
      <c r="AV101" s="1091" t="str">
        <f>IF(A101=AU16,C101,"")</f>
        <v/>
      </c>
      <c r="AW101" s="1092" t="str">
        <f>IF(ISTEXT(AU101),AU101,(AU101/AU22)*AW22)</f>
        <v/>
      </c>
    </row>
    <row r="102" spans="1:49" ht="18.75">
      <c r="A102" s="1058"/>
      <c r="B102" s="1352"/>
      <c r="C102" s="1409"/>
      <c r="D102" s="1410"/>
      <c r="E102" s="1062" t="str">
        <f>IF(A102=E16,D102,"")</f>
        <v/>
      </c>
      <c r="F102" s="1063" t="str">
        <f>IF(A102=E16,C102,"")</f>
        <v/>
      </c>
      <c r="G102" s="1064" t="str">
        <f>IF(ISTEXT(E102),E102,(E102/E22)*G22)</f>
        <v/>
      </c>
      <c r="H102" s="1062" t="str">
        <f>IF(A102=H16,D102,"")</f>
        <v/>
      </c>
      <c r="I102" s="1065" t="str">
        <f>IF(A102=H16,C102,"")</f>
        <v/>
      </c>
      <c r="J102" s="1066" t="str">
        <f>IF(ISTEXT(H102),H102,(H102/H22)*J22)</f>
        <v/>
      </c>
      <c r="K102" s="1062" t="str">
        <f>IF(A102=K16,D102,"")</f>
        <v/>
      </c>
      <c r="L102" s="1067" t="str">
        <f>IF(A102=K16,C102,"")</f>
        <v/>
      </c>
      <c r="M102" s="1068" t="str">
        <f>IF(ISTEXT(K102),K102,(K102/K22)*M22)</f>
        <v/>
      </c>
      <c r="N102" s="1062" t="str">
        <f>IF(A102=N16,D102,"")</f>
        <v/>
      </c>
      <c r="O102" s="1069" t="str">
        <f>IF(A102=N16,C102,"")</f>
        <v/>
      </c>
      <c r="P102" s="1070" t="str">
        <f>IF(ISTEXT(N102),N102,(N102/N22)*P22)</f>
        <v/>
      </c>
      <c r="Q102" s="1062" t="str">
        <f>IF(A102=Q16,D102,"")</f>
        <v/>
      </c>
      <c r="R102" s="1071" t="str">
        <f>IF(A102=Q16,C102,"")</f>
        <v/>
      </c>
      <c r="S102" s="1072" t="str">
        <f>IF(ISTEXT(Q102),Q102,(Q102/Q22)*S22)</f>
        <v/>
      </c>
      <c r="T102" s="1062" t="str">
        <f>IF(A102=T16,D102,"")</f>
        <v/>
      </c>
      <c r="U102" s="1073" t="str">
        <f>IF(A102=T16,C102,"")</f>
        <v/>
      </c>
      <c r="V102" s="1074" t="str">
        <f>IF(ISTEXT(T102),T102,(T102/T22)*V22)</f>
        <v/>
      </c>
      <c r="W102" s="1062" t="str">
        <f>IF(A102=W16,D102,"")</f>
        <v/>
      </c>
      <c r="X102" s="1075" t="str">
        <f>IF(A102=W16,C102,"")</f>
        <v/>
      </c>
      <c r="Y102" s="1076" t="str">
        <f>IF(ISTEXT(W102),W102,(W102/W22)*Y22)</f>
        <v/>
      </c>
      <c r="Z102" s="1062" t="str">
        <f>IF(A102=Z16,D102,"")</f>
        <v/>
      </c>
      <c r="AA102" s="1077" t="str">
        <f>IF(A102=Z16,C102,"")</f>
        <v/>
      </c>
      <c r="AB102" s="1078" t="str">
        <f>IF(ISTEXT(Z102),Z102,(Z102/Z22)*AB22)</f>
        <v/>
      </c>
      <c r="AC102" s="1062" t="str">
        <f>IF(A102=AC16,D102,"")</f>
        <v/>
      </c>
      <c r="AD102" s="1079" t="str">
        <f>IF(A102=AC16,C102,"")</f>
        <v/>
      </c>
      <c r="AE102" s="1080" t="str">
        <f>IF(ISTEXT(AC102),AC102,(AC102/AC22)*AE22)</f>
        <v/>
      </c>
      <c r="AF102" s="1062" t="str">
        <f>IF(A102=AF16,D102,"")</f>
        <v/>
      </c>
      <c r="AG102" s="1081" t="str">
        <f>IF(A102=AF16,C102,"")</f>
        <v/>
      </c>
      <c r="AH102" s="1082" t="str">
        <f>IF(ISTEXT(AF102),AF102,(AF102/AF22)*AH22)</f>
        <v/>
      </c>
      <c r="AI102" s="1062" t="str">
        <f>IF(A102=AI16,D102,"")</f>
        <v/>
      </c>
      <c r="AJ102" s="1083" t="str">
        <f>IF(A102=AI16,C102,"")</f>
        <v/>
      </c>
      <c r="AK102" s="1084" t="str">
        <f>IF(ISTEXT(AI102),AI102,(AI102/AI22)*AK22)</f>
        <v/>
      </c>
      <c r="AL102" s="1062" t="str">
        <f>IF(A102=AL16,D102,"")</f>
        <v/>
      </c>
      <c r="AM102" s="1085" t="str">
        <f>IF(A102=AL16,C102,"")</f>
        <v/>
      </c>
      <c r="AN102" s="1086" t="str">
        <f>IF(ISTEXT(AL102),AL102,(AL102/AL22)*AN22)</f>
        <v/>
      </c>
      <c r="AO102" s="1062" t="str">
        <f>IF(A102=AO16,D102,"")</f>
        <v/>
      </c>
      <c r="AP102" s="1087" t="str">
        <f>IF(A102=AO16,C102,"")</f>
        <v/>
      </c>
      <c r="AQ102" s="1088" t="str">
        <f>IF(ISTEXT(AO102),AO102,(AO102/AO22)*AQ22)</f>
        <v/>
      </c>
      <c r="AR102" s="1062" t="str">
        <f>IF(A102=AR16,D102,"")</f>
        <v/>
      </c>
      <c r="AS102" s="1089" t="str">
        <f>IF(A102=AR16,C102,"")</f>
        <v/>
      </c>
      <c r="AT102" s="1090" t="str">
        <f>IF(ISTEXT(AR102),AR102,(AR102/AR22)*AT22)</f>
        <v/>
      </c>
      <c r="AU102" s="1062" t="str">
        <f>IF(A102=AU16,D102,"")</f>
        <v/>
      </c>
      <c r="AV102" s="1091" t="str">
        <f>IF(A102=AU16,C102,"")</f>
        <v/>
      </c>
      <c r="AW102" s="1092" t="str">
        <f>IF(ISTEXT(AU102),AU102,(AU102/AU22)*AW22)</f>
        <v/>
      </c>
    </row>
    <row r="103" spans="1:49" ht="18.75">
      <c r="A103" s="1058"/>
      <c r="B103" s="1352"/>
      <c r="C103" s="1409"/>
      <c r="D103" s="1410"/>
      <c r="E103" s="1062" t="str">
        <f>IF(A103=E16,D103,"")</f>
        <v/>
      </c>
      <c r="F103" s="1063" t="str">
        <f>IF(A103=E16,C103,"")</f>
        <v/>
      </c>
      <c r="G103" s="1064" t="str">
        <f>IF(ISTEXT(E103),E103,(E103/E22)*G22)</f>
        <v/>
      </c>
      <c r="H103" s="1062" t="str">
        <f>IF(A103=H16,D103,"")</f>
        <v/>
      </c>
      <c r="I103" s="1065" t="str">
        <f>IF(A103=H16,C103,"")</f>
        <v/>
      </c>
      <c r="J103" s="1066" t="str">
        <f>IF(ISTEXT(H103),H103,(H103/H22)*J22)</f>
        <v/>
      </c>
      <c r="K103" s="1062" t="str">
        <f>IF(A103=K16,D103,"")</f>
        <v/>
      </c>
      <c r="L103" s="1067" t="str">
        <f>IF(A103=K16,C103,"")</f>
        <v/>
      </c>
      <c r="M103" s="1068" t="str">
        <f>IF(ISTEXT(K103),K103,(K103/K22)*M22)</f>
        <v/>
      </c>
      <c r="N103" s="1062" t="str">
        <f>IF(A103=N16,D103,"")</f>
        <v/>
      </c>
      <c r="O103" s="1069" t="str">
        <f>IF(A103=N16,C103,"")</f>
        <v/>
      </c>
      <c r="P103" s="1070" t="str">
        <f>IF(ISTEXT(N103),N103,(N103/N22)*P22)</f>
        <v/>
      </c>
      <c r="Q103" s="1062" t="str">
        <f>IF(A103=Q16,D103,"")</f>
        <v/>
      </c>
      <c r="R103" s="1071" t="str">
        <f>IF(A103=Q16,C103,"")</f>
        <v/>
      </c>
      <c r="S103" s="1072" t="str">
        <f>IF(ISTEXT(Q103),Q103,(Q103/Q22)*S22)</f>
        <v/>
      </c>
      <c r="T103" s="1062" t="str">
        <f>IF(A103=T16,D103,"")</f>
        <v/>
      </c>
      <c r="U103" s="1073" t="str">
        <f>IF(A103=T16,C103,"")</f>
        <v/>
      </c>
      <c r="V103" s="1074" t="str">
        <f>IF(ISTEXT(T103),T103,(T103/T22)*V22)</f>
        <v/>
      </c>
      <c r="W103" s="1062" t="str">
        <f>IF(A103=W16,D103,"")</f>
        <v/>
      </c>
      <c r="X103" s="1075" t="str">
        <f>IF(A103=W16,C103,"")</f>
        <v/>
      </c>
      <c r="Y103" s="1076" t="str">
        <f>IF(ISTEXT(W103),W103,(W103/W22)*Y22)</f>
        <v/>
      </c>
      <c r="Z103" s="1062" t="str">
        <f>IF(A103=Z16,D103,"")</f>
        <v/>
      </c>
      <c r="AA103" s="1077" t="str">
        <f>IF(A103=Z16,C103,"")</f>
        <v/>
      </c>
      <c r="AB103" s="1078" t="str">
        <f>IF(ISTEXT(Z103),Z103,(Z103/Z22)*AB22)</f>
        <v/>
      </c>
      <c r="AC103" s="1062" t="str">
        <f>IF(A103=AC16,D103,"")</f>
        <v/>
      </c>
      <c r="AD103" s="1079" t="str">
        <f>IF(A103=AC16,C103,"")</f>
        <v/>
      </c>
      <c r="AE103" s="1080" t="str">
        <f>IF(ISTEXT(AC103),AC103,(AC103/AC22)*AE22)</f>
        <v/>
      </c>
      <c r="AF103" s="1062" t="str">
        <f>IF(A103=AF16,D103,"")</f>
        <v/>
      </c>
      <c r="AG103" s="1081" t="str">
        <f>IF(A103=AF16,C103,"")</f>
        <v/>
      </c>
      <c r="AH103" s="1082" t="str">
        <f>IF(ISTEXT(AF103),AF103,(AF103/AF22)*AH22)</f>
        <v/>
      </c>
      <c r="AI103" s="1062" t="str">
        <f>IF(A103=AI16,D103,"")</f>
        <v/>
      </c>
      <c r="AJ103" s="1083" t="str">
        <f>IF(A103=AI16,C103,"")</f>
        <v/>
      </c>
      <c r="AK103" s="1084" t="str">
        <f>IF(ISTEXT(AI103),AI103,(AI103/AI22)*AK22)</f>
        <v/>
      </c>
      <c r="AL103" s="1062" t="str">
        <f>IF(A103=AL16,D103,"")</f>
        <v/>
      </c>
      <c r="AM103" s="1085" t="str">
        <f>IF(A103=AL16,C103,"")</f>
        <v/>
      </c>
      <c r="AN103" s="1086" t="str">
        <f>IF(ISTEXT(AL103),AL103,(AL103/AL22)*AN22)</f>
        <v/>
      </c>
      <c r="AO103" s="1062" t="str">
        <f>IF(A103=AO16,D103,"")</f>
        <v/>
      </c>
      <c r="AP103" s="1087" t="str">
        <f>IF(A103=AO16,C103,"")</f>
        <v/>
      </c>
      <c r="AQ103" s="1088" t="str">
        <f>IF(ISTEXT(AO103),AO103,(AO103/AO22)*AQ22)</f>
        <v/>
      </c>
      <c r="AR103" s="1062" t="str">
        <f>IF(A103=AR16,D103,"")</f>
        <v/>
      </c>
      <c r="AS103" s="1089" t="str">
        <f>IF(A103=AR16,C103,"")</f>
        <v/>
      </c>
      <c r="AT103" s="1090" t="str">
        <f>IF(ISTEXT(AR103),AR103,(AR103/AR22)*AT22)</f>
        <v/>
      </c>
      <c r="AU103" s="1062" t="str">
        <f>IF(A103=AU16,D103,"")</f>
        <v/>
      </c>
      <c r="AV103" s="1091" t="str">
        <f>IF(A103=AU16,C103,"")</f>
        <v/>
      </c>
      <c r="AW103" s="1092" t="str">
        <f>IF(ISTEXT(AU103),AU103,(AU103/AU22)*AW22)</f>
        <v/>
      </c>
    </row>
    <row r="104" spans="1:49" ht="18.75">
      <c r="A104" s="1058"/>
      <c r="B104" s="1352"/>
      <c r="C104" s="1409"/>
      <c r="D104" s="1410"/>
      <c r="E104" s="1062" t="str">
        <f>IF(A104=E16,D104,"")</f>
        <v/>
      </c>
      <c r="F104" s="1063" t="str">
        <f>IF(A104=E16,C104,"")</f>
        <v/>
      </c>
      <c r="G104" s="1064" t="str">
        <f>IF(ISTEXT(E104),E104,(E104/E22)*G22)</f>
        <v/>
      </c>
      <c r="H104" s="1062" t="str">
        <f>IF(A104=H16,D104,"")</f>
        <v/>
      </c>
      <c r="I104" s="1065" t="str">
        <f>IF(A104=H16,C104,"")</f>
        <v/>
      </c>
      <c r="J104" s="1066" t="str">
        <f>IF(ISTEXT(H104),H104,(H104/H22)*J22)</f>
        <v/>
      </c>
      <c r="K104" s="1062" t="str">
        <f>IF(A104=K16,D104,"")</f>
        <v/>
      </c>
      <c r="L104" s="1067" t="str">
        <f>IF(A104=K16,C104,"")</f>
        <v/>
      </c>
      <c r="M104" s="1068" t="str">
        <f>IF(ISTEXT(K104),K104,(K104/K22)*M22)</f>
        <v/>
      </c>
      <c r="N104" s="1062" t="str">
        <f>IF(A104=N16,D104,"")</f>
        <v/>
      </c>
      <c r="O104" s="1069" t="str">
        <f>IF(A104=N16,C104,"")</f>
        <v/>
      </c>
      <c r="P104" s="1070" t="str">
        <f>IF(ISTEXT(N104),N104,(N104/N22)*P22)</f>
        <v/>
      </c>
      <c r="Q104" s="1062" t="str">
        <f>IF(A104=Q16,D104,"")</f>
        <v/>
      </c>
      <c r="R104" s="1071" t="str">
        <f>IF(A104=Q16,C104,"")</f>
        <v/>
      </c>
      <c r="S104" s="1072" t="str">
        <f>IF(ISTEXT(Q104),Q104,(Q104/Q22)*S22)</f>
        <v/>
      </c>
      <c r="T104" s="1062" t="str">
        <f>IF(A104=T16,D104,"")</f>
        <v/>
      </c>
      <c r="U104" s="1073" t="str">
        <f>IF(A104=T16,C104,"")</f>
        <v/>
      </c>
      <c r="V104" s="1074" t="str">
        <f>IF(ISTEXT(T104),T104,(T104/T22)*V22)</f>
        <v/>
      </c>
      <c r="W104" s="1062" t="str">
        <f>IF(A104=W16,D104,"")</f>
        <v/>
      </c>
      <c r="X104" s="1075" t="str">
        <f>IF(A104=W16,C104,"")</f>
        <v/>
      </c>
      <c r="Y104" s="1076" t="str">
        <f>IF(ISTEXT(W104),W104,(W104/W22)*Y22)</f>
        <v/>
      </c>
      <c r="Z104" s="1062" t="str">
        <f>IF(A104=Z16,D104,"")</f>
        <v/>
      </c>
      <c r="AA104" s="1077" t="str">
        <f>IF(A104=Z16,C104,"")</f>
        <v/>
      </c>
      <c r="AB104" s="1078" t="str">
        <f>IF(ISTEXT(Z104),Z104,(Z104/Z22)*AB22)</f>
        <v/>
      </c>
      <c r="AC104" s="1062" t="str">
        <f>IF(A104=AC16,D104,"")</f>
        <v/>
      </c>
      <c r="AD104" s="1079" t="str">
        <f>IF(A104=AC16,C104,"")</f>
        <v/>
      </c>
      <c r="AE104" s="1080" t="str">
        <f>IF(ISTEXT(AC104),AC104,(AC104/AC22)*AE22)</f>
        <v/>
      </c>
      <c r="AF104" s="1062" t="str">
        <f>IF(A104=AF16,D104,"")</f>
        <v/>
      </c>
      <c r="AG104" s="1081" t="str">
        <f>IF(A104=AF16,C104,"")</f>
        <v/>
      </c>
      <c r="AH104" s="1082" t="str">
        <f>IF(ISTEXT(AF104),AF104,(AF104/AF22)*AH22)</f>
        <v/>
      </c>
      <c r="AI104" s="1062" t="str">
        <f>IF(A104=AI16,D104,"")</f>
        <v/>
      </c>
      <c r="AJ104" s="1083" t="str">
        <f>IF(A104=AI16,C104,"")</f>
        <v/>
      </c>
      <c r="AK104" s="1084" t="str">
        <f>IF(ISTEXT(AI104),AI104,(AI104/AI22)*AK22)</f>
        <v/>
      </c>
      <c r="AL104" s="1062" t="str">
        <f>IF(A104=AL16,D104,"")</f>
        <v/>
      </c>
      <c r="AM104" s="1085" t="str">
        <f>IF(A104=AL16,C104,"")</f>
        <v/>
      </c>
      <c r="AN104" s="1086" t="str">
        <f>IF(ISTEXT(AL104),AL104,(AL104/AL22)*AN22)</f>
        <v/>
      </c>
      <c r="AO104" s="1062" t="str">
        <f>IF(A104=AO16,D104,"")</f>
        <v/>
      </c>
      <c r="AP104" s="1087" t="str">
        <f>IF(A104=AO16,C104,"")</f>
        <v/>
      </c>
      <c r="AQ104" s="1088" t="str">
        <f>IF(ISTEXT(AO104),AO104,(AO104/AO22)*AQ22)</f>
        <v/>
      </c>
      <c r="AR104" s="1062" t="str">
        <f>IF(A104=AR16,D104,"")</f>
        <v/>
      </c>
      <c r="AS104" s="1089" t="str">
        <f>IF(A104=AR16,C104,"")</f>
        <v/>
      </c>
      <c r="AT104" s="1090" t="str">
        <f>IF(ISTEXT(AR104),AR104,(AR104/AR22)*AT22)</f>
        <v/>
      </c>
      <c r="AU104" s="1062" t="str">
        <f>IF(A104=AU16,D104,"")</f>
        <v/>
      </c>
      <c r="AV104" s="1091" t="str">
        <f>IF(A104=AU16,C104,"")</f>
        <v/>
      </c>
      <c r="AW104" s="1092" t="str">
        <f>IF(ISTEXT(AU104),AU104,(AU104/AU22)*AW22)</f>
        <v/>
      </c>
    </row>
    <row r="105" spans="1:49" ht="18.75">
      <c r="A105" s="1058"/>
      <c r="B105" s="1352"/>
      <c r="C105" s="1409"/>
      <c r="D105" s="1410"/>
      <c r="E105" s="1062" t="str">
        <f>IF(A105=E16,D105,"")</f>
        <v/>
      </c>
      <c r="F105" s="1063" t="str">
        <f>IF(A105=E16,C105,"")</f>
        <v/>
      </c>
      <c r="G105" s="1064" t="str">
        <f>IF(ISTEXT(E105),E105,(E105/E22)*G22)</f>
        <v/>
      </c>
      <c r="H105" s="1062" t="str">
        <f>IF(A105=H16,D105,"")</f>
        <v/>
      </c>
      <c r="I105" s="1065" t="str">
        <f>IF(A105=H16,C105,"")</f>
        <v/>
      </c>
      <c r="J105" s="1066" t="str">
        <f>IF(ISTEXT(H105),H105,(H105/H22)*J22)</f>
        <v/>
      </c>
      <c r="K105" s="1062" t="str">
        <f>IF(A105=K16,D105,"")</f>
        <v/>
      </c>
      <c r="L105" s="1067" t="str">
        <f>IF(A105=K16,C105,"")</f>
        <v/>
      </c>
      <c r="M105" s="1068" t="str">
        <f>IF(ISTEXT(K105),K105,(K105/K22)*M22)</f>
        <v/>
      </c>
      <c r="N105" s="1062" t="str">
        <f>IF(A105=N16,D105,"")</f>
        <v/>
      </c>
      <c r="O105" s="1069" t="str">
        <f>IF(A105=N16,C105,"")</f>
        <v/>
      </c>
      <c r="P105" s="1070" t="str">
        <f>IF(ISTEXT(N105),N105,(N105/N22)*P22)</f>
        <v/>
      </c>
      <c r="Q105" s="1062" t="str">
        <f>IF(A105=Q16,D105,"")</f>
        <v/>
      </c>
      <c r="R105" s="1071" t="str">
        <f>IF(A105=Q16,C105,"")</f>
        <v/>
      </c>
      <c r="S105" s="1072" t="str">
        <f>IF(ISTEXT(Q105),Q105,(Q105/Q22)*S22)</f>
        <v/>
      </c>
      <c r="T105" s="1062" t="str">
        <f>IF(A105=T16,D105,"")</f>
        <v/>
      </c>
      <c r="U105" s="1073" t="str">
        <f>IF(A105=T16,C105,"")</f>
        <v/>
      </c>
      <c r="V105" s="1074" t="str">
        <f>IF(ISTEXT(T105),T105,(T105/T22)*V22)</f>
        <v/>
      </c>
      <c r="W105" s="1062" t="str">
        <f>IF(A105=W16,D105,"")</f>
        <v/>
      </c>
      <c r="X105" s="1075" t="str">
        <f>IF(A105=W16,C105,"")</f>
        <v/>
      </c>
      <c r="Y105" s="1076" t="str">
        <f>IF(ISTEXT(W105),W105,(W105/W22)*Y22)</f>
        <v/>
      </c>
      <c r="Z105" s="1062" t="str">
        <f>IF(A105=Z16,D105,"")</f>
        <v/>
      </c>
      <c r="AA105" s="1077" t="str">
        <f>IF(A105=Z16,C105,"")</f>
        <v/>
      </c>
      <c r="AB105" s="1078" t="str">
        <f>IF(ISTEXT(Z105),Z105,(Z105/Z22)*AB22)</f>
        <v/>
      </c>
      <c r="AC105" s="1062" t="str">
        <f>IF(A105=AC16,D105,"")</f>
        <v/>
      </c>
      <c r="AD105" s="1079" t="str">
        <f>IF(A105=AC16,C105,"")</f>
        <v/>
      </c>
      <c r="AE105" s="1080" t="str">
        <f>IF(ISTEXT(AC105),AC105,(AC105/AC22)*AE22)</f>
        <v/>
      </c>
      <c r="AF105" s="1062" t="str">
        <f>IF(A105=AF16,D105,"")</f>
        <v/>
      </c>
      <c r="AG105" s="1081" t="str">
        <f>IF(A105=AF16,C105,"")</f>
        <v/>
      </c>
      <c r="AH105" s="1082" t="str">
        <f>IF(ISTEXT(AF105),AF105,(AF105/AF22)*AH22)</f>
        <v/>
      </c>
      <c r="AI105" s="1062" t="str">
        <f>IF(A105=AI16,D105,"")</f>
        <v/>
      </c>
      <c r="AJ105" s="1083" t="str">
        <f>IF(A105=AI16,C105,"")</f>
        <v/>
      </c>
      <c r="AK105" s="1084" t="str">
        <f>IF(ISTEXT(AI105),AI105,(AI105/AI22)*AK22)</f>
        <v/>
      </c>
      <c r="AL105" s="1062" t="str">
        <f>IF(A105=AL16,D105,"")</f>
        <v/>
      </c>
      <c r="AM105" s="1085" t="str">
        <f>IF(A105=AL16,C105,"")</f>
        <v/>
      </c>
      <c r="AN105" s="1086" t="str">
        <f>IF(ISTEXT(AL105),AL105,(AL105/AL22)*AN22)</f>
        <v/>
      </c>
      <c r="AO105" s="1062" t="str">
        <f>IF(A105=AO16,D105,"")</f>
        <v/>
      </c>
      <c r="AP105" s="1087" t="str">
        <f>IF(A105=AO16,C105,"")</f>
        <v/>
      </c>
      <c r="AQ105" s="1088" t="str">
        <f>IF(ISTEXT(AO105),AO105,(AO105/AO22)*AQ22)</f>
        <v/>
      </c>
      <c r="AR105" s="1062" t="str">
        <f>IF(A105=AR16,D105,"")</f>
        <v/>
      </c>
      <c r="AS105" s="1089" t="str">
        <f>IF(A105=AR16,C105,"")</f>
        <v/>
      </c>
      <c r="AT105" s="1090" t="str">
        <f>IF(ISTEXT(AR105),AR105,(AR105/AR22)*AT22)</f>
        <v/>
      </c>
      <c r="AU105" s="1062" t="str">
        <f>IF(A105=AU16,D105,"")</f>
        <v/>
      </c>
      <c r="AV105" s="1091" t="str">
        <f>IF(A105=AU16,C105,"")</f>
        <v/>
      </c>
      <c r="AW105" s="1092" t="str">
        <f>IF(ISTEXT(AU105),AU105,(AU105/AU22)*AW22)</f>
        <v/>
      </c>
    </row>
    <row r="106" spans="1:49" ht="18.75">
      <c r="A106" s="1058"/>
      <c r="B106" s="1352"/>
      <c r="C106" s="1409"/>
      <c r="D106" s="1410"/>
      <c r="E106" s="1062" t="str">
        <f>IF(A106=E16,D106,"")</f>
        <v/>
      </c>
      <c r="F106" s="1063" t="str">
        <f>IF(A106=E16,C106,"")</f>
        <v/>
      </c>
      <c r="G106" s="1064" t="str">
        <f>IF(ISTEXT(E106),E106,(E106/E22)*G22)</f>
        <v/>
      </c>
      <c r="H106" s="1062" t="str">
        <f>IF(A106=H16,D106,"")</f>
        <v/>
      </c>
      <c r="I106" s="1065" t="str">
        <f>IF(A106=H16,C106,"")</f>
        <v/>
      </c>
      <c r="J106" s="1066" t="str">
        <f>IF(ISTEXT(H106),H106,(H106/H22)*J22)</f>
        <v/>
      </c>
      <c r="K106" s="1062" t="str">
        <f>IF(A106=K16,D106,"")</f>
        <v/>
      </c>
      <c r="L106" s="1067" t="str">
        <f>IF(A106=K16,C106,"")</f>
        <v/>
      </c>
      <c r="M106" s="1068" t="str">
        <f>IF(ISTEXT(K106),K106,(K106/K22)*M22)</f>
        <v/>
      </c>
      <c r="N106" s="1062" t="str">
        <f>IF(A106=N16,D106,"")</f>
        <v/>
      </c>
      <c r="O106" s="1069" t="str">
        <f>IF(A106=N16,C106,"")</f>
        <v/>
      </c>
      <c r="P106" s="1070" t="str">
        <f>IF(ISTEXT(N106),N106,(N106/N22)*P22)</f>
        <v/>
      </c>
      <c r="Q106" s="1062" t="str">
        <f>IF(A106=Q16,D106,"")</f>
        <v/>
      </c>
      <c r="R106" s="1071" t="str">
        <f>IF(A106=Q16,C106,"")</f>
        <v/>
      </c>
      <c r="S106" s="1072" t="str">
        <f>IF(ISTEXT(Q106),Q106,(Q106/Q22)*S22)</f>
        <v/>
      </c>
      <c r="T106" s="1062" t="str">
        <f>IF(A106=T16,D106,"")</f>
        <v/>
      </c>
      <c r="U106" s="1073" t="str">
        <f>IF(A106=T16,C106,"")</f>
        <v/>
      </c>
      <c r="V106" s="1074" t="str">
        <f>IF(ISTEXT(T106),T106,(T106/T22)*V22)</f>
        <v/>
      </c>
      <c r="W106" s="1062" t="str">
        <f>IF(A106=W16,D106,"")</f>
        <v/>
      </c>
      <c r="X106" s="1075" t="str">
        <f>IF(A106=W16,C106,"")</f>
        <v/>
      </c>
      <c r="Y106" s="1076" t="str">
        <f>IF(ISTEXT(W106),W106,(W106/W22)*Y22)</f>
        <v/>
      </c>
      <c r="Z106" s="1062" t="str">
        <f>IF(A106=Z16,D106,"")</f>
        <v/>
      </c>
      <c r="AA106" s="1077" t="str">
        <f>IF(A106=Z16,C106,"")</f>
        <v/>
      </c>
      <c r="AB106" s="1078" t="str">
        <f>IF(ISTEXT(Z106),Z106,(Z106/Z22)*AB22)</f>
        <v/>
      </c>
      <c r="AC106" s="1062" t="str">
        <f>IF(A106=AC16,D106,"")</f>
        <v/>
      </c>
      <c r="AD106" s="1079" t="str">
        <f>IF(A106=AC16,C106,"")</f>
        <v/>
      </c>
      <c r="AE106" s="1080" t="str">
        <f>IF(ISTEXT(AC106),AC106,(AC106/AC22)*AE22)</f>
        <v/>
      </c>
      <c r="AF106" s="1062" t="str">
        <f>IF(A106=AF16,D106,"")</f>
        <v/>
      </c>
      <c r="AG106" s="1081" t="str">
        <f>IF(A106=AF16,C106,"")</f>
        <v/>
      </c>
      <c r="AH106" s="1082" t="str">
        <f>IF(ISTEXT(AF106),AF106,(AF106/AF22)*AH22)</f>
        <v/>
      </c>
      <c r="AI106" s="1062" t="str">
        <f>IF(A106=AI16,D106,"")</f>
        <v/>
      </c>
      <c r="AJ106" s="1083" t="str">
        <f>IF(A106=AI16,C106,"")</f>
        <v/>
      </c>
      <c r="AK106" s="1084" t="str">
        <f>IF(ISTEXT(AI106),AI106,(AI106/AI22)*AK22)</f>
        <v/>
      </c>
      <c r="AL106" s="1062" t="str">
        <f>IF(A106=AL16,D106,"")</f>
        <v/>
      </c>
      <c r="AM106" s="1085" t="str">
        <f>IF(A106=AL16,C106,"")</f>
        <v/>
      </c>
      <c r="AN106" s="1086" t="str">
        <f>IF(ISTEXT(AL106),AL106,(AL106/AL22)*AN22)</f>
        <v/>
      </c>
      <c r="AO106" s="1062" t="str">
        <f>IF(A106=AO16,D106,"")</f>
        <v/>
      </c>
      <c r="AP106" s="1087" t="str">
        <f>IF(A106=AO16,C106,"")</f>
        <v/>
      </c>
      <c r="AQ106" s="1088" t="str">
        <f>IF(ISTEXT(AO106),AO106,(AO106/AO22)*AQ22)</f>
        <v/>
      </c>
      <c r="AR106" s="1062" t="str">
        <f>IF(A106=AR16,D106,"")</f>
        <v/>
      </c>
      <c r="AS106" s="1089" t="str">
        <f>IF(A106=AR16,C106,"")</f>
        <v/>
      </c>
      <c r="AT106" s="1090" t="str">
        <f>IF(ISTEXT(AR106),AR106,(AR106/AR22)*AT22)</f>
        <v/>
      </c>
      <c r="AU106" s="1062" t="str">
        <f>IF(A106=AU16,D106,"")</f>
        <v/>
      </c>
      <c r="AV106" s="1091" t="str">
        <f>IF(A106=AU16,C106,"")</f>
        <v/>
      </c>
      <c r="AW106" s="1092" t="str">
        <f>IF(ISTEXT(AU106),AU106,(AU106/AU22)*AW22)</f>
        <v/>
      </c>
    </row>
    <row r="107" spans="1:49" ht="18.75">
      <c r="A107" s="1058"/>
      <c r="B107" s="1352"/>
      <c r="C107" s="1409"/>
      <c r="D107" s="1410"/>
      <c r="E107" s="1062" t="str">
        <f>IF(A107=E16,D107,"")</f>
        <v/>
      </c>
      <c r="F107" s="1063" t="str">
        <f>IF(A107=E16,C107,"")</f>
        <v/>
      </c>
      <c r="G107" s="1064" t="str">
        <f>IF(ISTEXT(E107),E107,(E107/E22)*G22)</f>
        <v/>
      </c>
      <c r="H107" s="1062" t="str">
        <f>IF(A107=H16,D107,"")</f>
        <v/>
      </c>
      <c r="I107" s="1065" t="str">
        <f>IF(A107=H16,C107,"")</f>
        <v/>
      </c>
      <c r="J107" s="1066" t="str">
        <f>IF(ISTEXT(H107),H107,(H107/H22)*J22)</f>
        <v/>
      </c>
      <c r="K107" s="1062" t="str">
        <f>IF(A107=K16,D107,"")</f>
        <v/>
      </c>
      <c r="L107" s="1067" t="str">
        <f>IF(A107=K16,C107,"")</f>
        <v/>
      </c>
      <c r="M107" s="1068" t="str">
        <f>IF(ISTEXT(K107),K107,(K107/K22)*M22)</f>
        <v/>
      </c>
      <c r="N107" s="1062" t="str">
        <f>IF(A107=N16,D107,"")</f>
        <v/>
      </c>
      <c r="O107" s="1069" t="str">
        <f>IF(A107=N16,C107,"")</f>
        <v/>
      </c>
      <c r="P107" s="1070" t="str">
        <f>IF(ISTEXT(N107),N107,(N107/N22)*P22)</f>
        <v/>
      </c>
      <c r="Q107" s="1062" t="str">
        <f>IF(A107=Q16,D107,"")</f>
        <v/>
      </c>
      <c r="R107" s="1071" t="str">
        <f>IF(A107=Q16,C107,"")</f>
        <v/>
      </c>
      <c r="S107" s="1072" t="str">
        <f>IF(ISTEXT(Q107),Q107,(Q107/Q22)*S22)</f>
        <v/>
      </c>
      <c r="T107" s="1062" t="str">
        <f>IF(A107=T16,D107,"")</f>
        <v/>
      </c>
      <c r="U107" s="1073" t="str">
        <f>IF(A107=T16,C107,"")</f>
        <v/>
      </c>
      <c r="V107" s="1074" t="str">
        <f>IF(ISTEXT(T107),T107,(T107/T22)*V22)</f>
        <v/>
      </c>
      <c r="W107" s="1062" t="str">
        <f>IF(A107=W16,D107,"")</f>
        <v/>
      </c>
      <c r="X107" s="1075" t="str">
        <f>IF(A107=W16,C107,"")</f>
        <v/>
      </c>
      <c r="Y107" s="1076" t="str">
        <f>IF(ISTEXT(W107),W107,(W107/W22)*Y22)</f>
        <v/>
      </c>
      <c r="Z107" s="1062" t="str">
        <f>IF(A107=Z16,D107,"")</f>
        <v/>
      </c>
      <c r="AA107" s="1077" t="str">
        <f>IF(A107=Z16,C107,"")</f>
        <v/>
      </c>
      <c r="AB107" s="1078" t="str">
        <f>IF(ISTEXT(Z107),Z107,(Z107/Z22)*AB22)</f>
        <v/>
      </c>
      <c r="AC107" s="1062" t="str">
        <f>IF(A107=AC16,D107,"")</f>
        <v/>
      </c>
      <c r="AD107" s="1079" t="str">
        <f>IF(A107=AC16,C107,"")</f>
        <v/>
      </c>
      <c r="AE107" s="1080" t="str">
        <f>IF(ISTEXT(AC107),AC107,(AC107/AC22)*AE22)</f>
        <v/>
      </c>
      <c r="AF107" s="1062" t="str">
        <f>IF(A107=AF16,D107,"")</f>
        <v/>
      </c>
      <c r="AG107" s="1081" t="str">
        <f>IF(A107=AF16,C107,"")</f>
        <v/>
      </c>
      <c r="AH107" s="1082" t="str">
        <f>IF(ISTEXT(AF107),AF107,(AF107/AF22)*AH22)</f>
        <v/>
      </c>
      <c r="AI107" s="1062" t="str">
        <f>IF(A107=AI16,D107,"")</f>
        <v/>
      </c>
      <c r="AJ107" s="1083" t="str">
        <f>IF(A107=AI16,C107,"")</f>
        <v/>
      </c>
      <c r="AK107" s="1084" t="str">
        <f>IF(ISTEXT(AI107),AI107,(AI107/AI22)*AK22)</f>
        <v/>
      </c>
      <c r="AL107" s="1062" t="str">
        <f>IF(A107=AL16,D107,"")</f>
        <v/>
      </c>
      <c r="AM107" s="1085" t="str">
        <f>IF(A107=AL16,C107,"")</f>
        <v/>
      </c>
      <c r="AN107" s="1086" t="str">
        <f>IF(ISTEXT(AL107),AL107,(AL107/AL22)*AN22)</f>
        <v/>
      </c>
      <c r="AO107" s="1062" t="str">
        <f>IF(A107=AO16,D107,"")</f>
        <v/>
      </c>
      <c r="AP107" s="1087" t="str">
        <f>IF(A107=AO16,C107,"")</f>
        <v/>
      </c>
      <c r="AQ107" s="1088" t="str">
        <f>IF(ISTEXT(AO107),AO107,(AO107/AO22)*AQ22)</f>
        <v/>
      </c>
      <c r="AR107" s="1062" t="str">
        <f>IF(A107=AR16,D107,"")</f>
        <v/>
      </c>
      <c r="AS107" s="1089" t="str">
        <f>IF(A107=AR16,C107,"")</f>
        <v/>
      </c>
      <c r="AT107" s="1090" t="str">
        <f>IF(ISTEXT(AR107),AR107,(AR107/AR22)*AT22)</f>
        <v/>
      </c>
      <c r="AU107" s="1062" t="str">
        <f>IF(A107=AU16,D107,"")</f>
        <v/>
      </c>
      <c r="AV107" s="1091" t="str">
        <f>IF(A107=AU16,C107,"")</f>
        <v/>
      </c>
      <c r="AW107" s="1092" t="str">
        <f>IF(ISTEXT(AU107),AU107,(AU107/AU22)*AW22)</f>
        <v/>
      </c>
    </row>
    <row r="108" spans="1:49" ht="18.75">
      <c r="A108" s="1058"/>
      <c r="B108" s="1352"/>
      <c r="C108" s="1409"/>
      <c r="D108" s="1410"/>
      <c r="E108" s="1062" t="str">
        <f>IF(A108=E16,D108,"")</f>
        <v/>
      </c>
      <c r="F108" s="1063" t="str">
        <f>IF(A108=E16,C108,"")</f>
        <v/>
      </c>
      <c r="G108" s="1064" t="str">
        <f>IF(ISTEXT(E108),E108,(E108/E22)*G22)</f>
        <v/>
      </c>
      <c r="H108" s="1062" t="str">
        <f>IF(A108=H16,D108,"")</f>
        <v/>
      </c>
      <c r="I108" s="1065" t="str">
        <f>IF(A108=H16,C108,"")</f>
        <v/>
      </c>
      <c r="J108" s="1066" t="str">
        <f>IF(ISTEXT(H108),H108,(H108/H22)*J22)</f>
        <v/>
      </c>
      <c r="K108" s="1062" t="str">
        <f>IF(A108=K16,D108,"")</f>
        <v/>
      </c>
      <c r="L108" s="1067" t="str">
        <f>IF(A108=K16,C108,"")</f>
        <v/>
      </c>
      <c r="M108" s="1068" t="str">
        <f>IF(ISTEXT(K108),K108,(K108/K22)*M22)</f>
        <v/>
      </c>
      <c r="N108" s="1062" t="str">
        <f>IF(A108=N16,D108,"")</f>
        <v/>
      </c>
      <c r="O108" s="1069" t="str">
        <f>IF(A108=N16,C108,"")</f>
        <v/>
      </c>
      <c r="P108" s="1070" t="str">
        <f>IF(ISTEXT(N108),N108,(N108/N22)*P22)</f>
        <v/>
      </c>
      <c r="Q108" s="1062" t="str">
        <f>IF(A108=Q16,D108,"")</f>
        <v/>
      </c>
      <c r="R108" s="1071" t="str">
        <f>IF(A108=Q16,C108,"")</f>
        <v/>
      </c>
      <c r="S108" s="1072" t="str">
        <f>IF(ISTEXT(Q108),Q108,(Q108/Q22)*S22)</f>
        <v/>
      </c>
      <c r="T108" s="1062" t="str">
        <f>IF(A108=T16,D108,"")</f>
        <v/>
      </c>
      <c r="U108" s="1073" t="str">
        <f>IF(A108=T16,C108,"")</f>
        <v/>
      </c>
      <c r="V108" s="1074" t="str">
        <f>IF(ISTEXT(T108),T108,(T108/T22)*V22)</f>
        <v/>
      </c>
      <c r="W108" s="1062" t="str">
        <f>IF(A108=W16,D108,"")</f>
        <v/>
      </c>
      <c r="X108" s="1075" t="str">
        <f>IF(A108=W16,C108,"")</f>
        <v/>
      </c>
      <c r="Y108" s="1076" t="str">
        <f>IF(ISTEXT(W108),W108,(W108/W22)*Y22)</f>
        <v/>
      </c>
      <c r="Z108" s="1062" t="str">
        <f>IF(A108=Z16,D108,"")</f>
        <v/>
      </c>
      <c r="AA108" s="1077" t="str">
        <f>IF(A108=Z16,C108,"")</f>
        <v/>
      </c>
      <c r="AB108" s="1078" t="str">
        <f>IF(ISTEXT(Z108),Z108,(Z108/Z22)*AB22)</f>
        <v/>
      </c>
      <c r="AC108" s="1062" t="str">
        <f>IF(A108=AC16,D108,"")</f>
        <v/>
      </c>
      <c r="AD108" s="1079" t="str">
        <f>IF(A108=AC16,C108,"")</f>
        <v/>
      </c>
      <c r="AE108" s="1080" t="str">
        <f>IF(ISTEXT(AC108),AC108,(AC108/AC22)*AE22)</f>
        <v/>
      </c>
      <c r="AF108" s="1062" t="str">
        <f>IF(A108=AF16,D108,"")</f>
        <v/>
      </c>
      <c r="AG108" s="1081" t="str">
        <f>IF(A108=AF16,C108,"")</f>
        <v/>
      </c>
      <c r="AH108" s="1082" t="str">
        <f>IF(ISTEXT(AF108),AF108,(AF108/AF22)*AH22)</f>
        <v/>
      </c>
      <c r="AI108" s="1062" t="str">
        <f>IF(A108=AI16,D108,"")</f>
        <v/>
      </c>
      <c r="AJ108" s="1083" t="str">
        <f>IF(A108=AI16,C108,"")</f>
        <v/>
      </c>
      <c r="AK108" s="1084" t="str">
        <f>IF(ISTEXT(AI108),AI108,(AI108/AI22)*AK22)</f>
        <v/>
      </c>
      <c r="AL108" s="1062" t="str">
        <f>IF(A108=AL16,D108,"")</f>
        <v/>
      </c>
      <c r="AM108" s="1085" t="str">
        <f>IF(A108=AL16,C108,"")</f>
        <v/>
      </c>
      <c r="AN108" s="1086" t="str">
        <f>IF(ISTEXT(AL108),AL108,(AL108/AL22)*AN22)</f>
        <v/>
      </c>
      <c r="AO108" s="1062" t="str">
        <f>IF(A108=AO16,D108,"")</f>
        <v/>
      </c>
      <c r="AP108" s="1087" t="str">
        <f>IF(A108=AO16,C108,"")</f>
        <v/>
      </c>
      <c r="AQ108" s="1088" t="str">
        <f>IF(ISTEXT(AO108),AO108,(AO108/AO22)*AQ22)</f>
        <v/>
      </c>
      <c r="AR108" s="1062" t="str">
        <f>IF(A108=AR16,D108,"")</f>
        <v/>
      </c>
      <c r="AS108" s="1089" t="str">
        <f>IF(A108=AR16,C108,"")</f>
        <v/>
      </c>
      <c r="AT108" s="1090" t="str">
        <f>IF(ISTEXT(AR108),AR108,(AR108/AR22)*AT22)</f>
        <v/>
      </c>
      <c r="AU108" s="1062" t="str">
        <f>IF(A108=AU16,D108,"")</f>
        <v/>
      </c>
      <c r="AV108" s="1091" t="str">
        <f>IF(A108=AU16,C108,"")</f>
        <v/>
      </c>
      <c r="AW108" s="1092" t="str">
        <f>IF(ISTEXT(AU108),AU108,(AU108/AU22)*AW22)</f>
        <v/>
      </c>
    </row>
    <row r="109" spans="1:49" ht="18.75">
      <c r="A109" s="1058"/>
      <c r="B109" s="1352"/>
      <c r="C109" s="1409"/>
      <c r="D109" s="1410"/>
      <c r="E109" s="1062" t="str">
        <f>IF(A109=E16,D109,"")</f>
        <v/>
      </c>
      <c r="F109" s="1063" t="str">
        <f>IF(A109=E16,C109,"")</f>
        <v/>
      </c>
      <c r="G109" s="1064" t="str">
        <f>IF(ISTEXT(E109),E109,(E109/E22)*G22)</f>
        <v/>
      </c>
      <c r="H109" s="1062" t="str">
        <f>IF(A109=H16,D109,"")</f>
        <v/>
      </c>
      <c r="I109" s="1065" t="str">
        <f>IF(A109=H16,C109,"")</f>
        <v/>
      </c>
      <c r="J109" s="1066" t="str">
        <f>IF(ISTEXT(H109),H109,(H109/H22)*J22)</f>
        <v/>
      </c>
      <c r="K109" s="1062" t="str">
        <f>IF(A109=K16,D109,"")</f>
        <v/>
      </c>
      <c r="L109" s="1067" t="str">
        <f>IF(A109=K16,C109,"")</f>
        <v/>
      </c>
      <c r="M109" s="1068" t="str">
        <f>IF(ISTEXT(K109),K109,(K109/K22)*M22)</f>
        <v/>
      </c>
      <c r="N109" s="1062" t="str">
        <f>IF(A109=N16,D109,"")</f>
        <v/>
      </c>
      <c r="O109" s="1069" t="str">
        <f>IF(A109=N16,C109,"")</f>
        <v/>
      </c>
      <c r="P109" s="1070" t="str">
        <f>IF(ISTEXT(N109),N109,(N109/N22)*P22)</f>
        <v/>
      </c>
      <c r="Q109" s="1062" t="str">
        <f>IF(A109=Q16,D109,"")</f>
        <v/>
      </c>
      <c r="R109" s="1071" t="str">
        <f>IF(A109=Q16,C109,"")</f>
        <v/>
      </c>
      <c r="S109" s="1072" t="str">
        <f>IF(ISTEXT(Q109),Q109,(Q109/Q22)*S22)</f>
        <v/>
      </c>
      <c r="T109" s="1062" t="str">
        <f>IF(A109=T16,D109,"")</f>
        <v/>
      </c>
      <c r="U109" s="1073" t="str">
        <f>IF(A109=T16,C109,"")</f>
        <v/>
      </c>
      <c r="V109" s="1074" t="str">
        <f>IF(ISTEXT(T109),T109,(T109/T22)*V22)</f>
        <v/>
      </c>
      <c r="W109" s="1062" t="str">
        <f>IF(A109=W16,D109,"")</f>
        <v/>
      </c>
      <c r="X109" s="1075" t="str">
        <f>IF(A109=W16,C109,"")</f>
        <v/>
      </c>
      <c r="Y109" s="1076" t="str">
        <f>IF(ISTEXT(W109),W109,(W109/W22)*Y22)</f>
        <v/>
      </c>
      <c r="Z109" s="1062" t="str">
        <f>IF(A109=Z16,D109,"")</f>
        <v/>
      </c>
      <c r="AA109" s="1077" t="str">
        <f>IF(A109=Z16,C109,"")</f>
        <v/>
      </c>
      <c r="AB109" s="1078" t="str">
        <f>IF(ISTEXT(Z109),Z109,(Z109/Z22)*AB22)</f>
        <v/>
      </c>
      <c r="AC109" s="1062" t="str">
        <f>IF(A109=AC16,D109,"")</f>
        <v/>
      </c>
      <c r="AD109" s="1079" t="str">
        <f>IF(A109=AC16,C109,"")</f>
        <v/>
      </c>
      <c r="AE109" s="1080" t="str">
        <f>IF(ISTEXT(AC109),AC109,(AC109/AC22)*AE22)</f>
        <v/>
      </c>
      <c r="AF109" s="1062" t="str">
        <f>IF(A109=AF16,D109,"")</f>
        <v/>
      </c>
      <c r="AG109" s="1081" t="str">
        <f>IF(A109=AF16,C109,"")</f>
        <v/>
      </c>
      <c r="AH109" s="1082" t="str">
        <f>IF(ISTEXT(AF109),AF109,(AF109/AF22)*AH22)</f>
        <v/>
      </c>
      <c r="AI109" s="1062" t="str">
        <f>IF(A109=AI16,D109,"")</f>
        <v/>
      </c>
      <c r="AJ109" s="1083" t="str">
        <f>IF(A109=AI16,C109,"")</f>
        <v/>
      </c>
      <c r="AK109" s="1084" t="str">
        <f>IF(ISTEXT(AI109),AI109,(AI109/AI22)*AK22)</f>
        <v/>
      </c>
      <c r="AL109" s="1062" t="str">
        <f>IF(A109=AL16,D109,"")</f>
        <v/>
      </c>
      <c r="AM109" s="1085" t="str">
        <f>IF(A109=AL16,C109,"")</f>
        <v/>
      </c>
      <c r="AN109" s="1086" t="str">
        <f>IF(ISTEXT(AL109),AL109,(AL109/AL22)*AN22)</f>
        <v/>
      </c>
      <c r="AO109" s="1062" t="str">
        <f>IF(A109=AO16,D109,"")</f>
        <v/>
      </c>
      <c r="AP109" s="1087" t="str">
        <f>IF(A109=AO16,C109,"")</f>
        <v/>
      </c>
      <c r="AQ109" s="1088" t="str">
        <f>IF(ISTEXT(AO109),AO109,(AO109/AO22)*AQ22)</f>
        <v/>
      </c>
      <c r="AR109" s="1062" t="str">
        <f>IF(A109=AR16,D109,"")</f>
        <v/>
      </c>
      <c r="AS109" s="1089" t="str">
        <f>IF(A109=AR16,C109,"")</f>
        <v/>
      </c>
      <c r="AT109" s="1090" t="str">
        <f>IF(ISTEXT(AR109),AR109,(AR109/AR22)*AT22)</f>
        <v/>
      </c>
      <c r="AU109" s="1062" t="str">
        <f>IF(A109=AU16,D109,"")</f>
        <v/>
      </c>
      <c r="AV109" s="1091" t="str">
        <f>IF(A109=AU16,C109,"")</f>
        <v/>
      </c>
      <c r="AW109" s="1092" t="str">
        <f>IF(ISTEXT(AU109),AU109,(AU109/AU22)*AW22)</f>
        <v/>
      </c>
    </row>
    <row r="110" spans="1:49" ht="18.75">
      <c r="A110" s="1058"/>
      <c r="B110" s="1352"/>
      <c r="C110" s="1409"/>
      <c r="D110" s="1410"/>
      <c r="E110" s="1062" t="str">
        <f>IF(A110=E16,D110,"")</f>
        <v/>
      </c>
      <c r="F110" s="1063" t="str">
        <f>IF(A110=E16,C110,"")</f>
        <v/>
      </c>
      <c r="G110" s="1064" t="str">
        <f>IF(ISTEXT(E110),E110,(E110/E22)*G22)</f>
        <v/>
      </c>
      <c r="H110" s="1062" t="str">
        <f>IF(A110=H16,D110,"")</f>
        <v/>
      </c>
      <c r="I110" s="1065" t="str">
        <f>IF(A110=H16,C110,"")</f>
        <v/>
      </c>
      <c r="J110" s="1066" t="str">
        <f>IF(ISTEXT(H110),H110,(H110/H22)*J22)</f>
        <v/>
      </c>
      <c r="K110" s="1062" t="str">
        <f>IF(A110=K16,D110,"")</f>
        <v/>
      </c>
      <c r="L110" s="1067" t="str">
        <f>IF(A110=K16,C110,"")</f>
        <v/>
      </c>
      <c r="M110" s="1068" t="str">
        <f>IF(ISTEXT(K110),K110,(K110/K22)*M22)</f>
        <v/>
      </c>
      <c r="N110" s="1062" t="str">
        <f>IF(A110=N16,D110,"")</f>
        <v/>
      </c>
      <c r="O110" s="1069" t="str">
        <f>IF(A110=N16,C110,"")</f>
        <v/>
      </c>
      <c r="P110" s="1070" t="str">
        <f>IF(ISTEXT(N110),N110,(N110/N22)*P22)</f>
        <v/>
      </c>
      <c r="Q110" s="1062" t="str">
        <f>IF(A110=Q16,D110,"")</f>
        <v/>
      </c>
      <c r="R110" s="1071" t="str">
        <f>IF(A110=Q16,C110,"")</f>
        <v/>
      </c>
      <c r="S110" s="1072" t="str">
        <f>IF(ISTEXT(Q110),Q110,(Q110/Q22)*S22)</f>
        <v/>
      </c>
      <c r="T110" s="1062" t="str">
        <f>IF(A110=T16,D110,"")</f>
        <v/>
      </c>
      <c r="U110" s="1073" t="str">
        <f>IF(A110=T16,C110,"")</f>
        <v/>
      </c>
      <c r="V110" s="1074" t="str">
        <f>IF(ISTEXT(T110),T110,(T110/T22)*V22)</f>
        <v/>
      </c>
      <c r="W110" s="1062" t="str">
        <f>IF(A110=W16,D110,"")</f>
        <v/>
      </c>
      <c r="X110" s="1075" t="str">
        <f>IF(A110=W16,C110,"")</f>
        <v/>
      </c>
      <c r="Y110" s="1076" t="str">
        <f>IF(ISTEXT(W110),W110,(W110/W22)*Y22)</f>
        <v/>
      </c>
      <c r="Z110" s="1062" t="str">
        <f>IF(A110=Z16,D110,"")</f>
        <v/>
      </c>
      <c r="AA110" s="1077" t="str">
        <f>IF(A110=Z16,C110,"")</f>
        <v/>
      </c>
      <c r="AB110" s="1078" t="str">
        <f>IF(ISTEXT(Z110),Z110,(Z110/Z22)*AB22)</f>
        <v/>
      </c>
      <c r="AC110" s="1062" t="str">
        <f>IF(A110=AC16,D110,"")</f>
        <v/>
      </c>
      <c r="AD110" s="1079" t="str">
        <f>IF(A110=AC16,C110,"")</f>
        <v/>
      </c>
      <c r="AE110" s="1080" t="str">
        <f>IF(ISTEXT(AC110),AC110,(AC110/AC22)*AE22)</f>
        <v/>
      </c>
      <c r="AF110" s="1062" t="str">
        <f>IF(A110=AF16,D110,"")</f>
        <v/>
      </c>
      <c r="AG110" s="1081" t="str">
        <f>IF(A110=AF16,C110,"")</f>
        <v/>
      </c>
      <c r="AH110" s="1082" t="str">
        <f>IF(ISTEXT(AF110),AF110,(AF110/AF22)*AH22)</f>
        <v/>
      </c>
      <c r="AI110" s="1062" t="str">
        <f>IF(A110=AI16,D110,"")</f>
        <v/>
      </c>
      <c r="AJ110" s="1083" t="str">
        <f>IF(A110=AI16,C110,"")</f>
        <v/>
      </c>
      <c r="AK110" s="1084" t="str">
        <f>IF(ISTEXT(AI110),AI110,(AI110/AI22)*AK22)</f>
        <v/>
      </c>
      <c r="AL110" s="1062" t="str">
        <f>IF(A110=AL16,D110,"")</f>
        <v/>
      </c>
      <c r="AM110" s="1085" t="str">
        <f>IF(A110=AL16,C110,"")</f>
        <v/>
      </c>
      <c r="AN110" s="1086" t="str">
        <f>IF(ISTEXT(AL110),AL110,(AL110/AL22)*AN22)</f>
        <v/>
      </c>
      <c r="AO110" s="1062" t="str">
        <f>IF(A110=AO16,D110,"")</f>
        <v/>
      </c>
      <c r="AP110" s="1087" t="str">
        <f>IF(A110=AO16,C110,"")</f>
        <v/>
      </c>
      <c r="AQ110" s="1088" t="str">
        <f>IF(ISTEXT(AO110),AO110,(AO110/AO22)*AQ22)</f>
        <v/>
      </c>
      <c r="AR110" s="1062" t="str">
        <f>IF(A110=AR16,D110,"")</f>
        <v/>
      </c>
      <c r="AS110" s="1089" t="str">
        <f>IF(A110=AR16,C110,"")</f>
        <v/>
      </c>
      <c r="AT110" s="1090" t="str">
        <f>IF(ISTEXT(AR110),AR110,(AR110/AR22)*AT22)</f>
        <v/>
      </c>
      <c r="AU110" s="1062" t="str">
        <f>IF(A110=AU16,D110,"")</f>
        <v/>
      </c>
      <c r="AV110" s="1091" t="str">
        <f>IF(A110=AU16,C110,"")</f>
        <v/>
      </c>
      <c r="AW110" s="1092" t="str">
        <f>IF(ISTEXT(AU110),AU110,(AU110/AU22)*AW22)</f>
        <v/>
      </c>
    </row>
    <row r="111" spans="1:49" ht="18.75">
      <c r="A111" s="1058"/>
      <c r="B111" s="1352"/>
      <c r="C111" s="1409"/>
      <c r="D111" s="1410"/>
      <c r="E111" s="1062" t="str">
        <f>IF(A111=E16,D111,"")</f>
        <v/>
      </c>
      <c r="F111" s="1063" t="str">
        <f>IF(A111=E16,C111,"")</f>
        <v/>
      </c>
      <c r="G111" s="1064" t="str">
        <f>IF(ISTEXT(E111),E111,(E111/E22)*G22)</f>
        <v/>
      </c>
      <c r="H111" s="1062" t="str">
        <f>IF(A111=H16,D111,"")</f>
        <v/>
      </c>
      <c r="I111" s="1065" t="str">
        <f>IF(A111=H16,C111,"")</f>
        <v/>
      </c>
      <c r="J111" s="1066" t="str">
        <f>IF(ISTEXT(H111),H111,(H111/H22)*J22)</f>
        <v/>
      </c>
      <c r="K111" s="1062" t="str">
        <f>IF(A111=K16,D111,"")</f>
        <v/>
      </c>
      <c r="L111" s="1067" t="str">
        <f>IF(A111=K16,C111,"")</f>
        <v/>
      </c>
      <c r="M111" s="1068" t="str">
        <f>IF(ISTEXT(K111),K111,(K111/K22)*M22)</f>
        <v/>
      </c>
      <c r="N111" s="1062" t="str">
        <f>IF(A111=N16,D111,"")</f>
        <v/>
      </c>
      <c r="O111" s="1069" t="str">
        <f>IF(A111=N16,C111,"")</f>
        <v/>
      </c>
      <c r="P111" s="1070" t="str">
        <f>IF(ISTEXT(N111),N111,(N111/N22)*P22)</f>
        <v/>
      </c>
      <c r="Q111" s="1062" t="str">
        <f>IF(A111=Q16,D111,"")</f>
        <v/>
      </c>
      <c r="R111" s="1071" t="str">
        <f>IF(A111=Q16,C111,"")</f>
        <v/>
      </c>
      <c r="S111" s="1072" t="str">
        <f>IF(ISTEXT(Q111),Q111,(Q111/Q22)*S22)</f>
        <v/>
      </c>
      <c r="T111" s="1062" t="str">
        <f>IF(A111=T16,D111,"")</f>
        <v/>
      </c>
      <c r="U111" s="1073" t="str">
        <f>IF(A111=T16,C111,"")</f>
        <v/>
      </c>
      <c r="V111" s="1074" t="str">
        <f>IF(ISTEXT(T111),T111,(T111/T22)*V22)</f>
        <v/>
      </c>
      <c r="W111" s="1062" t="str">
        <f>IF(A111=W16,D111,"")</f>
        <v/>
      </c>
      <c r="X111" s="1075" t="str">
        <f>IF(A111=W16,C111,"")</f>
        <v/>
      </c>
      <c r="Y111" s="1076" t="str">
        <f>IF(ISTEXT(W111),W111,(W111/W22)*Y22)</f>
        <v/>
      </c>
      <c r="Z111" s="1062" t="str">
        <f>IF(A111=Z16,D111,"")</f>
        <v/>
      </c>
      <c r="AA111" s="1077" t="str">
        <f>IF(A111=Z16,C111,"")</f>
        <v/>
      </c>
      <c r="AB111" s="1078" t="str">
        <f>IF(ISTEXT(Z111),Z111,(Z111/Z22)*AB22)</f>
        <v/>
      </c>
      <c r="AC111" s="1062" t="str">
        <f>IF(A111=AC16,D111,"")</f>
        <v/>
      </c>
      <c r="AD111" s="1079" t="str">
        <f>IF(A111=AC16,C111,"")</f>
        <v/>
      </c>
      <c r="AE111" s="1080" t="str">
        <f>IF(ISTEXT(AC111),AC111,(AC111/AC22)*AE22)</f>
        <v/>
      </c>
      <c r="AF111" s="1062" t="str">
        <f>IF(A111=AF16,D111,"")</f>
        <v/>
      </c>
      <c r="AG111" s="1081" t="str">
        <f>IF(A111=AF16,C111,"")</f>
        <v/>
      </c>
      <c r="AH111" s="1082" t="str">
        <f>IF(ISTEXT(AF111),AF111,(AF111/AF22)*AH22)</f>
        <v/>
      </c>
      <c r="AI111" s="1062" t="str">
        <f>IF(A111=AI16,D111,"")</f>
        <v/>
      </c>
      <c r="AJ111" s="1083" t="str">
        <f>IF(A111=AI16,C111,"")</f>
        <v/>
      </c>
      <c r="AK111" s="1084" t="str">
        <f>IF(ISTEXT(AI111),AI111,(AI111/AI22)*AK22)</f>
        <v/>
      </c>
      <c r="AL111" s="1062" t="str">
        <f>IF(A111=AL16,D111,"")</f>
        <v/>
      </c>
      <c r="AM111" s="1085" t="str">
        <f>IF(A111=AL16,C111,"")</f>
        <v/>
      </c>
      <c r="AN111" s="1086" t="str">
        <f>IF(ISTEXT(AL111),AL111,(AL111/AL22)*AN22)</f>
        <v/>
      </c>
      <c r="AO111" s="1062" t="str">
        <f>IF(A111=AO16,D111,"")</f>
        <v/>
      </c>
      <c r="AP111" s="1087" t="str">
        <f>IF(A111=AO16,C111,"")</f>
        <v/>
      </c>
      <c r="AQ111" s="1088" t="str">
        <f>IF(ISTEXT(AO111),AO111,(AO111/AO22)*AQ22)</f>
        <v/>
      </c>
      <c r="AR111" s="1062" t="str">
        <f>IF(A111=AR16,D111,"")</f>
        <v/>
      </c>
      <c r="AS111" s="1089" t="str">
        <f>IF(A111=AR16,C111,"")</f>
        <v/>
      </c>
      <c r="AT111" s="1090" t="str">
        <f>IF(ISTEXT(AR111),AR111,(AR111/AR22)*AT22)</f>
        <v/>
      </c>
      <c r="AU111" s="1062" t="str">
        <f>IF(A111=AU16,D111,"")</f>
        <v/>
      </c>
      <c r="AV111" s="1091" t="str">
        <f>IF(A111=AU16,C111,"")</f>
        <v/>
      </c>
      <c r="AW111" s="1092" t="str">
        <f>IF(ISTEXT(AU111),AU111,(AU111/AU22)*AW22)</f>
        <v/>
      </c>
    </row>
    <row r="112" spans="1:49" ht="18.75">
      <c r="A112" s="1058"/>
      <c r="B112" s="1352"/>
      <c r="C112" s="1409"/>
      <c r="D112" s="1410"/>
      <c r="E112" s="1062" t="str">
        <f>IF(A112=E16,D112,"")</f>
        <v/>
      </c>
      <c r="F112" s="1063" t="str">
        <f>IF(A112=E16,C112,"")</f>
        <v/>
      </c>
      <c r="G112" s="1064" t="str">
        <f>IF(ISTEXT(E112),E112,(E112/E22)*G22)</f>
        <v/>
      </c>
      <c r="H112" s="1062" t="str">
        <f>IF(A112=H16,D112,"")</f>
        <v/>
      </c>
      <c r="I112" s="1065" t="str">
        <f>IF(A112=H16,C112,"")</f>
        <v/>
      </c>
      <c r="J112" s="1066" t="str">
        <f>IF(ISTEXT(H112),H112,(H112/H22)*J22)</f>
        <v/>
      </c>
      <c r="K112" s="1062" t="str">
        <f>IF(A112=K16,D112,"")</f>
        <v/>
      </c>
      <c r="L112" s="1067" t="str">
        <f>IF(A112=K16,C112,"")</f>
        <v/>
      </c>
      <c r="M112" s="1068" t="str">
        <f>IF(ISTEXT(K112),K112,(K112/K22)*M22)</f>
        <v/>
      </c>
      <c r="N112" s="1062" t="str">
        <f>IF(A112=N16,D112,"")</f>
        <v/>
      </c>
      <c r="O112" s="1069" t="str">
        <f>IF(A112=N16,C112,"")</f>
        <v/>
      </c>
      <c r="P112" s="1070" t="str">
        <f>IF(ISTEXT(N112),N112,(N112/N22)*P22)</f>
        <v/>
      </c>
      <c r="Q112" s="1062" t="str">
        <f>IF(A112=Q16,D112,"")</f>
        <v/>
      </c>
      <c r="R112" s="1071" t="str">
        <f>IF(A112=Q16,C112,"")</f>
        <v/>
      </c>
      <c r="S112" s="1072" t="str">
        <f>IF(ISTEXT(Q112),Q112,(Q112/Q22)*S22)</f>
        <v/>
      </c>
      <c r="T112" s="1062" t="str">
        <f>IF(A112=T16,D112,"")</f>
        <v/>
      </c>
      <c r="U112" s="1073" t="str">
        <f>IF(A112=T16,C112,"")</f>
        <v/>
      </c>
      <c r="V112" s="1074" t="str">
        <f>IF(ISTEXT(T112),T112,(T112/T22)*V22)</f>
        <v/>
      </c>
      <c r="W112" s="1062" t="str">
        <f>IF(A112=W16,D112,"")</f>
        <v/>
      </c>
      <c r="X112" s="1075" t="str">
        <f>IF(A112=W16,C112,"")</f>
        <v/>
      </c>
      <c r="Y112" s="1076" t="str">
        <f>IF(ISTEXT(W112),W112,(W112/W22)*Y22)</f>
        <v/>
      </c>
      <c r="Z112" s="1062" t="str">
        <f>IF(A112=Z16,D112,"")</f>
        <v/>
      </c>
      <c r="AA112" s="1077" t="str">
        <f>IF(A112=Z16,C112,"")</f>
        <v/>
      </c>
      <c r="AB112" s="1078" t="str">
        <f>IF(ISTEXT(Z112),Z112,(Z112/Z22)*AB22)</f>
        <v/>
      </c>
      <c r="AC112" s="1062" t="str">
        <f>IF(A112=AC16,D112,"")</f>
        <v/>
      </c>
      <c r="AD112" s="1079" t="str">
        <f>IF(A112=AC16,C112,"")</f>
        <v/>
      </c>
      <c r="AE112" s="1080" t="str">
        <f>IF(ISTEXT(AC112),AC112,(AC112/AC22)*AE22)</f>
        <v/>
      </c>
      <c r="AF112" s="1062" t="str">
        <f>IF(A112=AF16,D112,"")</f>
        <v/>
      </c>
      <c r="AG112" s="1081" t="str">
        <f>IF(A112=AF16,C112,"")</f>
        <v/>
      </c>
      <c r="AH112" s="1082" t="str">
        <f>IF(ISTEXT(AF112),AF112,(AF112/AF22)*AH22)</f>
        <v/>
      </c>
      <c r="AI112" s="1062" t="str">
        <f>IF(A112=AI16,D112,"")</f>
        <v/>
      </c>
      <c r="AJ112" s="1083" t="str">
        <f>IF(A112=AI16,C112,"")</f>
        <v/>
      </c>
      <c r="AK112" s="1084" t="str">
        <f>IF(ISTEXT(AI112),AI112,(AI112/AI22)*AK22)</f>
        <v/>
      </c>
      <c r="AL112" s="1062" t="str">
        <f>IF(A112=AL16,D112,"")</f>
        <v/>
      </c>
      <c r="AM112" s="1085" t="str">
        <f>IF(A112=AL16,C112,"")</f>
        <v/>
      </c>
      <c r="AN112" s="1086" t="str">
        <f>IF(ISTEXT(AL112),AL112,(AL112/AL22)*AN22)</f>
        <v/>
      </c>
      <c r="AO112" s="1062" t="str">
        <f>IF(A112=AO16,D112,"")</f>
        <v/>
      </c>
      <c r="AP112" s="1087" t="str">
        <f>IF(A112=AO16,C112,"")</f>
        <v/>
      </c>
      <c r="AQ112" s="1088" t="str">
        <f>IF(ISTEXT(AO112),AO112,(AO112/AO22)*AQ22)</f>
        <v/>
      </c>
      <c r="AR112" s="1062" t="str">
        <f>IF(A112=AR16,D112,"")</f>
        <v/>
      </c>
      <c r="AS112" s="1089" t="str">
        <f>IF(A112=AR16,C112,"")</f>
        <v/>
      </c>
      <c r="AT112" s="1090" t="str">
        <f>IF(ISTEXT(AR112),AR112,(AR112/AR22)*AT22)</f>
        <v/>
      </c>
      <c r="AU112" s="1062" t="str">
        <f>IF(A112=AU16,D112,"")</f>
        <v/>
      </c>
      <c r="AV112" s="1091" t="str">
        <f>IF(A112=AU16,C112,"")</f>
        <v/>
      </c>
      <c r="AW112" s="1092" t="str">
        <f>IF(ISTEXT(AU112),AU112,(AU112/AU22)*AW22)</f>
        <v/>
      </c>
    </row>
    <row r="113" spans="1:49" ht="18.75">
      <c r="A113" s="1058"/>
      <c r="B113" s="1352"/>
      <c r="C113" s="1409"/>
      <c r="D113" s="1410"/>
      <c r="E113" s="1062" t="str">
        <f>IF(A113=E16,D113,"")</f>
        <v/>
      </c>
      <c r="F113" s="1063" t="str">
        <f>IF(A113=E16,C113,"")</f>
        <v/>
      </c>
      <c r="G113" s="1064" t="str">
        <f>IF(ISTEXT(E113),E113,(E113/E22)*G22)</f>
        <v/>
      </c>
      <c r="H113" s="1062" t="str">
        <f>IF(A113=H16,D113,"")</f>
        <v/>
      </c>
      <c r="I113" s="1065" t="str">
        <f>IF(A113=H16,C113,"")</f>
        <v/>
      </c>
      <c r="J113" s="1066" t="str">
        <f>IF(ISTEXT(H113),H113,(H113/H22)*J22)</f>
        <v/>
      </c>
      <c r="K113" s="1062" t="str">
        <f>IF(A113=K16,D113,"")</f>
        <v/>
      </c>
      <c r="L113" s="1067" t="str">
        <f>IF(A113=K16,C113,"")</f>
        <v/>
      </c>
      <c r="M113" s="1068" t="str">
        <f>IF(ISTEXT(K113),K113,(K113/K22)*M22)</f>
        <v/>
      </c>
      <c r="N113" s="1062" t="str">
        <f>IF(A113=N16,D113,"")</f>
        <v/>
      </c>
      <c r="O113" s="1069" t="str">
        <f>IF(A113=N16,C113,"")</f>
        <v/>
      </c>
      <c r="P113" s="1070" t="str">
        <f>IF(ISTEXT(N113),N113,(N113/N22)*P22)</f>
        <v/>
      </c>
      <c r="Q113" s="1062" t="str">
        <f>IF(A113=Q16,D113,"")</f>
        <v/>
      </c>
      <c r="R113" s="1071" t="str">
        <f>IF(A113=Q16,C113,"")</f>
        <v/>
      </c>
      <c r="S113" s="1072" t="str">
        <f>IF(ISTEXT(Q113),Q113,(Q113/Q22)*S22)</f>
        <v/>
      </c>
      <c r="T113" s="1062" t="str">
        <f>IF(A113=T16,D113,"")</f>
        <v/>
      </c>
      <c r="U113" s="1073" t="str">
        <f>IF(A113=T16,C113,"")</f>
        <v/>
      </c>
      <c r="V113" s="1074" t="str">
        <f>IF(ISTEXT(T113),T113,(T113/T22)*V22)</f>
        <v/>
      </c>
      <c r="W113" s="1062" t="str">
        <f>IF(A113=W16,D113,"")</f>
        <v/>
      </c>
      <c r="X113" s="1075" t="str">
        <f>IF(A113=W16,C113,"")</f>
        <v/>
      </c>
      <c r="Y113" s="1076" t="str">
        <f>IF(ISTEXT(W113),W113,(W113/W22)*Y22)</f>
        <v/>
      </c>
      <c r="Z113" s="1062" t="str">
        <f>IF(A113=Z16,D113,"")</f>
        <v/>
      </c>
      <c r="AA113" s="1077" t="str">
        <f>IF(A113=Z16,C113,"")</f>
        <v/>
      </c>
      <c r="AB113" s="1078" t="str">
        <f>IF(ISTEXT(Z113),Z113,(Z113/Z22)*AB22)</f>
        <v/>
      </c>
      <c r="AC113" s="1062" t="str">
        <f>IF(A113=AC16,D113,"")</f>
        <v/>
      </c>
      <c r="AD113" s="1079" t="str">
        <f>IF(A113=AC16,C113,"")</f>
        <v/>
      </c>
      <c r="AE113" s="1080" t="str">
        <f>IF(ISTEXT(AC113),AC113,(AC113/AC22)*AE22)</f>
        <v/>
      </c>
      <c r="AF113" s="1062" t="str">
        <f>IF(A113=AF16,D113,"")</f>
        <v/>
      </c>
      <c r="AG113" s="1081" t="str">
        <f>IF(A113=AF16,C113,"")</f>
        <v/>
      </c>
      <c r="AH113" s="1082" t="str">
        <f>IF(ISTEXT(AF113),AF113,(AF113/AF22)*AH22)</f>
        <v/>
      </c>
      <c r="AI113" s="1062" t="str">
        <f>IF(A113=AI16,D113,"")</f>
        <v/>
      </c>
      <c r="AJ113" s="1083" t="str">
        <f>IF(A113=AI16,C113,"")</f>
        <v/>
      </c>
      <c r="AK113" s="1084" t="str">
        <f>IF(ISTEXT(AI113),AI113,(AI113/AI22)*AK22)</f>
        <v/>
      </c>
      <c r="AL113" s="1062" t="str">
        <f>IF(A113=AL16,D113,"")</f>
        <v/>
      </c>
      <c r="AM113" s="1085" t="str">
        <f>IF(A113=AL16,C113,"")</f>
        <v/>
      </c>
      <c r="AN113" s="1086" t="str">
        <f>IF(ISTEXT(AL113),AL113,(AL113/AL22)*AN22)</f>
        <v/>
      </c>
      <c r="AO113" s="1062" t="str">
        <f>IF(A113=AO16,D113,"")</f>
        <v/>
      </c>
      <c r="AP113" s="1087" t="str">
        <f>IF(A113=AO16,C113,"")</f>
        <v/>
      </c>
      <c r="AQ113" s="1088" t="str">
        <f>IF(ISTEXT(AO113),AO113,(AO113/AO22)*AQ22)</f>
        <v/>
      </c>
      <c r="AR113" s="1062" t="str">
        <f>IF(A113=AR16,D113,"")</f>
        <v/>
      </c>
      <c r="AS113" s="1089" t="str">
        <f>IF(A113=AR16,C113,"")</f>
        <v/>
      </c>
      <c r="AT113" s="1090" t="str">
        <f>IF(ISTEXT(AR113),AR113,(AR113/AR22)*AT22)</f>
        <v/>
      </c>
      <c r="AU113" s="1062" t="str">
        <f>IF(A113=AU16,D113,"")</f>
        <v/>
      </c>
      <c r="AV113" s="1091" t="str">
        <f>IF(A113=AU16,C113,"")</f>
        <v/>
      </c>
      <c r="AW113" s="1092" t="str">
        <f>IF(ISTEXT(AU113),AU113,(AU113/AU22)*AW22)</f>
        <v/>
      </c>
    </row>
    <row r="114" spans="1:49" ht="18.75">
      <c r="A114" s="1058"/>
      <c r="B114" s="1352"/>
      <c r="C114" s="1409"/>
      <c r="D114" s="1410"/>
      <c r="E114" s="1062" t="str">
        <f>IF(A114=E16,D114,"")</f>
        <v/>
      </c>
      <c r="F114" s="1063" t="str">
        <f>IF(A114=E16,C114,"")</f>
        <v/>
      </c>
      <c r="G114" s="1064" t="str">
        <f>IF(ISTEXT(E114),E114,(E114/E22)*G22)</f>
        <v/>
      </c>
      <c r="H114" s="1062" t="str">
        <f>IF(A114=H16,D114,"")</f>
        <v/>
      </c>
      <c r="I114" s="1065" t="str">
        <f>IF(A114=H16,C114,"")</f>
        <v/>
      </c>
      <c r="J114" s="1066" t="str">
        <f>IF(ISTEXT(H114),H114,(H114/H22)*J22)</f>
        <v/>
      </c>
      <c r="K114" s="1062" t="str">
        <f>IF(A114=K16,D114,"")</f>
        <v/>
      </c>
      <c r="L114" s="1067" t="str">
        <f>IF(A114=K16,C114,"")</f>
        <v/>
      </c>
      <c r="M114" s="1068" t="str">
        <f>IF(ISTEXT(K114),K114,(K114/K22)*M22)</f>
        <v/>
      </c>
      <c r="N114" s="1062" t="str">
        <f>IF(A114=N16,D114,"")</f>
        <v/>
      </c>
      <c r="O114" s="1069" t="str">
        <f>IF(A114=N16,C114,"")</f>
        <v/>
      </c>
      <c r="P114" s="1070" t="str">
        <f>IF(ISTEXT(N114),N114,(N114/N22)*P22)</f>
        <v/>
      </c>
      <c r="Q114" s="1062" t="str">
        <f>IF(A114=Q16,D114,"")</f>
        <v/>
      </c>
      <c r="R114" s="1071" t="str">
        <f>IF(A114=Q16,C114,"")</f>
        <v/>
      </c>
      <c r="S114" s="1072" t="str">
        <f>IF(ISTEXT(Q114),Q114,(Q114/Q22)*S22)</f>
        <v/>
      </c>
      <c r="T114" s="1062" t="str">
        <f>IF(A114=T16,D114,"")</f>
        <v/>
      </c>
      <c r="U114" s="1073" t="str">
        <f>IF(A114=T16,C114,"")</f>
        <v/>
      </c>
      <c r="V114" s="1074" t="str">
        <f>IF(ISTEXT(T114),T114,(T114/T22)*V22)</f>
        <v/>
      </c>
      <c r="W114" s="1062" t="str">
        <f>IF(A114=W16,D114,"")</f>
        <v/>
      </c>
      <c r="X114" s="1075" t="str">
        <f>IF(A114=W16,C114,"")</f>
        <v/>
      </c>
      <c r="Y114" s="1076" t="str">
        <f>IF(ISTEXT(W114),W114,(W114/W22)*Y22)</f>
        <v/>
      </c>
      <c r="Z114" s="1062" t="str">
        <f>IF(A114=Z16,D114,"")</f>
        <v/>
      </c>
      <c r="AA114" s="1077" t="str">
        <f>IF(A114=Z16,C114,"")</f>
        <v/>
      </c>
      <c r="AB114" s="1078" t="str">
        <f>IF(ISTEXT(Z114),Z114,(Z114/Z22)*AB22)</f>
        <v/>
      </c>
      <c r="AC114" s="1062" t="str">
        <f>IF(A114=AC16,D114,"")</f>
        <v/>
      </c>
      <c r="AD114" s="1079" t="str">
        <f>IF(A114=AC16,C114,"")</f>
        <v/>
      </c>
      <c r="AE114" s="1080" t="str">
        <f>IF(ISTEXT(AC114),AC114,(AC114/AC22)*AE22)</f>
        <v/>
      </c>
      <c r="AF114" s="1062" t="str">
        <f>IF(A114=AF16,D114,"")</f>
        <v/>
      </c>
      <c r="AG114" s="1081" t="str">
        <f>IF(A114=AF16,C114,"")</f>
        <v/>
      </c>
      <c r="AH114" s="1082" t="str">
        <f>IF(ISTEXT(AF114),AF114,(AF114/AF22)*AH22)</f>
        <v/>
      </c>
      <c r="AI114" s="1062" t="str">
        <f>IF(A114=AI16,D114,"")</f>
        <v/>
      </c>
      <c r="AJ114" s="1083" t="str">
        <f>IF(A114=AI16,C114,"")</f>
        <v/>
      </c>
      <c r="AK114" s="1084" t="str">
        <f>IF(ISTEXT(AI114),AI114,(AI114/AI22)*AK22)</f>
        <v/>
      </c>
      <c r="AL114" s="1062" t="str">
        <f>IF(A114=AL16,D114,"")</f>
        <v/>
      </c>
      <c r="AM114" s="1085" t="str">
        <f>IF(A114=AL16,C114,"")</f>
        <v/>
      </c>
      <c r="AN114" s="1086" t="str">
        <f>IF(ISTEXT(AL114),AL114,(AL114/AL22)*AN22)</f>
        <v/>
      </c>
      <c r="AO114" s="1062" t="str">
        <f>IF(A114=AO16,D114,"")</f>
        <v/>
      </c>
      <c r="AP114" s="1087" t="str">
        <f>IF(A114=AO16,C114,"")</f>
        <v/>
      </c>
      <c r="AQ114" s="1088" t="str">
        <f>IF(ISTEXT(AO114),AO114,(AO114/AO22)*AQ22)</f>
        <v/>
      </c>
      <c r="AR114" s="1062" t="str">
        <f>IF(A114=AR16,D114,"")</f>
        <v/>
      </c>
      <c r="AS114" s="1089" t="str">
        <f>IF(A114=AR16,C114,"")</f>
        <v/>
      </c>
      <c r="AT114" s="1090" t="str">
        <f>IF(ISTEXT(AR114),AR114,(AR114/AR22)*AT22)</f>
        <v/>
      </c>
      <c r="AU114" s="1062" t="str">
        <f>IF(A114=AU16,D114,"")</f>
        <v/>
      </c>
      <c r="AV114" s="1091" t="str">
        <f>IF(A114=AU16,C114,"")</f>
        <v/>
      </c>
      <c r="AW114" s="1092" t="str">
        <f>IF(ISTEXT(AU114),AU114,(AU114/AU22)*AW22)</f>
        <v/>
      </c>
    </row>
    <row r="115" spans="1:49" ht="18.75">
      <c r="A115" s="1058"/>
      <c r="B115" s="1352"/>
      <c r="C115" s="1409"/>
      <c r="D115" s="1410"/>
      <c r="E115" s="1062" t="str">
        <f>IF(A115=E16,D115,"")</f>
        <v/>
      </c>
      <c r="F115" s="1063" t="str">
        <f>IF(A115=E16,C115,"")</f>
        <v/>
      </c>
      <c r="G115" s="1064" t="str">
        <f>IF(ISTEXT(E115),E115,(E115/E22)*G22)</f>
        <v/>
      </c>
      <c r="H115" s="1062" t="str">
        <f>IF(A115=H16,D115,"")</f>
        <v/>
      </c>
      <c r="I115" s="1065" t="str">
        <f>IF(A115=H16,C115,"")</f>
        <v/>
      </c>
      <c r="J115" s="1066" t="str">
        <f>IF(ISTEXT(H115),H115,(H115/H22)*J22)</f>
        <v/>
      </c>
      <c r="K115" s="1062" t="str">
        <f>IF(A115=K16,D115,"")</f>
        <v/>
      </c>
      <c r="L115" s="1067" t="str">
        <f>IF(A115=K16,C115,"")</f>
        <v/>
      </c>
      <c r="M115" s="1068" t="str">
        <f>IF(ISTEXT(K115),K115,(K115/K22)*M22)</f>
        <v/>
      </c>
      <c r="N115" s="1062" t="str">
        <f>IF(A115=N16,D115,"")</f>
        <v/>
      </c>
      <c r="O115" s="1069" t="str">
        <f>IF(A115=N16,C115,"")</f>
        <v/>
      </c>
      <c r="P115" s="1070" t="str">
        <f>IF(ISTEXT(N115),N115,(N115/N22)*P22)</f>
        <v/>
      </c>
      <c r="Q115" s="1062" t="str">
        <f>IF(A115=Q16,D115,"")</f>
        <v/>
      </c>
      <c r="R115" s="1071" t="str">
        <f>IF(A115=Q16,C115,"")</f>
        <v/>
      </c>
      <c r="S115" s="1072" t="str">
        <f>IF(ISTEXT(Q115),Q115,(Q115/Q22)*S22)</f>
        <v/>
      </c>
      <c r="T115" s="1062" t="str">
        <f>IF(A115=T16,D115,"")</f>
        <v/>
      </c>
      <c r="U115" s="1073" t="str">
        <f>IF(A115=T16,C115,"")</f>
        <v/>
      </c>
      <c r="V115" s="1074" t="str">
        <f>IF(ISTEXT(T115),T115,(T115/T22)*V22)</f>
        <v/>
      </c>
      <c r="W115" s="1062" t="str">
        <f>IF(A115=W16,D115,"")</f>
        <v/>
      </c>
      <c r="X115" s="1075" t="str">
        <f>IF(A115=W16,C115,"")</f>
        <v/>
      </c>
      <c r="Y115" s="1076" t="str">
        <f>IF(ISTEXT(W115),W115,(W115/W22)*Y22)</f>
        <v/>
      </c>
      <c r="Z115" s="1062" t="str">
        <f>IF(A115=Z16,D115,"")</f>
        <v/>
      </c>
      <c r="AA115" s="1077" t="str">
        <f>IF(A115=Z16,C115,"")</f>
        <v/>
      </c>
      <c r="AB115" s="1078" t="str">
        <f>IF(ISTEXT(Z115),Z115,(Z115/Z22)*AB22)</f>
        <v/>
      </c>
      <c r="AC115" s="1062" t="str">
        <f>IF(A115=AC16,D115,"")</f>
        <v/>
      </c>
      <c r="AD115" s="1079" t="str">
        <f>IF(A115=AC16,C115,"")</f>
        <v/>
      </c>
      <c r="AE115" s="1080" t="str">
        <f>IF(ISTEXT(AC115),AC115,(AC115/AC22)*AE22)</f>
        <v/>
      </c>
      <c r="AF115" s="1062" t="str">
        <f>IF(A115=AF16,D115,"")</f>
        <v/>
      </c>
      <c r="AG115" s="1081" t="str">
        <f>IF(A115=AF16,C115,"")</f>
        <v/>
      </c>
      <c r="AH115" s="1082" t="str">
        <f>IF(ISTEXT(AF115),AF115,(AF115/AF22)*AH22)</f>
        <v/>
      </c>
      <c r="AI115" s="1062" t="str">
        <f>IF(A115=AI16,D115,"")</f>
        <v/>
      </c>
      <c r="AJ115" s="1083" t="str">
        <f>IF(A115=AI16,C115,"")</f>
        <v/>
      </c>
      <c r="AK115" s="1084" t="str">
        <f>IF(ISTEXT(AI115),AI115,(AI115/AI22)*AK22)</f>
        <v/>
      </c>
      <c r="AL115" s="1062" t="str">
        <f>IF(A115=AL16,D115,"")</f>
        <v/>
      </c>
      <c r="AM115" s="1085" t="str">
        <f>IF(A115=AL16,C115,"")</f>
        <v/>
      </c>
      <c r="AN115" s="1086" t="str">
        <f>IF(ISTEXT(AL115),AL115,(AL115/AL22)*AN22)</f>
        <v/>
      </c>
      <c r="AO115" s="1062" t="str">
        <f>IF(A115=AO16,D115,"")</f>
        <v/>
      </c>
      <c r="AP115" s="1087" t="str">
        <f>IF(A115=AO16,C115,"")</f>
        <v/>
      </c>
      <c r="AQ115" s="1088" t="str">
        <f>IF(ISTEXT(AO115),AO115,(AO115/AO22)*AQ22)</f>
        <v/>
      </c>
      <c r="AR115" s="1062" t="str">
        <f>IF(A115=AR16,D115,"")</f>
        <v/>
      </c>
      <c r="AS115" s="1089" t="str">
        <f>IF(A115=AR16,C115,"")</f>
        <v/>
      </c>
      <c r="AT115" s="1090" t="str">
        <f>IF(ISTEXT(AR115),AR115,(AR115/AR22)*AT22)</f>
        <v/>
      </c>
      <c r="AU115" s="1062" t="str">
        <f>IF(A115=AU16,D115,"")</f>
        <v/>
      </c>
      <c r="AV115" s="1091" t="str">
        <f>IF(A115=AU16,C115,"")</f>
        <v/>
      </c>
      <c r="AW115" s="1092" t="str">
        <f>IF(ISTEXT(AU115),AU115,(AU115/AU22)*AW22)</f>
        <v/>
      </c>
    </row>
    <row r="116" spans="1:49" ht="18.75">
      <c r="A116" s="1058"/>
      <c r="B116" s="1352"/>
      <c r="C116" s="1409"/>
      <c r="D116" s="1410"/>
      <c r="E116" s="1062" t="str">
        <f>IF(A116=E16,D116,"")</f>
        <v/>
      </c>
      <c r="F116" s="1063" t="str">
        <f>IF(A116=E16,C116,"")</f>
        <v/>
      </c>
      <c r="G116" s="1064" t="str">
        <f>IF(ISTEXT(E116),E116,(E116/E22)*G22)</f>
        <v/>
      </c>
      <c r="H116" s="1062" t="str">
        <f>IF(A116=H16,D116,"")</f>
        <v/>
      </c>
      <c r="I116" s="1065" t="str">
        <f>IF(A116=H16,C116,"")</f>
        <v/>
      </c>
      <c r="J116" s="1066" t="str">
        <f>IF(ISTEXT(H116),H116,(H116/H22)*J22)</f>
        <v/>
      </c>
      <c r="K116" s="1062" t="str">
        <f>IF(A116=K16,D116,"")</f>
        <v/>
      </c>
      <c r="L116" s="1067" t="str">
        <f>IF(A116=K16,C116,"")</f>
        <v/>
      </c>
      <c r="M116" s="1068" t="str">
        <f>IF(ISTEXT(K116),K116,(K116/K22)*M22)</f>
        <v/>
      </c>
      <c r="N116" s="1062" t="str">
        <f>IF(A116=N16,D116,"")</f>
        <v/>
      </c>
      <c r="O116" s="1069" t="str">
        <f>IF(A116=N16,C116,"")</f>
        <v/>
      </c>
      <c r="P116" s="1070" t="str">
        <f>IF(ISTEXT(N116),N116,(N116/N22)*P22)</f>
        <v/>
      </c>
      <c r="Q116" s="1062" t="str">
        <f>IF(A116=Q16,D116,"")</f>
        <v/>
      </c>
      <c r="R116" s="1071" t="str">
        <f>IF(A116=Q16,C116,"")</f>
        <v/>
      </c>
      <c r="S116" s="1072" t="str">
        <f>IF(ISTEXT(Q116),Q116,(Q116/Q22)*S22)</f>
        <v/>
      </c>
      <c r="T116" s="1062" t="str">
        <f>IF(A116=T16,D116,"")</f>
        <v/>
      </c>
      <c r="U116" s="1073" t="str">
        <f>IF(A116=T16,C116,"")</f>
        <v/>
      </c>
      <c r="V116" s="1074" t="str">
        <f>IF(ISTEXT(T116),T116,(T116/T22)*V22)</f>
        <v/>
      </c>
      <c r="W116" s="1062" t="str">
        <f>IF(A116=W16,D116,"")</f>
        <v/>
      </c>
      <c r="X116" s="1075" t="str">
        <f>IF(A116=W16,C116,"")</f>
        <v/>
      </c>
      <c r="Y116" s="1076" t="str">
        <f>IF(ISTEXT(W116),W116,(W116/W22)*Y22)</f>
        <v/>
      </c>
      <c r="Z116" s="1062" t="str">
        <f>IF(A116=Z16,D116,"")</f>
        <v/>
      </c>
      <c r="AA116" s="1077" t="str">
        <f>IF(A116=Z16,C116,"")</f>
        <v/>
      </c>
      <c r="AB116" s="1078" t="str">
        <f>IF(ISTEXT(Z116),Z116,(Z116/Z22)*AB22)</f>
        <v/>
      </c>
      <c r="AC116" s="1062" t="str">
        <f>IF(A116=AC16,D116,"")</f>
        <v/>
      </c>
      <c r="AD116" s="1079" t="str">
        <f>IF(A116=AC16,C116,"")</f>
        <v/>
      </c>
      <c r="AE116" s="1080" t="str">
        <f>IF(ISTEXT(AC116),AC116,(AC116/AC22)*AE22)</f>
        <v/>
      </c>
      <c r="AF116" s="1062" t="str">
        <f>IF(A116=AF16,D116,"")</f>
        <v/>
      </c>
      <c r="AG116" s="1081" t="str">
        <f>IF(A116=AF16,C116,"")</f>
        <v/>
      </c>
      <c r="AH116" s="1082" t="str">
        <f>IF(ISTEXT(AF116),AF116,(AF116/AF22)*AH22)</f>
        <v/>
      </c>
      <c r="AI116" s="1062" t="str">
        <f>IF(A116=AI16,D116,"")</f>
        <v/>
      </c>
      <c r="AJ116" s="1083" t="str">
        <f>IF(A116=AI16,C116,"")</f>
        <v/>
      </c>
      <c r="AK116" s="1084" t="str">
        <f>IF(ISTEXT(AI116),AI116,(AI116/AI22)*AK22)</f>
        <v/>
      </c>
      <c r="AL116" s="1062" t="str">
        <f>IF(A116=AL16,D116,"")</f>
        <v/>
      </c>
      <c r="AM116" s="1085" t="str">
        <f>IF(A116=AL16,C116,"")</f>
        <v/>
      </c>
      <c r="AN116" s="1086" t="str">
        <f>IF(ISTEXT(AL116),AL116,(AL116/AL22)*AN22)</f>
        <v/>
      </c>
      <c r="AO116" s="1062" t="str">
        <f>IF(A116=AO16,D116,"")</f>
        <v/>
      </c>
      <c r="AP116" s="1087" t="str">
        <f>IF(A116=AO16,C116,"")</f>
        <v/>
      </c>
      <c r="AQ116" s="1088" t="str">
        <f>IF(ISTEXT(AO116),AO116,(AO116/AO22)*AQ22)</f>
        <v/>
      </c>
      <c r="AR116" s="1062" t="str">
        <f>IF(A116=AR16,D116,"")</f>
        <v/>
      </c>
      <c r="AS116" s="1089" t="str">
        <f>IF(A116=AR16,C116,"")</f>
        <v/>
      </c>
      <c r="AT116" s="1090" t="str">
        <f>IF(ISTEXT(AR116),AR116,(AR116/AR22)*AT22)</f>
        <v/>
      </c>
      <c r="AU116" s="1062" t="str">
        <f>IF(A116=AU16,D116,"")</f>
        <v/>
      </c>
      <c r="AV116" s="1091" t="str">
        <f>IF(A116=AU16,C116,"")</f>
        <v/>
      </c>
      <c r="AW116" s="1092" t="str">
        <f>IF(ISTEXT(AU116),AU116,(AU116/AU22)*AW22)</f>
        <v/>
      </c>
    </row>
    <row r="117" spans="1:49" ht="18.75">
      <c r="A117" s="1058"/>
      <c r="B117" s="1352"/>
      <c r="C117" s="1409"/>
      <c r="D117" s="1410"/>
      <c r="E117" s="1062" t="str">
        <f>IF(A117=E16,D117,"")</f>
        <v/>
      </c>
      <c r="F117" s="1063" t="str">
        <f>IF(A117=E16,C117,"")</f>
        <v/>
      </c>
      <c r="G117" s="1064" t="str">
        <f>IF(ISTEXT(E117),E117,(E117/E22)*G22)</f>
        <v/>
      </c>
      <c r="H117" s="1062" t="str">
        <f>IF(A117=H16,D117,"")</f>
        <v/>
      </c>
      <c r="I117" s="1065" t="str">
        <f>IF(A117=H16,C117,"")</f>
        <v/>
      </c>
      <c r="J117" s="1066" t="str">
        <f>IF(ISTEXT(H117),H117,(H117/H22)*J22)</f>
        <v/>
      </c>
      <c r="K117" s="1062" t="str">
        <f>IF(A117=K16,D117,"")</f>
        <v/>
      </c>
      <c r="L117" s="1067" t="str">
        <f>IF(A117=K16,C117,"")</f>
        <v/>
      </c>
      <c r="M117" s="1068" t="str">
        <f>IF(ISTEXT(K117),K117,(K117/K22)*M22)</f>
        <v/>
      </c>
      <c r="N117" s="1062" t="str">
        <f>IF(A117=N16,D117,"")</f>
        <v/>
      </c>
      <c r="O117" s="1069" t="str">
        <f>IF(A117=N16,C117,"")</f>
        <v/>
      </c>
      <c r="P117" s="1070" t="str">
        <f>IF(ISTEXT(N117),N117,(N117/N22)*P22)</f>
        <v/>
      </c>
      <c r="Q117" s="1062" t="str">
        <f>IF(A117=Q16,D117,"")</f>
        <v/>
      </c>
      <c r="R117" s="1071" t="str">
        <f>IF(A117=Q16,C117,"")</f>
        <v/>
      </c>
      <c r="S117" s="1072" t="str">
        <f>IF(ISTEXT(Q117),Q117,(Q117/Q22)*S22)</f>
        <v/>
      </c>
      <c r="T117" s="1062" t="str">
        <f>IF(A117=T16,D117,"")</f>
        <v/>
      </c>
      <c r="U117" s="1073" t="str">
        <f>IF(A117=T16,C117,"")</f>
        <v/>
      </c>
      <c r="V117" s="1074" t="str">
        <f>IF(ISTEXT(T117),T117,(T117/T22)*V22)</f>
        <v/>
      </c>
      <c r="W117" s="1062" t="str">
        <f>IF(A117=W16,D117,"")</f>
        <v/>
      </c>
      <c r="X117" s="1075" t="str">
        <f>IF(A117=W16,C117,"")</f>
        <v/>
      </c>
      <c r="Y117" s="1076" t="str">
        <f>IF(ISTEXT(W117),W117,(W117/W22)*Y22)</f>
        <v/>
      </c>
      <c r="Z117" s="1062" t="str">
        <f>IF(A117=Z16,D117,"")</f>
        <v/>
      </c>
      <c r="AA117" s="1077" t="str">
        <f>IF(A117=Z16,C117,"")</f>
        <v/>
      </c>
      <c r="AB117" s="1078" t="str">
        <f>IF(ISTEXT(Z117),Z117,(Z117/Z22)*AB22)</f>
        <v/>
      </c>
      <c r="AC117" s="1062" t="str">
        <f>IF(A117=AC16,D117,"")</f>
        <v/>
      </c>
      <c r="AD117" s="1079" t="str">
        <f>IF(A117=AC16,C117,"")</f>
        <v/>
      </c>
      <c r="AE117" s="1080" t="str">
        <f>IF(ISTEXT(AC117),AC117,(AC117/AC22)*AE22)</f>
        <v/>
      </c>
      <c r="AF117" s="1062" t="str">
        <f>IF(A117=AF16,D117,"")</f>
        <v/>
      </c>
      <c r="AG117" s="1081" t="str">
        <f>IF(A117=AF16,C117,"")</f>
        <v/>
      </c>
      <c r="AH117" s="1082" t="str">
        <f>IF(ISTEXT(AF117),AF117,(AF117/AF22)*AH22)</f>
        <v/>
      </c>
      <c r="AI117" s="1062" t="str">
        <f>IF(A117=AI16,D117,"")</f>
        <v/>
      </c>
      <c r="AJ117" s="1083" t="str">
        <f>IF(A117=AI16,C117,"")</f>
        <v/>
      </c>
      <c r="AK117" s="1084" t="str">
        <f>IF(ISTEXT(AI117),AI117,(AI117/AI22)*AK22)</f>
        <v/>
      </c>
      <c r="AL117" s="1062" t="str">
        <f>IF(A117=AL16,D117,"")</f>
        <v/>
      </c>
      <c r="AM117" s="1085" t="str">
        <f>IF(A117=AL16,C117,"")</f>
        <v/>
      </c>
      <c r="AN117" s="1086" t="str">
        <f>IF(ISTEXT(AL117),AL117,(AL117/AL22)*AN22)</f>
        <v/>
      </c>
      <c r="AO117" s="1062" t="str">
        <f>IF(A117=AO16,D117,"")</f>
        <v/>
      </c>
      <c r="AP117" s="1087" t="str">
        <f>IF(A117=AO16,C117,"")</f>
        <v/>
      </c>
      <c r="AQ117" s="1088" t="str">
        <f>IF(ISTEXT(AO117),AO117,(AO117/AO22)*AQ22)</f>
        <v/>
      </c>
      <c r="AR117" s="1062" t="str">
        <f>IF(A117=AR16,D117,"")</f>
        <v/>
      </c>
      <c r="AS117" s="1089" t="str">
        <f>IF(A117=AR16,C117,"")</f>
        <v/>
      </c>
      <c r="AT117" s="1090" t="str">
        <f>IF(ISTEXT(AR117),AR117,(AR117/AR22)*AT22)</f>
        <v/>
      </c>
      <c r="AU117" s="1062" t="str">
        <f>IF(A117=AU16,D117,"")</f>
        <v/>
      </c>
      <c r="AV117" s="1091" t="str">
        <f>IF(A117=AU16,C117,"")</f>
        <v/>
      </c>
      <c r="AW117" s="1092" t="str">
        <f>IF(ISTEXT(AU117),AU117,(AU117/AU22)*AW22)</f>
        <v/>
      </c>
    </row>
    <row r="118" spans="1:49" ht="18.75">
      <c r="A118" s="1058"/>
      <c r="B118" s="1352"/>
      <c r="C118" s="1409"/>
      <c r="D118" s="1410"/>
      <c r="E118" s="1062" t="str">
        <f>IF(A118=E16,D118,"")</f>
        <v/>
      </c>
      <c r="F118" s="1063" t="str">
        <f>IF(A118=E16,C118,"")</f>
        <v/>
      </c>
      <c r="G118" s="1064" t="str">
        <f>IF(ISTEXT(E118),E118,(E118/E22)*G22)</f>
        <v/>
      </c>
      <c r="H118" s="1062" t="str">
        <f>IF(A118=H16,D118,"")</f>
        <v/>
      </c>
      <c r="I118" s="1065" t="str">
        <f>IF(A118=H16,C118,"")</f>
        <v/>
      </c>
      <c r="J118" s="1066" t="str">
        <f>IF(ISTEXT(H118),H118,(H118/H22)*J22)</f>
        <v/>
      </c>
      <c r="K118" s="1062" t="str">
        <f>IF(A118=K16,D118,"")</f>
        <v/>
      </c>
      <c r="L118" s="1067" t="str">
        <f>IF(A118=K16,C118,"")</f>
        <v/>
      </c>
      <c r="M118" s="1068" t="str">
        <f>IF(ISTEXT(K118),K118,(K118/K22)*M22)</f>
        <v/>
      </c>
      <c r="N118" s="1062" t="str">
        <f>IF(A118=N16,D118,"")</f>
        <v/>
      </c>
      <c r="O118" s="1069" t="str">
        <f>IF(A118=N16,C118,"")</f>
        <v/>
      </c>
      <c r="P118" s="1070" t="str">
        <f>IF(ISTEXT(N118),N118,(N118/N22)*P22)</f>
        <v/>
      </c>
      <c r="Q118" s="1062" t="str">
        <f>IF(A118=Q16,D118,"")</f>
        <v/>
      </c>
      <c r="R118" s="1071" t="str">
        <f>IF(A118=Q16,C118,"")</f>
        <v/>
      </c>
      <c r="S118" s="1072" t="str">
        <f>IF(ISTEXT(Q118),Q118,(Q118/Q22)*S22)</f>
        <v/>
      </c>
      <c r="T118" s="1062" t="str">
        <f>IF(A118=T16,D118,"")</f>
        <v/>
      </c>
      <c r="U118" s="1073" t="str">
        <f>IF(A118=T16,C118,"")</f>
        <v/>
      </c>
      <c r="V118" s="1074" t="str">
        <f>IF(ISTEXT(T118),T118,(T118/T22)*V22)</f>
        <v/>
      </c>
      <c r="W118" s="1062" t="str">
        <f>IF(A118=W16,D118,"")</f>
        <v/>
      </c>
      <c r="X118" s="1075" t="str">
        <f>IF(A118=W16,C118,"")</f>
        <v/>
      </c>
      <c r="Y118" s="1076" t="str">
        <f>IF(ISTEXT(W118),W118,(W118/W22)*Y22)</f>
        <v/>
      </c>
      <c r="Z118" s="1062" t="str">
        <f>IF(A118=Z16,D118,"")</f>
        <v/>
      </c>
      <c r="AA118" s="1077" t="str">
        <f>IF(A118=Z16,C118,"")</f>
        <v/>
      </c>
      <c r="AB118" s="1078" t="str">
        <f>IF(ISTEXT(Z118),Z118,(Z118/Z22)*AB22)</f>
        <v/>
      </c>
      <c r="AC118" s="1062" t="str">
        <f>IF(A118=AC16,D118,"")</f>
        <v/>
      </c>
      <c r="AD118" s="1079" t="str">
        <f>IF(A118=AC16,C118,"")</f>
        <v/>
      </c>
      <c r="AE118" s="1080" t="str">
        <f>IF(ISTEXT(AC118),AC118,(AC118/AC22)*AE22)</f>
        <v/>
      </c>
      <c r="AF118" s="1062" t="str">
        <f>IF(A118=AF16,D118,"")</f>
        <v/>
      </c>
      <c r="AG118" s="1081" t="str">
        <f>IF(A118=AF16,C118,"")</f>
        <v/>
      </c>
      <c r="AH118" s="1082" t="str">
        <f>IF(ISTEXT(AF118),AF118,(AF118/AF22)*AH22)</f>
        <v/>
      </c>
      <c r="AI118" s="1062" t="str">
        <f>IF(A118=AI16,D118,"")</f>
        <v/>
      </c>
      <c r="AJ118" s="1083" t="str">
        <f>IF(A118=AI16,C118,"")</f>
        <v/>
      </c>
      <c r="AK118" s="1084" t="str">
        <f>IF(ISTEXT(AI118),AI118,(AI118/AI22)*AK22)</f>
        <v/>
      </c>
      <c r="AL118" s="1062" t="str">
        <f>IF(A118=AL16,D118,"")</f>
        <v/>
      </c>
      <c r="AM118" s="1085" t="str">
        <f>IF(A118=AL16,C118,"")</f>
        <v/>
      </c>
      <c r="AN118" s="1086" t="str">
        <f>IF(ISTEXT(AL118),AL118,(AL118/AL22)*AN22)</f>
        <v/>
      </c>
      <c r="AO118" s="1062" t="str">
        <f>IF(A118=AO16,D118,"")</f>
        <v/>
      </c>
      <c r="AP118" s="1087" t="str">
        <f>IF(A118=AO16,C118,"")</f>
        <v/>
      </c>
      <c r="AQ118" s="1088" t="str">
        <f>IF(ISTEXT(AO118),AO118,(AO118/AO22)*AQ22)</f>
        <v/>
      </c>
      <c r="AR118" s="1062" t="str">
        <f>IF(A118=AR16,D118,"")</f>
        <v/>
      </c>
      <c r="AS118" s="1089" t="str">
        <f>IF(A118=AR16,C118,"")</f>
        <v/>
      </c>
      <c r="AT118" s="1090" t="str">
        <f>IF(ISTEXT(AR118),AR118,(AR118/AR22)*AT22)</f>
        <v/>
      </c>
      <c r="AU118" s="1062" t="str">
        <f>IF(A118=AU16,D118,"")</f>
        <v/>
      </c>
      <c r="AV118" s="1091" t="str">
        <f>IF(A118=AU16,C118,"")</f>
        <v/>
      </c>
      <c r="AW118" s="1092" t="str">
        <f>IF(ISTEXT(AU118),AU118,(AU118/AU22)*AW22)</f>
        <v/>
      </c>
    </row>
    <row r="119" spans="1:49" ht="18.75">
      <c r="A119" s="1058"/>
      <c r="B119" s="1352"/>
      <c r="C119" s="1409"/>
      <c r="D119" s="1410"/>
      <c r="E119" s="1062" t="str">
        <f>IF(A119=E16,D119,"")</f>
        <v/>
      </c>
      <c r="F119" s="1063" t="str">
        <f>IF(A119=E16,C119,"")</f>
        <v/>
      </c>
      <c r="G119" s="1064" t="str">
        <f>IF(ISTEXT(E119),E119,(E119/E22)*G22)</f>
        <v/>
      </c>
      <c r="H119" s="1062" t="str">
        <f>IF(A119=H16,D119,"")</f>
        <v/>
      </c>
      <c r="I119" s="1065" t="str">
        <f>IF(A119=H16,C119,"")</f>
        <v/>
      </c>
      <c r="J119" s="1066" t="str">
        <f>IF(ISTEXT(H119),H119,(H119/H22)*J22)</f>
        <v/>
      </c>
      <c r="K119" s="1062" t="str">
        <f>IF(A119=K16,D119,"")</f>
        <v/>
      </c>
      <c r="L119" s="1067" t="str">
        <f>IF(A119=K16,C119,"")</f>
        <v/>
      </c>
      <c r="M119" s="1068" t="str">
        <f>IF(ISTEXT(K119),K119,(K119/K22)*M22)</f>
        <v/>
      </c>
      <c r="N119" s="1062" t="str">
        <f>IF(A119=N16,D119,"")</f>
        <v/>
      </c>
      <c r="O119" s="1069" t="str">
        <f>IF(A119=N16,C119,"")</f>
        <v/>
      </c>
      <c r="P119" s="1070" t="str">
        <f>IF(ISTEXT(N119),N119,(N119/N22)*P22)</f>
        <v/>
      </c>
      <c r="Q119" s="1062" t="str">
        <f>IF(A119=Q16,D119,"")</f>
        <v/>
      </c>
      <c r="R119" s="1071" t="str">
        <f>IF(A119=Q16,C119,"")</f>
        <v/>
      </c>
      <c r="S119" s="1072" t="str">
        <f>IF(ISTEXT(Q119),Q119,(Q119/Q22)*S22)</f>
        <v/>
      </c>
      <c r="T119" s="1062" t="str">
        <f>IF(A119=T16,D119,"")</f>
        <v/>
      </c>
      <c r="U119" s="1073" t="str">
        <f>IF(A119=T16,C119,"")</f>
        <v/>
      </c>
      <c r="V119" s="1074" t="str">
        <f>IF(ISTEXT(T119),T119,(T119/T22)*V22)</f>
        <v/>
      </c>
      <c r="W119" s="1062" t="str">
        <f>IF(A119=W16,D119,"")</f>
        <v/>
      </c>
      <c r="X119" s="1075" t="str">
        <f>IF(A119=W16,C119,"")</f>
        <v/>
      </c>
      <c r="Y119" s="1076" t="str">
        <f>IF(ISTEXT(W119),W119,(W119/W22)*Y22)</f>
        <v/>
      </c>
      <c r="Z119" s="1062" t="str">
        <f>IF(A119=Z16,D119,"")</f>
        <v/>
      </c>
      <c r="AA119" s="1077" t="str">
        <f>IF(A119=Z16,C119,"")</f>
        <v/>
      </c>
      <c r="AB119" s="1078" t="str">
        <f>IF(ISTEXT(Z119),Z119,(Z119/Z22)*AB22)</f>
        <v/>
      </c>
      <c r="AC119" s="1062" t="str">
        <f>IF(A119=AC16,D119,"")</f>
        <v/>
      </c>
      <c r="AD119" s="1079" t="str">
        <f>IF(A119=AC16,C119,"")</f>
        <v/>
      </c>
      <c r="AE119" s="1080" t="str">
        <f>IF(ISTEXT(AC119),AC119,(AC119/AC22)*AE22)</f>
        <v/>
      </c>
      <c r="AF119" s="1062" t="str">
        <f>IF(A119=AF16,D119,"")</f>
        <v/>
      </c>
      <c r="AG119" s="1081" t="str">
        <f>IF(A119=AF16,C119,"")</f>
        <v/>
      </c>
      <c r="AH119" s="1082" t="str">
        <f>IF(ISTEXT(AF119),AF119,(AF119/AF22)*AH22)</f>
        <v/>
      </c>
      <c r="AI119" s="1062" t="str">
        <f>IF(A119=AI16,D119,"")</f>
        <v/>
      </c>
      <c r="AJ119" s="1083" t="str">
        <f>IF(A119=AI16,C119,"")</f>
        <v/>
      </c>
      <c r="AK119" s="1084" t="str">
        <f>IF(ISTEXT(AI119),AI119,(AI119/AI22)*AK22)</f>
        <v/>
      </c>
      <c r="AL119" s="1062" t="str">
        <f>IF(A119=AL16,D119,"")</f>
        <v/>
      </c>
      <c r="AM119" s="1085" t="str">
        <f>IF(A119=AL16,C119,"")</f>
        <v/>
      </c>
      <c r="AN119" s="1086" t="str">
        <f>IF(ISTEXT(AL119),AL119,(AL119/AL22)*AN22)</f>
        <v/>
      </c>
      <c r="AO119" s="1062" t="str">
        <f>IF(A119=AO16,D119,"")</f>
        <v/>
      </c>
      <c r="AP119" s="1087" t="str">
        <f>IF(A119=AO16,C119,"")</f>
        <v/>
      </c>
      <c r="AQ119" s="1088" t="str">
        <f>IF(ISTEXT(AO119),AO119,(AO119/AO22)*AQ22)</f>
        <v/>
      </c>
      <c r="AR119" s="1062" t="str">
        <f>IF(A119=AR16,D119,"")</f>
        <v/>
      </c>
      <c r="AS119" s="1089" t="str">
        <f>IF(A119=AR16,C119,"")</f>
        <v/>
      </c>
      <c r="AT119" s="1090" t="str">
        <f>IF(ISTEXT(AR119),AR119,(AR119/AR22)*AT22)</f>
        <v/>
      </c>
      <c r="AU119" s="1062" t="str">
        <f>IF(A119=AU16,D119,"")</f>
        <v/>
      </c>
      <c r="AV119" s="1091" t="str">
        <f>IF(A119=AU16,C119,"")</f>
        <v/>
      </c>
      <c r="AW119" s="1092" t="str">
        <f>IF(ISTEXT(AU119),AU119,(AU119/AU22)*AW22)</f>
        <v/>
      </c>
    </row>
    <row r="120" spans="1:49" ht="18.75">
      <c r="A120" s="1058"/>
      <c r="B120" s="1352"/>
      <c r="C120" s="1409"/>
      <c r="D120" s="1410"/>
      <c r="E120" s="1062" t="str">
        <f>IF(A120=E16,D120,"")</f>
        <v/>
      </c>
      <c r="F120" s="1063" t="str">
        <f>IF(A120=E16,C120,"")</f>
        <v/>
      </c>
      <c r="G120" s="1064" t="str">
        <f>IF(ISTEXT(E120),E120,(E120/E22)*G22)</f>
        <v/>
      </c>
      <c r="H120" s="1062" t="str">
        <f>IF(A120=H16,D120,"")</f>
        <v/>
      </c>
      <c r="I120" s="1065" t="str">
        <f>IF(A120=H16,C120,"")</f>
        <v/>
      </c>
      <c r="J120" s="1066" t="str">
        <f>IF(ISTEXT(H120),H120,(H120/H22)*J22)</f>
        <v/>
      </c>
      <c r="K120" s="1062" t="str">
        <f>IF(A120=K16,D120,"")</f>
        <v/>
      </c>
      <c r="L120" s="1067" t="str">
        <f>IF(A120=K16,C120,"")</f>
        <v/>
      </c>
      <c r="M120" s="1068" t="str">
        <f>IF(ISTEXT(K120),K120,(K120/K22)*M22)</f>
        <v/>
      </c>
      <c r="N120" s="1062" t="str">
        <f>IF(A120=N16,D120,"")</f>
        <v/>
      </c>
      <c r="O120" s="1069" t="str">
        <f>IF(A120=N16,C120,"")</f>
        <v/>
      </c>
      <c r="P120" s="1070" t="str">
        <f>IF(ISTEXT(N120),N120,(N120/N22)*P22)</f>
        <v/>
      </c>
      <c r="Q120" s="1062" t="str">
        <f>IF(A120=Q16,D120,"")</f>
        <v/>
      </c>
      <c r="R120" s="1071" t="str">
        <f>IF(A120=Q16,C120,"")</f>
        <v/>
      </c>
      <c r="S120" s="1072" t="str">
        <f>IF(ISTEXT(Q120),Q120,(Q120/Q22)*S22)</f>
        <v/>
      </c>
      <c r="T120" s="1062" t="str">
        <f>IF(A120=T16,D120,"")</f>
        <v/>
      </c>
      <c r="U120" s="1073" t="str">
        <f>IF(A120=T16,C120,"")</f>
        <v/>
      </c>
      <c r="V120" s="1074" t="str">
        <f>IF(ISTEXT(T120),T120,(T120/T22)*V22)</f>
        <v/>
      </c>
      <c r="W120" s="1062" t="str">
        <f>IF(A120=W16,D120,"")</f>
        <v/>
      </c>
      <c r="X120" s="1075" t="str">
        <f>IF(A120=W16,C120,"")</f>
        <v/>
      </c>
      <c r="Y120" s="1076" t="str">
        <f>IF(ISTEXT(W120),W120,(W120/W22)*Y22)</f>
        <v/>
      </c>
      <c r="Z120" s="1062" t="str">
        <f>IF(A120=Z16,D120,"")</f>
        <v/>
      </c>
      <c r="AA120" s="1077" t="str">
        <f>IF(A120=Z16,C120,"")</f>
        <v/>
      </c>
      <c r="AB120" s="1078" t="str">
        <f>IF(ISTEXT(Z120),Z120,(Z120/Z22)*AB22)</f>
        <v/>
      </c>
      <c r="AC120" s="1062" t="str">
        <f>IF(A120=AC16,D120,"")</f>
        <v/>
      </c>
      <c r="AD120" s="1079" t="str">
        <f>IF(A120=AC16,C120,"")</f>
        <v/>
      </c>
      <c r="AE120" s="1080" t="str">
        <f>IF(ISTEXT(AC120),AC120,(AC120/AC22)*AE22)</f>
        <v/>
      </c>
      <c r="AF120" s="1062" t="str">
        <f>IF(A120=AF16,D120,"")</f>
        <v/>
      </c>
      <c r="AG120" s="1081" t="str">
        <f>IF(A120=AF16,C120,"")</f>
        <v/>
      </c>
      <c r="AH120" s="1082" t="str">
        <f>IF(ISTEXT(AF120),AF120,(AF120/AF22)*AH22)</f>
        <v/>
      </c>
      <c r="AI120" s="1062" t="str">
        <f>IF(A120=AI16,D120,"")</f>
        <v/>
      </c>
      <c r="AJ120" s="1083" t="str">
        <f>IF(A120=AI16,C120,"")</f>
        <v/>
      </c>
      <c r="AK120" s="1084" t="str">
        <f>IF(ISTEXT(AI120),AI120,(AI120/AI22)*AK22)</f>
        <v/>
      </c>
      <c r="AL120" s="1062" t="str">
        <f>IF(A120=AL16,D120,"")</f>
        <v/>
      </c>
      <c r="AM120" s="1085" t="str">
        <f>IF(A120=AL16,C120,"")</f>
        <v/>
      </c>
      <c r="AN120" s="1086" t="str">
        <f>IF(ISTEXT(AL120),AL120,(AL120/AL22)*AN22)</f>
        <v/>
      </c>
      <c r="AO120" s="1062" t="str">
        <f>IF(A120=AO16,D120,"")</f>
        <v/>
      </c>
      <c r="AP120" s="1087" t="str">
        <f>IF(A120=AO16,C120,"")</f>
        <v/>
      </c>
      <c r="AQ120" s="1088" t="str">
        <f>IF(ISTEXT(AO120),AO120,(AO120/AO22)*AQ22)</f>
        <v/>
      </c>
      <c r="AR120" s="1062" t="str">
        <f>IF(A120=AR16,D120,"")</f>
        <v/>
      </c>
      <c r="AS120" s="1089" t="str">
        <f>IF(A120=AR16,C120,"")</f>
        <v/>
      </c>
      <c r="AT120" s="1090" t="str">
        <f>IF(ISTEXT(AR120),AR120,(AR120/AR22)*AT22)</f>
        <v/>
      </c>
      <c r="AU120" s="1062" t="str">
        <f>IF(A120=AU16,D120,"")</f>
        <v/>
      </c>
      <c r="AV120" s="1091" t="str">
        <f>IF(A120=AU16,C120,"")</f>
        <v/>
      </c>
      <c r="AW120" s="1092" t="str">
        <f>IF(ISTEXT(AU120),AU120,(AU120/AU22)*AW22)</f>
        <v/>
      </c>
    </row>
    <row r="121" spans="1:49" ht="18.75">
      <c r="A121" s="1058"/>
      <c r="B121" s="1352"/>
      <c r="C121" s="1409"/>
      <c r="D121" s="1410"/>
      <c r="E121" s="1062" t="str">
        <f>IF(A121=E16,D121,"")</f>
        <v/>
      </c>
      <c r="F121" s="1063" t="str">
        <f>IF(A121=E16,C121,"")</f>
        <v/>
      </c>
      <c r="G121" s="1064" t="str">
        <f>IF(ISTEXT(E121),E121,(E121/E22)*G22)</f>
        <v/>
      </c>
      <c r="H121" s="1062" t="str">
        <f>IF(A121=H16,D121,"")</f>
        <v/>
      </c>
      <c r="I121" s="1065" t="str">
        <f>IF(A121=H16,C121,"")</f>
        <v/>
      </c>
      <c r="J121" s="1066" t="str">
        <f>IF(ISTEXT(H121),H121,(H121/H22)*J22)</f>
        <v/>
      </c>
      <c r="K121" s="1062" t="str">
        <f>IF(A121=K16,D121,"")</f>
        <v/>
      </c>
      <c r="L121" s="1067" t="str">
        <f>IF(A121=K16,C121,"")</f>
        <v/>
      </c>
      <c r="M121" s="1068" t="str">
        <f>IF(ISTEXT(K121),K121,(K121/K22)*M22)</f>
        <v/>
      </c>
      <c r="N121" s="1062" t="str">
        <f>IF(A121=N16,D121,"")</f>
        <v/>
      </c>
      <c r="O121" s="1069" t="str">
        <f>IF(A121=N16,C121,"")</f>
        <v/>
      </c>
      <c r="P121" s="1070" t="str">
        <f>IF(ISTEXT(N121),N121,(N121/N22)*P22)</f>
        <v/>
      </c>
      <c r="Q121" s="1062" t="str">
        <f>IF(A121=Q16,D121,"")</f>
        <v/>
      </c>
      <c r="R121" s="1071" t="str">
        <f>IF(A121=Q16,C121,"")</f>
        <v/>
      </c>
      <c r="S121" s="1072" t="str">
        <f>IF(ISTEXT(Q121),Q121,(Q121/Q22)*S22)</f>
        <v/>
      </c>
      <c r="T121" s="1062" t="str">
        <f>IF(A121=T16,D121,"")</f>
        <v/>
      </c>
      <c r="U121" s="1073" t="str">
        <f>IF(A121=T16,C121,"")</f>
        <v/>
      </c>
      <c r="V121" s="1074" t="str">
        <f>IF(ISTEXT(T121),T121,(T121/T22)*V22)</f>
        <v/>
      </c>
      <c r="W121" s="1062" t="str">
        <f>IF(A121=W16,D121,"")</f>
        <v/>
      </c>
      <c r="X121" s="1075" t="str">
        <f>IF(A121=W16,C121,"")</f>
        <v/>
      </c>
      <c r="Y121" s="1076" t="str">
        <f>IF(ISTEXT(W121),W121,(W121/W22)*Y22)</f>
        <v/>
      </c>
      <c r="Z121" s="1062" t="str">
        <f>IF(A121=Z16,D121,"")</f>
        <v/>
      </c>
      <c r="AA121" s="1077" t="str">
        <f>IF(A121=Z16,C121,"")</f>
        <v/>
      </c>
      <c r="AB121" s="1078" t="str">
        <f>IF(ISTEXT(Z121),Z121,(Z121/Z22)*AB22)</f>
        <v/>
      </c>
      <c r="AC121" s="1062" t="str">
        <f>IF(A121=AC16,D121,"")</f>
        <v/>
      </c>
      <c r="AD121" s="1079" t="str">
        <f>IF(A121=AC16,C121,"")</f>
        <v/>
      </c>
      <c r="AE121" s="1080" t="str">
        <f>IF(ISTEXT(AC121),AC121,(AC121/AC22)*AE22)</f>
        <v/>
      </c>
      <c r="AF121" s="1062" t="str">
        <f>IF(A121=AF16,D121,"")</f>
        <v/>
      </c>
      <c r="AG121" s="1081" t="str">
        <f>IF(A121=AF16,C121,"")</f>
        <v/>
      </c>
      <c r="AH121" s="1082" t="str">
        <f>IF(ISTEXT(AF121),AF121,(AF121/AF22)*AH22)</f>
        <v/>
      </c>
      <c r="AI121" s="1062" t="str">
        <f>IF(A121=AI16,D121,"")</f>
        <v/>
      </c>
      <c r="AJ121" s="1083" t="str">
        <f>IF(A121=AI16,C121,"")</f>
        <v/>
      </c>
      <c r="AK121" s="1084" t="str">
        <f>IF(ISTEXT(AI121),AI121,(AI121/AI22)*AK22)</f>
        <v/>
      </c>
      <c r="AL121" s="1062" t="str">
        <f>IF(A121=AL16,D121,"")</f>
        <v/>
      </c>
      <c r="AM121" s="1085" t="str">
        <f>IF(A121=AL16,C121,"")</f>
        <v/>
      </c>
      <c r="AN121" s="1086" t="str">
        <f>IF(ISTEXT(AL121),AL121,(AL121/AL22)*AN22)</f>
        <v/>
      </c>
      <c r="AO121" s="1062" t="str">
        <f>IF(A121=AO16,D121,"")</f>
        <v/>
      </c>
      <c r="AP121" s="1087" t="str">
        <f>IF(A121=AO16,C121,"")</f>
        <v/>
      </c>
      <c r="AQ121" s="1088" t="str">
        <f>IF(ISTEXT(AO121),AO121,(AO121/AO22)*AQ22)</f>
        <v/>
      </c>
      <c r="AR121" s="1062" t="str">
        <f>IF(A121=AR16,D121,"")</f>
        <v/>
      </c>
      <c r="AS121" s="1089" t="str">
        <f>IF(A121=AR16,C121,"")</f>
        <v/>
      </c>
      <c r="AT121" s="1090" t="str">
        <f>IF(ISTEXT(AR121),AR121,(AR121/AR22)*AT22)</f>
        <v/>
      </c>
      <c r="AU121" s="1062" t="str">
        <f>IF(A121=AU16,D121,"")</f>
        <v/>
      </c>
      <c r="AV121" s="1091" t="str">
        <f>IF(A121=AU16,C121,"")</f>
        <v/>
      </c>
      <c r="AW121" s="1092" t="str">
        <f>IF(ISTEXT(AU121),AU121,(AU121/AU22)*AW22)</f>
        <v/>
      </c>
    </row>
    <row r="122" spans="1:49" ht="18.75">
      <c r="A122" s="1058"/>
      <c r="B122" s="1352"/>
      <c r="C122" s="1409"/>
      <c r="D122" s="1410"/>
      <c r="E122" s="1062" t="str">
        <f>IF(A122=E16,D122,"")</f>
        <v/>
      </c>
      <c r="F122" s="1063" t="str">
        <f>IF(A122=E16,C122,"")</f>
        <v/>
      </c>
      <c r="G122" s="1064" t="str">
        <f>IF(ISTEXT(E122),E122,(E122/E22)*G22)</f>
        <v/>
      </c>
      <c r="H122" s="1062" t="str">
        <f>IF(A122=H16,D122,"")</f>
        <v/>
      </c>
      <c r="I122" s="1065" t="str">
        <f>IF(A122=H16,C122,"")</f>
        <v/>
      </c>
      <c r="J122" s="1066" t="str">
        <f>IF(ISTEXT(H122),H122,(H122/H22)*J22)</f>
        <v/>
      </c>
      <c r="K122" s="1062" t="str">
        <f>IF(A122=K16,D122,"")</f>
        <v/>
      </c>
      <c r="L122" s="1067" t="str">
        <f>IF(A122=K16,C122,"")</f>
        <v/>
      </c>
      <c r="M122" s="1068" t="str">
        <f>IF(ISTEXT(K122),K122,(K122/K22)*M22)</f>
        <v/>
      </c>
      <c r="N122" s="1062" t="str">
        <f>IF(A122=N16,D122,"")</f>
        <v/>
      </c>
      <c r="O122" s="1069" t="str">
        <f>IF(A122=N16,C122,"")</f>
        <v/>
      </c>
      <c r="P122" s="1070" t="str">
        <f>IF(ISTEXT(N122),N122,(N122/N22)*P22)</f>
        <v/>
      </c>
      <c r="Q122" s="1062" t="str">
        <f>IF(A122=Q16,D122,"")</f>
        <v/>
      </c>
      <c r="R122" s="1071" t="str">
        <f>IF(A122=Q16,C122,"")</f>
        <v/>
      </c>
      <c r="S122" s="1072" t="str">
        <f>IF(ISTEXT(Q122),Q122,(Q122/Q22)*S22)</f>
        <v/>
      </c>
      <c r="T122" s="1062" t="str">
        <f>IF(A122=T16,D122,"")</f>
        <v/>
      </c>
      <c r="U122" s="1073" t="str">
        <f>IF(A122=T16,C122,"")</f>
        <v/>
      </c>
      <c r="V122" s="1074" t="str">
        <f>IF(ISTEXT(T122),T122,(T122/T22)*V22)</f>
        <v/>
      </c>
      <c r="W122" s="1062" t="str">
        <f>IF(A122=W16,D122,"")</f>
        <v/>
      </c>
      <c r="X122" s="1075" t="str">
        <f>IF(A122=W16,C122,"")</f>
        <v/>
      </c>
      <c r="Y122" s="1076" t="str">
        <f>IF(ISTEXT(W122),W122,(W122/W22)*Y22)</f>
        <v/>
      </c>
      <c r="Z122" s="1062" t="str">
        <f>IF(A122=Z16,D122,"")</f>
        <v/>
      </c>
      <c r="AA122" s="1077" t="str">
        <f>IF(A122=Z16,C122,"")</f>
        <v/>
      </c>
      <c r="AB122" s="1078" t="str">
        <f>IF(ISTEXT(Z122),Z122,(Z122/Z22)*AB22)</f>
        <v/>
      </c>
      <c r="AC122" s="1062" t="str">
        <f>IF(A122=AC16,D122,"")</f>
        <v/>
      </c>
      <c r="AD122" s="1079" t="str">
        <f>IF(A122=AC16,C122,"")</f>
        <v/>
      </c>
      <c r="AE122" s="1080" t="str">
        <f>IF(ISTEXT(AC122),AC122,(AC122/AC22)*AE22)</f>
        <v/>
      </c>
      <c r="AF122" s="1062" t="str">
        <f>IF(A122=AF16,D122,"")</f>
        <v/>
      </c>
      <c r="AG122" s="1081" t="str">
        <f>IF(A122=AF16,C122,"")</f>
        <v/>
      </c>
      <c r="AH122" s="1082" t="str">
        <f>IF(ISTEXT(AF122),AF122,(AF122/AF22)*AH22)</f>
        <v/>
      </c>
      <c r="AI122" s="1062" t="str">
        <f>IF(A122=AI16,D122,"")</f>
        <v/>
      </c>
      <c r="AJ122" s="1083" t="str">
        <f>IF(A122=AI16,C122,"")</f>
        <v/>
      </c>
      <c r="AK122" s="1084" t="str">
        <f>IF(ISTEXT(AI122),AI122,(AI122/AI22)*AK22)</f>
        <v/>
      </c>
      <c r="AL122" s="1062" t="str">
        <f>IF(A122=AL16,D122,"")</f>
        <v/>
      </c>
      <c r="AM122" s="1085" t="str">
        <f>IF(A122=AL16,C122,"")</f>
        <v/>
      </c>
      <c r="AN122" s="1086" t="str">
        <f>IF(ISTEXT(AL122),AL122,(AL122/AL22)*AN22)</f>
        <v/>
      </c>
      <c r="AO122" s="1062" t="str">
        <f>IF(A122=AO16,D122,"")</f>
        <v/>
      </c>
      <c r="AP122" s="1087" t="str">
        <f>IF(A122=AO16,C122,"")</f>
        <v/>
      </c>
      <c r="AQ122" s="1088" t="str">
        <f>IF(ISTEXT(AO122),AO122,(AO122/AO22)*AQ22)</f>
        <v/>
      </c>
      <c r="AR122" s="1062" t="str">
        <f>IF(A122=AR16,D122,"")</f>
        <v/>
      </c>
      <c r="AS122" s="1089" t="str">
        <f>IF(A122=AR16,C122,"")</f>
        <v/>
      </c>
      <c r="AT122" s="1090" t="str">
        <f>IF(ISTEXT(AR122),AR122,(AR122/AR22)*AT22)</f>
        <v/>
      </c>
      <c r="AU122" s="1062" t="str">
        <f>IF(A122=AU16,D122,"")</f>
        <v/>
      </c>
      <c r="AV122" s="1091" t="str">
        <f>IF(A122=AU16,C122,"")</f>
        <v/>
      </c>
      <c r="AW122" s="1092" t="str">
        <f>IF(ISTEXT(AU122),AU122,(AU122/AU22)*AW22)</f>
        <v/>
      </c>
    </row>
    <row r="123" spans="1:49" ht="18.75">
      <c r="A123" s="1058"/>
      <c r="B123" s="1352"/>
      <c r="C123" s="1409"/>
      <c r="D123" s="1410"/>
      <c r="E123" s="1062" t="str">
        <f>IF(A123=E16,D123,"")</f>
        <v/>
      </c>
      <c r="F123" s="1063" t="str">
        <f>IF(A123=E16,C123,"")</f>
        <v/>
      </c>
      <c r="G123" s="1064" t="str">
        <f>IF(ISTEXT(E123),E123,(E123/E22)*G22)</f>
        <v/>
      </c>
      <c r="H123" s="1062" t="str">
        <f>IF(A123=H16,D123,"")</f>
        <v/>
      </c>
      <c r="I123" s="1065" t="str">
        <f>IF(A123=H16,C123,"")</f>
        <v/>
      </c>
      <c r="J123" s="1066" t="str">
        <f>IF(ISTEXT(H123),H123,(H123/H22)*J22)</f>
        <v/>
      </c>
      <c r="K123" s="1062" t="str">
        <f>IF(A123=K16,D123,"")</f>
        <v/>
      </c>
      <c r="L123" s="1067" t="str">
        <f>IF(A123=K16,C123,"")</f>
        <v/>
      </c>
      <c r="M123" s="1068" t="str">
        <f>IF(ISTEXT(K123),K123,(K123/K22)*M22)</f>
        <v/>
      </c>
      <c r="N123" s="1062" t="str">
        <f>IF(A123=N16,D123,"")</f>
        <v/>
      </c>
      <c r="O123" s="1069" t="str">
        <f>IF(A123=N16,C123,"")</f>
        <v/>
      </c>
      <c r="P123" s="1070" t="str">
        <f>IF(ISTEXT(N123),N123,(N123/N22)*P22)</f>
        <v/>
      </c>
      <c r="Q123" s="1062" t="str">
        <f>IF(A123=Q16,D123,"")</f>
        <v/>
      </c>
      <c r="R123" s="1071" t="str">
        <f>IF(A123=Q16,C123,"")</f>
        <v/>
      </c>
      <c r="S123" s="1072" t="str">
        <f>IF(ISTEXT(Q123),Q123,(Q123/Q22)*S22)</f>
        <v/>
      </c>
      <c r="T123" s="1062" t="str">
        <f>IF(A123=T16,D123,"")</f>
        <v/>
      </c>
      <c r="U123" s="1073" t="str">
        <f>IF(A123=T16,C123,"")</f>
        <v/>
      </c>
      <c r="V123" s="1074" t="str">
        <f>IF(ISTEXT(T123),T123,(T123/T22)*V22)</f>
        <v/>
      </c>
      <c r="W123" s="1062" t="str">
        <f>IF(A123=W16,D123,"")</f>
        <v/>
      </c>
      <c r="X123" s="1075" t="str">
        <f>IF(A123=W16,C123,"")</f>
        <v/>
      </c>
      <c r="Y123" s="1076" t="str">
        <f>IF(ISTEXT(W123),W123,(W123/W22)*Y22)</f>
        <v/>
      </c>
      <c r="Z123" s="1062" t="str">
        <f>IF(A123=Z16,D123,"")</f>
        <v/>
      </c>
      <c r="AA123" s="1077" t="str">
        <f>IF(A123=Z16,C123,"")</f>
        <v/>
      </c>
      <c r="AB123" s="1078" t="str">
        <f>IF(ISTEXT(Z123),Z123,(Z123/Z22)*AB22)</f>
        <v/>
      </c>
      <c r="AC123" s="1062" t="str">
        <f>IF(A123=AC16,D123,"")</f>
        <v/>
      </c>
      <c r="AD123" s="1079" t="str">
        <f>IF(A123=AC16,C123,"")</f>
        <v/>
      </c>
      <c r="AE123" s="1080" t="str">
        <f>IF(ISTEXT(AC123),AC123,(AC123/AC22)*AE22)</f>
        <v/>
      </c>
      <c r="AF123" s="1062" t="str">
        <f>IF(A123=AF16,D123,"")</f>
        <v/>
      </c>
      <c r="AG123" s="1081" t="str">
        <f>IF(A123=AF16,C123,"")</f>
        <v/>
      </c>
      <c r="AH123" s="1082" t="str">
        <f>IF(ISTEXT(AF123),AF123,(AF123/AF22)*AH22)</f>
        <v/>
      </c>
      <c r="AI123" s="1062" t="str">
        <f>IF(A123=AI16,D123,"")</f>
        <v/>
      </c>
      <c r="AJ123" s="1083" t="str">
        <f>IF(A123=AI16,C123,"")</f>
        <v/>
      </c>
      <c r="AK123" s="1084" t="str">
        <f>IF(ISTEXT(AI123),AI123,(AI123/AI22)*AK22)</f>
        <v/>
      </c>
      <c r="AL123" s="1062" t="str">
        <f>IF(A123=AL16,D123,"")</f>
        <v/>
      </c>
      <c r="AM123" s="1085" t="str">
        <f>IF(A123=AL16,C123,"")</f>
        <v/>
      </c>
      <c r="AN123" s="1086" t="str">
        <f>IF(ISTEXT(AL123),AL123,(AL123/AL22)*AN22)</f>
        <v/>
      </c>
      <c r="AO123" s="1062" t="str">
        <f>IF(A123=AO16,D123,"")</f>
        <v/>
      </c>
      <c r="AP123" s="1087" t="str">
        <f>IF(A123=AO16,C123,"")</f>
        <v/>
      </c>
      <c r="AQ123" s="1088" t="str">
        <f>IF(ISTEXT(AO123),AO123,(AO123/AO22)*AQ22)</f>
        <v/>
      </c>
      <c r="AR123" s="1062" t="str">
        <f>IF(A123=AR16,D123,"")</f>
        <v/>
      </c>
      <c r="AS123" s="1089" t="str">
        <f>IF(A123=AR16,C123,"")</f>
        <v/>
      </c>
      <c r="AT123" s="1090" t="str">
        <f>IF(ISTEXT(AR123),AR123,(AR123/AR22)*AT22)</f>
        <v/>
      </c>
      <c r="AU123" s="1062" t="str">
        <f>IF(A123=AU16,D123,"")</f>
        <v/>
      </c>
      <c r="AV123" s="1091" t="str">
        <f>IF(A123=AU16,C123,"")</f>
        <v/>
      </c>
      <c r="AW123" s="1092" t="str">
        <f>IF(ISTEXT(AU123),AU123,(AU123/AU22)*AW22)</f>
        <v/>
      </c>
    </row>
    <row r="124" spans="1:49" ht="18.75">
      <c r="A124" s="1058"/>
      <c r="B124" s="1352"/>
      <c r="C124" s="1409"/>
      <c r="D124" s="1410"/>
      <c r="E124" s="1062" t="str">
        <f>IF(A124=E16,D124,"")</f>
        <v/>
      </c>
      <c r="F124" s="1063" t="str">
        <f>IF(A124=E16,C124,"")</f>
        <v/>
      </c>
      <c r="G124" s="1064" t="str">
        <f>IF(ISTEXT(E124),E124,(E124/E22)*G22)</f>
        <v/>
      </c>
      <c r="H124" s="1062" t="str">
        <f>IF(A124=H16,D124,"")</f>
        <v/>
      </c>
      <c r="I124" s="1065" t="str">
        <f>IF(A124=H16,C124,"")</f>
        <v/>
      </c>
      <c r="J124" s="1066" t="str">
        <f>IF(ISTEXT(H124),H124,(H124/H22)*J22)</f>
        <v/>
      </c>
      <c r="K124" s="1062" t="str">
        <f>IF(A124=K16,D124,"")</f>
        <v/>
      </c>
      <c r="L124" s="1067" t="str">
        <f>IF(A124=K16,C124,"")</f>
        <v/>
      </c>
      <c r="M124" s="1068" t="str">
        <f>IF(ISTEXT(K124),K124,(K124/K22)*M22)</f>
        <v/>
      </c>
      <c r="N124" s="1062" t="str">
        <f>IF(A124=N16,D124,"")</f>
        <v/>
      </c>
      <c r="O124" s="1069" t="str">
        <f>IF(A124=N16,C124,"")</f>
        <v/>
      </c>
      <c r="P124" s="1070" t="str">
        <f>IF(ISTEXT(N124),N124,(N124/N22)*P22)</f>
        <v/>
      </c>
      <c r="Q124" s="1062" t="str">
        <f>IF(A124=Q16,D124,"")</f>
        <v/>
      </c>
      <c r="R124" s="1071" t="str">
        <f>IF(A124=Q16,C124,"")</f>
        <v/>
      </c>
      <c r="S124" s="1072" t="str">
        <f>IF(ISTEXT(Q124),Q124,(Q124/Q22)*S22)</f>
        <v/>
      </c>
      <c r="T124" s="1062" t="str">
        <f>IF(A124=T16,D124,"")</f>
        <v/>
      </c>
      <c r="U124" s="1073" t="str">
        <f>IF(A124=T16,C124,"")</f>
        <v/>
      </c>
      <c r="V124" s="1074" t="str">
        <f>IF(ISTEXT(T124),T124,(T124/T22)*V22)</f>
        <v/>
      </c>
      <c r="W124" s="1062" t="str">
        <f>IF(A124=W16,D124,"")</f>
        <v/>
      </c>
      <c r="X124" s="1075" t="str">
        <f>IF(A124=W16,C124,"")</f>
        <v/>
      </c>
      <c r="Y124" s="1076" t="str">
        <f>IF(ISTEXT(W124),W124,(W124/W22)*Y22)</f>
        <v/>
      </c>
      <c r="Z124" s="1062" t="str">
        <f>IF(A124=Z16,D124,"")</f>
        <v/>
      </c>
      <c r="AA124" s="1077" t="str">
        <f>IF(A124=Z16,C124,"")</f>
        <v/>
      </c>
      <c r="AB124" s="1078" t="str">
        <f>IF(ISTEXT(Z124),Z124,(Z124/Z22)*AB22)</f>
        <v/>
      </c>
      <c r="AC124" s="1062" t="str">
        <f>IF(A124=AC16,D124,"")</f>
        <v/>
      </c>
      <c r="AD124" s="1079" t="str">
        <f>IF(A124=AC16,C124,"")</f>
        <v/>
      </c>
      <c r="AE124" s="1080" t="str">
        <f>IF(ISTEXT(AC124),AC124,(AC124/AC22)*AE22)</f>
        <v/>
      </c>
      <c r="AF124" s="1062" t="str">
        <f>IF(A124=AF16,D124,"")</f>
        <v/>
      </c>
      <c r="AG124" s="1081" t="str">
        <f>IF(A124=AF16,C124,"")</f>
        <v/>
      </c>
      <c r="AH124" s="1082" t="str">
        <f>IF(ISTEXT(AF124),AF124,(AF124/AF22)*AH22)</f>
        <v/>
      </c>
      <c r="AI124" s="1062" t="str">
        <f>IF(A124=AI16,D124,"")</f>
        <v/>
      </c>
      <c r="AJ124" s="1083" t="str">
        <f>IF(A124=AI16,C124,"")</f>
        <v/>
      </c>
      <c r="AK124" s="1084" t="str">
        <f>IF(ISTEXT(AI124),AI124,(AI124/AI22)*AK22)</f>
        <v/>
      </c>
      <c r="AL124" s="1062" t="str">
        <f>IF(A124=AL16,D124,"")</f>
        <v/>
      </c>
      <c r="AM124" s="1085" t="str">
        <f>IF(A124=AL16,C124,"")</f>
        <v/>
      </c>
      <c r="AN124" s="1086" t="str">
        <f>IF(ISTEXT(AL124),AL124,(AL124/AL22)*AN22)</f>
        <v/>
      </c>
      <c r="AO124" s="1062" t="str">
        <f>IF(A124=AO16,D124,"")</f>
        <v/>
      </c>
      <c r="AP124" s="1087" t="str">
        <f>IF(A124=AO16,C124,"")</f>
        <v/>
      </c>
      <c r="AQ124" s="1088" t="str">
        <f>IF(ISTEXT(AO124),AO124,(AO124/AO22)*AQ22)</f>
        <v/>
      </c>
      <c r="AR124" s="1062" t="str">
        <f>IF(A124=AR16,D124,"")</f>
        <v/>
      </c>
      <c r="AS124" s="1089" t="str">
        <f>IF(A124=AR16,C124,"")</f>
        <v/>
      </c>
      <c r="AT124" s="1090" t="str">
        <f>IF(ISTEXT(AR124),AR124,(AR124/AR22)*AT22)</f>
        <v/>
      </c>
      <c r="AU124" s="1062" t="str">
        <f>IF(A124=AU16,D124,"")</f>
        <v/>
      </c>
      <c r="AV124" s="1091" t="str">
        <f>IF(A124=AU16,C124,"")</f>
        <v/>
      </c>
      <c r="AW124" s="1092" t="str">
        <f>IF(ISTEXT(AU124),AU124,(AU124/AU22)*AW22)</f>
        <v/>
      </c>
    </row>
    <row r="125" spans="1:49" ht="18.75">
      <c r="A125" s="1058"/>
      <c r="B125" s="1352"/>
      <c r="C125" s="1409"/>
      <c r="D125" s="1410"/>
      <c r="E125" s="1062" t="str">
        <f>IF(A125=E16,D125,"")</f>
        <v/>
      </c>
      <c r="F125" s="1063" t="str">
        <f>IF(A125=E16,C125,"")</f>
        <v/>
      </c>
      <c r="G125" s="1064" t="str">
        <f>IF(ISTEXT(E125),E125,(E125/E22)*G22)</f>
        <v/>
      </c>
      <c r="H125" s="1062" t="str">
        <f>IF(A125=H16,D125,"")</f>
        <v/>
      </c>
      <c r="I125" s="1065" t="str">
        <f>IF(A125=H16,C125,"")</f>
        <v/>
      </c>
      <c r="J125" s="1066" t="str">
        <f>IF(ISTEXT(H125),H125,(H125/H22)*J22)</f>
        <v/>
      </c>
      <c r="K125" s="1062" t="str">
        <f>IF(A125=K16,D125,"")</f>
        <v/>
      </c>
      <c r="L125" s="1067" t="str">
        <f>IF(A125=K16,C125,"")</f>
        <v/>
      </c>
      <c r="M125" s="1068" t="str">
        <f>IF(ISTEXT(K125),K125,(K125/K22)*M22)</f>
        <v/>
      </c>
      <c r="N125" s="1062" t="str">
        <f>IF(A125=N16,D125,"")</f>
        <v/>
      </c>
      <c r="O125" s="1069" t="str">
        <f>IF(A125=N16,C125,"")</f>
        <v/>
      </c>
      <c r="P125" s="1070" t="str">
        <f>IF(ISTEXT(N125),N125,(N125/N22)*P22)</f>
        <v/>
      </c>
      <c r="Q125" s="1062" t="str">
        <f>IF(A125=Q16,D125,"")</f>
        <v/>
      </c>
      <c r="R125" s="1071" t="str">
        <f>IF(A125=Q16,C125,"")</f>
        <v/>
      </c>
      <c r="S125" s="1072" t="str">
        <f>IF(ISTEXT(Q125),Q125,(Q125/Q22)*S22)</f>
        <v/>
      </c>
      <c r="T125" s="1062" t="str">
        <f>IF(A125=T16,D125,"")</f>
        <v/>
      </c>
      <c r="U125" s="1073" t="str">
        <f>IF(A125=T16,C125,"")</f>
        <v/>
      </c>
      <c r="V125" s="1074" t="str">
        <f>IF(ISTEXT(T125),T125,(T125/T22)*V22)</f>
        <v/>
      </c>
      <c r="W125" s="1062" t="str">
        <f>IF(A125=W16,D125,"")</f>
        <v/>
      </c>
      <c r="X125" s="1075" t="str">
        <f>IF(A125=W16,C125,"")</f>
        <v/>
      </c>
      <c r="Y125" s="1076" t="str">
        <f>IF(ISTEXT(W125),W125,(W125/W22)*Y22)</f>
        <v/>
      </c>
      <c r="Z125" s="1062" t="str">
        <f>IF(A125=Z16,D125,"")</f>
        <v/>
      </c>
      <c r="AA125" s="1077" t="str">
        <f>IF(A125=Z16,C125,"")</f>
        <v/>
      </c>
      <c r="AB125" s="1078" t="str">
        <f>IF(ISTEXT(Z125),Z125,(Z125/Z22)*AB22)</f>
        <v/>
      </c>
      <c r="AC125" s="1062" t="str">
        <f>IF(A125=AC16,D125,"")</f>
        <v/>
      </c>
      <c r="AD125" s="1079" t="str">
        <f>IF(A125=AC16,C125,"")</f>
        <v/>
      </c>
      <c r="AE125" s="1080" t="str">
        <f>IF(ISTEXT(AC125),AC125,(AC125/AC22)*AE22)</f>
        <v/>
      </c>
      <c r="AF125" s="1062" t="str">
        <f>IF(A125=AF16,D125,"")</f>
        <v/>
      </c>
      <c r="AG125" s="1081" t="str">
        <f>IF(A125=AF16,C125,"")</f>
        <v/>
      </c>
      <c r="AH125" s="1082" t="str">
        <f>IF(ISTEXT(AF125),AF125,(AF125/AF22)*AH22)</f>
        <v/>
      </c>
      <c r="AI125" s="1062" t="str">
        <f>IF(A125=AI16,D125,"")</f>
        <v/>
      </c>
      <c r="AJ125" s="1083" t="str">
        <f>IF(A125=AI16,C125,"")</f>
        <v/>
      </c>
      <c r="AK125" s="1084" t="str">
        <f>IF(ISTEXT(AI125),AI125,(AI125/AI22)*AK22)</f>
        <v/>
      </c>
      <c r="AL125" s="1062" t="str">
        <f>IF(A125=AL16,D125,"")</f>
        <v/>
      </c>
      <c r="AM125" s="1085" t="str">
        <f>IF(A125=AL16,C125,"")</f>
        <v/>
      </c>
      <c r="AN125" s="1086" t="str">
        <f>IF(ISTEXT(AL125),AL125,(AL125/AL22)*AN22)</f>
        <v/>
      </c>
      <c r="AO125" s="1062" t="str">
        <f>IF(A125=AO16,D125,"")</f>
        <v/>
      </c>
      <c r="AP125" s="1087" t="str">
        <f>IF(A125=AO16,C125,"")</f>
        <v/>
      </c>
      <c r="AQ125" s="1088" t="str">
        <f>IF(ISTEXT(AO125),AO125,(AO125/AO22)*AQ22)</f>
        <v/>
      </c>
      <c r="AR125" s="1062" t="str">
        <f>IF(A125=AR16,D125,"")</f>
        <v/>
      </c>
      <c r="AS125" s="1089" t="str">
        <f>IF(A125=AR16,C125,"")</f>
        <v/>
      </c>
      <c r="AT125" s="1090" t="str">
        <f>IF(ISTEXT(AR125),AR125,(AR125/AR22)*AT22)</f>
        <v/>
      </c>
      <c r="AU125" s="1062" t="str">
        <f>IF(A125=AU16,D125,"")</f>
        <v/>
      </c>
      <c r="AV125" s="1091" t="str">
        <f>IF(A125=AU16,C125,"")</f>
        <v/>
      </c>
      <c r="AW125" s="1092" t="str">
        <f>IF(ISTEXT(AU125),AU125,(AU125/AU22)*AW22)</f>
        <v/>
      </c>
    </row>
    <row r="126" spans="1:49" ht="18.75">
      <c r="A126" s="1058"/>
      <c r="B126" s="1352"/>
      <c r="C126" s="1409"/>
      <c r="D126" s="1410"/>
      <c r="E126" s="1062" t="str">
        <f>IF(A126=E16,D126,"")</f>
        <v/>
      </c>
      <c r="F126" s="1063" t="str">
        <f>IF(A126=E16,C126,"")</f>
        <v/>
      </c>
      <c r="G126" s="1064" t="str">
        <f>IF(ISTEXT(E126),E126,(E126/E22)*G22)</f>
        <v/>
      </c>
      <c r="H126" s="1062" t="str">
        <f>IF(A126=H16,D126,"")</f>
        <v/>
      </c>
      <c r="I126" s="1065" t="str">
        <f>IF(A126=H16,C126,"")</f>
        <v/>
      </c>
      <c r="J126" s="1066" t="str">
        <f>IF(ISTEXT(H126),H126,(H126/H22)*J22)</f>
        <v/>
      </c>
      <c r="K126" s="1062" t="str">
        <f>IF(A126=K16,D126,"")</f>
        <v/>
      </c>
      <c r="L126" s="1067" t="str">
        <f>IF(A126=K16,C126,"")</f>
        <v/>
      </c>
      <c r="M126" s="1068" t="str">
        <f>IF(ISTEXT(K126),K126,(K126/K22)*M22)</f>
        <v/>
      </c>
      <c r="N126" s="1062" t="str">
        <f>IF(A126=N16,D126,"")</f>
        <v/>
      </c>
      <c r="O126" s="1069" t="str">
        <f>IF(A126=N16,C126,"")</f>
        <v/>
      </c>
      <c r="P126" s="1070" t="str">
        <f>IF(ISTEXT(N126),N126,(N126/N22)*P22)</f>
        <v/>
      </c>
      <c r="Q126" s="1062" t="str">
        <f>IF(A126=Q16,D126,"")</f>
        <v/>
      </c>
      <c r="R126" s="1071" t="str">
        <f>IF(A126=Q16,C126,"")</f>
        <v/>
      </c>
      <c r="S126" s="1072" t="str">
        <f>IF(ISTEXT(Q126),Q126,(Q126/Q22)*S22)</f>
        <v/>
      </c>
      <c r="T126" s="1062" t="str">
        <f>IF(A126=T16,D126,"")</f>
        <v/>
      </c>
      <c r="U126" s="1073" t="str">
        <f>IF(A126=T16,C126,"")</f>
        <v/>
      </c>
      <c r="V126" s="1074" t="str">
        <f>IF(ISTEXT(T126),T126,(T126/T22)*V22)</f>
        <v/>
      </c>
      <c r="W126" s="1062" t="str">
        <f>IF(A126=W16,D126,"")</f>
        <v/>
      </c>
      <c r="X126" s="1075" t="str">
        <f>IF(A126=W16,C126,"")</f>
        <v/>
      </c>
      <c r="Y126" s="1076" t="str">
        <f>IF(ISTEXT(W126),W126,(W126/W22)*Y22)</f>
        <v/>
      </c>
      <c r="Z126" s="1062" t="str">
        <f>IF(A126=Z16,D126,"")</f>
        <v/>
      </c>
      <c r="AA126" s="1077" t="str">
        <f>IF(A126=Z16,C126,"")</f>
        <v/>
      </c>
      <c r="AB126" s="1078" t="str">
        <f>IF(ISTEXT(Z126),Z126,(Z126/Z22)*AB22)</f>
        <v/>
      </c>
      <c r="AC126" s="1062" t="str">
        <f>IF(A126=AC16,D126,"")</f>
        <v/>
      </c>
      <c r="AD126" s="1079" t="str">
        <f>IF(A126=AC16,C126,"")</f>
        <v/>
      </c>
      <c r="AE126" s="1080" t="str">
        <f>IF(ISTEXT(AC126),AC126,(AC126/AC22)*AE22)</f>
        <v/>
      </c>
      <c r="AF126" s="1062" t="str">
        <f>IF(A126=AF16,D126,"")</f>
        <v/>
      </c>
      <c r="AG126" s="1081" t="str">
        <f>IF(A126=AF16,C126,"")</f>
        <v/>
      </c>
      <c r="AH126" s="1082" t="str">
        <f>IF(ISTEXT(AF126),AF126,(AF126/AF22)*AH22)</f>
        <v/>
      </c>
      <c r="AI126" s="1062" t="str">
        <f>IF(A126=AI16,D126,"")</f>
        <v/>
      </c>
      <c r="AJ126" s="1083" t="str">
        <f>IF(A126=AI16,C126,"")</f>
        <v/>
      </c>
      <c r="AK126" s="1084" t="str">
        <f>IF(ISTEXT(AI126),AI126,(AI126/AI22)*AK22)</f>
        <v/>
      </c>
      <c r="AL126" s="1062" t="str">
        <f>IF(A126=AL16,D126,"")</f>
        <v/>
      </c>
      <c r="AM126" s="1085" t="str">
        <f>IF(A126=AL16,C126,"")</f>
        <v/>
      </c>
      <c r="AN126" s="1086" t="str">
        <f>IF(ISTEXT(AL126),AL126,(AL126/AL22)*AN22)</f>
        <v/>
      </c>
      <c r="AO126" s="1062" t="str">
        <f>IF(A126=AO16,D126,"")</f>
        <v/>
      </c>
      <c r="AP126" s="1087" t="str">
        <f>IF(A126=AO16,C126,"")</f>
        <v/>
      </c>
      <c r="AQ126" s="1088" t="str">
        <f>IF(ISTEXT(AO126),AO126,(AO126/AO22)*AQ22)</f>
        <v/>
      </c>
      <c r="AR126" s="1062" t="str">
        <f>IF(A126=AR16,D126,"")</f>
        <v/>
      </c>
      <c r="AS126" s="1089" t="str">
        <f>IF(A126=AR16,C126,"")</f>
        <v/>
      </c>
      <c r="AT126" s="1090" t="str">
        <f>IF(ISTEXT(AR126),AR126,(AR126/AR22)*AT22)</f>
        <v/>
      </c>
      <c r="AU126" s="1062" t="str">
        <f>IF(A126=AU16,D126,"")</f>
        <v/>
      </c>
      <c r="AV126" s="1091" t="str">
        <f>IF(A126=AU16,C126,"")</f>
        <v/>
      </c>
      <c r="AW126" s="1092" t="str">
        <f>IF(ISTEXT(AU126),AU126,(AU126/AU22)*AW22)</f>
        <v/>
      </c>
    </row>
    <row r="127" spans="1:49" ht="18.75">
      <c r="A127" s="1058"/>
      <c r="B127" s="1352"/>
      <c r="C127" s="1409"/>
      <c r="D127" s="1410"/>
      <c r="E127" s="1062" t="str">
        <f>IF(A127=E16,D127,"")</f>
        <v/>
      </c>
      <c r="F127" s="1063" t="str">
        <f>IF(A127=E16,C127,"")</f>
        <v/>
      </c>
      <c r="G127" s="1064" t="str">
        <f>IF(ISTEXT(E127),E127,(E127/E22)*G22)</f>
        <v/>
      </c>
      <c r="H127" s="1062" t="str">
        <f>IF(A127=H16,D127,"")</f>
        <v/>
      </c>
      <c r="I127" s="1065" t="str">
        <f>IF(A127=H16,C127,"")</f>
        <v/>
      </c>
      <c r="J127" s="1066" t="str">
        <f>IF(ISTEXT(H127),H127,(H127/H22)*J22)</f>
        <v/>
      </c>
      <c r="K127" s="1062" t="str">
        <f>IF(A127=K16,D127,"")</f>
        <v/>
      </c>
      <c r="L127" s="1067" t="str">
        <f>IF(A127=K16,C127,"")</f>
        <v/>
      </c>
      <c r="M127" s="1068" t="str">
        <f>IF(ISTEXT(K127),K127,(K127/K22)*M22)</f>
        <v/>
      </c>
      <c r="N127" s="1062" t="str">
        <f>IF(A127=N16,D127,"")</f>
        <v/>
      </c>
      <c r="O127" s="1069" t="str">
        <f>IF(A127=N16,C127,"")</f>
        <v/>
      </c>
      <c r="P127" s="1070" t="str">
        <f>IF(ISTEXT(N127),N127,(N127/N22)*P22)</f>
        <v/>
      </c>
      <c r="Q127" s="1062" t="str">
        <f>IF(A127=Q16,D127,"")</f>
        <v/>
      </c>
      <c r="R127" s="1071" t="str">
        <f>IF(A127=Q16,C127,"")</f>
        <v/>
      </c>
      <c r="S127" s="1072" t="str">
        <f>IF(ISTEXT(Q127),Q127,(Q127/Q22)*S22)</f>
        <v/>
      </c>
      <c r="T127" s="1062" t="str">
        <f>IF(A127=T16,D127,"")</f>
        <v/>
      </c>
      <c r="U127" s="1073" t="str">
        <f>IF(A127=T16,C127,"")</f>
        <v/>
      </c>
      <c r="V127" s="1074" t="str">
        <f>IF(ISTEXT(T127),T127,(T127/T22)*V22)</f>
        <v/>
      </c>
      <c r="W127" s="1062" t="str">
        <f>IF(A127=W16,D127,"")</f>
        <v/>
      </c>
      <c r="X127" s="1075" t="str">
        <f>IF(A127=W16,C127,"")</f>
        <v/>
      </c>
      <c r="Y127" s="1076" t="str">
        <f>IF(ISTEXT(W127),W127,(W127/W22)*Y22)</f>
        <v/>
      </c>
      <c r="Z127" s="1062" t="str">
        <f>IF(A127=Z16,D127,"")</f>
        <v/>
      </c>
      <c r="AA127" s="1077" t="str">
        <f>IF(A127=Z16,C127,"")</f>
        <v/>
      </c>
      <c r="AB127" s="1078" t="str">
        <f>IF(ISTEXT(Z127),Z127,(Z127/Z22)*AB22)</f>
        <v/>
      </c>
      <c r="AC127" s="1062" t="str">
        <f>IF(A127=AC16,D127,"")</f>
        <v/>
      </c>
      <c r="AD127" s="1079" t="str">
        <f>IF(A127=AC16,C127,"")</f>
        <v/>
      </c>
      <c r="AE127" s="1080" t="str">
        <f>IF(ISTEXT(AC127),AC127,(AC127/AC22)*AE22)</f>
        <v/>
      </c>
      <c r="AF127" s="1062" t="str">
        <f>IF(A127=AF16,D127,"")</f>
        <v/>
      </c>
      <c r="AG127" s="1081" t="str">
        <f>IF(A127=AF16,C127,"")</f>
        <v/>
      </c>
      <c r="AH127" s="1082" t="str">
        <f>IF(ISTEXT(AF127),AF127,(AF127/AF22)*AH22)</f>
        <v/>
      </c>
      <c r="AI127" s="1062" t="str">
        <f>IF(A127=AI16,D127,"")</f>
        <v/>
      </c>
      <c r="AJ127" s="1083" t="str">
        <f>IF(A127=AI16,C127,"")</f>
        <v/>
      </c>
      <c r="AK127" s="1084" t="str">
        <f>IF(ISTEXT(AI127),AI127,(AI127/AI22)*AK22)</f>
        <v/>
      </c>
      <c r="AL127" s="1062" t="str">
        <f>IF(A127=AL16,D127,"")</f>
        <v/>
      </c>
      <c r="AM127" s="1085" t="str">
        <f>IF(A127=AL16,C127,"")</f>
        <v/>
      </c>
      <c r="AN127" s="1086" t="str">
        <f>IF(ISTEXT(AL127),AL127,(AL127/AL22)*AN22)</f>
        <v/>
      </c>
      <c r="AO127" s="1062" t="str">
        <f>IF(A127=AO16,D127,"")</f>
        <v/>
      </c>
      <c r="AP127" s="1087" t="str">
        <f>IF(A127=AO16,C127,"")</f>
        <v/>
      </c>
      <c r="AQ127" s="1088" t="str">
        <f>IF(ISTEXT(AO127),AO127,(AO127/AO22)*AQ22)</f>
        <v/>
      </c>
      <c r="AR127" s="1062" t="str">
        <f>IF(A127=AR16,D127,"")</f>
        <v/>
      </c>
      <c r="AS127" s="1089" t="str">
        <f>IF(A127=AR16,C127,"")</f>
        <v/>
      </c>
      <c r="AT127" s="1090" t="str">
        <f>IF(ISTEXT(AR127),AR127,(AR127/AR22)*AT22)</f>
        <v/>
      </c>
      <c r="AU127" s="1062" t="str">
        <f>IF(A127=AU16,D127,"")</f>
        <v/>
      </c>
      <c r="AV127" s="1091" t="str">
        <f>IF(A127=AU16,C127,"")</f>
        <v/>
      </c>
      <c r="AW127" s="1092" t="str">
        <f>IF(ISTEXT(AU127),AU127,(AU127/AU22)*AW22)</f>
        <v/>
      </c>
    </row>
    <row r="128" spans="1:49" ht="18.75">
      <c r="A128" s="1058"/>
      <c r="B128" s="1352"/>
      <c r="C128" s="1409"/>
      <c r="D128" s="1410"/>
      <c r="E128" s="1062" t="str">
        <f>IF(A128=E16,D128,"")</f>
        <v/>
      </c>
      <c r="F128" s="1063" t="str">
        <f>IF(A128=E16,C128,"")</f>
        <v/>
      </c>
      <c r="G128" s="1064" t="str">
        <f>IF(ISTEXT(E128),E128,(E128/E22)*G22)</f>
        <v/>
      </c>
      <c r="H128" s="1062" t="str">
        <f>IF(A128=H16,D128,"")</f>
        <v/>
      </c>
      <c r="I128" s="1065" t="str">
        <f>IF(A128=H16,C128,"")</f>
        <v/>
      </c>
      <c r="J128" s="1066" t="str">
        <f>IF(ISTEXT(H128),H128,(H128/H22)*J22)</f>
        <v/>
      </c>
      <c r="K128" s="1062" t="str">
        <f>IF(A128=K16,D128,"")</f>
        <v/>
      </c>
      <c r="L128" s="1067" t="str">
        <f>IF(A128=K16,C128,"")</f>
        <v/>
      </c>
      <c r="M128" s="1068" t="str">
        <f>IF(ISTEXT(K128),K128,(K128/K22)*M22)</f>
        <v/>
      </c>
      <c r="N128" s="1062" t="str">
        <f>IF(A128=N16,D128,"")</f>
        <v/>
      </c>
      <c r="O128" s="1069" t="str">
        <f>IF(A128=N16,C128,"")</f>
        <v/>
      </c>
      <c r="P128" s="1070" t="str">
        <f>IF(ISTEXT(N128),N128,(N128/N22)*P22)</f>
        <v/>
      </c>
      <c r="Q128" s="1062" t="str">
        <f>IF(A128=Q16,D128,"")</f>
        <v/>
      </c>
      <c r="R128" s="1071" t="str">
        <f>IF(A128=Q16,C128,"")</f>
        <v/>
      </c>
      <c r="S128" s="1072" t="str">
        <f>IF(ISTEXT(Q128),Q128,(Q128/Q22)*S22)</f>
        <v/>
      </c>
      <c r="T128" s="1062" t="str">
        <f>IF(A128=T16,D128,"")</f>
        <v/>
      </c>
      <c r="U128" s="1073" t="str">
        <f>IF(A128=T16,C128,"")</f>
        <v/>
      </c>
      <c r="V128" s="1074" t="str">
        <f>IF(ISTEXT(T128),T128,(T128/T22)*V22)</f>
        <v/>
      </c>
      <c r="W128" s="1062" t="str">
        <f>IF(A128=W16,D128,"")</f>
        <v/>
      </c>
      <c r="X128" s="1075" t="str">
        <f>IF(A128=W16,C128,"")</f>
        <v/>
      </c>
      <c r="Y128" s="1076" t="str">
        <f>IF(ISTEXT(W128),W128,(W128/W22)*Y22)</f>
        <v/>
      </c>
      <c r="Z128" s="1062" t="str">
        <f>IF(A128=Z16,D128,"")</f>
        <v/>
      </c>
      <c r="AA128" s="1077" t="str">
        <f>IF(A128=Z16,C128,"")</f>
        <v/>
      </c>
      <c r="AB128" s="1078" t="str">
        <f>IF(ISTEXT(Z128),Z128,(Z128/Z22)*AB22)</f>
        <v/>
      </c>
      <c r="AC128" s="1062" t="str">
        <f>IF(A128=AC16,D128,"")</f>
        <v/>
      </c>
      <c r="AD128" s="1079" t="str">
        <f>IF(A128=AC16,C128,"")</f>
        <v/>
      </c>
      <c r="AE128" s="1080" t="str">
        <f>IF(ISTEXT(AC128),AC128,(AC128/AC22)*AE22)</f>
        <v/>
      </c>
      <c r="AF128" s="1062" t="str">
        <f>IF(A128=AF16,D128,"")</f>
        <v/>
      </c>
      <c r="AG128" s="1081" t="str">
        <f>IF(A128=AF16,C128,"")</f>
        <v/>
      </c>
      <c r="AH128" s="1082" t="str">
        <f>IF(ISTEXT(AF128),AF128,(AF128/AF22)*AH22)</f>
        <v/>
      </c>
      <c r="AI128" s="1062" t="str">
        <f>IF(A128=AI16,D128,"")</f>
        <v/>
      </c>
      <c r="AJ128" s="1083" t="str">
        <f>IF(A128=AI16,C128,"")</f>
        <v/>
      </c>
      <c r="AK128" s="1084" t="str">
        <f>IF(ISTEXT(AI128),AI128,(AI128/AI22)*AK22)</f>
        <v/>
      </c>
      <c r="AL128" s="1062" t="str">
        <f>IF(A128=AL16,D128,"")</f>
        <v/>
      </c>
      <c r="AM128" s="1085" t="str">
        <f>IF(A128=AL16,C128,"")</f>
        <v/>
      </c>
      <c r="AN128" s="1086" t="str">
        <f>IF(ISTEXT(AL128),AL128,(AL128/AL22)*AN22)</f>
        <v/>
      </c>
      <c r="AO128" s="1062" t="str">
        <f>IF(A128=AO16,D128,"")</f>
        <v/>
      </c>
      <c r="AP128" s="1087" t="str">
        <f>IF(A128=AO16,C128,"")</f>
        <v/>
      </c>
      <c r="AQ128" s="1088" t="str">
        <f>IF(ISTEXT(AO128),AO128,(AO128/AO22)*AQ22)</f>
        <v/>
      </c>
      <c r="AR128" s="1062" t="str">
        <f>IF(A128=AR16,D128,"")</f>
        <v/>
      </c>
      <c r="AS128" s="1089" t="str">
        <f>IF(A128=AR16,C128,"")</f>
        <v/>
      </c>
      <c r="AT128" s="1090" t="str">
        <f>IF(ISTEXT(AR128),AR128,(AR128/AR22)*AT22)</f>
        <v/>
      </c>
      <c r="AU128" s="1062" t="str">
        <f>IF(A128=AU16,D128,"")</f>
        <v/>
      </c>
      <c r="AV128" s="1091" t="str">
        <f>IF(A128=AU16,C128,"")</f>
        <v/>
      </c>
      <c r="AW128" s="1092" t="str">
        <f>IF(ISTEXT(AU128),AU128,(AU128/AU22)*AW22)</f>
        <v/>
      </c>
    </row>
    <row r="129" spans="1:49" ht="18.75">
      <c r="A129" s="1058"/>
      <c r="B129" s="1352"/>
      <c r="C129" s="1409"/>
      <c r="D129" s="1410"/>
      <c r="E129" s="1062" t="str">
        <f>IF(A129=E16,D129,"")</f>
        <v/>
      </c>
      <c r="F129" s="1063" t="str">
        <f>IF(A129=E16,C129,"")</f>
        <v/>
      </c>
      <c r="G129" s="1064" t="str">
        <f>IF(ISTEXT(E129),E129,(E129/E22)*G22)</f>
        <v/>
      </c>
      <c r="H129" s="1062" t="str">
        <f>IF(A129=H16,D129,"")</f>
        <v/>
      </c>
      <c r="I129" s="1065" t="str">
        <f>IF(A129=H16,C129,"")</f>
        <v/>
      </c>
      <c r="J129" s="1066" t="str">
        <f>IF(ISTEXT(H129),H129,(H129/H22)*J22)</f>
        <v/>
      </c>
      <c r="K129" s="1062" t="str">
        <f>IF(A129=K16,D129,"")</f>
        <v/>
      </c>
      <c r="L129" s="1067" t="str">
        <f>IF(A129=K16,C129,"")</f>
        <v/>
      </c>
      <c r="M129" s="1068" t="str">
        <f>IF(ISTEXT(K129),K129,(K129/K22)*M22)</f>
        <v/>
      </c>
      <c r="N129" s="1062" t="str">
        <f>IF(A129=N16,D129,"")</f>
        <v/>
      </c>
      <c r="O129" s="1069" t="str">
        <f>IF(A129=N16,C129,"")</f>
        <v/>
      </c>
      <c r="P129" s="1070" t="str">
        <f>IF(ISTEXT(N129),N129,(N129/N22)*P22)</f>
        <v/>
      </c>
      <c r="Q129" s="1062" t="str">
        <f>IF(A129=Q16,D129,"")</f>
        <v/>
      </c>
      <c r="R129" s="1071" t="str">
        <f>IF(A129=Q16,C129,"")</f>
        <v/>
      </c>
      <c r="S129" s="1072" t="str">
        <f>IF(ISTEXT(Q129),Q129,(Q129/Q22)*S22)</f>
        <v/>
      </c>
      <c r="T129" s="1062" t="str">
        <f>IF(A129=T16,D129,"")</f>
        <v/>
      </c>
      <c r="U129" s="1073" t="str">
        <f>IF(A129=T16,C129,"")</f>
        <v/>
      </c>
      <c r="V129" s="1074" t="str">
        <f>IF(ISTEXT(T129),T129,(T129/T22)*V22)</f>
        <v/>
      </c>
      <c r="W129" s="1062" t="str">
        <f>IF(A129=W16,D129,"")</f>
        <v/>
      </c>
      <c r="X129" s="1075" t="str">
        <f>IF(A129=W16,C129,"")</f>
        <v/>
      </c>
      <c r="Y129" s="1076" t="str">
        <f>IF(ISTEXT(W129),W129,(W129/W22)*Y22)</f>
        <v/>
      </c>
      <c r="Z129" s="1062" t="str">
        <f>IF(A129=Z16,D129,"")</f>
        <v/>
      </c>
      <c r="AA129" s="1077" t="str">
        <f>IF(A129=Z16,C129,"")</f>
        <v/>
      </c>
      <c r="AB129" s="1078" t="str">
        <f>IF(ISTEXT(Z129),Z129,(Z129/Z22)*AB22)</f>
        <v/>
      </c>
      <c r="AC129" s="1062" t="str">
        <f>IF(A129=AC16,D129,"")</f>
        <v/>
      </c>
      <c r="AD129" s="1079" t="str">
        <f>IF(A129=AC16,C129,"")</f>
        <v/>
      </c>
      <c r="AE129" s="1080" t="str">
        <f>IF(ISTEXT(AC129),AC129,(AC129/AC22)*AE22)</f>
        <v/>
      </c>
      <c r="AF129" s="1062" t="str">
        <f>IF(A129=AF16,D129,"")</f>
        <v/>
      </c>
      <c r="AG129" s="1081" t="str">
        <f>IF(A129=AF16,C129,"")</f>
        <v/>
      </c>
      <c r="AH129" s="1082" t="str">
        <f>IF(ISTEXT(AF129),AF129,(AF129/AF22)*AH22)</f>
        <v/>
      </c>
      <c r="AI129" s="1062" t="str">
        <f>IF(A129=AI16,D129,"")</f>
        <v/>
      </c>
      <c r="AJ129" s="1083" t="str">
        <f>IF(A129=AI16,C129,"")</f>
        <v/>
      </c>
      <c r="AK129" s="1084" t="str">
        <f>IF(ISTEXT(AI129),AI129,(AI129/AI22)*AK22)</f>
        <v/>
      </c>
      <c r="AL129" s="1062" t="str">
        <f>IF(A129=AL16,D129,"")</f>
        <v/>
      </c>
      <c r="AM129" s="1085" t="str">
        <f>IF(A129=AL16,C129,"")</f>
        <v/>
      </c>
      <c r="AN129" s="1086" t="str">
        <f>IF(ISTEXT(AL129),AL129,(AL129/AL22)*AN22)</f>
        <v/>
      </c>
      <c r="AO129" s="1062" t="str">
        <f>IF(A129=AO16,D129,"")</f>
        <v/>
      </c>
      <c r="AP129" s="1087" t="str">
        <f>IF(A129=AO16,C129,"")</f>
        <v/>
      </c>
      <c r="AQ129" s="1088" t="str">
        <f>IF(ISTEXT(AO129),AO129,(AO129/AO22)*AQ22)</f>
        <v/>
      </c>
      <c r="AR129" s="1062" t="str">
        <f>IF(A129=AR16,D129,"")</f>
        <v/>
      </c>
      <c r="AS129" s="1089" t="str">
        <f>IF(A129=AR16,C129,"")</f>
        <v/>
      </c>
      <c r="AT129" s="1090" t="str">
        <f>IF(ISTEXT(AR129),AR129,(AR129/AR22)*AT22)</f>
        <v/>
      </c>
      <c r="AU129" s="1062" t="str">
        <f>IF(A129=AU16,D129,"")</f>
        <v/>
      </c>
      <c r="AV129" s="1091" t="str">
        <f>IF(A129=AU16,C129,"")</f>
        <v/>
      </c>
      <c r="AW129" s="1092" t="str">
        <f>IF(ISTEXT(AU129),AU129,(AU129/AU22)*AW22)</f>
        <v/>
      </c>
    </row>
    <row r="130" spans="1:49" ht="18.75" customHeight="1">
      <c r="A130" s="1058"/>
      <c r="B130" s="1352"/>
      <c r="C130" s="1409"/>
      <c r="D130" s="1410"/>
      <c r="E130" s="1062" t="str">
        <f>IF(A130=E16,D130,"")</f>
        <v/>
      </c>
      <c r="F130" s="1063" t="str">
        <f>IF(A130=E16,C130,"")</f>
        <v/>
      </c>
      <c r="G130" s="1064" t="str">
        <f>IF(ISTEXT(E130),E130,(E130/E22)*G22)</f>
        <v/>
      </c>
      <c r="H130" s="1062" t="str">
        <f>IF(A130=H16,D130,"")</f>
        <v/>
      </c>
      <c r="I130" s="1065" t="str">
        <f>IF(A130=H16,C130,"")</f>
        <v/>
      </c>
      <c r="J130" s="1066" t="str">
        <f>IF(ISTEXT(H130),H130,(H130/H22)*J22)</f>
        <v/>
      </c>
      <c r="K130" s="1062" t="str">
        <f>IF(A130=K16,D130,"")</f>
        <v/>
      </c>
      <c r="L130" s="1067" t="str">
        <f>IF(A130=K16,C130,"")</f>
        <v/>
      </c>
      <c r="M130" s="1068" t="str">
        <f>IF(ISTEXT(K130),K130,(K130/K22)*M22)</f>
        <v/>
      </c>
      <c r="N130" s="1062" t="str">
        <f>IF(A130=N16,D130,"")</f>
        <v/>
      </c>
      <c r="O130" s="1069" t="str">
        <f>IF(A130=N16,C130,"")</f>
        <v/>
      </c>
      <c r="P130" s="1070" t="str">
        <f>IF(ISTEXT(N130),N130,(N130/N22)*P22)</f>
        <v/>
      </c>
      <c r="Q130" s="1062" t="str">
        <f>IF(A130=Q16,D130,"")</f>
        <v/>
      </c>
      <c r="R130" s="1071" t="str">
        <f>IF(A130=Q16,C130,"")</f>
        <v/>
      </c>
      <c r="S130" s="1072" t="str">
        <f>IF(ISTEXT(Q130),Q130,(Q130/Q22)*S22)</f>
        <v/>
      </c>
      <c r="T130" s="1062" t="str">
        <f>IF(A130=T16,D130,"")</f>
        <v/>
      </c>
      <c r="U130" s="1073" t="str">
        <f>IF(A130=T16,C130,"")</f>
        <v/>
      </c>
      <c r="V130" s="1074" t="str">
        <f>IF(ISTEXT(T130),T130,(T130/T22)*V22)</f>
        <v/>
      </c>
      <c r="W130" s="1062" t="str">
        <f>IF(A130=W16,D130,"")</f>
        <v/>
      </c>
      <c r="X130" s="1075" t="str">
        <f>IF(A130=W16,C130,"")</f>
        <v/>
      </c>
      <c r="Y130" s="1076" t="str">
        <f>IF(ISTEXT(W130),W130,(W130/W22)*Y22)</f>
        <v/>
      </c>
      <c r="Z130" s="1062" t="str">
        <f>IF(A130=Z16,D130,"")</f>
        <v/>
      </c>
      <c r="AA130" s="1077" t="str">
        <f>IF(A130=Z16,C130,"")</f>
        <v/>
      </c>
      <c r="AB130" s="1078" t="str">
        <f>IF(ISTEXT(Z130),Z130,(Z130/Z22)*AB22)</f>
        <v/>
      </c>
      <c r="AC130" s="1062" t="str">
        <f>IF(A130=AC16,D130,"")</f>
        <v/>
      </c>
      <c r="AD130" s="1079" t="str">
        <f>IF(A130=AC16,C130,"")</f>
        <v/>
      </c>
      <c r="AE130" s="1080" t="str">
        <f>IF(ISTEXT(AC130),AC130,(AC130/AC22)*AE22)</f>
        <v/>
      </c>
      <c r="AF130" s="1062" t="str">
        <f>IF(A130=AF16,D130,"")</f>
        <v/>
      </c>
      <c r="AG130" s="1081" t="str">
        <f>IF(A130=AF16,C130,"")</f>
        <v/>
      </c>
      <c r="AH130" s="1082" t="str">
        <f>IF(ISTEXT(AF130),AF130,(AF130/AF22)*AH22)</f>
        <v/>
      </c>
      <c r="AI130" s="1062" t="str">
        <f>IF(A130=AI16,D130,"")</f>
        <v/>
      </c>
      <c r="AJ130" s="1083" t="str">
        <f>IF(A130=AI16,C130,"")</f>
        <v/>
      </c>
      <c r="AK130" s="1084" t="str">
        <f>IF(ISTEXT(AI130),AI130,(AI130/AI22)*AK22)</f>
        <v/>
      </c>
      <c r="AL130" s="1062" t="str">
        <f>IF(A130=AL16,D130,"")</f>
        <v/>
      </c>
      <c r="AM130" s="1085" t="str">
        <f>IF(A130=AL16,C130,"")</f>
        <v/>
      </c>
      <c r="AN130" s="1086" t="str">
        <f>IF(ISTEXT(AL130),AL130,(AL130/AL22)*AN22)</f>
        <v/>
      </c>
      <c r="AO130" s="1062" t="str">
        <f>IF(A130=AO16,D130,"")</f>
        <v/>
      </c>
      <c r="AP130" s="1087" t="str">
        <f>IF(A130=AO16,C130,"")</f>
        <v/>
      </c>
      <c r="AQ130" s="1088" t="str">
        <f>IF(ISTEXT(AO130),AO130,(AO130/AO22)*AQ22)</f>
        <v/>
      </c>
      <c r="AR130" s="1062" t="str">
        <f>IF(A130=AR16,D130,"")</f>
        <v/>
      </c>
      <c r="AS130" s="1089" t="str">
        <f>IF(A130=AR16,C130,"")</f>
        <v/>
      </c>
      <c r="AT130" s="1090" t="str">
        <f>IF(ISTEXT(AR130),AR130,(AR130/AR22)*AT22)</f>
        <v/>
      </c>
      <c r="AU130" s="1062" t="str">
        <f>IF(A130=AU16,D130,"")</f>
        <v/>
      </c>
      <c r="AV130" s="1091" t="str">
        <f>IF(A130=AU16,C130,"")</f>
        <v/>
      </c>
      <c r="AW130" s="1092" t="str">
        <f>IF(ISTEXT(AU130),AU130,(AU130/AU22)*AW22)</f>
        <v/>
      </c>
    </row>
    <row r="131" spans="1:49" ht="18.75" customHeight="1">
      <c r="A131" s="1058"/>
      <c r="B131" s="1352"/>
      <c r="C131" s="1409"/>
      <c r="D131" s="1410"/>
      <c r="E131" s="1062" t="str">
        <f>IF(A131=E16,D131,"")</f>
        <v/>
      </c>
      <c r="F131" s="1063" t="str">
        <f>IF(A131=E16,C131,"")</f>
        <v/>
      </c>
      <c r="G131" s="1064" t="str">
        <f>IF(ISTEXT(E131),E131,(E131/E22)*G22)</f>
        <v/>
      </c>
      <c r="H131" s="1062" t="str">
        <f>IF(A131=H16,D131,"")</f>
        <v/>
      </c>
      <c r="I131" s="1065" t="str">
        <f>IF(A131=H16,C131,"")</f>
        <v/>
      </c>
      <c r="J131" s="1066" t="str">
        <f>IF(ISTEXT(H131),H131,(H131/H22)*J22)</f>
        <v/>
      </c>
      <c r="K131" s="1062" t="str">
        <f>IF(A131=K16,D131,"")</f>
        <v/>
      </c>
      <c r="L131" s="1067" t="str">
        <f>IF(A131=K16,C131,"")</f>
        <v/>
      </c>
      <c r="M131" s="1068" t="str">
        <f>IF(ISTEXT(K131),K131,(K131/K22)*M22)</f>
        <v/>
      </c>
      <c r="N131" s="1062" t="str">
        <f>IF(A131=N16,D131,"")</f>
        <v/>
      </c>
      <c r="O131" s="1069" t="str">
        <f>IF(A131=N16,C131,"")</f>
        <v/>
      </c>
      <c r="P131" s="1070" t="str">
        <f>IF(ISTEXT(N131),N131,(N131/N22)*P22)</f>
        <v/>
      </c>
      <c r="Q131" s="1062" t="str">
        <f>IF(A131=Q16,D131,"")</f>
        <v/>
      </c>
      <c r="R131" s="1071" t="str">
        <f>IF(A131=Q16,C131,"")</f>
        <v/>
      </c>
      <c r="S131" s="1072" t="str">
        <f>IF(ISTEXT(Q131),Q131,(Q131/Q22)*S22)</f>
        <v/>
      </c>
      <c r="T131" s="1062" t="str">
        <f>IF(A131=T16,D131,"")</f>
        <v/>
      </c>
      <c r="U131" s="1073" t="str">
        <f>IF(A131=T16,C131,"")</f>
        <v/>
      </c>
      <c r="V131" s="1074" t="str">
        <f>IF(ISTEXT(T131),T131,(T131/T22)*V22)</f>
        <v/>
      </c>
      <c r="W131" s="1062" t="str">
        <f>IF(A131=W16,D131,"")</f>
        <v/>
      </c>
      <c r="X131" s="1075" t="str">
        <f>IF(A131=W16,C131,"")</f>
        <v/>
      </c>
      <c r="Y131" s="1076" t="str">
        <f>IF(ISTEXT(W131),W131,(W131/W22)*Y22)</f>
        <v/>
      </c>
      <c r="Z131" s="1062" t="str">
        <f>IF(A131=Z16,D131,"")</f>
        <v/>
      </c>
      <c r="AA131" s="1077" t="str">
        <f>IF(A131=Z16,C131,"")</f>
        <v/>
      </c>
      <c r="AB131" s="1078" t="str">
        <f>IF(ISTEXT(Z131),Z131,(Z131/Z22)*AB22)</f>
        <v/>
      </c>
      <c r="AC131" s="1062" t="str">
        <f>IF(A131=AC16,D131,"")</f>
        <v/>
      </c>
      <c r="AD131" s="1079" t="str">
        <f>IF(A131=AC16,C131,"")</f>
        <v/>
      </c>
      <c r="AE131" s="1080" t="str">
        <f>IF(ISTEXT(AC131),AC131,(AC131/AC22)*AE22)</f>
        <v/>
      </c>
      <c r="AF131" s="1062" t="str">
        <f>IF(A131=AF16,D131,"")</f>
        <v/>
      </c>
      <c r="AG131" s="1081" t="str">
        <f>IF(A131=AF16,C131,"")</f>
        <v/>
      </c>
      <c r="AH131" s="1082" t="str">
        <f>IF(ISTEXT(AF131),AF131,(AF131/AF22)*AH22)</f>
        <v/>
      </c>
      <c r="AI131" s="1062" t="str">
        <f>IF(A131=AI16,D131,"")</f>
        <v/>
      </c>
      <c r="AJ131" s="1083" t="str">
        <f>IF(A131=AI16,C131,"")</f>
        <v/>
      </c>
      <c r="AK131" s="1084" t="str">
        <f>IF(ISTEXT(AI131),AI131,(AI131/AI22)*AK22)</f>
        <v/>
      </c>
      <c r="AL131" s="1062" t="str">
        <f>IF(A131=AL16,D131,"")</f>
        <v/>
      </c>
      <c r="AM131" s="1085" t="str">
        <f>IF(A131=AL16,C131,"")</f>
        <v/>
      </c>
      <c r="AN131" s="1086" t="str">
        <f>IF(ISTEXT(AL131),AL131,(AL131/AL22)*AN22)</f>
        <v/>
      </c>
      <c r="AO131" s="1062" t="str">
        <f>IF(A131=AO16,D131,"")</f>
        <v/>
      </c>
      <c r="AP131" s="1087" t="str">
        <f>IF(A131=AO16,C131,"")</f>
        <v/>
      </c>
      <c r="AQ131" s="1088" t="str">
        <f>IF(ISTEXT(AO131),AO131,(AO131/AO22)*AQ22)</f>
        <v/>
      </c>
      <c r="AR131" s="1062" t="str">
        <f>IF(A131=AR16,D131,"")</f>
        <v/>
      </c>
      <c r="AS131" s="1089" t="str">
        <f>IF(A131=AR16,C131,"")</f>
        <v/>
      </c>
      <c r="AT131" s="1090" t="str">
        <f>IF(ISTEXT(AR131),AR131,(AR131/AR22)*AT22)</f>
        <v/>
      </c>
      <c r="AU131" s="1062" t="str">
        <f>IF(A131=AU16,D131,"")</f>
        <v/>
      </c>
      <c r="AV131" s="1091" t="str">
        <f>IF(A131=AU16,C131,"")</f>
        <v/>
      </c>
      <c r="AW131" s="1092" t="str">
        <f>IF(ISTEXT(AU131),AU131,(AU131/AU22)*AW22)</f>
        <v/>
      </c>
    </row>
    <row r="132" spans="1:49" ht="18.75">
      <c r="A132" s="1058"/>
      <c r="B132" s="1352"/>
      <c r="C132" s="1409"/>
      <c r="D132" s="1410"/>
      <c r="E132" s="1062" t="str">
        <f>IF(A132=E16,D132,"")</f>
        <v/>
      </c>
      <c r="F132" s="1063" t="str">
        <f>IF(A132=E16,C132,"")</f>
        <v/>
      </c>
      <c r="G132" s="1064" t="str">
        <f>IF(ISTEXT(E132),E132,(E132/E22)*G22)</f>
        <v/>
      </c>
      <c r="H132" s="1062" t="str">
        <f>IF(A132=H16,D132,"")</f>
        <v/>
      </c>
      <c r="I132" s="1065" t="str">
        <f>IF(A132=H16,C132,"")</f>
        <v/>
      </c>
      <c r="J132" s="1066" t="str">
        <f>IF(ISTEXT(H132),H132,(H132/H22)*J22)</f>
        <v/>
      </c>
      <c r="K132" s="1062" t="str">
        <f>IF(A132=K16,D132,"")</f>
        <v/>
      </c>
      <c r="L132" s="1067" t="str">
        <f>IF(A132=K16,C132,"")</f>
        <v/>
      </c>
      <c r="M132" s="1068" t="str">
        <f>IF(ISTEXT(K132),K132,(K132/K22)*M22)</f>
        <v/>
      </c>
      <c r="N132" s="1062" t="str">
        <f>IF(A132=N16,D132,"")</f>
        <v/>
      </c>
      <c r="O132" s="1069" t="str">
        <f>IF(A132=N16,C132,"")</f>
        <v/>
      </c>
      <c r="P132" s="1070" t="str">
        <f>IF(ISTEXT(N132),N132,(N132/N22)*P22)</f>
        <v/>
      </c>
      <c r="Q132" s="1062" t="str">
        <f>IF(A132=Q16,D132,"")</f>
        <v/>
      </c>
      <c r="R132" s="1071" t="str">
        <f>IF(A132=Q16,C132,"")</f>
        <v/>
      </c>
      <c r="S132" s="1072" t="str">
        <f>IF(ISTEXT(Q132),Q132,(Q132/Q22)*S22)</f>
        <v/>
      </c>
      <c r="T132" s="1062" t="str">
        <f>IF(A132=T16,D132,"")</f>
        <v/>
      </c>
      <c r="U132" s="1073" t="str">
        <f>IF(A132=T16,C132,"")</f>
        <v/>
      </c>
      <c r="V132" s="1074" t="str">
        <f>IF(ISTEXT(T132),T132,(T132/T22)*V22)</f>
        <v/>
      </c>
      <c r="W132" s="1062" t="str">
        <f>IF(A132=W16,D132,"")</f>
        <v/>
      </c>
      <c r="X132" s="1075" t="str">
        <f>IF(A132=W16,C132,"")</f>
        <v/>
      </c>
      <c r="Y132" s="1076" t="str">
        <f>IF(ISTEXT(W132),W132,(W132/W22)*Y22)</f>
        <v/>
      </c>
      <c r="Z132" s="1062" t="str">
        <f>IF(A132=Z16,D132,"")</f>
        <v/>
      </c>
      <c r="AA132" s="1077" t="str">
        <f>IF(A132=Z16,C132,"")</f>
        <v/>
      </c>
      <c r="AB132" s="1078" t="str">
        <f>IF(ISTEXT(Z132),Z132,(Z132/Z22)*AB22)</f>
        <v/>
      </c>
      <c r="AC132" s="1062" t="str">
        <f>IF(A132=AC16,D132,"")</f>
        <v/>
      </c>
      <c r="AD132" s="1079" t="str">
        <f>IF(A132=AC16,C132,"")</f>
        <v/>
      </c>
      <c r="AE132" s="1080" t="str">
        <f>IF(ISTEXT(AC132),AC132,(AC132/AC22)*AE22)</f>
        <v/>
      </c>
      <c r="AF132" s="1062" t="str">
        <f>IF(A132=AF16,D132,"")</f>
        <v/>
      </c>
      <c r="AG132" s="1081" t="str">
        <f>IF(A132=AF16,C132,"")</f>
        <v/>
      </c>
      <c r="AH132" s="1082" t="str">
        <f>IF(ISTEXT(AF132),AF132,(AF132/AF22)*AH22)</f>
        <v/>
      </c>
      <c r="AI132" s="1062" t="str">
        <f>IF(A132=AI16,D132,"")</f>
        <v/>
      </c>
      <c r="AJ132" s="1083" t="str">
        <f>IF(A132=AI16,C132,"")</f>
        <v/>
      </c>
      <c r="AK132" s="1084" t="str">
        <f>IF(ISTEXT(AI132),AI132,(AI132/AI22)*AK22)</f>
        <v/>
      </c>
      <c r="AL132" s="1062" t="str">
        <f>IF(A132=AL16,D132,"")</f>
        <v/>
      </c>
      <c r="AM132" s="1085" t="str">
        <f>IF(A132=AL16,C132,"")</f>
        <v/>
      </c>
      <c r="AN132" s="1086" t="str">
        <f>IF(ISTEXT(AL132),AL132,(AL132/AL22)*AN22)</f>
        <v/>
      </c>
      <c r="AO132" s="1062" t="str">
        <f>IF(A132=AO16,D132,"")</f>
        <v/>
      </c>
      <c r="AP132" s="1087" t="str">
        <f>IF(A132=AO16,C132,"")</f>
        <v/>
      </c>
      <c r="AQ132" s="1088" t="str">
        <f>IF(ISTEXT(AO132),AO132,(AO132/AO22)*AQ22)</f>
        <v/>
      </c>
      <c r="AR132" s="1062" t="str">
        <f>IF(A132=AR16,D132,"")</f>
        <v/>
      </c>
      <c r="AS132" s="1089" t="str">
        <f>IF(A132=AR16,C132,"")</f>
        <v/>
      </c>
      <c r="AT132" s="1090" t="str">
        <f>IF(ISTEXT(AR132),AR132,(AR132/AR22)*AT22)</f>
        <v/>
      </c>
      <c r="AU132" s="1062" t="str">
        <f>IF(A132=AU16,D132,"")</f>
        <v/>
      </c>
      <c r="AV132" s="1091" t="str">
        <f>IF(A132=AU16,C132,"")</f>
        <v/>
      </c>
      <c r="AW132" s="1092" t="str">
        <f>IF(ISTEXT(AU132),AU132,(AU132/AU22)*AW22)</f>
        <v/>
      </c>
    </row>
    <row r="133" spans="1:49" ht="18.75" customHeight="1">
      <c r="A133" s="1058"/>
      <c r="B133" s="1352"/>
      <c r="C133" s="1409"/>
      <c r="D133" s="1410"/>
      <c r="E133" s="1062" t="str">
        <f>IF(A133=E16,D133,"")</f>
        <v/>
      </c>
      <c r="F133" s="1063" t="str">
        <f>IF(A133=E16,C133,"")</f>
        <v/>
      </c>
      <c r="G133" s="1064" t="str">
        <f>IF(ISTEXT(E133),E133,(E133/E22)*G22)</f>
        <v/>
      </c>
      <c r="H133" s="1062" t="str">
        <f>IF(A133=H16,D133,"")</f>
        <v/>
      </c>
      <c r="I133" s="1065" t="str">
        <f>IF(A133=H16,C133,"")</f>
        <v/>
      </c>
      <c r="J133" s="1066" t="str">
        <f>IF(ISTEXT(H133),H133,(H133/H22)*J22)</f>
        <v/>
      </c>
      <c r="K133" s="1062" t="str">
        <f>IF(A133=K16,D133,"")</f>
        <v/>
      </c>
      <c r="L133" s="1067" t="str">
        <f>IF(A133=K16,C133,"")</f>
        <v/>
      </c>
      <c r="M133" s="1068" t="str">
        <f>IF(ISTEXT(K133),K133,(K133/K22)*M22)</f>
        <v/>
      </c>
      <c r="N133" s="1062" t="str">
        <f>IF(A133=N16,D133,"")</f>
        <v/>
      </c>
      <c r="O133" s="1069" t="str">
        <f>IF(A133=N16,C133,"")</f>
        <v/>
      </c>
      <c r="P133" s="1070" t="str">
        <f>IF(ISTEXT(N133),N133,(N133/N22)*P22)</f>
        <v/>
      </c>
      <c r="Q133" s="1062" t="str">
        <f>IF(A133=Q16,D133,"")</f>
        <v/>
      </c>
      <c r="R133" s="1071" t="str">
        <f>IF(A133=Q16,C133,"")</f>
        <v/>
      </c>
      <c r="S133" s="1072" t="str">
        <f>IF(ISTEXT(Q133),Q133,(Q133/Q22)*S22)</f>
        <v/>
      </c>
      <c r="T133" s="1062" t="str">
        <f>IF(A133=T16,D133,"")</f>
        <v/>
      </c>
      <c r="U133" s="1073" t="str">
        <f>IF(A133=T16,C133,"")</f>
        <v/>
      </c>
      <c r="V133" s="1074" t="str">
        <f>IF(ISTEXT(T133),T133,(T133/T22)*V22)</f>
        <v/>
      </c>
      <c r="W133" s="1062" t="str">
        <f>IF(A133=W16,D133,"")</f>
        <v/>
      </c>
      <c r="X133" s="1075" t="str">
        <f>IF(A133=W16,C133,"")</f>
        <v/>
      </c>
      <c r="Y133" s="1076" t="str">
        <f>IF(ISTEXT(W133),W133,(W133/W22)*Y22)</f>
        <v/>
      </c>
      <c r="Z133" s="1062" t="str">
        <f>IF(A133=Z16,D133,"")</f>
        <v/>
      </c>
      <c r="AA133" s="1077" t="str">
        <f>IF(A133=Z16,C133,"")</f>
        <v/>
      </c>
      <c r="AB133" s="1078" t="str">
        <f>IF(ISTEXT(Z133),Z133,(Z133/Z22)*AB22)</f>
        <v/>
      </c>
      <c r="AC133" s="1062" t="str">
        <f>IF(A133=AC16,D133,"")</f>
        <v/>
      </c>
      <c r="AD133" s="1079" t="str">
        <f>IF(A133=AC16,C133,"")</f>
        <v/>
      </c>
      <c r="AE133" s="1080" t="str">
        <f>IF(ISTEXT(AC133),AC133,(AC133/AC22)*AE22)</f>
        <v/>
      </c>
      <c r="AF133" s="1062" t="str">
        <f>IF(A133=AF16,D133,"")</f>
        <v/>
      </c>
      <c r="AG133" s="1081" t="str">
        <f>IF(A133=AF16,C133,"")</f>
        <v/>
      </c>
      <c r="AH133" s="1082" t="str">
        <f>IF(ISTEXT(AF133),AF133,(AF133/AF22)*AH22)</f>
        <v/>
      </c>
      <c r="AI133" s="1062" t="str">
        <f>IF(A133=AI16,D133,"")</f>
        <v/>
      </c>
      <c r="AJ133" s="1083" t="str">
        <f>IF(A133=AI16,C133,"")</f>
        <v/>
      </c>
      <c r="AK133" s="1084" t="str">
        <f>IF(ISTEXT(AI133),AI133,(AI133/AI22)*AK22)</f>
        <v/>
      </c>
      <c r="AL133" s="1062" t="str">
        <f>IF(A133=AL16,D133,"")</f>
        <v/>
      </c>
      <c r="AM133" s="1085" t="str">
        <f>IF(A133=AL16,C133,"")</f>
        <v/>
      </c>
      <c r="AN133" s="1086" t="str">
        <f>IF(ISTEXT(AL133),AL133,(AL133/AL22)*AN22)</f>
        <v/>
      </c>
      <c r="AO133" s="1062" t="str">
        <f>IF(A133=AO16,D133,"")</f>
        <v/>
      </c>
      <c r="AP133" s="1087" t="str">
        <f>IF(A133=AO16,C133,"")</f>
        <v/>
      </c>
      <c r="AQ133" s="1088" t="str">
        <f>IF(ISTEXT(AO133),AO133,(AO133/AO22)*AQ22)</f>
        <v/>
      </c>
      <c r="AR133" s="1062" t="str">
        <f>IF(A133=AR16,D133,"")</f>
        <v/>
      </c>
      <c r="AS133" s="1089" t="str">
        <f>IF(A133=AR16,C133,"")</f>
        <v/>
      </c>
      <c r="AT133" s="1090" t="str">
        <f>IF(ISTEXT(AR133),AR133,(AR133/AR22)*AT22)</f>
        <v/>
      </c>
      <c r="AU133" s="1062" t="str">
        <f>IF(A133=AU16,D133,"")</f>
        <v/>
      </c>
      <c r="AV133" s="1091" t="str">
        <f>IF(A133=AU16,C133,"")</f>
        <v/>
      </c>
      <c r="AW133" s="1092" t="str">
        <f>IF(ISTEXT(AU133),AU133,(AU133/AU22)*AW22)</f>
        <v/>
      </c>
    </row>
    <row r="134" spans="1:49" ht="18.75">
      <c r="A134" s="1058"/>
      <c r="B134" s="1352"/>
      <c r="C134" s="1409"/>
      <c r="D134" s="1410"/>
      <c r="E134" s="1062" t="str">
        <f>IF(A134=E16,D134,"")</f>
        <v/>
      </c>
      <c r="F134" s="1063" t="str">
        <f>IF(A134=E16,C134,"")</f>
        <v/>
      </c>
      <c r="G134" s="1064" t="str">
        <f>IF(ISTEXT(E134),E134,(E134/E22)*G22)</f>
        <v/>
      </c>
      <c r="H134" s="1062" t="str">
        <f>IF(A134=H16,D134,"")</f>
        <v/>
      </c>
      <c r="I134" s="1065" t="str">
        <f>IF(A134=H16,C134,"")</f>
        <v/>
      </c>
      <c r="J134" s="1066" t="str">
        <f>IF(ISTEXT(H134),H134,(H134/H22)*J22)</f>
        <v/>
      </c>
      <c r="K134" s="1062" t="str">
        <f>IF(A134=K16,D134,"")</f>
        <v/>
      </c>
      <c r="L134" s="1067" t="str">
        <f>IF(A134=K16,C134,"")</f>
        <v/>
      </c>
      <c r="M134" s="1068" t="str">
        <f>IF(ISTEXT(K134),K134,(K134/K22)*M22)</f>
        <v/>
      </c>
      <c r="N134" s="1062" t="str">
        <f>IF(A134=N16,D134,"")</f>
        <v/>
      </c>
      <c r="O134" s="1069" t="str">
        <f>IF(A134=N16,C134,"")</f>
        <v/>
      </c>
      <c r="P134" s="1070" t="str">
        <f>IF(ISTEXT(N134),N134,(N134/N22)*P22)</f>
        <v/>
      </c>
      <c r="Q134" s="1062" t="str">
        <f>IF(A134=Q16,D134,"")</f>
        <v/>
      </c>
      <c r="R134" s="1071" t="str">
        <f>IF(A134=Q16,C134,"")</f>
        <v/>
      </c>
      <c r="S134" s="1072" t="str">
        <f>IF(ISTEXT(Q134),Q134,(Q134/Q22)*S22)</f>
        <v/>
      </c>
      <c r="T134" s="1062" t="str">
        <f>IF(A134=T16,D134,"")</f>
        <v/>
      </c>
      <c r="U134" s="1073" t="str">
        <f>IF(A134=T16,C134,"")</f>
        <v/>
      </c>
      <c r="V134" s="1074" t="str">
        <f>IF(ISTEXT(T134),T134,(T134/T22)*V22)</f>
        <v/>
      </c>
      <c r="W134" s="1062" t="str">
        <f>IF(A134=W16,D134,"")</f>
        <v/>
      </c>
      <c r="X134" s="1075" t="str">
        <f>IF(A134=W16,C134,"")</f>
        <v/>
      </c>
      <c r="Y134" s="1076" t="str">
        <f>IF(ISTEXT(W134),W134,(W134/W22)*Y22)</f>
        <v/>
      </c>
      <c r="Z134" s="1062" t="str">
        <f>IF(A134=Z16,D134,"")</f>
        <v/>
      </c>
      <c r="AA134" s="1077" t="str">
        <f>IF(A134=Z16,C134,"")</f>
        <v/>
      </c>
      <c r="AB134" s="1078" t="str">
        <f>IF(ISTEXT(Z134),Z134,(Z134/Z22)*AB22)</f>
        <v/>
      </c>
      <c r="AC134" s="1062" t="str">
        <f>IF(A134=AC16,D134,"")</f>
        <v/>
      </c>
      <c r="AD134" s="1079" t="str">
        <f>IF(A134=AC16,C134,"")</f>
        <v/>
      </c>
      <c r="AE134" s="1080" t="str">
        <f>IF(ISTEXT(AC134),AC134,(AC134/AC22)*AE22)</f>
        <v/>
      </c>
      <c r="AF134" s="1062" t="str">
        <f>IF(A134=AF16,D134,"")</f>
        <v/>
      </c>
      <c r="AG134" s="1081" t="str">
        <f>IF(A134=AF16,C134,"")</f>
        <v/>
      </c>
      <c r="AH134" s="1082" t="str">
        <f>IF(ISTEXT(AF134),AF134,(AF134/AF22)*AH22)</f>
        <v/>
      </c>
      <c r="AI134" s="1062" t="str">
        <f>IF(A134=AI16,D134,"")</f>
        <v/>
      </c>
      <c r="AJ134" s="1083" t="str">
        <f>IF(A134=AI16,C134,"")</f>
        <v/>
      </c>
      <c r="AK134" s="1084" t="str">
        <f>IF(ISTEXT(AI134),AI134,(AI134/AI22)*AK22)</f>
        <v/>
      </c>
      <c r="AL134" s="1062" t="str">
        <f>IF(A134=AL16,D134,"")</f>
        <v/>
      </c>
      <c r="AM134" s="1085" t="str">
        <f>IF(A134=AL16,C134,"")</f>
        <v/>
      </c>
      <c r="AN134" s="1086" t="str">
        <f>IF(ISTEXT(AL134),AL134,(AL134/AL22)*AN22)</f>
        <v/>
      </c>
      <c r="AO134" s="1062" t="str">
        <f>IF(A134=AO16,D134,"")</f>
        <v/>
      </c>
      <c r="AP134" s="1087" t="str">
        <f>IF(A134=AO16,C134,"")</f>
        <v/>
      </c>
      <c r="AQ134" s="1088" t="str">
        <f>IF(ISTEXT(AO134),AO134,(AO134/AO22)*AQ22)</f>
        <v/>
      </c>
      <c r="AR134" s="1062" t="str">
        <f>IF(A134=AR16,D134,"")</f>
        <v/>
      </c>
      <c r="AS134" s="1089" t="str">
        <f>IF(A134=AR16,C134,"")</f>
        <v/>
      </c>
      <c r="AT134" s="1090" t="str">
        <f>IF(ISTEXT(AR134),AR134,(AR134/AR22)*AT22)</f>
        <v/>
      </c>
      <c r="AU134" s="1062" t="str">
        <f>IF(A134=AU16,D134,"")</f>
        <v/>
      </c>
      <c r="AV134" s="1091" t="str">
        <f>IF(A134=AU16,C134,"")</f>
        <v/>
      </c>
      <c r="AW134" s="1092" t="str">
        <f>IF(ISTEXT(AU134),AU134,(AU134/AU22)*AW22)</f>
        <v/>
      </c>
    </row>
    <row r="135" spans="1:49" ht="18.75">
      <c r="A135" s="1058"/>
      <c r="B135" s="1352"/>
      <c r="C135" s="1409"/>
      <c r="D135" s="1410"/>
      <c r="E135" s="1062" t="str">
        <f>IF(A135=E16,D135,"")</f>
        <v/>
      </c>
      <c r="F135" s="1063" t="str">
        <f>IF(A135=E16,C135,"")</f>
        <v/>
      </c>
      <c r="G135" s="1064" t="str">
        <f>IF(ISTEXT(E135),E135,(E135/E22)*G22)</f>
        <v/>
      </c>
      <c r="H135" s="1062" t="str">
        <f>IF(A135=H16,D135,"")</f>
        <v/>
      </c>
      <c r="I135" s="1065" t="str">
        <f>IF(A135=H16,C135,"")</f>
        <v/>
      </c>
      <c r="J135" s="1066" t="str">
        <f>IF(ISTEXT(H135),H135,(H135/H22)*J22)</f>
        <v/>
      </c>
      <c r="K135" s="1062" t="str">
        <f>IF(A135=K16,D135,"")</f>
        <v/>
      </c>
      <c r="L135" s="1067" t="str">
        <f>IF(A135=K16,C135,"")</f>
        <v/>
      </c>
      <c r="M135" s="1068" t="str">
        <f>IF(ISTEXT(K135),K135,(K135/K22)*M22)</f>
        <v/>
      </c>
      <c r="N135" s="1062" t="str">
        <f>IF(A135=N16,D135,"")</f>
        <v/>
      </c>
      <c r="O135" s="1069" t="str">
        <f>IF(A135=N16,C135,"")</f>
        <v/>
      </c>
      <c r="P135" s="1070" t="str">
        <f>IF(ISTEXT(N135),N135,(N135/N22)*P22)</f>
        <v/>
      </c>
      <c r="Q135" s="1062" t="str">
        <f>IF(A135=Q16,D135,"")</f>
        <v/>
      </c>
      <c r="R135" s="1071" t="str">
        <f>IF(A135=Q16,C135,"")</f>
        <v/>
      </c>
      <c r="S135" s="1072" t="str">
        <f>IF(ISTEXT(Q135),Q135,(Q135/Q22)*S22)</f>
        <v/>
      </c>
      <c r="T135" s="1062" t="str">
        <f>IF(A135=T16,D135,"")</f>
        <v/>
      </c>
      <c r="U135" s="1073" t="str">
        <f>IF(A135=T16,C135,"")</f>
        <v/>
      </c>
      <c r="V135" s="1074" t="str">
        <f>IF(ISTEXT(T135),T135,(T135/T22)*V22)</f>
        <v/>
      </c>
      <c r="W135" s="1062" t="str">
        <f>IF(A135=W16,D135,"")</f>
        <v/>
      </c>
      <c r="X135" s="1075" t="str">
        <f>IF(A135=W16,C135,"")</f>
        <v/>
      </c>
      <c r="Y135" s="1076" t="str">
        <f>IF(ISTEXT(W135),W135,(W135/W22)*Y22)</f>
        <v/>
      </c>
      <c r="Z135" s="1062" t="str">
        <f>IF(A135=Z16,D135,"")</f>
        <v/>
      </c>
      <c r="AA135" s="1077" t="str">
        <f>IF(A135=Z16,C135,"")</f>
        <v/>
      </c>
      <c r="AB135" s="1078" t="str">
        <f>IF(ISTEXT(Z135),Z135,(Z135/Z22)*AB22)</f>
        <v/>
      </c>
      <c r="AC135" s="1062" t="str">
        <f>IF(A135=AC16,D135,"")</f>
        <v/>
      </c>
      <c r="AD135" s="1079" t="str">
        <f>IF(A135=AC16,C135,"")</f>
        <v/>
      </c>
      <c r="AE135" s="1080" t="str">
        <f>IF(ISTEXT(AC135),AC135,(AC135/AC22)*AE22)</f>
        <v/>
      </c>
      <c r="AF135" s="1062" t="str">
        <f>IF(A135=AF16,D135,"")</f>
        <v/>
      </c>
      <c r="AG135" s="1081" t="str">
        <f>IF(A135=AF16,C135,"")</f>
        <v/>
      </c>
      <c r="AH135" s="1082" t="str">
        <f>IF(ISTEXT(AF135),AF135,(AF135/AF22)*AH22)</f>
        <v/>
      </c>
      <c r="AI135" s="1062" t="str">
        <f>IF(A135=AI16,D135,"")</f>
        <v/>
      </c>
      <c r="AJ135" s="1083" t="str">
        <f>IF(A135=AI16,C135,"")</f>
        <v/>
      </c>
      <c r="AK135" s="1084" t="str">
        <f>IF(ISTEXT(AI135),AI135,(AI135/AI22)*AK22)</f>
        <v/>
      </c>
      <c r="AL135" s="1062" t="str">
        <f>IF(A135=AL16,D135,"")</f>
        <v/>
      </c>
      <c r="AM135" s="1085" t="str">
        <f>IF(A135=AL16,C135,"")</f>
        <v/>
      </c>
      <c r="AN135" s="1086" t="str">
        <f>IF(ISTEXT(AL135),AL135,(AL135/AL22)*AN22)</f>
        <v/>
      </c>
      <c r="AO135" s="1062" t="str">
        <f>IF(A135=AO16,D135,"")</f>
        <v/>
      </c>
      <c r="AP135" s="1087" t="str">
        <f>IF(A135=AO16,C135,"")</f>
        <v/>
      </c>
      <c r="AQ135" s="1088" t="str">
        <f>IF(ISTEXT(AO135),AO135,(AO135/AO22)*AQ22)</f>
        <v/>
      </c>
      <c r="AR135" s="1062" t="str">
        <f>IF(A135=AR16,D135,"")</f>
        <v/>
      </c>
      <c r="AS135" s="1089" t="str">
        <f>IF(A135=AR16,C135,"")</f>
        <v/>
      </c>
      <c r="AT135" s="1090" t="str">
        <f>IF(ISTEXT(AR135),AR135,(AR135/AR22)*AT22)</f>
        <v/>
      </c>
      <c r="AU135" s="1062" t="str">
        <f>IF(A135=AU16,D135,"")</f>
        <v/>
      </c>
      <c r="AV135" s="1091" t="str">
        <f>IF(A135=AU16,C135,"")</f>
        <v/>
      </c>
      <c r="AW135" s="1092" t="str">
        <f>IF(ISTEXT(AU135),AU135,(AU135/AU22)*AW22)</f>
        <v/>
      </c>
    </row>
    <row r="136" spans="1:49" ht="18.75">
      <c r="A136" s="1058"/>
      <c r="B136" s="1352"/>
      <c r="C136" s="1409"/>
      <c r="D136" s="1410"/>
      <c r="E136" s="1062" t="str">
        <f>IF(A136=E16,D136,"")</f>
        <v/>
      </c>
      <c r="F136" s="1063" t="str">
        <f>IF(A136=E16,C136,"")</f>
        <v/>
      </c>
      <c r="G136" s="1064" t="str">
        <f>IF(ISTEXT(E136),E136,(E136/E22)*G22)</f>
        <v/>
      </c>
      <c r="H136" s="1062" t="str">
        <f>IF(A136=H16,D136,"")</f>
        <v/>
      </c>
      <c r="I136" s="1065" t="str">
        <f>IF(A136=H16,C136,"")</f>
        <v/>
      </c>
      <c r="J136" s="1066" t="str">
        <f>IF(ISTEXT(H136),H136,(H136/H22)*J22)</f>
        <v/>
      </c>
      <c r="K136" s="1062" t="str">
        <f>IF(A136=K16,D136,"")</f>
        <v/>
      </c>
      <c r="L136" s="1067" t="str">
        <f>IF(A136=K16,C136,"")</f>
        <v/>
      </c>
      <c r="M136" s="1068" t="str">
        <f>IF(ISTEXT(K136),K136,(K136/K22)*M22)</f>
        <v/>
      </c>
      <c r="N136" s="1062" t="str">
        <f>IF(A136=N16,D136,"")</f>
        <v/>
      </c>
      <c r="O136" s="1069" t="str">
        <f>IF(A136=N16,C136,"")</f>
        <v/>
      </c>
      <c r="P136" s="1070" t="str">
        <f>IF(ISTEXT(N136),N136,(N136/N22)*P22)</f>
        <v/>
      </c>
      <c r="Q136" s="1062" t="str">
        <f>IF(A136=Q16,D136,"")</f>
        <v/>
      </c>
      <c r="R136" s="1071" t="str">
        <f>IF(A136=Q16,C136,"")</f>
        <v/>
      </c>
      <c r="S136" s="1072" t="str">
        <f>IF(ISTEXT(Q136),Q136,(Q136/Q22)*S22)</f>
        <v/>
      </c>
      <c r="T136" s="1062" t="str">
        <f>IF(A136=T16,D136,"")</f>
        <v/>
      </c>
      <c r="U136" s="1073" t="str">
        <f>IF(A136=T16,C136,"")</f>
        <v/>
      </c>
      <c r="V136" s="1074" t="str">
        <f>IF(ISTEXT(T136),T136,(T136/T22)*V22)</f>
        <v/>
      </c>
      <c r="W136" s="1062" t="str">
        <f>IF(A136=W16,D136,"")</f>
        <v/>
      </c>
      <c r="X136" s="1075" t="str">
        <f>IF(A136=W16,C136,"")</f>
        <v/>
      </c>
      <c r="Y136" s="1076" t="str">
        <f>IF(ISTEXT(W136),W136,(W136/W22)*Y22)</f>
        <v/>
      </c>
      <c r="Z136" s="1062" t="str">
        <f>IF(A136=Z16,D136,"")</f>
        <v/>
      </c>
      <c r="AA136" s="1077" t="str">
        <f>IF(A136=Z16,C136,"")</f>
        <v/>
      </c>
      <c r="AB136" s="1078" t="str">
        <f>IF(ISTEXT(Z136),Z136,(Z136/Z22)*AB22)</f>
        <v/>
      </c>
      <c r="AC136" s="1062" t="str">
        <f>IF(A136=AC16,D136,"")</f>
        <v/>
      </c>
      <c r="AD136" s="1079" t="str">
        <f>IF(A136=AC16,C136,"")</f>
        <v/>
      </c>
      <c r="AE136" s="1080" t="str">
        <f>IF(ISTEXT(AC136),AC136,(AC136/AC22)*AE22)</f>
        <v/>
      </c>
      <c r="AF136" s="1062" t="str">
        <f>IF(A136=AF16,D136,"")</f>
        <v/>
      </c>
      <c r="AG136" s="1081" t="str">
        <f>IF(A136=AF16,C136,"")</f>
        <v/>
      </c>
      <c r="AH136" s="1082" t="str">
        <f>IF(ISTEXT(AF136),AF136,(AF136/AF22)*AH22)</f>
        <v/>
      </c>
      <c r="AI136" s="1062" t="str">
        <f>IF(A136=AI16,D136,"")</f>
        <v/>
      </c>
      <c r="AJ136" s="1083" t="str">
        <f>IF(A136=AI16,C136,"")</f>
        <v/>
      </c>
      <c r="AK136" s="1084" t="str">
        <f>IF(ISTEXT(AI136),AI136,(AI136/AI22)*AK22)</f>
        <v/>
      </c>
      <c r="AL136" s="1062" t="str">
        <f>IF(A136=AL16,D136,"")</f>
        <v/>
      </c>
      <c r="AM136" s="1085" t="str">
        <f>IF(A136=AL16,C136,"")</f>
        <v/>
      </c>
      <c r="AN136" s="1086" t="str">
        <f>IF(ISTEXT(AL136),AL136,(AL136/AL22)*AN22)</f>
        <v/>
      </c>
      <c r="AO136" s="1062" t="str">
        <f>IF(A136=AO16,D136,"")</f>
        <v/>
      </c>
      <c r="AP136" s="1087" t="str">
        <f>IF(A136=AO16,C136,"")</f>
        <v/>
      </c>
      <c r="AQ136" s="1088" t="str">
        <f>IF(ISTEXT(AO136),AO136,(AO136/AO22)*AQ22)</f>
        <v/>
      </c>
      <c r="AR136" s="1062" t="str">
        <f>IF(A136=AR16,D136,"")</f>
        <v/>
      </c>
      <c r="AS136" s="1089" t="str">
        <f>IF(A136=AR16,C136,"")</f>
        <v/>
      </c>
      <c r="AT136" s="1090" t="str">
        <f>IF(ISTEXT(AR136),AR136,(AR136/AR22)*AT22)</f>
        <v/>
      </c>
      <c r="AU136" s="1062" t="str">
        <f>IF(A136=AU16,D136,"")</f>
        <v/>
      </c>
      <c r="AV136" s="1091" t="str">
        <f>IF(A136=AU16,C136,"")</f>
        <v/>
      </c>
      <c r="AW136" s="1092" t="str">
        <f>IF(ISTEXT(AU136),AU136,(AU136/AU22)*AW22)</f>
        <v/>
      </c>
    </row>
    <row r="137" spans="1:49" ht="18.75">
      <c r="A137" s="1058"/>
      <c r="B137" s="1352"/>
      <c r="C137" s="1409"/>
      <c r="D137" s="1410"/>
      <c r="E137" s="1062" t="str">
        <f>IF(A137=E16,D137,"")</f>
        <v/>
      </c>
      <c r="F137" s="1063" t="str">
        <f>IF(A137=E16,C137,"")</f>
        <v/>
      </c>
      <c r="G137" s="1064" t="str">
        <f>IF(ISTEXT(E137),E137,(E137/E22)*G22)</f>
        <v/>
      </c>
      <c r="H137" s="1062" t="str">
        <f>IF(A137=H16,D137,"")</f>
        <v/>
      </c>
      <c r="I137" s="1065" t="str">
        <f>IF(A137=H16,C137,"")</f>
        <v/>
      </c>
      <c r="J137" s="1066" t="str">
        <f>IF(ISTEXT(H137),H137,(H137/H22)*J22)</f>
        <v/>
      </c>
      <c r="K137" s="1062" t="str">
        <f>IF(A137=K16,D137,"")</f>
        <v/>
      </c>
      <c r="L137" s="1067" t="str">
        <f>IF(A137=K16,C137,"")</f>
        <v/>
      </c>
      <c r="M137" s="1068" t="str">
        <f>IF(ISTEXT(K137),K137,(K137/K22)*M22)</f>
        <v/>
      </c>
      <c r="N137" s="1062" t="str">
        <f>IF(A137=N16,D137,"")</f>
        <v/>
      </c>
      <c r="O137" s="1069" t="str">
        <f>IF(A137=N16,C137,"")</f>
        <v/>
      </c>
      <c r="P137" s="1070" t="str">
        <f>IF(ISTEXT(N137),N137,(N137/N22)*P22)</f>
        <v/>
      </c>
      <c r="Q137" s="1062" t="str">
        <f>IF(A137=Q16,D137,"")</f>
        <v/>
      </c>
      <c r="R137" s="1071" t="str">
        <f>IF(A137=Q16,C137,"")</f>
        <v/>
      </c>
      <c r="S137" s="1072" t="str">
        <f>IF(ISTEXT(Q137),Q137,(Q137/Q22)*S22)</f>
        <v/>
      </c>
      <c r="T137" s="1062" t="str">
        <f>IF(A137=T16,D137,"")</f>
        <v/>
      </c>
      <c r="U137" s="1073" t="str">
        <f>IF(A137=T16,C137,"")</f>
        <v/>
      </c>
      <c r="V137" s="1074" t="str">
        <f>IF(ISTEXT(T137),T137,(T137/T22)*V22)</f>
        <v/>
      </c>
      <c r="W137" s="1062" t="str">
        <f>IF(A137=W16,D137,"")</f>
        <v/>
      </c>
      <c r="X137" s="1075" t="str">
        <f>IF(A137=W16,C137,"")</f>
        <v/>
      </c>
      <c r="Y137" s="1076" t="str">
        <f>IF(ISTEXT(W137),W137,(W137/W22)*Y22)</f>
        <v/>
      </c>
      <c r="Z137" s="1062" t="str">
        <f>IF(A137=Z16,D137,"")</f>
        <v/>
      </c>
      <c r="AA137" s="1077" t="str">
        <f>IF(A137=Z16,C137,"")</f>
        <v/>
      </c>
      <c r="AB137" s="1078" t="str">
        <f>IF(ISTEXT(Z137),Z137,(Z137/Z22)*AB22)</f>
        <v/>
      </c>
      <c r="AC137" s="1062" t="str">
        <f>IF(A137=AC16,D137,"")</f>
        <v/>
      </c>
      <c r="AD137" s="1079" t="str">
        <f>IF(A137=AC16,C137,"")</f>
        <v/>
      </c>
      <c r="AE137" s="1080" t="str">
        <f>IF(ISTEXT(AC137),AC137,(AC137/AC22)*AE22)</f>
        <v/>
      </c>
      <c r="AF137" s="1062" t="str">
        <f>IF(A137=AF16,D137,"")</f>
        <v/>
      </c>
      <c r="AG137" s="1081" t="str">
        <f>IF(A137=AF16,C137,"")</f>
        <v/>
      </c>
      <c r="AH137" s="1082" t="str">
        <f>IF(ISTEXT(AF137),AF137,(AF137/AF22)*AH22)</f>
        <v/>
      </c>
      <c r="AI137" s="1062" t="str">
        <f>IF(A137=AI16,D137,"")</f>
        <v/>
      </c>
      <c r="AJ137" s="1083" t="str">
        <f>IF(A137=AI16,C137,"")</f>
        <v/>
      </c>
      <c r="AK137" s="1084" t="str">
        <f>IF(ISTEXT(AI137),AI137,(AI137/AI22)*AK22)</f>
        <v/>
      </c>
      <c r="AL137" s="1062" t="str">
        <f>IF(A137=AL16,D137,"")</f>
        <v/>
      </c>
      <c r="AM137" s="1085" t="str">
        <f>IF(A137=AL16,C137,"")</f>
        <v/>
      </c>
      <c r="AN137" s="1086" t="str">
        <f>IF(ISTEXT(AL137),AL137,(AL137/AL22)*AN22)</f>
        <v/>
      </c>
      <c r="AO137" s="1062" t="str">
        <f>IF(A137=AO16,D137,"")</f>
        <v/>
      </c>
      <c r="AP137" s="1087" t="str">
        <f>IF(A137=AO16,C137,"")</f>
        <v/>
      </c>
      <c r="AQ137" s="1088" t="str">
        <f>IF(ISTEXT(AO137),AO137,(AO137/AO22)*AQ22)</f>
        <v/>
      </c>
      <c r="AR137" s="1062" t="str">
        <f>IF(A137=AR16,D137,"")</f>
        <v/>
      </c>
      <c r="AS137" s="1089" t="str">
        <f>IF(A137=AR16,C137,"")</f>
        <v/>
      </c>
      <c r="AT137" s="1090" t="str">
        <f>IF(ISTEXT(AR137),AR137,(AR137/AR22)*AT22)</f>
        <v/>
      </c>
      <c r="AU137" s="1062" t="str">
        <f>IF(A137=AU16,D137,"")</f>
        <v/>
      </c>
      <c r="AV137" s="1091" t="str">
        <f>IF(A137=AU16,C137,"")</f>
        <v/>
      </c>
      <c r="AW137" s="1092" t="str">
        <f>IF(ISTEXT(AU137),AU137,(AU137/AU22)*AW22)</f>
        <v/>
      </c>
    </row>
    <row r="138" spans="1:49" ht="18.75">
      <c r="A138" s="1058"/>
      <c r="B138" s="1352"/>
      <c r="C138" s="1409"/>
      <c r="D138" s="1410"/>
      <c r="E138" s="1062" t="str">
        <f>IF(A138=E16,D138,"")</f>
        <v/>
      </c>
      <c r="F138" s="1063" t="str">
        <f>IF(A138=E16,C138,"")</f>
        <v/>
      </c>
      <c r="G138" s="1064" t="str">
        <f>IF(ISTEXT(E138),E138,(E138/E22)*G22)</f>
        <v/>
      </c>
      <c r="H138" s="1062" t="str">
        <f>IF(A138=H16,D138,"")</f>
        <v/>
      </c>
      <c r="I138" s="1065" t="str">
        <f>IF(A138=H16,C138,"")</f>
        <v/>
      </c>
      <c r="J138" s="1066" t="str">
        <f>IF(ISTEXT(H138),H138,(H138/H22)*J22)</f>
        <v/>
      </c>
      <c r="K138" s="1062" t="str">
        <f>IF(A138=K16,D138,"")</f>
        <v/>
      </c>
      <c r="L138" s="1067" t="str">
        <f>IF(A138=K16,C138,"")</f>
        <v/>
      </c>
      <c r="M138" s="1068" t="str">
        <f>IF(ISTEXT(K138),K138,(K138/K22)*M22)</f>
        <v/>
      </c>
      <c r="N138" s="1062" t="str">
        <f>IF(A138=N16,D138,"")</f>
        <v/>
      </c>
      <c r="O138" s="1069" t="str">
        <f>IF(A138=N16,C138,"")</f>
        <v/>
      </c>
      <c r="P138" s="1070" t="str">
        <f>IF(ISTEXT(N138),N138,(N138/N22)*P22)</f>
        <v/>
      </c>
      <c r="Q138" s="1062" t="str">
        <f>IF(A138=Q16,D138,"")</f>
        <v/>
      </c>
      <c r="R138" s="1071" t="str">
        <f>IF(A138=Q16,C138,"")</f>
        <v/>
      </c>
      <c r="S138" s="1072" t="str">
        <f>IF(ISTEXT(Q138),Q138,(Q138/Q22)*S22)</f>
        <v/>
      </c>
      <c r="T138" s="1062" t="str">
        <f>IF(A138=T16,D138,"")</f>
        <v/>
      </c>
      <c r="U138" s="1073" t="str">
        <f>IF(A138=T16,C138,"")</f>
        <v/>
      </c>
      <c r="V138" s="1074" t="str">
        <f>IF(ISTEXT(T138),T138,(T138/T22)*V22)</f>
        <v/>
      </c>
      <c r="W138" s="1062" t="str">
        <f>IF(A138=W16,D138,"")</f>
        <v/>
      </c>
      <c r="X138" s="1075" t="str">
        <f>IF(A138=W16,C138,"")</f>
        <v/>
      </c>
      <c r="Y138" s="1076" t="str">
        <f>IF(ISTEXT(W138),W138,(W138/W22)*Y22)</f>
        <v/>
      </c>
      <c r="Z138" s="1062" t="str">
        <f>IF(A138=Z16,D138,"")</f>
        <v/>
      </c>
      <c r="AA138" s="1077" t="str">
        <f>IF(A138=Z16,C138,"")</f>
        <v/>
      </c>
      <c r="AB138" s="1078" t="str">
        <f>IF(ISTEXT(Z138),Z138,(Z138/Z22)*AB22)</f>
        <v/>
      </c>
      <c r="AC138" s="1062" t="str">
        <f>IF(A138=AC16,D138,"")</f>
        <v/>
      </c>
      <c r="AD138" s="1079" t="str">
        <f>IF(A138=AC16,C138,"")</f>
        <v/>
      </c>
      <c r="AE138" s="1080" t="str">
        <f>IF(ISTEXT(AC138),AC138,(AC138/AC22)*AE22)</f>
        <v/>
      </c>
      <c r="AF138" s="1062" t="str">
        <f>IF(A138=AF16,D138,"")</f>
        <v/>
      </c>
      <c r="AG138" s="1081" t="str">
        <f>IF(A138=AF16,C138,"")</f>
        <v/>
      </c>
      <c r="AH138" s="1082" t="str">
        <f>IF(ISTEXT(AF138),AF138,(AF138/AF22)*AH22)</f>
        <v/>
      </c>
      <c r="AI138" s="1062" t="str">
        <f>IF(A138=AI16,D138,"")</f>
        <v/>
      </c>
      <c r="AJ138" s="1083" t="str">
        <f>IF(A138=AI16,C138,"")</f>
        <v/>
      </c>
      <c r="AK138" s="1084" t="str">
        <f>IF(ISTEXT(AI138),AI138,(AI138/AI22)*AK22)</f>
        <v/>
      </c>
      <c r="AL138" s="1062" t="str">
        <f>IF(A138=AL16,D138,"")</f>
        <v/>
      </c>
      <c r="AM138" s="1085" t="str">
        <f>IF(A138=AL16,C138,"")</f>
        <v/>
      </c>
      <c r="AN138" s="1086" t="str">
        <f>IF(ISTEXT(AL138),AL138,(AL138/AL22)*AN22)</f>
        <v/>
      </c>
      <c r="AO138" s="1062" t="str">
        <f>IF(A138=AO16,D138,"")</f>
        <v/>
      </c>
      <c r="AP138" s="1087" t="str">
        <f>IF(A138=AO16,C138,"")</f>
        <v/>
      </c>
      <c r="AQ138" s="1088" t="str">
        <f>IF(ISTEXT(AO138),AO138,(AO138/AO22)*AQ22)</f>
        <v/>
      </c>
      <c r="AR138" s="1062" t="str">
        <f>IF(A138=AR16,D138,"")</f>
        <v/>
      </c>
      <c r="AS138" s="1089" t="str">
        <f>IF(A138=AR16,C138,"")</f>
        <v/>
      </c>
      <c r="AT138" s="1090" t="str">
        <f>IF(ISTEXT(AR138),AR138,(AR138/AR22)*AT22)</f>
        <v/>
      </c>
      <c r="AU138" s="1062" t="str">
        <f>IF(A138=AU16,D138,"")</f>
        <v/>
      </c>
      <c r="AV138" s="1091" t="str">
        <f>IF(A138=AU16,C138,"")</f>
        <v/>
      </c>
      <c r="AW138" s="1092" t="str">
        <f>IF(ISTEXT(AU138),AU138,(AU138/AU22)*AW22)</f>
        <v/>
      </c>
    </row>
    <row r="139" spans="1:49" ht="18.75">
      <c r="A139" s="1058"/>
      <c r="B139" s="1352"/>
      <c r="C139" s="1409"/>
      <c r="D139" s="1410"/>
      <c r="E139" s="1062" t="str">
        <f>IF(A139=E16,D139,"")</f>
        <v/>
      </c>
      <c r="F139" s="1063" t="str">
        <f>IF(A139=E16,C139,"")</f>
        <v/>
      </c>
      <c r="G139" s="1064" t="str">
        <f>IF(ISTEXT(E139),E139,(E139/E22)*G22)</f>
        <v/>
      </c>
      <c r="H139" s="1062" t="str">
        <f>IF(A139=H16,D139,"")</f>
        <v/>
      </c>
      <c r="I139" s="1065" t="str">
        <f>IF(A139=H16,C139,"")</f>
        <v/>
      </c>
      <c r="J139" s="1066" t="str">
        <f>IF(ISTEXT(H139),H139,(H139/H22)*J22)</f>
        <v/>
      </c>
      <c r="K139" s="1062" t="str">
        <f>IF(A139=K16,D139,"")</f>
        <v/>
      </c>
      <c r="L139" s="1067" t="str">
        <f>IF(A139=K16,C139,"")</f>
        <v/>
      </c>
      <c r="M139" s="1068" t="str">
        <f>IF(ISTEXT(K139),K139,(K139/K22)*M22)</f>
        <v/>
      </c>
      <c r="N139" s="1062" t="str">
        <f>IF(A139=N16,D139,"")</f>
        <v/>
      </c>
      <c r="O139" s="1069" t="str">
        <f>IF(A139=N16,C139,"")</f>
        <v/>
      </c>
      <c r="P139" s="1070" t="str">
        <f>IF(ISTEXT(N139),N139,(N139/N22)*P22)</f>
        <v/>
      </c>
      <c r="Q139" s="1062" t="str">
        <f>IF(A139=Q16,D139,"")</f>
        <v/>
      </c>
      <c r="R139" s="1071" t="str">
        <f>IF(A139=Q16,C139,"")</f>
        <v/>
      </c>
      <c r="S139" s="1072" t="str">
        <f>IF(ISTEXT(Q139),Q139,(Q139/Q22)*S22)</f>
        <v/>
      </c>
      <c r="T139" s="1062" t="str">
        <f>IF(A139=T16,D139,"")</f>
        <v/>
      </c>
      <c r="U139" s="1073" t="str">
        <f>IF(A139=T16,C139,"")</f>
        <v/>
      </c>
      <c r="V139" s="1074" t="str">
        <f>IF(ISTEXT(T139),T139,(T139/T22)*V22)</f>
        <v/>
      </c>
      <c r="W139" s="1062" t="str">
        <f>IF(A139=W16,D139,"")</f>
        <v/>
      </c>
      <c r="X139" s="1075" t="str">
        <f>IF(A139=W16,C139,"")</f>
        <v/>
      </c>
      <c r="Y139" s="1076" t="str">
        <f>IF(ISTEXT(W139),W139,(W139/W22)*Y22)</f>
        <v/>
      </c>
      <c r="Z139" s="1062" t="str">
        <f>IF(A139=Z16,D139,"")</f>
        <v/>
      </c>
      <c r="AA139" s="1077" t="str">
        <f>IF(A139=Z16,C139,"")</f>
        <v/>
      </c>
      <c r="AB139" s="1078" t="str">
        <f>IF(ISTEXT(Z139),Z139,(Z139/Z22)*AB22)</f>
        <v/>
      </c>
      <c r="AC139" s="1062" t="str">
        <f>IF(A139=AC16,D139,"")</f>
        <v/>
      </c>
      <c r="AD139" s="1079" t="str">
        <f>IF(A139=AC16,C139,"")</f>
        <v/>
      </c>
      <c r="AE139" s="1080" t="str">
        <f>IF(ISTEXT(AC139),AC139,(AC139/AC22)*AE22)</f>
        <v/>
      </c>
      <c r="AF139" s="1062" t="str">
        <f>IF(A139=AF16,D139,"")</f>
        <v/>
      </c>
      <c r="AG139" s="1081" t="str">
        <f>IF(A139=AF16,C139,"")</f>
        <v/>
      </c>
      <c r="AH139" s="1082" t="str">
        <f>IF(ISTEXT(AF139),AF139,(AF139/AF22)*AH22)</f>
        <v/>
      </c>
      <c r="AI139" s="1062" t="str">
        <f>IF(A139=AI16,D139,"")</f>
        <v/>
      </c>
      <c r="AJ139" s="1083" t="str">
        <f>IF(A139=AI16,C139,"")</f>
        <v/>
      </c>
      <c r="AK139" s="1084" t="str">
        <f>IF(ISTEXT(AI139),AI139,(AI139/AI22)*AK22)</f>
        <v/>
      </c>
      <c r="AL139" s="1062" t="str">
        <f>IF(A139=AL16,D139,"")</f>
        <v/>
      </c>
      <c r="AM139" s="1085" t="str">
        <f>IF(A139=AL16,C139,"")</f>
        <v/>
      </c>
      <c r="AN139" s="1086" t="str">
        <f>IF(ISTEXT(AL139),AL139,(AL139/AL22)*AN22)</f>
        <v/>
      </c>
      <c r="AO139" s="1062" t="str">
        <f>IF(A139=AO16,D139,"")</f>
        <v/>
      </c>
      <c r="AP139" s="1087" t="str">
        <f>IF(A139=AO16,C139,"")</f>
        <v/>
      </c>
      <c r="AQ139" s="1088" t="str">
        <f>IF(ISTEXT(AO139),AO139,(AO139/AO22)*AQ22)</f>
        <v/>
      </c>
      <c r="AR139" s="1062" t="str">
        <f>IF(A139=AR16,D139,"")</f>
        <v/>
      </c>
      <c r="AS139" s="1089" t="str">
        <f>IF(A139=AR16,C139,"")</f>
        <v/>
      </c>
      <c r="AT139" s="1090" t="str">
        <f>IF(ISTEXT(AR139),AR139,(AR139/AR22)*AT22)</f>
        <v/>
      </c>
      <c r="AU139" s="1062" t="str">
        <f>IF(A139=AU16,D139,"")</f>
        <v/>
      </c>
      <c r="AV139" s="1091" t="str">
        <f>IF(A139=AU16,C139,"")</f>
        <v/>
      </c>
      <c r="AW139" s="1092" t="str">
        <f>IF(ISTEXT(AU139),AU139,(AU139/AU22)*AW22)</f>
        <v/>
      </c>
    </row>
    <row r="140" spans="1:49" ht="18.75">
      <c r="A140" s="1058"/>
      <c r="B140" s="1352"/>
      <c r="C140" s="1409"/>
      <c r="D140" s="1410"/>
      <c r="E140" s="1062" t="str">
        <f>IF(A140=E16,D140,"")</f>
        <v/>
      </c>
      <c r="F140" s="1063" t="str">
        <f>IF(A140=E16,C140,"")</f>
        <v/>
      </c>
      <c r="G140" s="1064" t="str">
        <f>IF(ISTEXT(E140),E140,(E140/E22)*G22)</f>
        <v/>
      </c>
      <c r="H140" s="1062" t="str">
        <f>IF(A140=H16,D140,"")</f>
        <v/>
      </c>
      <c r="I140" s="1065" t="str">
        <f>IF(A140=H16,C140,"")</f>
        <v/>
      </c>
      <c r="J140" s="1066" t="str">
        <f>IF(ISTEXT(H140),H140,(H140/H22)*J22)</f>
        <v/>
      </c>
      <c r="K140" s="1062" t="str">
        <f>IF(A140=K16,D140,"")</f>
        <v/>
      </c>
      <c r="L140" s="1067" t="str">
        <f>IF(A140=K16,C140,"")</f>
        <v/>
      </c>
      <c r="M140" s="1068" t="str">
        <f>IF(ISTEXT(K140),K140,(K140/K22)*M22)</f>
        <v/>
      </c>
      <c r="N140" s="1062" t="str">
        <f>IF(A140=N16,D140,"")</f>
        <v/>
      </c>
      <c r="O140" s="1069" t="str">
        <f>IF(A140=N16,C140,"")</f>
        <v/>
      </c>
      <c r="P140" s="1070" t="str">
        <f>IF(ISTEXT(N140),N140,(N140/N22)*P22)</f>
        <v/>
      </c>
      <c r="Q140" s="1062" t="str">
        <f>IF(A140=Q16,D140,"")</f>
        <v/>
      </c>
      <c r="R140" s="1071" t="str">
        <f>IF(A140=Q16,C140,"")</f>
        <v/>
      </c>
      <c r="S140" s="1072" t="str">
        <f>IF(ISTEXT(Q140),Q140,(Q140/Q22)*S22)</f>
        <v/>
      </c>
      <c r="T140" s="1062" t="str">
        <f>IF(A140=T16,D140,"")</f>
        <v/>
      </c>
      <c r="U140" s="1073" t="str">
        <f>IF(A140=T16,C140,"")</f>
        <v/>
      </c>
      <c r="V140" s="1074" t="str">
        <f>IF(ISTEXT(T140),T140,(T140/T22)*V22)</f>
        <v/>
      </c>
      <c r="W140" s="1062" t="str">
        <f>IF(A140=W16,D140,"")</f>
        <v/>
      </c>
      <c r="X140" s="1075" t="str">
        <f>IF(A140=W16,C140,"")</f>
        <v/>
      </c>
      <c r="Y140" s="1076" t="str">
        <f>IF(ISTEXT(W140),W140,(W140/W22)*Y22)</f>
        <v/>
      </c>
      <c r="Z140" s="1062" t="str">
        <f>IF(A140=Z16,D140,"")</f>
        <v/>
      </c>
      <c r="AA140" s="1077" t="str">
        <f>IF(A140=Z16,C140,"")</f>
        <v/>
      </c>
      <c r="AB140" s="1078" t="str">
        <f>IF(ISTEXT(Z140),Z140,(Z140/Z22)*AB22)</f>
        <v/>
      </c>
      <c r="AC140" s="1062" t="str">
        <f>IF(A140=AC16,D140,"")</f>
        <v/>
      </c>
      <c r="AD140" s="1079" t="str">
        <f>IF(A140=AC16,C140,"")</f>
        <v/>
      </c>
      <c r="AE140" s="1080" t="str">
        <f>IF(ISTEXT(AC140),AC140,(AC140/AC22)*AE22)</f>
        <v/>
      </c>
      <c r="AF140" s="1062" t="str">
        <f>IF(A140=AF16,D140,"")</f>
        <v/>
      </c>
      <c r="AG140" s="1081" t="str">
        <f>IF(A140=AF16,C140,"")</f>
        <v/>
      </c>
      <c r="AH140" s="1082" t="str">
        <f>IF(ISTEXT(AF140),AF140,(AF140/AF22)*AH22)</f>
        <v/>
      </c>
      <c r="AI140" s="1062" t="str">
        <f>IF(A140=AI16,D140,"")</f>
        <v/>
      </c>
      <c r="AJ140" s="1083" t="str">
        <f>IF(A140=AI16,C140,"")</f>
        <v/>
      </c>
      <c r="AK140" s="1084" t="str">
        <f>IF(ISTEXT(AI140),AI140,(AI140/AI22)*AK22)</f>
        <v/>
      </c>
      <c r="AL140" s="1062" t="str">
        <f>IF(A140=AL16,D140,"")</f>
        <v/>
      </c>
      <c r="AM140" s="1085" t="str">
        <f>IF(A140=AL16,C140,"")</f>
        <v/>
      </c>
      <c r="AN140" s="1086" t="str">
        <f>IF(ISTEXT(AL140),AL140,(AL140/AL22)*AN22)</f>
        <v/>
      </c>
      <c r="AO140" s="1062" t="str">
        <f>IF(A140=AO16,D140,"")</f>
        <v/>
      </c>
      <c r="AP140" s="1087" t="str">
        <f>IF(A140=AO16,C140,"")</f>
        <v/>
      </c>
      <c r="AQ140" s="1088" t="str">
        <f>IF(ISTEXT(AO140),AO140,(AO140/AO22)*AQ22)</f>
        <v/>
      </c>
      <c r="AR140" s="1062" t="str">
        <f>IF(A140=AR16,D140,"")</f>
        <v/>
      </c>
      <c r="AS140" s="1089" t="str">
        <f>IF(A140=AR16,C140,"")</f>
        <v/>
      </c>
      <c r="AT140" s="1090" t="str">
        <f>IF(ISTEXT(AR140),AR140,(AR140/AR22)*AT22)</f>
        <v/>
      </c>
      <c r="AU140" s="1062" t="str">
        <f>IF(A140=AU16,D140,"")</f>
        <v/>
      </c>
      <c r="AV140" s="1091" t="str">
        <f>IF(A140=AU16,C140,"")</f>
        <v/>
      </c>
      <c r="AW140" s="1092" t="str">
        <f>IF(ISTEXT(AU140),AU140,(AU140/AU22)*AW22)</f>
        <v/>
      </c>
    </row>
    <row r="141" spans="1:49" ht="18.75">
      <c r="A141" s="1058"/>
      <c r="B141" s="1352"/>
      <c r="C141" s="1409"/>
      <c r="D141" s="1410"/>
      <c r="E141" s="1062" t="str">
        <f>IF(A141=E16,D141,"")</f>
        <v/>
      </c>
      <c r="F141" s="1063" t="str">
        <f>IF(A141=E16,C141,"")</f>
        <v/>
      </c>
      <c r="G141" s="1064" t="str">
        <f>IF(ISTEXT(E141),E141,(E141/E22)*G22)</f>
        <v/>
      </c>
      <c r="H141" s="1062" t="str">
        <f>IF(A141=H16,D141,"")</f>
        <v/>
      </c>
      <c r="I141" s="1065" t="str">
        <f>IF(A141=H16,C141,"")</f>
        <v/>
      </c>
      <c r="J141" s="1066" t="str">
        <f>IF(ISTEXT(H141),H141,(H141/H22)*J22)</f>
        <v/>
      </c>
      <c r="K141" s="1062" t="str">
        <f>IF(A141=K16,D141,"")</f>
        <v/>
      </c>
      <c r="L141" s="1067" t="str">
        <f>IF(A141=K16,C141,"")</f>
        <v/>
      </c>
      <c r="M141" s="1068" t="str">
        <f>IF(ISTEXT(K141),K141,(K141/K22)*M22)</f>
        <v/>
      </c>
      <c r="N141" s="1062" t="str">
        <f>IF(A141=N16,D141,"")</f>
        <v/>
      </c>
      <c r="O141" s="1069" t="str">
        <f>IF(A141=N16,C141,"")</f>
        <v/>
      </c>
      <c r="P141" s="1070" t="str">
        <f>IF(ISTEXT(N141),N141,(N141/N22)*P22)</f>
        <v/>
      </c>
      <c r="Q141" s="1062" t="str">
        <f>IF(A141=Q16,D141,"")</f>
        <v/>
      </c>
      <c r="R141" s="1071" t="str">
        <f>IF(A141=Q16,C141,"")</f>
        <v/>
      </c>
      <c r="S141" s="1072" t="str">
        <f>IF(ISTEXT(Q141),Q141,(Q141/Q22)*S22)</f>
        <v/>
      </c>
      <c r="T141" s="1062" t="str">
        <f>IF(A141=T16,D141,"")</f>
        <v/>
      </c>
      <c r="U141" s="1073" t="str">
        <f>IF(A141=T16,C141,"")</f>
        <v/>
      </c>
      <c r="V141" s="1074" t="str">
        <f>IF(ISTEXT(T141),T141,(T141/T22)*V22)</f>
        <v/>
      </c>
      <c r="W141" s="1062" t="str">
        <f>IF(A141=W16,D141,"")</f>
        <v/>
      </c>
      <c r="X141" s="1075" t="str">
        <f>IF(A141=W16,C141,"")</f>
        <v/>
      </c>
      <c r="Y141" s="1076" t="str">
        <f>IF(ISTEXT(W141),W141,(W141/W22)*Y22)</f>
        <v/>
      </c>
      <c r="Z141" s="1062" t="str">
        <f>IF(A141=Z16,D141,"")</f>
        <v/>
      </c>
      <c r="AA141" s="1077" t="str">
        <f>IF(A141=Z16,C141,"")</f>
        <v/>
      </c>
      <c r="AB141" s="1078" t="str">
        <f>IF(ISTEXT(Z141),Z141,(Z141/Z22)*AB22)</f>
        <v/>
      </c>
      <c r="AC141" s="1062" t="str">
        <f>IF(A141=AC16,D141,"")</f>
        <v/>
      </c>
      <c r="AD141" s="1079" t="str">
        <f>IF(A141=AC16,C141,"")</f>
        <v/>
      </c>
      <c r="AE141" s="1080" t="str">
        <f>IF(ISTEXT(AC141),AC141,(AC141/AC22)*AE22)</f>
        <v/>
      </c>
      <c r="AF141" s="1062" t="str">
        <f>IF(A141=AF16,D141,"")</f>
        <v/>
      </c>
      <c r="AG141" s="1081" t="str">
        <f>IF(A141=AF16,C141,"")</f>
        <v/>
      </c>
      <c r="AH141" s="1082" t="str">
        <f>IF(ISTEXT(AF141),AF141,(AF141/AF22)*AH22)</f>
        <v/>
      </c>
      <c r="AI141" s="1062" t="str">
        <f>IF(A141=AI16,D141,"")</f>
        <v/>
      </c>
      <c r="AJ141" s="1083" t="str">
        <f>IF(A141=AI16,C141,"")</f>
        <v/>
      </c>
      <c r="AK141" s="1084" t="str">
        <f>IF(ISTEXT(AI141),AI141,(AI141/AI22)*AK22)</f>
        <v/>
      </c>
      <c r="AL141" s="1062" t="str">
        <f>IF(A141=AL16,D141,"")</f>
        <v/>
      </c>
      <c r="AM141" s="1085" t="str">
        <f>IF(A141=AL16,C141,"")</f>
        <v/>
      </c>
      <c r="AN141" s="1086" t="str">
        <f>IF(ISTEXT(AL141),AL141,(AL141/AL22)*AN22)</f>
        <v/>
      </c>
      <c r="AO141" s="1062" t="str">
        <f>IF(A141=AO16,D141,"")</f>
        <v/>
      </c>
      <c r="AP141" s="1087" t="str">
        <f>IF(A141=AO16,C141,"")</f>
        <v/>
      </c>
      <c r="AQ141" s="1088" t="str">
        <f>IF(ISTEXT(AO141),AO141,(AO141/AO22)*AQ22)</f>
        <v/>
      </c>
      <c r="AR141" s="1062" t="str">
        <f>IF(A141=AR16,D141,"")</f>
        <v/>
      </c>
      <c r="AS141" s="1089" t="str">
        <f>IF(A141=AR16,C141,"")</f>
        <v/>
      </c>
      <c r="AT141" s="1090" t="str">
        <f>IF(ISTEXT(AR141),AR141,(AR141/AR22)*AT22)</f>
        <v/>
      </c>
      <c r="AU141" s="1062" t="str">
        <f>IF(A141=AU16,D141,"")</f>
        <v/>
      </c>
      <c r="AV141" s="1091" t="str">
        <f>IF(A141=AU16,C141,"")</f>
        <v/>
      </c>
      <c r="AW141" s="1092" t="str">
        <f>IF(ISTEXT(AU141),AU141,(AU141/AU22)*AW22)</f>
        <v/>
      </c>
    </row>
    <row r="142" spans="1:49" ht="18.75">
      <c r="A142" s="1058"/>
      <c r="B142" s="1352"/>
      <c r="C142" s="1409"/>
      <c r="D142" s="1410"/>
      <c r="E142" s="1062" t="str">
        <f>IF(A142=E16,D142,"")</f>
        <v/>
      </c>
      <c r="F142" s="1063" t="str">
        <f>IF(A142=E16,C142,"")</f>
        <v/>
      </c>
      <c r="G142" s="1064" t="str">
        <f>IF(ISTEXT(E142),E142,(E142/E22)*G22)</f>
        <v/>
      </c>
      <c r="H142" s="1062" t="str">
        <f>IF(A142=H16,D142,"")</f>
        <v/>
      </c>
      <c r="I142" s="1065" t="str">
        <f>IF(A142=H16,C142,"")</f>
        <v/>
      </c>
      <c r="J142" s="1066" t="str">
        <f>IF(ISTEXT(H142),H142,(H142/H22)*J22)</f>
        <v/>
      </c>
      <c r="K142" s="1062" t="str">
        <f>IF(A142=K16,D142,"")</f>
        <v/>
      </c>
      <c r="L142" s="1067" t="str">
        <f>IF(A142=K16,C142,"")</f>
        <v/>
      </c>
      <c r="M142" s="1068" t="str">
        <f>IF(ISTEXT(K142),K142,(K142/K22)*M22)</f>
        <v/>
      </c>
      <c r="N142" s="1062" t="str">
        <f>IF(A142=N16,D142,"")</f>
        <v/>
      </c>
      <c r="O142" s="1069" t="str">
        <f>IF(A142=N16,C142,"")</f>
        <v/>
      </c>
      <c r="P142" s="1070" t="str">
        <f>IF(ISTEXT(N142),N142,(N142/N22)*P22)</f>
        <v/>
      </c>
      <c r="Q142" s="1062" t="str">
        <f>IF(A142=Q16,D142,"")</f>
        <v/>
      </c>
      <c r="R142" s="1071" t="str">
        <f>IF(A142=Q16,C142,"")</f>
        <v/>
      </c>
      <c r="S142" s="1072" t="str">
        <f>IF(ISTEXT(Q142),Q142,(Q142/Q22)*S22)</f>
        <v/>
      </c>
      <c r="T142" s="1062" t="str">
        <f>IF(A142=T16,D142,"")</f>
        <v/>
      </c>
      <c r="U142" s="1073" t="str">
        <f>IF(A142=T16,C142,"")</f>
        <v/>
      </c>
      <c r="V142" s="1074" t="str">
        <f>IF(ISTEXT(T142),T142,(T142/T22)*V22)</f>
        <v/>
      </c>
      <c r="W142" s="1062" t="str">
        <f>IF(A142=W16,D142,"")</f>
        <v/>
      </c>
      <c r="X142" s="1075" t="str">
        <f>IF(A142=W16,C142,"")</f>
        <v/>
      </c>
      <c r="Y142" s="1076" t="str">
        <f>IF(ISTEXT(W142),W142,(W142/W22)*Y22)</f>
        <v/>
      </c>
      <c r="Z142" s="1062" t="str">
        <f>IF(A142=Z16,D142,"")</f>
        <v/>
      </c>
      <c r="AA142" s="1077" t="str">
        <f>IF(A142=Z16,C142,"")</f>
        <v/>
      </c>
      <c r="AB142" s="1078" t="str">
        <f>IF(ISTEXT(Z142),Z142,(Z142/Z22)*AB22)</f>
        <v/>
      </c>
      <c r="AC142" s="1062" t="str">
        <f>IF(A142=AC16,D142,"")</f>
        <v/>
      </c>
      <c r="AD142" s="1079" t="str">
        <f>IF(A142=AC16,C142,"")</f>
        <v/>
      </c>
      <c r="AE142" s="1080" t="str">
        <f>IF(ISTEXT(AC142),AC142,(AC142/AC22)*AE22)</f>
        <v/>
      </c>
      <c r="AF142" s="1062" t="str">
        <f>IF(A142=AF16,D142,"")</f>
        <v/>
      </c>
      <c r="AG142" s="1081" t="str">
        <f>IF(A142=AF16,C142,"")</f>
        <v/>
      </c>
      <c r="AH142" s="1082" t="str">
        <f>IF(ISTEXT(AF142),AF142,(AF142/AF22)*AH22)</f>
        <v/>
      </c>
      <c r="AI142" s="1062" t="str">
        <f>IF(A142=AI16,D142,"")</f>
        <v/>
      </c>
      <c r="AJ142" s="1083" t="str">
        <f>IF(A142=AI16,C142,"")</f>
        <v/>
      </c>
      <c r="AK142" s="1084" t="str">
        <f>IF(ISTEXT(AI142),AI142,(AI142/AI22)*AK22)</f>
        <v/>
      </c>
      <c r="AL142" s="1062" t="str">
        <f>IF(A142=AL16,D142,"")</f>
        <v/>
      </c>
      <c r="AM142" s="1085" t="str">
        <f>IF(A142=AL16,C142,"")</f>
        <v/>
      </c>
      <c r="AN142" s="1086" t="str">
        <f>IF(ISTEXT(AL142),AL142,(AL142/AL22)*AN22)</f>
        <v/>
      </c>
      <c r="AO142" s="1062" t="str">
        <f>IF(A142=AO16,D142,"")</f>
        <v/>
      </c>
      <c r="AP142" s="1087" t="str">
        <f>IF(A142=AO16,C142,"")</f>
        <v/>
      </c>
      <c r="AQ142" s="1088" t="str">
        <f>IF(ISTEXT(AO142),AO142,(AO142/AO22)*AQ22)</f>
        <v/>
      </c>
      <c r="AR142" s="1062" t="str">
        <f>IF(A142=AR16,D142,"")</f>
        <v/>
      </c>
      <c r="AS142" s="1089" t="str">
        <f>IF(A142=AR16,C142,"")</f>
        <v/>
      </c>
      <c r="AT142" s="1090" t="str">
        <f>IF(ISTEXT(AR142),AR142,(AR142/AR22)*AT22)</f>
        <v/>
      </c>
      <c r="AU142" s="1062" t="str">
        <f>IF(A142=AU16,D142,"")</f>
        <v/>
      </c>
      <c r="AV142" s="1091" t="str">
        <f>IF(A142=AU16,C142,"")</f>
        <v/>
      </c>
      <c r="AW142" s="1092" t="str">
        <f>IF(ISTEXT(AU142),AU142,(AU142/AU22)*AW22)</f>
        <v/>
      </c>
    </row>
    <row r="143" spans="1:49" ht="18.75">
      <c r="A143" s="1058"/>
      <c r="B143" s="1352"/>
      <c r="C143" s="1409"/>
      <c r="D143" s="1410"/>
      <c r="E143" s="1062" t="str">
        <f>IF(A143=E16,D143,"")</f>
        <v/>
      </c>
      <c r="F143" s="1063" t="str">
        <f>IF(A143=E16,C143,"")</f>
        <v/>
      </c>
      <c r="G143" s="1064" t="str">
        <f>IF(ISTEXT(E143),E143,(E143/E22)*G22)</f>
        <v/>
      </c>
      <c r="H143" s="1062" t="str">
        <f>IF(A143=H16,D143,"")</f>
        <v/>
      </c>
      <c r="I143" s="1065" t="str">
        <f>IF(A143=H16,C143,"")</f>
        <v/>
      </c>
      <c r="J143" s="1066" t="str">
        <f>IF(ISTEXT(H143),H143,(H143/H22)*J22)</f>
        <v/>
      </c>
      <c r="K143" s="1062" t="str">
        <f>IF(A143=K16,D143,"")</f>
        <v/>
      </c>
      <c r="L143" s="1067" t="str">
        <f>IF(A143=K16,C143,"")</f>
        <v/>
      </c>
      <c r="M143" s="1068" t="str">
        <f>IF(ISTEXT(K143),K143,(K143/K22)*M22)</f>
        <v/>
      </c>
      <c r="N143" s="1062" t="str">
        <f>IF(A143=N16,D143,"")</f>
        <v/>
      </c>
      <c r="O143" s="1069" t="str">
        <f>IF(A143=N16,C143,"")</f>
        <v/>
      </c>
      <c r="P143" s="1070" t="str">
        <f>IF(ISTEXT(N143),N143,(N143/N22)*P22)</f>
        <v/>
      </c>
      <c r="Q143" s="1062" t="str">
        <f>IF(A143=Q16,D143,"")</f>
        <v/>
      </c>
      <c r="R143" s="1071" t="str">
        <f>IF(A143=Q16,C143,"")</f>
        <v/>
      </c>
      <c r="S143" s="1072" t="str">
        <f>IF(ISTEXT(Q143),Q143,(Q143/Q22)*S22)</f>
        <v/>
      </c>
      <c r="T143" s="1062" t="str">
        <f>IF(A143=T16,D143,"")</f>
        <v/>
      </c>
      <c r="U143" s="1073" t="str">
        <f>IF(A143=T16,C143,"")</f>
        <v/>
      </c>
      <c r="V143" s="1074" t="str">
        <f>IF(ISTEXT(T143),T143,(T143/T22)*V22)</f>
        <v/>
      </c>
      <c r="W143" s="1062" t="str">
        <f>IF(A143=W16,D143,"")</f>
        <v/>
      </c>
      <c r="X143" s="1075" t="str">
        <f>IF(A143=W16,C143,"")</f>
        <v/>
      </c>
      <c r="Y143" s="1076" t="str">
        <f>IF(ISTEXT(W143),W143,(W143/W22)*Y22)</f>
        <v/>
      </c>
      <c r="Z143" s="1062" t="str">
        <f>IF(A143=Z16,D143,"")</f>
        <v/>
      </c>
      <c r="AA143" s="1077" t="str">
        <f>IF(A143=Z16,C143,"")</f>
        <v/>
      </c>
      <c r="AB143" s="1078" t="str">
        <f>IF(ISTEXT(Z143),Z143,(Z143/Z22)*AB22)</f>
        <v/>
      </c>
      <c r="AC143" s="1062" t="str">
        <f>IF(A143=AC16,D143,"")</f>
        <v/>
      </c>
      <c r="AD143" s="1079" t="str">
        <f>IF(A143=AC16,C143,"")</f>
        <v/>
      </c>
      <c r="AE143" s="1080" t="str">
        <f>IF(ISTEXT(AC143),AC143,(AC143/AC22)*AE22)</f>
        <v/>
      </c>
      <c r="AF143" s="1062" t="str">
        <f>IF(A143=AF16,D143,"")</f>
        <v/>
      </c>
      <c r="AG143" s="1081" t="str">
        <f>IF(A143=AF16,C143,"")</f>
        <v/>
      </c>
      <c r="AH143" s="1082" t="str">
        <f>IF(ISTEXT(AF143),AF143,(AF143/AF22)*AH22)</f>
        <v/>
      </c>
      <c r="AI143" s="1062" t="str">
        <f>IF(A143=AI16,D143,"")</f>
        <v/>
      </c>
      <c r="AJ143" s="1083" t="str">
        <f>IF(A143=AI16,C143,"")</f>
        <v/>
      </c>
      <c r="AK143" s="1084" t="str">
        <f>IF(ISTEXT(AI143),AI143,(AI143/AI22)*AK22)</f>
        <v/>
      </c>
      <c r="AL143" s="1062" t="str">
        <f>IF(A143=AL16,D143,"")</f>
        <v/>
      </c>
      <c r="AM143" s="1085" t="str">
        <f>IF(A143=AL16,C143,"")</f>
        <v/>
      </c>
      <c r="AN143" s="1086" t="str">
        <f>IF(ISTEXT(AL143),AL143,(AL143/AL22)*AN22)</f>
        <v/>
      </c>
      <c r="AO143" s="1062" t="str">
        <f>IF(A143=AO16,D143,"")</f>
        <v/>
      </c>
      <c r="AP143" s="1087" t="str">
        <f>IF(A143=AO16,C143,"")</f>
        <v/>
      </c>
      <c r="AQ143" s="1088" t="str">
        <f>IF(ISTEXT(AO143),AO143,(AO143/AO22)*AQ22)</f>
        <v/>
      </c>
      <c r="AR143" s="1062" t="str">
        <f>IF(A143=AR16,D143,"")</f>
        <v/>
      </c>
      <c r="AS143" s="1089" t="str">
        <f>IF(A143=AR16,C143,"")</f>
        <v/>
      </c>
      <c r="AT143" s="1090" t="str">
        <f>IF(ISTEXT(AR143),AR143,(AR143/AR22)*AT22)</f>
        <v/>
      </c>
      <c r="AU143" s="1062" t="str">
        <f>IF(A143=AU16,D143,"")</f>
        <v/>
      </c>
      <c r="AV143" s="1091" t="str">
        <f>IF(A143=AU16,C143,"")</f>
        <v/>
      </c>
      <c r="AW143" s="1092" t="str">
        <f>IF(ISTEXT(AU143),AU143,(AU143/AU22)*AW22)</f>
        <v/>
      </c>
    </row>
    <row r="144" spans="1:49" ht="18.75">
      <c r="A144" s="1058"/>
      <c r="B144" s="1352"/>
      <c r="C144" s="1409"/>
      <c r="D144" s="1410"/>
      <c r="E144" s="1062" t="str">
        <f>IF(A144=E16,D144,"")</f>
        <v/>
      </c>
      <c r="F144" s="1063" t="str">
        <f>IF(A144=E16,C144,"")</f>
        <v/>
      </c>
      <c r="G144" s="1064" t="str">
        <f>IF(ISTEXT(E144),E144,(E144/E22)*G22)</f>
        <v/>
      </c>
      <c r="H144" s="1062" t="str">
        <f>IF(A144=H16,D144,"")</f>
        <v/>
      </c>
      <c r="I144" s="1065" t="str">
        <f>IF(A144=H16,C144,"")</f>
        <v/>
      </c>
      <c r="J144" s="1066" t="str">
        <f>IF(ISTEXT(H144),H144,(H144/H22)*J22)</f>
        <v/>
      </c>
      <c r="K144" s="1062" t="str">
        <f>IF(A144=K16,D144,"")</f>
        <v/>
      </c>
      <c r="L144" s="1067" t="str">
        <f>IF(A144=K16,C144,"")</f>
        <v/>
      </c>
      <c r="M144" s="1068" t="str">
        <f>IF(ISTEXT(K144),K144,(K144/K22)*M22)</f>
        <v/>
      </c>
      <c r="N144" s="1062" t="str">
        <f>IF(A144=N16,D144,"")</f>
        <v/>
      </c>
      <c r="O144" s="1069" t="str">
        <f>IF(A144=N16,C144,"")</f>
        <v/>
      </c>
      <c r="P144" s="1070" t="str">
        <f>IF(ISTEXT(N144),N144,(N144/N22)*P22)</f>
        <v/>
      </c>
      <c r="Q144" s="1062" t="str">
        <f>IF(A144=Q16,D144,"")</f>
        <v/>
      </c>
      <c r="R144" s="1071" t="str">
        <f>IF(A144=Q16,C144,"")</f>
        <v/>
      </c>
      <c r="S144" s="1072" t="str">
        <f>IF(ISTEXT(Q144),Q144,(Q144/Q22)*S22)</f>
        <v/>
      </c>
      <c r="T144" s="1062" t="str">
        <f>IF(A144=T16,D144,"")</f>
        <v/>
      </c>
      <c r="U144" s="1073" t="str">
        <f>IF(A144=T16,C144,"")</f>
        <v/>
      </c>
      <c r="V144" s="1074" t="str">
        <f>IF(ISTEXT(T144),T144,(T144/T22)*V22)</f>
        <v/>
      </c>
      <c r="W144" s="1062" t="str">
        <f>IF(A144=W16,D144,"")</f>
        <v/>
      </c>
      <c r="X144" s="1075" t="str">
        <f>IF(A144=W16,C144,"")</f>
        <v/>
      </c>
      <c r="Y144" s="1076" t="str">
        <f>IF(ISTEXT(W144),W144,(W144/W22)*Y22)</f>
        <v/>
      </c>
      <c r="Z144" s="1062" t="str">
        <f>IF(A144=Z16,D144,"")</f>
        <v/>
      </c>
      <c r="AA144" s="1077" t="str">
        <f>IF(A144=Z16,C144,"")</f>
        <v/>
      </c>
      <c r="AB144" s="1078" t="str">
        <f>IF(ISTEXT(Z144),Z144,(Z144/Z22)*AB22)</f>
        <v/>
      </c>
      <c r="AC144" s="1062" t="str">
        <f>IF(A144=AC16,D144,"")</f>
        <v/>
      </c>
      <c r="AD144" s="1079" t="str">
        <f>IF(A144=AC16,C144,"")</f>
        <v/>
      </c>
      <c r="AE144" s="1080" t="str">
        <f>IF(ISTEXT(AC144),AC144,(AC144/AC22)*AE22)</f>
        <v/>
      </c>
      <c r="AF144" s="1062" t="str">
        <f>IF(A144=AF16,D144,"")</f>
        <v/>
      </c>
      <c r="AG144" s="1081" t="str">
        <f>IF(A144=AF16,C144,"")</f>
        <v/>
      </c>
      <c r="AH144" s="1082" t="str">
        <f>IF(ISTEXT(AF144),AF144,(AF144/AF22)*AH22)</f>
        <v/>
      </c>
      <c r="AI144" s="1062" t="str">
        <f>IF(A144=AI16,D144,"")</f>
        <v/>
      </c>
      <c r="AJ144" s="1083" t="str">
        <f>IF(A144=AI16,C144,"")</f>
        <v/>
      </c>
      <c r="AK144" s="1084" t="str">
        <f>IF(ISTEXT(AI144),AI144,(AI144/AI22)*AK22)</f>
        <v/>
      </c>
      <c r="AL144" s="1062" t="str">
        <f>IF(A144=AL16,D144,"")</f>
        <v/>
      </c>
      <c r="AM144" s="1085" t="str">
        <f>IF(A144=AL16,C144,"")</f>
        <v/>
      </c>
      <c r="AN144" s="1086" t="str">
        <f>IF(ISTEXT(AL144),AL144,(AL144/AL22)*AN22)</f>
        <v/>
      </c>
      <c r="AO144" s="1062" t="str">
        <f>IF(A144=AO16,D144,"")</f>
        <v/>
      </c>
      <c r="AP144" s="1087" t="str">
        <f>IF(A144=AO16,C144,"")</f>
        <v/>
      </c>
      <c r="AQ144" s="1088" t="str">
        <f>IF(ISTEXT(AO144),AO144,(AO144/AO22)*AQ22)</f>
        <v/>
      </c>
      <c r="AR144" s="1062" t="str">
        <f>IF(A144=AR16,D144,"")</f>
        <v/>
      </c>
      <c r="AS144" s="1089" t="str">
        <f>IF(A144=AR16,C144,"")</f>
        <v/>
      </c>
      <c r="AT144" s="1090" t="str">
        <f>IF(ISTEXT(AR144),AR144,(AR144/AR22)*AT22)</f>
        <v/>
      </c>
      <c r="AU144" s="1062" t="str">
        <f>IF(A144=AU16,D144,"")</f>
        <v/>
      </c>
      <c r="AV144" s="1091" t="str">
        <f>IF(A144=AU16,C144,"")</f>
        <v/>
      </c>
      <c r="AW144" s="1092" t="str">
        <f>IF(ISTEXT(AU144),AU144,(AU144/AU22)*AW22)</f>
        <v/>
      </c>
    </row>
    <row r="145" spans="1:49" ht="18.75">
      <c r="A145" s="1058"/>
      <c r="B145" s="1352"/>
      <c r="C145" s="1409"/>
      <c r="D145" s="1410"/>
      <c r="E145" s="1062" t="str">
        <f>IF(A145=E16,D145,"")</f>
        <v/>
      </c>
      <c r="F145" s="1063" t="str">
        <f>IF(A145=E16,C145,"")</f>
        <v/>
      </c>
      <c r="G145" s="1064" t="str">
        <f>IF(ISTEXT(E145),E145,(E145/E22)*G22)</f>
        <v/>
      </c>
      <c r="H145" s="1062" t="str">
        <f>IF(A145=H16,D145,"")</f>
        <v/>
      </c>
      <c r="I145" s="1065" t="str">
        <f>IF(A145=H16,C145,"")</f>
        <v/>
      </c>
      <c r="J145" s="1066" t="str">
        <f>IF(ISTEXT(H145),H145,(H145/H22)*J22)</f>
        <v/>
      </c>
      <c r="K145" s="1062" t="str">
        <f>IF(A145=K16,D145,"")</f>
        <v/>
      </c>
      <c r="L145" s="1067" t="str">
        <f>IF(A145=K16,C145,"")</f>
        <v/>
      </c>
      <c r="M145" s="1068" t="str">
        <f>IF(ISTEXT(K145),K145,(K145/K22)*M22)</f>
        <v/>
      </c>
      <c r="N145" s="1062" t="str">
        <f>IF(A145=N16,D145,"")</f>
        <v/>
      </c>
      <c r="O145" s="1069" t="str">
        <f>IF(A145=N16,C145,"")</f>
        <v/>
      </c>
      <c r="P145" s="1070" t="str">
        <f>IF(ISTEXT(N145),N145,(N145/N22)*P22)</f>
        <v/>
      </c>
      <c r="Q145" s="1062" t="str">
        <f>IF(A145=Q16,D145,"")</f>
        <v/>
      </c>
      <c r="R145" s="1071" t="str">
        <f>IF(A145=Q16,C145,"")</f>
        <v/>
      </c>
      <c r="S145" s="1072" t="str">
        <f>IF(ISTEXT(Q145),Q145,(Q145/Q22)*S22)</f>
        <v/>
      </c>
      <c r="T145" s="1062" t="str">
        <f>IF(A145=T16,D145,"")</f>
        <v/>
      </c>
      <c r="U145" s="1073" t="str">
        <f>IF(A145=T16,C145,"")</f>
        <v/>
      </c>
      <c r="V145" s="1074" t="str">
        <f>IF(ISTEXT(T145),T145,(T145/T22)*V22)</f>
        <v/>
      </c>
      <c r="W145" s="1062" t="str">
        <f>IF(A145=W16,D145,"")</f>
        <v/>
      </c>
      <c r="X145" s="1075" t="str">
        <f>IF(A145=W16,C145,"")</f>
        <v/>
      </c>
      <c r="Y145" s="1076" t="str">
        <f>IF(ISTEXT(W145),W145,(W145/W22)*Y22)</f>
        <v/>
      </c>
      <c r="Z145" s="1062" t="str">
        <f>IF(A145=Z16,D145,"")</f>
        <v/>
      </c>
      <c r="AA145" s="1077" t="str">
        <f>IF(A145=Z16,C145,"")</f>
        <v/>
      </c>
      <c r="AB145" s="1078" t="str">
        <f>IF(ISTEXT(Z145),Z145,(Z145/Z22)*AB22)</f>
        <v/>
      </c>
      <c r="AC145" s="1062" t="str">
        <f>IF(A145=AC16,D145,"")</f>
        <v/>
      </c>
      <c r="AD145" s="1079" t="str">
        <f>IF(A145=AC16,C145,"")</f>
        <v/>
      </c>
      <c r="AE145" s="1080" t="str">
        <f>IF(ISTEXT(AC145),AC145,(AC145/AC22)*AE22)</f>
        <v/>
      </c>
      <c r="AF145" s="1062" t="str">
        <f>IF(A145=AF16,D145,"")</f>
        <v/>
      </c>
      <c r="AG145" s="1081" t="str">
        <f>IF(A145=AF16,C145,"")</f>
        <v/>
      </c>
      <c r="AH145" s="1082" t="str">
        <f>IF(ISTEXT(AF145),AF145,(AF145/AF22)*AH22)</f>
        <v/>
      </c>
      <c r="AI145" s="1062" t="str">
        <f>IF(A145=AI16,D145,"")</f>
        <v/>
      </c>
      <c r="AJ145" s="1083" t="str">
        <f>IF(A145=AI16,C145,"")</f>
        <v/>
      </c>
      <c r="AK145" s="1084" t="str">
        <f>IF(ISTEXT(AI145),AI145,(AI145/AI22)*AK22)</f>
        <v/>
      </c>
      <c r="AL145" s="1062" t="str">
        <f>IF(A145=AL16,D145,"")</f>
        <v/>
      </c>
      <c r="AM145" s="1085" t="str">
        <f>IF(A145=AL16,C145,"")</f>
        <v/>
      </c>
      <c r="AN145" s="1086" t="str">
        <f>IF(ISTEXT(AL145),AL145,(AL145/AL22)*AN22)</f>
        <v/>
      </c>
      <c r="AO145" s="1062" t="str">
        <f>IF(A145=AO16,D145,"")</f>
        <v/>
      </c>
      <c r="AP145" s="1087" t="str">
        <f>IF(A145=AO16,C145,"")</f>
        <v/>
      </c>
      <c r="AQ145" s="1088" t="str">
        <f>IF(ISTEXT(AO145),AO145,(AO145/AO22)*AQ22)</f>
        <v/>
      </c>
      <c r="AR145" s="1062" t="str">
        <f>IF(A145=AR16,D145,"")</f>
        <v/>
      </c>
      <c r="AS145" s="1089" t="str">
        <f>IF(A145=AR16,C145,"")</f>
        <v/>
      </c>
      <c r="AT145" s="1090" t="str">
        <f>IF(ISTEXT(AR145),AR145,(AR145/AR22)*AT22)</f>
        <v/>
      </c>
      <c r="AU145" s="1062" t="str">
        <f>IF(A145=AU16,D145,"")</f>
        <v/>
      </c>
      <c r="AV145" s="1091" t="str">
        <f>IF(A145=AU16,C145,"")</f>
        <v/>
      </c>
      <c r="AW145" s="1092" t="str">
        <f>IF(ISTEXT(AU145),AU145,(AU145/AU22)*AW22)</f>
        <v/>
      </c>
    </row>
    <row r="146" spans="1:49" ht="18.75">
      <c r="A146" s="1058"/>
      <c r="B146" s="1352"/>
      <c r="C146" s="1409"/>
      <c r="D146" s="1410"/>
      <c r="E146" s="1062" t="str">
        <f>IF(A146=E16,D146,"")</f>
        <v/>
      </c>
      <c r="F146" s="1063" t="str">
        <f>IF(A146=E16,C146,"")</f>
        <v/>
      </c>
      <c r="G146" s="1064" t="str">
        <f>IF(ISTEXT(E146),E146,(E146/E22)*G22)</f>
        <v/>
      </c>
      <c r="H146" s="1062" t="str">
        <f>IF(A146=H16,D146,"")</f>
        <v/>
      </c>
      <c r="I146" s="1065" t="str">
        <f>IF(A146=H16,C146,"")</f>
        <v/>
      </c>
      <c r="J146" s="1066" t="str">
        <f>IF(ISTEXT(H146),H146,(H146/H22)*J22)</f>
        <v/>
      </c>
      <c r="K146" s="1062" t="str">
        <f>IF(A146=K16,D146,"")</f>
        <v/>
      </c>
      <c r="L146" s="1067" t="str">
        <f>IF(A146=K16,C146,"")</f>
        <v/>
      </c>
      <c r="M146" s="1068" t="str">
        <f>IF(ISTEXT(K146),K146,(K146/K22)*M22)</f>
        <v/>
      </c>
      <c r="N146" s="1062" t="str">
        <f>IF(A146=N16,D146,"")</f>
        <v/>
      </c>
      <c r="O146" s="1069" t="str">
        <f>IF(A146=N16,C146,"")</f>
        <v/>
      </c>
      <c r="P146" s="1070" t="str">
        <f>IF(ISTEXT(N146),N146,(N146/N22)*P22)</f>
        <v/>
      </c>
      <c r="Q146" s="1062" t="str">
        <f>IF(A146=Q16,D146,"")</f>
        <v/>
      </c>
      <c r="R146" s="1071" t="str">
        <f>IF(A146=Q16,C146,"")</f>
        <v/>
      </c>
      <c r="S146" s="1072" t="str">
        <f>IF(ISTEXT(Q146),Q146,(Q146/Q22)*S22)</f>
        <v/>
      </c>
      <c r="T146" s="1062" t="str">
        <f>IF(A146=T16,D146,"")</f>
        <v/>
      </c>
      <c r="U146" s="1073" t="str">
        <f>IF(A146=T16,C146,"")</f>
        <v/>
      </c>
      <c r="V146" s="1074" t="str">
        <f>IF(ISTEXT(T146),T146,(T146/T22)*V22)</f>
        <v/>
      </c>
      <c r="W146" s="1062" t="str">
        <f>IF(A146=W16,D146,"")</f>
        <v/>
      </c>
      <c r="X146" s="1075" t="str">
        <f>IF(A146=W16,C146,"")</f>
        <v/>
      </c>
      <c r="Y146" s="1076" t="str">
        <f>IF(ISTEXT(W146),W146,(W146/W22)*Y22)</f>
        <v/>
      </c>
      <c r="Z146" s="1062" t="str">
        <f>IF(A146=Z16,D146,"")</f>
        <v/>
      </c>
      <c r="AA146" s="1077" t="str">
        <f>IF(A146=Z16,C146,"")</f>
        <v/>
      </c>
      <c r="AB146" s="1078" t="str">
        <f>IF(ISTEXT(Z146),Z146,(Z146/Z22)*AB22)</f>
        <v/>
      </c>
      <c r="AC146" s="1062" t="str">
        <f>IF(A146=AC16,D146,"")</f>
        <v/>
      </c>
      <c r="AD146" s="1079" t="str">
        <f>IF(A146=AC16,C146,"")</f>
        <v/>
      </c>
      <c r="AE146" s="1080" t="str">
        <f>IF(ISTEXT(AC146),AC146,(AC146/AC22)*AE22)</f>
        <v/>
      </c>
      <c r="AF146" s="1062" t="str">
        <f>IF(A146=AF16,D146,"")</f>
        <v/>
      </c>
      <c r="AG146" s="1081" t="str">
        <f>IF(A146=AF16,C146,"")</f>
        <v/>
      </c>
      <c r="AH146" s="1082" t="str">
        <f>IF(ISTEXT(AF146),AF146,(AF146/AF22)*AH22)</f>
        <v/>
      </c>
      <c r="AI146" s="1062" t="str">
        <f>IF(A146=AI16,D146,"")</f>
        <v/>
      </c>
      <c r="AJ146" s="1083" t="str">
        <f>IF(A146=AI16,C146,"")</f>
        <v/>
      </c>
      <c r="AK146" s="1084" t="str">
        <f>IF(ISTEXT(AI146),AI146,(AI146/AI22)*AK22)</f>
        <v/>
      </c>
      <c r="AL146" s="1062" t="str">
        <f>IF(A146=AL16,D146,"")</f>
        <v/>
      </c>
      <c r="AM146" s="1085" t="str">
        <f>IF(A146=AL16,C146,"")</f>
        <v/>
      </c>
      <c r="AN146" s="1086" t="str">
        <f>IF(ISTEXT(AL146),AL146,(AL146/AL22)*AN22)</f>
        <v/>
      </c>
      <c r="AO146" s="1062" t="str">
        <f>IF(A146=AO16,D146,"")</f>
        <v/>
      </c>
      <c r="AP146" s="1087" t="str">
        <f>IF(A146=AO16,C146,"")</f>
        <v/>
      </c>
      <c r="AQ146" s="1088" t="str">
        <f>IF(ISTEXT(AO146),AO146,(AO146/AO22)*AQ22)</f>
        <v/>
      </c>
      <c r="AR146" s="1062" t="str">
        <f>IF(A146=AR16,D146,"")</f>
        <v/>
      </c>
      <c r="AS146" s="1089" t="str">
        <f>IF(A146=AR16,C146,"")</f>
        <v/>
      </c>
      <c r="AT146" s="1090" t="str">
        <f>IF(ISTEXT(AR146),AR146,(AR146/AR22)*AT22)</f>
        <v/>
      </c>
      <c r="AU146" s="1062" t="str">
        <f>IF(A146=AU16,D146,"")</f>
        <v/>
      </c>
      <c r="AV146" s="1091" t="str">
        <f>IF(A146=AU16,C146,"")</f>
        <v/>
      </c>
      <c r="AW146" s="1092" t="str">
        <f>IF(ISTEXT(AU146),AU146,(AU146/AU22)*AW22)</f>
        <v/>
      </c>
    </row>
    <row r="147" spans="1:49" ht="18.75">
      <c r="A147" s="1058"/>
      <c r="B147" s="1352"/>
      <c r="C147" s="1409"/>
      <c r="D147" s="1410"/>
      <c r="E147" s="1062" t="str">
        <f>IF(A147=E16,D147,"")</f>
        <v/>
      </c>
      <c r="F147" s="1063" t="str">
        <f>IF(A147=E16,C147,"")</f>
        <v/>
      </c>
      <c r="G147" s="1064" t="str">
        <f>IF(ISTEXT(E147),E147,(E147/E22)*G22)</f>
        <v/>
      </c>
      <c r="H147" s="1062" t="str">
        <f>IF(A147=H16,D147,"")</f>
        <v/>
      </c>
      <c r="I147" s="1065" t="str">
        <f>IF(A147=H16,C147,"")</f>
        <v/>
      </c>
      <c r="J147" s="1066" t="str">
        <f>IF(ISTEXT(H147),H147,(H147/H22)*J22)</f>
        <v/>
      </c>
      <c r="K147" s="1062" t="str">
        <f>IF(A147=K16,D147,"")</f>
        <v/>
      </c>
      <c r="L147" s="1067" t="str">
        <f>IF(A147=K16,C147,"")</f>
        <v/>
      </c>
      <c r="M147" s="1068" t="str">
        <f>IF(ISTEXT(K147),K147,(K147/K22)*M22)</f>
        <v/>
      </c>
      <c r="N147" s="1062" t="str">
        <f>IF(A147=N16,D147,"")</f>
        <v/>
      </c>
      <c r="O147" s="1069" t="str">
        <f>IF(A147=N16,C147,"")</f>
        <v/>
      </c>
      <c r="P147" s="1070" t="str">
        <f>IF(ISTEXT(N147),N147,(N147/N22)*P22)</f>
        <v/>
      </c>
      <c r="Q147" s="1062" t="str">
        <f>IF(A147=Q16,D147,"")</f>
        <v/>
      </c>
      <c r="R147" s="1071" t="str">
        <f>IF(A147=Q16,C147,"")</f>
        <v/>
      </c>
      <c r="S147" s="1072" t="str">
        <f>IF(ISTEXT(Q147),Q147,(Q147/Q22)*S22)</f>
        <v/>
      </c>
      <c r="T147" s="1062" t="str">
        <f>IF(A147=T16,D147,"")</f>
        <v/>
      </c>
      <c r="U147" s="1073" t="str">
        <f>IF(A147=T16,C147,"")</f>
        <v/>
      </c>
      <c r="V147" s="1074" t="str">
        <f>IF(ISTEXT(T147),T147,(T147/T22)*V22)</f>
        <v/>
      </c>
      <c r="W147" s="1062" t="str">
        <f>IF(A147=W16,D147,"")</f>
        <v/>
      </c>
      <c r="X147" s="1075" t="str">
        <f>IF(A147=W16,C147,"")</f>
        <v/>
      </c>
      <c r="Y147" s="1076" t="str">
        <f>IF(ISTEXT(W147),W147,(W147/W22)*Y22)</f>
        <v/>
      </c>
      <c r="Z147" s="1062" t="str">
        <f>IF(A147=Z16,D147,"")</f>
        <v/>
      </c>
      <c r="AA147" s="1077" t="str">
        <f>IF(A147=Z16,C147,"")</f>
        <v/>
      </c>
      <c r="AB147" s="1078" t="str">
        <f>IF(ISTEXT(Z147),Z147,(Z147/Z22)*AB22)</f>
        <v/>
      </c>
      <c r="AC147" s="1062" t="str">
        <f>IF(A147=AC16,D147,"")</f>
        <v/>
      </c>
      <c r="AD147" s="1079" t="str">
        <f>IF(A147=AC16,C147,"")</f>
        <v/>
      </c>
      <c r="AE147" s="1080" t="str">
        <f>IF(ISTEXT(AC147),AC147,(AC147/AC22)*AE22)</f>
        <v/>
      </c>
      <c r="AF147" s="1062" t="str">
        <f>IF(A147=AF16,D147,"")</f>
        <v/>
      </c>
      <c r="AG147" s="1081" t="str">
        <f>IF(A147=AF16,C147,"")</f>
        <v/>
      </c>
      <c r="AH147" s="1082" t="str">
        <f>IF(ISTEXT(AF147),AF147,(AF147/AF22)*AH22)</f>
        <v/>
      </c>
      <c r="AI147" s="1062" t="str">
        <f>IF(A147=AI16,D147,"")</f>
        <v/>
      </c>
      <c r="AJ147" s="1083" t="str">
        <f>IF(A147=AI16,C147,"")</f>
        <v/>
      </c>
      <c r="AK147" s="1084" t="str">
        <f>IF(ISTEXT(AI147),AI147,(AI147/AI22)*AK22)</f>
        <v/>
      </c>
      <c r="AL147" s="1062" t="str">
        <f>IF(A147=AL16,D147,"")</f>
        <v/>
      </c>
      <c r="AM147" s="1085" t="str">
        <f>IF(A147=AL16,C147,"")</f>
        <v/>
      </c>
      <c r="AN147" s="1086" t="str">
        <f>IF(ISTEXT(AL147),AL147,(AL147/AL22)*AN22)</f>
        <v/>
      </c>
      <c r="AO147" s="1062" t="str">
        <f>IF(A147=AO16,D147,"")</f>
        <v/>
      </c>
      <c r="AP147" s="1087" t="str">
        <f>IF(A147=AO16,C147,"")</f>
        <v/>
      </c>
      <c r="AQ147" s="1088" t="str">
        <f>IF(ISTEXT(AO147),AO147,(AO147/AO22)*AQ22)</f>
        <v/>
      </c>
      <c r="AR147" s="1062" t="str">
        <f>IF(A147=AR16,D147,"")</f>
        <v/>
      </c>
      <c r="AS147" s="1089" t="str">
        <f>IF(A147=AR16,C147,"")</f>
        <v/>
      </c>
      <c r="AT147" s="1090" t="str">
        <f>IF(ISTEXT(AR147),AR147,(AR147/AR22)*AT22)</f>
        <v/>
      </c>
      <c r="AU147" s="1062" t="str">
        <f>IF(A147=AU16,D147,"")</f>
        <v/>
      </c>
      <c r="AV147" s="1091" t="str">
        <f>IF(A147=AU16,C147,"")</f>
        <v/>
      </c>
      <c r="AW147" s="1092" t="str">
        <f>IF(ISTEXT(AU147),AU147,(AU147/AU22)*AW22)</f>
        <v/>
      </c>
    </row>
    <row r="148" spans="1:49" ht="18.75">
      <c r="A148" s="1058"/>
      <c r="B148" s="1352"/>
      <c r="C148" s="1409"/>
      <c r="D148" s="1410"/>
      <c r="E148" s="1062" t="str">
        <f>IF(A148=E16,D148,"")</f>
        <v/>
      </c>
      <c r="F148" s="1063" t="str">
        <f>IF(A148=E16,C148,"")</f>
        <v/>
      </c>
      <c r="G148" s="1064" t="str">
        <f>IF(ISTEXT(E148),E148,(E148/E22)*G22)</f>
        <v/>
      </c>
      <c r="H148" s="1062" t="str">
        <f>IF(A148=H16,D148,"")</f>
        <v/>
      </c>
      <c r="I148" s="1065" t="str">
        <f>IF(A148=H16,C148,"")</f>
        <v/>
      </c>
      <c r="J148" s="1066" t="str">
        <f>IF(ISTEXT(H148),H148,(H148/H22)*J22)</f>
        <v/>
      </c>
      <c r="K148" s="1062" t="str">
        <f>IF(A148=K16,D148,"")</f>
        <v/>
      </c>
      <c r="L148" s="1067" t="str">
        <f>IF(A148=K16,C148,"")</f>
        <v/>
      </c>
      <c r="M148" s="1068" t="str">
        <f>IF(ISTEXT(K148),K148,(K148/K22)*M22)</f>
        <v/>
      </c>
      <c r="N148" s="1062" t="str">
        <f>IF(A148=N16,D148,"")</f>
        <v/>
      </c>
      <c r="O148" s="1069" t="str">
        <f>IF(A148=N16,C148,"")</f>
        <v/>
      </c>
      <c r="P148" s="1070" t="str">
        <f>IF(ISTEXT(N148),N148,(N148/N22)*P22)</f>
        <v/>
      </c>
      <c r="Q148" s="1062" t="str">
        <f>IF(A148=Q16,D148,"")</f>
        <v/>
      </c>
      <c r="R148" s="1071" t="str">
        <f>IF(A148=Q16,C148,"")</f>
        <v/>
      </c>
      <c r="S148" s="1072" t="str">
        <f>IF(ISTEXT(Q148),Q148,(Q148/Q22)*S22)</f>
        <v/>
      </c>
      <c r="T148" s="1062" t="str">
        <f>IF(A148=T16,D148,"")</f>
        <v/>
      </c>
      <c r="U148" s="1073" t="str">
        <f>IF(A148=T16,C148,"")</f>
        <v/>
      </c>
      <c r="V148" s="1074" t="str">
        <f>IF(ISTEXT(T148),T148,(T148/T22)*V22)</f>
        <v/>
      </c>
      <c r="W148" s="1062" t="str">
        <f>IF(A148=W16,D148,"")</f>
        <v/>
      </c>
      <c r="X148" s="1075" t="str">
        <f>IF(A148=W16,C148,"")</f>
        <v/>
      </c>
      <c r="Y148" s="1076" t="str">
        <f>IF(ISTEXT(W148),W148,(W148/W22)*Y22)</f>
        <v/>
      </c>
      <c r="Z148" s="1062" t="str">
        <f>IF(A148=Z16,D148,"")</f>
        <v/>
      </c>
      <c r="AA148" s="1077" t="str">
        <f>IF(A148=Z16,C148,"")</f>
        <v/>
      </c>
      <c r="AB148" s="1078" t="str">
        <f>IF(ISTEXT(Z148),Z148,(Z148/Z22)*AB22)</f>
        <v/>
      </c>
      <c r="AC148" s="1062" t="str">
        <f>IF(A148=AC16,D148,"")</f>
        <v/>
      </c>
      <c r="AD148" s="1079" t="str">
        <f>IF(A148=AC16,C148,"")</f>
        <v/>
      </c>
      <c r="AE148" s="1080" t="str">
        <f>IF(ISTEXT(AC148),AC148,(AC148/AC22)*AE22)</f>
        <v/>
      </c>
      <c r="AF148" s="1062" t="str">
        <f>IF(A148=AF16,D148,"")</f>
        <v/>
      </c>
      <c r="AG148" s="1081" t="str">
        <f>IF(A148=AF16,C148,"")</f>
        <v/>
      </c>
      <c r="AH148" s="1082" t="str">
        <f>IF(ISTEXT(AF148),AF148,(AF148/AF22)*AH22)</f>
        <v/>
      </c>
      <c r="AI148" s="1062" t="str">
        <f>IF(A148=AI16,D148,"")</f>
        <v/>
      </c>
      <c r="AJ148" s="1083" t="str">
        <f>IF(A148=AI16,C148,"")</f>
        <v/>
      </c>
      <c r="AK148" s="1084" t="str">
        <f>IF(ISTEXT(AI148),AI148,(AI148/AI22)*AK22)</f>
        <v/>
      </c>
      <c r="AL148" s="1062" t="str">
        <f>IF(A148=AL16,D148,"")</f>
        <v/>
      </c>
      <c r="AM148" s="1085" t="str">
        <f>IF(A148=AL16,C148,"")</f>
        <v/>
      </c>
      <c r="AN148" s="1086" t="str">
        <f>IF(ISTEXT(AL148),AL148,(AL148/AL22)*AN22)</f>
        <v/>
      </c>
      <c r="AO148" s="1062" t="str">
        <f>IF(A148=AO16,D148,"")</f>
        <v/>
      </c>
      <c r="AP148" s="1087" t="str">
        <f>IF(A148=AO16,C148,"")</f>
        <v/>
      </c>
      <c r="AQ148" s="1088" t="str">
        <f>IF(ISTEXT(AO148),AO148,(AO148/AO22)*AQ22)</f>
        <v/>
      </c>
      <c r="AR148" s="1062" t="str">
        <f>IF(A148=AR16,D148,"")</f>
        <v/>
      </c>
      <c r="AS148" s="1089" t="str">
        <f>IF(A148=AR16,C148,"")</f>
        <v/>
      </c>
      <c r="AT148" s="1090" t="str">
        <f>IF(ISTEXT(AR148),AR148,(AR148/AR22)*AT22)</f>
        <v/>
      </c>
      <c r="AU148" s="1062" t="str">
        <f>IF(A148=AU16,D148,"")</f>
        <v/>
      </c>
      <c r="AV148" s="1091" t="str">
        <f>IF(A148=AU16,C148,"")</f>
        <v/>
      </c>
      <c r="AW148" s="1092" t="str">
        <f>IF(ISTEXT(AU148),AU148,(AU148/AU22)*AW22)</f>
        <v/>
      </c>
    </row>
    <row r="149" spans="1:49" ht="18.75">
      <c r="A149" s="1058"/>
      <c r="B149" s="1352"/>
      <c r="C149" s="1409"/>
      <c r="D149" s="1410"/>
      <c r="E149" s="1062" t="str">
        <f>IF(A149=E16,D149,"")</f>
        <v/>
      </c>
      <c r="F149" s="1063" t="str">
        <f>IF(A149=E16,C149,"")</f>
        <v/>
      </c>
      <c r="G149" s="1064" t="str">
        <f>IF(ISTEXT(E149),E149,(E149/E22)*G22)</f>
        <v/>
      </c>
      <c r="H149" s="1062" t="str">
        <f>IF(A149=H16,D149,"")</f>
        <v/>
      </c>
      <c r="I149" s="1065" t="str">
        <f>IF(A149=H16,C149,"")</f>
        <v/>
      </c>
      <c r="J149" s="1066" t="str">
        <f>IF(ISTEXT(H149),H149,(H149/H22)*J22)</f>
        <v/>
      </c>
      <c r="K149" s="1062" t="str">
        <f>IF(A149=K16,D149,"")</f>
        <v/>
      </c>
      <c r="L149" s="1067" t="str">
        <f>IF(A149=K16,C149,"")</f>
        <v/>
      </c>
      <c r="M149" s="1068" t="str">
        <f>IF(ISTEXT(K149),K149,(K149/K22)*M22)</f>
        <v/>
      </c>
      <c r="N149" s="1062" t="str">
        <f>IF(A149=N16,D149,"")</f>
        <v/>
      </c>
      <c r="O149" s="1069" t="str">
        <f>IF(A149=N16,C149,"")</f>
        <v/>
      </c>
      <c r="P149" s="1070" t="str">
        <f>IF(ISTEXT(N149),N149,(N149/N22)*P22)</f>
        <v/>
      </c>
      <c r="Q149" s="1062" t="str">
        <f>IF(A149=Q16,D149,"")</f>
        <v/>
      </c>
      <c r="R149" s="1071" t="str">
        <f>IF(A149=Q16,C149,"")</f>
        <v/>
      </c>
      <c r="S149" s="1072" t="str">
        <f>IF(ISTEXT(Q149),Q149,(Q149/Q22)*S22)</f>
        <v/>
      </c>
      <c r="T149" s="1062" t="str">
        <f>IF(A149=T16,D149,"")</f>
        <v/>
      </c>
      <c r="U149" s="1073" t="str">
        <f>IF(A149=T16,C149,"")</f>
        <v/>
      </c>
      <c r="V149" s="1074" t="str">
        <f>IF(ISTEXT(T149),T149,(T149/T22)*V22)</f>
        <v/>
      </c>
      <c r="W149" s="1062" t="str">
        <f>IF(A149=W16,D149,"")</f>
        <v/>
      </c>
      <c r="X149" s="1075" t="str">
        <f>IF(A149=W16,C149,"")</f>
        <v/>
      </c>
      <c r="Y149" s="1076" t="str">
        <f>IF(ISTEXT(W149),W149,(W149/W22)*Y22)</f>
        <v/>
      </c>
      <c r="Z149" s="1062" t="str">
        <f>IF(A149=Z16,D149,"")</f>
        <v/>
      </c>
      <c r="AA149" s="1077" t="str">
        <f>IF(A149=Z16,C149,"")</f>
        <v/>
      </c>
      <c r="AB149" s="1078" t="str">
        <f>IF(ISTEXT(Z149),Z149,(Z149/Z22)*AB22)</f>
        <v/>
      </c>
      <c r="AC149" s="1062" t="str">
        <f>IF(A149=AC16,D149,"")</f>
        <v/>
      </c>
      <c r="AD149" s="1079" t="str">
        <f>IF(A149=AC16,C149,"")</f>
        <v/>
      </c>
      <c r="AE149" s="1080" t="str">
        <f>IF(ISTEXT(AC149),AC149,(AC149/AC22)*AE22)</f>
        <v/>
      </c>
      <c r="AF149" s="1062" t="str">
        <f>IF(A149=AF16,D149,"")</f>
        <v/>
      </c>
      <c r="AG149" s="1081" t="str">
        <f>IF(A149=AF16,C149,"")</f>
        <v/>
      </c>
      <c r="AH149" s="1082" t="str">
        <f>IF(ISTEXT(AF149),AF149,(AF149/AF22)*AH22)</f>
        <v/>
      </c>
      <c r="AI149" s="1062" t="str">
        <f>IF(A149=AI16,D149,"")</f>
        <v/>
      </c>
      <c r="AJ149" s="1083" t="str">
        <f>IF(A149=AI16,C149,"")</f>
        <v/>
      </c>
      <c r="AK149" s="1084" t="str">
        <f>IF(ISTEXT(AI149),AI149,(AI149/AI22)*AK22)</f>
        <v/>
      </c>
      <c r="AL149" s="1062" t="str">
        <f>IF(A149=AL16,D149,"")</f>
        <v/>
      </c>
      <c r="AM149" s="1085" t="str">
        <f>IF(A149=AL16,C149,"")</f>
        <v/>
      </c>
      <c r="AN149" s="1086" t="str">
        <f>IF(ISTEXT(AL149),AL149,(AL149/AL22)*AN22)</f>
        <v/>
      </c>
      <c r="AO149" s="1062" t="str">
        <f>IF(A149=AO16,D149,"")</f>
        <v/>
      </c>
      <c r="AP149" s="1087" t="str">
        <f>IF(A149=AO16,C149,"")</f>
        <v/>
      </c>
      <c r="AQ149" s="1088" t="str">
        <f>IF(ISTEXT(AO149),AO149,(AO149/AO22)*AQ22)</f>
        <v/>
      </c>
      <c r="AR149" s="1062" t="str">
        <f>IF(A149=AR16,D149,"")</f>
        <v/>
      </c>
      <c r="AS149" s="1089" t="str">
        <f>IF(A149=AR16,C149,"")</f>
        <v/>
      </c>
      <c r="AT149" s="1090" t="str">
        <f>IF(ISTEXT(AR149),AR149,(AR149/AR22)*AT22)</f>
        <v/>
      </c>
      <c r="AU149" s="1062" t="str">
        <f>IF(A149=AU16,D149,"")</f>
        <v/>
      </c>
      <c r="AV149" s="1091" t="str">
        <f>IF(A149=AU16,C149,"")</f>
        <v/>
      </c>
      <c r="AW149" s="1092" t="str">
        <f>IF(ISTEXT(AU149),AU149,(AU149/AU22)*AW22)</f>
        <v/>
      </c>
    </row>
    <row r="150" spans="1:49" ht="18.75">
      <c r="A150" s="1058"/>
      <c r="B150" s="1352"/>
      <c r="C150" s="1409"/>
      <c r="D150" s="1410"/>
      <c r="E150" s="1062" t="str">
        <f>IF(A150=E16,D150,"")</f>
        <v/>
      </c>
      <c r="F150" s="1063" t="str">
        <f>IF(A150=E16,C150,"")</f>
        <v/>
      </c>
      <c r="G150" s="1064" t="str">
        <f>IF(ISTEXT(E150),E150,(E150/E22)*G22)</f>
        <v/>
      </c>
      <c r="H150" s="1062" t="str">
        <f>IF(A150=H16,D150,"")</f>
        <v/>
      </c>
      <c r="I150" s="1065" t="str">
        <f>IF(A150=H16,C150,"")</f>
        <v/>
      </c>
      <c r="J150" s="1066" t="str">
        <f>IF(ISTEXT(H150),H150,(H150/H22)*J22)</f>
        <v/>
      </c>
      <c r="K150" s="1062" t="str">
        <f>IF(A150=K16,D150,"")</f>
        <v/>
      </c>
      <c r="L150" s="1067" t="str">
        <f>IF(A150=K16,C150,"")</f>
        <v/>
      </c>
      <c r="M150" s="1068" t="str">
        <f>IF(ISTEXT(K150),K150,(K150/K22)*M22)</f>
        <v/>
      </c>
      <c r="N150" s="1062" t="str">
        <f>IF(A150=N16,D150,"")</f>
        <v/>
      </c>
      <c r="O150" s="1069" t="str">
        <f>IF(A150=N16,C150,"")</f>
        <v/>
      </c>
      <c r="P150" s="1070" t="str">
        <f>IF(ISTEXT(N150),N150,(N150/N22)*P22)</f>
        <v/>
      </c>
      <c r="Q150" s="1062" t="str">
        <f>IF(A150=Q16,D150,"")</f>
        <v/>
      </c>
      <c r="R150" s="1071" t="str">
        <f>IF(A150=Q16,C150,"")</f>
        <v/>
      </c>
      <c r="S150" s="1072" t="str">
        <f>IF(ISTEXT(Q150),Q150,(Q150/Q22)*S22)</f>
        <v/>
      </c>
      <c r="T150" s="1062" t="str">
        <f>IF(A150=T16,D150,"")</f>
        <v/>
      </c>
      <c r="U150" s="1073" t="str">
        <f>IF(A150=T16,C150,"")</f>
        <v/>
      </c>
      <c r="V150" s="1074" t="str">
        <f>IF(ISTEXT(T150),T150,(T150/T22)*V22)</f>
        <v/>
      </c>
      <c r="W150" s="1062" t="str">
        <f>IF(A150=W16,D150,"")</f>
        <v/>
      </c>
      <c r="X150" s="1075" t="str">
        <f>IF(A150=W16,C150,"")</f>
        <v/>
      </c>
      <c r="Y150" s="1076" t="str">
        <f>IF(ISTEXT(W150),W150,(W150/W22)*Y22)</f>
        <v/>
      </c>
      <c r="Z150" s="1062" t="str">
        <f>IF(A150=Z16,D150,"")</f>
        <v/>
      </c>
      <c r="AA150" s="1077" t="str">
        <f>IF(A150=Z16,C150,"")</f>
        <v/>
      </c>
      <c r="AB150" s="1078" t="str">
        <f>IF(ISTEXT(Z150),Z150,(Z150/Z22)*AB22)</f>
        <v/>
      </c>
      <c r="AC150" s="1062" t="str">
        <f>IF(A150=AC16,D150,"")</f>
        <v/>
      </c>
      <c r="AD150" s="1079" t="str">
        <f>IF(A150=AC16,C150,"")</f>
        <v/>
      </c>
      <c r="AE150" s="1080" t="str">
        <f>IF(ISTEXT(AC150),AC150,(AC150/AC22)*AE22)</f>
        <v/>
      </c>
      <c r="AF150" s="1062" t="str">
        <f>IF(A150=AF16,D150,"")</f>
        <v/>
      </c>
      <c r="AG150" s="1081" t="str">
        <f>IF(A150=AF16,C150,"")</f>
        <v/>
      </c>
      <c r="AH150" s="1082" t="str">
        <f>IF(ISTEXT(AF150),AF150,(AF150/AF22)*AH22)</f>
        <v/>
      </c>
      <c r="AI150" s="1062" t="str">
        <f>IF(A150=AI16,D150,"")</f>
        <v/>
      </c>
      <c r="AJ150" s="1083" t="str">
        <f>IF(A150=AI16,C150,"")</f>
        <v/>
      </c>
      <c r="AK150" s="1084" t="str">
        <f>IF(ISTEXT(AI150),AI150,(AI150/AI22)*AK22)</f>
        <v/>
      </c>
      <c r="AL150" s="1062" t="str">
        <f>IF(A150=AL16,D150,"")</f>
        <v/>
      </c>
      <c r="AM150" s="1085" t="str">
        <f>IF(A150=AL16,C150,"")</f>
        <v/>
      </c>
      <c r="AN150" s="1086" t="str">
        <f>IF(ISTEXT(AL150),AL150,(AL150/AL22)*AN22)</f>
        <v/>
      </c>
      <c r="AO150" s="1062" t="str">
        <f>IF(A150=AO16,D150,"")</f>
        <v/>
      </c>
      <c r="AP150" s="1087" t="str">
        <f>IF(A150=AO16,C150,"")</f>
        <v/>
      </c>
      <c r="AQ150" s="1088" t="str">
        <f>IF(ISTEXT(AO150),AO150,(AO150/AO22)*AQ22)</f>
        <v/>
      </c>
      <c r="AR150" s="1062" t="str">
        <f>IF(A150=AR16,D150,"")</f>
        <v/>
      </c>
      <c r="AS150" s="1089" t="str">
        <f>IF(A150=AR16,C150,"")</f>
        <v/>
      </c>
      <c r="AT150" s="1090" t="str">
        <f>IF(ISTEXT(AR150),AR150,(AR150/AR22)*AT22)</f>
        <v/>
      </c>
      <c r="AU150" s="1062" t="str">
        <f>IF(A150=AU16,D150,"")</f>
        <v/>
      </c>
      <c r="AV150" s="1091" t="str">
        <f>IF(A150=AU16,C150,"")</f>
        <v/>
      </c>
      <c r="AW150" s="1092" t="str">
        <f>IF(ISTEXT(AU150),AU150,(AU150/AU22)*AW22)</f>
        <v/>
      </c>
    </row>
    <row r="151" spans="1:49" ht="18.75">
      <c r="A151" s="1058"/>
      <c r="B151" s="1352"/>
      <c r="C151" s="1409"/>
      <c r="D151" s="1410"/>
      <c r="E151" s="1062" t="str">
        <f>IF(A151=E16,D151,"")</f>
        <v/>
      </c>
      <c r="F151" s="1063" t="str">
        <f>IF(A151=E16,C151,"")</f>
        <v/>
      </c>
      <c r="G151" s="1064" t="str">
        <f>IF(ISTEXT(E151),E151,(E151/E22)*G22)</f>
        <v/>
      </c>
      <c r="H151" s="1062" t="str">
        <f>IF(A151=H16,D151,"")</f>
        <v/>
      </c>
      <c r="I151" s="1065" t="str">
        <f>IF(A151=H16,C151,"")</f>
        <v/>
      </c>
      <c r="J151" s="1066" t="str">
        <f>IF(ISTEXT(H151),H151,(H151/H22)*J22)</f>
        <v/>
      </c>
      <c r="K151" s="1062" t="str">
        <f>IF(A151=K16,D151,"")</f>
        <v/>
      </c>
      <c r="L151" s="1067" t="str">
        <f>IF(A151=K16,C151,"")</f>
        <v/>
      </c>
      <c r="M151" s="1068" t="str">
        <f>IF(ISTEXT(K151),K151,(K151/K22)*M22)</f>
        <v/>
      </c>
      <c r="N151" s="1062" t="str">
        <f>IF(A151=N16,D151,"")</f>
        <v/>
      </c>
      <c r="O151" s="1069" t="str">
        <f>IF(A151=N16,C151,"")</f>
        <v/>
      </c>
      <c r="P151" s="1070" t="str">
        <f>IF(ISTEXT(N151),N151,(N151/N22)*P22)</f>
        <v/>
      </c>
      <c r="Q151" s="1062" t="str">
        <f>IF(A151=Q16,D151,"")</f>
        <v/>
      </c>
      <c r="R151" s="1071" t="str">
        <f>IF(A151=Q16,C151,"")</f>
        <v/>
      </c>
      <c r="S151" s="1072" t="str">
        <f>IF(ISTEXT(Q151),Q151,(Q151/Q22)*S22)</f>
        <v/>
      </c>
      <c r="T151" s="1062" t="str">
        <f>IF(A151=T16,D151,"")</f>
        <v/>
      </c>
      <c r="U151" s="1073" t="str">
        <f>IF(A151=T16,C151,"")</f>
        <v/>
      </c>
      <c r="V151" s="1074" t="str">
        <f>IF(ISTEXT(T151),T151,(T151/T22)*V22)</f>
        <v/>
      </c>
      <c r="W151" s="1062" t="str">
        <f>IF(A151=W16,D151,"")</f>
        <v/>
      </c>
      <c r="X151" s="1075" t="str">
        <f>IF(A151=W16,C151,"")</f>
        <v/>
      </c>
      <c r="Y151" s="1076" t="str">
        <f>IF(ISTEXT(W151),W151,(W151/W22)*Y22)</f>
        <v/>
      </c>
      <c r="Z151" s="1062" t="str">
        <f>IF(A151=Z16,D151,"")</f>
        <v/>
      </c>
      <c r="AA151" s="1077" t="str">
        <f>IF(A151=Z16,C151,"")</f>
        <v/>
      </c>
      <c r="AB151" s="1078" t="str">
        <f>IF(ISTEXT(Z151),Z151,(Z151/Z22)*AB22)</f>
        <v/>
      </c>
      <c r="AC151" s="1062" t="str">
        <f>IF(A151=AC16,D151,"")</f>
        <v/>
      </c>
      <c r="AD151" s="1079" t="str">
        <f>IF(A151=AC16,C151,"")</f>
        <v/>
      </c>
      <c r="AE151" s="1080" t="str">
        <f>IF(ISTEXT(AC151),AC151,(AC151/AC22)*AE22)</f>
        <v/>
      </c>
      <c r="AF151" s="1062" t="str">
        <f>IF(A151=AF16,D151,"")</f>
        <v/>
      </c>
      <c r="AG151" s="1081" t="str">
        <f>IF(A151=AF16,C151,"")</f>
        <v/>
      </c>
      <c r="AH151" s="1082" t="str">
        <f>IF(ISTEXT(AF151),AF151,(AF151/AF22)*AH22)</f>
        <v/>
      </c>
      <c r="AI151" s="1062" t="str">
        <f>IF(A151=AI16,D151,"")</f>
        <v/>
      </c>
      <c r="AJ151" s="1083" t="str">
        <f>IF(A151=AI16,C151,"")</f>
        <v/>
      </c>
      <c r="AK151" s="1084" t="str">
        <f>IF(ISTEXT(AI151),AI151,(AI151/AI22)*AK22)</f>
        <v/>
      </c>
      <c r="AL151" s="1062" t="str">
        <f>IF(A151=AL16,D151,"")</f>
        <v/>
      </c>
      <c r="AM151" s="1085" t="str">
        <f>IF(A151=AL16,C151,"")</f>
        <v/>
      </c>
      <c r="AN151" s="1086" t="str">
        <f>IF(ISTEXT(AL151),AL151,(AL151/AL22)*AN22)</f>
        <v/>
      </c>
      <c r="AO151" s="1062" t="str">
        <f>IF(A151=AO16,D151,"")</f>
        <v/>
      </c>
      <c r="AP151" s="1087" t="str">
        <f>IF(A151=AO16,C151,"")</f>
        <v/>
      </c>
      <c r="AQ151" s="1088" t="str">
        <f>IF(ISTEXT(AO151),AO151,(AO151/AO22)*AQ22)</f>
        <v/>
      </c>
      <c r="AR151" s="1062" t="str">
        <f>IF(A151=AR16,D151,"")</f>
        <v/>
      </c>
      <c r="AS151" s="1089" t="str">
        <f>IF(A151=AR16,C151,"")</f>
        <v/>
      </c>
      <c r="AT151" s="1090" t="str">
        <f>IF(ISTEXT(AR151),AR151,(AR151/AR22)*AT22)</f>
        <v/>
      </c>
      <c r="AU151" s="1062" t="str">
        <f>IF(A151=AU16,D151,"")</f>
        <v/>
      </c>
      <c r="AV151" s="1091" t="str">
        <f>IF(A151=AU16,C151,"")</f>
        <v/>
      </c>
      <c r="AW151" s="1092" t="str">
        <f>IF(ISTEXT(AU151),AU151,(AU151/AU22)*AW22)</f>
        <v/>
      </c>
    </row>
    <row r="152" spans="1:49" ht="18.75">
      <c r="A152" s="1058"/>
      <c r="B152" s="1352"/>
      <c r="C152" s="1409"/>
      <c r="D152" s="1410"/>
      <c r="E152" s="1062" t="str">
        <f>IF(A152=E16,D152,"")</f>
        <v/>
      </c>
      <c r="F152" s="1063" t="str">
        <f>IF(A152=E16,C152,"")</f>
        <v/>
      </c>
      <c r="G152" s="1064" t="str">
        <f>IF(ISTEXT(E152),E152,(E152/E22)*G22)</f>
        <v/>
      </c>
      <c r="H152" s="1062" t="str">
        <f>IF(A152=H16,D152,"")</f>
        <v/>
      </c>
      <c r="I152" s="1065" t="str">
        <f>IF(A152=H16,C152,"")</f>
        <v/>
      </c>
      <c r="J152" s="1066" t="str">
        <f>IF(ISTEXT(H152),H152,(H152/H22)*J22)</f>
        <v/>
      </c>
      <c r="K152" s="1062" t="str">
        <f>IF(A152=K16,D152,"")</f>
        <v/>
      </c>
      <c r="L152" s="1067" t="str">
        <f>IF(A152=K16,C152,"")</f>
        <v/>
      </c>
      <c r="M152" s="1068" t="str">
        <f>IF(ISTEXT(K152),K152,(K152/K22)*M22)</f>
        <v/>
      </c>
      <c r="N152" s="1062" t="str">
        <f>IF(A152=N16,D152,"")</f>
        <v/>
      </c>
      <c r="O152" s="1069" t="str">
        <f>IF(A152=N16,C152,"")</f>
        <v/>
      </c>
      <c r="P152" s="1070" t="str">
        <f>IF(ISTEXT(N152),N152,(N152/N22)*P22)</f>
        <v/>
      </c>
      <c r="Q152" s="1062" t="str">
        <f>IF(A152=Q16,D152,"")</f>
        <v/>
      </c>
      <c r="R152" s="1071" t="str">
        <f>IF(A152=Q16,C152,"")</f>
        <v/>
      </c>
      <c r="S152" s="1072" t="str">
        <f>IF(ISTEXT(Q152),Q152,(Q152/Q22)*S22)</f>
        <v/>
      </c>
      <c r="T152" s="1062" t="str">
        <f>IF(A152=T16,D152,"")</f>
        <v/>
      </c>
      <c r="U152" s="1073" t="str">
        <f>IF(A152=T16,C152,"")</f>
        <v/>
      </c>
      <c r="V152" s="1074" t="str">
        <f>IF(ISTEXT(T152),T152,(T152/T22)*V22)</f>
        <v/>
      </c>
      <c r="W152" s="1062" t="str">
        <f>IF(A152=W16,D152,"")</f>
        <v/>
      </c>
      <c r="X152" s="1075" t="str">
        <f>IF(A152=W16,C152,"")</f>
        <v/>
      </c>
      <c r="Y152" s="1076" t="str">
        <f>IF(ISTEXT(W152),W152,(W152/W22)*Y22)</f>
        <v/>
      </c>
      <c r="Z152" s="1062" t="str">
        <f>IF(A152=Z16,D152,"")</f>
        <v/>
      </c>
      <c r="AA152" s="1077" t="str">
        <f>IF(A152=Z16,C152,"")</f>
        <v/>
      </c>
      <c r="AB152" s="1078" t="str">
        <f>IF(ISTEXT(Z152),Z152,(Z152/Z22)*AB22)</f>
        <v/>
      </c>
      <c r="AC152" s="1062" t="str">
        <f>IF(A152=AC16,D152,"")</f>
        <v/>
      </c>
      <c r="AD152" s="1079" t="str">
        <f>IF(A152=AC16,C152,"")</f>
        <v/>
      </c>
      <c r="AE152" s="1080" t="str">
        <f>IF(ISTEXT(AC152),AC152,(AC152/AC22)*AE22)</f>
        <v/>
      </c>
      <c r="AF152" s="1062" t="str">
        <f>IF(A152=AF16,D152,"")</f>
        <v/>
      </c>
      <c r="AG152" s="1081" t="str">
        <f>IF(A152=AF16,C152,"")</f>
        <v/>
      </c>
      <c r="AH152" s="1082" t="str">
        <f>IF(ISTEXT(AF152),AF152,(AF152/AF22)*AH22)</f>
        <v/>
      </c>
      <c r="AI152" s="1062" t="str">
        <f>IF(A152=AI16,D152,"")</f>
        <v/>
      </c>
      <c r="AJ152" s="1083" t="str">
        <f>IF(A152=AI16,C152,"")</f>
        <v/>
      </c>
      <c r="AK152" s="1084" t="str">
        <f>IF(ISTEXT(AI152),AI152,(AI152/AI22)*AK22)</f>
        <v/>
      </c>
      <c r="AL152" s="1062" t="str">
        <f>IF(A152=AL16,D152,"")</f>
        <v/>
      </c>
      <c r="AM152" s="1085" t="str">
        <f>IF(A152=AL16,C152,"")</f>
        <v/>
      </c>
      <c r="AN152" s="1086" t="str">
        <f>IF(ISTEXT(AL152),AL152,(AL152/AL22)*AN22)</f>
        <v/>
      </c>
      <c r="AO152" s="1062" t="str">
        <f>IF(A152=AO16,D152,"")</f>
        <v/>
      </c>
      <c r="AP152" s="1087" t="str">
        <f>IF(A152=AO16,C152,"")</f>
        <v/>
      </c>
      <c r="AQ152" s="1088" t="str">
        <f>IF(ISTEXT(AO152),AO152,(AO152/AO22)*AQ22)</f>
        <v/>
      </c>
      <c r="AR152" s="1062" t="str">
        <f>IF(A152=AR16,D152,"")</f>
        <v/>
      </c>
      <c r="AS152" s="1089" t="str">
        <f>IF(A152=AR16,C152,"")</f>
        <v/>
      </c>
      <c r="AT152" s="1090" t="str">
        <f>IF(ISTEXT(AR152),AR152,(AR152/AR22)*AT22)</f>
        <v/>
      </c>
      <c r="AU152" s="1062" t="str">
        <f>IF(A152=AU16,D152,"")</f>
        <v/>
      </c>
      <c r="AV152" s="1091" t="str">
        <f>IF(A152=AU16,C152,"")</f>
        <v/>
      </c>
      <c r="AW152" s="1092" t="str">
        <f>IF(ISTEXT(AU152),AU152,(AU152/AU22)*AW22)</f>
        <v/>
      </c>
    </row>
    <row r="153" spans="1:49" ht="18.75">
      <c r="A153" s="1058"/>
      <c r="B153" s="1352"/>
      <c r="C153" s="1409"/>
      <c r="D153" s="1410"/>
      <c r="E153" s="1062" t="str">
        <f>IF(A153=E16,D153,"")</f>
        <v/>
      </c>
      <c r="F153" s="1063" t="str">
        <f>IF(A153=E16,C153,"")</f>
        <v/>
      </c>
      <c r="G153" s="1064" t="str">
        <f>IF(ISTEXT(E153),E153,(E153/E22)*G22)</f>
        <v/>
      </c>
      <c r="H153" s="1062" t="str">
        <f>IF(A153=H16,D153,"")</f>
        <v/>
      </c>
      <c r="I153" s="1065" t="str">
        <f>IF(A153=H16,C153,"")</f>
        <v/>
      </c>
      <c r="J153" s="1066" t="str">
        <f>IF(ISTEXT(H153),H153,(H153/H22)*J22)</f>
        <v/>
      </c>
      <c r="K153" s="1062" t="str">
        <f>IF(A153=K16,D153,"")</f>
        <v/>
      </c>
      <c r="L153" s="1067" t="str">
        <f>IF(A153=K16,C153,"")</f>
        <v/>
      </c>
      <c r="M153" s="1068" t="str">
        <f>IF(ISTEXT(K153),K153,(K153/K22)*M22)</f>
        <v/>
      </c>
      <c r="N153" s="1062" t="str">
        <f>IF(A153=N16,D153,"")</f>
        <v/>
      </c>
      <c r="O153" s="1069" t="str">
        <f>IF(A153=N16,C153,"")</f>
        <v/>
      </c>
      <c r="P153" s="1070" t="str">
        <f>IF(ISTEXT(N153),N153,(N153/N22)*P22)</f>
        <v/>
      </c>
      <c r="Q153" s="1062" t="str">
        <f>IF(A153=Q16,D153,"")</f>
        <v/>
      </c>
      <c r="R153" s="1071" t="str">
        <f>IF(A153=Q16,C153,"")</f>
        <v/>
      </c>
      <c r="S153" s="1072" t="str">
        <f>IF(ISTEXT(Q153),Q153,(Q153/Q22)*S22)</f>
        <v/>
      </c>
      <c r="T153" s="1062" t="str">
        <f>IF(A153=T16,D153,"")</f>
        <v/>
      </c>
      <c r="U153" s="1073" t="str">
        <f>IF(A153=T16,C153,"")</f>
        <v/>
      </c>
      <c r="V153" s="1074" t="str">
        <f>IF(ISTEXT(T153),T153,(T153/T22)*V22)</f>
        <v/>
      </c>
      <c r="W153" s="1062" t="str">
        <f>IF(A153=W16,D153,"")</f>
        <v/>
      </c>
      <c r="X153" s="1075" t="str">
        <f>IF(A153=W16,C153,"")</f>
        <v/>
      </c>
      <c r="Y153" s="1076" t="str">
        <f>IF(ISTEXT(W153),W153,(W153/W22)*Y22)</f>
        <v/>
      </c>
      <c r="Z153" s="1062" t="str">
        <f>IF(A153=Z16,D153,"")</f>
        <v/>
      </c>
      <c r="AA153" s="1077" t="str">
        <f>IF(A153=Z16,C153,"")</f>
        <v/>
      </c>
      <c r="AB153" s="1078" t="str">
        <f>IF(ISTEXT(Z153),Z153,(Z153/Z22)*AB22)</f>
        <v/>
      </c>
      <c r="AC153" s="1062" t="str">
        <f>IF(A153=AC16,D153,"")</f>
        <v/>
      </c>
      <c r="AD153" s="1079" t="str">
        <f>IF(A153=AC16,C153,"")</f>
        <v/>
      </c>
      <c r="AE153" s="1080" t="str">
        <f>IF(ISTEXT(AC153),AC153,(AC153/AC22)*AE22)</f>
        <v/>
      </c>
      <c r="AF153" s="1062" t="str">
        <f>IF(A153=AF16,D153,"")</f>
        <v/>
      </c>
      <c r="AG153" s="1081" t="str">
        <f>IF(A153=AF16,C153,"")</f>
        <v/>
      </c>
      <c r="AH153" s="1082" t="str">
        <f>IF(ISTEXT(AF153),AF153,(AF153/AF22)*AH22)</f>
        <v/>
      </c>
      <c r="AI153" s="1062" t="str">
        <f>IF(A153=AI16,D153,"")</f>
        <v/>
      </c>
      <c r="AJ153" s="1083" t="str">
        <f>IF(A153=AI16,C153,"")</f>
        <v/>
      </c>
      <c r="AK153" s="1084" t="str">
        <f>IF(ISTEXT(AI153),AI153,(AI153/AI22)*AK22)</f>
        <v/>
      </c>
      <c r="AL153" s="1062" t="str">
        <f>IF(A153=AL16,D153,"")</f>
        <v/>
      </c>
      <c r="AM153" s="1085" t="str">
        <f>IF(A153=AL16,C153,"")</f>
        <v/>
      </c>
      <c r="AN153" s="1086" t="str">
        <f>IF(ISTEXT(AL153),AL153,(AL153/AL22)*AN22)</f>
        <v/>
      </c>
      <c r="AO153" s="1062" t="str">
        <f>IF(A153=AO16,D153,"")</f>
        <v/>
      </c>
      <c r="AP153" s="1087" t="str">
        <f>IF(A153=AO16,C153,"")</f>
        <v/>
      </c>
      <c r="AQ153" s="1088" t="str">
        <f>IF(ISTEXT(AO153),AO153,(AO153/AO22)*AQ22)</f>
        <v/>
      </c>
      <c r="AR153" s="1062" t="str">
        <f>IF(A153=AR16,D153,"")</f>
        <v/>
      </c>
      <c r="AS153" s="1089" t="str">
        <f>IF(A153=AR16,C153,"")</f>
        <v/>
      </c>
      <c r="AT153" s="1090" t="str">
        <f>IF(ISTEXT(AR153),AR153,(AR153/AR22)*AT22)</f>
        <v/>
      </c>
      <c r="AU153" s="1062" t="str">
        <f>IF(A153=AU16,D153,"")</f>
        <v/>
      </c>
      <c r="AV153" s="1091" t="str">
        <f>IF(A153=AU16,C153,"")</f>
        <v/>
      </c>
      <c r="AW153" s="1092" t="str">
        <f>IF(ISTEXT(AU153),AU153,(AU153/AU22)*AW22)</f>
        <v/>
      </c>
    </row>
    <row r="154" spans="1:49" ht="18.75">
      <c r="A154" s="1058"/>
      <c r="B154" s="1352"/>
      <c r="C154" s="1409"/>
      <c r="D154" s="1410"/>
      <c r="E154" s="1062" t="str">
        <f>IF(A154=E16,D154,"")</f>
        <v/>
      </c>
      <c r="F154" s="1063" t="str">
        <f>IF(A154=E16,C154,"")</f>
        <v/>
      </c>
      <c r="G154" s="1064" t="str">
        <f>IF(ISTEXT(E154),E154,(E154/E22)*G22)</f>
        <v/>
      </c>
      <c r="H154" s="1062" t="str">
        <f>IF(A154=H16,D154,"")</f>
        <v/>
      </c>
      <c r="I154" s="1065" t="str">
        <f>IF(A154=H16,C154,"")</f>
        <v/>
      </c>
      <c r="J154" s="1066" t="str">
        <f>IF(ISTEXT(H154),H154,(H154/H22)*J22)</f>
        <v/>
      </c>
      <c r="K154" s="1062" t="str">
        <f>IF(A154=K16,D154,"")</f>
        <v/>
      </c>
      <c r="L154" s="1067" t="str">
        <f>IF(A154=K16,C154,"")</f>
        <v/>
      </c>
      <c r="M154" s="1068" t="str">
        <f>IF(ISTEXT(K154),K154,(K154/K22)*M22)</f>
        <v/>
      </c>
      <c r="N154" s="1062" t="str">
        <f>IF(A154=N16,D154,"")</f>
        <v/>
      </c>
      <c r="O154" s="1069" t="str">
        <f>IF(A154=N16,C154,"")</f>
        <v/>
      </c>
      <c r="P154" s="1070" t="str">
        <f>IF(ISTEXT(N154),N154,(N154/N22)*P22)</f>
        <v/>
      </c>
      <c r="Q154" s="1062" t="str">
        <f>IF(A154=Q16,D154,"")</f>
        <v/>
      </c>
      <c r="R154" s="1071" t="str">
        <f>IF(A154=Q16,C154,"")</f>
        <v/>
      </c>
      <c r="S154" s="1072" t="str">
        <f>IF(ISTEXT(Q154),Q154,(Q154/Q22)*S22)</f>
        <v/>
      </c>
      <c r="T154" s="1062" t="str">
        <f>IF(A154=T16,D154,"")</f>
        <v/>
      </c>
      <c r="U154" s="1073" t="str">
        <f>IF(A154=T16,C154,"")</f>
        <v/>
      </c>
      <c r="V154" s="1074" t="str">
        <f>IF(ISTEXT(T154),T154,(T154/T22)*V22)</f>
        <v/>
      </c>
      <c r="W154" s="1062" t="str">
        <f>IF(A154=W16,D154,"")</f>
        <v/>
      </c>
      <c r="X154" s="1075" t="str">
        <f>IF(A154=W16,C154,"")</f>
        <v/>
      </c>
      <c r="Y154" s="1076" t="str">
        <f>IF(ISTEXT(W154),W154,(W154/W22)*Y22)</f>
        <v/>
      </c>
      <c r="Z154" s="1062" t="str">
        <f>IF(A154=Z16,D154,"")</f>
        <v/>
      </c>
      <c r="AA154" s="1077" t="str">
        <f>IF(A154=Z16,C154,"")</f>
        <v/>
      </c>
      <c r="AB154" s="1078" t="str">
        <f>IF(ISTEXT(Z154),Z154,(Z154/Z22)*AB22)</f>
        <v/>
      </c>
      <c r="AC154" s="1062" t="str">
        <f>IF(A154=AC16,D154,"")</f>
        <v/>
      </c>
      <c r="AD154" s="1079" t="str">
        <f>IF(A154=AC16,C154,"")</f>
        <v/>
      </c>
      <c r="AE154" s="1080" t="str">
        <f>IF(ISTEXT(AC154),AC154,(AC154/AC22)*AE22)</f>
        <v/>
      </c>
      <c r="AF154" s="1062" t="str">
        <f>IF(A154=AF16,D154,"")</f>
        <v/>
      </c>
      <c r="AG154" s="1081" t="str">
        <f>IF(A154=AF16,C154,"")</f>
        <v/>
      </c>
      <c r="AH154" s="1082" t="str">
        <f>IF(ISTEXT(AF154),AF154,(AF154/AF22)*AH22)</f>
        <v/>
      </c>
      <c r="AI154" s="1062" t="str">
        <f>IF(A154=AI16,D154,"")</f>
        <v/>
      </c>
      <c r="AJ154" s="1083" t="str">
        <f>IF(A154=AI16,C154,"")</f>
        <v/>
      </c>
      <c r="AK154" s="1084" t="str">
        <f>IF(ISTEXT(AI154),AI154,(AI154/AI22)*AK22)</f>
        <v/>
      </c>
      <c r="AL154" s="1062" t="str">
        <f>IF(A154=AL16,D154,"")</f>
        <v/>
      </c>
      <c r="AM154" s="1085" t="str">
        <f>IF(A154=AL16,C154,"")</f>
        <v/>
      </c>
      <c r="AN154" s="1086" t="str">
        <f>IF(ISTEXT(AL154),AL154,(AL154/AL22)*AN22)</f>
        <v/>
      </c>
      <c r="AO154" s="1062" t="str">
        <f>IF(A154=AO16,D154,"")</f>
        <v/>
      </c>
      <c r="AP154" s="1087" t="str">
        <f>IF(A154=AO16,C154,"")</f>
        <v/>
      </c>
      <c r="AQ154" s="1088" t="str">
        <f>IF(ISTEXT(AO154),AO154,(AO154/AO22)*AQ22)</f>
        <v/>
      </c>
      <c r="AR154" s="1062" t="str">
        <f>IF(A154=AR16,D154,"")</f>
        <v/>
      </c>
      <c r="AS154" s="1089" t="str">
        <f>IF(A154=AR16,C154,"")</f>
        <v/>
      </c>
      <c r="AT154" s="1090" t="str">
        <f>IF(ISTEXT(AR154),AR154,(AR154/AR22)*AT22)</f>
        <v/>
      </c>
      <c r="AU154" s="1062" t="str">
        <f>IF(A154=AU16,D154,"")</f>
        <v/>
      </c>
      <c r="AV154" s="1091" t="str">
        <f>IF(A154=AU16,C154,"")</f>
        <v/>
      </c>
      <c r="AW154" s="1092" t="str">
        <f>IF(ISTEXT(AU154),AU154,(AU154/AU22)*AW22)</f>
        <v/>
      </c>
    </row>
    <row r="155" spans="1:49" ht="18.75">
      <c r="A155" s="1058"/>
      <c r="B155" s="1352"/>
      <c r="C155" s="1409"/>
      <c r="D155" s="1410"/>
      <c r="E155" s="1062" t="str">
        <f>IF(A155=E16,D155,"")</f>
        <v/>
      </c>
      <c r="F155" s="1063" t="str">
        <f>IF(A155=E16,C155,"")</f>
        <v/>
      </c>
      <c r="G155" s="1064" t="str">
        <f>IF(ISTEXT(E155),E155,(E155/E22)*G22)</f>
        <v/>
      </c>
      <c r="H155" s="1062" t="str">
        <f>IF(A155=H16,D155,"")</f>
        <v/>
      </c>
      <c r="I155" s="1065" t="str">
        <f>IF(A155=H16,C155,"")</f>
        <v/>
      </c>
      <c r="J155" s="1066" t="str">
        <f>IF(ISTEXT(H155),H155,(H155/H22)*J22)</f>
        <v/>
      </c>
      <c r="K155" s="1062" t="str">
        <f>IF(A155=K16,D155,"")</f>
        <v/>
      </c>
      <c r="L155" s="1067" t="str">
        <f>IF(A155=K16,C155,"")</f>
        <v/>
      </c>
      <c r="M155" s="1068" t="str">
        <f>IF(ISTEXT(K155),K155,(K155/K22)*M22)</f>
        <v/>
      </c>
      <c r="N155" s="1062" t="str">
        <f>IF(A155=N16,D155,"")</f>
        <v/>
      </c>
      <c r="O155" s="1069" t="str">
        <f>IF(A155=N16,C155,"")</f>
        <v/>
      </c>
      <c r="P155" s="1070" t="str">
        <f>IF(ISTEXT(N155),N155,(N155/N22)*P22)</f>
        <v/>
      </c>
      <c r="Q155" s="1062" t="str">
        <f>IF(A155=Q16,D155,"")</f>
        <v/>
      </c>
      <c r="R155" s="1071" t="str">
        <f>IF(A155=Q16,C155,"")</f>
        <v/>
      </c>
      <c r="S155" s="1072" t="str">
        <f>IF(ISTEXT(Q155),Q155,(Q155/Q22)*S22)</f>
        <v/>
      </c>
      <c r="T155" s="1062" t="str">
        <f>IF(A155=T16,D155,"")</f>
        <v/>
      </c>
      <c r="U155" s="1073" t="str">
        <f>IF(A155=T16,C155,"")</f>
        <v/>
      </c>
      <c r="V155" s="1074" t="str">
        <f>IF(ISTEXT(T155),T155,(T155/T22)*V22)</f>
        <v/>
      </c>
      <c r="W155" s="1062" t="str">
        <f>IF(A155=W16,D155,"")</f>
        <v/>
      </c>
      <c r="X155" s="1075" t="str">
        <f>IF(A155=W16,C155,"")</f>
        <v/>
      </c>
      <c r="Y155" s="1076" t="str">
        <f>IF(ISTEXT(W155),W155,(W155/W22)*Y22)</f>
        <v/>
      </c>
      <c r="Z155" s="1062" t="str">
        <f>IF(A155=Z16,D155,"")</f>
        <v/>
      </c>
      <c r="AA155" s="1077" t="str">
        <f>IF(A155=Z16,C155,"")</f>
        <v/>
      </c>
      <c r="AB155" s="1078" t="str">
        <f>IF(ISTEXT(Z155),Z155,(Z155/Z22)*AB22)</f>
        <v/>
      </c>
      <c r="AC155" s="1062" t="str">
        <f>IF(A155=AC16,D155,"")</f>
        <v/>
      </c>
      <c r="AD155" s="1079" t="str">
        <f>IF(A155=AC16,C155,"")</f>
        <v/>
      </c>
      <c r="AE155" s="1080" t="str">
        <f>IF(ISTEXT(AC155),AC155,(AC155/AC22)*AE22)</f>
        <v/>
      </c>
      <c r="AF155" s="1062" t="str">
        <f>IF(A155=AF16,D155,"")</f>
        <v/>
      </c>
      <c r="AG155" s="1081" t="str">
        <f>IF(A155=AF16,C155,"")</f>
        <v/>
      </c>
      <c r="AH155" s="1082" t="str">
        <f>IF(ISTEXT(AF155),AF155,(AF155/AF22)*AH22)</f>
        <v/>
      </c>
      <c r="AI155" s="1062" t="str">
        <f>IF(A155=AI16,D155,"")</f>
        <v/>
      </c>
      <c r="AJ155" s="1083" t="str">
        <f>IF(A155=AI16,C155,"")</f>
        <v/>
      </c>
      <c r="AK155" s="1084" t="str">
        <f>IF(ISTEXT(AI155),AI155,(AI155/AI22)*AK22)</f>
        <v/>
      </c>
      <c r="AL155" s="1062" t="str">
        <f>IF(A155=AL16,D155,"")</f>
        <v/>
      </c>
      <c r="AM155" s="1085" t="str">
        <f>IF(A155=AL16,C155,"")</f>
        <v/>
      </c>
      <c r="AN155" s="1086" t="str">
        <f>IF(ISTEXT(AL155),AL155,(AL155/AL22)*AN22)</f>
        <v/>
      </c>
      <c r="AO155" s="1062" t="str">
        <f>IF(A155=AO16,D155,"")</f>
        <v/>
      </c>
      <c r="AP155" s="1087" t="str">
        <f>IF(A155=AO16,C155,"")</f>
        <v/>
      </c>
      <c r="AQ155" s="1088" t="str">
        <f>IF(ISTEXT(AO155),AO155,(AO155/AO22)*AQ22)</f>
        <v/>
      </c>
      <c r="AR155" s="1062" t="str">
        <f>IF(A155=AR16,D155,"")</f>
        <v/>
      </c>
      <c r="AS155" s="1089" t="str">
        <f>IF(A155=AR16,C155,"")</f>
        <v/>
      </c>
      <c r="AT155" s="1090" t="str">
        <f>IF(ISTEXT(AR155),AR155,(AR155/AR22)*AT22)</f>
        <v/>
      </c>
      <c r="AU155" s="1062" t="str">
        <f>IF(A155=AU16,D155,"")</f>
        <v/>
      </c>
      <c r="AV155" s="1091" t="str">
        <f>IF(A155=AU16,C155,"")</f>
        <v/>
      </c>
      <c r="AW155" s="1092" t="str">
        <f>IF(ISTEXT(AU155),AU155,(AU155/AU22)*AW22)</f>
        <v/>
      </c>
    </row>
    <row r="156" spans="1:49" ht="18.75">
      <c r="A156" s="1058"/>
      <c r="B156" s="1352"/>
      <c r="C156" s="1409"/>
      <c r="D156" s="1410"/>
      <c r="E156" s="1062" t="str">
        <f>IF(A156=E16,D156,"")</f>
        <v/>
      </c>
      <c r="F156" s="1063" t="str">
        <f>IF(A156=E16,C156,"")</f>
        <v/>
      </c>
      <c r="G156" s="1064" t="str">
        <f>IF(ISTEXT(E156),E156,(E156/E22)*G22)</f>
        <v/>
      </c>
      <c r="H156" s="1062" t="str">
        <f>IF(A156=H16,D156,"")</f>
        <v/>
      </c>
      <c r="I156" s="1065" t="str">
        <f>IF(A156=H16,C156,"")</f>
        <v/>
      </c>
      <c r="J156" s="1066" t="str">
        <f>IF(ISTEXT(H156),H156,(H156/H22)*J22)</f>
        <v/>
      </c>
      <c r="K156" s="1062" t="str">
        <f>IF(A156=K16,D156,"")</f>
        <v/>
      </c>
      <c r="L156" s="1067" t="str">
        <f>IF(A156=K16,C156,"")</f>
        <v/>
      </c>
      <c r="M156" s="1068" t="str">
        <f>IF(ISTEXT(K156),K156,(K156/K22)*M22)</f>
        <v/>
      </c>
      <c r="N156" s="1062" t="str">
        <f>IF(A156=N16,D156,"")</f>
        <v/>
      </c>
      <c r="O156" s="1069" t="str">
        <f>IF(A156=N16,C156,"")</f>
        <v/>
      </c>
      <c r="P156" s="1070" t="str">
        <f>IF(ISTEXT(N156),N156,(N156/N22)*P22)</f>
        <v/>
      </c>
      <c r="Q156" s="1062" t="str">
        <f>IF(A156=Q16,D156,"")</f>
        <v/>
      </c>
      <c r="R156" s="1071" t="str">
        <f>IF(A156=Q16,C156,"")</f>
        <v/>
      </c>
      <c r="S156" s="1072" t="str">
        <f>IF(ISTEXT(Q156),Q156,(Q156/Q22)*S22)</f>
        <v/>
      </c>
      <c r="T156" s="1062" t="str">
        <f>IF(A156=T16,D156,"")</f>
        <v/>
      </c>
      <c r="U156" s="1073" t="str">
        <f>IF(A156=T16,C156,"")</f>
        <v/>
      </c>
      <c r="V156" s="1074" t="str">
        <f>IF(ISTEXT(T156),T156,(T156/T22)*V22)</f>
        <v/>
      </c>
      <c r="W156" s="1062" t="str">
        <f>IF(A156=W16,D156,"")</f>
        <v/>
      </c>
      <c r="X156" s="1075" t="str">
        <f>IF(A156=W16,C156,"")</f>
        <v/>
      </c>
      <c r="Y156" s="1076" t="str">
        <f>IF(ISTEXT(W156),W156,(W156/W22)*Y22)</f>
        <v/>
      </c>
      <c r="Z156" s="1062" t="str">
        <f>IF(A156=Z16,D156,"")</f>
        <v/>
      </c>
      <c r="AA156" s="1077" t="str">
        <f>IF(A156=Z16,C156,"")</f>
        <v/>
      </c>
      <c r="AB156" s="1078" t="str">
        <f>IF(ISTEXT(Z156),Z156,(Z156/Z22)*AB22)</f>
        <v/>
      </c>
      <c r="AC156" s="1062" t="str">
        <f>IF(A156=AC16,D156,"")</f>
        <v/>
      </c>
      <c r="AD156" s="1079" t="str">
        <f>IF(A156=AC16,C156,"")</f>
        <v/>
      </c>
      <c r="AE156" s="1080" t="str">
        <f>IF(ISTEXT(AC156),AC156,(AC156/AC22)*AE22)</f>
        <v/>
      </c>
      <c r="AF156" s="1062" t="str">
        <f>IF(A156=AF16,D156,"")</f>
        <v/>
      </c>
      <c r="AG156" s="1081" t="str">
        <f>IF(A156=AF16,C156,"")</f>
        <v/>
      </c>
      <c r="AH156" s="1082" t="str">
        <f>IF(ISTEXT(AF156),AF156,(AF156/AF22)*AH22)</f>
        <v/>
      </c>
      <c r="AI156" s="1062" t="str">
        <f>IF(A156=AI16,D156,"")</f>
        <v/>
      </c>
      <c r="AJ156" s="1083" t="str">
        <f>IF(A156=AI16,C156,"")</f>
        <v/>
      </c>
      <c r="AK156" s="1084" t="str">
        <f>IF(ISTEXT(AI156),AI156,(AI156/AI22)*AK22)</f>
        <v/>
      </c>
      <c r="AL156" s="1062" t="str">
        <f>IF(A156=AL16,D156,"")</f>
        <v/>
      </c>
      <c r="AM156" s="1085" t="str">
        <f>IF(A156=AL16,C156,"")</f>
        <v/>
      </c>
      <c r="AN156" s="1086" t="str">
        <f>IF(ISTEXT(AL156),AL156,(AL156/AL22)*AN22)</f>
        <v/>
      </c>
      <c r="AO156" s="1062" t="str">
        <f>IF(A156=AO16,D156,"")</f>
        <v/>
      </c>
      <c r="AP156" s="1087" t="str">
        <f>IF(A156=AO16,C156,"")</f>
        <v/>
      </c>
      <c r="AQ156" s="1088" t="str">
        <f>IF(ISTEXT(AO156),AO156,(AO156/AO22)*AQ22)</f>
        <v/>
      </c>
      <c r="AR156" s="1062" t="str">
        <f>IF(A156=AR16,D156,"")</f>
        <v/>
      </c>
      <c r="AS156" s="1089" t="str">
        <f>IF(A156=AR16,C156,"")</f>
        <v/>
      </c>
      <c r="AT156" s="1090" t="str">
        <f>IF(ISTEXT(AR156),AR156,(AR156/AR22)*AT22)</f>
        <v/>
      </c>
      <c r="AU156" s="1062" t="str">
        <f>IF(A156=AU16,D156,"")</f>
        <v/>
      </c>
      <c r="AV156" s="1091" t="str">
        <f>IF(A156=AU16,C156,"")</f>
        <v/>
      </c>
      <c r="AW156" s="1092" t="str">
        <f>IF(ISTEXT(AU156),AU156,(AU156/AU22)*AW22)</f>
        <v/>
      </c>
    </row>
    <row r="157" spans="1:49" ht="18.75">
      <c r="A157" s="1058"/>
      <c r="B157" s="1352"/>
      <c r="C157" s="1409"/>
      <c r="D157" s="1410"/>
      <c r="E157" s="1062" t="str">
        <f>IF(A157=E16,D157,"")</f>
        <v/>
      </c>
      <c r="F157" s="1063" t="str">
        <f>IF(A157=E16,C157,"")</f>
        <v/>
      </c>
      <c r="G157" s="1064" t="str">
        <f>IF(ISTEXT(E157),E157,(E157/E22)*G22)</f>
        <v/>
      </c>
      <c r="H157" s="1062" t="str">
        <f>IF(A157=H16,D157,"")</f>
        <v/>
      </c>
      <c r="I157" s="1065" t="str">
        <f>IF(A157=H16,C157,"")</f>
        <v/>
      </c>
      <c r="J157" s="1066" t="str">
        <f>IF(ISTEXT(H157),H157,(H157/H22)*J22)</f>
        <v/>
      </c>
      <c r="K157" s="1062" t="str">
        <f>IF(A157=K16,D157,"")</f>
        <v/>
      </c>
      <c r="L157" s="1067" t="str">
        <f>IF(A157=K16,C157,"")</f>
        <v/>
      </c>
      <c r="M157" s="1068" t="str">
        <f>IF(ISTEXT(K157),K157,(K157/K22)*M22)</f>
        <v/>
      </c>
      <c r="N157" s="1062" t="str">
        <f>IF(A157=N16,D157,"")</f>
        <v/>
      </c>
      <c r="O157" s="1069" t="str">
        <f>IF(A157=N16,C157,"")</f>
        <v/>
      </c>
      <c r="P157" s="1070" t="str">
        <f>IF(ISTEXT(N157),N157,(N157/N22)*P22)</f>
        <v/>
      </c>
      <c r="Q157" s="1062" t="str">
        <f>IF(A157=Q16,D157,"")</f>
        <v/>
      </c>
      <c r="R157" s="1071" t="str">
        <f>IF(A157=Q16,C157,"")</f>
        <v/>
      </c>
      <c r="S157" s="1072" t="str">
        <f>IF(ISTEXT(Q157),Q157,(Q157/Q22)*S22)</f>
        <v/>
      </c>
      <c r="T157" s="1062" t="str">
        <f>IF(A157=T16,D157,"")</f>
        <v/>
      </c>
      <c r="U157" s="1073" t="str">
        <f>IF(A157=T16,C157,"")</f>
        <v/>
      </c>
      <c r="V157" s="1074" t="str">
        <f>IF(ISTEXT(T157),T157,(T157/T22)*V22)</f>
        <v/>
      </c>
      <c r="W157" s="1062" t="str">
        <f>IF(A157=W16,D157,"")</f>
        <v/>
      </c>
      <c r="X157" s="1075" t="str">
        <f>IF(A157=W16,C157,"")</f>
        <v/>
      </c>
      <c r="Y157" s="1076" t="str">
        <f>IF(ISTEXT(W157),W157,(W157/W22)*Y22)</f>
        <v/>
      </c>
      <c r="Z157" s="1062" t="str">
        <f>IF(A157=Z16,D157,"")</f>
        <v/>
      </c>
      <c r="AA157" s="1077" t="str">
        <f>IF(A157=Z16,C157,"")</f>
        <v/>
      </c>
      <c r="AB157" s="1078" t="str">
        <f>IF(ISTEXT(Z157),Z157,(Z157/Z22)*AB22)</f>
        <v/>
      </c>
      <c r="AC157" s="1062" t="str">
        <f>IF(A157=AC16,D157,"")</f>
        <v/>
      </c>
      <c r="AD157" s="1079" t="str">
        <f>IF(A157=AC16,C157,"")</f>
        <v/>
      </c>
      <c r="AE157" s="1080" t="str">
        <f>IF(ISTEXT(AC157),AC157,(AC157/AC22)*AE22)</f>
        <v/>
      </c>
      <c r="AF157" s="1062" t="str">
        <f>IF(A157=AF16,D157,"")</f>
        <v/>
      </c>
      <c r="AG157" s="1081" t="str">
        <f>IF(A157=AF16,C157,"")</f>
        <v/>
      </c>
      <c r="AH157" s="1082" t="str">
        <f>IF(ISTEXT(AF157),AF157,(AF157/AF22)*AH22)</f>
        <v/>
      </c>
      <c r="AI157" s="1062" t="str">
        <f>IF(A157=AI16,D157,"")</f>
        <v/>
      </c>
      <c r="AJ157" s="1083" t="str">
        <f>IF(A157=AI16,C157,"")</f>
        <v/>
      </c>
      <c r="AK157" s="1084" t="str">
        <f>IF(ISTEXT(AI157),AI157,(AI157/AI22)*AK22)</f>
        <v/>
      </c>
      <c r="AL157" s="1062" t="str">
        <f>IF(A157=AL16,D157,"")</f>
        <v/>
      </c>
      <c r="AM157" s="1085" t="str">
        <f>IF(A157=AL16,C157,"")</f>
        <v/>
      </c>
      <c r="AN157" s="1086" t="str">
        <f>IF(ISTEXT(AL157),AL157,(AL157/AL22)*AN22)</f>
        <v/>
      </c>
      <c r="AO157" s="1062" t="str">
        <f>IF(A157=AO16,D157,"")</f>
        <v/>
      </c>
      <c r="AP157" s="1087" t="str">
        <f>IF(A157=AO16,C157,"")</f>
        <v/>
      </c>
      <c r="AQ157" s="1088" t="str">
        <f>IF(ISTEXT(AO157),AO157,(AO157/AO22)*AQ22)</f>
        <v/>
      </c>
      <c r="AR157" s="1062" t="str">
        <f>IF(A157=AR16,D157,"")</f>
        <v/>
      </c>
      <c r="AS157" s="1089" t="str">
        <f>IF(A157=AR16,C157,"")</f>
        <v/>
      </c>
      <c r="AT157" s="1090" t="str">
        <f>IF(ISTEXT(AR157),AR157,(AR157/AR22)*AT22)</f>
        <v/>
      </c>
      <c r="AU157" s="1062" t="str">
        <f>IF(A157=AU16,D157,"")</f>
        <v/>
      </c>
      <c r="AV157" s="1091" t="str">
        <f>IF(A157=AU16,C157,"")</f>
        <v/>
      </c>
      <c r="AW157" s="1092" t="str">
        <f>IF(ISTEXT(AU157),AU157,(AU157/AU22)*AW22)</f>
        <v/>
      </c>
    </row>
    <row r="158" spans="1:49" ht="18.75">
      <c r="A158" s="1058"/>
      <c r="B158" s="1352"/>
      <c r="C158" s="1409"/>
      <c r="D158" s="1410"/>
      <c r="E158" s="1062" t="str">
        <f>IF(A158=E16,D158,"")</f>
        <v/>
      </c>
      <c r="F158" s="1063" t="str">
        <f>IF(A158=E16,C158,"")</f>
        <v/>
      </c>
      <c r="G158" s="1064" t="str">
        <f>IF(ISTEXT(E158),E158,(E158/E22)*G22)</f>
        <v/>
      </c>
      <c r="H158" s="1062" t="str">
        <f>IF(A158=H16,D158,"")</f>
        <v/>
      </c>
      <c r="I158" s="1065" t="str">
        <f>IF(A158=H16,C158,"")</f>
        <v/>
      </c>
      <c r="J158" s="1066" t="str">
        <f>IF(ISTEXT(H158),H158,(H158/H22)*J22)</f>
        <v/>
      </c>
      <c r="K158" s="1062" t="str">
        <f>IF(A158=K16,D158,"")</f>
        <v/>
      </c>
      <c r="L158" s="1067" t="str">
        <f>IF(A158=K16,C158,"")</f>
        <v/>
      </c>
      <c r="M158" s="1068" t="str">
        <f>IF(ISTEXT(K158),K158,(K158/K22)*M22)</f>
        <v/>
      </c>
      <c r="N158" s="1062" t="str">
        <f>IF(A158=N16,D158,"")</f>
        <v/>
      </c>
      <c r="O158" s="1069" t="str">
        <f>IF(A158=N16,C158,"")</f>
        <v/>
      </c>
      <c r="P158" s="1070" t="str">
        <f>IF(ISTEXT(N158),N158,(N158/N22)*P22)</f>
        <v/>
      </c>
      <c r="Q158" s="1062" t="str">
        <f>IF(A158=Q16,D158,"")</f>
        <v/>
      </c>
      <c r="R158" s="1071" t="str">
        <f>IF(A158=Q16,C158,"")</f>
        <v/>
      </c>
      <c r="S158" s="1072" t="str">
        <f>IF(ISTEXT(Q158),Q158,(Q158/Q22)*S22)</f>
        <v/>
      </c>
      <c r="T158" s="1062" t="str">
        <f>IF(A158=T16,D158,"")</f>
        <v/>
      </c>
      <c r="U158" s="1073" t="str">
        <f>IF(A158=T16,C158,"")</f>
        <v/>
      </c>
      <c r="V158" s="1074" t="str">
        <f>IF(ISTEXT(T158),T158,(T158/T22)*V22)</f>
        <v/>
      </c>
      <c r="W158" s="1062" t="str">
        <f>IF(A158=W16,D158,"")</f>
        <v/>
      </c>
      <c r="X158" s="1075" t="str">
        <f>IF(A158=W16,C158,"")</f>
        <v/>
      </c>
      <c r="Y158" s="1076" t="str">
        <f>IF(ISTEXT(W158),W158,(W158/W22)*Y22)</f>
        <v/>
      </c>
      <c r="Z158" s="1062" t="str">
        <f>IF(A158=Z16,D158,"")</f>
        <v/>
      </c>
      <c r="AA158" s="1077" t="str">
        <f>IF(A158=Z16,C158,"")</f>
        <v/>
      </c>
      <c r="AB158" s="1078" t="str">
        <f>IF(ISTEXT(Z158),Z158,(Z158/Z22)*AB22)</f>
        <v/>
      </c>
      <c r="AC158" s="1062" t="str">
        <f>IF(A158=AC16,D158,"")</f>
        <v/>
      </c>
      <c r="AD158" s="1079" t="str">
        <f>IF(A158=AC16,C158,"")</f>
        <v/>
      </c>
      <c r="AE158" s="1080" t="str">
        <f>IF(ISTEXT(AC158),AC158,(AC158/AC22)*AE22)</f>
        <v/>
      </c>
      <c r="AF158" s="1062" t="str">
        <f>IF(A158=AF16,D158,"")</f>
        <v/>
      </c>
      <c r="AG158" s="1081" t="str">
        <f>IF(A158=AF16,C158,"")</f>
        <v/>
      </c>
      <c r="AH158" s="1082" t="str">
        <f>IF(ISTEXT(AF158),AF158,(AF158/AF22)*AH22)</f>
        <v/>
      </c>
      <c r="AI158" s="1062" t="str">
        <f>IF(A158=AI16,D158,"")</f>
        <v/>
      </c>
      <c r="AJ158" s="1083" t="str">
        <f>IF(A158=AI16,C158,"")</f>
        <v/>
      </c>
      <c r="AK158" s="1084" t="str">
        <f>IF(ISTEXT(AI158),AI158,(AI158/AI22)*AK22)</f>
        <v/>
      </c>
      <c r="AL158" s="1062" t="str">
        <f>IF(A158=AL16,D158,"")</f>
        <v/>
      </c>
      <c r="AM158" s="1085" t="str">
        <f>IF(A158=AL16,C158,"")</f>
        <v/>
      </c>
      <c r="AN158" s="1086" t="str">
        <f>IF(ISTEXT(AL158),AL158,(AL158/AL22)*AN22)</f>
        <v/>
      </c>
      <c r="AO158" s="1062" t="str">
        <f>IF(A158=AO16,D158,"")</f>
        <v/>
      </c>
      <c r="AP158" s="1087" t="str">
        <f>IF(A158=AO16,C158,"")</f>
        <v/>
      </c>
      <c r="AQ158" s="1088" t="str">
        <f>IF(ISTEXT(AO158),AO158,(AO158/AO22)*AQ22)</f>
        <v/>
      </c>
      <c r="AR158" s="1062" t="str">
        <f>IF(A158=AR16,D158,"")</f>
        <v/>
      </c>
      <c r="AS158" s="1089" t="str">
        <f>IF(A158=AR16,C158,"")</f>
        <v/>
      </c>
      <c r="AT158" s="1090" t="str">
        <f>IF(ISTEXT(AR158),AR158,(AR158/AR22)*AT22)</f>
        <v/>
      </c>
      <c r="AU158" s="1062" t="str">
        <f>IF(A158=AU16,D158,"")</f>
        <v/>
      </c>
      <c r="AV158" s="1091" t="str">
        <f>IF(A158=AU16,C158,"")</f>
        <v/>
      </c>
      <c r="AW158" s="1092" t="str">
        <f>IF(ISTEXT(AU158),AU158,(AU158/AU22)*AW22)</f>
        <v/>
      </c>
    </row>
    <row r="159" spans="1:49" ht="18.75">
      <c r="A159" s="1058"/>
      <c r="B159" s="1352"/>
      <c r="C159" s="1409"/>
      <c r="D159" s="1410"/>
      <c r="E159" s="1062" t="str">
        <f>IF(A159=E16,D159,"")</f>
        <v/>
      </c>
      <c r="F159" s="1063" t="str">
        <f>IF(A159=E16,C159,"")</f>
        <v/>
      </c>
      <c r="G159" s="1064" t="str">
        <f>IF(ISTEXT(E159),E159,(E159/E22)*G22)</f>
        <v/>
      </c>
      <c r="H159" s="1062" t="str">
        <f>IF(A159=H16,D159,"")</f>
        <v/>
      </c>
      <c r="I159" s="1065" t="str">
        <f>IF(A159=H16,C159,"")</f>
        <v/>
      </c>
      <c r="J159" s="1066" t="str">
        <f>IF(ISTEXT(H159),H159,(H159/H22)*J22)</f>
        <v/>
      </c>
      <c r="K159" s="1062" t="str">
        <f>IF(A159=K16,D159,"")</f>
        <v/>
      </c>
      <c r="L159" s="1067" t="str">
        <f>IF(A159=K16,C159,"")</f>
        <v/>
      </c>
      <c r="M159" s="1068" t="str">
        <f>IF(ISTEXT(K159),K159,(K159/K22)*M22)</f>
        <v/>
      </c>
      <c r="N159" s="1062" t="str">
        <f>IF(A159=N16,D159,"")</f>
        <v/>
      </c>
      <c r="O159" s="1069" t="str">
        <f>IF(A159=N16,C159,"")</f>
        <v/>
      </c>
      <c r="P159" s="1070" t="str">
        <f>IF(ISTEXT(N159),N159,(N159/N22)*P22)</f>
        <v/>
      </c>
      <c r="Q159" s="1062" t="str">
        <f>IF(A159=Q16,D159,"")</f>
        <v/>
      </c>
      <c r="R159" s="1071" t="str">
        <f>IF(A159=Q16,C159,"")</f>
        <v/>
      </c>
      <c r="S159" s="1072" t="str">
        <f>IF(ISTEXT(Q159),Q159,(Q159/Q22)*S22)</f>
        <v/>
      </c>
      <c r="T159" s="1062" t="str">
        <f>IF(A159=T16,D159,"")</f>
        <v/>
      </c>
      <c r="U159" s="1073" t="str">
        <f>IF(A159=T16,C159,"")</f>
        <v/>
      </c>
      <c r="V159" s="1074" t="str">
        <f>IF(ISTEXT(T159),T159,(T159/T22)*V22)</f>
        <v/>
      </c>
      <c r="W159" s="1062" t="str">
        <f>IF(A159=W16,D159,"")</f>
        <v/>
      </c>
      <c r="X159" s="1075" t="str">
        <f>IF(A159=W16,C159,"")</f>
        <v/>
      </c>
      <c r="Y159" s="1076" t="str">
        <f>IF(ISTEXT(W159),W159,(W159/W22)*Y22)</f>
        <v/>
      </c>
      <c r="Z159" s="1062" t="str">
        <f>IF(A159=Z16,D159,"")</f>
        <v/>
      </c>
      <c r="AA159" s="1077" t="str">
        <f>IF(A159=Z16,C159,"")</f>
        <v/>
      </c>
      <c r="AB159" s="1078" t="str">
        <f>IF(ISTEXT(Z159),Z159,(Z159/Z22)*AB22)</f>
        <v/>
      </c>
      <c r="AC159" s="1062" t="str">
        <f>IF(A159=AC16,D159,"")</f>
        <v/>
      </c>
      <c r="AD159" s="1079" t="str">
        <f>IF(A159=AC16,C159,"")</f>
        <v/>
      </c>
      <c r="AE159" s="1080" t="str">
        <f>IF(ISTEXT(AC159),AC159,(AC159/AC22)*AE22)</f>
        <v/>
      </c>
      <c r="AF159" s="1062" t="str">
        <f>IF(A159=AF16,D159,"")</f>
        <v/>
      </c>
      <c r="AG159" s="1081" t="str">
        <f>IF(A159=AF16,C159,"")</f>
        <v/>
      </c>
      <c r="AH159" s="1082" t="str">
        <f>IF(ISTEXT(AF159),AF159,(AF159/AF22)*AH22)</f>
        <v/>
      </c>
      <c r="AI159" s="1062" t="str">
        <f>IF(A159=AI16,D159,"")</f>
        <v/>
      </c>
      <c r="AJ159" s="1083" t="str">
        <f>IF(A159=AI16,C159,"")</f>
        <v/>
      </c>
      <c r="AK159" s="1084" t="str">
        <f>IF(ISTEXT(AI159),AI159,(AI159/AI22)*AK22)</f>
        <v/>
      </c>
      <c r="AL159" s="1062" t="str">
        <f>IF(A159=AL16,D159,"")</f>
        <v/>
      </c>
      <c r="AM159" s="1085" t="str">
        <f>IF(A159=AL16,C159,"")</f>
        <v/>
      </c>
      <c r="AN159" s="1086" t="str">
        <f>IF(ISTEXT(AL159),AL159,(AL159/AL22)*AN22)</f>
        <v/>
      </c>
      <c r="AO159" s="1062" t="str">
        <f>IF(A159=AO16,D159,"")</f>
        <v/>
      </c>
      <c r="AP159" s="1087" t="str">
        <f>IF(A159=AO16,C159,"")</f>
        <v/>
      </c>
      <c r="AQ159" s="1088" t="str">
        <f>IF(ISTEXT(AO159),AO159,(AO159/AO22)*AQ22)</f>
        <v/>
      </c>
      <c r="AR159" s="1062" t="str">
        <f>IF(A159=AR16,D159,"")</f>
        <v/>
      </c>
      <c r="AS159" s="1089" t="str">
        <f>IF(A159=AR16,C159,"")</f>
        <v/>
      </c>
      <c r="AT159" s="1090" t="str">
        <f>IF(ISTEXT(AR159),AR159,(AR159/AR22)*AT22)</f>
        <v/>
      </c>
      <c r="AU159" s="1062" t="str">
        <f>IF(A159=AU16,D159,"")</f>
        <v/>
      </c>
      <c r="AV159" s="1091" t="str">
        <f>IF(A159=AU16,C159,"")</f>
        <v/>
      </c>
      <c r="AW159" s="1092" t="str">
        <f>IF(ISTEXT(AU159),AU159,(AU159/AU22)*AW22)</f>
        <v/>
      </c>
    </row>
    <row r="160" spans="1:49" ht="18.75">
      <c r="A160" s="1058"/>
      <c r="B160" s="1352"/>
      <c r="C160" s="1409"/>
      <c r="D160" s="1410"/>
      <c r="E160" s="1062" t="str">
        <f>IF(A160=E16,D160,"")</f>
        <v/>
      </c>
      <c r="F160" s="1063" t="str">
        <f>IF(A160=E16,C160,"")</f>
        <v/>
      </c>
      <c r="G160" s="1064" t="str">
        <f>IF(ISTEXT(E160),E160,(E160/E22)*G22)</f>
        <v/>
      </c>
      <c r="H160" s="1062" t="str">
        <f>IF(A160=H16,D160,"")</f>
        <v/>
      </c>
      <c r="I160" s="1065" t="str">
        <f>IF(A160=H16,C160,"")</f>
        <v/>
      </c>
      <c r="J160" s="1066" t="str">
        <f>IF(ISTEXT(H160),H160,(H160/H22)*J22)</f>
        <v/>
      </c>
      <c r="K160" s="1062" t="str">
        <f>IF(A160=K16,D160,"")</f>
        <v/>
      </c>
      <c r="L160" s="1067" t="str">
        <f>IF(A160=K16,C160,"")</f>
        <v/>
      </c>
      <c r="M160" s="1068" t="str">
        <f>IF(ISTEXT(K160),K160,(K160/K22)*M22)</f>
        <v/>
      </c>
      <c r="N160" s="1062" t="str">
        <f>IF(A160=N16,D160,"")</f>
        <v/>
      </c>
      <c r="O160" s="1069" t="str">
        <f>IF(A160=N16,C160,"")</f>
        <v/>
      </c>
      <c r="P160" s="1070" t="str">
        <f>IF(ISTEXT(N160),N160,(N160/N22)*P22)</f>
        <v/>
      </c>
      <c r="Q160" s="1062" t="str">
        <f>IF(A160=Q16,D160,"")</f>
        <v/>
      </c>
      <c r="R160" s="1071" t="str">
        <f>IF(A160=Q16,C160,"")</f>
        <v/>
      </c>
      <c r="S160" s="1072" t="str">
        <f>IF(ISTEXT(Q160),Q160,(Q160/Q22)*S22)</f>
        <v/>
      </c>
      <c r="T160" s="1062" t="str">
        <f>IF(A160=T16,D160,"")</f>
        <v/>
      </c>
      <c r="U160" s="1073" t="str">
        <f>IF(A160=T16,C160,"")</f>
        <v/>
      </c>
      <c r="V160" s="1074" t="str">
        <f>IF(ISTEXT(T160),T160,(T160/T22)*V22)</f>
        <v/>
      </c>
      <c r="W160" s="1062" t="str">
        <f>IF(A160=W16,D160,"")</f>
        <v/>
      </c>
      <c r="X160" s="1075" t="str">
        <f>IF(A160=W16,C160,"")</f>
        <v/>
      </c>
      <c r="Y160" s="1076" t="str">
        <f>IF(ISTEXT(W160),W160,(W160/W22)*Y22)</f>
        <v/>
      </c>
      <c r="Z160" s="1062" t="str">
        <f>IF(A160=Z16,D160,"")</f>
        <v/>
      </c>
      <c r="AA160" s="1077" t="str">
        <f>IF(A160=Z16,C160,"")</f>
        <v/>
      </c>
      <c r="AB160" s="1078" t="str">
        <f>IF(ISTEXT(Z160),Z160,(Z160/Z22)*AB22)</f>
        <v/>
      </c>
      <c r="AC160" s="1062" t="str">
        <f>IF(A160=AC16,D160,"")</f>
        <v/>
      </c>
      <c r="AD160" s="1079" t="str">
        <f>IF(A160=AC16,C160,"")</f>
        <v/>
      </c>
      <c r="AE160" s="1080" t="str">
        <f>IF(ISTEXT(AC160),AC160,(AC160/AC22)*AE22)</f>
        <v/>
      </c>
      <c r="AF160" s="1062" t="str">
        <f>IF(A160=AF16,D160,"")</f>
        <v/>
      </c>
      <c r="AG160" s="1081" t="str">
        <f>IF(A160=AF16,C160,"")</f>
        <v/>
      </c>
      <c r="AH160" s="1082" t="str">
        <f>IF(ISTEXT(AF160),AF160,(AF160/AF22)*AH22)</f>
        <v/>
      </c>
      <c r="AI160" s="1062" t="str">
        <f>IF(A160=AI16,D160,"")</f>
        <v/>
      </c>
      <c r="AJ160" s="1083" t="str">
        <f>IF(A160=AI16,C160,"")</f>
        <v/>
      </c>
      <c r="AK160" s="1084" t="str">
        <f>IF(ISTEXT(AI160),AI160,(AI160/AI22)*AK22)</f>
        <v/>
      </c>
      <c r="AL160" s="1062" t="str">
        <f>IF(A160=AL16,D160,"")</f>
        <v/>
      </c>
      <c r="AM160" s="1085" t="str">
        <f>IF(A160=AL16,C160,"")</f>
        <v/>
      </c>
      <c r="AN160" s="1086" t="str">
        <f>IF(ISTEXT(AL160),AL160,(AL160/AL22)*AN22)</f>
        <v/>
      </c>
      <c r="AO160" s="1062" t="str">
        <f>IF(A160=AO16,D160,"")</f>
        <v/>
      </c>
      <c r="AP160" s="1087" t="str">
        <f>IF(A160=AO16,C160,"")</f>
        <v/>
      </c>
      <c r="AQ160" s="1088" t="str">
        <f>IF(ISTEXT(AO160),AO160,(AO160/AO22)*AQ22)</f>
        <v/>
      </c>
      <c r="AR160" s="1062" t="str">
        <f>IF(A160=AR16,D160,"")</f>
        <v/>
      </c>
      <c r="AS160" s="1089" t="str">
        <f>IF(A160=AR16,C160,"")</f>
        <v/>
      </c>
      <c r="AT160" s="1090" t="str">
        <f>IF(ISTEXT(AR160),AR160,(AR160/AR22)*AT22)</f>
        <v/>
      </c>
      <c r="AU160" s="1062" t="str">
        <f>IF(A160=AU16,D160,"")</f>
        <v/>
      </c>
      <c r="AV160" s="1091" t="str">
        <f>IF(A160=AU16,C160,"")</f>
        <v/>
      </c>
      <c r="AW160" s="1092" t="str">
        <f>IF(ISTEXT(AU160),AU160,(AU160/AU22)*AW22)</f>
        <v/>
      </c>
    </row>
    <row r="161" spans="1:49" ht="18.75">
      <c r="A161" s="1058"/>
      <c r="B161" s="1352"/>
      <c r="C161" s="1409"/>
      <c r="D161" s="1410"/>
      <c r="E161" s="1062" t="str">
        <f>IF(A161=E16,D161,"")</f>
        <v/>
      </c>
      <c r="F161" s="1063" t="str">
        <f>IF(A161=E16,C161,"")</f>
        <v/>
      </c>
      <c r="G161" s="1064" t="str">
        <f>IF(ISTEXT(E161),E161,(E161/E22)*G22)</f>
        <v/>
      </c>
      <c r="H161" s="1062" t="str">
        <f>IF(A161=H16,D161,"")</f>
        <v/>
      </c>
      <c r="I161" s="1065" t="str">
        <f>IF(A161=H16,C161,"")</f>
        <v/>
      </c>
      <c r="J161" s="1066" t="str">
        <f>IF(ISTEXT(H161),H161,(H161/H22)*J22)</f>
        <v/>
      </c>
      <c r="K161" s="1062" t="str">
        <f>IF(A161=K16,D161,"")</f>
        <v/>
      </c>
      <c r="L161" s="1067" t="str">
        <f>IF(A161=K16,C161,"")</f>
        <v/>
      </c>
      <c r="M161" s="1068" t="str">
        <f>IF(ISTEXT(K161),K161,(K161/K22)*M22)</f>
        <v/>
      </c>
      <c r="N161" s="1062" t="str">
        <f>IF(A161=N16,D161,"")</f>
        <v/>
      </c>
      <c r="O161" s="1069" t="str">
        <f>IF(A161=N16,C161,"")</f>
        <v/>
      </c>
      <c r="P161" s="1070" t="str">
        <f>IF(ISTEXT(N161),N161,(N161/N22)*P22)</f>
        <v/>
      </c>
      <c r="Q161" s="1062" t="str">
        <f>IF(A161=Q16,D161,"")</f>
        <v/>
      </c>
      <c r="R161" s="1071" t="str">
        <f>IF(A161=Q16,C161,"")</f>
        <v/>
      </c>
      <c r="S161" s="1072" t="str">
        <f>IF(ISTEXT(Q161),Q161,(Q161/Q22)*S22)</f>
        <v/>
      </c>
      <c r="T161" s="1062" t="str">
        <f>IF(A161=T16,D161,"")</f>
        <v/>
      </c>
      <c r="U161" s="1073" t="str">
        <f>IF(A161=T16,C161,"")</f>
        <v/>
      </c>
      <c r="V161" s="1074" t="str">
        <f>IF(ISTEXT(T161),T161,(T161/T22)*V22)</f>
        <v/>
      </c>
      <c r="W161" s="1062" t="str">
        <f>IF(A161=W16,D161,"")</f>
        <v/>
      </c>
      <c r="X161" s="1075" t="str">
        <f>IF(A161=W16,C161,"")</f>
        <v/>
      </c>
      <c r="Y161" s="1076" t="str">
        <f>IF(ISTEXT(W161),W161,(W161/W22)*Y22)</f>
        <v/>
      </c>
      <c r="Z161" s="1062" t="str">
        <f>IF(A161=Z16,D161,"")</f>
        <v/>
      </c>
      <c r="AA161" s="1077" t="str">
        <f>IF(A161=Z16,C161,"")</f>
        <v/>
      </c>
      <c r="AB161" s="1078" t="str">
        <f>IF(ISTEXT(Z161),Z161,(Z161/Z22)*AB22)</f>
        <v/>
      </c>
      <c r="AC161" s="1062" t="str">
        <f>IF(A161=AC16,D161,"")</f>
        <v/>
      </c>
      <c r="AD161" s="1079" t="str">
        <f>IF(A161=AC16,C161,"")</f>
        <v/>
      </c>
      <c r="AE161" s="1080" t="str">
        <f>IF(ISTEXT(AC161),AC161,(AC161/AC22)*AE22)</f>
        <v/>
      </c>
      <c r="AF161" s="1062" t="str">
        <f>IF(A161=AF16,D161,"")</f>
        <v/>
      </c>
      <c r="AG161" s="1081" t="str">
        <f>IF(A161=AF16,C161,"")</f>
        <v/>
      </c>
      <c r="AH161" s="1082" t="str">
        <f>IF(ISTEXT(AF161),AF161,(AF161/AF22)*AH22)</f>
        <v/>
      </c>
      <c r="AI161" s="1062" t="str">
        <f>IF(A161=AI16,D161,"")</f>
        <v/>
      </c>
      <c r="AJ161" s="1083" t="str">
        <f>IF(A161=AI16,C161,"")</f>
        <v/>
      </c>
      <c r="AK161" s="1084" t="str">
        <f>IF(ISTEXT(AI161),AI161,(AI161/AI22)*AK22)</f>
        <v/>
      </c>
      <c r="AL161" s="1062" t="str">
        <f>IF(A161=AL16,D161,"")</f>
        <v/>
      </c>
      <c r="AM161" s="1085" t="str">
        <f>IF(A161=AL16,C161,"")</f>
        <v/>
      </c>
      <c r="AN161" s="1086" t="str">
        <f>IF(ISTEXT(AL161),AL161,(AL161/AL22)*AN22)</f>
        <v/>
      </c>
      <c r="AO161" s="1062" t="str">
        <f>IF(A161=AO16,D161,"")</f>
        <v/>
      </c>
      <c r="AP161" s="1087" t="str">
        <f>IF(A161=AO16,C161,"")</f>
        <v/>
      </c>
      <c r="AQ161" s="1088" t="str">
        <f>IF(ISTEXT(AO161),AO161,(AO161/AO22)*AQ22)</f>
        <v/>
      </c>
      <c r="AR161" s="1062" t="str">
        <f>IF(A161=AR16,D161,"")</f>
        <v/>
      </c>
      <c r="AS161" s="1089" t="str">
        <f>IF(A161=AR16,C161,"")</f>
        <v/>
      </c>
      <c r="AT161" s="1090" t="str">
        <f>IF(ISTEXT(AR161),AR161,(AR161/AR22)*AT22)</f>
        <v/>
      </c>
      <c r="AU161" s="1062" t="str">
        <f>IF(A161=AU16,D161,"")</f>
        <v/>
      </c>
      <c r="AV161" s="1091" t="str">
        <f>IF(A161=AU16,C161,"")</f>
        <v/>
      </c>
      <c r="AW161" s="1092" t="str">
        <f>IF(ISTEXT(AU161),AU161,(AU161/AU22)*AW22)</f>
        <v/>
      </c>
    </row>
    <row r="162" spans="1:49" ht="18.75">
      <c r="A162" s="1058"/>
      <c r="B162" s="1352"/>
      <c r="C162" s="1409"/>
      <c r="D162" s="1410"/>
      <c r="E162" s="1062" t="str">
        <f>IF(A162=E16,D162,"")</f>
        <v/>
      </c>
      <c r="F162" s="1063" t="str">
        <f>IF(A162=E16,C162,"")</f>
        <v/>
      </c>
      <c r="G162" s="1064" t="str">
        <f>IF(ISTEXT(E162),E162,(E162/E22)*G22)</f>
        <v/>
      </c>
      <c r="H162" s="1062" t="str">
        <f>IF(A162=H16,D162,"")</f>
        <v/>
      </c>
      <c r="I162" s="1065" t="str">
        <f>IF(A162=H16,C162,"")</f>
        <v/>
      </c>
      <c r="J162" s="1066" t="str">
        <f>IF(ISTEXT(H162),H162,(H162/H22)*J22)</f>
        <v/>
      </c>
      <c r="K162" s="1062" t="str">
        <f>IF(A162=K16,D162,"")</f>
        <v/>
      </c>
      <c r="L162" s="1067" t="str">
        <f>IF(A162=K16,C162,"")</f>
        <v/>
      </c>
      <c r="M162" s="1068" t="str">
        <f>IF(ISTEXT(K162),K162,(K162/K22)*M22)</f>
        <v/>
      </c>
      <c r="N162" s="1062" t="str">
        <f>IF(A162=N16,D162,"")</f>
        <v/>
      </c>
      <c r="O162" s="1069" t="str">
        <f>IF(A162=N16,C162,"")</f>
        <v/>
      </c>
      <c r="P162" s="1070" t="str">
        <f>IF(ISTEXT(N162),N162,(N162/N22)*P22)</f>
        <v/>
      </c>
      <c r="Q162" s="1062" t="str">
        <f>IF(A162=Q16,D162,"")</f>
        <v/>
      </c>
      <c r="R162" s="1071" t="str">
        <f>IF(A162=Q16,C162,"")</f>
        <v/>
      </c>
      <c r="S162" s="1072" t="str">
        <f>IF(ISTEXT(Q162),Q162,(Q162/Q22)*S22)</f>
        <v/>
      </c>
      <c r="T162" s="1062" t="str">
        <f>IF(A162=T16,D162,"")</f>
        <v/>
      </c>
      <c r="U162" s="1073" t="str">
        <f>IF(A162=T16,C162,"")</f>
        <v/>
      </c>
      <c r="V162" s="1074" t="str">
        <f>IF(ISTEXT(T162),T162,(T162/T22)*V22)</f>
        <v/>
      </c>
      <c r="W162" s="1062" t="str">
        <f>IF(A162=W16,D162,"")</f>
        <v/>
      </c>
      <c r="X162" s="1075" t="str">
        <f>IF(A162=W16,C162,"")</f>
        <v/>
      </c>
      <c r="Y162" s="1076" t="str">
        <f>IF(ISTEXT(W162),W162,(W162/W22)*Y22)</f>
        <v/>
      </c>
      <c r="Z162" s="1062" t="str">
        <f>IF(A162=Z16,D162,"")</f>
        <v/>
      </c>
      <c r="AA162" s="1077" t="str">
        <f>IF(A162=Z16,C162,"")</f>
        <v/>
      </c>
      <c r="AB162" s="1078" t="str">
        <f>IF(ISTEXT(Z162),Z162,(Z162/Z22)*AB22)</f>
        <v/>
      </c>
      <c r="AC162" s="1062" t="str">
        <f>IF(A162=AC16,D162,"")</f>
        <v/>
      </c>
      <c r="AD162" s="1079" t="str">
        <f>IF(A162=AC16,C162,"")</f>
        <v/>
      </c>
      <c r="AE162" s="1080" t="str">
        <f>IF(ISTEXT(AC162),AC162,(AC162/AC22)*AE22)</f>
        <v/>
      </c>
      <c r="AF162" s="1062" t="str">
        <f>IF(A162=AF16,D162,"")</f>
        <v/>
      </c>
      <c r="AG162" s="1081" t="str">
        <f>IF(A162=AF16,C162,"")</f>
        <v/>
      </c>
      <c r="AH162" s="1082" t="str">
        <f>IF(ISTEXT(AF162),AF162,(AF162/AF22)*AH22)</f>
        <v/>
      </c>
      <c r="AI162" s="1062" t="str">
        <f>IF(A162=AI16,D162,"")</f>
        <v/>
      </c>
      <c r="AJ162" s="1083" t="str">
        <f>IF(A162=AI16,C162,"")</f>
        <v/>
      </c>
      <c r="AK162" s="1084" t="str">
        <f>IF(ISTEXT(AI162),AI162,(AI162/AI22)*AK22)</f>
        <v/>
      </c>
      <c r="AL162" s="1062" t="str">
        <f>IF(A162=AL16,D162,"")</f>
        <v/>
      </c>
      <c r="AM162" s="1085" t="str">
        <f>IF(A162=AL16,C162,"")</f>
        <v/>
      </c>
      <c r="AN162" s="1086" t="str">
        <f>IF(ISTEXT(AL162),AL162,(AL162/AL22)*AN22)</f>
        <v/>
      </c>
      <c r="AO162" s="1062" t="str">
        <f>IF(A162=AO16,D162,"")</f>
        <v/>
      </c>
      <c r="AP162" s="1087" t="str">
        <f>IF(A162=AO16,C162,"")</f>
        <v/>
      </c>
      <c r="AQ162" s="1088" t="str">
        <f>IF(ISTEXT(AO162),AO162,(AO162/AO22)*AQ22)</f>
        <v/>
      </c>
      <c r="AR162" s="1062" t="str">
        <f>IF(A162=AR16,D162,"")</f>
        <v/>
      </c>
      <c r="AS162" s="1089" t="str">
        <f>IF(A162=AR16,C162,"")</f>
        <v/>
      </c>
      <c r="AT162" s="1090" t="str">
        <f>IF(ISTEXT(AR162),AR162,(AR162/AR22)*AT22)</f>
        <v/>
      </c>
      <c r="AU162" s="1062" t="str">
        <f>IF(A162=AU16,D162,"")</f>
        <v/>
      </c>
      <c r="AV162" s="1091" t="str">
        <f>IF(A162=AU16,C162,"")</f>
        <v/>
      </c>
      <c r="AW162" s="1092" t="str">
        <f>IF(ISTEXT(AU162),AU162,(AU162/AU22)*AW22)</f>
        <v/>
      </c>
    </row>
    <row r="163" spans="1:49" ht="18.75">
      <c r="A163" s="1058"/>
      <c r="B163" s="1352"/>
      <c r="C163" s="1409"/>
      <c r="D163" s="1410"/>
      <c r="E163" s="1062" t="str">
        <f>IF(A163=E16,D163,"")</f>
        <v/>
      </c>
      <c r="F163" s="1063" t="str">
        <f>IF(A163=E16,C163,"")</f>
        <v/>
      </c>
      <c r="G163" s="1064" t="str">
        <f>IF(ISTEXT(E163),E163,(E163/E22)*G22)</f>
        <v/>
      </c>
      <c r="H163" s="1062" t="str">
        <f>IF(A163=H16,D163,"")</f>
        <v/>
      </c>
      <c r="I163" s="1065" t="str">
        <f>IF(A163=H16,C163,"")</f>
        <v/>
      </c>
      <c r="J163" s="1066" t="str">
        <f>IF(ISTEXT(H163),H163,(H163/H22)*J22)</f>
        <v/>
      </c>
      <c r="K163" s="1062" t="str">
        <f>IF(A163=K16,D163,"")</f>
        <v/>
      </c>
      <c r="L163" s="1067" t="str">
        <f>IF(A163=K16,C163,"")</f>
        <v/>
      </c>
      <c r="M163" s="1068" t="str">
        <f>IF(ISTEXT(K163),K163,(K163/K22)*M22)</f>
        <v/>
      </c>
      <c r="N163" s="1062" t="str">
        <f>IF(A163=N16,D163,"")</f>
        <v/>
      </c>
      <c r="O163" s="1069" t="str">
        <f>IF(A163=N16,C163,"")</f>
        <v/>
      </c>
      <c r="P163" s="1070" t="str">
        <f>IF(ISTEXT(N163),N163,(N163/N22)*P22)</f>
        <v/>
      </c>
      <c r="Q163" s="1062" t="str">
        <f>IF(A163=Q16,D163,"")</f>
        <v/>
      </c>
      <c r="R163" s="1071" t="str">
        <f>IF(A163=Q16,C163,"")</f>
        <v/>
      </c>
      <c r="S163" s="1072" t="str">
        <f>IF(ISTEXT(Q163),Q163,(Q163/Q22)*S22)</f>
        <v/>
      </c>
      <c r="T163" s="1062" t="str">
        <f>IF(A163=T16,D163,"")</f>
        <v/>
      </c>
      <c r="U163" s="1073" t="str">
        <f>IF(A163=T16,C163,"")</f>
        <v/>
      </c>
      <c r="V163" s="1074" t="str">
        <f>IF(ISTEXT(T163),T163,(T163/T22)*V22)</f>
        <v/>
      </c>
      <c r="W163" s="1062" t="str">
        <f>IF(A163=W16,D163,"")</f>
        <v/>
      </c>
      <c r="X163" s="1075" t="str">
        <f>IF(A163=W16,C163,"")</f>
        <v/>
      </c>
      <c r="Y163" s="1076" t="str">
        <f>IF(ISTEXT(W163),W163,(W163/W22)*Y22)</f>
        <v/>
      </c>
      <c r="Z163" s="1062" t="str">
        <f>IF(A163=Z16,D163,"")</f>
        <v/>
      </c>
      <c r="AA163" s="1077" t="str">
        <f>IF(A163=Z16,C163,"")</f>
        <v/>
      </c>
      <c r="AB163" s="1078" t="str">
        <f>IF(ISTEXT(Z163),Z163,(Z163/Z22)*AB22)</f>
        <v/>
      </c>
      <c r="AC163" s="1062" t="str">
        <f>IF(A163=AC16,D163,"")</f>
        <v/>
      </c>
      <c r="AD163" s="1079" t="str">
        <f>IF(A163=AC16,C163,"")</f>
        <v/>
      </c>
      <c r="AE163" s="1080" t="str">
        <f>IF(ISTEXT(AC163),AC163,(AC163/AC22)*AE22)</f>
        <v/>
      </c>
      <c r="AF163" s="1062" t="str">
        <f>IF(A163=AF16,D163,"")</f>
        <v/>
      </c>
      <c r="AG163" s="1081" t="str">
        <f>IF(A163=AF16,C163,"")</f>
        <v/>
      </c>
      <c r="AH163" s="1082" t="str">
        <f>IF(ISTEXT(AF163),AF163,(AF163/AF22)*AH22)</f>
        <v/>
      </c>
      <c r="AI163" s="1062" t="str">
        <f>IF(A163=AI16,D163,"")</f>
        <v/>
      </c>
      <c r="AJ163" s="1083" t="str">
        <f>IF(A163=AI16,C163,"")</f>
        <v/>
      </c>
      <c r="AK163" s="1084" t="str">
        <f>IF(ISTEXT(AI163),AI163,(AI163/AI22)*AK22)</f>
        <v/>
      </c>
      <c r="AL163" s="1062" t="str">
        <f>IF(A163=AL16,D163,"")</f>
        <v/>
      </c>
      <c r="AM163" s="1085" t="str">
        <f>IF(A163=AL16,C163,"")</f>
        <v/>
      </c>
      <c r="AN163" s="1086" t="str">
        <f>IF(ISTEXT(AL163),AL163,(AL163/AL22)*AN22)</f>
        <v/>
      </c>
      <c r="AO163" s="1062" t="str">
        <f>IF(A163=AO16,D163,"")</f>
        <v/>
      </c>
      <c r="AP163" s="1087" t="str">
        <f>IF(A163=AO16,C163,"")</f>
        <v/>
      </c>
      <c r="AQ163" s="1088" t="str">
        <f>IF(ISTEXT(AO163),AO163,(AO163/AO22)*AQ22)</f>
        <v/>
      </c>
      <c r="AR163" s="1062" t="str">
        <f>IF(A163=AR16,D163,"")</f>
        <v/>
      </c>
      <c r="AS163" s="1089" t="str">
        <f>IF(A163=AR16,C163,"")</f>
        <v/>
      </c>
      <c r="AT163" s="1090" t="str">
        <f>IF(ISTEXT(AR163),AR163,(AR163/AR22)*AT22)</f>
        <v/>
      </c>
      <c r="AU163" s="1062" t="str">
        <f>IF(A163=AU16,D163,"")</f>
        <v/>
      </c>
      <c r="AV163" s="1091" t="str">
        <f>IF(A163=AU16,C163,"")</f>
        <v/>
      </c>
      <c r="AW163" s="1092" t="str">
        <f>IF(ISTEXT(AU163),AU163,(AU163/AU22)*AW22)</f>
        <v/>
      </c>
    </row>
    <row r="164" spans="1:49" ht="18.75">
      <c r="A164" s="1058"/>
      <c r="B164" s="1352"/>
      <c r="C164" s="1409"/>
      <c r="D164" s="1410"/>
      <c r="E164" s="1062" t="str">
        <f>IF(A164=E16,D164,"")</f>
        <v/>
      </c>
      <c r="F164" s="1063" t="str">
        <f>IF(A164=E16,C164,"")</f>
        <v/>
      </c>
      <c r="G164" s="1064" t="str">
        <f>IF(ISTEXT(E164),E164,(E164/E22)*G22)</f>
        <v/>
      </c>
      <c r="H164" s="1062" t="str">
        <f>IF(A164=H16,D164,"")</f>
        <v/>
      </c>
      <c r="I164" s="1065" t="str">
        <f>IF(A164=H16,C164,"")</f>
        <v/>
      </c>
      <c r="J164" s="1066" t="str">
        <f>IF(ISTEXT(H164),H164,(H164/H22)*J22)</f>
        <v/>
      </c>
      <c r="K164" s="1062" t="str">
        <f>IF(A164=K16,D164,"")</f>
        <v/>
      </c>
      <c r="L164" s="1067" t="str">
        <f>IF(A164=K16,C164,"")</f>
        <v/>
      </c>
      <c r="M164" s="1068" t="str">
        <f>IF(ISTEXT(K164),K164,(K164/K22)*M22)</f>
        <v/>
      </c>
      <c r="N164" s="1062" t="str">
        <f>IF(A164=N16,D164,"")</f>
        <v/>
      </c>
      <c r="O164" s="1069" t="str">
        <f>IF(A164=N16,C164,"")</f>
        <v/>
      </c>
      <c r="P164" s="1070" t="str">
        <f>IF(ISTEXT(N164),N164,(N164/N22)*P22)</f>
        <v/>
      </c>
      <c r="Q164" s="1062" t="str">
        <f>IF(A164=Q16,D164,"")</f>
        <v/>
      </c>
      <c r="R164" s="1071" t="str">
        <f>IF(A164=Q16,C164,"")</f>
        <v/>
      </c>
      <c r="S164" s="1072" t="str">
        <f>IF(ISTEXT(Q164),Q164,(Q164/Q22)*S22)</f>
        <v/>
      </c>
      <c r="T164" s="1062" t="str">
        <f>IF(A164=T16,D164,"")</f>
        <v/>
      </c>
      <c r="U164" s="1073" t="str">
        <f>IF(A164=T16,C164,"")</f>
        <v/>
      </c>
      <c r="V164" s="1074" t="str">
        <f>IF(ISTEXT(T164),T164,(T164/T22)*V22)</f>
        <v/>
      </c>
      <c r="W164" s="1062" t="str">
        <f>IF(A164=W16,D164,"")</f>
        <v/>
      </c>
      <c r="X164" s="1075" t="str">
        <f>IF(A164=W16,C164,"")</f>
        <v/>
      </c>
      <c r="Y164" s="1076" t="str">
        <f>IF(ISTEXT(W164),W164,(W164/W22)*Y22)</f>
        <v/>
      </c>
      <c r="Z164" s="1062" t="str">
        <f>IF(A164=Z16,D164,"")</f>
        <v/>
      </c>
      <c r="AA164" s="1077" t="str">
        <f>IF(A164=Z16,C164,"")</f>
        <v/>
      </c>
      <c r="AB164" s="1078" t="str">
        <f>IF(ISTEXT(Z164),Z164,(Z164/Z22)*AB22)</f>
        <v/>
      </c>
      <c r="AC164" s="1062" t="str">
        <f>IF(A164=AC16,D164,"")</f>
        <v/>
      </c>
      <c r="AD164" s="1079" t="str">
        <f>IF(A164=AC16,C164,"")</f>
        <v/>
      </c>
      <c r="AE164" s="1080" t="str">
        <f>IF(ISTEXT(AC164),AC164,(AC164/AC22)*AE22)</f>
        <v/>
      </c>
      <c r="AF164" s="1062" t="str">
        <f>IF(A164=AF16,D164,"")</f>
        <v/>
      </c>
      <c r="AG164" s="1081" t="str">
        <f>IF(A164=AF16,C164,"")</f>
        <v/>
      </c>
      <c r="AH164" s="1082" t="str">
        <f>IF(ISTEXT(AF164),AF164,(AF164/AF22)*AH22)</f>
        <v/>
      </c>
      <c r="AI164" s="1062" t="str">
        <f>IF(A164=AI16,D164,"")</f>
        <v/>
      </c>
      <c r="AJ164" s="1083" t="str">
        <f>IF(A164=AI16,C164,"")</f>
        <v/>
      </c>
      <c r="AK164" s="1084" t="str">
        <f>IF(ISTEXT(AI164),AI164,(AI164/AI22)*AK22)</f>
        <v/>
      </c>
      <c r="AL164" s="1062" t="str">
        <f>IF(A164=AL16,D164,"")</f>
        <v/>
      </c>
      <c r="AM164" s="1085" t="str">
        <f>IF(A164=AL16,C164,"")</f>
        <v/>
      </c>
      <c r="AN164" s="1086" t="str">
        <f>IF(ISTEXT(AL164),AL164,(AL164/AL22)*AN22)</f>
        <v/>
      </c>
      <c r="AO164" s="1062" t="str">
        <f>IF(A164=AO16,D164,"")</f>
        <v/>
      </c>
      <c r="AP164" s="1087" t="str">
        <f>IF(A164=AO16,C164,"")</f>
        <v/>
      </c>
      <c r="AQ164" s="1088" t="str">
        <f>IF(ISTEXT(AO164),AO164,(AO164/AO22)*AQ22)</f>
        <v/>
      </c>
      <c r="AR164" s="1062" t="str">
        <f>IF(A164=AR16,D164,"")</f>
        <v/>
      </c>
      <c r="AS164" s="1089" t="str">
        <f>IF(A164=AR16,C164,"")</f>
        <v/>
      </c>
      <c r="AT164" s="1090" t="str">
        <f>IF(ISTEXT(AR164),AR164,(AR164/AR22)*AT22)</f>
        <v/>
      </c>
      <c r="AU164" s="1062" t="str">
        <f>IF(A164=AU16,D164,"")</f>
        <v/>
      </c>
      <c r="AV164" s="1091" t="str">
        <f>IF(A164=AU16,C164,"")</f>
        <v/>
      </c>
      <c r="AW164" s="1092" t="str">
        <f>IF(ISTEXT(AU164),AU164,(AU164/AU22)*AW22)</f>
        <v/>
      </c>
    </row>
    <row r="165" spans="1:49" ht="18.75">
      <c r="A165" s="1058"/>
      <c r="B165" s="1352"/>
      <c r="C165" s="1409"/>
      <c r="D165" s="1410"/>
      <c r="E165" s="1062" t="str">
        <f>IF(A165=E16,D165,"")</f>
        <v/>
      </c>
      <c r="F165" s="1063" t="str">
        <f>IF(A165=E16,C165,"")</f>
        <v/>
      </c>
      <c r="G165" s="1064" t="str">
        <f>IF(ISTEXT(E165),E165,(E165/E22)*G22)</f>
        <v/>
      </c>
      <c r="H165" s="1062" t="str">
        <f>IF(A165=H16,D165,"")</f>
        <v/>
      </c>
      <c r="I165" s="1065" t="str">
        <f>IF(A165=H16,C165,"")</f>
        <v/>
      </c>
      <c r="J165" s="1066" t="str">
        <f>IF(ISTEXT(H165),H165,(H165/H22)*J22)</f>
        <v/>
      </c>
      <c r="K165" s="1062" t="str">
        <f>IF(A165=K16,D165,"")</f>
        <v/>
      </c>
      <c r="L165" s="1067" t="str">
        <f>IF(A165=K16,C165,"")</f>
        <v/>
      </c>
      <c r="M165" s="1068" t="str">
        <f>IF(ISTEXT(K165),K165,(K165/K22)*M22)</f>
        <v/>
      </c>
      <c r="N165" s="1062" t="str">
        <f>IF(A165=N16,D165,"")</f>
        <v/>
      </c>
      <c r="O165" s="1069" t="str">
        <f>IF(A165=N16,C165,"")</f>
        <v/>
      </c>
      <c r="P165" s="1070" t="str">
        <f>IF(ISTEXT(N165),N165,(N165/N22)*P22)</f>
        <v/>
      </c>
      <c r="Q165" s="1062" t="str">
        <f>IF(A165=Q16,D165,"")</f>
        <v/>
      </c>
      <c r="R165" s="1071" t="str">
        <f>IF(A165=Q16,C165,"")</f>
        <v/>
      </c>
      <c r="S165" s="1072" t="str">
        <f>IF(ISTEXT(Q165),Q165,(Q165/Q22)*S22)</f>
        <v/>
      </c>
      <c r="T165" s="1062" t="str">
        <f>IF(A165=T16,D165,"")</f>
        <v/>
      </c>
      <c r="U165" s="1073" t="str">
        <f>IF(A165=T16,C165,"")</f>
        <v/>
      </c>
      <c r="V165" s="1074" t="str">
        <f>IF(ISTEXT(T165),T165,(T165/T22)*V22)</f>
        <v/>
      </c>
      <c r="W165" s="1062" t="str">
        <f>IF(A165=W16,D165,"")</f>
        <v/>
      </c>
      <c r="X165" s="1075" t="str">
        <f>IF(A165=W16,C165,"")</f>
        <v/>
      </c>
      <c r="Y165" s="1076" t="str">
        <f>IF(ISTEXT(W165),W165,(W165/W22)*Y22)</f>
        <v/>
      </c>
      <c r="Z165" s="1062" t="str">
        <f>IF(A165=Z16,D165,"")</f>
        <v/>
      </c>
      <c r="AA165" s="1077" t="str">
        <f>IF(A165=Z16,C165,"")</f>
        <v/>
      </c>
      <c r="AB165" s="1078" t="str">
        <f>IF(ISTEXT(Z165),Z165,(Z165/Z22)*AB22)</f>
        <v/>
      </c>
      <c r="AC165" s="1062" t="str">
        <f>IF(A165=AC16,D165,"")</f>
        <v/>
      </c>
      <c r="AD165" s="1079" t="str">
        <f>IF(A165=AC16,C165,"")</f>
        <v/>
      </c>
      <c r="AE165" s="1080" t="str">
        <f>IF(ISTEXT(AC165),AC165,(AC165/AC22)*AE22)</f>
        <v/>
      </c>
      <c r="AF165" s="1062" t="str">
        <f>IF(A165=AF16,D165,"")</f>
        <v/>
      </c>
      <c r="AG165" s="1081" t="str">
        <f>IF(A165=AF16,C165,"")</f>
        <v/>
      </c>
      <c r="AH165" s="1082" t="str">
        <f>IF(ISTEXT(AF165),AF165,(AF165/AF22)*AH22)</f>
        <v/>
      </c>
      <c r="AI165" s="1062" t="str">
        <f>IF(A165=AI16,D165,"")</f>
        <v/>
      </c>
      <c r="AJ165" s="1083" t="str">
        <f>IF(A165=AI16,C165,"")</f>
        <v/>
      </c>
      <c r="AK165" s="1084" t="str">
        <f>IF(ISTEXT(AI165),AI165,(AI165/AI22)*AK22)</f>
        <v/>
      </c>
      <c r="AL165" s="1062" t="str">
        <f>IF(A165=AL16,D165,"")</f>
        <v/>
      </c>
      <c r="AM165" s="1085" t="str">
        <f>IF(A165=AL16,C165,"")</f>
        <v/>
      </c>
      <c r="AN165" s="1086" t="str">
        <f>IF(ISTEXT(AL165),AL165,(AL165/AL22)*AN22)</f>
        <v/>
      </c>
      <c r="AO165" s="1062" t="str">
        <f>IF(A165=AO16,D165,"")</f>
        <v/>
      </c>
      <c r="AP165" s="1087" t="str">
        <f>IF(A165=AO16,C165,"")</f>
        <v/>
      </c>
      <c r="AQ165" s="1088" t="str">
        <f>IF(ISTEXT(AO165),AO165,(AO165/AO22)*AQ22)</f>
        <v/>
      </c>
      <c r="AR165" s="1062" t="str">
        <f>IF(A165=AR16,D165,"")</f>
        <v/>
      </c>
      <c r="AS165" s="1089" t="str">
        <f>IF(A165=AR16,C165,"")</f>
        <v/>
      </c>
      <c r="AT165" s="1090" t="str">
        <f>IF(ISTEXT(AR165),AR165,(AR165/AR22)*AT22)</f>
        <v/>
      </c>
      <c r="AU165" s="1062" t="str">
        <f>IF(A165=AU16,D165,"")</f>
        <v/>
      </c>
      <c r="AV165" s="1091" t="str">
        <f>IF(A165=AU16,C165,"")</f>
        <v/>
      </c>
      <c r="AW165" s="1092" t="str">
        <f>IF(ISTEXT(AU165),AU165,(AU165/AU22)*AW22)</f>
        <v/>
      </c>
    </row>
    <row r="166" spans="1:49" ht="18.75">
      <c r="A166" s="1058"/>
      <c r="B166" s="1352"/>
      <c r="C166" s="1409"/>
      <c r="D166" s="1410"/>
      <c r="E166" s="1062" t="str">
        <f>IF(A166=E16,D166,"")</f>
        <v/>
      </c>
      <c r="F166" s="1063" t="str">
        <f>IF(A166=E16,C166,"")</f>
        <v/>
      </c>
      <c r="G166" s="1064" t="str">
        <f>IF(ISTEXT(E166),E166,(E166/E22)*G22)</f>
        <v/>
      </c>
      <c r="H166" s="1062" t="str">
        <f>IF(A166=H16,D166,"")</f>
        <v/>
      </c>
      <c r="I166" s="1065" t="str">
        <f>IF(A166=H16,C166,"")</f>
        <v/>
      </c>
      <c r="J166" s="1066" t="str">
        <f>IF(ISTEXT(H166),H166,(H166/H22)*J22)</f>
        <v/>
      </c>
      <c r="K166" s="1062" t="str">
        <f>IF(A166=K16,D166,"")</f>
        <v/>
      </c>
      <c r="L166" s="1067" t="str">
        <f>IF(A166=K16,C166,"")</f>
        <v/>
      </c>
      <c r="M166" s="1068" t="str">
        <f>IF(ISTEXT(K166),K166,(K166/K22)*M22)</f>
        <v/>
      </c>
      <c r="N166" s="1062" t="str">
        <f>IF(A166=N16,D166,"")</f>
        <v/>
      </c>
      <c r="O166" s="1069" t="str">
        <f>IF(A166=N16,C166,"")</f>
        <v/>
      </c>
      <c r="P166" s="1070" t="str">
        <f>IF(ISTEXT(N166),N166,(N166/N22)*P22)</f>
        <v/>
      </c>
      <c r="Q166" s="1062" t="str">
        <f>IF(A166=Q16,D166,"")</f>
        <v/>
      </c>
      <c r="R166" s="1071" t="str">
        <f>IF(A166=Q16,C166,"")</f>
        <v/>
      </c>
      <c r="S166" s="1072" t="str">
        <f>IF(ISTEXT(Q166),Q166,(Q166/Q22)*S22)</f>
        <v/>
      </c>
      <c r="T166" s="1062" t="str">
        <f>IF(A166=T16,D166,"")</f>
        <v/>
      </c>
      <c r="U166" s="1073" t="str">
        <f>IF(A166=T16,C166,"")</f>
        <v/>
      </c>
      <c r="V166" s="1074" t="str">
        <f>IF(ISTEXT(T166),T166,(T166/T22)*V22)</f>
        <v/>
      </c>
      <c r="W166" s="1062" t="str">
        <f>IF(A166=W16,D166,"")</f>
        <v/>
      </c>
      <c r="X166" s="1075" t="str">
        <f>IF(A166=W16,C166,"")</f>
        <v/>
      </c>
      <c r="Y166" s="1076" t="str">
        <f>IF(ISTEXT(W166),W166,(W166/W22)*Y22)</f>
        <v/>
      </c>
      <c r="Z166" s="1062" t="str">
        <f>IF(A166=Z16,D166,"")</f>
        <v/>
      </c>
      <c r="AA166" s="1077" t="str">
        <f>IF(A166=Z16,C166,"")</f>
        <v/>
      </c>
      <c r="AB166" s="1078" t="str">
        <f>IF(ISTEXT(Z166),Z166,(Z166/Z22)*AB22)</f>
        <v/>
      </c>
      <c r="AC166" s="1062" t="str">
        <f>IF(A166=AC16,D166,"")</f>
        <v/>
      </c>
      <c r="AD166" s="1079" t="str">
        <f>IF(A166=AC16,C166,"")</f>
        <v/>
      </c>
      <c r="AE166" s="1080" t="str">
        <f>IF(ISTEXT(AC166),AC166,(AC166/AC22)*AE22)</f>
        <v/>
      </c>
      <c r="AF166" s="1062" t="str">
        <f>IF(A166=AF16,D166,"")</f>
        <v/>
      </c>
      <c r="AG166" s="1081" t="str">
        <f>IF(A166=AF16,C166,"")</f>
        <v/>
      </c>
      <c r="AH166" s="1082" t="str">
        <f>IF(ISTEXT(AF166),AF166,(AF166/AF22)*AH22)</f>
        <v/>
      </c>
      <c r="AI166" s="1062" t="str">
        <f>IF(A166=AI16,D166,"")</f>
        <v/>
      </c>
      <c r="AJ166" s="1083" t="str">
        <f>IF(A166=AI16,C166,"")</f>
        <v/>
      </c>
      <c r="AK166" s="1084" t="str">
        <f>IF(ISTEXT(AI166),AI166,(AI166/AI22)*AK22)</f>
        <v/>
      </c>
      <c r="AL166" s="1062" t="str">
        <f>IF(A166=AL16,D166,"")</f>
        <v/>
      </c>
      <c r="AM166" s="1085" t="str">
        <f>IF(A166=AL16,C166,"")</f>
        <v/>
      </c>
      <c r="AN166" s="1086" t="str">
        <f>IF(ISTEXT(AL166),AL166,(AL166/AL22)*AN22)</f>
        <v/>
      </c>
      <c r="AO166" s="1062" t="str">
        <f>IF(A166=AO16,D166,"")</f>
        <v/>
      </c>
      <c r="AP166" s="1087" t="str">
        <f>IF(A166=AO16,C166,"")</f>
        <v/>
      </c>
      <c r="AQ166" s="1088" t="str">
        <f>IF(ISTEXT(AO166),AO166,(AO166/AO22)*AQ22)</f>
        <v/>
      </c>
      <c r="AR166" s="1062" t="str">
        <f>IF(A166=AR16,D166,"")</f>
        <v/>
      </c>
      <c r="AS166" s="1089" t="str">
        <f>IF(A166=AR16,C166,"")</f>
        <v/>
      </c>
      <c r="AT166" s="1090" t="str">
        <f>IF(ISTEXT(AR166),AR166,(AR166/AR22)*AT22)</f>
        <v/>
      </c>
      <c r="AU166" s="1062" t="str">
        <f>IF(A166=AU16,D166,"")</f>
        <v/>
      </c>
      <c r="AV166" s="1091" t="str">
        <f>IF(A166=AU16,C166,"")</f>
        <v/>
      </c>
      <c r="AW166" s="1092" t="str">
        <f>IF(ISTEXT(AU166),AU166,(AU166/AU22)*AW22)</f>
        <v/>
      </c>
    </row>
    <row r="167" spans="1:49" ht="18.75">
      <c r="A167" s="1058"/>
      <c r="B167" s="1352"/>
      <c r="C167" s="1409"/>
      <c r="D167" s="1410"/>
      <c r="E167" s="1062" t="str">
        <f>IF(A167=E16,D167,"")</f>
        <v/>
      </c>
      <c r="F167" s="1063" t="str">
        <f>IF(A167=E16,C167,"")</f>
        <v/>
      </c>
      <c r="G167" s="1064" t="str">
        <f>IF(ISTEXT(E167),E167,(E167/E22)*G22)</f>
        <v/>
      </c>
      <c r="H167" s="1062" t="str">
        <f>IF(A167=H16,D167,"")</f>
        <v/>
      </c>
      <c r="I167" s="1065" t="str">
        <f>IF(A167=H16,C167,"")</f>
        <v/>
      </c>
      <c r="J167" s="1066" t="str">
        <f>IF(ISTEXT(H167),H167,(H167/H22)*J22)</f>
        <v/>
      </c>
      <c r="K167" s="1062" t="str">
        <f>IF(A167=K16,D167,"")</f>
        <v/>
      </c>
      <c r="L167" s="1067" t="str">
        <f>IF(A167=K16,C167,"")</f>
        <v/>
      </c>
      <c r="M167" s="1068" t="str">
        <f>IF(ISTEXT(K167),K167,(K167/K22)*M22)</f>
        <v/>
      </c>
      <c r="N167" s="1062" t="str">
        <f>IF(A167=N16,D167,"")</f>
        <v/>
      </c>
      <c r="O167" s="1069" t="str">
        <f>IF(A167=N16,C167,"")</f>
        <v/>
      </c>
      <c r="P167" s="1070" t="str">
        <f>IF(ISTEXT(N167),N167,(N167/N22)*P22)</f>
        <v/>
      </c>
      <c r="Q167" s="1062" t="str">
        <f>IF(A167=Q16,D167,"")</f>
        <v/>
      </c>
      <c r="R167" s="1071" t="str">
        <f>IF(A167=Q16,C167,"")</f>
        <v/>
      </c>
      <c r="S167" s="1072" t="str">
        <f>IF(ISTEXT(Q167),Q167,(Q167/Q22)*S22)</f>
        <v/>
      </c>
      <c r="T167" s="1062" t="str">
        <f>IF(A167=T16,D167,"")</f>
        <v/>
      </c>
      <c r="U167" s="1073" t="str">
        <f>IF(A167=T16,C167,"")</f>
        <v/>
      </c>
      <c r="V167" s="1074" t="str">
        <f>IF(ISTEXT(T167),T167,(T167/T22)*V22)</f>
        <v/>
      </c>
      <c r="W167" s="1062" t="str">
        <f>IF(A167=W16,D167,"")</f>
        <v/>
      </c>
      <c r="X167" s="1075" t="str">
        <f>IF(A167=W16,C167,"")</f>
        <v/>
      </c>
      <c r="Y167" s="1076" t="str">
        <f>IF(ISTEXT(W167),W167,(W167/W22)*Y22)</f>
        <v/>
      </c>
      <c r="Z167" s="1062" t="str">
        <f>IF(A167=Z16,D167,"")</f>
        <v/>
      </c>
      <c r="AA167" s="1077" t="str">
        <f>IF(A167=Z16,C167,"")</f>
        <v/>
      </c>
      <c r="AB167" s="1078" t="str">
        <f>IF(ISTEXT(Z167),Z167,(Z167/Z22)*AB22)</f>
        <v/>
      </c>
      <c r="AC167" s="1062" t="str">
        <f>IF(A167=AC16,D167,"")</f>
        <v/>
      </c>
      <c r="AD167" s="1079" t="str">
        <f>IF(A167=AC16,C167,"")</f>
        <v/>
      </c>
      <c r="AE167" s="1080" t="str">
        <f>IF(ISTEXT(AC167),AC167,(AC167/AC22)*AE22)</f>
        <v/>
      </c>
      <c r="AF167" s="1062" t="str">
        <f>IF(A167=AF16,D167,"")</f>
        <v/>
      </c>
      <c r="AG167" s="1081" t="str">
        <f>IF(A167=AF16,C167,"")</f>
        <v/>
      </c>
      <c r="AH167" s="1082" t="str">
        <f>IF(ISTEXT(AF167),AF167,(AF167/AF22)*AH22)</f>
        <v/>
      </c>
      <c r="AI167" s="1062" t="str">
        <f>IF(A167=AI16,D167,"")</f>
        <v/>
      </c>
      <c r="AJ167" s="1083" t="str">
        <f>IF(A167=AI16,C167,"")</f>
        <v/>
      </c>
      <c r="AK167" s="1084" t="str">
        <f>IF(ISTEXT(AI167),AI167,(AI167/AI22)*AK22)</f>
        <v/>
      </c>
      <c r="AL167" s="1062" t="str">
        <f>IF(A167=AL16,D167,"")</f>
        <v/>
      </c>
      <c r="AM167" s="1085" t="str">
        <f>IF(A167=AL16,C167,"")</f>
        <v/>
      </c>
      <c r="AN167" s="1086" t="str">
        <f>IF(ISTEXT(AL167),AL167,(AL167/AL22)*AN22)</f>
        <v/>
      </c>
      <c r="AO167" s="1062" t="str">
        <f>IF(A167=AO16,D167,"")</f>
        <v/>
      </c>
      <c r="AP167" s="1087" t="str">
        <f>IF(A167=AO16,C167,"")</f>
        <v/>
      </c>
      <c r="AQ167" s="1088" t="str">
        <f>IF(ISTEXT(AO167),AO167,(AO167/AO22)*AQ22)</f>
        <v/>
      </c>
      <c r="AR167" s="1062" t="str">
        <f>IF(A167=AR16,D167,"")</f>
        <v/>
      </c>
      <c r="AS167" s="1089" t="str">
        <f>IF(A167=AR16,C167,"")</f>
        <v/>
      </c>
      <c r="AT167" s="1090" t="str">
        <f>IF(ISTEXT(AR167),AR167,(AR167/AR22)*AT22)</f>
        <v/>
      </c>
      <c r="AU167" s="1062" t="str">
        <f>IF(A167=AU16,D167,"")</f>
        <v/>
      </c>
      <c r="AV167" s="1091" t="str">
        <f>IF(A167=AU16,C167,"")</f>
        <v/>
      </c>
      <c r="AW167" s="1092" t="str">
        <f>IF(ISTEXT(AU167),AU167,(AU167/AU22)*AW22)</f>
        <v/>
      </c>
    </row>
    <row r="168" spans="1:49" ht="18.75">
      <c r="A168" s="1058"/>
      <c r="B168" s="1352"/>
      <c r="C168" s="1409"/>
      <c r="D168" s="1410"/>
      <c r="E168" s="1062" t="str">
        <f>IF(A168=E16,D168,"")</f>
        <v/>
      </c>
      <c r="F168" s="1063" t="str">
        <f>IF(A168=E16,C168,"")</f>
        <v/>
      </c>
      <c r="G168" s="1064" t="str">
        <f>IF(ISTEXT(E168),E168,(E168/E22)*G22)</f>
        <v/>
      </c>
      <c r="H168" s="1062" t="str">
        <f>IF(A168=H16,D168,"")</f>
        <v/>
      </c>
      <c r="I168" s="1065" t="str">
        <f>IF(A168=H16,C168,"")</f>
        <v/>
      </c>
      <c r="J168" s="1066" t="str">
        <f>IF(ISTEXT(H168),H168,(H168/H22)*J22)</f>
        <v/>
      </c>
      <c r="K168" s="1062" t="str">
        <f>IF(A168=K16,D168,"")</f>
        <v/>
      </c>
      <c r="L168" s="1067" t="str">
        <f>IF(A168=K16,C168,"")</f>
        <v/>
      </c>
      <c r="M168" s="1068" t="str">
        <f>IF(ISTEXT(K168),K168,(K168/K22)*M22)</f>
        <v/>
      </c>
      <c r="N168" s="1062" t="str">
        <f>IF(A168=N16,D168,"")</f>
        <v/>
      </c>
      <c r="O168" s="1069" t="str">
        <f>IF(A168=N16,C168,"")</f>
        <v/>
      </c>
      <c r="P168" s="1070" t="str">
        <f>IF(ISTEXT(N168),N168,(N168/N22)*P22)</f>
        <v/>
      </c>
      <c r="Q168" s="1062" t="str">
        <f>IF(A168=Q16,D168,"")</f>
        <v/>
      </c>
      <c r="R168" s="1071" t="str">
        <f>IF(A168=Q16,C168,"")</f>
        <v/>
      </c>
      <c r="S168" s="1072" t="str">
        <f>IF(ISTEXT(Q168),Q168,(Q168/Q22)*S22)</f>
        <v/>
      </c>
      <c r="T168" s="1062" t="str">
        <f>IF(A168=T16,D168,"")</f>
        <v/>
      </c>
      <c r="U168" s="1073" t="str">
        <f>IF(A168=T16,C168,"")</f>
        <v/>
      </c>
      <c r="V168" s="1074" t="str">
        <f>IF(ISTEXT(T168),T168,(T168/T22)*V22)</f>
        <v/>
      </c>
      <c r="W168" s="1062" t="str">
        <f>IF(A168=W16,D168,"")</f>
        <v/>
      </c>
      <c r="X168" s="1075" t="str">
        <f>IF(A168=W16,C168,"")</f>
        <v/>
      </c>
      <c r="Y168" s="1076" t="str">
        <f>IF(ISTEXT(W168),W168,(W168/W22)*Y22)</f>
        <v/>
      </c>
      <c r="Z168" s="1062" t="str">
        <f>IF(A168=Z16,D168,"")</f>
        <v/>
      </c>
      <c r="AA168" s="1077" t="str">
        <f>IF(A168=Z16,C168,"")</f>
        <v/>
      </c>
      <c r="AB168" s="1078" t="str">
        <f>IF(ISTEXT(Z168),Z168,(Z168/Z22)*AB22)</f>
        <v/>
      </c>
      <c r="AC168" s="1062" t="str">
        <f>IF(A168=AC16,D168,"")</f>
        <v/>
      </c>
      <c r="AD168" s="1079" t="str">
        <f>IF(A168=AC16,C168,"")</f>
        <v/>
      </c>
      <c r="AE168" s="1080" t="str">
        <f>IF(ISTEXT(AC168),AC168,(AC168/AC22)*AE22)</f>
        <v/>
      </c>
      <c r="AF168" s="1062" t="str">
        <f>IF(A168=AF16,D168,"")</f>
        <v/>
      </c>
      <c r="AG168" s="1081" t="str">
        <f>IF(A168=AF16,C168,"")</f>
        <v/>
      </c>
      <c r="AH168" s="1082" t="str">
        <f>IF(ISTEXT(AF168),AF168,(AF168/AF22)*AH22)</f>
        <v/>
      </c>
      <c r="AI168" s="1062" t="str">
        <f>IF(A168=AI16,D168,"")</f>
        <v/>
      </c>
      <c r="AJ168" s="1083" t="str">
        <f>IF(A168=AI16,C168,"")</f>
        <v/>
      </c>
      <c r="AK168" s="1084" t="str">
        <f>IF(ISTEXT(AI168),AI168,(AI168/AI22)*AK22)</f>
        <v/>
      </c>
      <c r="AL168" s="1062" t="str">
        <f>IF(A168=AL16,D168,"")</f>
        <v/>
      </c>
      <c r="AM168" s="1085" t="str">
        <f>IF(A168=AL16,C168,"")</f>
        <v/>
      </c>
      <c r="AN168" s="1086" t="str">
        <f>IF(ISTEXT(AL168),AL168,(AL168/AL22)*AN22)</f>
        <v/>
      </c>
      <c r="AO168" s="1062" t="str">
        <f>IF(A168=AO16,D168,"")</f>
        <v/>
      </c>
      <c r="AP168" s="1087" t="str">
        <f>IF(A168=AO16,C168,"")</f>
        <v/>
      </c>
      <c r="AQ168" s="1088" t="str">
        <f>IF(ISTEXT(AO168),AO168,(AO168/AO22)*AQ22)</f>
        <v/>
      </c>
      <c r="AR168" s="1062" t="str">
        <f>IF(A168=AR16,D168,"")</f>
        <v/>
      </c>
      <c r="AS168" s="1089" t="str">
        <f>IF(A168=AR16,C168,"")</f>
        <v/>
      </c>
      <c r="AT168" s="1090" t="str">
        <f>IF(ISTEXT(AR168),AR168,(AR168/AR22)*AT22)</f>
        <v/>
      </c>
      <c r="AU168" s="1062" t="str">
        <f>IF(A168=AU16,D168,"")</f>
        <v/>
      </c>
      <c r="AV168" s="1091" t="str">
        <f>IF(A168=AU16,C168,"")</f>
        <v/>
      </c>
      <c r="AW168" s="1092" t="str">
        <f>IF(ISTEXT(AU168),AU168,(AU168/AU22)*AW22)</f>
        <v/>
      </c>
    </row>
    <row r="169" spans="1:49" ht="18.75">
      <c r="A169" s="1058"/>
      <c r="B169" s="1352"/>
      <c r="C169" s="1409"/>
      <c r="D169" s="1410"/>
      <c r="E169" s="1062" t="str">
        <f>IF(A169=E16,D169,"")</f>
        <v/>
      </c>
      <c r="F169" s="1063" t="str">
        <f>IF(A169=E16,C169,"")</f>
        <v/>
      </c>
      <c r="G169" s="1064" t="str">
        <f>IF(ISTEXT(E169),E169,(E169/E22)*G22)</f>
        <v/>
      </c>
      <c r="H169" s="1062" t="str">
        <f>IF(A169=H16,D169,"")</f>
        <v/>
      </c>
      <c r="I169" s="1065" t="str">
        <f>IF(A169=H16,C169,"")</f>
        <v/>
      </c>
      <c r="J169" s="1066" t="str">
        <f>IF(ISTEXT(H169),H169,(H169/H22)*J22)</f>
        <v/>
      </c>
      <c r="K169" s="1062" t="str">
        <f>IF(A169=K16,D169,"")</f>
        <v/>
      </c>
      <c r="L169" s="1067" t="str">
        <f>IF(A169=K16,C169,"")</f>
        <v/>
      </c>
      <c r="M169" s="1068" t="str">
        <f>IF(ISTEXT(K169),K169,(K169/K22)*M22)</f>
        <v/>
      </c>
      <c r="N169" s="1062" t="str">
        <f>IF(A169=N16,D169,"")</f>
        <v/>
      </c>
      <c r="O169" s="1069" t="str">
        <f>IF(A169=N16,C169,"")</f>
        <v/>
      </c>
      <c r="P169" s="1070" t="str">
        <f>IF(ISTEXT(N169),N169,(N169/N22)*P22)</f>
        <v/>
      </c>
      <c r="Q169" s="1062" t="str">
        <f>IF(A169=Q16,D169,"")</f>
        <v/>
      </c>
      <c r="R169" s="1071" t="str">
        <f>IF(A169=Q16,C169,"")</f>
        <v/>
      </c>
      <c r="S169" s="1072" t="str">
        <f>IF(ISTEXT(Q169),Q169,(Q169/Q22)*S22)</f>
        <v/>
      </c>
      <c r="T169" s="1062" t="str">
        <f>IF(A169=T16,D169,"")</f>
        <v/>
      </c>
      <c r="U169" s="1073" t="str">
        <f>IF(A169=T16,C169,"")</f>
        <v/>
      </c>
      <c r="V169" s="1074" t="str">
        <f>IF(ISTEXT(T169),T169,(T169/T22)*V22)</f>
        <v/>
      </c>
      <c r="W169" s="1062" t="str">
        <f>IF(A169=W16,D169,"")</f>
        <v/>
      </c>
      <c r="X169" s="1075" t="str">
        <f>IF(A169=W16,C169,"")</f>
        <v/>
      </c>
      <c r="Y169" s="1076" t="str">
        <f>IF(ISTEXT(W169),W169,(W169/W22)*Y22)</f>
        <v/>
      </c>
      <c r="Z169" s="1062" t="str">
        <f>IF(A169=Z16,D169,"")</f>
        <v/>
      </c>
      <c r="AA169" s="1077" t="str">
        <f>IF(A169=Z16,C169,"")</f>
        <v/>
      </c>
      <c r="AB169" s="1078" t="str">
        <f>IF(ISTEXT(Z169),Z169,(Z169/Z22)*AB22)</f>
        <v/>
      </c>
      <c r="AC169" s="1062" t="str">
        <f>IF(A169=AC16,D169,"")</f>
        <v/>
      </c>
      <c r="AD169" s="1079" t="str">
        <f>IF(A169=AC16,C169,"")</f>
        <v/>
      </c>
      <c r="AE169" s="1080" t="str">
        <f>IF(ISTEXT(AC169),AC169,(AC169/AC22)*AE22)</f>
        <v/>
      </c>
      <c r="AF169" s="1062" t="str">
        <f>IF(A169=AF16,D169,"")</f>
        <v/>
      </c>
      <c r="AG169" s="1081" t="str">
        <f>IF(A169=AF16,C169,"")</f>
        <v/>
      </c>
      <c r="AH169" s="1082" t="str">
        <f>IF(ISTEXT(AF169),AF169,(AF169/AF22)*AH22)</f>
        <v/>
      </c>
      <c r="AI169" s="1062" t="str">
        <f>IF(A169=AI16,D169,"")</f>
        <v/>
      </c>
      <c r="AJ169" s="1083" t="str">
        <f>IF(A169=AI16,C169,"")</f>
        <v/>
      </c>
      <c r="AK169" s="1084" t="str">
        <f>IF(ISTEXT(AI169),AI169,(AI169/AI22)*AK22)</f>
        <v/>
      </c>
      <c r="AL169" s="1062" t="str">
        <f>IF(A169=AL16,D169,"")</f>
        <v/>
      </c>
      <c r="AM169" s="1085" t="str">
        <f>IF(A169=AL16,C169,"")</f>
        <v/>
      </c>
      <c r="AN169" s="1086" t="str">
        <f>IF(ISTEXT(AL169),AL169,(AL169/AL22)*AN22)</f>
        <v/>
      </c>
      <c r="AO169" s="1062" t="str">
        <f>IF(A169=AO16,D169,"")</f>
        <v/>
      </c>
      <c r="AP169" s="1087" t="str">
        <f>IF(A169=AO16,C169,"")</f>
        <v/>
      </c>
      <c r="AQ169" s="1088" t="str">
        <f>IF(ISTEXT(AO169),AO169,(AO169/AO22)*AQ22)</f>
        <v/>
      </c>
      <c r="AR169" s="1062" t="str">
        <f>IF(A169=AR16,D169,"")</f>
        <v/>
      </c>
      <c r="AS169" s="1089" t="str">
        <f>IF(A169=AR16,C169,"")</f>
        <v/>
      </c>
      <c r="AT169" s="1090" t="str">
        <f>IF(ISTEXT(AR169),AR169,(AR169/AR22)*AT22)</f>
        <v/>
      </c>
      <c r="AU169" s="1062" t="str">
        <f>IF(A169=AU16,D169,"")</f>
        <v/>
      </c>
      <c r="AV169" s="1091" t="str">
        <f>IF(A169=AU16,C169,"")</f>
        <v/>
      </c>
      <c r="AW169" s="1092" t="str">
        <f>IF(ISTEXT(AU169),AU169,(AU169/AU22)*AW22)</f>
        <v/>
      </c>
    </row>
    <row r="170" spans="1:49" ht="18.75">
      <c r="A170" s="1058"/>
      <c r="B170" s="1352"/>
      <c r="C170" s="1409"/>
      <c r="D170" s="1410"/>
      <c r="E170" s="1062" t="str">
        <f>IF(A170=E16,D170,"")</f>
        <v/>
      </c>
      <c r="F170" s="1063" t="str">
        <f>IF(A170=E16,C170,"")</f>
        <v/>
      </c>
      <c r="G170" s="1064" t="str">
        <f>IF(ISTEXT(E170),E170,(E170/E22)*G22)</f>
        <v/>
      </c>
      <c r="H170" s="1062" t="str">
        <f>IF(A170=H16,D170,"")</f>
        <v/>
      </c>
      <c r="I170" s="1065" t="str">
        <f>IF(A170=H16,C170,"")</f>
        <v/>
      </c>
      <c r="J170" s="1066" t="str">
        <f>IF(ISTEXT(H170),H170,(H170/H22)*J22)</f>
        <v/>
      </c>
      <c r="K170" s="1062" t="str">
        <f>IF(A170=K16,D170,"")</f>
        <v/>
      </c>
      <c r="L170" s="1067" t="str">
        <f>IF(A170=K16,C170,"")</f>
        <v/>
      </c>
      <c r="M170" s="1068" t="str">
        <f>IF(ISTEXT(K170),K170,(K170/K22)*M22)</f>
        <v/>
      </c>
      <c r="N170" s="1062" t="str">
        <f>IF(A170=N16,D170,"")</f>
        <v/>
      </c>
      <c r="O170" s="1069" t="str">
        <f>IF(A170=N16,C170,"")</f>
        <v/>
      </c>
      <c r="P170" s="1070" t="str">
        <f>IF(ISTEXT(N170),N170,(N170/N22)*P22)</f>
        <v/>
      </c>
      <c r="Q170" s="1062" t="str">
        <f>IF(A170=Q16,D170,"")</f>
        <v/>
      </c>
      <c r="R170" s="1071" t="str">
        <f>IF(A170=Q16,C170,"")</f>
        <v/>
      </c>
      <c r="S170" s="1072" t="str">
        <f>IF(ISTEXT(Q170),Q170,(Q170/Q22)*S22)</f>
        <v/>
      </c>
      <c r="T170" s="1062" t="str">
        <f>IF(A170=T16,D170,"")</f>
        <v/>
      </c>
      <c r="U170" s="1073" t="str">
        <f>IF(A170=T16,C170,"")</f>
        <v/>
      </c>
      <c r="V170" s="1074" t="str">
        <f>IF(ISTEXT(T170),T170,(T170/T22)*V22)</f>
        <v/>
      </c>
      <c r="W170" s="1062" t="str">
        <f>IF(A170=W16,D170,"")</f>
        <v/>
      </c>
      <c r="X170" s="1075" t="str">
        <f>IF(A170=W16,C170,"")</f>
        <v/>
      </c>
      <c r="Y170" s="1076" t="str">
        <f>IF(ISTEXT(W170),W170,(W170/W22)*Y22)</f>
        <v/>
      </c>
      <c r="Z170" s="1062" t="str">
        <f>IF(A170=Z16,D170,"")</f>
        <v/>
      </c>
      <c r="AA170" s="1077" t="str">
        <f>IF(A170=Z16,C170,"")</f>
        <v/>
      </c>
      <c r="AB170" s="1078" t="str">
        <f>IF(ISTEXT(Z170),Z170,(Z170/Z22)*AB22)</f>
        <v/>
      </c>
      <c r="AC170" s="1062" t="str">
        <f>IF(A170=AC16,D170,"")</f>
        <v/>
      </c>
      <c r="AD170" s="1079" t="str">
        <f>IF(A170=AC16,C170,"")</f>
        <v/>
      </c>
      <c r="AE170" s="1080" t="str">
        <f>IF(ISTEXT(AC170),AC170,(AC170/AC22)*AE22)</f>
        <v/>
      </c>
      <c r="AF170" s="1062" t="str">
        <f>IF(A170=AF16,D170,"")</f>
        <v/>
      </c>
      <c r="AG170" s="1081" t="str">
        <f>IF(A170=AF16,C170,"")</f>
        <v/>
      </c>
      <c r="AH170" s="1082" t="str">
        <f>IF(ISTEXT(AF170),AF170,(AF170/AF22)*AH22)</f>
        <v/>
      </c>
      <c r="AI170" s="1062" t="str">
        <f>IF(A170=AI16,D170,"")</f>
        <v/>
      </c>
      <c r="AJ170" s="1083" t="str">
        <f>IF(A170=AI16,C170,"")</f>
        <v/>
      </c>
      <c r="AK170" s="1084" t="str">
        <f>IF(ISTEXT(AI170),AI170,(AI170/AI22)*AK22)</f>
        <v/>
      </c>
      <c r="AL170" s="1062" t="str">
        <f>IF(A170=AL16,D170,"")</f>
        <v/>
      </c>
      <c r="AM170" s="1085" t="str">
        <f>IF(A170=AL16,C170,"")</f>
        <v/>
      </c>
      <c r="AN170" s="1086" t="str">
        <f>IF(ISTEXT(AL170),AL170,(AL170/AL22)*AN22)</f>
        <v/>
      </c>
      <c r="AO170" s="1062" t="str">
        <f>IF(A170=AO16,D170,"")</f>
        <v/>
      </c>
      <c r="AP170" s="1087" t="str">
        <f>IF(A170=AO16,C170,"")</f>
        <v/>
      </c>
      <c r="AQ170" s="1088" t="str">
        <f>IF(ISTEXT(AO170),AO170,(AO170/AO22)*AQ22)</f>
        <v/>
      </c>
      <c r="AR170" s="1062" t="str">
        <f>IF(A170=AR16,D170,"")</f>
        <v/>
      </c>
      <c r="AS170" s="1089" t="str">
        <f>IF(A170=AR16,C170,"")</f>
        <v/>
      </c>
      <c r="AT170" s="1090" t="str">
        <f>IF(ISTEXT(AR170),AR170,(AR170/AR22)*AT22)</f>
        <v/>
      </c>
      <c r="AU170" s="1062" t="str">
        <f>IF(A170=AU16,D170,"")</f>
        <v/>
      </c>
      <c r="AV170" s="1091" t="str">
        <f>IF(A170=AU16,C170,"")</f>
        <v/>
      </c>
      <c r="AW170" s="1092" t="str">
        <f>IF(ISTEXT(AU170),AU170,(AU170/AU22)*AW22)</f>
        <v/>
      </c>
    </row>
    <row r="171" spans="1:49" ht="18.75">
      <c r="A171" s="1058"/>
      <c r="B171" s="1352"/>
      <c r="C171" s="1409"/>
      <c r="D171" s="1410"/>
      <c r="E171" s="1062" t="str">
        <f>IF(A171=E16,D171,"")</f>
        <v/>
      </c>
      <c r="F171" s="1063" t="str">
        <f>IF(A171=E16,C171,"")</f>
        <v/>
      </c>
      <c r="G171" s="1064" t="str">
        <f>IF(ISTEXT(E171),E171,(E171/E22)*G22)</f>
        <v/>
      </c>
      <c r="H171" s="1062" t="str">
        <f>IF(A171=H16,D171,"")</f>
        <v/>
      </c>
      <c r="I171" s="1065" t="str">
        <f>IF(A171=H16,C171,"")</f>
        <v/>
      </c>
      <c r="J171" s="1066" t="str">
        <f>IF(ISTEXT(H171),H171,(H171/H22)*J22)</f>
        <v/>
      </c>
      <c r="K171" s="1062" t="str">
        <f>IF(A171=K16,D171,"")</f>
        <v/>
      </c>
      <c r="L171" s="1067" t="str">
        <f>IF(A171=K16,C171,"")</f>
        <v/>
      </c>
      <c r="M171" s="1068" t="str">
        <f>IF(ISTEXT(K171),K171,(K171/K22)*M22)</f>
        <v/>
      </c>
      <c r="N171" s="1062" t="str">
        <f>IF(A171=N16,D171,"")</f>
        <v/>
      </c>
      <c r="O171" s="1069" t="str">
        <f>IF(A171=N16,C171,"")</f>
        <v/>
      </c>
      <c r="P171" s="1070" t="str">
        <f>IF(ISTEXT(N171),N171,(N171/N22)*P22)</f>
        <v/>
      </c>
      <c r="Q171" s="1062" t="str">
        <f>IF(A171=Q16,D171,"")</f>
        <v/>
      </c>
      <c r="R171" s="1071" t="str">
        <f>IF(A171=Q16,C171,"")</f>
        <v/>
      </c>
      <c r="S171" s="1072" t="str">
        <f>IF(ISTEXT(Q171),Q171,(Q171/Q22)*S22)</f>
        <v/>
      </c>
      <c r="T171" s="1062" t="str">
        <f>IF(A171=T16,D171,"")</f>
        <v/>
      </c>
      <c r="U171" s="1073" t="str">
        <f>IF(A171=T16,C171,"")</f>
        <v/>
      </c>
      <c r="V171" s="1074" t="str">
        <f>IF(ISTEXT(T171),T171,(T171/T22)*V22)</f>
        <v/>
      </c>
      <c r="W171" s="1062" t="str">
        <f>IF(A171=W16,D171,"")</f>
        <v/>
      </c>
      <c r="X171" s="1075" t="str">
        <f>IF(A171=W16,C171,"")</f>
        <v/>
      </c>
      <c r="Y171" s="1076" t="str">
        <f>IF(ISTEXT(W171),W171,(W171/W22)*Y22)</f>
        <v/>
      </c>
      <c r="Z171" s="1062" t="str">
        <f>IF(A171=Z16,D171,"")</f>
        <v/>
      </c>
      <c r="AA171" s="1077" t="str">
        <f>IF(A171=Z16,C171,"")</f>
        <v/>
      </c>
      <c r="AB171" s="1078" t="str">
        <f>IF(ISTEXT(Z171),Z171,(Z171/Z22)*AB22)</f>
        <v/>
      </c>
      <c r="AC171" s="1062" t="str">
        <f>IF(A171=AC16,D171,"")</f>
        <v/>
      </c>
      <c r="AD171" s="1079" t="str">
        <f>IF(A171=AC16,C171,"")</f>
        <v/>
      </c>
      <c r="AE171" s="1080" t="str">
        <f>IF(ISTEXT(AC171),AC171,(AC171/AC22)*AE22)</f>
        <v/>
      </c>
      <c r="AF171" s="1062" t="str">
        <f>IF(A171=AF16,D171,"")</f>
        <v/>
      </c>
      <c r="AG171" s="1081" t="str">
        <f>IF(A171=AF16,C171,"")</f>
        <v/>
      </c>
      <c r="AH171" s="1082" t="str">
        <f>IF(ISTEXT(AF171),AF171,(AF171/AF22)*AH22)</f>
        <v/>
      </c>
      <c r="AI171" s="1062" t="str">
        <f>IF(A171=AI16,D171,"")</f>
        <v/>
      </c>
      <c r="AJ171" s="1083" t="str">
        <f>IF(A171=AI16,C171,"")</f>
        <v/>
      </c>
      <c r="AK171" s="1084" t="str">
        <f>IF(ISTEXT(AI171),AI171,(AI171/AI22)*AK22)</f>
        <v/>
      </c>
      <c r="AL171" s="1062" t="str">
        <f>IF(A171=AL16,D171,"")</f>
        <v/>
      </c>
      <c r="AM171" s="1085" t="str">
        <f>IF(A171=AL16,C171,"")</f>
        <v/>
      </c>
      <c r="AN171" s="1086" t="str">
        <f>IF(ISTEXT(AL171),AL171,(AL171/AL22)*AN22)</f>
        <v/>
      </c>
      <c r="AO171" s="1062" t="str">
        <f>IF(A171=AO16,D171,"")</f>
        <v/>
      </c>
      <c r="AP171" s="1087" t="str">
        <f>IF(A171=AO16,C171,"")</f>
        <v/>
      </c>
      <c r="AQ171" s="1088" t="str">
        <f>IF(ISTEXT(AO171),AO171,(AO171/AO22)*AQ22)</f>
        <v/>
      </c>
      <c r="AR171" s="1062" t="str">
        <f>IF(A171=AR16,D171,"")</f>
        <v/>
      </c>
      <c r="AS171" s="1089" t="str">
        <f>IF(A171=AR16,C171,"")</f>
        <v/>
      </c>
      <c r="AT171" s="1090" t="str">
        <f>IF(ISTEXT(AR171),AR171,(AR171/AR22)*AT22)</f>
        <v/>
      </c>
      <c r="AU171" s="1062" t="str">
        <f>IF(A171=AU16,D171,"")</f>
        <v/>
      </c>
      <c r="AV171" s="1091" t="str">
        <f>IF(A171=AU16,C171,"")</f>
        <v/>
      </c>
      <c r="AW171" s="1092" t="str">
        <f>IF(ISTEXT(AU171),AU171,(AU171/AU22)*AW22)</f>
        <v/>
      </c>
    </row>
    <row r="172" spans="1:49" ht="18.75">
      <c r="A172" s="1058"/>
      <c r="B172" s="1352"/>
      <c r="C172" s="1409"/>
      <c r="D172" s="1410"/>
      <c r="E172" s="1062" t="str">
        <f>IF(A172=E16,D172,"")</f>
        <v/>
      </c>
      <c r="F172" s="1063" t="str">
        <f>IF(A172=E16,C172,"")</f>
        <v/>
      </c>
      <c r="G172" s="1064" t="str">
        <f>IF(ISTEXT(E172),E172,(E172/E22)*G22)</f>
        <v/>
      </c>
      <c r="H172" s="1062" t="str">
        <f>IF(A172=H16,D172,"")</f>
        <v/>
      </c>
      <c r="I172" s="1065" t="str">
        <f>IF(A172=H16,C172,"")</f>
        <v/>
      </c>
      <c r="J172" s="1066" t="str">
        <f>IF(ISTEXT(H172),H172,(H172/H22)*J22)</f>
        <v/>
      </c>
      <c r="K172" s="1062" t="str">
        <f>IF(A172=K16,D172,"")</f>
        <v/>
      </c>
      <c r="L172" s="1067" t="str">
        <f>IF(A172=K16,C172,"")</f>
        <v/>
      </c>
      <c r="M172" s="1068" t="str">
        <f>IF(ISTEXT(K172),K172,(K172/K22)*M22)</f>
        <v/>
      </c>
      <c r="N172" s="1062" t="str">
        <f>IF(A172=N16,D172,"")</f>
        <v/>
      </c>
      <c r="O172" s="1069" t="str">
        <f>IF(A172=N16,C172,"")</f>
        <v/>
      </c>
      <c r="P172" s="1070" t="str">
        <f>IF(ISTEXT(N172),N172,(N172/N22)*P22)</f>
        <v/>
      </c>
      <c r="Q172" s="1062" t="str">
        <f>IF(A172=Q16,D172,"")</f>
        <v/>
      </c>
      <c r="R172" s="1071" t="str">
        <f>IF(A172=Q16,C172,"")</f>
        <v/>
      </c>
      <c r="S172" s="1072" t="str">
        <f>IF(ISTEXT(Q172),Q172,(Q172/Q22)*S22)</f>
        <v/>
      </c>
      <c r="T172" s="1062" t="str">
        <f>IF(A172=T16,D172,"")</f>
        <v/>
      </c>
      <c r="U172" s="1073" t="str">
        <f>IF(A172=T16,C172,"")</f>
        <v/>
      </c>
      <c r="V172" s="1074" t="str">
        <f>IF(ISTEXT(T172),T172,(T172/T22)*V22)</f>
        <v/>
      </c>
      <c r="W172" s="1062" t="str">
        <f>IF(A172=W16,D172,"")</f>
        <v/>
      </c>
      <c r="X172" s="1075" t="str">
        <f>IF(A172=W16,C172,"")</f>
        <v/>
      </c>
      <c r="Y172" s="1076" t="str">
        <f>IF(ISTEXT(W172),W172,(W172/W22)*Y22)</f>
        <v/>
      </c>
      <c r="Z172" s="1062" t="str">
        <f>IF(A172=Z16,D172,"")</f>
        <v/>
      </c>
      <c r="AA172" s="1077" t="str">
        <f>IF(A172=Z16,C172,"")</f>
        <v/>
      </c>
      <c r="AB172" s="1078" t="str">
        <f>IF(ISTEXT(Z172),Z172,(Z172/Z22)*AB22)</f>
        <v/>
      </c>
      <c r="AC172" s="1062" t="str">
        <f>IF(A172=AC16,D172,"")</f>
        <v/>
      </c>
      <c r="AD172" s="1079" t="str">
        <f>IF(A172=AC16,C172,"")</f>
        <v/>
      </c>
      <c r="AE172" s="1080" t="str">
        <f>IF(ISTEXT(AC172),AC172,(AC172/AC22)*AE22)</f>
        <v/>
      </c>
      <c r="AF172" s="1062" t="str">
        <f>IF(A172=AF16,D172,"")</f>
        <v/>
      </c>
      <c r="AG172" s="1081" t="str">
        <f>IF(A172=AF16,C172,"")</f>
        <v/>
      </c>
      <c r="AH172" s="1082" t="str">
        <f>IF(ISTEXT(AF172),AF172,(AF172/AF22)*AH22)</f>
        <v/>
      </c>
      <c r="AI172" s="1062" t="str">
        <f>IF(A172=AI16,D172,"")</f>
        <v/>
      </c>
      <c r="AJ172" s="1083" t="str">
        <f>IF(A172=AI16,C172,"")</f>
        <v/>
      </c>
      <c r="AK172" s="1084" t="str">
        <f>IF(ISTEXT(AI172),AI172,(AI172/AI22)*AK22)</f>
        <v/>
      </c>
      <c r="AL172" s="1062" t="str">
        <f>IF(A172=AL16,D172,"")</f>
        <v/>
      </c>
      <c r="AM172" s="1085" t="str">
        <f>IF(A172=AL16,C172,"")</f>
        <v/>
      </c>
      <c r="AN172" s="1086" t="str">
        <f>IF(ISTEXT(AL172),AL172,(AL172/AL22)*AN22)</f>
        <v/>
      </c>
      <c r="AO172" s="1062" t="str">
        <f>IF(A172=AO16,D172,"")</f>
        <v/>
      </c>
      <c r="AP172" s="1087" t="str">
        <f>IF(A172=AO16,C172,"")</f>
        <v/>
      </c>
      <c r="AQ172" s="1088" t="str">
        <f>IF(ISTEXT(AO172),AO172,(AO172/AO22)*AQ22)</f>
        <v/>
      </c>
      <c r="AR172" s="1062" t="str">
        <f>IF(A172=AR16,D172,"")</f>
        <v/>
      </c>
      <c r="AS172" s="1089" t="str">
        <f>IF(A172=AR16,C172,"")</f>
        <v/>
      </c>
      <c r="AT172" s="1090" t="str">
        <f>IF(ISTEXT(AR172),AR172,(AR172/AR22)*AT22)</f>
        <v/>
      </c>
      <c r="AU172" s="1062" t="str">
        <f>IF(A172=AU16,D172,"")</f>
        <v/>
      </c>
      <c r="AV172" s="1091" t="str">
        <f>IF(A172=AU16,C172,"")</f>
        <v/>
      </c>
      <c r="AW172" s="1092" t="str">
        <f>IF(ISTEXT(AU172),AU172,(AU172/AU22)*AW22)</f>
        <v/>
      </c>
    </row>
    <row r="173" spans="1:49" ht="18.75">
      <c r="A173" s="1058"/>
      <c r="B173" s="1352"/>
      <c r="C173" s="1409"/>
      <c r="D173" s="1410"/>
      <c r="E173" s="1062" t="str">
        <f>IF(A173=E16,D173,"")</f>
        <v/>
      </c>
      <c r="F173" s="1063" t="str">
        <f>IF(A173=E16,C173,"")</f>
        <v/>
      </c>
      <c r="G173" s="1064" t="str">
        <f>IF(ISTEXT(E173),E173,(E173/E22)*G22)</f>
        <v/>
      </c>
      <c r="H173" s="1062" t="str">
        <f>IF(A173=H16,D173,"")</f>
        <v/>
      </c>
      <c r="I173" s="1065" t="str">
        <f>IF(A173=H16,C173,"")</f>
        <v/>
      </c>
      <c r="J173" s="1066" t="str">
        <f>IF(ISTEXT(H173),H173,(H173/H22)*J22)</f>
        <v/>
      </c>
      <c r="K173" s="1062" t="str">
        <f>IF(A173=K16,D173,"")</f>
        <v/>
      </c>
      <c r="L173" s="1067" t="str">
        <f>IF(A173=K16,C173,"")</f>
        <v/>
      </c>
      <c r="M173" s="1068" t="str">
        <f>IF(ISTEXT(K173),K173,(K173/K22)*M22)</f>
        <v/>
      </c>
      <c r="N173" s="1062" t="str">
        <f>IF(A173=N16,D173,"")</f>
        <v/>
      </c>
      <c r="O173" s="1069" t="str">
        <f>IF(A173=N16,C173,"")</f>
        <v/>
      </c>
      <c r="P173" s="1070" t="str">
        <f>IF(ISTEXT(N173),N173,(N173/N22)*P22)</f>
        <v/>
      </c>
      <c r="Q173" s="1062" t="str">
        <f>IF(A173=Q16,D173,"")</f>
        <v/>
      </c>
      <c r="R173" s="1071" t="str">
        <f>IF(A173=Q16,C173,"")</f>
        <v/>
      </c>
      <c r="S173" s="1072" t="str">
        <f>IF(ISTEXT(Q173),Q173,(Q173/Q22)*S22)</f>
        <v/>
      </c>
      <c r="T173" s="1062" t="str">
        <f>IF(A173=T16,D173,"")</f>
        <v/>
      </c>
      <c r="U173" s="1073" t="str">
        <f>IF(A173=T16,C173,"")</f>
        <v/>
      </c>
      <c r="V173" s="1074" t="str">
        <f>IF(ISTEXT(T173),T173,(T173/T22)*V22)</f>
        <v/>
      </c>
      <c r="W173" s="1062" t="str">
        <f>IF(A173=W16,D173,"")</f>
        <v/>
      </c>
      <c r="X173" s="1075" t="str">
        <f>IF(A173=W16,C173,"")</f>
        <v/>
      </c>
      <c r="Y173" s="1076" t="str">
        <f>IF(ISTEXT(W173),W173,(W173/W22)*Y22)</f>
        <v/>
      </c>
      <c r="Z173" s="1062" t="str">
        <f>IF(A173=Z16,D173,"")</f>
        <v/>
      </c>
      <c r="AA173" s="1077" t="str">
        <f>IF(A173=Z16,C173,"")</f>
        <v/>
      </c>
      <c r="AB173" s="1078" t="str">
        <f>IF(ISTEXT(Z173),Z173,(Z173/Z22)*AB22)</f>
        <v/>
      </c>
      <c r="AC173" s="1062" t="str">
        <f>IF(A173=AC16,D173,"")</f>
        <v/>
      </c>
      <c r="AD173" s="1079" t="str">
        <f>IF(A173=AC16,C173,"")</f>
        <v/>
      </c>
      <c r="AE173" s="1080" t="str">
        <f>IF(ISTEXT(AC173),AC173,(AC173/AC22)*AE22)</f>
        <v/>
      </c>
      <c r="AF173" s="1062" t="str">
        <f>IF(A173=AF16,D173,"")</f>
        <v/>
      </c>
      <c r="AG173" s="1081" t="str">
        <f>IF(A173=AF16,C173,"")</f>
        <v/>
      </c>
      <c r="AH173" s="1082" t="str">
        <f>IF(ISTEXT(AF173),AF173,(AF173/AF22)*AH22)</f>
        <v/>
      </c>
      <c r="AI173" s="1062" t="str">
        <f>IF(A173=AI16,D173,"")</f>
        <v/>
      </c>
      <c r="AJ173" s="1083" t="str">
        <f>IF(A173=AI16,C173,"")</f>
        <v/>
      </c>
      <c r="AK173" s="1084" t="str">
        <f>IF(ISTEXT(AI173),AI173,(AI173/AI22)*AK22)</f>
        <v/>
      </c>
      <c r="AL173" s="1062" t="str">
        <f>IF(A173=AL16,D173,"")</f>
        <v/>
      </c>
      <c r="AM173" s="1085" t="str">
        <f>IF(A173=AL16,C173,"")</f>
        <v/>
      </c>
      <c r="AN173" s="1086" t="str">
        <f>IF(ISTEXT(AL173),AL173,(AL173/AL22)*AN22)</f>
        <v/>
      </c>
      <c r="AO173" s="1062" t="str">
        <f>IF(A173=AO16,D173,"")</f>
        <v/>
      </c>
      <c r="AP173" s="1087" t="str">
        <f>IF(A173=AO16,C173,"")</f>
        <v/>
      </c>
      <c r="AQ173" s="1088" t="str">
        <f>IF(ISTEXT(AO173),AO173,(AO173/AO22)*AQ22)</f>
        <v/>
      </c>
      <c r="AR173" s="1062" t="str">
        <f>IF(A173=AR16,D173,"")</f>
        <v/>
      </c>
      <c r="AS173" s="1089" t="str">
        <f>IF(A173=AR16,C173,"")</f>
        <v/>
      </c>
      <c r="AT173" s="1090" t="str">
        <f>IF(ISTEXT(AR173),AR173,(AR173/AR22)*AT22)</f>
        <v/>
      </c>
      <c r="AU173" s="1062" t="str">
        <f>IF(A173=AU16,D173,"")</f>
        <v/>
      </c>
      <c r="AV173" s="1091" t="str">
        <f>IF(A173=AU16,C173,"")</f>
        <v/>
      </c>
      <c r="AW173" s="1092" t="str">
        <f>IF(ISTEXT(AU173),AU173,(AU173/AU22)*AW22)</f>
        <v/>
      </c>
    </row>
    <row r="174" spans="1:49" ht="18.75">
      <c r="A174" s="1058"/>
      <c r="B174" s="1352"/>
      <c r="C174" s="1409"/>
      <c r="D174" s="1410"/>
      <c r="E174" s="1062" t="str">
        <f>IF(A174=E16,D174,"")</f>
        <v/>
      </c>
      <c r="F174" s="1063" t="str">
        <f>IF(A174=E16,C174,"")</f>
        <v/>
      </c>
      <c r="G174" s="1064" t="str">
        <f>IF(ISTEXT(E174),E174,(E174/E22)*G22)</f>
        <v/>
      </c>
      <c r="H174" s="1062" t="str">
        <f>IF(A174=H16,D174,"")</f>
        <v/>
      </c>
      <c r="I174" s="1065" t="str">
        <f>IF(A174=H16,C174,"")</f>
        <v/>
      </c>
      <c r="J174" s="1066" t="str">
        <f>IF(ISTEXT(H174),H174,(H174/H22)*J22)</f>
        <v/>
      </c>
      <c r="K174" s="1062" t="str">
        <f>IF(A174=K16,D174,"")</f>
        <v/>
      </c>
      <c r="L174" s="1067" t="str">
        <f>IF(A174=K16,C174,"")</f>
        <v/>
      </c>
      <c r="M174" s="1068" t="str">
        <f>IF(ISTEXT(K174),K174,(K174/K22)*M22)</f>
        <v/>
      </c>
      <c r="N174" s="1062" t="str">
        <f>IF(A174=N16,D174,"")</f>
        <v/>
      </c>
      <c r="O174" s="1069" t="str">
        <f>IF(A174=N16,C174,"")</f>
        <v/>
      </c>
      <c r="P174" s="1070" t="str">
        <f>IF(ISTEXT(N174),N174,(N174/N22)*P22)</f>
        <v/>
      </c>
      <c r="Q174" s="1062" t="str">
        <f>IF(A174=Q16,D174,"")</f>
        <v/>
      </c>
      <c r="R174" s="1071" t="str">
        <f>IF(A174=Q16,C174,"")</f>
        <v/>
      </c>
      <c r="S174" s="1072" t="str">
        <f>IF(ISTEXT(Q174),Q174,(Q174/Q22)*S22)</f>
        <v/>
      </c>
      <c r="T174" s="1062" t="str">
        <f>IF(A174=T16,D174,"")</f>
        <v/>
      </c>
      <c r="U174" s="1073" t="str">
        <f>IF(A174=T16,C174,"")</f>
        <v/>
      </c>
      <c r="V174" s="1074" t="str">
        <f>IF(ISTEXT(T174),T174,(T174/T22)*V22)</f>
        <v/>
      </c>
      <c r="W174" s="1062" t="str">
        <f>IF(A174=W16,D174,"")</f>
        <v/>
      </c>
      <c r="X174" s="1075" t="str">
        <f>IF(A174=W16,C174,"")</f>
        <v/>
      </c>
      <c r="Y174" s="1076" t="str">
        <f>IF(ISTEXT(W174),W174,(W174/W22)*Y22)</f>
        <v/>
      </c>
      <c r="Z174" s="1062" t="str">
        <f>IF(A174=Z16,D174,"")</f>
        <v/>
      </c>
      <c r="AA174" s="1077" t="str">
        <f>IF(A174=Z16,C174,"")</f>
        <v/>
      </c>
      <c r="AB174" s="1078" t="str">
        <f>IF(ISTEXT(Z174),Z174,(Z174/Z22)*AB22)</f>
        <v/>
      </c>
      <c r="AC174" s="1062" t="str">
        <f>IF(A174=AC16,D174,"")</f>
        <v/>
      </c>
      <c r="AD174" s="1079" t="str">
        <f>IF(A174=AC16,C174,"")</f>
        <v/>
      </c>
      <c r="AE174" s="1080" t="str">
        <f>IF(ISTEXT(AC174),AC174,(AC174/AC22)*AE22)</f>
        <v/>
      </c>
      <c r="AF174" s="1062" t="str">
        <f>IF(A174=AF16,D174,"")</f>
        <v/>
      </c>
      <c r="AG174" s="1081" t="str">
        <f>IF(A174=AF16,C174,"")</f>
        <v/>
      </c>
      <c r="AH174" s="1082" t="str">
        <f>IF(ISTEXT(AF174),AF174,(AF174/AF22)*AH22)</f>
        <v/>
      </c>
      <c r="AI174" s="1062" t="str">
        <f>IF(A174=AI16,D174,"")</f>
        <v/>
      </c>
      <c r="AJ174" s="1083" t="str">
        <f>IF(A174=AI16,C174,"")</f>
        <v/>
      </c>
      <c r="AK174" s="1084" t="str">
        <f>IF(ISTEXT(AI174),AI174,(AI174/AI22)*AK22)</f>
        <v/>
      </c>
      <c r="AL174" s="1062" t="str">
        <f>IF(A174=AL16,D174,"")</f>
        <v/>
      </c>
      <c r="AM174" s="1085" t="str">
        <f>IF(A174=AL16,C174,"")</f>
        <v/>
      </c>
      <c r="AN174" s="1086" t="str">
        <f>IF(ISTEXT(AL174),AL174,(AL174/AL22)*AN22)</f>
        <v/>
      </c>
      <c r="AO174" s="1062" t="str">
        <f>IF(A174=AO16,D174,"")</f>
        <v/>
      </c>
      <c r="AP174" s="1087" t="str">
        <f>IF(A174=AO16,C174,"")</f>
        <v/>
      </c>
      <c r="AQ174" s="1088" t="str">
        <f>IF(ISTEXT(AO174),AO174,(AO174/AO22)*AQ22)</f>
        <v/>
      </c>
      <c r="AR174" s="1062" t="str">
        <f>IF(A174=AR16,D174,"")</f>
        <v/>
      </c>
      <c r="AS174" s="1089" t="str">
        <f>IF(A174=AR16,C174,"")</f>
        <v/>
      </c>
      <c r="AT174" s="1090" t="str">
        <f>IF(ISTEXT(AR174),AR174,(AR174/AR22)*AT22)</f>
        <v/>
      </c>
      <c r="AU174" s="1062" t="str">
        <f>IF(A174=AU16,D174,"")</f>
        <v/>
      </c>
      <c r="AV174" s="1091" t="str">
        <f>IF(A174=AU16,C174,"")</f>
        <v/>
      </c>
      <c r="AW174" s="1092" t="str">
        <f>IF(ISTEXT(AU174),AU174,(AU174/AU22)*AW22)</f>
        <v/>
      </c>
    </row>
    <row r="175" spans="1:49" ht="18.75">
      <c r="A175" s="1058"/>
      <c r="B175" s="1352"/>
      <c r="C175" s="1409"/>
      <c r="D175" s="1410"/>
      <c r="E175" s="1062" t="str">
        <f>IF(A175=E16,D175,"")</f>
        <v/>
      </c>
      <c r="F175" s="1063" t="str">
        <f>IF(A175=E16,C175,"")</f>
        <v/>
      </c>
      <c r="G175" s="1064" t="str">
        <f>IF(ISTEXT(E175),E175,(E175/E22)*G22)</f>
        <v/>
      </c>
      <c r="H175" s="1062" t="str">
        <f>IF(A175=H16,D175,"")</f>
        <v/>
      </c>
      <c r="I175" s="1065" t="str">
        <f>IF(A175=H16,C175,"")</f>
        <v/>
      </c>
      <c r="J175" s="1066" t="str">
        <f>IF(ISTEXT(H175),H175,(H175/H22)*J22)</f>
        <v/>
      </c>
      <c r="K175" s="1062" t="str">
        <f>IF(A175=K16,D175,"")</f>
        <v/>
      </c>
      <c r="L175" s="1067" t="str">
        <f>IF(A175=K16,C175,"")</f>
        <v/>
      </c>
      <c r="M175" s="1068" t="str">
        <f>IF(ISTEXT(K175),K175,(K175/K22)*M22)</f>
        <v/>
      </c>
      <c r="N175" s="1062" t="str">
        <f>IF(A175=N16,D175,"")</f>
        <v/>
      </c>
      <c r="O175" s="1069" t="str">
        <f>IF(A175=N16,C175,"")</f>
        <v/>
      </c>
      <c r="P175" s="1070" t="str">
        <f>IF(ISTEXT(N175),N175,(N175/N22)*P22)</f>
        <v/>
      </c>
      <c r="Q175" s="1062" t="str">
        <f>IF(A175=Q16,D175,"")</f>
        <v/>
      </c>
      <c r="R175" s="1071" t="str">
        <f>IF(A175=Q16,C175,"")</f>
        <v/>
      </c>
      <c r="S175" s="1072" t="str">
        <f>IF(ISTEXT(Q175),Q175,(Q175/Q22)*S22)</f>
        <v/>
      </c>
      <c r="T175" s="1062" t="str">
        <f>IF(A175=T16,D175,"")</f>
        <v/>
      </c>
      <c r="U175" s="1073" t="str">
        <f>IF(A175=T16,C175,"")</f>
        <v/>
      </c>
      <c r="V175" s="1074" t="str">
        <f>IF(ISTEXT(T175),T175,(T175/T22)*V22)</f>
        <v/>
      </c>
      <c r="W175" s="1062" t="str">
        <f>IF(A175=W16,D175,"")</f>
        <v/>
      </c>
      <c r="X175" s="1075" t="str">
        <f>IF(A175=W16,C175,"")</f>
        <v/>
      </c>
      <c r="Y175" s="1076" t="str">
        <f>IF(ISTEXT(W175),W175,(W175/W22)*Y22)</f>
        <v/>
      </c>
      <c r="Z175" s="1062" t="str">
        <f>IF(A175=Z16,D175,"")</f>
        <v/>
      </c>
      <c r="AA175" s="1077" t="str">
        <f>IF(A175=Z16,C175,"")</f>
        <v/>
      </c>
      <c r="AB175" s="1078" t="str">
        <f>IF(ISTEXT(Z175),Z175,(Z175/Z22)*AB22)</f>
        <v/>
      </c>
      <c r="AC175" s="1062" t="str">
        <f>IF(A175=AC16,D175,"")</f>
        <v/>
      </c>
      <c r="AD175" s="1079" t="str">
        <f>IF(A175=AC16,C175,"")</f>
        <v/>
      </c>
      <c r="AE175" s="1080" t="str">
        <f>IF(ISTEXT(AC175),AC175,(AC175/AC22)*AE22)</f>
        <v/>
      </c>
      <c r="AF175" s="1062" t="str">
        <f>IF(A175=AF16,D175,"")</f>
        <v/>
      </c>
      <c r="AG175" s="1081" t="str">
        <f>IF(A175=AF16,C175,"")</f>
        <v/>
      </c>
      <c r="AH175" s="1082" t="str">
        <f>IF(ISTEXT(AF175),AF175,(AF175/AF22)*AH22)</f>
        <v/>
      </c>
      <c r="AI175" s="1062" t="str">
        <f>IF(A175=AI16,D175,"")</f>
        <v/>
      </c>
      <c r="AJ175" s="1083" t="str">
        <f>IF(A175=AI16,C175,"")</f>
        <v/>
      </c>
      <c r="AK175" s="1084" t="str">
        <f>IF(ISTEXT(AI175),AI175,(AI175/AI22)*AK22)</f>
        <v/>
      </c>
      <c r="AL175" s="1062" t="str">
        <f>IF(A175=AL16,D175,"")</f>
        <v/>
      </c>
      <c r="AM175" s="1085" t="str">
        <f>IF(A175=AL16,C175,"")</f>
        <v/>
      </c>
      <c r="AN175" s="1086" t="str">
        <f>IF(ISTEXT(AL175),AL175,(AL175/AL22)*AN22)</f>
        <v/>
      </c>
      <c r="AO175" s="1062" t="str">
        <f>IF(A175=AO16,D175,"")</f>
        <v/>
      </c>
      <c r="AP175" s="1087" t="str">
        <f>IF(A175=AO16,C175,"")</f>
        <v/>
      </c>
      <c r="AQ175" s="1088" t="str">
        <f>IF(ISTEXT(AO175),AO175,(AO175/AO22)*AQ22)</f>
        <v/>
      </c>
      <c r="AR175" s="1062" t="str">
        <f>IF(A175=AR16,D175,"")</f>
        <v/>
      </c>
      <c r="AS175" s="1089" t="str">
        <f>IF(A175=AR16,C175,"")</f>
        <v/>
      </c>
      <c r="AT175" s="1090" t="str">
        <f>IF(ISTEXT(AR175),AR175,(AR175/AR22)*AT22)</f>
        <v/>
      </c>
      <c r="AU175" s="1062" t="str">
        <f>IF(A175=AU16,D175,"")</f>
        <v/>
      </c>
      <c r="AV175" s="1091" t="str">
        <f>IF(A175=AU16,C175,"")</f>
        <v/>
      </c>
      <c r="AW175" s="1092" t="str">
        <f>IF(ISTEXT(AU175),AU175,(AU175/AU22)*AW22)</f>
        <v/>
      </c>
    </row>
    <row r="176" spans="1:49" ht="18.75">
      <c r="A176" s="1058"/>
      <c r="B176" s="1352"/>
      <c r="C176" s="1409"/>
      <c r="D176" s="1410"/>
      <c r="E176" s="1062" t="str">
        <f>IF(A176=E16,D176,"")</f>
        <v/>
      </c>
      <c r="F176" s="1063" t="str">
        <f>IF(A176=E16,C176,"")</f>
        <v/>
      </c>
      <c r="G176" s="1064" t="str">
        <f>IF(ISTEXT(E176),E176,(E176/E22)*G22)</f>
        <v/>
      </c>
      <c r="H176" s="1062" t="str">
        <f>IF(A176=H16,D176,"")</f>
        <v/>
      </c>
      <c r="I176" s="1065" t="str">
        <f>IF(A176=H16,C176,"")</f>
        <v/>
      </c>
      <c r="J176" s="1066" t="str">
        <f>IF(ISTEXT(H176),H176,(H176/H22)*J22)</f>
        <v/>
      </c>
      <c r="K176" s="1062" t="str">
        <f>IF(A176=K16,D176,"")</f>
        <v/>
      </c>
      <c r="L176" s="1067" t="str">
        <f>IF(A176=K16,C176,"")</f>
        <v/>
      </c>
      <c r="M176" s="1068" t="str">
        <f>IF(ISTEXT(K176),K176,(K176/K22)*M22)</f>
        <v/>
      </c>
      <c r="N176" s="1062" t="str">
        <f>IF(A176=N16,D176,"")</f>
        <v/>
      </c>
      <c r="O176" s="1069" t="str">
        <f>IF(A176=N16,C176,"")</f>
        <v/>
      </c>
      <c r="P176" s="1070" t="str">
        <f>IF(ISTEXT(N176),N176,(N176/N22)*P22)</f>
        <v/>
      </c>
      <c r="Q176" s="1062" t="str">
        <f>IF(A176=Q16,D176,"")</f>
        <v/>
      </c>
      <c r="R176" s="1071" t="str">
        <f>IF(A176=Q16,C176,"")</f>
        <v/>
      </c>
      <c r="S176" s="1072" t="str">
        <f>IF(ISTEXT(Q176),Q176,(Q176/Q22)*S22)</f>
        <v/>
      </c>
      <c r="T176" s="1062" t="str">
        <f>IF(A176=T16,D176,"")</f>
        <v/>
      </c>
      <c r="U176" s="1073" t="str">
        <f>IF(A176=T16,C176,"")</f>
        <v/>
      </c>
      <c r="V176" s="1074" t="str">
        <f>IF(ISTEXT(T176),T176,(T176/T22)*V22)</f>
        <v/>
      </c>
      <c r="W176" s="1062" t="str">
        <f>IF(A176=W16,D176,"")</f>
        <v/>
      </c>
      <c r="X176" s="1075" t="str">
        <f>IF(A176=W16,C176,"")</f>
        <v/>
      </c>
      <c r="Y176" s="1076" t="str">
        <f>IF(ISTEXT(W176),W176,(W176/W22)*Y22)</f>
        <v/>
      </c>
      <c r="Z176" s="1062" t="str">
        <f>IF(A176=Z16,D176,"")</f>
        <v/>
      </c>
      <c r="AA176" s="1077" t="str">
        <f>IF(A176=Z16,C176,"")</f>
        <v/>
      </c>
      <c r="AB176" s="1078" t="str">
        <f>IF(ISTEXT(Z176),Z176,(Z176/Z22)*AB22)</f>
        <v/>
      </c>
      <c r="AC176" s="1062" t="str">
        <f>IF(A176=AC16,D176,"")</f>
        <v/>
      </c>
      <c r="AD176" s="1079" t="str">
        <f>IF(A176=AC16,C176,"")</f>
        <v/>
      </c>
      <c r="AE176" s="1080" t="str">
        <f>IF(ISTEXT(AC176),AC176,(AC176/AC22)*AE22)</f>
        <v/>
      </c>
      <c r="AF176" s="1062" t="str">
        <f>IF(A176=AF16,D176,"")</f>
        <v/>
      </c>
      <c r="AG176" s="1081" t="str">
        <f>IF(A176=AF16,C176,"")</f>
        <v/>
      </c>
      <c r="AH176" s="1082" t="str">
        <f>IF(ISTEXT(AF176),AF176,(AF176/AF22)*AH22)</f>
        <v/>
      </c>
      <c r="AI176" s="1062" t="str">
        <f>IF(A176=AI16,D176,"")</f>
        <v/>
      </c>
      <c r="AJ176" s="1083" t="str">
        <f>IF(A176=AI16,C176,"")</f>
        <v/>
      </c>
      <c r="AK176" s="1084" t="str">
        <f>IF(ISTEXT(AI176),AI176,(AI176/AI22)*AK22)</f>
        <v/>
      </c>
      <c r="AL176" s="1062" t="str">
        <f>IF(A176=AL16,D176,"")</f>
        <v/>
      </c>
      <c r="AM176" s="1085" t="str">
        <f>IF(A176=AL16,C176,"")</f>
        <v/>
      </c>
      <c r="AN176" s="1086" t="str">
        <f>IF(ISTEXT(AL176),AL176,(AL176/AL22)*AN22)</f>
        <v/>
      </c>
      <c r="AO176" s="1062" t="str">
        <f>IF(A176=AO16,D176,"")</f>
        <v/>
      </c>
      <c r="AP176" s="1087" t="str">
        <f>IF(A176=AO16,C176,"")</f>
        <v/>
      </c>
      <c r="AQ176" s="1088" t="str">
        <f>IF(ISTEXT(AO176),AO176,(AO176/AO22)*AQ22)</f>
        <v/>
      </c>
      <c r="AR176" s="1062" t="str">
        <f>IF(A176=AR16,D176,"")</f>
        <v/>
      </c>
      <c r="AS176" s="1089" t="str">
        <f>IF(A176=AR16,C176,"")</f>
        <v/>
      </c>
      <c r="AT176" s="1090" t="str">
        <f>IF(ISTEXT(AR176),AR176,(AR176/AR22)*AT22)</f>
        <v/>
      </c>
      <c r="AU176" s="1062" t="str">
        <f>IF(A176=AU16,D176,"")</f>
        <v/>
      </c>
      <c r="AV176" s="1091" t="str">
        <f>IF(A176=AU16,C176,"")</f>
        <v/>
      </c>
      <c r="AW176" s="1092" t="str">
        <f>IF(ISTEXT(AU176),AU176,(AU176/AU22)*AW22)</f>
        <v/>
      </c>
    </row>
    <row r="177" spans="1:49" ht="18.75">
      <c r="A177" s="1058"/>
      <c r="B177" s="1352"/>
      <c r="C177" s="1409"/>
      <c r="D177" s="1410"/>
      <c r="E177" s="1062" t="str">
        <f>IF(A177=E16,D177,"")</f>
        <v/>
      </c>
      <c r="F177" s="1063" t="str">
        <f>IF(A177=E16,C177,"")</f>
        <v/>
      </c>
      <c r="G177" s="1064" t="str">
        <f>IF(ISTEXT(E177),E177,(E177/E22)*G22)</f>
        <v/>
      </c>
      <c r="H177" s="1062" t="str">
        <f>IF(A177=H16,D177,"")</f>
        <v/>
      </c>
      <c r="I177" s="1065" t="str">
        <f>IF(A177=H16,C177,"")</f>
        <v/>
      </c>
      <c r="J177" s="1066" t="str">
        <f>IF(ISTEXT(H177),H177,(H177/H22)*J22)</f>
        <v/>
      </c>
      <c r="K177" s="1062" t="str">
        <f>IF(A177=K16,D177,"")</f>
        <v/>
      </c>
      <c r="L177" s="1067" t="str">
        <f>IF(A177=K16,C177,"")</f>
        <v/>
      </c>
      <c r="M177" s="1068" t="str">
        <f>IF(ISTEXT(K177),K177,(K177/K22)*M22)</f>
        <v/>
      </c>
      <c r="N177" s="1062" t="str">
        <f>IF(A177=N16,D177,"")</f>
        <v/>
      </c>
      <c r="O177" s="1069" t="str">
        <f>IF(A177=N16,C177,"")</f>
        <v/>
      </c>
      <c r="P177" s="1070" t="str">
        <f>IF(ISTEXT(N177),N177,(N177/N22)*P22)</f>
        <v/>
      </c>
      <c r="Q177" s="1062" t="str">
        <f>IF(A177=Q16,D177,"")</f>
        <v/>
      </c>
      <c r="R177" s="1071" t="str">
        <f>IF(A177=Q16,C177,"")</f>
        <v/>
      </c>
      <c r="S177" s="1072" t="str">
        <f>IF(ISTEXT(Q177),Q177,(Q177/Q22)*S22)</f>
        <v/>
      </c>
      <c r="T177" s="1062" t="str">
        <f>IF(A177=T16,D177,"")</f>
        <v/>
      </c>
      <c r="U177" s="1073" t="str">
        <f>IF(A177=T16,C177,"")</f>
        <v/>
      </c>
      <c r="V177" s="1074" t="str">
        <f>IF(ISTEXT(T177),T177,(T177/T22)*V22)</f>
        <v/>
      </c>
      <c r="W177" s="1062" t="str">
        <f>IF(A177=W16,D177,"")</f>
        <v/>
      </c>
      <c r="X177" s="1075" t="str">
        <f>IF(A177=W16,C177,"")</f>
        <v/>
      </c>
      <c r="Y177" s="1076" t="str">
        <f>IF(ISTEXT(W177),W177,(W177/W22)*Y22)</f>
        <v/>
      </c>
      <c r="Z177" s="1062" t="str">
        <f>IF(A177=Z16,D177,"")</f>
        <v/>
      </c>
      <c r="AA177" s="1077" t="str">
        <f>IF(A177=Z16,C177,"")</f>
        <v/>
      </c>
      <c r="AB177" s="1078" t="str">
        <f>IF(ISTEXT(Z177),Z177,(Z177/Z22)*AB22)</f>
        <v/>
      </c>
      <c r="AC177" s="1062" t="str">
        <f>IF(A177=AC16,D177,"")</f>
        <v/>
      </c>
      <c r="AD177" s="1079" t="str">
        <f>IF(A177=AC16,C177,"")</f>
        <v/>
      </c>
      <c r="AE177" s="1080" t="str">
        <f>IF(ISTEXT(AC177),AC177,(AC177/AC22)*AE22)</f>
        <v/>
      </c>
      <c r="AF177" s="1062" t="str">
        <f>IF(A177=AF16,D177,"")</f>
        <v/>
      </c>
      <c r="AG177" s="1081" t="str">
        <f>IF(A177=AF16,C177,"")</f>
        <v/>
      </c>
      <c r="AH177" s="1082" t="str">
        <f>IF(ISTEXT(AF177),AF177,(AF177/AF22)*AH22)</f>
        <v/>
      </c>
      <c r="AI177" s="1062" t="str">
        <f>IF(A177=AI16,D177,"")</f>
        <v/>
      </c>
      <c r="AJ177" s="1083" t="str">
        <f>IF(A177=AI16,C177,"")</f>
        <v/>
      </c>
      <c r="AK177" s="1084" t="str">
        <f>IF(ISTEXT(AI177),AI177,(AI177/AI22)*AK22)</f>
        <v/>
      </c>
      <c r="AL177" s="1062" t="str">
        <f>IF(A177=AL16,D177,"")</f>
        <v/>
      </c>
      <c r="AM177" s="1085" t="str">
        <f>IF(A177=AL16,C177,"")</f>
        <v/>
      </c>
      <c r="AN177" s="1086" t="str">
        <f>IF(ISTEXT(AL177),AL177,(AL177/AL22)*AN22)</f>
        <v/>
      </c>
      <c r="AO177" s="1062" t="str">
        <f>IF(A177=AO16,D177,"")</f>
        <v/>
      </c>
      <c r="AP177" s="1087" t="str">
        <f>IF(A177=AO16,C177,"")</f>
        <v/>
      </c>
      <c r="AQ177" s="1088" t="str">
        <f>IF(ISTEXT(AO177),AO177,(AO177/AO22)*AQ22)</f>
        <v/>
      </c>
      <c r="AR177" s="1062" t="str">
        <f>IF(A177=AR16,D177,"")</f>
        <v/>
      </c>
      <c r="AS177" s="1089" t="str">
        <f>IF(A177=AR16,C177,"")</f>
        <v/>
      </c>
      <c r="AT177" s="1090" t="str">
        <f>IF(ISTEXT(AR177),AR177,(AR177/AR22)*AT22)</f>
        <v/>
      </c>
      <c r="AU177" s="1062" t="str">
        <f>IF(A177=AU16,D177,"")</f>
        <v/>
      </c>
      <c r="AV177" s="1091" t="str">
        <f>IF(A177=AU16,C177,"")</f>
        <v/>
      </c>
      <c r="AW177" s="1092" t="str">
        <f>IF(ISTEXT(AU177),AU177,(AU177/AU22)*AW22)</f>
        <v/>
      </c>
    </row>
    <row r="178" spans="1:49" ht="18.75">
      <c r="A178" s="1058"/>
      <c r="B178" s="1352"/>
      <c r="C178" s="1409"/>
      <c r="D178" s="1410"/>
      <c r="E178" s="1062" t="str">
        <f>IF(A178=E16,D178,"")</f>
        <v/>
      </c>
      <c r="F178" s="1063" t="str">
        <f>IF(A178=E16,C178,"")</f>
        <v/>
      </c>
      <c r="G178" s="1064" t="str">
        <f>IF(ISTEXT(E178),E178,(E178/E22)*G22)</f>
        <v/>
      </c>
      <c r="H178" s="1062" t="str">
        <f>IF(A178=H16,D178,"")</f>
        <v/>
      </c>
      <c r="I178" s="1065" t="str">
        <f>IF(A178=H16,C178,"")</f>
        <v/>
      </c>
      <c r="J178" s="1066" t="str">
        <f>IF(ISTEXT(H178),H178,(H178/H22)*J22)</f>
        <v/>
      </c>
      <c r="K178" s="1062" t="str">
        <f>IF(A178=K16,D178,"")</f>
        <v/>
      </c>
      <c r="L178" s="1067" t="str">
        <f>IF(A178=K16,C178,"")</f>
        <v/>
      </c>
      <c r="M178" s="1068" t="str">
        <f>IF(ISTEXT(K178),K178,(K178/K22)*M22)</f>
        <v/>
      </c>
      <c r="N178" s="1062" t="str">
        <f>IF(A178=N16,D178,"")</f>
        <v/>
      </c>
      <c r="O178" s="1069" t="str">
        <f>IF(A178=N16,C178,"")</f>
        <v/>
      </c>
      <c r="P178" s="1070" t="str">
        <f>IF(ISTEXT(N178),N178,(N178/N22)*P22)</f>
        <v/>
      </c>
      <c r="Q178" s="1062" t="str">
        <f>IF(A178=Q16,D178,"")</f>
        <v/>
      </c>
      <c r="R178" s="1071" t="str">
        <f>IF(A178=Q16,C178,"")</f>
        <v/>
      </c>
      <c r="S178" s="1072" t="str">
        <f>IF(ISTEXT(Q178),Q178,(Q178/Q22)*S22)</f>
        <v/>
      </c>
      <c r="T178" s="1062" t="str">
        <f>IF(A178=T16,D178,"")</f>
        <v/>
      </c>
      <c r="U178" s="1073" t="str">
        <f>IF(A178=T16,C178,"")</f>
        <v/>
      </c>
      <c r="V178" s="1074" t="str">
        <f>IF(ISTEXT(T178),T178,(T178/T22)*V22)</f>
        <v/>
      </c>
      <c r="W178" s="1062" t="str">
        <f>IF(A178=W16,D178,"")</f>
        <v/>
      </c>
      <c r="X178" s="1075" t="str">
        <f>IF(A178=W16,C178,"")</f>
        <v/>
      </c>
      <c r="Y178" s="1076" t="str">
        <f>IF(ISTEXT(W178),W178,(W178/W22)*Y22)</f>
        <v/>
      </c>
      <c r="Z178" s="1062" t="str">
        <f>IF(A178=Z16,D178,"")</f>
        <v/>
      </c>
      <c r="AA178" s="1077" t="str">
        <f>IF(A178=Z16,C178,"")</f>
        <v/>
      </c>
      <c r="AB178" s="1078" t="str">
        <f>IF(ISTEXT(Z178),Z178,(Z178/Z22)*AB22)</f>
        <v/>
      </c>
      <c r="AC178" s="1062" t="str">
        <f>IF(A178=AC16,D178,"")</f>
        <v/>
      </c>
      <c r="AD178" s="1079" t="str">
        <f>IF(A178=AC16,C178,"")</f>
        <v/>
      </c>
      <c r="AE178" s="1080" t="str">
        <f>IF(ISTEXT(AC178),AC178,(AC178/AC22)*AE22)</f>
        <v/>
      </c>
      <c r="AF178" s="1062" t="str">
        <f>IF(A178=AF16,D178,"")</f>
        <v/>
      </c>
      <c r="AG178" s="1081" t="str">
        <f>IF(A178=AF16,C178,"")</f>
        <v/>
      </c>
      <c r="AH178" s="1082" t="str">
        <f>IF(ISTEXT(AF178),AF178,(AF178/AF22)*AH22)</f>
        <v/>
      </c>
      <c r="AI178" s="1062" t="str">
        <f>IF(A178=AI16,D178,"")</f>
        <v/>
      </c>
      <c r="AJ178" s="1083" t="str">
        <f>IF(A178=AI16,C178,"")</f>
        <v/>
      </c>
      <c r="AK178" s="1084" t="str">
        <f>IF(ISTEXT(AI178),AI178,(AI178/AI22)*AK22)</f>
        <v/>
      </c>
      <c r="AL178" s="1062" t="str">
        <f>IF(A178=AL16,D178,"")</f>
        <v/>
      </c>
      <c r="AM178" s="1085" t="str">
        <f>IF(A178=AL16,C178,"")</f>
        <v/>
      </c>
      <c r="AN178" s="1086" t="str">
        <f>IF(ISTEXT(AL178),AL178,(AL178/AL22)*AN22)</f>
        <v/>
      </c>
      <c r="AO178" s="1062" t="str">
        <f>IF(A178=AO16,D178,"")</f>
        <v/>
      </c>
      <c r="AP178" s="1087" t="str">
        <f>IF(A178=AO16,C178,"")</f>
        <v/>
      </c>
      <c r="AQ178" s="1088" t="str">
        <f>IF(ISTEXT(AO178),AO178,(AO178/AO22)*AQ22)</f>
        <v/>
      </c>
      <c r="AR178" s="1062" t="str">
        <f>IF(A178=AR16,D178,"")</f>
        <v/>
      </c>
      <c r="AS178" s="1089" t="str">
        <f>IF(A178=AR16,C178,"")</f>
        <v/>
      </c>
      <c r="AT178" s="1090" t="str">
        <f>IF(ISTEXT(AR178),AR178,(AR178/AR22)*AT22)</f>
        <v/>
      </c>
      <c r="AU178" s="1062" t="str">
        <f>IF(A178=AU16,D178,"")</f>
        <v/>
      </c>
      <c r="AV178" s="1091" t="str">
        <f>IF(A178=AU16,C178,"")</f>
        <v/>
      </c>
      <c r="AW178" s="1092" t="str">
        <f>IF(ISTEXT(AU178),AU178,(AU178/AU22)*AW22)</f>
        <v/>
      </c>
    </row>
    <row r="179" spans="1:49" ht="18.75">
      <c r="A179" s="1058"/>
      <c r="B179" s="1352"/>
      <c r="C179" s="1409"/>
      <c r="D179" s="1410"/>
      <c r="E179" s="1062" t="str">
        <f>IF(A179=E16,D179,"")</f>
        <v/>
      </c>
      <c r="F179" s="1063" t="str">
        <f>IF(A179=E16,C179,"")</f>
        <v/>
      </c>
      <c r="G179" s="1064" t="str">
        <f>IF(ISTEXT(E179),E179,(E179/E22)*G22)</f>
        <v/>
      </c>
      <c r="H179" s="1062" t="str">
        <f>IF(A179=H16,D179,"")</f>
        <v/>
      </c>
      <c r="I179" s="1065" t="str">
        <f>IF(A179=H16,C179,"")</f>
        <v/>
      </c>
      <c r="J179" s="1066" t="str">
        <f>IF(ISTEXT(H179),H179,(H179/H22)*J22)</f>
        <v/>
      </c>
      <c r="K179" s="1062" t="str">
        <f>IF(A179=K16,D179,"")</f>
        <v/>
      </c>
      <c r="L179" s="1067" t="str">
        <f>IF(A179=K16,C179,"")</f>
        <v/>
      </c>
      <c r="M179" s="1068" t="str">
        <f>IF(ISTEXT(K179),K179,(K179/K22)*M22)</f>
        <v/>
      </c>
      <c r="N179" s="1062" t="str">
        <f>IF(A179=N16,D179,"")</f>
        <v/>
      </c>
      <c r="O179" s="1069" t="str">
        <f>IF(A179=N16,C179,"")</f>
        <v/>
      </c>
      <c r="P179" s="1070" t="str">
        <f>IF(ISTEXT(N179),N179,(N179/N22)*P22)</f>
        <v/>
      </c>
      <c r="Q179" s="1062" t="str">
        <f>IF(A179=Q16,D179,"")</f>
        <v/>
      </c>
      <c r="R179" s="1071" t="str">
        <f>IF(A179=Q16,C179,"")</f>
        <v/>
      </c>
      <c r="S179" s="1072" t="str">
        <f>IF(ISTEXT(Q179),Q179,(Q179/Q22)*S22)</f>
        <v/>
      </c>
      <c r="T179" s="1062" t="str">
        <f>IF(A179=T16,D179,"")</f>
        <v/>
      </c>
      <c r="U179" s="1073" t="str">
        <f>IF(A179=T16,C179,"")</f>
        <v/>
      </c>
      <c r="V179" s="1074" t="str">
        <f>IF(ISTEXT(T179),T179,(T179/T22)*V22)</f>
        <v/>
      </c>
      <c r="W179" s="1062" t="str">
        <f>IF(A179=W16,D179,"")</f>
        <v/>
      </c>
      <c r="X179" s="1075" t="str">
        <f>IF(A179=W16,C179,"")</f>
        <v/>
      </c>
      <c r="Y179" s="1076" t="str">
        <f>IF(ISTEXT(W179),W179,(W179/W22)*Y22)</f>
        <v/>
      </c>
      <c r="Z179" s="1062" t="str">
        <f>IF(A179=Z16,D179,"")</f>
        <v/>
      </c>
      <c r="AA179" s="1077" t="str">
        <f>IF(A179=Z16,C179,"")</f>
        <v/>
      </c>
      <c r="AB179" s="1078" t="str">
        <f>IF(ISTEXT(Z179),Z179,(Z179/Z22)*AB22)</f>
        <v/>
      </c>
      <c r="AC179" s="1062" t="str">
        <f>IF(A179=AC16,D179,"")</f>
        <v/>
      </c>
      <c r="AD179" s="1079" t="str">
        <f>IF(A179=AC16,C179,"")</f>
        <v/>
      </c>
      <c r="AE179" s="1080" t="str">
        <f>IF(ISTEXT(AC179),AC179,(AC179/AC22)*AE22)</f>
        <v/>
      </c>
      <c r="AF179" s="1062" t="str">
        <f>IF(A179=AF16,D179,"")</f>
        <v/>
      </c>
      <c r="AG179" s="1081" t="str">
        <f>IF(A179=AF16,C179,"")</f>
        <v/>
      </c>
      <c r="AH179" s="1082" t="str">
        <f>IF(ISTEXT(AF179),AF179,(AF179/AF22)*AH22)</f>
        <v/>
      </c>
      <c r="AI179" s="1062" t="str">
        <f>IF(A179=AI16,D179,"")</f>
        <v/>
      </c>
      <c r="AJ179" s="1083" t="str">
        <f>IF(A179=AI16,C179,"")</f>
        <v/>
      </c>
      <c r="AK179" s="1084" t="str">
        <f>IF(ISTEXT(AI179),AI179,(AI179/AI22)*AK22)</f>
        <v/>
      </c>
      <c r="AL179" s="1062" t="str">
        <f>IF(A179=AL16,D179,"")</f>
        <v/>
      </c>
      <c r="AM179" s="1085" t="str">
        <f>IF(A179=AL16,C179,"")</f>
        <v/>
      </c>
      <c r="AN179" s="1086" t="str">
        <f>IF(ISTEXT(AL179),AL179,(AL179/AL22)*AN22)</f>
        <v/>
      </c>
      <c r="AO179" s="1062" t="str">
        <f>IF(A179=AO16,D179,"")</f>
        <v/>
      </c>
      <c r="AP179" s="1087" t="str">
        <f>IF(A179=AO16,C179,"")</f>
        <v/>
      </c>
      <c r="AQ179" s="1088" t="str">
        <f>IF(ISTEXT(AO179),AO179,(AO179/AO22)*AQ22)</f>
        <v/>
      </c>
      <c r="AR179" s="1062" t="str">
        <f>IF(A179=AR16,D179,"")</f>
        <v/>
      </c>
      <c r="AS179" s="1089" t="str">
        <f>IF(A179=AR16,C179,"")</f>
        <v/>
      </c>
      <c r="AT179" s="1090" t="str">
        <f>IF(ISTEXT(AR179),AR179,(AR179/AR22)*AT22)</f>
        <v/>
      </c>
      <c r="AU179" s="1062" t="str">
        <f>IF(A179=AU16,D179,"")</f>
        <v/>
      </c>
      <c r="AV179" s="1091" t="str">
        <f>IF(A179=AU16,C179,"")</f>
        <v/>
      </c>
      <c r="AW179" s="1092" t="str">
        <f>IF(ISTEXT(AU179),AU179,(AU179/AU22)*AW22)</f>
        <v/>
      </c>
    </row>
    <row r="180" spans="1:49" ht="18.75">
      <c r="A180" s="1058"/>
      <c r="B180" s="1352"/>
      <c r="C180" s="1409"/>
      <c r="D180" s="1410"/>
      <c r="E180" s="1062" t="str">
        <f>IF(A180=E16,D180,"")</f>
        <v/>
      </c>
      <c r="F180" s="1063" t="str">
        <f>IF(A180=E16,C180,"")</f>
        <v/>
      </c>
      <c r="G180" s="1064" t="str">
        <f>IF(ISTEXT(E180),E180,(E180/E22)*G22)</f>
        <v/>
      </c>
      <c r="H180" s="1062" t="str">
        <f>IF(A180=H16,D180,"")</f>
        <v/>
      </c>
      <c r="I180" s="1065" t="str">
        <f>IF(A180=H16,C180,"")</f>
        <v/>
      </c>
      <c r="J180" s="1066" t="str">
        <f>IF(ISTEXT(H180),H180,(H180/H22)*J22)</f>
        <v/>
      </c>
      <c r="K180" s="1062" t="str">
        <f>IF(A180=K16,D180,"")</f>
        <v/>
      </c>
      <c r="L180" s="1067" t="str">
        <f>IF(A180=K16,C180,"")</f>
        <v/>
      </c>
      <c r="M180" s="1068" t="str">
        <f>IF(ISTEXT(K180),K180,(K180/K22)*M22)</f>
        <v/>
      </c>
      <c r="N180" s="1062" t="str">
        <f>IF(A180=N16,D180,"")</f>
        <v/>
      </c>
      <c r="O180" s="1069" t="str">
        <f>IF(A180=N16,C180,"")</f>
        <v/>
      </c>
      <c r="P180" s="1070" t="str">
        <f>IF(ISTEXT(N180),N180,(N180/N22)*P22)</f>
        <v/>
      </c>
      <c r="Q180" s="1062" t="str">
        <f>IF(A180=Q16,D180,"")</f>
        <v/>
      </c>
      <c r="R180" s="1071" t="str">
        <f>IF(A180=Q16,C180,"")</f>
        <v/>
      </c>
      <c r="S180" s="1072" t="str">
        <f>IF(ISTEXT(Q180),Q180,(Q180/Q22)*S22)</f>
        <v/>
      </c>
      <c r="T180" s="1062" t="str">
        <f>IF(A180=T16,D180,"")</f>
        <v/>
      </c>
      <c r="U180" s="1073" t="str">
        <f>IF(A180=T16,C180,"")</f>
        <v/>
      </c>
      <c r="V180" s="1074" t="str">
        <f>IF(ISTEXT(T180),T180,(T180/T22)*V22)</f>
        <v/>
      </c>
      <c r="W180" s="1062" t="str">
        <f>IF(A180=W16,D180,"")</f>
        <v/>
      </c>
      <c r="X180" s="1075" t="str">
        <f>IF(A180=W16,C180,"")</f>
        <v/>
      </c>
      <c r="Y180" s="1076" t="str">
        <f>IF(ISTEXT(W180),W180,(W180/W22)*Y22)</f>
        <v/>
      </c>
      <c r="Z180" s="1062" t="str">
        <f>IF(A180=Z16,D180,"")</f>
        <v/>
      </c>
      <c r="AA180" s="1077" t="str">
        <f>IF(A180=Z16,C180,"")</f>
        <v/>
      </c>
      <c r="AB180" s="1078" t="str">
        <f>IF(ISTEXT(Z180),Z180,(Z180/Z22)*AB22)</f>
        <v/>
      </c>
      <c r="AC180" s="1062" t="str">
        <f>IF(A180=AC16,D180,"")</f>
        <v/>
      </c>
      <c r="AD180" s="1079" t="str">
        <f>IF(A180=AC16,C180,"")</f>
        <v/>
      </c>
      <c r="AE180" s="1080" t="str">
        <f>IF(ISTEXT(AC180),AC180,(AC180/AC22)*AE22)</f>
        <v/>
      </c>
      <c r="AF180" s="1062" t="str">
        <f>IF(A180=AF16,D180,"")</f>
        <v/>
      </c>
      <c r="AG180" s="1081" t="str">
        <f>IF(A180=AF16,C180,"")</f>
        <v/>
      </c>
      <c r="AH180" s="1082" t="str">
        <f>IF(ISTEXT(AF180),AF180,(AF180/AF22)*AH22)</f>
        <v/>
      </c>
      <c r="AI180" s="1062" t="str">
        <f>IF(A180=AI16,D180,"")</f>
        <v/>
      </c>
      <c r="AJ180" s="1083" t="str">
        <f>IF(A180=AI16,C180,"")</f>
        <v/>
      </c>
      <c r="AK180" s="1084" t="str">
        <f>IF(ISTEXT(AI180),AI180,(AI180/AI22)*AK22)</f>
        <v/>
      </c>
      <c r="AL180" s="1062" t="str">
        <f>IF(A180=AL16,D180,"")</f>
        <v/>
      </c>
      <c r="AM180" s="1085" t="str">
        <f>IF(A180=AL16,C180,"")</f>
        <v/>
      </c>
      <c r="AN180" s="1086" t="str">
        <f>IF(ISTEXT(AL180),AL180,(AL180/AL22)*AN22)</f>
        <v/>
      </c>
      <c r="AO180" s="1062" t="str">
        <f>IF(A180=AO16,D180,"")</f>
        <v/>
      </c>
      <c r="AP180" s="1087" t="str">
        <f>IF(A180=AO16,C180,"")</f>
        <v/>
      </c>
      <c r="AQ180" s="1088" t="str">
        <f>IF(ISTEXT(AO180),AO180,(AO180/AO22)*AQ22)</f>
        <v/>
      </c>
      <c r="AR180" s="1062" t="str">
        <f>IF(A180=AR16,D180,"")</f>
        <v/>
      </c>
      <c r="AS180" s="1089" t="str">
        <f>IF(A180=AR16,C180,"")</f>
        <v/>
      </c>
      <c r="AT180" s="1090" t="str">
        <f>IF(ISTEXT(AR180),AR180,(AR180/AR22)*AT22)</f>
        <v/>
      </c>
      <c r="AU180" s="1062" t="str">
        <f>IF(A180=AU16,D180,"")</f>
        <v/>
      </c>
      <c r="AV180" s="1091" t="str">
        <f>IF(A180=AU16,C180,"")</f>
        <v/>
      </c>
      <c r="AW180" s="1092" t="str">
        <f>IF(ISTEXT(AU180),AU180,(AU180/AU22)*AW22)</f>
        <v/>
      </c>
    </row>
    <row r="181" spans="1:49" ht="18.75">
      <c r="A181" s="1058"/>
      <c r="B181" s="1352"/>
      <c r="C181" s="1409"/>
      <c r="D181" s="1410"/>
      <c r="E181" s="1062" t="str">
        <f>IF(A181=E16,D181,"")</f>
        <v/>
      </c>
      <c r="F181" s="1063" t="str">
        <f>IF(A181=E16,C181,"")</f>
        <v/>
      </c>
      <c r="G181" s="1064" t="str">
        <f>IF(ISTEXT(E181),E181,(E181/E22)*G22)</f>
        <v/>
      </c>
      <c r="H181" s="1062" t="str">
        <f>IF(A181=H16,D181,"")</f>
        <v/>
      </c>
      <c r="I181" s="1065" t="str">
        <f>IF(A181=H16,C181,"")</f>
        <v/>
      </c>
      <c r="J181" s="1066" t="str">
        <f>IF(ISTEXT(H181),H181,(H181/H22)*J22)</f>
        <v/>
      </c>
      <c r="K181" s="1062" t="str">
        <f>IF(A181=K16,D181,"")</f>
        <v/>
      </c>
      <c r="L181" s="1067" t="str">
        <f>IF(A181=K16,C181,"")</f>
        <v/>
      </c>
      <c r="M181" s="1068" t="str">
        <f>IF(ISTEXT(K181),K181,(K181/K22)*M22)</f>
        <v/>
      </c>
      <c r="N181" s="1062" t="str">
        <f>IF(A181=N16,D181,"")</f>
        <v/>
      </c>
      <c r="O181" s="1069" t="str">
        <f>IF(A181=N16,C181,"")</f>
        <v/>
      </c>
      <c r="P181" s="1070" t="str">
        <f>IF(ISTEXT(N181),N181,(N181/N22)*P22)</f>
        <v/>
      </c>
      <c r="Q181" s="1062" t="str">
        <f>IF(A181=Q16,D181,"")</f>
        <v/>
      </c>
      <c r="R181" s="1071" t="str">
        <f>IF(A181=Q16,C181,"")</f>
        <v/>
      </c>
      <c r="S181" s="1072" t="str">
        <f>IF(ISTEXT(Q181),Q181,(Q181/Q22)*S22)</f>
        <v/>
      </c>
      <c r="T181" s="1062" t="str">
        <f>IF(A181=T16,D181,"")</f>
        <v/>
      </c>
      <c r="U181" s="1073" t="str">
        <f>IF(A181=T16,C181,"")</f>
        <v/>
      </c>
      <c r="V181" s="1074" t="str">
        <f>IF(ISTEXT(T181),T181,(T181/T22)*V22)</f>
        <v/>
      </c>
      <c r="W181" s="1062" t="str">
        <f>IF(A181=W16,D181,"")</f>
        <v/>
      </c>
      <c r="X181" s="1075" t="str">
        <f>IF(A181=W16,C181,"")</f>
        <v/>
      </c>
      <c r="Y181" s="1076" t="str">
        <f>IF(ISTEXT(W181),W181,(W181/W22)*Y22)</f>
        <v/>
      </c>
      <c r="Z181" s="1062" t="str">
        <f>IF(A181=Z16,D181,"")</f>
        <v/>
      </c>
      <c r="AA181" s="1077" t="str">
        <f>IF(A181=Z16,C181,"")</f>
        <v/>
      </c>
      <c r="AB181" s="1078" t="str">
        <f>IF(ISTEXT(Z181),Z181,(Z181/Z22)*AB22)</f>
        <v/>
      </c>
      <c r="AC181" s="1062" t="str">
        <f>IF(A181=AC16,D181,"")</f>
        <v/>
      </c>
      <c r="AD181" s="1079" t="str">
        <f>IF(A181=AC16,C181,"")</f>
        <v/>
      </c>
      <c r="AE181" s="1080" t="str">
        <f>IF(ISTEXT(AC181),AC181,(AC181/AC22)*AE22)</f>
        <v/>
      </c>
      <c r="AF181" s="1062" t="str">
        <f>IF(A181=AF16,D181,"")</f>
        <v/>
      </c>
      <c r="AG181" s="1081" t="str">
        <f>IF(A181=AF16,C181,"")</f>
        <v/>
      </c>
      <c r="AH181" s="1082" t="str">
        <f>IF(ISTEXT(AF181),AF181,(AF181/AF22)*AH22)</f>
        <v/>
      </c>
      <c r="AI181" s="1062" t="str">
        <f>IF(A181=AI16,D181,"")</f>
        <v/>
      </c>
      <c r="AJ181" s="1083" t="str">
        <f>IF(A181=AI16,C181,"")</f>
        <v/>
      </c>
      <c r="AK181" s="1084" t="str">
        <f>IF(ISTEXT(AI181),AI181,(AI181/AI22)*AK22)</f>
        <v/>
      </c>
      <c r="AL181" s="1062" t="str">
        <f>IF(A181=AL16,D181,"")</f>
        <v/>
      </c>
      <c r="AM181" s="1085" t="str">
        <f>IF(A181=AL16,C181,"")</f>
        <v/>
      </c>
      <c r="AN181" s="1086" t="str">
        <f>IF(ISTEXT(AL181),AL181,(AL181/AL22)*AN22)</f>
        <v/>
      </c>
      <c r="AO181" s="1062" t="str">
        <f>IF(A181=AO16,D181,"")</f>
        <v/>
      </c>
      <c r="AP181" s="1087" t="str">
        <f>IF(A181=AO16,C181,"")</f>
        <v/>
      </c>
      <c r="AQ181" s="1088" t="str">
        <f>IF(ISTEXT(AO181),AO181,(AO181/AO22)*AQ22)</f>
        <v/>
      </c>
      <c r="AR181" s="1062" t="str">
        <f>IF(A181=AR16,D181,"")</f>
        <v/>
      </c>
      <c r="AS181" s="1089" t="str">
        <f>IF(A181=AR16,C181,"")</f>
        <v/>
      </c>
      <c r="AT181" s="1090" t="str">
        <f>IF(ISTEXT(AR181),AR181,(AR181/AR22)*AT22)</f>
        <v/>
      </c>
      <c r="AU181" s="1062" t="str">
        <f>IF(A181=AU16,D181,"")</f>
        <v/>
      </c>
      <c r="AV181" s="1091" t="str">
        <f>IF(A181=AU16,C181,"")</f>
        <v/>
      </c>
      <c r="AW181" s="1092" t="str">
        <f>IF(ISTEXT(AU181),AU181,(AU181/AU22)*AW22)</f>
        <v/>
      </c>
    </row>
    <row r="182" spans="1:49" ht="18.75">
      <c r="A182" s="1058"/>
      <c r="B182" s="1352"/>
      <c r="C182" s="1409"/>
      <c r="D182" s="1410"/>
      <c r="E182" s="1062" t="str">
        <f>IF(A182=E16,D182,"")</f>
        <v/>
      </c>
      <c r="F182" s="1063" t="str">
        <f>IF(A182=E16,C182,"")</f>
        <v/>
      </c>
      <c r="G182" s="1064" t="str">
        <f>IF(ISTEXT(E182),E182,(E182/E22)*G22)</f>
        <v/>
      </c>
      <c r="H182" s="1062" t="str">
        <f>IF(A182=H16,D182,"")</f>
        <v/>
      </c>
      <c r="I182" s="1065" t="str">
        <f>IF(A182=H16,C182,"")</f>
        <v/>
      </c>
      <c r="J182" s="1066" t="str">
        <f>IF(ISTEXT(H182),H182,(H182/H22)*J22)</f>
        <v/>
      </c>
      <c r="K182" s="1062" t="str">
        <f>IF(A182=K16,D182,"")</f>
        <v/>
      </c>
      <c r="L182" s="1067" t="str">
        <f>IF(A182=K16,C182,"")</f>
        <v/>
      </c>
      <c r="M182" s="1068" t="str">
        <f>IF(ISTEXT(K182),K182,(K182/K22)*M22)</f>
        <v/>
      </c>
      <c r="N182" s="1062" t="str">
        <f>IF(A182=N16,D182,"")</f>
        <v/>
      </c>
      <c r="O182" s="1069" t="str">
        <f>IF(A182=N16,C182,"")</f>
        <v/>
      </c>
      <c r="P182" s="1070" t="str">
        <f>IF(ISTEXT(N182),N182,(N182/N22)*P22)</f>
        <v/>
      </c>
      <c r="Q182" s="1062" t="str">
        <f>IF(A182=Q16,D182,"")</f>
        <v/>
      </c>
      <c r="R182" s="1071" t="str">
        <f>IF(A182=Q16,C182,"")</f>
        <v/>
      </c>
      <c r="S182" s="1072" t="str">
        <f>IF(ISTEXT(Q182),Q182,(Q182/Q22)*S22)</f>
        <v/>
      </c>
      <c r="T182" s="1062" t="str">
        <f>IF(A182=T16,D182,"")</f>
        <v/>
      </c>
      <c r="U182" s="1073" t="str">
        <f>IF(A182=T16,C182,"")</f>
        <v/>
      </c>
      <c r="V182" s="1074" t="str">
        <f>IF(ISTEXT(T182),T182,(T182/T22)*V22)</f>
        <v/>
      </c>
      <c r="W182" s="1062" t="str">
        <f>IF(A182=W16,D182,"")</f>
        <v/>
      </c>
      <c r="X182" s="1075" t="str">
        <f>IF(A182=W16,C182,"")</f>
        <v/>
      </c>
      <c r="Y182" s="1076" t="str">
        <f>IF(ISTEXT(W182),W182,(W182/W22)*Y22)</f>
        <v/>
      </c>
      <c r="Z182" s="1062" t="str">
        <f>IF(A182=Z16,D182,"")</f>
        <v/>
      </c>
      <c r="AA182" s="1077" t="str">
        <f>IF(A182=Z16,C182,"")</f>
        <v/>
      </c>
      <c r="AB182" s="1078" t="str">
        <f>IF(ISTEXT(Z182),Z182,(Z182/Z22)*AB22)</f>
        <v/>
      </c>
      <c r="AC182" s="1062" t="str">
        <f>IF(A182=AC16,D182,"")</f>
        <v/>
      </c>
      <c r="AD182" s="1079" t="str">
        <f>IF(A182=AC16,C182,"")</f>
        <v/>
      </c>
      <c r="AE182" s="1080" t="str">
        <f>IF(ISTEXT(AC182),AC182,(AC182/AC22)*AE22)</f>
        <v/>
      </c>
      <c r="AF182" s="1062" t="str">
        <f>IF(A182=AF16,D182,"")</f>
        <v/>
      </c>
      <c r="AG182" s="1081" t="str">
        <f>IF(A182=AF16,C182,"")</f>
        <v/>
      </c>
      <c r="AH182" s="1082" t="str">
        <f>IF(ISTEXT(AF182),AF182,(AF182/AF22)*AH22)</f>
        <v/>
      </c>
      <c r="AI182" s="1062" t="str">
        <f>IF(A182=AI16,D182,"")</f>
        <v/>
      </c>
      <c r="AJ182" s="1083" t="str">
        <f>IF(A182=AI16,C182,"")</f>
        <v/>
      </c>
      <c r="AK182" s="1084" t="str">
        <f>IF(ISTEXT(AI182),AI182,(AI182/AI22)*AK22)</f>
        <v/>
      </c>
      <c r="AL182" s="1062" t="str">
        <f>IF(A182=AL16,D182,"")</f>
        <v/>
      </c>
      <c r="AM182" s="1085" t="str">
        <f>IF(A182=AL16,C182,"")</f>
        <v/>
      </c>
      <c r="AN182" s="1086" t="str">
        <f>IF(ISTEXT(AL182),AL182,(AL182/AL22)*AN22)</f>
        <v/>
      </c>
      <c r="AO182" s="1062" t="str">
        <f>IF(A182=AO16,D182,"")</f>
        <v/>
      </c>
      <c r="AP182" s="1087" t="str">
        <f>IF(A182=AO16,C182,"")</f>
        <v/>
      </c>
      <c r="AQ182" s="1088" t="str">
        <f>IF(ISTEXT(AO182),AO182,(AO182/AO22)*AQ22)</f>
        <v/>
      </c>
      <c r="AR182" s="1062" t="str">
        <f>IF(A182=AR16,D182,"")</f>
        <v/>
      </c>
      <c r="AS182" s="1089" t="str">
        <f>IF(A182=AR16,C182,"")</f>
        <v/>
      </c>
      <c r="AT182" s="1090" t="str">
        <f>IF(ISTEXT(AR182),AR182,(AR182/AR22)*AT22)</f>
        <v/>
      </c>
      <c r="AU182" s="1062" t="str">
        <f>IF(A182=AU16,D182,"")</f>
        <v/>
      </c>
      <c r="AV182" s="1091" t="str">
        <f>IF(A182=AU16,C182,"")</f>
        <v/>
      </c>
      <c r="AW182" s="1092" t="str">
        <f>IF(ISTEXT(AU182),AU182,(AU182/AU22)*AW22)</f>
        <v/>
      </c>
    </row>
    <row r="183" spans="1:49" ht="18.75">
      <c r="A183" s="1058"/>
      <c r="B183" s="1352"/>
      <c r="C183" s="1409"/>
      <c r="D183" s="1410"/>
      <c r="E183" s="1062" t="str">
        <f>IF(A183=E16,D183,"")</f>
        <v/>
      </c>
      <c r="F183" s="1063" t="str">
        <f>IF(A183=E16,C183,"")</f>
        <v/>
      </c>
      <c r="G183" s="1064" t="str">
        <f>IF(ISTEXT(E183),E183,(E183/E22)*G22)</f>
        <v/>
      </c>
      <c r="H183" s="1062" t="str">
        <f>IF(A183=H16,D183,"")</f>
        <v/>
      </c>
      <c r="I183" s="1065" t="str">
        <f>IF(A183=H16,C183,"")</f>
        <v/>
      </c>
      <c r="J183" s="1066" t="str">
        <f>IF(ISTEXT(H183),H183,(H183/H22)*J22)</f>
        <v/>
      </c>
      <c r="K183" s="1062" t="str">
        <f>IF(A183=K16,D183,"")</f>
        <v/>
      </c>
      <c r="L183" s="1067" t="str">
        <f>IF(A183=K16,C183,"")</f>
        <v/>
      </c>
      <c r="M183" s="1068" t="str">
        <f>IF(ISTEXT(K183),K183,(K183/K22)*M22)</f>
        <v/>
      </c>
      <c r="N183" s="1062" t="str">
        <f>IF(A183=N16,D183,"")</f>
        <v/>
      </c>
      <c r="O183" s="1069" t="str">
        <f>IF(A183=N16,C183,"")</f>
        <v/>
      </c>
      <c r="P183" s="1070" t="str">
        <f>IF(ISTEXT(N183),N183,(N183/N22)*P22)</f>
        <v/>
      </c>
      <c r="Q183" s="1062" t="str">
        <f>IF(A183=Q16,D183,"")</f>
        <v/>
      </c>
      <c r="R183" s="1071" t="str">
        <f>IF(A183=Q16,C183,"")</f>
        <v/>
      </c>
      <c r="S183" s="1072" t="str">
        <f>IF(ISTEXT(Q183),Q183,(Q183/Q22)*S22)</f>
        <v/>
      </c>
      <c r="T183" s="1062" t="str">
        <f>IF(A183=T16,D183,"")</f>
        <v/>
      </c>
      <c r="U183" s="1073" t="str">
        <f>IF(A183=T16,C183,"")</f>
        <v/>
      </c>
      <c r="V183" s="1074" t="str">
        <f>IF(ISTEXT(T183),T183,(T183/T22)*V22)</f>
        <v/>
      </c>
      <c r="W183" s="1062" t="str">
        <f>IF(A183=W16,D183,"")</f>
        <v/>
      </c>
      <c r="X183" s="1075" t="str">
        <f>IF(A183=W16,C183,"")</f>
        <v/>
      </c>
      <c r="Y183" s="1076" t="str">
        <f>IF(ISTEXT(W183),W183,(W183/W22)*Y22)</f>
        <v/>
      </c>
      <c r="Z183" s="1062" t="str">
        <f>IF(A183=Z16,D183,"")</f>
        <v/>
      </c>
      <c r="AA183" s="1077" t="str">
        <f>IF(A183=Z16,C183,"")</f>
        <v/>
      </c>
      <c r="AB183" s="1078" t="str">
        <f>IF(ISTEXT(Z183),Z183,(Z183/Z22)*AB22)</f>
        <v/>
      </c>
      <c r="AC183" s="1062" t="str">
        <f>IF(A183=AC16,D183,"")</f>
        <v/>
      </c>
      <c r="AD183" s="1079" t="str">
        <f>IF(A183=AC16,C183,"")</f>
        <v/>
      </c>
      <c r="AE183" s="1080" t="str">
        <f>IF(ISTEXT(AC183),AC183,(AC183/AC22)*AE22)</f>
        <v/>
      </c>
      <c r="AF183" s="1062" t="str">
        <f>IF(A183=AF16,D183,"")</f>
        <v/>
      </c>
      <c r="AG183" s="1081" t="str">
        <f>IF(A183=AF16,C183,"")</f>
        <v/>
      </c>
      <c r="AH183" s="1082" t="str">
        <f>IF(ISTEXT(AF183),AF183,(AF183/AF22)*AH22)</f>
        <v/>
      </c>
      <c r="AI183" s="1062" t="str">
        <f>IF(A183=AI16,D183,"")</f>
        <v/>
      </c>
      <c r="AJ183" s="1083" t="str">
        <f>IF(A183=AI16,C183,"")</f>
        <v/>
      </c>
      <c r="AK183" s="1084" t="str">
        <f>IF(ISTEXT(AI183),AI183,(AI183/AI22)*AK22)</f>
        <v/>
      </c>
      <c r="AL183" s="1062" t="str">
        <f>IF(A183=AL16,D183,"")</f>
        <v/>
      </c>
      <c r="AM183" s="1085" t="str">
        <f>IF(A183=AL16,C183,"")</f>
        <v/>
      </c>
      <c r="AN183" s="1086" t="str">
        <f>IF(ISTEXT(AL183),AL183,(AL183/AL22)*AN22)</f>
        <v/>
      </c>
      <c r="AO183" s="1062" t="str">
        <f>IF(A183=AO16,D183,"")</f>
        <v/>
      </c>
      <c r="AP183" s="1087" t="str">
        <f>IF(A183=AO16,C183,"")</f>
        <v/>
      </c>
      <c r="AQ183" s="1088" t="str">
        <f>IF(ISTEXT(AO183),AO183,(AO183/AO22)*AQ22)</f>
        <v/>
      </c>
      <c r="AR183" s="1062" t="str">
        <f>IF(A183=AR16,D183,"")</f>
        <v/>
      </c>
      <c r="AS183" s="1089" t="str">
        <f>IF(A183=AR16,C183,"")</f>
        <v/>
      </c>
      <c r="AT183" s="1090" t="str">
        <f>IF(ISTEXT(AR183),AR183,(AR183/AR22)*AT22)</f>
        <v/>
      </c>
      <c r="AU183" s="1062" t="str">
        <f>IF(A183=AU16,D183,"")</f>
        <v/>
      </c>
      <c r="AV183" s="1091" t="str">
        <f>IF(A183=AU16,C183,"")</f>
        <v/>
      </c>
      <c r="AW183" s="1092" t="str">
        <f>IF(ISTEXT(AU183),AU183,(AU183/AU22)*AW22)</f>
        <v/>
      </c>
    </row>
    <row r="184" spans="1:49" ht="18.75">
      <c r="A184" s="1058"/>
      <c r="B184" s="1352"/>
      <c r="C184" s="1409"/>
      <c r="D184" s="1410"/>
      <c r="E184" s="1062" t="str">
        <f>IF(A184=E16,D184,"")</f>
        <v/>
      </c>
      <c r="F184" s="1063" t="str">
        <f>IF(A184=E16,C184,"")</f>
        <v/>
      </c>
      <c r="G184" s="1064" t="str">
        <f>IF(ISTEXT(E184),E184,(E184/E22)*G22)</f>
        <v/>
      </c>
      <c r="H184" s="1062" t="str">
        <f>IF(A184=H16,D184,"")</f>
        <v/>
      </c>
      <c r="I184" s="1065" t="str">
        <f>IF(A184=H16,C184,"")</f>
        <v/>
      </c>
      <c r="J184" s="1066" t="str">
        <f>IF(ISTEXT(H184),H184,(H184/H22)*J22)</f>
        <v/>
      </c>
      <c r="K184" s="1062" t="str">
        <f>IF(A184=K16,D184,"")</f>
        <v/>
      </c>
      <c r="L184" s="1067" t="str">
        <f>IF(A184=K16,C184,"")</f>
        <v/>
      </c>
      <c r="M184" s="1068" t="str">
        <f>IF(ISTEXT(K184),K184,(K184/K22)*M22)</f>
        <v/>
      </c>
      <c r="N184" s="1062" t="str">
        <f>IF(A184=N16,D184,"")</f>
        <v/>
      </c>
      <c r="O184" s="1069" t="str">
        <f>IF(A184=N16,C184,"")</f>
        <v/>
      </c>
      <c r="P184" s="1070" t="str">
        <f>IF(ISTEXT(N184),N184,(N184/N22)*P22)</f>
        <v/>
      </c>
      <c r="Q184" s="1062" t="str">
        <f>IF(A184=Q16,D184,"")</f>
        <v/>
      </c>
      <c r="R184" s="1071" t="str">
        <f>IF(A184=Q16,C184,"")</f>
        <v/>
      </c>
      <c r="S184" s="1072" t="str">
        <f>IF(ISTEXT(Q184),Q184,(Q184/Q22)*S22)</f>
        <v/>
      </c>
      <c r="T184" s="1062" t="str">
        <f>IF(A184=T16,D184,"")</f>
        <v/>
      </c>
      <c r="U184" s="1073" t="str">
        <f>IF(A184=T16,C184,"")</f>
        <v/>
      </c>
      <c r="V184" s="1074" t="str">
        <f>IF(ISTEXT(T184),T184,(T184/T22)*V22)</f>
        <v/>
      </c>
      <c r="W184" s="1062" t="str">
        <f>IF(A184=W16,D184,"")</f>
        <v/>
      </c>
      <c r="X184" s="1075" t="str">
        <f>IF(A184=W16,C184,"")</f>
        <v/>
      </c>
      <c r="Y184" s="1076" t="str">
        <f>IF(ISTEXT(W184),W184,(W184/W22)*Y22)</f>
        <v/>
      </c>
      <c r="Z184" s="1062" t="str">
        <f>IF(A184=Z16,D184,"")</f>
        <v/>
      </c>
      <c r="AA184" s="1077" t="str">
        <f>IF(A184=Z16,C184,"")</f>
        <v/>
      </c>
      <c r="AB184" s="1078" t="str">
        <f>IF(ISTEXT(Z184),Z184,(Z184/Z22)*AB22)</f>
        <v/>
      </c>
      <c r="AC184" s="1062" t="str">
        <f>IF(A184=AC16,D184,"")</f>
        <v/>
      </c>
      <c r="AD184" s="1079" t="str">
        <f>IF(A184=AC16,C184,"")</f>
        <v/>
      </c>
      <c r="AE184" s="1080" t="str">
        <f>IF(ISTEXT(AC184),AC184,(AC184/AC22)*AE22)</f>
        <v/>
      </c>
      <c r="AF184" s="1062" t="str">
        <f>IF(A184=AF16,D184,"")</f>
        <v/>
      </c>
      <c r="AG184" s="1081" t="str">
        <f>IF(A184=AF16,C184,"")</f>
        <v/>
      </c>
      <c r="AH184" s="1082" t="str">
        <f>IF(ISTEXT(AF184),AF184,(AF184/AF22)*AH22)</f>
        <v/>
      </c>
      <c r="AI184" s="1062" t="str">
        <f>IF(A184=AI16,D184,"")</f>
        <v/>
      </c>
      <c r="AJ184" s="1083" t="str">
        <f>IF(A184=AI16,C184,"")</f>
        <v/>
      </c>
      <c r="AK184" s="1084" t="str">
        <f>IF(ISTEXT(AI184),AI184,(AI184/AI22)*AK22)</f>
        <v/>
      </c>
      <c r="AL184" s="1062" t="str">
        <f>IF(A184=AL16,D184,"")</f>
        <v/>
      </c>
      <c r="AM184" s="1085" t="str">
        <f>IF(A184=AL16,C184,"")</f>
        <v/>
      </c>
      <c r="AN184" s="1086" t="str">
        <f>IF(ISTEXT(AL184),AL184,(AL184/AL22)*AN22)</f>
        <v/>
      </c>
      <c r="AO184" s="1062" t="str">
        <f>IF(A184=AO16,D184,"")</f>
        <v/>
      </c>
      <c r="AP184" s="1087" t="str">
        <f>IF(A184=AO16,C184,"")</f>
        <v/>
      </c>
      <c r="AQ184" s="1088" t="str">
        <f>IF(ISTEXT(AO184),AO184,(AO184/AO22)*AQ22)</f>
        <v/>
      </c>
      <c r="AR184" s="1062" t="str">
        <f>IF(A184=AR16,D184,"")</f>
        <v/>
      </c>
      <c r="AS184" s="1089" t="str">
        <f>IF(A184=AR16,C184,"")</f>
        <v/>
      </c>
      <c r="AT184" s="1090" t="str">
        <f>IF(ISTEXT(AR184),AR184,(AR184/AR22)*AT22)</f>
        <v/>
      </c>
      <c r="AU184" s="1062" t="str">
        <f>IF(A184=AU16,D184,"")</f>
        <v/>
      </c>
      <c r="AV184" s="1091" t="str">
        <f>IF(A184=AU16,C184,"")</f>
        <v/>
      </c>
      <c r="AW184" s="1092" t="str">
        <f>IF(ISTEXT(AU184),AU184,(AU184/AU22)*AW22)</f>
        <v/>
      </c>
    </row>
    <row r="185" spans="1:49" ht="18.75">
      <c r="A185" s="1058"/>
      <c r="B185" s="1352"/>
      <c r="C185" s="1409"/>
      <c r="D185" s="1410"/>
      <c r="E185" s="1062" t="str">
        <f>IF(A185=E16,D185,"")</f>
        <v/>
      </c>
      <c r="F185" s="1063" t="str">
        <f>IF(A185=E16,C185,"")</f>
        <v/>
      </c>
      <c r="G185" s="1064" t="str">
        <f>IF(ISTEXT(E185),E185,(E185/E22)*G22)</f>
        <v/>
      </c>
      <c r="H185" s="1062" t="str">
        <f>IF(A185=H16,D185,"")</f>
        <v/>
      </c>
      <c r="I185" s="1065" t="str">
        <f>IF(A185=H16,C185,"")</f>
        <v/>
      </c>
      <c r="J185" s="1066" t="str">
        <f>IF(ISTEXT(H185),H185,(H185/H22)*J22)</f>
        <v/>
      </c>
      <c r="K185" s="1062" t="str">
        <f>IF(A185=K16,D185,"")</f>
        <v/>
      </c>
      <c r="L185" s="1067" t="str">
        <f>IF(A185=K16,C185,"")</f>
        <v/>
      </c>
      <c r="M185" s="1068" t="str">
        <f>IF(ISTEXT(K185),K185,(K185/K22)*M22)</f>
        <v/>
      </c>
      <c r="N185" s="1062" t="str">
        <f>IF(A185=N16,D185,"")</f>
        <v/>
      </c>
      <c r="O185" s="1069" t="str">
        <f>IF(A185=N16,C185,"")</f>
        <v/>
      </c>
      <c r="P185" s="1070" t="str">
        <f>IF(ISTEXT(N185),N185,(N185/N22)*P22)</f>
        <v/>
      </c>
      <c r="Q185" s="1062" t="str">
        <f>IF(A185=Q16,D185,"")</f>
        <v/>
      </c>
      <c r="R185" s="1071" t="str">
        <f>IF(A185=Q16,C185,"")</f>
        <v/>
      </c>
      <c r="S185" s="1072" t="str">
        <f>IF(ISTEXT(Q185),Q185,(Q185/Q22)*S22)</f>
        <v/>
      </c>
      <c r="T185" s="1062" t="str">
        <f>IF(A185=T16,D185,"")</f>
        <v/>
      </c>
      <c r="U185" s="1073" t="str">
        <f>IF(A185=T16,C185,"")</f>
        <v/>
      </c>
      <c r="V185" s="1074" t="str">
        <f>IF(ISTEXT(T185),T185,(T185/T22)*V22)</f>
        <v/>
      </c>
      <c r="W185" s="1062" t="str">
        <f>IF(A185=W16,D185,"")</f>
        <v/>
      </c>
      <c r="X185" s="1075" t="str">
        <f>IF(A185=W16,C185,"")</f>
        <v/>
      </c>
      <c r="Y185" s="1076" t="str">
        <f>IF(ISTEXT(W185),W185,(W185/W22)*Y22)</f>
        <v/>
      </c>
      <c r="Z185" s="1062" t="str">
        <f>IF(A185=Z16,D185,"")</f>
        <v/>
      </c>
      <c r="AA185" s="1077" t="str">
        <f>IF(A185=Z16,C185,"")</f>
        <v/>
      </c>
      <c r="AB185" s="1078" t="str">
        <f>IF(ISTEXT(Z185),Z185,(Z185/Z22)*AB22)</f>
        <v/>
      </c>
      <c r="AC185" s="1062" t="str">
        <f>IF(A185=AC16,D185,"")</f>
        <v/>
      </c>
      <c r="AD185" s="1079" t="str">
        <f>IF(A185=AC16,C185,"")</f>
        <v/>
      </c>
      <c r="AE185" s="1080" t="str">
        <f>IF(ISTEXT(AC185),AC185,(AC185/AC22)*AE22)</f>
        <v/>
      </c>
      <c r="AF185" s="1062" t="str">
        <f>IF(A185=AF16,D185,"")</f>
        <v/>
      </c>
      <c r="AG185" s="1081" t="str">
        <f>IF(A185=AF16,C185,"")</f>
        <v/>
      </c>
      <c r="AH185" s="1082" t="str">
        <f>IF(ISTEXT(AF185),AF185,(AF185/AF22)*AH22)</f>
        <v/>
      </c>
      <c r="AI185" s="1062" t="str">
        <f>IF(A185=AI16,D185,"")</f>
        <v/>
      </c>
      <c r="AJ185" s="1083" t="str">
        <f>IF(A185=AI16,C185,"")</f>
        <v/>
      </c>
      <c r="AK185" s="1084" t="str">
        <f>IF(ISTEXT(AI185),AI185,(AI185/AI22)*AK22)</f>
        <v/>
      </c>
      <c r="AL185" s="1062" t="str">
        <f>IF(A185=AL16,D185,"")</f>
        <v/>
      </c>
      <c r="AM185" s="1085" t="str">
        <f>IF(A185=AL16,C185,"")</f>
        <v/>
      </c>
      <c r="AN185" s="1086" t="str">
        <f>IF(ISTEXT(AL185),AL185,(AL185/AL22)*AN22)</f>
        <v/>
      </c>
      <c r="AO185" s="1062" t="str">
        <f>IF(A185=AO16,D185,"")</f>
        <v/>
      </c>
      <c r="AP185" s="1087" t="str">
        <f>IF(A185=AO16,C185,"")</f>
        <v/>
      </c>
      <c r="AQ185" s="1088" t="str">
        <f>IF(ISTEXT(AO185),AO185,(AO185/AO22)*AQ22)</f>
        <v/>
      </c>
      <c r="AR185" s="1062" t="str">
        <f>IF(A185=AR16,D185,"")</f>
        <v/>
      </c>
      <c r="AS185" s="1089" t="str">
        <f>IF(A185=AR16,C185,"")</f>
        <v/>
      </c>
      <c r="AT185" s="1090" t="str">
        <f>IF(ISTEXT(AR185),AR185,(AR185/AR22)*AT22)</f>
        <v/>
      </c>
      <c r="AU185" s="1062" t="str">
        <f>IF(A185=AU16,D185,"")</f>
        <v/>
      </c>
      <c r="AV185" s="1091" t="str">
        <f>IF(A185=AU16,C185,"")</f>
        <v/>
      </c>
      <c r="AW185" s="1092" t="str">
        <f>IF(ISTEXT(AU185),AU185,(AU185/AU22)*AW22)</f>
        <v/>
      </c>
    </row>
    <row r="186" spans="1:49" ht="18.75">
      <c r="A186" s="1058"/>
      <c r="B186" s="1352"/>
      <c r="C186" s="1409"/>
      <c r="D186" s="1410"/>
      <c r="E186" s="1062" t="str">
        <f>IF(A186=E16,D186,"")</f>
        <v/>
      </c>
      <c r="F186" s="1063" t="str">
        <f>IF(A186=E16,C186,"")</f>
        <v/>
      </c>
      <c r="G186" s="1064" t="str">
        <f>IF(ISTEXT(E186),E186,(E186/E22)*G22)</f>
        <v/>
      </c>
      <c r="H186" s="1062" t="str">
        <f>IF(A186=H16,D186,"")</f>
        <v/>
      </c>
      <c r="I186" s="1065" t="str">
        <f>IF(A186=H16,C186,"")</f>
        <v/>
      </c>
      <c r="J186" s="1066" t="str">
        <f>IF(ISTEXT(H186),H186,(H186/H22)*J22)</f>
        <v/>
      </c>
      <c r="K186" s="1062" t="str">
        <f>IF(A186=K16,D186,"")</f>
        <v/>
      </c>
      <c r="L186" s="1067" t="str">
        <f>IF(A186=K16,C186,"")</f>
        <v/>
      </c>
      <c r="M186" s="1068" t="str">
        <f>IF(ISTEXT(K186),K186,(K186/K22)*M22)</f>
        <v/>
      </c>
      <c r="N186" s="1062" t="str">
        <f>IF(A186=N16,D186,"")</f>
        <v/>
      </c>
      <c r="O186" s="1069" t="str">
        <f>IF(A186=N16,C186,"")</f>
        <v/>
      </c>
      <c r="P186" s="1070" t="str">
        <f>IF(ISTEXT(N186),N186,(N186/N22)*P22)</f>
        <v/>
      </c>
      <c r="Q186" s="1062" t="str">
        <f>IF(A186=Q16,D186,"")</f>
        <v/>
      </c>
      <c r="R186" s="1071" t="str">
        <f>IF(A186=Q16,C186,"")</f>
        <v/>
      </c>
      <c r="S186" s="1072" t="str">
        <f>IF(ISTEXT(Q186),Q186,(Q186/Q22)*S22)</f>
        <v/>
      </c>
      <c r="T186" s="1062" t="str">
        <f>IF(A186=T16,D186,"")</f>
        <v/>
      </c>
      <c r="U186" s="1073" t="str">
        <f>IF(A186=T16,C186,"")</f>
        <v/>
      </c>
      <c r="V186" s="1074" t="str">
        <f>IF(ISTEXT(T186),T186,(T186/T22)*V22)</f>
        <v/>
      </c>
      <c r="W186" s="1062" t="str">
        <f>IF(A186=W16,D186,"")</f>
        <v/>
      </c>
      <c r="X186" s="1075" t="str">
        <f>IF(A186=W16,C186,"")</f>
        <v/>
      </c>
      <c r="Y186" s="1076" t="str">
        <f>IF(ISTEXT(W186),W186,(W186/W22)*Y22)</f>
        <v/>
      </c>
      <c r="Z186" s="1062" t="str">
        <f>IF(A186=Z16,D186,"")</f>
        <v/>
      </c>
      <c r="AA186" s="1077" t="str">
        <f>IF(A186=Z16,C186,"")</f>
        <v/>
      </c>
      <c r="AB186" s="1078" t="str">
        <f>IF(ISTEXT(Z186),Z186,(Z186/Z22)*AB22)</f>
        <v/>
      </c>
      <c r="AC186" s="1062" t="str">
        <f>IF(A186=AC16,D186,"")</f>
        <v/>
      </c>
      <c r="AD186" s="1079" t="str">
        <f>IF(A186=AC16,C186,"")</f>
        <v/>
      </c>
      <c r="AE186" s="1080" t="str">
        <f>IF(ISTEXT(AC186),AC186,(AC186/AC22)*AE22)</f>
        <v/>
      </c>
      <c r="AF186" s="1062" t="str">
        <f>IF(A186=AF16,D186,"")</f>
        <v/>
      </c>
      <c r="AG186" s="1081" t="str">
        <f>IF(A186=AF16,C186,"")</f>
        <v/>
      </c>
      <c r="AH186" s="1082" t="str">
        <f>IF(ISTEXT(AF186),AF186,(AF186/AF22)*AH22)</f>
        <v/>
      </c>
      <c r="AI186" s="1062" t="str">
        <f>IF(A186=AI16,D186,"")</f>
        <v/>
      </c>
      <c r="AJ186" s="1083" t="str">
        <f>IF(A186=AI16,C186,"")</f>
        <v/>
      </c>
      <c r="AK186" s="1084" t="str">
        <f>IF(ISTEXT(AI186),AI186,(AI186/AI22)*AK22)</f>
        <v/>
      </c>
      <c r="AL186" s="1062" t="str">
        <f>IF(A186=AL16,D186,"")</f>
        <v/>
      </c>
      <c r="AM186" s="1085" t="str">
        <f>IF(A186=AL16,C186,"")</f>
        <v/>
      </c>
      <c r="AN186" s="1086" t="str">
        <f>IF(ISTEXT(AL186),AL186,(AL186/AL22)*AN22)</f>
        <v/>
      </c>
      <c r="AO186" s="1062" t="str">
        <f>IF(A186=AO16,D186,"")</f>
        <v/>
      </c>
      <c r="AP186" s="1087" t="str">
        <f>IF(A186=AO16,C186,"")</f>
        <v/>
      </c>
      <c r="AQ186" s="1088" t="str">
        <f>IF(ISTEXT(AO186),AO186,(AO186/AO22)*AQ22)</f>
        <v/>
      </c>
      <c r="AR186" s="1062" t="str">
        <f>IF(A186=AR16,D186,"")</f>
        <v/>
      </c>
      <c r="AS186" s="1089" t="str">
        <f>IF(A186=AR16,C186,"")</f>
        <v/>
      </c>
      <c r="AT186" s="1090" t="str">
        <f>IF(ISTEXT(AR186),AR186,(AR186/AR22)*AT22)</f>
        <v/>
      </c>
      <c r="AU186" s="1062" t="str">
        <f>IF(A186=AU16,D186,"")</f>
        <v/>
      </c>
      <c r="AV186" s="1091" t="str">
        <f>IF(A186=AU16,C186,"")</f>
        <v/>
      </c>
      <c r="AW186" s="1092" t="str">
        <f>IF(ISTEXT(AU186),AU186,(AU186/AU22)*AW22)</f>
        <v/>
      </c>
    </row>
    <row r="187" spans="1:49" ht="18.75">
      <c r="A187" s="1058"/>
      <c r="B187" s="1352"/>
      <c r="C187" s="1409"/>
      <c r="D187" s="1410"/>
      <c r="E187" s="1062" t="str">
        <f>IF(A187=E16,D187,"")</f>
        <v/>
      </c>
      <c r="F187" s="1063" t="str">
        <f>IF(A187=E16,C187,"")</f>
        <v/>
      </c>
      <c r="G187" s="1064" t="str">
        <f>IF(ISTEXT(E187),E187,(E187/E22)*G22)</f>
        <v/>
      </c>
      <c r="H187" s="1062" t="str">
        <f>IF(A187=H16,D187,"")</f>
        <v/>
      </c>
      <c r="I187" s="1065" t="str">
        <f>IF(A187=H16,C187,"")</f>
        <v/>
      </c>
      <c r="J187" s="1066" t="str">
        <f>IF(ISTEXT(H187),H187,(H187/H22)*J22)</f>
        <v/>
      </c>
      <c r="K187" s="1062" t="str">
        <f>IF(A187=K16,D187,"")</f>
        <v/>
      </c>
      <c r="L187" s="1067" t="str">
        <f>IF(A187=K16,C187,"")</f>
        <v/>
      </c>
      <c r="M187" s="1068" t="str">
        <f>IF(ISTEXT(K187),K187,(K187/K22)*M22)</f>
        <v/>
      </c>
      <c r="N187" s="1062" t="str">
        <f>IF(A187=N16,D187,"")</f>
        <v/>
      </c>
      <c r="O187" s="1069" t="str">
        <f>IF(A187=N16,C187,"")</f>
        <v/>
      </c>
      <c r="P187" s="1070" t="str">
        <f>IF(ISTEXT(N187),N187,(N187/N22)*P22)</f>
        <v/>
      </c>
      <c r="Q187" s="1062" t="str">
        <f>IF(A187=Q16,D187,"")</f>
        <v/>
      </c>
      <c r="R187" s="1071" t="str">
        <f>IF(A187=Q16,C187,"")</f>
        <v/>
      </c>
      <c r="S187" s="1072" t="str">
        <f>IF(ISTEXT(Q187),Q187,(Q187/Q22)*S22)</f>
        <v/>
      </c>
      <c r="T187" s="1062" t="str">
        <f>IF(A187=T16,D187,"")</f>
        <v/>
      </c>
      <c r="U187" s="1073" t="str">
        <f>IF(A187=T16,C187,"")</f>
        <v/>
      </c>
      <c r="V187" s="1074" t="str">
        <f>IF(ISTEXT(T187),T187,(T187/T22)*V22)</f>
        <v/>
      </c>
      <c r="W187" s="1062" t="str">
        <f>IF(A187=W16,D187,"")</f>
        <v/>
      </c>
      <c r="X187" s="1075" t="str">
        <f>IF(A187=W16,C187,"")</f>
        <v/>
      </c>
      <c r="Y187" s="1076" t="str">
        <f>IF(ISTEXT(W187),W187,(W187/W22)*Y22)</f>
        <v/>
      </c>
      <c r="Z187" s="1062" t="str">
        <f>IF(A187=Z16,D187,"")</f>
        <v/>
      </c>
      <c r="AA187" s="1077" t="str">
        <f>IF(A187=Z16,C187,"")</f>
        <v/>
      </c>
      <c r="AB187" s="1078" t="str">
        <f>IF(ISTEXT(Z187),Z187,(Z187/Z22)*AB22)</f>
        <v/>
      </c>
      <c r="AC187" s="1062" t="str">
        <f>IF(A187=AC16,D187,"")</f>
        <v/>
      </c>
      <c r="AD187" s="1079" t="str">
        <f>IF(A187=AC16,C187,"")</f>
        <v/>
      </c>
      <c r="AE187" s="1080" t="str">
        <f>IF(ISTEXT(AC187),AC187,(AC187/AC22)*AE22)</f>
        <v/>
      </c>
      <c r="AF187" s="1062" t="str">
        <f>IF(A187=AF16,D187,"")</f>
        <v/>
      </c>
      <c r="AG187" s="1081" t="str">
        <f>IF(A187=AF16,C187,"")</f>
        <v/>
      </c>
      <c r="AH187" s="1082" t="str">
        <f>IF(ISTEXT(AF187),AF187,(AF187/AF22)*AH22)</f>
        <v/>
      </c>
      <c r="AI187" s="1062" t="str">
        <f>IF(A187=AI16,D187,"")</f>
        <v/>
      </c>
      <c r="AJ187" s="1083" t="str">
        <f>IF(A187=AI16,C187,"")</f>
        <v/>
      </c>
      <c r="AK187" s="1084" t="str">
        <f>IF(ISTEXT(AI187),AI187,(AI187/AI22)*AK22)</f>
        <v/>
      </c>
      <c r="AL187" s="1062" t="str">
        <f>IF(A187=AL16,D187,"")</f>
        <v/>
      </c>
      <c r="AM187" s="1085" t="str">
        <f>IF(A187=AL16,C187,"")</f>
        <v/>
      </c>
      <c r="AN187" s="1086" t="str">
        <f>IF(ISTEXT(AL187),AL187,(AL187/AL22)*AN22)</f>
        <v/>
      </c>
      <c r="AO187" s="1062" t="str">
        <f>IF(A187=AO16,D187,"")</f>
        <v/>
      </c>
      <c r="AP187" s="1087" t="str">
        <f>IF(A187=AO16,C187,"")</f>
        <v/>
      </c>
      <c r="AQ187" s="1088" t="str">
        <f>IF(ISTEXT(AO187),AO187,(AO187/AO22)*AQ22)</f>
        <v/>
      </c>
      <c r="AR187" s="1062" t="str">
        <f>IF(A187=AR16,D187,"")</f>
        <v/>
      </c>
      <c r="AS187" s="1089" t="str">
        <f>IF(A187=AR16,C187,"")</f>
        <v/>
      </c>
      <c r="AT187" s="1090" t="str">
        <f>IF(ISTEXT(AR187),AR187,(AR187/AR22)*AT22)</f>
        <v/>
      </c>
      <c r="AU187" s="1062" t="str">
        <f>IF(A187=AU16,D187,"")</f>
        <v/>
      </c>
      <c r="AV187" s="1091" t="str">
        <f>IF(A187=AU16,C187,"")</f>
        <v/>
      </c>
      <c r="AW187" s="1092" t="str">
        <f>IF(ISTEXT(AU187),AU187,(AU187/AU22)*AW22)</f>
        <v/>
      </c>
    </row>
    <row r="188" spans="1:49" ht="18.75">
      <c r="A188" s="1058"/>
      <c r="B188" s="1352"/>
      <c r="C188" s="1409"/>
      <c r="D188" s="1410"/>
      <c r="E188" s="1062" t="str">
        <f>IF(A188=E16,D188,"")</f>
        <v/>
      </c>
      <c r="F188" s="1063" t="str">
        <f>IF(A188=E16,C188,"")</f>
        <v/>
      </c>
      <c r="G188" s="1064" t="str">
        <f>IF(ISTEXT(E188),E188,(E188/E22)*G22)</f>
        <v/>
      </c>
      <c r="H188" s="1062" t="str">
        <f>IF(A188=H16,D188,"")</f>
        <v/>
      </c>
      <c r="I188" s="1065" t="str">
        <f>IF(A188=H16,C188,"")</f>
        <v/>
      </c>
      <c r="J188" s="1066" t="str">
        <f>IF(ISTEXT(H188),H188,(H188/H22)*J22)</f>
        <v/>
      </c>
      <c r="K188" s="1062" t="str">
        <f>IF(A188=K16,D188,"")</f>
        <v/>
      </c>
      <c r="L188" s="1067" t="str">
        <f>IF(A188=K16,C188,"")</f>
        <v/>
      </c>
      <c r="M188" s="1068" t="str">
        <f>IF(ISTEXT(K188),K188,(K188/K22)*M22)</f>
        <v/>
      </c>
      <c r="N188" s="1062" t="str">
        <f>IF(A188=N16,D188,"")</f>
        <v/>
      </c>
      <c r="O188" s="1069" t="str">
        <f>IF(A188=N16,C188,"")</f>
        <v/>
      </c>
      <c r="P188" s="1070" t="str">
        <f>IF(ISTEXT(N188),N188,(N188/N22)*P22)</f>
        <v/>
      </c>
      <c r="Q188" s="1062" t="str">
        <f>IF(A188=Q16,D188,"")</f>
        <v/>
      </c>
      <c r="R188" s="1071" t="str">
        <f>IF(A188=Q16,C188,"")</f>
        <v/>
      </c>
      <c r="S188" s="1072" t="str">
        <f>IF(ISTEXT(Q188),Q188,(Q188/Q22)*S22)</f>
        <v/>
      </c>
      <c r="T188" s="1062" t="str">
        <f>IF(A188=T16,D188,"")</f>
        <v/>
      </c>
      <c r="U188" s="1073" t="str">
        <f>IF(A188=T16,C188,"")</f>
        <v/>
      </c>
      <c r="V188" s="1074" t="str">
        <f>IF(ISTEXT(T188),T188,(T188/T22)*V22)</f>
        <v/>
      </c>
      <c r="W188" s="1062" t="str">
        <f>IF(A188=W16,D188,"")</f>
        <v/>
      </c>
      <c r="X188" s="1075" t="str">
        <f>IF(A188=W16,C188,"")</f>
        <v/>
      </c>
      <c r="Y188" s="1076" t="str">
        <f>IF(ISTEXT(W188),W188,(W188/W22)*Y22)</f>
        <v/>
      </c>
      <c r="Z188" s="1062" t="str">
        <f>IF(A188=Z16,D188,"")</f>
        <v/>
      </c>
      <c r="AA188" s="1077" t="str">
        <f>IF(A188=Z16,C188,"")</f>
        <v/>
      </c>
      <c r="AB188" s="1078" t="str">
        <f>IF(ISTEXT(Z188),Z188,(Z188/Z22)*AB22)</f>
        <v/>
      </c>
      <c r="AC188" s="1062" t="str">
        <f>IF(A188=AC16,D188,"")</f>
        <v/>
      </c>
      <c r="AD188" s="1079" t="str">
        <f>IF(A188=AC16,C188,"")</f>
        <v/>
      </c>
      <c r="AE188" s="1080" t="str">
        <f>IF(ISTEXT(AC188),AC188,(AC188/AC22)*AE22)</f>
        <v/>
      </c>
      <c r="AF188" s="1062" t="str">
        <f>IF(A188=AF16,D188,"")</f>
        <v/>
      </c>
      <c r="AG188" s="1081" t="str">
        <f>IF(A188=AF16,C188,"")</f>
        <v/>
      </c>
      <c r="AH188" s="1082" t="str">
        <f>IF(ISTEXT(AF188),AF188,(AF188/AF22)*AH22)</f>
        <v/>
      </c>
      <c r="AI188" s="1062" t="str">
        <f>IF(A188=AI16,D188,"")</f>
        <v/>
      </c>
      <c r="AJ188" s="1083" t="str">
        <f>IF(A188=AI16,C188,"")</f>
        <v/>
      </c>
      <c r="AK188" s="1084" t="str">
        <f>IF(ISTEXT(AI188),AI188,(AI188/AI22)*AK22)</f>
        <v/>
      </c>
      <c r="AL188" s="1062" t="str">
        <f>IF(A188=AL16,D188,"")</f>
        <v/>
      </c>
      <c r="AM188" s="1085" t="str">
        <f>IF(A188=AL16,C188,"")</f>
        <v/>
      </c>
      <c r="AN188" s="1086" t="str">
        <f>IF(ISTEXT(AL188),AL188,(AL188/AL22)*AN22)</f>
        <v/>
      </c>
      <c r="AO188" s="1062" t="str">
        <f>IF(A188=AO16,D188,"")</f>
        <v/>
      </c>
      <c r="AP188" s="1087" t="str">
        <f>IF(A188=AO16,C188,"")</f>
        <v/>
      </c>
      <c r="AQ188" s="1088" t="str">
        <f>IF(ISTEXT(AO188),AO188,(AO188/AO22)*AQ22)</f>
        <v/>
      </c>
      <c r="AR188" s="1062" t="str">
        <f>IF(A188=AR16,D188,"")</f>
        <v/>
      </c>
      <c r="AS188" s="1089" t="str">
        <f>IF(A188=AR16,C188,"")</f>
        <v/>
      </c>
      <c r="AT188" s="1090" t="str">
        <f>IF(ISTEXT(AR188),AR188,(AR188/AR22)*AT22)</f>
        <v/>
      </c>
      <c r="AU188" s="1062" t="str">
        <f>IF(A188=AU16,D188,"")</f>
        <v/>
      </c>
      <c r="AV188" s="1091" t="str">
        <f>IF(A188=AU16,C188,"")</f>
        <v/>
      </c>
      <c r="AW188" s="1092" t="str">
        <f>IF(ISTEXT(AU188),AU188,(AU188/AU22)*AW22)</f>
        <v/>
      </c>
    </row>
    <row r="189" spans="1:49" ht="18.75">
      <c r="A189" s="1058"/>
      <c r="B189" s="1352"/>
      <c r="C189" s="1409"/>
      <c r="D189" s="1410"/>
      <c r="E189" s="1062" t="str">
        <f>IF(A189=E16,D189,"")</f>
        <v/>
      </c>
      <c r="F189" s="1063" t="str">
        <f>IF(A189=E16,C189,"")</f>
        <v/>
      </c>
      <c r="G189" s="1064" t="str">
        <f>IF(ISTEXT(E189),E189,(E189/E22)*G22)</f>
        <v/>
      </c>
      <c r="H189" s="1062" t="str">
        <f>IF(A189=H16,D189,"")</f>
        <v/>
      </c>
      <c r="I189" s="1065" t="str">
        <f>IF(A189=H16,C189,"")</f>
        <v/>
      </c>
      <c r="J189" s="1066" t="str">
        <f>IF(ISTEXT(H189),H189,(H189/H22)*J22)</f>
        <v/>
      </c>
      <c r="K189" s="1062" t="str">
        <f>IF(A189=K16,D189,"")</f>
        <v/>
      </c>
      <c r="L189" s="1067" t="str">
        <f>IF(A189=K16,C189,"")</f>
        <v/>
      </c>
      <c r="M189" s="1068" t="str">
        <f>IF(ISTEXT(K189),K189,(K189/K22)*M22)</f>
        <v/>
      </c>
      <c r="N189" s="1062" t="str">
        <f>IF(A189=N16,D189,"")</f>
        <v/>
      </c>
      <c r="O189" s="1069" t="str">
        <f>IF(A189=N16,C189,"")</f>
        <v/>
      </c>
      <c r="P189" s="1070" t="str">
        <f>IF(ISTEXT(N189),N189,(N189/N22)*P22)</f>
        <v/>
      </c>
      <c r="Q189" s="1062" t="str">
        <f>IF(A189=Q16,D189,"")</f>
        <v/>
      </c>
      <c r="R189" s="1071" t="str">
        <f>IF(A189=Q16,C189,"")</f>
        <v/>
      </c>
      <c r="S189" s="1072" t="str">
        <f>IF(ISTEXT(Q189),Q189,(Q189/Q22)*S22)</f>
        <v/>
      </c>
      <c r="T189" s="1062" t="str">
        <f>IF(A189=T16,D189,"")</f>
        <v/>
      </c>
      <c r="U189" s="1073" t="str">
        <f>IF(A189=T16,C189,"")</f>
        <v/>
      </c>
      <c r="V189" s="1074" t="str">
        <f>IF(ISTEXT(T189),T189,(T189/T22)*V22)</f>
        <v/>
      </c>
      <c r="W189" s="1062" t="str">
        <f>IF(A189=W16,D189,"")</f>
        <v/>
      </c>
      <c r="X189" s="1075" t="str">
        <f>IF(A189=W16,C189,"")</f>
        <v/>
      </c>
      <c r="Y189" s="1076" t="str">
        <f>IF(ISTEXT(W189),W189,(W189/W22)*Y22)</f>
        <v/>
      </c>
      <c r="Z189" s="1062" t="str">
        <f>IF(A189=Z16,D189,"")</f>
        <v/>
      </c>
      <c r="AA189" s="1077" t="str">
        <f>IF(A189=Z16,C189,"")</f>
        <v/>
      </c>
      <c r="AB189" s="1078" t="str">
        <f>IF(ISTEXT(Z189),Z189,(Z189/Z22)*AB22)</f>
        <v/>
      </c>
      <c r="AC189" s="1062" t="str">
        <f>IF(A189=AC16,D189,"")</f>
        <v/>
      </c>
      <c r="AD189" s="1079" t="str">
        <f>IF(A189=AC16,C189,"")</f>
        <v/>
      </c>
      <c r="AE189" s="1080" t="str">
        <f>IF(ISTEXT(AC189),AC189,(AC189/AC22)*AE22)</f>
        <v/>
      </c>
      <c r="AF189" s="1062" t="str">
        <f>IF(A189=AF16,D189,"")</f>
        <v/>
      </c>
      <c r="AG189" s="1081" t="str">
        <f>IF(A189=AF16,C189,"")</f>
        <v/>
      </c>
      <c r="AH189" s="1082" t="str">
        <f>IF(ISTEXT(AF189),AF189,(AF189/AF22)*AH22)</f>
        <v/>
      </c>
      <c r="AI189" s="1062" t="str">
        <f>IF(A189=AI16,D189,"")</f>
        <v/>
      </c>
      <c r="AJ189" s="1083" t="str">
        <f>IF(A189=AI16,C189,"")</f>
        <v/>
      </c>
      <c r="AK189" s="1084" t="str">
        <f>IF(ISTEXT(AI189),AI189,(AI189/AI22)*AK22)</f>
        <v/>
      </c>
      <c r="AL189" s="1062" t="str">
        <f>IF(A189=AL16,D189,"")</f>
        <v/>
      </c>
      <c r="AM189" s="1085" t="str">
        <f>IF(A189=AL16,C189,"")</f>
        <v/>
      </c>
      <c r="AN189" s="1086" t="str">
        <f>IF(ISTEXT(AL189),AL189,(AL189/AL22)*AN22)</f>
        <v/>
      </c>
      <c r="AO189" s="1062" t="str">
        <f>IF(A189=AO16,D189,"")</f>
        <v/>
      </c>
      <c r="AP189" s="1087" t="str">
        <f>IF(A189=AO16,C189,"")</f>
        <v/>
      </c>
      <c r="AQ189" s="1088" t="str">
        <f>IF(ISTEXT(AO189),AO189,(AO189/AO22)*AQ22)</f>
        <v/>
      </c>
      <c r="AR189" s="1062" t="str">
        <f>IF(A189=AR16,D189,"")</f>
        <v/>
      </c>
      <c r="AS189" s="1089" t="str">
        <f>IF(A189=AR16,C189,"")</f>
        <v/>
      </c>
      <c r="AT189" s="1090" t="str">
        <f>IF(ISTEXT(AR189),AR189,(AR189/AR22)*AT22)</f>
        <v/>
      </c>
      <c r="AU189" s="1062" t="str">
        <f>IF(A189=AU16,D189,"")</f>
        <v/>
      </c>
      <c r="AV189" s="1091" t="str">
        <f>IF(A189=AU16,C189,"")</f>
        <v/>
      </c>
      <c r="AW189" s="1092" t="str">
        <f>IF(ISTEXT(AU189),AU189,(AU189/AU22)*AW22)</f>
        <v/>
      </c>
    </row>
    <row r="190" spans="1:49" ht="18.75">
      <c r="A190" s="1058"/>
      <c r="B190" s="1352"/>
      <c r="C190" s="1409"/>
      <c r="D190" s="1410"/>
      <c r="E190" s="1062" t="str">
        <f>IF(A190=E16,D190,"")</f>
        <v/>
      </c>
      <c r="F190" s="1063" t="str">
        <f>IF(A190=E16,C190,"")</f>
        <v/>
      </c>
      <c r="G190" s="1064" t="str">
        <f>IF(ISTEXT(E190),E190,(E190/E22)*G22)</f>
        <v/>
      </c>
      <c r="H190" s="1062" t="str">
        <f>IF(A190=H16,D190,"")</f>
        <v/>
      </c>
      <c r="I190" s="1065" t="str">
        <f>IF(A190=H16,C190,"")</f>
        <v/>
      </c>
      <c r="J190" s="1066" t="str">
        <f>IF(ISTEXT(H190),H190,(H190/H22)*J22)</f>
        <v/>
      </c>
      <c r="K190" s="1062" t="str">
        <f>IF(A190=K16,D190,"")</f>
        <v/>
      </c>
      <c r="L190" s="1067" t="str">
        <f>IF(A190=K16,C190,"")</f>
        <v/>
      </c>
      <c r="M190" s="1068" t="str">
        <f>IF(ISTEXT(K190),K190,(K190/K22)*M22)</f>
        <v/>
      </c>
      <c r="N190" s="1062" t="str">
        <f>IF(A190=N16,D190,"")</f>
        <v/>
      </c>
      <c r="O190" s="1069" t="str">
        <f>IF(A190=N16,C190,"")</f>
        <v/>
      </c>
      <c r="P190" s="1070" t="str">
        <f>IF(ISTEXT(N190),N190,(N190/N22)*P22)</f>
        <v/>
      </c>
      <c r="Q190" s="1062" t="str">
        <f>IF(A190=Q16,D190,"")</f>
        <v/>
      </c>
      <c r="R190" s="1071" t="str">
        <f>IF(A190=Q16,C190,"")</f>
        <v/>
      </c>
      <c r="S190" s="1072" t="str">
        <f>IF(ISTEXT(Q190),Q190,(Q190/Q22)*S22)</f>
        <v/>
      </c>
      <c r="T190" s="1062" t="str">
        <f>IF(A190=T16,D190,"")</f>
        <v/>
      </c>
      <c r="U190" s="1073" t="str">
        <f>IF(A190=T16,C190,"")</f>
        <v/>
      </c>
      <c r="V190" s="1074" t="str">
        <f>IF(ISTEXT(T190),T190,(T190/T22)*V22)</f>
        <v/>
      </c>
      <c r="W190" s="1062" t="str">
        <f>IF(A190=W16,D190,"")</f>
        <v/>
      </c>
      <c r="X190" s="1075" t="str">
        <f>IF(A190=W16,C190,"")</f>
        <v/>
      </c>
      <c r="Y190" s="1076" t="str">
        <f>IF(ISTEXT(W190),W190,(W190/W22)*Y22)</f>
        <v/>
      </c>
      <c r="Z190" s="1062" t="str">
        <f>IF(A190=Z16,D190,"")</f>
        <v/>
      </c>
      <c r="AA190" s="1077" t="str">
        <f>IF(A190=Z16,C190,"")</f>
        <v/>
      </c>
      <c r="AB190" s="1078" t="str">
        <f>IF(ISTEXT(Z190),Z190,(Z190/Z22)*AB22)</f>
        <v/>
      </c>
      <c r="AC190" s="1062" t="str">
        <f>IF(A190=AC16,D190,"")</f>
        <v/>
      </c>
      <c r="AD190" s="1079" t="str">
        <f>IF(A190=AC16,C190,"")</f>
        <v/>
      </c>
      <c r="AE190" s="1080" t="str">
        <f>IF(ISTEXT(AC190),AC190,(AC190/AC22)*AE22)</f>
        <v/>
      </c>
      <c r="AF190" s="1062" t="str">
        <f>IF(A190=AF16,D190,"")</f>
        <v/>
      </c>
      <c r="AG190" s="1081" t="str">
        <f>IF(A190=AF16,C190,"")</f>
        <v/>
      </c>
      <c r="AH190" s="1082" t="str">
        <f>IF(ISTEXT(AF190),AF190,(AF190/AF22)*AH22)</f>
        <v/>
      </c>
      <c r="AI190" s="1062" t="str">
        <f>IF(A190=AI16,D190,"")</f>
        <v/>
      </c>
      <c r="AJ190" s="1083" t="str">
        <f>IF(A190=AI16,C190,"")</f>
        <v/>
      </c>
      <c r="AK190" s="1084" t="str">
        <f>IF(ISTEXT(AI190),AI190,(AI190/AI22)*AK22)</f>
        <v/>
      </c>
      <c r="AL190" s="1062" t="str">
        <f>IF(A190=AL16,D190,"")</f>
        <v/>
      </c>
      <c r="AM190" s="1085" t="str">
        <f>IF(A190=AL16,C190,"")</f>
        <v/>
      </c>
      <c r="AN190" s="1086" t="str">
        <f>IF(ISTEXT(AL190),AL190,(AL190/AL22)*AN22)</f>
        <v/>
      </c>
      <c r="AO190" s="1062" t="str">
        <f>IF(A190=AO16,D190,"")</f>
        <v/>
      </c>
      <c r="AP190" s="1087" t="str">
        <f>IF(A190=AO16,C190,"")</f>
        <v/>
      </c>
      <c r="AQ190" s="1088" t="str">
        <f>IF(ISTEXT(AO190),AO190,(AO190/AO22)*AQ22)</f>
        <v/>
      </c>
      <c r="AR190" s="1062" t="str">
        <f>IF(A190=AR16,D190,"")</f>
        <v/>
      </c>
      <c r="AS190" s="1089" t="str">
        <f>IF(A190=AR16,C190,"")</f>
        <v/>
      </c>
      <c r="AT190" s="1090" t="str">
        <f>IF(ISTEXT(AR190),AR190,(AR190/AR22)*AT22)</f>
        <v/>
      </c>
      <c r="AU190" s="1062" t="str">
        <f>IF(A190=AU16,D190,"")</f>
        <v/>
      </c>
      <c r="AV190" s="1091" t="str">
        <f>IF(A190=AU16,C190,"")</f>
        <v/>
      </c>
      <c r="AW190" s="1092" t="str">
        <f>IF(ISTEXT(AU190),AU190,(AU190/AU22)*AW22)</f>
        <v/>
      </c>
    </row>
    <row r="191" spans="1:49" ht="18.75">
      <c r="A191" s="1058"/>
      <c r="B191" s="1352"/>
      <c r="C191" s="1409"/>
      <c r="D191" s="1410"/>
      <c r="E191" s="1062" t="str">
        <f>IF(A191=E16,D191,"")</f>
        <v/>
      </c>
      <c r="F191" s="1063" t="str">
        <f>IF(A191=E16,C191,"")</f>
        <v/>
      </c>
      <c r="G191" s="1064" t="str">
        <f>IF(ISTEXT(E191),E191,(E191/E22)*G22)</f>
        <v/>
      </c>
      <c r="H191" s="1062" t="str">
        <f>IF(A191=H16,D191,"")</f>
        <v/>
      </c>
      <c r="I191" s="1065" t="str">
        <f>IF(A191=H16,C191,"")</f>
        <v/>
      </c>
      <c r="J191" s="1066" t="str">
        <f>IF(ISTEXT(H191),H191,(H191/H22)*J22)</f>
        <v/>
      </c>
      <c r="K191" s="1062" t="str">
        <f>IF(A191=K16,D191,"")</f>
        <v/>
      </c>
      <c r="L191" s="1067" t="str">
        <f>IF(A191=K16,C191,"")</f>
        <v/>
      </c>
      <c r="M191" s="1068" t="str">
        <f>IF(ISTEXT(K191),K191,(K191/K22)*M22)</f>
        <v/>
      </c>
      <c r="N191" s="1062" t="str">
        <f>IF(A191=N16,D191,"")</f>
        <v/>
      </c>
      <c r="O191" s="1069" t="str">
        <f>IF(A191=N16,C191,"")</f>
        <v/>
      </c>
      <c r="P191" s="1070" t="str">
        <f>IF(ISTEXT(N191),N191,(N191/N22)*P22)</f>
        <v/>
      </c>
      <c r="Q191" s="1062" t="str">
        <f>IF(A191=Q16,D191,"")</f>
        <v/>
      </c>
      <c r="R191" s="1071" t="str">
        <f>IF(A191=Q16,C191,"")</f>
        <v/>
      </c>
      <c r="S191" s="1072" t="str">
        <f>IF(ISTEXT(Q191),Q191,(Q191/Q22)*S22)</f>
        <v/>
      </c>
      <c r="T191" s="1062" t="str">
        <f>IF(A191=T16,D191,"")</f>
        <v/>
      </c>
      <c r="U191" s="1073" t="str">
        <f>IF(A191=T16,C191,"")</f>
        <v/>
      </c>
      <c r="V191" s="1074" t="str">
        <f>IF(ISTEXT(T191),T191,(T191/T22)*V22)</f>
        <v/>
      </c>
      <c r="W191" s="1062" t="str">
        <f>IF(A191=W16,D191,"")</f>
        <v/>
      </c>
      <c r="X191" s="1075" t="str">
        <f>IF(A191=W16,C191,"")</f>
        <v/>
      </c>
      <c r="Y191" s="1076" t="str">
        <f>IF(ISTEXT(W191),W191,(W191/W22)*Y22)</f>
        <v/>
      </c>
      <c r="Z191" s="1062" t="str">
        <f>IF(A191=Z16,D191,"")</f>
        <v/>
      </c>
      <c r="AA191" s="1077" t="str">
        <f>IF(A191=Z16,C191,"")</f>
        <v/>
      </c>
      <c r="AB191" s="1078" t="str">
        <f>IF(ISTEXT(Z191),Z191,(Z191/Z22)*AB22)</f>
        <v/>
      </c>
      <c r="AC191" s="1062" t="str">
        <f>IF(A191=AC16,D191,"")</f>
        <v/>
      </c>
      <c r="AD191" s="1079" t="str">
        <f>IF(A191=AC16,C191,"")</f>
        <v/>
      </c>
      <c r="AE191" s="1080" t="str">
        <f>IF(ISTEXT(AC191),AC191,(AC191/AC22)*AE22)</f>
        <v/>
      </c>
      <c r="AF191" s="1062" t="str">
        <f>IF(A191=AF16,D191,"")</f>
        <v/>
      </c>
      <c r="AG191" s="1081" t="str">
        <f>IF(A191=AF16,C191,"")</f>
        <v/>
      </c>
      <c r="AH191" s="1082" t="str">
        <f>IF(ISTEXT(AF191),AF191,(AF191/AF22)*AH22)</f>
        <v/>
      </c>
      <c r="AI191" s="1062" t="str">
        <f>IF(A191=AI16,D191,"")</f>
        <v/>
      </c>
      <c r="AJ191" s="1083" t="str">
        <f>IF(A191=AI16,C191,"")</f>
        <v/>
      </c>
      <c r="AK191" s="1084" t="str">
        <f>IF(ISTEXT(AI191),AI191,(AI191/AI22)*AK22)</f>
        <v/>
      </c>
      <c r="AL191" s="1062" t="str">
        <f>IF(A191=AL16,D191,"")</f>
        <v/>
      </c>
      <c r="AM191" s="1085" t="str">
        <f>IF(A191=AL16,C191,"")</f>
        <v/>
      </c>
      <c r="AN191" s="1086" t="str">
        <f>IF(ISTEXT(AL191),AL191,(AL191/AL22)*AN22)</f>
        <v/>
      </c>
      <c r="AO191" s="1062" t="str">
        <f>IF(A191=AO16,D191,"")</f>
        <v/>
      </c>
      <c r="AP191" s="1087" t="str">
        <f>IF(A191=AO16,C191,"")</f>
        <v/>
      </c>
      <c r="AQ191" s="1088" t="str">
        <f>IF(ISTEXT(AO191),AO191,(AO191/AO22)*AQ22)</f>
        <v/>
      </c>
      <c r="AR191" s="1062" t="str">
        <f>IF(A191=AR16,D191,"")</f>
        <v/>
      </c>
      <c r="AS191" s="1089" t="str">
        <f>IF(A191=AR16,C191,"")</f>
        <v/>
      </c>
      <c r="AT191" s="1090" t="str">
        <f>IF(ISTEXT(AR191),AR191,(AR191/AR22)*AT22)</f>
        <v/>
      </c>
      <c r="AU191" s="1062" t="str">
        <f>IF(A191=AU16,D191,"")</f>
        <v/>
      </c>
      <c r="AV191" s="1091" t="str">
        <f>IF(A191=AU16,C191,"")</f>
        <v/>
      </c>
      <c r="AW191" s="1092" t="str">
        <f>IF(ISTEXT(AU191),AU191,(AU191/AU22)*AW22)</f>
        <v/>
      </c>
    </row>
    <row r="192" spans="1:49" ht="18.75">
      <c r="A192" s="1058"/>
      <c r="B192" s="1352"/>
      <c r="C192" s="1409"/>
      <c r="D192" s="1410"/>
      <c r="E192" s="1062" t="str">
        <f>IF(A192=E16,D192,"")</f>
        <v/>
      </c>
      <c r="F192" s="1063" t="str">
        <f>IF(A192=E16,C192,"")</f>
        <v/>
      </c>
      <c r="G192" s="1064" t="str">
        <f>IF(ISTEXT(E192),E192,(E192/E22)*G22)</f>
        <v/>
      </c>
      <c r="H192" s="1062" t="str">
        <f>IF(A192=H16,D192,"")</f>
        <v/>
      </c>
      <c r="I192" s="1065" t="str">
        <f>IF(A192=H16,C192,"")</f>
        <v/>
      </c>
      <c r="J192" s="1066" t="str">
        <f>IF(ISTEXT(H192),H192,(H192/H22)*J22)</f>
        <v/>
      </c>
      <c r="K192" s="1062" t="str">
        <f>IF(A192=K16,D192,"")</f>
        <v/>
      </c>
      <c r="L192" s="1067" t="str">
        <f>IF(A192=K16,C192,"")</f>
        <v/>
      </c>
      <c r="M192" s="1068" t="str">
        <f>IF(ISTEXT(K192),K192,(K192/K22)*M22)</f>
        <v/>
      </c>
      <c r="N192" s="1062" t="str">
        <f>IF(A192=N16,D192,"")</f>
        <v/>
      </c>
      <c r="O192" s="1069" t="str">
        <f>IF(A192=N16,C192,"")</f>
        <v/>
      </c>
      <c r="P192" s="1070" t="str">
        <f>IF(ISTEXT(N192),N192,(N192/N22)*P22)</f>
        <v/>
      </c>
      <c r="Q192" s="1062" t="str">
        <f>IF(A192=Q16,D192,"")</f>
        <v/>
      </c>
      <c r="R192" s="1071" t="str">
        <f>IF(A192=Q16,C192,"")</f>
        <v/>
      </c>
      <c r="S192" s="1072" t="str">
        <f>IF(ISTEXT(Q192),Q192,(Q192/Q22)*S22)</f>
        <v/>
      </c>
      <c r="T192" s="1062" t="str">
        <f>IF(A192=T16,D192,"")</f>
        <v/>
      </c>
      <c r="U192" s="1073" t="str">
        <f>IF(A192=T16,C192,"")</f>
        <v/>
      </c>
      <c r="V192" s="1074" t="str">
        <f>IF(ISTEXT(T192),T192,(T192/T22)*V22)</f>
        <v/>
      </c>
      <c r="W192" s="1062" t="str">
        <f>IF(A192=W16,D192,"")</f>
        <v/>
      </c>
      <c r="X192" s="1075" t="str">
        <f>IF(A192=W16,C192,"")</f>
        <v/>
      </c>
      <c r="Y192" s="1076" t="str">
        <f>IF(ISTEXT(W192),W192,(W192/W22)*Y22)</f>
        <v/>
      </c>
      <c r="Z192" s="1062" t="str">
        <f>IF(A192=Z16,D192,"")</f>
        <v/>
      </c>
      <c r="AA192" s="1077" t="str">
        <f>IF(A192=Z16,C192,"")</f>
        <v/>
      </c>
      <c r="AB192" s="1078" t="str">
        <f>IF(ISTEXT(Z192),Z192,(Z192/Z22)*AB22)</f>
        <v/>
      </c>
      <c r="AC192" s="1062" t="str">
        <f>IF(A192=AC16,D192,"")</f>
        <v/>
      </c>
      <c r="AD192" s="1079" t="str">
        <f>IF(A192=AC16,C192,"")</f>
        <v/>
      </c>
      <c r="AE192" s="1080" t="str">
        <f>IF(ISTEXT(AC192),AC192,(AC192/AC22)*AE22)</f>
        <v/>
      </c>
      <c r="AF192" s="1062" t="str">
        <f>IF(A192=AF16,D192,"")</f>
        <v/>
      </c>
      <c r="AG192" s="1081" t="str">
        <f>IF(A192=AF16,C192,"")</f>
        <v/>
      </c>
      <c r="AH192" s="1082" t="str">
        <f>IF(ISTEXT(AF192),AF192,(AF192/AF22)*AH22)</f>
        <v/>
      </c>
      <c r="AI192" s="1062" t="str">
        <f>IF(A192=AI16,D192,"")</f>
        <v/>
      </c>
      <c r="AJ192" s="1083" t="str">
        <f>IF(A192=AI16,C192,"")</f>
        <v/>
      </c>
      <c r="AK192" s="1084" t="str">
        <f>IF(ISTEXT(AI192),AI192,(AI192/AI22)*AK22)</f>
        <v/>
      </c>
      <c r="AL192" s="1062" t="str">
        <f>IF(A192=AL16,D192,"")</f>
        <v/>
      </c>
      <c r="AM192" s="1085" t="str">
        <f>IF(A192=AL16,C192,"")</f>
        <v/>
      </c>
      <c r="AN192" s="1086" t="str">
        <f>IF(ISTEXT(AL192),AL192,(AL192/AL22)*AN22)</f>
        <v/>
      </c>
      <c r="AO192" s="1062" t="str">
        <f>IF(A192=AO16,D192,"")</f>
        <v/>
      </c>
      <c r="AP192" s="1087" t="str">
        <f>IF(A192=AO16,C192,"")</f>
        <v/>
      </c>
      <c r="AQ192" s="1088" t="str">
        <f>IF(ISTEXT(AO192),AO192,(AO192/AO22)*AQ22)</f>
        <v/>
      </c>
      <c r="AR192" s="1062" t="str">
        <f>IF(A192=AR16,D192,"")</f>
        <v/>
      </c>
      <c r="AS192" s="1089" t="str">
        <f>IF(A192=AR16,C192,"")</f>
        <v/>
      </c>
      <c r="AT192" s="1090" t="str">
        <f>IF(ISTEXT(AR192),AR192,(AR192/AR22)*AT22)</f>
        <v/>
      </c>
      <c r="AU192" s="1062" t="str">
        <f>IF(A192=AU16,D192,"")</f>
        <v/>
      </c>
      <c r="AV192" s="1091" t="str">
        <f>IF(A192=AU16,C192,"")</f>
        <v/>
      </c>
      <c r="AW192" s="1092" t="str">
        <f>IF(ISTEXT(AU192),AU192,(AU192/AU22)*AW22)</f>
        <v/>
      </c>
    </row>
    <row r="193" spans="1:49" ht="18.75">
      <c r="A193" s="1058"/>
      <c r="B193" s="1352"/>
      <c r="C193" s="1409"/>
      <c r="D193" s="1410"/>
      <c r="E193" s="1062" t="str">
        <f>IF(A193=E16,D193,"")</f>
        <v/>
      </c>
      <c r="F193" s="1063" t="str">
        <f>IF(A193=E16,C193,"")</f>
        <v/>
      </c>
      <c r="G193" s="1064" t="str">
        <f>IF(ISTEXT(E193),E193,(E193/E22)*G22)</f>
        <v/>
      </c>
      <c r="H193" s="1062" t="str">
        <f>IF(A193=H16,D193,"")</f>
        <v/>
      </c>
      <c r="I193" s="1065" t="str">
        <f>IF(A193=H16,C193,"")</f>
        <v/>
      </c>
      <c r="J193" s="1066" t="str">
        <f>IF(ISTEXT(H193),H193,(H193/H22)*J22)</f>
        <v/>
      </c>
      <c r="K193" s="1062" t="str">
        <f>IF(A193=K16,D193,"")</f>
        <v/>
      </c>
      <c r="L193" s="1067" t="str">
        <f>IF(A193=K16,C193,"")</f>
        <v/>
      </c>
      <c r="M193" s="1068" t="str">
        <f>IF(ISTEXT(K193),K193,(K193/K22)*M22)</f>
        <v/>
      </c>
      <c r="N193" s="1062" t="str">
        <f>IF(A193=N16,D193,"")</f>
        <v/>
      </c>
      <c r="O193" s="1069" t="str">
        <f>IF(A193=N16,C193,"")</f>
        <v/>
      </c>
      <c r="P193" s="1070" t="str">
        <f>IF(ISTEXT(N193),N193,(N193/N22)*P22)</f>
        <v/>
      </c>
      <c r="Q193" s="1062" t="str">
        <f>IF(A193=Q16,D193,"")</f>
        <v/>
      </c>
      <c r="R193" s="1071" t="str">
        <f>IF(A193=Q16,C193,"")</f>
        <v/>
      </c>
      <c r="S193" s="1072" t="str">
        <f>IF(ISTEXT(Q193),Q193,(Q193/Q22)*S22)</f>
        <v/>
      </c>
      <c r="T193" s="1062" t="str">
        <f>IF(A193=T16,D193,"")</f>
        <v/>
      </c>
      <c r="U193" s="1073" t="str">
        <f>IF(A193=T16,C193,"")</f>
        <v/>
      </c>
      <c r="V193" s="1074" t="str">
        <f>IF(ISTEXT(T193),T193,(T193/T22)*V22)</f>
        <v/>
      </c>
      <c r="W193" s="1062" t="str">
        <f>IF(A193=W16,D193,"")</f>
        <v/>
      </c>
      <c r="X193" s="1075" t="str">
        <f>IF(A193=W16,C193,"")</f>
        <v/>
      </c>
      <c r="Y193" s="1076" t="str">
        <f>IF(ISTEXT(W193),W193,(W193/W22)*Y22)</f>
        <v/>
      </c>
      <c r="Z193" s="1062" t="str">
        <f>IF(A193=Z16,D193,"")</f>
        <v/>
      </c>
      <c r="AA193" s="1077" t="str">
        <f>IF(A193=Z16,C193,"")</f>
        <v/>
      </c>
      <c r="AB193" s="1078" t="str">
        <f>IF(ISTEXT(Z193),Z193,(Z193/Z22)*AB22)</f>
        <v/>
      </c>
      <c r="AC193" s="1062" t="str">
        <f>IF(A193=AC16,D193,"")</f>
        <v/>
      </c>
      <c r="AD193" s="1079" t="str">
        <f>IF(A193=AC16,C193,"")</f>
        <v/>
      </c>
      <c r="AE193" s="1080" t="str">
        <f>IF(ISTEXT(AC193),AC193,(AC193/AC22)*AE22)</f>
        <v/>
      </c>
      <c r="AF193" s="1062" t="str">
        <f>IF(A193=AF16,D193,"")</f>
        <v/>
      </c>
      <c r="AG193" s="1081" t="str">
        <f>IF(A193=AF16,C193,"")</f>
        <v/>
      </c>
      <c r="AH193" s="1082" t="str">
        <f>IF(ISTEXT(AF193),AF193,(AF193/AF22)*AH22)</f>
        <v/>
      </c>
      <c r="AI193" s="1062" t="str">
        <f>IF(A193=AI16,D193,"")</f>
        <v/>
      </c>
      <c r="AJ193" s="1083" t="str">
        <f>IF(A193=AI16,C193,"")</f>
        <v/>
      </c>
      <c r="AK193" s="1084" t="str">
        <f>IF(ISTEXT(AI193),AI193,(AI193/AI22)*AK22)</f>
        <v/>
      </c>
      <c r="AL193" s="1062" t="str">
        <f>IF(A193=AL16,D193,"")</f>
        <v/>
      </c>
      <c r="AM193" s="1085" t="str">
        <f>IF(A193=AL16,C193,"")</f>
        <v/>
      </c>
      <c r="AN193" s="1086" t="str">
        <f>IF(ISTEXT(AL193),AL193,(AL193/AL22)*AN22)</f>
        <v/>
      </c>
      <c r="AO193" s="1062" t="str">
        <f>IF(A193=AO16,D193,"")</f>
        <v/>
      </c>
      <c r="AP193" s="1087" t="str">
        <f>IF(A193=AO16,C193,"")</f>
        <v/>
      </c>
      <c r="AQ193" s="1088" t="str">
        <f>IF(ISTEXT(AO193),AO193,(AO193/AO22)*AQ22)</f>
        <v/>
      </c>
      <c r="AR193" s="1062" t="str">
        <f>IF(A193=AR16,D193,"")</f>
        <v/>
      </c>
      <c r="AS193" s="1089" t="str">
        <f>IF(A193=AR16,C193,"")</f>
        <v/>
      </c>
      <c r="AT193" s="1090" t="str">
        <f>IF(ISTEXT(AR193),AR193,(AR193/AR22)*AT22)</f>
        <v/>
      </c>
      <c r="AU193" s="1062" t="str">
        <f>IF(A193=AU16,D193,"")</f>
        <v/>
      </c>
      <c r="AV193" s="1091" t="str">
        <f>IF(A193=AU16,C193,"")</f>
        <v/>
      </c>
      <c r="AW193" s="1092" t="str">
        <f>IF(ISTEXT(AU193),AU193,(AU193/AU22)*AW22)</f>
        <v/>
      </c>
    </row>
    <row r="194" spans="1:49" ht="18.75">
      <c r="A194" s="1058"/>
      <c r="B194" s="1352"/>
      <c r="C194" s="1409"/>
      <c r="D194" s="1410"/>
      <c r="E194" s="1062" t="str">
        <f>IF(A194=E16,D194,"")</f>
        <v/>
      </c>
      <c r="F194" s="1063" t="str">
        <f>IF(A194=E16,C194,"")</f>
        <v/>
      </c>
      <c r="G194" s="1064" t="str">
        <f>IF(ISTEXT(E194),E194,(E194/E22)*G22)</f>
        <v/>
      </c>
      <c r="H194" s="1062" t="str">
        <f>IF(A194=H16,D194,"")</f>
        <v/>
      </c>
      <c r="I194" s="1065" t="str">
        <f>IF(A194=H16,C194,"")</f>
        <v/>
      </c>
      <c r="J194" s="1066" t="str">
        <f>IF(ISTEXT(H194),H194,(H194/H22)*J22)</f>
        <v/>
      </c>
      <c r="K194" s="1062" t="str">
        <f>IF(A194=K16,D194,"")</f>
        <v/>
      </c>
      <c r="L194" s="1067" t="str">
        <f>IF(A194=K16,C194,"")</f>
        <v/>
      </c>
      <c r="M194" s="1068" t="str">
        <f>IF(ISTEXT(K194),K194,(K194/K22)*M22)</f>
        <v/>
      </c>
      <c r="N194" s="1062" t="str">
        <f>IF(A194=N16,D194,"")</f>
        <v/>
      </c>
      <c r="O194" s="1069" t="str">
        <f>IF(A194=N16,C194,"")</f>
        <v/>
      </c>
      <c r="P194" s="1070" t="str">
        <f>IF(ISTEXT(N194),N194,(N194/N22)*P22)</f>
        <v/>
      </c>
      <c r="Q194" s="1062" t="str">
        <f>IF(A194=Q16,D194,"")</f>
        <v/>
      </c>
      <c r="R194" s="1071" t="str">
        <f>IF(A194=Q16,C194,"")</f>
        <v/>
      </c>
      <c r="S194" s="1072" t="str">
        <f>IF(ISTEXT(Q194),Q194,(Q194/Q22)*S22)</f>
        <v/>
      </c>
      <c r="T194" s="1062" t="str">
        <f>IF(A194=T16,D194,"")</f>
        <v/>
      </c>
      <c r="U194" s="1073" t="str">
        <f>IF(A194=T16,C194,"")</f>
        <v/>
      </c>
      <c r="V194" s="1074" t="str">
        <f>IF(ISTEXT(T194),T194,(T194/T22)*V22)</f>
        <v/>
      </c>
      <c r="W194" s="1062" t="str">
        <f>IF(A194=W16,D194,"")</f>
        <v/>
      </c>
      <c r="X194" s="1075" t="str">
        <f>IF(A194=W16,C194,"")</f>
        <v/>
      </c>
      <c r="Y194" s="1076" t="str">
        <f>IF(ISTEXT(W194),W194,(W194/W22)*Y22)</f>
        <v/>
      </c>
      <c r="Z194" s="1062" t="str">
        <f>IF(A194=Z16,D194,"")</f>
        <v/>
      </c>
      <c r="AA194" s="1077" t="str">
        <f>IF(A194=Z16,C194,"")</f>
        <v/>
      </c>
      <c r="AB194" s="1078" t="str">
        <f>IF(ISTEXT(Z194),Z194,(Z194/Z22)*AB22)</f>
        <v/>
      </c>
      <c r="AC194" s="1062" t="str">
        <f>IF(A194=AC16,D194,"")</f>
        <v/>
      </c>
      <c r="AD194" s="1079" t="str">
        <f>IF(A194=AC16,C194,"")</f>
        <v/>
      </c>
      <c r="AE194" s="1080" t="str">
        <f>IF(ISTEXT(AC194),AC194,(AC194/AC22)*AE22)</f>
        <v/>
      </c>
      <c r="AF194" s="1062" t="str">
        <f>IF(A194=AF16,D194,"")</f>
        <v/>
      </c>
      <c r="AG194" s="1081" t="str">
        <f>IF(A194=AF16,C194,"")</f>
        <v/>
      </c>
      <c r="AH194" s="1082" t="str">
        <f>IF(ISTEXT(AF194),AF194,(AF194/AF22)*AH22)</f>
        <v/>
      </c>
      <c r="AI194" s="1062" t="str">
        <f>IF(A194=AI16,D194,"")</f>
        <v/>
      </c>
      <c r="AJ194" s="1083" t="str">
        <f>IF(A194=AI16,C194,"")</f>
        <v/>
      </c>
      <c r="AK194" s="1084" t="str">
        <f>IF(ISTEXT(AI194),AI194,(AI194/AI22)*AK22)</f>
        <v/>
      </c>
      <c r="AL194" s="1062" t="str">
        <f>IF(A194=AL16,D194,"")</f>
        <v/>
      </c>
      <c r="AM194" s="1085" t="str">
        <f>IF(A194=AL16,C194,"")</f>
        <v/>
      </c>
      <c r="AN194" s="1086" t="str">
        <f>IF(ISTEXT(AL194),AL194,(AL194/AL22)*AN22)</f>
        <v/>
      </c>
      <c r="AO194" s="1062" t="str">
        <f>IF(A194=AO16,D194,"")</f>
        <v/>
      </c>
      <c r="AP194" s="1087" t="str">
        <f>IF(A194=AO16,C194,"")</f>
        <v/>
      </c>
      <c r="AQ194" s="1088" t="str">
        <f>IF(ISTEXT(AO194),AO194,(AO194/AO22)*AQ22)</f>
        <v/>
      </c>
      <c r="AR194" s="1062" t="str">
        <f>IF(A194=AR16,D194,"")</f>
        <v/>
      </c>
      <c r="AS194" s="1089" t="str">
        <f>IF(A194=AR16,C194,"")</f>
        <v/>
      </c>
      <c r="AT194" s="1090" t="str">
        <f>IF(ISTEXT(AR194),AR194,(AR194/AR22)*AT22)</f>
        <v/>
      </c>
      <c r="AU194" s="1062" t="str">
        <f>IF(A194=AU16,D194,"")</f>
        <v/>
      </c>
      <c r="AV194" s="1091" t="str">
        <f>IF(A194=AU16,C194,"")</f>
        <v/>
      </c>
      <c r="AW194" s="1092" t="str">
        <f>IF(ISTEXT(AU194),AU194,(AU194/AU22)*AW22)</f>
        <v/>
      </c>
    </row>
    <row r="195" spans="1:49" ht="18.75">
      <c r="A195" s="1058"/>
      <c r="B195" s="1352"/>
      <c r="C195" s="1409"/>
      <c r="D195" s="1410"/>
      <c r="E195" s="1062" t="str">
        <f>IF(A195=E16,D195,"")</f>
        <v/>
      </c>
      <c r="F195" s="1063" t="str">
        <f>IF(A195=E16,C195,"")</f>
        <v/>
      </c>
      <c r="G195" s="1064" t="str">
        <f>IF(ISTEXT(E195),E195,(E195/E22)*G22)</f>
        <v/>
      </c>
      <c r="H195" s="1062" t="str">
        <f>IF(A195=H16,D195,"")</f>
        <v/>
      </c>
      <c r="I195" s="1065" t="str">
        <f>IF(A195=H16,C195,"")</f>
        <v/>
      </c>
      <c r="J195" s="1066" t="str">
        <f>IF(ISTEXT(H195),H195,(H195/H22)*J22)</f>
        <v/>
      </c>
      <c r="K195" s="1062" t="str">
        <f>IF(A195=K16,D195,"")</f>
        <v/>
      </c>
      <c r="L195" s="1067" t="str">
        <f>IF(A195=K16,C195,"")</f>
        <v/>
      </c>
      <c r="M195" s="1068" t="str">
        <f>IF(ISTEXT(K195),K195,(K195/K22)*M22)</f>
        <v/>
      </c>
      <c r="N195" s="1062" t="str">
        <f>IF(A195=N16,D195,"")</f>
        <v/>
      </c>
      <c r="O195" s="1069" t="str">
        <f>IF(A195=N16,C195,"")</f>
        <v/>
      </c>
      <c r="P195" s="1070" t="str">
        <f>IF(ISTEXT(N195),N195,(N195/N22)*P22)</f>
        <v/>
      </c>
      <c r="Q195" s="1062" t="str">
        <f>IF(A195=Q16,D195,"")</f>
        <v/>
      </c>
      <c r="R195" s="1071" t="str">
        <f>IF(A195=Q16,C195,"")</f>
        <v/>
      </c>
      <c r="S195" s="1072" t="str">
        <f>IF(ISTEXT(Q195),Q195,(Q195/Q22)*S22)</f>
        <v/>
      </c>
      <c r="T195" s="1062" t="str">
        <f>IF(A195=T16,D195,"")</f>
        <v/>
      </c>
      <c r="U195" s="1073" t="str">
        <f>IF(A195=T16,C195,"")</f>
        <v/>
      </c>
      <c r="V195" s="1074" t="str">
        <f>IF(ISTEXT(T195),T195,(T195/T22)*V22)</f>
        <v/>
      </c>
      <c r="W195" s="1062" t="str">
        <f>IF(A195=W16,D195,"")</f>
        <v/>
      </c>
      <c r="X195" s="1075" t="str">
        <f>IF(A195=W16,C195,"")</f>
        <v/>
      </c>
      <c r="Y195" s="1076" t="str">
        <f>IF(ISTEXT(W195),W195,(W195/W22)*Y22)</f>
        <v/>
      </c>
      <c r="Z195" s="1062" t="str">
        <f>IF(A195=Z16,D195,"")</f>
        <v/>
      </c>
      <c r="AA195" s="1077" t="str">
        <f>IF(A195=Z16,C195,"")</f>
        <v/>
      </c>
      <c r="AB195" s="1078" t="str">
        <f>IF(ISTEXT(Z195),Z195,(Z195/Z22)*AB22)</f>
        <v/>
      </c>
      <c r="AC195" s="1062" t="str">
        <f>IF(A195=AC16,D195,"")</f>
        <v/>
      </c>
      <c r="AD195" s="1079" t="str">
        <f>IF(A195=AC16,C195,"")</f>
        <v/>
      </c>
      <c r="AE195" s="1080" t="str">
        <f>IF(ISTEXT(AC195),AC195,(AC195/AC22)*AE22)</f>
        <v/>
      </c>
      <c r="AF195" s="1062" t="str">
        <f>IF(A195=AF16,D195,"")</f>
        <v/>
      </c>
      <c r="AG195" s="1081" t="str">
        <f>IF(A195=AF16,C195,"")</f>
        <v/>
      </c>
      <c r="AH195" s="1082" t="str">
        <f>IF(ISTEXT(AF195),AF195,(AF195/AF22)*AH22)</f>
        <v/>
      </c>
      <c r="AI195" s="1062" t="str">
        <f>IF(A195=AI16,D195,"")</f>
        <v/>
      </c>
      <c r="AJ195" s="1083" t="str">
        <f>IF(A195=AI16,C195,"")</f>
        <v/>
      </c>
      <c r="AK195" s="1084" t="str">
        <f>IF(ISTEXT(AI195),AI195,(AI195/AI22)*AK22)</f>
        <v/>
      </c>
      <c r="AL195" s="1062" t="str">
        <f>IF(A195=AL16,D195,"")</f>
        <v/>
      </c>
      <c r="AM195" s="1085" t="str">
        <f>IF(A195=AL16,C195,"")</f>
        <v/>
      </c>
      <c r="AN195" s="1086" t="str">
        <f>IF(ISTEXT(AL195),AL195,(AL195/AL22)*AN22)</f>
        <v/>
      </c>
      <c r="AO195" s="1062" t="str">
        <f>IF(A195=AO16,D195,"")</f>
        <v/>
      </c>
      <c r="AP195" s="1087" t="str">
        <f>IF(A195=AO16,C195,"")</f>
        <v/>
      </c>
      <c r="AQ195" s="1088" t="str">
        <f>IF(ISTEXT(AO195),AO195,(AO195/AO22)*AQ22)</f>
        <v/>
      </c>
      <c r="AR195" s="1062" t="str">
        <f>IF(A195=AR16,D195,"")</f>
        <v/>
      </c>
      <c r="AS195" s="1089" t="str">
        <f>IF(A195=AR16,C195,"")</f>
        <v/>
      </c>
      <c r="AT195" s="1090" t="str">
        <f>IF(ISTEXT(AR195),AR195,(AR195/AR22)*AT22)</f>
        <v/>
      </c>
      <c r="AU195" s="1062" t="str">
        <f>IF(A195=AU16,D195,"")</f>
        <v/>
      </c>
      <c r="AV195" s="1091" t="str">
        <f>IF(A195=AU16,C195,"")</f>
        <v/>
      </c>
      <c r="AW195" s="1092" t="str">
        <f>IF(ISTEXT(AU195),AU195,(AU195/AU22)*AW22)</f>
        <v/>
      </c>
    </row>
    <row r="196" spans="1:49" ht="18.75">
      <c r="A196" s="1058"/>
      <c r="B196" s="1352"/>
      <c r="C196" s="1409"/>
      <c r="D196" s="1410"/>
      <c r="E196" s="1062" t="str">
        <f>IF(A196=E16,D196,"")</f>
        <v/>
      </c>
      <c r="F196" s="1063" t="str">
        <f>IF(A196=E16,C196,"")</f>
        <v/>
      </c>
      <c r="G196" s="1064" t="str">
        <f>IF(ISTEXT(E196),E196,(E196/E22)*G22)</f>
        <v/>
      </c>
      <c r="H196" s="1062" t="str">
        <f>IF(A196=H16,D196,"")</f>
        <v/>
      </c>
      <c r="I196" s="1065" t="str">
        <f>IF(A196=H16,C196,"")</f>
        <v/>
      </c>
      <c r="J196" s="1066" t="str">
        <f>IF(ISTEXT(H196),H196,(H196/H22)*J22)</f>
        <v/>
      </c>
      <c r="K196" s="1062" t="str">
        <f>IF(A196=K16,D196,"")</f>
        <v/>
      </c>
      <c r="L196" s="1067" t="str">
        <f>IF(A196=K16,C196,"")</f>
        <v/>
      </c>
      <c r="M196" s="1068" t="str">
        <f>IF(ISTEXT(K196),K196,(K196/K22)*M22)</f>
        <v/>
      </c>
      <c r="N196" s="1062" t="str">
        <f>IF(A196=N16,D196,"")</f>
        <v/>
      </c>
      <c r="O196" s="1069" t="str">
        <f>IF(A196=N16,C196,"")</f>
        <v/>
      </c>
      <c r="P196" s="1070" t="str">
        <f>IF(ISTEXT(N196),N196,(N196/N22)*P22)</f>
        <v/>
      </c>
      <c r="Q196" s="1062" t="str">
        <f>IF(A196=Q16,D196,"")</f>
        <v/>
      </c>
      <c r="R196" s="1071" t="str">
        <f>IF(A196=Q16,C196,"")</f>
        <v/>
      </c>
      <c r="S196" s="1072" t="str">
        <f>IF(ISTEXT(Q196),Q196,(Q196/Q22)*S22)</f>
        <v/>
      </c>
      <c r="T196" s="1062" t="str">
        <f>IF(A196=T16,D196,"")</f>
        <v/>
      </c>
      <c r="U196" s="1073" t="str">
        <f>IF(A196=T16,C196,"")</f>
        <v/>
      </c>
      <c r="V196" s="1074" t="str">
        <f>IF(ISTEXT(T196),T196,(T196/T22)*V22)</f>
        <v/>
      </c>
      <c r="W196" s="1062" t="str">
        <f>IF(A196=W16,D196,"")</f>
        <v/>
      </c>
      <c r="X196" s="1075" t="str">
        <f>IF(A196=W16,C196,"")</f>
        <v/>
      </c>
      <c r="Y196" s="1076" t="str">
        <f>IF(ISTEXT(W196),W196,(W196/W22)*Y22)</f>
        <v/>
      </c>
      <c r="Z196" s="1062" t="str">
        <f>IF(A196=Z16,D196,"")</f>
        <v/>
      </c>
      <c r="AA196" s="1077" t="str">
        <f>IF(A196=Z16,C196,"")</f>
        <v/>
      </c>
      <c r="AB196" s="1078" t="str">
        <f>IF(ISTEXT(Z196),Z196,(Z196/Z22)*AB22)</f>
        <v/>
      </c>
      <c r="AC196" s="1062" t="str">
        <f>IF(A196=AC16,D196,"")</f>
        <v/>
      </c>
      <c r="AD196" s="1079" t="str">
        <f>IF(A196=AC16,C196,"")</f>
        <v/>
      </c>
      <c r="AE196" s="1080" t="str">
        <f>IF(ISTEXT(AC196),AC196,(AC196/AC22)*AE22)</f>
        <v/>
      </c>
      <c r="AF196" s="1062" t="str">
        <f>IF(A196=AF16,D196,"")</f>
        <v/>
      </c>
      <c r="AG196" s="1081" t="str">
        <f>IF(A196=AF16,C196,"")</f>
        <v/>
      </c>
      <c r="AH196" s="1082" t="str">
        <f>IF(ISTEXT(AF196),AF196,(AF196/AF22)*AH22)</f>
        <v/>
      </c>
      <c r="AI196" s="1062" t="str">
        <f>IF(A196=AI16,D196,"")</f>
        <v/>
      </c>
      <c r="AJ196" s="1083" t="str">
        <f>IF(A196=AI16,C196,"")</f>
        <v/>
      </c>
      <c r="AK196" s="1084" t="str">
        <f>IF(ISTEXT(AI196),AI196,(AI196/AI22)*AK22)</f>
        <v/>
      </c>
      <c r="AL196" s="1062" t="str">
        <f>IF(A196=AL16,D196,"")</f>
        <v/>
      </c>
      <c r="AM196" s="1085" t="str">
        <f>IF(A196=AL16,C196,"")</f>
        <v/>
      </c>
      <c r="AN196" s="1086" t="str">
        <f>IF(ISTEXT(AL196),AL196,(AL196/AL22)*AN22)</f>
        <v/>
      </c>
      <c r="AO196" s="1062" t="str">
        <f>IF(A196=AO16,D196,"")</f>
        <v/>
      </c>
      <c r="AP196" s="1087" t="str">
        <f>IF(A196=AO16,C196,"")</f>
        <v/>
      </c>
      <c r="AQ196" s="1088" t="str">
        <f>IF(ISTEXT(AO196),AO196,(AO196/AO22)*AQ22)</f>
        <v/>
      </c>
      <c r="AR196" s="1062" t="str">
        <f>IF(A196=AR16,D196,"")</f>
        <v/>
      </c>
      <c r="AS196" s="1089" t="str">
        <f>IF(A196=AR16,C196,"")</f>
        <v/>
      </c>
      <c r="AT196" s="1090" t="str">
        <f>IF(ISTEXT(AR196),AR196,(AR196/AR22)*AT22)</f>
        <v/>
      </c>
      <c r="AU196" s="1062" t="str">
        <f>IF(A196=AU16,D196,"")</f>
        <v/>
      </c>
      <c r="AV196" s="1091" t="str">
        <f>IF(A196=AU16,C196,"")</f>
        <v/>
      </c>
      <c r="AW196" s="1092" t="str">
        <f>IF(ISTEXT(AU196),AU196,(AU196/AU22)*AW22)</f>
        <v/>
      </c>
    </row>
    <row r="197" spans="1:49" ht="18.75">
      <c r="A197" s="1058"/>
      <c r="B197" s="1352"/>
      <c r="C197" s="1409"/>
      <c r="D197" s="1410"/>
      <c r="E197" s="1062" t="str">
        <f>IF(A197=E16,D197,"")</f>
        <v/>
      </c>
      <c r="F197" s="1063" t="str">
        <f>IF(A197=E16,C197,"")</f>
        <v/>
      </c>
      <c r="G197" s="1064" t="str">
        <f>IF(ISTEXT(E197),E197,(E197/E22)*G22)</f>
        <v/>
      </c>
      <c r="H197" s="1062" t="str">
        <f>IF(A197=H16,D197,"")</f>
        <v/>
      </c>
      <c r="I197" s="1065" t="str">
        <f>IF(A197=H16,C197,"")</f>
        <v/>
      </c>
      <c r="J197" s="1066" t="str">
        <f>IF(ISTEXT(H197),H197,(H197/H22)*J22)</f>
        <v/>
      </c>
      <c r="K197" s="1062" t="str">
        <f>IF(A197=K16,D197,"")</f>
        <v/>
      </c>
      <c r="L197" s="1067" t="str">
        <f>IF(A197=K16,C197,"")</f>
        <v/>
      </c>
      <c r="M197" s="1068" t="str">
        <f>IF(ISTEXT(K197),K197,(K197/K22)*M22)</f>
        <v/>
      </c>
      <c r="N197" s="1062" t="str">
        <f>IF(A197=N16,D197,"")</f>
        <v/>
      </c>
      <c r="O197" s="1069" t="str">
        <f>IF(A197=N16,C197,"")</f>
        <v/>
      </c>
      <c r="P197" s="1070" t="str">
        <f>IF(ISTEXT(N197),N197,(N197/N22)*P22)</f>
        <v/>
      </c>
      <c r="Q197" s="1062" t="str">
        <f>IF(A197=Q16,D197,"")</f>
        <v/>
      </c>
      <c r="R197" s="1071" t="str">
        <f>IF(A197=Q16,C197,"")</f>
        <v/>
      </c>
      <c r="S197" s="1072" t="str">
        <f>IF(ISTEXT(Q197),Q197,(Q197/Q22)*S22)</f>
        <v/>
      </c>
      <c r="T197" s="1062" t="str">
        <f>IF(A197=T16,D197,"")</f>
        <v/>
      </c>
      <c r="U197" s="1073" t="str">
        <f>IF(A197=T16,C197,"")</f>
        <v/>
      </c>
      <c r="V197" s="1074" t="str">
        <f>IF(ISTEXT(T197),T197,(T197/T22)*V22)</f>
        <v/>
      </c>
      <c r="W197" s="1062" t="str">
        <f>IF(A197=W16,D197,"")</f>
        <v/>
      </c>
      <c r="X197" s="1075" t="str">
        <f>IF(A197=W16,C197,"")</f>
        <v/>
      </c>
      <c r="Y197" s="1076" t="str">
        <f>IF(ISTEXT(W197),W197,(W197/W22)*Y22)</f>
        <v/>
      </c>
      <c r="Z197" s="1062" t="str">
        <f>IF(A197=Z16,D197,"")</f>
        <v/>
      </c>
      <c r="AA197" s="1077" t="str">
        <f>IF(A197=Z16,C197,"")</f>
        <v/>
      </c>
      <c r="AB197" s="1078" t="str">
        <f>IF(ISTEXT(Z197),Z197,(Z197/Z22)*AB22)</f>
        <v/>
      </c>
      <c r="AC197" s="1062" t="str">
        <f>IF(A197=AC16,D197,"")</f>
        <v/>
      </c>
      <c r="AD197" s="1079" t="str">
        <f>IF(A197=AC16,C197,"")</f>
        <v/>
      </c>
      <c r="AE197" s="1080" t="str">
        <f>IF(ISTEXT(AC197),AC197,(AC197/AC22)*AE22)</f>
        <v/>
      </c>
      <c r="AF197" s="1062" t="str">
        <f>IF(A197=AF16,D197,"")</f>
        <v/>
      </c>
      <c r="AG197" s="1081" t="str">
        <f>IF(A197=AF16,C197,"")</f>
        <v/>
      </c>
      <c r="AH197" s="1082" t="str">
        <f>IF(ISTEXT(AF197),AF197,(AF197/AF22)*AH22)</f>
        <v/>
      </c>
      <c r="AI197" s="1062" t="str">
        <f>IF(A197=AI16,D197,"")</f>
        <v/>
      </c>
      <c r="AJ197" s="1083" t="str">
        <f>IF(A197=AI16,C197,"")</f>
        <v/>
      </c>
      <c r="AK197" s="1084" t="str">
        <f>IF(ISTEXT(AI197),AI197,(AI197/AI22)*AK22)</f>
        <v/>
      </c>
      <c r="AL197" s="1062" t="str">
        <f>IF(A197=AL16,D197,"")</f>
        <v/>
      </c>
      <c r="AM197" s="1085" t="str">
        <f>IF(A197=AL16,C197,"")</f>
        <v/>
      </c>
      <c r="AN197" s="1086" t="str">
        <f>IF(ISTEXT(AL197),AL197,(AL197/AL22)*AN22)</f>
        <v/>
      </c>
      <c r="AO197" s="1062" t="str">
        <f>IF(A197=AO16,D197,"")</f>
        <v/>
      </c>
      <c r="AP197" s="1087" t="str">
        <f>IF(A197=AO16,C197,"")</f>
        <v/>
      </c>
      <c r="AQ197" s="1088" t="str">
        <f>IF(ISTEXT(AO197),AO197,(AO197/AO22)*AQ22)</f>
        <v/>
      </c>
      <c r="AR197" s="1062" t="str">
        <f>IF(A197=AR16,D197,"")</f>
        <v/>
      </c>
      <c r="AS197" s="1089" t="str">
        <f>IF(A197=AR16,C197,"")</f>
        <v/>
      </c>
      <c r="AT197" s="1090" t="str">
        <f>IF(ISTEXT(AR197),AR197,(AR197/AR22)*AT22)</f>
        <v/>
      </c>
      <c r="AU197" s="1062" t="str">
        <f>IF(A197=AU16,D197,"")</f>
        <v/>
      </c>
      <c r="AV197" s="1091" t="str">
        <f>IF(A197=AU16,C197,"")</f>
        <v/>
      </c>
      <c r="AW197" s="1092" t="str">
        <f>IF(ISTEXT(AU197),AU197,(AU197/AU22)*AW22)</f>
        <v/>
      </c>
    </row>
    <row r="198" spans="1:49" ht="18.75">
      <c r="A198" s="1058"/>
      <c r="B198" s="1352"/>
      <c r="C198" s="1409"/>
      <c r="D198" s="1410"/>
      <c r="E198" s="1062" t="str">
        <f>IF(A198=E16,D198,"")</f>
        <v/>
      </c>
      <c r="F198" s="1063" t="str">
        <f>IF(A198=E16,C198,"")</f>
        <v/>
      </c>
      <c r="G198" s="1064" t="str">
        <f>IF(ISTEXT(E198),E198,(E198/E22)*G22)</f>
        <v/>
      </c>
      <c r="H198" s="1062" t="str">
        <f>IF(A198=H16,D198,"")</f>
        <v/>
      </c>
      <c r="I198" s="1065" t="str">
        <f>IF(A198=H16,C198,"")</f>
        <v/>
      </c>
      <c r="J198" s="1066" t="str">
        <f>IF(ISTEXT(H198),H198,(H198/H22)*J22)</f>
        <v/>
      </c>
      <c r="K198" s="1062" t="str">
        <f>IF(A198=K16,D198,"")</f>
        <v/>
      </c>
      <c r="L198" s="1067" t="str">
        <f>IF(A198=K16,C198,"")</f>
        <v/>
      </c>
      <c r="M198" s="1068" t="str">
        <f>IF(ISTEXT(K198),K198,(K198/K22)*M22)</f>
        <v/>
      </c>
      <c r="N198" s="1062" t="str">
        <f>IF(A198=N16,D198,"")</f>
        <v/>
      </c>
      <c r="O198" s="1069" t="str">
        <f>IF(A198=N16,C198,"")</f>
        <v/>
      </c>
      <c r="P198" s="1070" t="str">
        <f>IF(ISTEXT(N198),N198,(N198/N22)*P22)</f>
        <v/>
      </c>
      <c r="Q198" s="1062" t="str">
        <f>IF(A198=Q16,D198,"")</f>
        <v/>
      </c>
      <c r="R198" s="1071" t="str">
        <f>IF(A198=Q16,C198,"")</f>
        <v/>
      </c>
      <c r="S198" s="1072" t="str">
        <f>IF(ISTEXT(Q198),Q198,(Q198/Q22)*S22)</f>
        <v/>
      </c>
      <c r="T198" s="1062" t="str">
        <f>IF(A198=T16,D198,"")</f>
        <v/>
      </c>
      <c r="U198" s="1073" t="str">
        <f>IF(A198=T16,C198,"")</f>
        <v/>
      </c>
      <c r="V198" s="1074" t="str">
        <f>IF(ISTEXT(T198),T198,(T198/T22)*V22)</f>
        <v/>
      </c>
      <c r="W198" s="1062" t="str">
        <f>IF(A198=W16,D198,"")</f>
        <v/>
      </c>
      <c r="X198" s="1075" t="str">
        <f>IF(A198=W16,C198,"")</f>
        <v/>
      </c>
      <c r="Y198" s="1076" t="str">
        <f>IF(ISTEXT(W198),W198,(W198/W22)*Y22)</f>
        <v/>
      </c>
      <c r="Z198" s="1062" t="str">
        <f>IF(A198=Z16,D198,"")</f>
        <v/>
      </c>
      <c r="AA198" s="1077" t="str">
        <f>IF(A198=Z16,C198,"")</f>
        <v/>
      </c>
      <c r="AB198" s="1078" t="str">
        <f>IF(ISTEXT(Z198),Z198,(Z198/Z22)*AB22)</f>
        <v/>
      </c>
      <c r="AC198" s="1062" t="str">
        <f>IF(A198=AC16,D198,"")</f>
        <v/>
      </c>
      <c r="AD198" s="1079" t="str">
        <f>IF(A198=AC16,C198,"")</f>
        <v/>
      </c>
      <c r="AE198" s="1080" t="str">
        <f>IF(ISTEXT(AC198),AC198,(AC198/AC22)*AE22)</f>
        <v/>
      </c>
      <c r="AF198" s="1062" t="str">
        <f>IF(A198=AF16,D198,"")</f>
        <v/>
      </c>
      <c r="AG198" s="1081" t="str">
        <f>IF(A198=AF16,C198,"")</f>
        <v/>
      </c>
      <c r="AH198" s="1082" t="str">
        <f>IF(ISTEXT(AF198),AF198,(AF198/AF22)*AH22)</f>
        <v/>
      </c>
      <c r="AI198" s="1062" t="str">
        <f>IF(A198=AI16,D198,"")</f>
        <v/>
      </c>
      <c r="AJ198" s="1083" t="str">
        <f>IF(A198=AI16,C198,"")</f>
        <v/>
      </c>
      <c r="AK198" s="1084" t="str">
        <f>IF(ISTEXT(AI198),AI198,(AI198/AI22)*AK22)</f>
        <v/>
      </c>
      <c r="AL198" s="1062" t="str">
        <f>IF(A198=AL16,D198,"")</f>
        <v/>
      </c>
      <c r="AM198" s="1085" t="str">
        <f>IF(A198=AL16,C198,"")</f>
        <v/>
      </c>
      <c r="AN198" s="1086" t="str">
        <f>IF(ISTEXT(AL198),AL198,(AL198/AL22)*AN22)</f>
        <v/>
      </c>
      <c r="AO198" s="1062" t="str">
        <f>IF(A198=AO16,D198,"")</f>
        <v/>
      </c>
      <c r="AP198" s="1087" t="str">
        <f>IF(A198=AO16,C198,"")</f>
        <v/>
      </c>
      <c r="AQ198" s="1088" t="str">
        <f>IF(ISTEXT(AO198),AO198,(AO198/AO22)*AQ22)</f>
        <v/>
      </c>
      <c r="AR198" s="1062" t="str">
        <f>IF(A198=AR16,D198,"")</f>
        <v/>
      </c>
      <c r="AS198" s="1089" t="str">
        <f>IF(A198=AR16,C198,"")</f>
        <v/>
      </c>
      <c r="AT198" s="1090" t="str">
        <f>IF(ISTEXT(AR198),AR198,(AR198/AR22)*AT22)</f>
        <v/>
      </c>
      <c r="AU198" s="1062" t="str">
        <f>IF(A198=AU16,D198,"")</f>
        <v/>
      </c>
      <c r="AV198" s="1091" t="str">
        <f>IF(A198=AU16,C198,"")</f>
        <v/>
      </c>
      <c r="AW198" s="1092" t="str">
        <f>IF(ISTEXT(AU198),AU198,(AU198/AU22)*AW22)</f>
        <v/>
      </c>
    </row>
    <row r="199" spans="1:49" ht="18.75">
      <c r="A199" s="1058"/>
      <c r="B199" s="1352"/>
      <c r="C199" s="1409"/>
      <c r="D199" s="1410"/>
      <c r="E199" s="1062" t="str">
        <f>IF(A199=E16,D199,"")</f>
        <v/>
      </c>
      <c r="F199" s="1063" t="str">
        <f>IF(A199=E16,C199,"")</f>
        <v/>
      </c>
      <c r="G199" s="1064" t="str">
        <f>IF(ISTEXT(E199),E199,(E199/E22)*G22)</f>
        <v/>
      </c>
      <c r="H199" s="1062" t="str">
        <f>IF(A199=H16,D199,"")</f>
        <v/>
      </c>
      <c r="I199" s="1065" t="str">
        <f>IF(A199=H16,C199,"")</f>
        <v/>
      </c>
      <c r="J199" s="1066" t="str">
        <f>IF(ISTEXT(H199),H199,(H199/H22)*J22)</f>
        <v/>
      </c>
      <c r="K199" s="1062" t="str">
        <f>IF(A199=K16,D199,"")</f>
        <v/>
      </c>
      <c r="L199" s="1067" t="str">
        <f>IF(A199=K16,C199,"")</f>
        <v/>
      </c>
      <c r="M199" s="1068" t="str">
        <f>IF(ISTEXT(K199),K199,(K199/K22)*M22)</f>
        <v/>
      </c>
      <c r="N199" s="1062" t="str">
        <f>IF(A199=N16,D199,"")</f>
        <v/>
      </c>
      <c r="O199" s="1069" t="str">
        <f>IF(A199=N16,C199,"")</f>
        <v/>
      </c>
      <c r="P199" s="1070" t="str">
        <f>IF(ISTEXT(N199),N199,(N199/N22)*P22)</f>
        <v/>
      </c>
      <c r="Q199" s="1062" t="str">
        <f>IF(A199=Q16,D199,"")</f>
        <v/>
      </c>
      <c r="R199" s="1071" t="str">
        <f>IF(A199=Q16,C199,"")</f>
        <v/>
      </c>
      <c r="S199" s="1072" t="str">
        <f>IF(ISTEXT(Q199),Q199,(Q199/Q22)*S22)</f>
        <v/>
      </c>
      <c r="T199" s="1062" t="str">
        <f>IF(A199=T16,D199,"")</f>
        <v/>
      </c>
      <c r="U199" s="1073" t="str">
        <f>IF(A199=T16,C199,"")</f>
        <v/>
      </c>
      <c r="V199" s="1074" t="str">
        <f>IF(ISTEXT(T199),T199,(T199/T22)*V22)</f>
        <v/>
      </c>
      <c r="W199" s="1062" t="str">
        <f>IF(A199=W16,D199,"")</f>
        <v/>
      </c>
      <c r="X199" s="1075" t="str">
        <f>IF(A199=W16,C199,"")</f>
        <v/>
      </c>
      <c r="Y199" s="1076" t="str">
        <f>IF(ISTEXT(W199),W199,(W199/W22)*Y22)</f>
        <v/>
      </c>
      <c r="Z199" s="1062" t="str">
        <f>IF(A199=Z16,D199,"")</f>
        <v/>
      </c>
      <c r="AA199" s="1077" t="str">
        <f>IF(A199=Z16,C199,"")</f>
        <v/>
      </c>
      <c r="AB199" s="1078" t="str">
        <f>IF(ISTEXT(Z199),Z199,(Z199/Z22)*AB22)</f>
        <v/>
      </c>
      <c r="AC199" s="1062" t="str">
        <f>IF(A199=AC16,D199,"")</f>
        <v/>
      </c>
      <c r="AD199" s="1079" t="str">
        <f>IF(A199=AC16,C199,"")</f>
        <v/>
      </c>
      <c r="AE199" s="1080" t="str">
        <f>IF(ISTEXT(AC199),AC199,(AC199/AC22)*AE22)</f>
        <v/>
      </c>
      <c r="AF199" s="1062" t="str">
        <f>IF(A199=AF16,D199,"")</f>
        <v/>
      </c>
      <c r="AG199" s="1081" t="str">
        <f>IF(A199=AF16,C199,"")</f>
        <v/>
      </c>
      <c r="AH199" s="1082" t="str">
        <f>IF(ISTEXT(AF199),AF199,(AF199/AF22)*AH22)</f>
        <v/>
      </c>
      <c r="AI199" s="1062" t="str">
        <f>IF(A199=AI16,D199,"")</f>
        <v/>
      </c>
      <c r="AJ199" s="1083" t="str">
        <f>IF(A199=AI16,C199,"")</f>
        <v/>
      </c>
      <c r="AK199" s="1084" t="str">
        <f>IF(ISTEXT(AI199),AI199,(AI199/AI22)*AK22)</f>
        <v/>
      </c>
      <c r="AL199" s="1062" t="str">
        <f>IF(A199=AL16,D199,"")</f>
        <v/>
      </c>
      <c r="AM199" s="1085" t="str">
        <f>IF(A199=AL16,C199,"")</f>
        <v/>
      </c>
      <c r="AN199" s="1086" t="str">
        <f>IF(ISTEXT(AL199),AL199,(AL199/AL22)*AN22)</f>
        <v/>
      </c>
      <c r="AO199" s="1062" t="str">
        <f>IF(A199=AO16,D199,"")</f>
        <v/>
      </c>
      <c r="AP199" s="1087" t="str">
        <f>IF(A199=AO16,C199,"")</f>
        <v/>
      </c>
      <c r="AQ199" s="1088" t="str">
        <f>IF(ISTEXT(AO199),AO199,(AO199/AO22)*AQ22)</f>
        <v/>
      </c>
      <c r="AR199" s="1062" t="str">
        <f>IF(A199=AR16,D199,"")</f>
        <v/>
      </c>
      <c r="AS199" s="1089" t="str">
        <f>IF(A199=AR16,C199,"")</f>
        <v/>
      </c>
      <c r="AT199" s="1090" t="str">
        <f>IF(ISTEXT(AR199),AR199,(AR199/AR22)*AT22)</f>
        <v/>
      </c>
      <c r="AU199" s="1062" t="str">
        <f>IF(A199=AU16,D199,"")</f>
        <v/>
      </c>
      <c r="AV199" s="1091" t="str">
        <f>IF(A199=AU16,C199,"")</f>
        <v/>
      </c>
      <c r="AW199" s="1092" t="str">
        <f>IF(ISTEXT(AU199),AU199,(AU199/AU22)*AW22)</f>
        <v/>
      </c>
    </row>
    <row r="200" spans="1:49" ht="18.75">
      <c r="A200" s="1058"/>
      <c r="B200" s="1352"/>
      <c r="C200" s="1409"/>
      <c r="D200" s="1410"/>
      <c r="E200" s="1062" t="str">
        <f>IF(A200=E16,D200,"")</f>
        <v/>
      </c>
      <c r="F200" s="1063" t="str">
        <f>IF(A200=E16,C200,"")</f>
        <v/>
      </c>
      <c r="G200" s="1064" t="str">
        <f>IF(ISTEXT(E200),E200,(E200/E22)*G22)</f>
        <v/>
      </c>
      <c r="H200" s="1062" t="str">
        <f>IF(A200=H16,D200,"")</f>
        <v/>
      </c>
      <c r="I200" s="1065" t="str">
        <f>IF(A200=H16,C200,"")</f>
        <v/>
      </c>
      <c r="J200" s="1066" t="str">
        <f>IF(ISTEXT(H200),H200,(H200/H22)*J22)</f>
        <v/>
      </c>
      <c r="K200" s="1062" t="str">
        <f>IF(A200=K16,D200,"")</f>
        <v/>
      </c>
      <c r="L200" s="1067" t="str">
        <f>IF(A200=K16,C200,"")</f>
        <v/>
      </c>
      <c r="M200" s="1068" t="str">
        <f>IF(ISTEXT(K200),K200,(K200/K22)*M22)</f>
        <v/>
      </c>
      <c r="N200" s="1062" t="str">
        <f>IF(A200=N16,D200,"")</f>
        <v/>
      </c>
      <c r="O200" s="1069" t="str">
        <f>IF(A200=N16,C200,"")</f>
        <v/>
      </c>
      <c r="P200" s="1070" t="str">
        <f>IF(ISTEXT(N200),N200,(N200/N22)*P22)</f>
        <v/>
      </c>
      <c r="Q200" s="1062" t="str">
        <f>IF(A200=Q16,D200,"")</f>
        <v/>
      </c>
      <c r="R200" s="1071" t="str">
        <f>IF(A200=Q16,C200,"")</f>
        <v/>
      </c>
      <c r="S200" s="1072" t="str">
        <f>IF(ISTEXT(Q200),Q200,(Q200/Q22)*S22)</f>
        <v/>
      </c>
      <c r="T200" s="1062" t="str">
        <f>IF(A200=T16,D200,"")</f>
        <v/>
      </c>
      <c r="U200" s="1073" t="str">
        <f>IF(A200=T16,C200,"")</f>
        <v/>
      </c>
      <c r="V200" s="1074" t="str">
        <f>IF(ISTEXT(T200),T200,(T200/T22)*V22)</f>
        <v/>
      </c>
      <c r="W200" s="1062" t="str">
        <f>IF(A200=W16,D200,"")</f>
        <v/>
      </c>
      <c r="X200" s="1075" t="str">
        <f>IF(A200=W16,C200,"")</f>
        <v/>
      </c>
      <c r="Y200" s="1076" t="str">
        <f>IF(ISTEXT(W200),W200,(W200/W22)*Y22)</f>
        <v/>
      </c>
      <c r="Z200" s="1062" t="str">
        <f>IF(A200=Z16,D200,"")</f>
        <v/>
      </c>
      <c r="AA200" s="1077" t="str">
        <f>IF(A200=Z16,C200,"")</f>
        <v/>
      </c>
      <c r="AB200" s="1078" t="str">
        <f>IF(ISTEXT(Z200),Z200,(Z200/Z22)*AB22)</f>
        <v/>
      </c>
      <c r="AC200" s="1062" t="str">
        <f>IF(A200=AC16,D200,"")</f>
        <v/>
      </c>
      <c r="AD200" s="1079" t="str">
        <f>IF(A200=AC16,C200,"")</f>
        <v/>
      </c>
      <c r="AE200" s="1080" t="str">
        <f>IF(ISTEXT(AC200),AC200,(AC200/AC22)*AE22)</f>
        <v/>
      </c>
      <c r="AF200" s="1062" t="str">
        <f>IF(A200=AF16,D200,"")</f>
        <v/>
      </c>
      <c r="AG200" s="1081" t="str">
        <f>IF(A200=AF16,C200,"")</f>
        <v/>
      </c>
      <c r="AH200" s="1082" t="str">
        <f>IF(ISTEXT(AF200),AF200,(AF200/AF22)*AH22)</f>
        <v/>
      </c>
      <c r="AI200" s="1062" t="str">
        <f>IF(A200=AI16,D200,"")</f>
        <v/>
      </c>
      <c r="AJ200" s="1083" t="str">
        <f>IF(A200=AI16,C200,"")</f>
        <v/>
      </c>
      <c r="AK200" s="1084" t="str">
        <f>IF(ISTEXT(AI200),AI200,(AI200/AI22)*AK22)</f>
        <v/>
      </c>
      <c r="AL200" s="1062" t="str">
        <f>IF(A200=AL16,D200,"")</f>
        <v/>
      </c>
      <c r="AM200" s="1085" t="str">
        <f>IF(A200=AL16,C200,"")</f>
        <v/>
      </c>
      <c r="AN200" s="1086" t="str">
        <f>IF(ISTEXT(AL200),AL200,(AL200/AL22)*AN22)</f>
        <v/>
      </c>
      <c r="AO200" s="1062" t="str">
        <f>IF(A200=AO16,D200,"")</f>
        <v/>
      </c>
      <c r="AP200" s="1087" t="str">
        <f>IF(A200=AO16,C200,"")</f>
        <v/>
      </c>
      <c r="AQ200" s="1088" t="str">
        <f>IF(ISTEXT(AO200),AO200,(AO200/AO22)*AQ22)</f>
        <v/>
      </c>
      <c r="AR200" s="1062" t="str">
        <f>IF(A200=AR16,D200,"")</f>
        <v/>
      </c>
      <c r="AS200" s="1089" t="str">
        <f>IF(A200=AR16,C200,"")</f>
        <v/>
      </c>
      <c r="AT200" s="1090" t="str">
        <f>IF(ISTEXT(AR200),AR200,(AR200/AR22)*AT22)</f>
        <v/>
      </c>
      <c r="AU200" s="1062" t="str">
        <f>IF(A200=AU16,D200,"")</f>
        <v/>
      </c>
      <c r="AV200" s="1091" t="str">
        <f>IF(A200=AU16,C200,"")</f>
        <v/>
      </c>
      <c r="AW200" s="1092" t="str">
        <f>IF(ISTEXT(AU200),AU200,(AU200/AU22)*AW22)</f>
        <v/>
      </c>
    </row>
    <row r="201" spans="1:49" ht="18.75">
      <c r="A201" s="1058"/>
      <c r="B201" s="1352"/>
      <c r="C201" s="1409"/>
      <c r="D201" s="1410"/>
      <c r="E201" s="1062" t="str">
        <f>IF(A201=E16,D201,"")</f>
        <v/>
      </c>
      <c r="F201" s="1063" t="str">
        <f>IF(A201=E16,C201,"")</f>
        <v/>
      </c>
      <c r="G201" s="1064" t="str">
        <f>IF(ISTEXT(E201),E201,(E201/E22)*G22)</f>
        <v/>
      </c>
      <c r="H201" s="1062" t="str">
        <f>IF(A201=H16,D201,"")</f>
        <v/>
      </c>
      <c r="I201" s="1065" t="str">
        <f>IF(A201=H16,C201,"")</f>
        <v/>
      </c>
      <c r="J201" s="1066" t="str">
        <f>IF(ISTEXT(H201),H201,(H201/H22)*J22)</f>
        <v/>
      </c>
      <c r="K201" s="1062" t="str">
        <f>IF(A201=K16,D201,"")</f>
        <v/>
      </c>
      <c r="L201" s="1067" t="str">
        <f>IF(A201=K16,C201,"")</f>
        <v/>
      </c>
      <c r="M201" s="1068" t="str">
        <f>IF(ISTEXT(K201),K201,(K201/K22)*M22)</f>
        <v/>
      </c>
      <c r="N201" s="1062" t="str">
        <f>IF(A201=N16,D201,"")</f>
        <v/>
      </c>
      <c r="O201" s="1069" t="str">
        <f>IF(A201=N16,C201,"")</f>
        <v/>
      </c>
      <c r="P201" s="1070" t="str">
        <f>IF(ISTEXT(N201),N201,(N201/N22)*P22)</f>
        <v/>
      </c>
      <c r="Q201" s="1062" t="str">
        <f>IF(A201=Q16,D201,"")</f>
        <v/>
      </c>
      <c r="R201" s="1071" t="str">
        <f>IF(A201=Q16,C201,"")</f>
        <v/>
      </c>
      <c r="S201" s="1072" t="str">
        <f>IF(ISTEXT(Q201),Q201,(Q201/Q22)*S22)</f>
        <v/>
      </c>
      <c r="T201" s="1062" t="str">
        <f>IF(A201=T16,D201,"")</f>
        <v/>
      </c>
      <c r="U201" s="1073" t="str">
        <f>IF(A201=T16,C201,"")</f>
        <v/>
      </c>
      <c r="V201" s="1074" t="str">
        <f>IF(ISTEXT(T201),T201,(T201/T22)*V22)</f>
        <v/>
      </c>
      <c r="W201" s="1062" t="str">
        <f>IF(A201=W16,D201,"")</f>
        <v/>
      </c>
      <c r="X201" s="1075" t="str">
        <f>IF(A201=W16,C201,"")</f>
        <v/>
      </c>
      <c r="Y201" s="1076" t="str">
        <f>IF(ISTEXT(W201),W201,(W201/W22)*Y22)</f>
        <v/>
      </c>
      <c r="Z201" s="1062" t="str">
        <f>IF(A201=Z16,D201,"")</f>
        <v/>
      </c>
      <c r="AA201" s="1077" t="str">
        <f>IF(A201=Z16,C201,"")</f>
        <v/>
      </c>
      <c r="AB201" s="1078" t="str">
        <f>IF(ISTEXT(Z201),Z201,(Z201/Z22)*AB22)</f>
        <v/>
      </c>
      <c r="AC201" s="1062" t="str">
        <f>IF(A201=AC16,D201,"")</f>
        <v/>
      </c>
      <c r="AD201" s="1079" t="str">
        <f>IF(A201=AC16,C201,"")</f>
        <v/>
      </c>
      <c r="AE201" s="1080" t="str">
        <f>IF(ISTEXT(AC201),AC201,(AC201/AC22)*AE22)</f>
        <v/>
      </c>
      <c r="AF201" s="1062" t="str">
        <f>IF(A201=AF16,D201,"")</f>
        <v/>
      </c>
      <c r="AG201" s="1081" t="str">
        <f>IF(A201=AF16,C201,"")</f>
        <v/>
      </c>
      <c r="AH201" s="1082" t="str">
        <f>IF(ISTEXT(AF201),AF201,(AF201/AF22)*AH22)</f>
        <v/>
      </c>
      <c r="AI201" s="1062" t="str">
        <f>IF(A201=AI16,D201,"")</f>
        <v/>
      </c>
      <c r="AJ201" s="1083" t="str">
        <f>IF(A201=AI16,C201,"")</f>
        <v/>
      </c>
      <c r="AK201" s="1084" t="str">
        <f>IF(ISTEXT(AI201),AI201,(AI201/AI22)*AK22)</f>
        <v/>
      </c>
      <c r="AL201" s="1062" t="str">
        <f>IF(A201=AL16,D201,"")</f>
        <v/>
      </c>
      <c r="AM201" s="1085" t="str">
        <f>IF(A201=AL16,C201,"")</f>
        <v/>
      </c>
      <c r="AN201" s="1086" t="str">
        <f>IF(ISTEXT(AL201),AL201,(AL201/AL22)*AN22)</f>
        <v/>
      </c>
      <c r="AO201" s="1062" t="str">
        <f>IF(A201=AO16,D201,"")</f>
        <v/>
      </c>
      <c r="AP201" s="1087" t="str">
        <f>IF(A201=AO16,C201,"")</f>
        <v/>
      </c>
      <c r="AQ201" s="1088" t="str">
        <f>IF(ISTEXT(AO201),AO201,(AO201/AO22)*AQ22)</f>
        <v/>
      </c>
      <c r="AR201" s="1062" t="str">
        <f>IF(A201=AR16,D201,"")</f>
        <v/>
      </c>
      <c r="AS201" s="1089" t="str">
        <f>IF(A201=AR16,C201,"")</f>
        <v/>
      </c>
      <c r="AT201" s="1090" t="str">
        <f>IF(ISTEXT(AR201),AR201,(AR201/AR22)*AT22)</f>
        <v/>
      </c>
      <c r="AU201" s="1062" t="str">
        <f>IF(A201=AU16,D201,"")</f>
        <v/>
      </c>
      <c r="AV201" s="1091" t="str">
        <f>IF(A201=AU16,C201,"")</f>
        <v/>
      </c>
      <c r="AW201" s="1092" t="str">
        <f>IF(ISTEXT(AU201),AU201,(AU201/AU22)*AW22)</f>
        <v/>
      </c>
    </row>
    <row r="202" spans="1:49" ht="18.75">
      <c r="A202" s="1058"/>
      <c r="B202" s="1352"/>
      <c r="C202" s="1409"/>
      <c r="D202" s="1410"/>
      <c r="E202" s="1062" t="str">
        <f>IF(A202=E16,D202,"")</f>
        <v/>
      </c>
      <c r="F202" s="1063" t="str">
        <f>IF(A202=E16,C202,"")</f>
        <v/>
      </c>
      <c r="G202" s="1064" t="str">
        <f>IF(ISTEXT(E202),E202,(E202/E22)*G22)</f>
        <v/>
      </c>
      <c r="H202" s="1062" t="str">
        <f>IF(A202=H16,D202,"")</f>
        <v/>
      </c>
      <c r="I202" s="1065" t="str">
        <f>IF(A202=H16,C202,"")</f>
        <v/>
      </c>
      <c r="J202" s="1066" t="str">
        <f>IF(ISTEXT(H202),H202,(H202/H22)*J22)</f>
        <v/>
      </c>
      <c r="K202" s="1062" t="str">
        <f>IF(A202=K16,D202,"")</f>
        <v/>
      </c>
      <c r="L202" s="1067" t="str">
        <f>IF(A202=K16,C202,"")</f>
        <v/>
      </c>
      <c r="M202" s="1068" t="str">
        <f>IF(ISTEXT(K202),K202,(K202/K22)*M22)</f>
        <v/>
      </c>
      <c r="N202" s="1062" t="str">
        <f>IF(A202=N16,D202,"")</f>
        <v/>
      </c>
      <c r="O202" s="1069" t="str">
        <f>IF(A202=N16,C202,"")</f>
        <v/>
      </c>
      <c r="P202" s="1070" t="str">
        <f>IF(ISTEXT(N202),N202,(N202/N22)*P22)</f>
        <v/>
      </c>
      <c r="Q202" s="1062" t="str">
        <f>IF(A202=Q16,D202,"")</f>
        <v/>
      </c>
      <c r="R202" s="1071" t="str">
        <f>IF(A202=Q16,C202,"")</f>
        <v/>
      </c>
      <c r="S202" s="1072" t="str">
        <f>IF(ISTEXT(Q202),Q202,(Q202/Q22)*S22)</f>
        <v/>
      </c>
      <c r="T202" s="1062" t="str">
        <f>IF(A202=T16,D202,"")</f>
        <v/>
      </c>
      <c r="U202" s="1073" t="str">
        <f>IF(A202=T16,C202,"")</f>
        <v/>
      </c>
      <c r="V202" s="1074" t="str">
        <f>IF(ISTEXT(T202),T202,(T202/T22)*V22)</f>
        <v/>
      </c>
      <c r="W202" s="1062" t="str">
        <f>IF(A202=W16,D202,"")</f>
        <v/>
      </c>
      <c r="X202" s="1075" t="str">
        <f>IF(A202=W16,C202,"")</f>
        <v/>
      </c>
      <c r="Y202" s="1076" t="str">
        <f>IF(ISTEXT(W202),W202,(W202/W22)*Y22)</f>
        <v/>
      </c>
      <c r="Z202" s="1062" t="str">
        <f>IF(A202=Z16,D202,"")</f>
        <v/>
      </c>
      <c r="AA202" s="1077" t="str">
        <f>IF(A202=Z16,C202,"")</f>
        <v/>
      </c>
      <c r="AB202" s="1078" t="str">
        <f>IF(ISTEXT(Z202),Z202,(Z202/Z22)*AB22)</f>
        <v/>
      </c>
      <c r="AC202" s="1062" t="str">
        <f>IF(A202=AC16,D202,"")</f>
        <v/>
      </c>
      <c r="AD202" s="1079" t="str">
        <f>IF(A202=AC16,C202,"")</f>
        <v/>
      </c>
      <c r="AE202" s="1080" t="str">
        <f>IF(ISTEXT(AC202),AC202,(AC202/AC22)*AE22)</f>
        <v/>
      </c>
      <c r="AF202" s="1062" t="str">
        <f>IF(A202=AF16,D202,"")</f>
        <v/>
      </c>
      <c r="AG202" s="1081" t="str">
        <f>IF(A202=AF16,C202,"")</f>
        <v/>
      </c>
      <c r="AH202" s="1082" t="str">
        <f>IF(ISTEXT(AF202),AF202,(AF202/AF22)*AH22)</f>
        <v/>
      </c>
      <c r="AI202" s="1062" t="str">
        <f>IF(A202=AI16,D202,"")</f>
        <v/>
      </c>
      <c r="AJ202" s="1083" t="str">
        <f>IF(A202=AI16,C202,"")</f>
        <v/>
      </c>
      <c r="AK202" s="1084" t="str">
        <f>IF(ISTEXT(AI202),AI202,(AI202/AI22)*AK22)</f>
        <v/>
      </c>
      <c r="AL202" s="1062" t="str">
        <f>IF(A202=AL16,D202,"")</f>
        <v/>
      </c>
      <c r="AM202" s="1085" t="str">
        <f>IF(A202=AL16,C202,"")</f>
        <v/>
      </c>
      <c r="AN202" s="1086" t="str">
        <f>IF(ISTEXT(AL202),AL202,(AL202/AL22)*AN22)</f>
        <v/>
      </c>
      <c r="AO202" s="1062" t="str">
        <f>IF(A202=AO16,D202,"")</f>
        <v/>
      </c>
      <c r="AP202" s="1087" t="str">
        <f>IF(A202=AO16,C202,"")</f>
        <v/>
      </c>
      <c r="AQ202" s="1088" t="str">
        <f>IF(ISTEXT(AO202),AO202,(AO202/AO22)*AQ22)</f>
        <v/>
      </c>
      <c r="AR202" s="1062" t="str">
        <f>IF(A202=AR16,D202,"")</f>
        <v/>
      </c>
      <c r="AS202" s="1089" t="str">
        <f>IF(A202=AR16,C202,"")</f>
        <v/>
      </c>
      <c r="AT202" s="1090" t="str">
        <f>IF(ISTEXT(AR202),AR202,(AR202/AR22)*AT22)</f>
        <v/>
      </c>
      <c r="AU202" s="1062" t="str">
        <f>IF(A202=AU16,D202,"")</f>
        <v/>
      </c>
      <c r="AV202" s="1091" t="str">
        <f>IF(A202=AU16,C202,"")</f>
        <v/>
      </c>
      <c r="AW202" s="1092" t="str">
        <f>IF(ISTEXT(AU202),AU202,(AU202/AU22)*AW22)</f>
        <v/>
      </c>
    </row>
    <row r="203" spans="1:49" ht="18.75">
      <c r="A203" s="1058"/>
      <c r="B203" s="1352"/>
      <c r="C203" s="1409"/>
      <c r="D203" s="1410"/>
      <c r="E203" s="1062" t="str">
        <f>IF(A203=E16,D203,"")</f>
        <v/>
      </c>
      <c r="F203" s="1063" t="str">
        <f>IF(A203=E16,C203,"")</f>
        <v/>
      </c>
      <c r="G203" s="1064" t="str">
        <f>IF(ISTEXT(E203),E203,(E203/E22)*G22)</f>
        <v/>
      </c>
      <c r="H203" s="1062" t="str">
        <f>IF(A203=H16,D203,"")</f>
        <v/>
      </c>
      <c r="I203" s="1065" t="str">
        <f>IF(A203=H16,C203,"")</f>
        <v/>
      </c>
      <c r="J203" s="1066" t="str">
        <f>IF(ISTEXT(H203),H203,(H203/H22)*J22)</f>
        <v/>
      </c>
      <c r="K203" s="1062" t="str">
        <f>IF(A203=K16,D203,"")</f>
        <v/>
      </c>
      <c r="L203" s="1067" t="str">
        <f>IF(A203=K16,C203,"")</f>
        <v/>
      </c>
      <c r="M203" s="1068" t="str">
        <f>IF(ISTEXT(K203),K203,(K203/K22)*M22)</f>
        <v/>
      </c>
      <c r="N203" s="1062" t="str">
        <f>IF(A203=N16,D203,"")</f>
        <v/>
      </c>
      <c r="O203" s="1069" t="str">
        <f>IF(A203=N16,C203,"")</f>
        <v/>
      </c>
      <c r="P203" s="1070" t="str">
        <f>IF(ISTEXT(N203),N203,(N203/N22)*P22)</f>
        <v/>
      </c>
      <c r="Q203" s="1062" t="str">
        <f>IF(A203=Q16,D203,"")</f>
        <v/>
      </c>
      <c r="R203" s="1071" t="str">
        <f>IF(A203=Q16,C203,"")</f>
        <v/>
      </c>
      <c r="S203" s="1072" t="str">
        <f>IF(ISTEXT(Q203),Q203,(Q203/Q22)*S22)</f>
        <v/>
      </c>
      <c r="T203" s="1062" t="str">
        <f>IF(A203=T16,D203,"")</f>
        <v/>
      </c>
      <c r="U203" s="1073" t="str">
        <f>IF(A203=T16,C203,"")</f>
        <v/>
      </c>
      <c r="V203" s="1074" t="str">
        <f>IF(ISTEXT(T203),T203,(T203/T22)*V22)</f>
        <v/>
      </c>
      <c r="W203" s="1062" t="str">
        <f>IF(A203=W16,D203,"")</f>
        <v/>
      </c>
      <c r="X203" s="1075" t="str">
        <f>IF(A203=W16,C203,"")</f>
        <v/>
      </c>
      <c r="Y203" s="1076" t="str">
        <f>IF(ISTEXT(W203),W203,(W203/W22)*Y22)</f>
        <v/>
      </c>
      <c r="Z203" s="1062" t="str">
        <f>IF(A203=Z16,D203,"")</f>
        <v/>
      </c>
      <c r="AA203" s="1077" t="str">
        <f>IF(A203=Z16,C203,"")</f>
        <v/>
      </c>
      <c r="AB203" s="1078" t="str">
        <f>IF(ISTEXT(Z203),Z203,(Z203/Z22)*AB22)</f>
        <v/>
      </c>
      <c r="AC203" s="1062" t="str">
        <f>IF(A203=AC16,D203,"")</f>
        <v/>
      </c>
      <c r="AD203" s="1079" t="str">
        <f>IF(A203=AC16,C203,"")</f>
        <v/>
      </c>
      <c r="AE203" s="1080" t="str">
        <f>IF(ISTEXT(AC203),AC203,(AC203/AC22)*AE22)</f>
        <v/>
      </c>
      <c r="AF203" s="1062" t="str">
        <f>IF(A203=AF16,D203,"")</f>
        <v/>
      </c>
      <c r="AG203" s="1081" t="str">
        <f>IF(A203=AF16,C203,"")</f>
        <v/>
      </c>
      <c r="AH203" s="1082" t="str">
        <f>IF(ISTEXT(AF203),AF203,(AF203/AF22)*AH22)</f>
        <v/>
      </c>
      <c r="AI203" s="1062" t="str">
        <f>IF(A203=AI16,D203,"")</f>
        <v/>
      </c>
      <c r="AJ203" s="1083" t="str">
        <f>IF(A203=AI16,C203,"")</f>
        <v/>
      </c>
      <c r="AK203" s="1084" t="str">
        <f>IF(ISTEXT(AI203),AI203,(AI203/AI22)*AK22)</f>
        <v/>
      </c>
      <c r="AL203" s="1062" t="str">
        <f>IF(A203=AL16,D203,"")</f>
        <v/>
      </c>
      <c r="AM203" s="1085" t="str">
        <f>IF(A203=AL16,C203,"")</f>
        <v/>
      </c>
      <c r="AN203" s="1086" t="str">
        <f>IF(ISTEXT(AL203),AL203,(AL203/AL22)*AN22)</f>
        <v/>
      </c>
      <c r="AO203" s="1062" t="str">
        <f>IF(A203=AO16,D203,"")</f>
        <v/>
      </c>
      <c r="AP203" s="1087" t="str">
        <f>IF(A203=AO16,C203,"")</f>
        <v/>
      </c>
      <c r="AQ203" s="1088" t="str">
        <f>IF(ISTEXT(AO203),AO203,(AO203/AO22)*AQ22)</f>
        <v/>
      </c>
      <c r="AR203" s="1062" t="str">
        <f>IF(A203=AR16,D203,"")</f>
        <v/>
      </c>
      <c r="AS203" s="1089" t="str">
        <f>IF(A203=AR16,C203,"")</f>
        <v/>
      </c>
      <c r="AT203" s="1090" t="str">
        <f>IF(ISTEXT(AR203),AR203,(AR203/AR22)*AT22)</f>
        <v/>
      </c>
      <c r="AU203" s="1062" t="str">
        <f>IF(A203=AU16,D203,"")</f>
        <v/>
      </c>
      <c r="AV203" s="1091" t="str">
        <f>IF(A203=AU16,C203,"")</f>
        <v/>
      </c>
      <c r="AW203" s="1092" t="str">
        <f>IF(ISTEXT(AU203),AU203,(AU203/AU22)*AW22)</f>
        <v/>
      </c>
    </row>
    <row r="204" spans="1:49" ht="18.75">
      <c r="A204" s="1058"/>
      <c r="B204" s="1352"/>
      <c r="C204" s="1409"/>
      <c r="D204" s="1410"/>
      <c r="E204" s="1062" t="str">
        <f>IF(A204=E16,D204,"")</f>
        <v/>
      </c>
      <c r="F204" s="1063" t="str">
        <f>IF(A204=E16,C204,"")</f>
        <v/>
      </c>
      <c r="G204" s="1064" t="str">
        <f>IF(ISTEXT(E204),E204,(E204/E22)*G22)</f>
        <v/>
      </c>
      <c r="H204" s="1062" t="str">
        <f>IF(A204=H16,D204,"")</f>
        <v/>
      </c>
      <c r="I204" s="1065" t="str">
        <f>IF(A204=H16,C204,"")</f>
        <v/>
      </c>
      <c r="J204" s="1066" t="str">
        <f>IF(ISTEXT(H204),H204,(H204/H22)*J22)</f>
        <v/>
      </c>
      <c r="K204" s="1062" t="str">
        <f>IF(A204=K16,D204,"")</f>
        <v/>
      </c>
      <c r="L204" s="1067" t="str">
        <f>IF(A204=K16,C204,"")</f>
        <v/>
      </c>
      <c r="M204" s="1068" t="str">
        <f>IF(ISTEXT(K204),K204,(K204/K22)*M22)</f>
        <v/>
      </c>
      <c r="N204" s="1062" t="str">
        <f>IF(A204=N16,D204,"")</f>
        <v/>
      </c>
      <c r="O204" s="1069" t="str">
        <f>IF(A204=N16,C204,"")</f>
        <v/>
      </c>
      <c r="P204" s="1070" t="str">
        <f>IF(ISTEXT(N204),N204,(N204/N22)*P22)</f>
        <v/>
      </c>
      <c r="Q204" s="1062" t="str">
        <f>IF(A204=Q16,D204,"")</f>
        <v/>
      </c>
      <c r="R204" s="1071" t="str">
        <f>IF(A204=Q16,C204,"")</f>
        <v/>
      </c>
      <c r="S204" s="1072" t="str">
        <f>IF(ISTEXT(Q204),Q204,(Q204/Q22)*S22)</f>
        <v/>
      </c>
      <c r="T204" s="1062" t="str">
        <f>IF(A204=T16,D204,"")</f>
        <v/>
      </c>
      <c r="U204" s="1073" t="str">
        <f>IF(A204=T16,C204,"")</f>
        <v/>
      </c>
      <c r="V204" s="1074" t="str">
        <f>IF(ISTEXT(T204),T204,(T204/T22)*V22)</f>
        <v/>
      </c>
      <c r="W204" s="1062" t="str">
        <f>IF(A204=W16,D204,"")</f>
        <v/>
      </c>
      <c r="X204" s="1075" t="str">
        <f>IF(A204=W16,C204,"")</f>
        <v/>
      </c>
      <c r="Y204" s="1076" t="str">
        <f>IF(ISTEXT(W204),W204,(W204/W22)*Y22)</f>
        <v/>
      </c>
      <c r="Z204" s="1062" t="str">
        <f>IF(A204=Z16,D204,"")</f>
        <v/>
      </c>
      <c r="AA204" s="1077" t="str">
        <f>IF(A204=Z16,C204,"")</f>
        <v/>
      </c>
      <c r="AB204" s="1078" t="str">
        <f>IF(ISTEXT(Z204),Z204,(Z204/Z22)*AB22)</f>
        <v/>
      </c>
      <c r="AC204" s="1062" t="str">
        <f>IF(A204=AC16,D204,"")</f>
        <v/>
      </c>
      <c r="AD204" s="1079" t="str">
        <f>IF(A204=AC16,C204,"")</f>
        <v/>
      </c>
      <c r="AE204" s="1080" t="str">
        <f>IF(ISTEXT(AC204),AC204,(AC204/AC22)*AE22)</f>
        <v/>
      </c>
      <c r="AF204" s="1062" t="str">
        <f>IF(A204=AF16,D204,"")</f>
        <v/>
      </c>
      <c r="AG204" s="1081" t="str">
        <f>IF(A204=AF16,C204,"")</f>
        <v/>
      </c>
      <c r="AH204" s="1082" t="str">
        <f>IF(ISTEXT(AF204),AF204,(AF204/AF22)*AH22)</f>
        <v/>
      </c>
      <c r="AI204" s="1062" t="str">
        <f>IF(A204=AI16,D204,"")</f>
        <v/>
      </c>
      <c r="AJ204" s="1083" t="str">
        <f>IF(A204=AI16,C204,"")</f>
        <v/>
      </c>
      <c r="AK204" s="1084" t="str">
        <f>IF(ISTEXT(AI204),AI204,(AI204/AI22)*AK22)</f>
        <v/>
      </c>
      <c r="AL204" s="1062" t="str">
        <f>IF(A204=AL16,D204,"")</f>
        <v/>
      </c>
      <c r="AM204" s="1085" t="str">
        <f>IF(A204=AL16,C204,"")</f>
        <v/>
      </c>
      <c r="AN204" s="1086" t="str">
        <f>IF(ISTEXT(AL204),AL204,(AL204/AL22)*AN22)</f>
        <v/>
      </c>
      <c r="AO204" s="1062" t="str">
        <f>IF(A204=AO16,D204,"")</f>
        <v/>
      </c>
      <c r="AP204" s="1087" t="str">
        <f>IF(A204=AO16,C204,"")</f>
        <v/>
      </c>
      <c r="AQ204" s="1088" t="str">
        <f>IF(ISTEXT(AO204),AO204,(AO204/AO22)*AQ22)</f>
        <v/>
      </c>
      <c r="AR204" s="1062" t="str">
        <f>IF(A204=AR16,D204,"")</f>
        <v/>
      </c>
      <c r="AS204" s="1089" t="str">
        <f>IF(A204=AR16,C204,"")</f>
        <v/>
      </c>
      <c r="AT204" s="1090" t="str">
        <f>IF(ISTEXT(AR204),AR204,(AR204/AR22)*AT22)</f>
        <v/>
      </c>
      <c r="AU204" s="1062" t="str">
        <f>IF(A204=AU16,D204,"")</f>
        <v/>
      </c>
      <c r="AV204" s="1091" t="str">
        <f>IF(A204=AU16,C204,"")</f>
        <v/>
      </c>
      <c r="AW204" s="1092" t="str">
        <f>IF(ISTEXT(AU204),AU204,(AU204/AU22)*AW22)</f>
        <v/>
      </c>
    </row>
    <row r="205" spans="1:49" ht="18.75">
      <c r="A205" s="1058"/>
      <c r="B205" s="1352"/>
      <c r="C205" s="1409"/>
      <c r="D205" s="1410"/>
      <c r="E205" s="1062" t="str">
        <f>IF(A205=E16,D205,"")</f>
        <v/>
      </c>
      <c r="F205" s="1063" t="str">
        <f>IF(A205=E16,C205,"")</f>
        <v/>
      </c>
      <c r="G205" s="1064" t="str">
        <f>IF(ISTEXT(E205),E205,(E205/E22)*G22)</f>
        <v/>
      </c>
      <c r="H205" s="1062" t="str">
        <f>IF(A205=H16,D205,"")</f>
        <v/>
      </c>
      <c r="I205" s="1065" t="str">
        <f>IF(A205=H16,C205,"")</f>
        <v/>
      </c>
      <c r="J205" s="1066" t="str">
        <f>IF(ISTEXT(H205),H205,(H205/H22)*J22)</f>
        <v/>
      </c>
      <c r="K205" s="1062" t="str">
        <f>IF(A205=K16,D205,"")</f>
        <v/>
      </c>
      <c r="L205" s="1067" t="str">
        <f>IF(A205=K16,C205,"")</f>
        <v/>
      </c>
      <c r="M205" s="1068" t="str">
        <f>IF(ISTEXT(K205),K205,(K205/K22)*M22)</f>
        <v/>
      </c>
      <c r="N205" s="1062" t="str">
        <f>IF(A205=N16,D205,"")</f>
        <v/>
      </c>
      <c r="O205" s="1069" t="str">
        <f>IF(A205=N16,C205,"")</f>
        <v/>
      </c>
      <c r="P205" s="1070" t="str">
        <f>IF(ISTEXT(N205),N205,(N205/N22)*P22)</f>
        <v/>
      </c>
      <c r="Q205" s="1062" t="str">
        <f>IF(A205=Q16,D205,"")</f>
        <v/>
      </c>
      <c r="R205" s="1071" t="str">
        <f>IF(A205=Q16,C205,"")</f>
        <v/>
      </c>
      <c r="S205" s="1072" t="str">
        <f>IF(ISTEXT(Q205),Q205,(Q205/Q22)*S22)</f>
        <v/>
      </c>
      <c r="T205" s="1062" t="str">
        <f>IF(A205=T16,D205,"")</f>
        <v/>
      </c>
      <c r="U205" s="1073" t="str">
        <f>IF(A205=T16,C205,"")</f>
        <v/>
      </c>
      <c r="V205" s="1074" t="str">
        <f>IF(ISTEXT(T205),T205,(T205/T22)*V22)</f>
        <v/>
      </c>
      <c r="W205" s="1062" t="str">
        <f>IF(A205=W16,D205,"")</f>
        <v/>
      </c>
      <c r="X205" s="1075" t="str">
        <f>IF(A205=W16,C205,"")</f>
        <v/>
      </c>
      <c r="Y205" s="1076" t="str">
        <f>IF(ISTEXT(W205),W205,(W205/W22)*Y22)</f>
        <v/>
      </c>
      <c r="Z205" s="1062" t="str">
        <f>IF(A205=Z16,D205,"")</f>
        <v/>
      </c>
      <c r="AA205" s="1077" t="str">
        <f>IF(A205=Z16,C205,"")</f>
        <v/>
      </c>
      <c r="AB205" s="1078" t="str">
        <f>IF(ISTEXT(Z205),Z205,(Z205/Z22)*AB22)</f>
        <v/>
      </c>
      <c r="AC205" s="1062" t="str">
        <f>IF(A205=AC16,D205,"")</f>
        <v/>
      </c>
      <c r="AD205" s="1079" t="str">
        <f>IF(A205=AC16,C205,"")</f>
        <v/>
      </c>
      <c r="AE205" s="1080" t="str">
        <f>IF(ISTEXT(AC205),AC205,(AC205/AC22)*AE22)</f>
        <v/>
      </c>
      <c r="AF205" s="1062" t="str">
        <f>IF(A205=AF16,D205,"")</f>
        <v/>
      </c>
      <c r="AG205" s="1081" t="str">
        <f>IF(A205=AF16,C205,"")</f>
        <v/>
      </c>
      <c r="AH205" s="1082" t="str">
        <f>IF(ISTEXT(AF205),AF205,(AF205/AF22)*AH22)</f>
        <v/>
      </c>
      <c r="AI205" s="1062" t="str">
        <f>IF(A205=AI16,D205,"")</f>
        <v/>
      </c>
      <c r="AJ205" s="1083" t="str">
        <f>IF(A205=AI16,C205,"")</f>
        <v/>
      </c>
      <c r="AK205" s="1084" t="str">
        <f>IF(ISTEXT(AI205),AI205,(AI205/AI22)*AK22)</f>
        <v/>
      </c>
      <c r="AL205" s="1062" t="str">
        <f>IF(A205=AL16,D205,"")</f>
        <v/>
      </c>
      <c r="AM205" s="1085" t="str">
        <f>IF(A205=AL16,C205,"")</f>
        <v/>
      </c>
      <c r="AN205" s="1086" t="str">
        <f>IF(ISTEXT(AL205),AL205,(AL205/AL22)*AN22)</f>
        <v/>
      </c>
      <c r="AO205" s="1062" t="str">
        <f>IF(A205=AO16,D205,"")</f>
        <v/>
      </c>
      <c r="AP205" s="1087" t="str">
        <f>IF(A205=AO16,C205,"")</f>
        <v/>
      </c>
      <c r="AQ205" s="1088" t="str">
        <f>IF(ISTEXT(AO205),AO205,(AO205/AO22)*AQ22)</f>
        <v/>
      </c>
      <c r="AR205" s="1062" t="str">
        <f>IF(A205=AR16,D205,"")</f>
        <v/>
      </c>
      <c r="AS205" s="1089" t="str">
        <f>IF(A205=AR16,C205,"")</f>
        <v/>
      </c>
      <c r="AT205" s="1090" t="str">
        <f>IF(ISTEXT(AR205),AR205,(AR205/AR22)*AT22)</f>
        <v/>
      </c>
      <c r="AU205" s="1062" t="str">
        <f>IF(A205=AU16,D205,"")</f>
        <v/>
      </c>
      <c r="AV205" s="1091" t="str">
        <f>IF(A205=AU16,C205,"")</f>
        <v/>
      </c>
      <c r="AW205" s="1092" t="str">
        <f>IF(ISTEXT(AU205),AU205,(AU205/AU22)*AW22)</f>
        <v/>
      </c>
    </row>
    <row r="206" spans="1:49" ht="18.75">
      <c r="A206" s="1058"/>
      <c r="B206" s="1352"/>
      <c r="C206" s="1409"/>
      <c r="D206" s="1410"/>
      <c r="E206" s="1062" t="str">
        <f>IF(A206=E16,D206,"")</f>
        <v/>
      </c>
      <c r="F206" s="1063" t="str">
        <f>IF(A206=E16,C206,"")</f>
        <v/>
      </c>
      <c r="G206" s="1064" t="str">
        <f>IF(ISTEXT(E206),E206,(E206/E22)*G22)</f>
        <v/>
      </c>
      <c r="H206" s="1062" t="str">
        <f>IF(A206=H16,D206,"")</f>
        <v/>
      </c>
      <c r="I206" s="1065" t="str">
        <f>IF(A206=H16,C206,"")</f>
        <v/>
      </c>
      <c r="J206" s="1066" t="str">
        <f>IF(ISTEXT(H206),H206,(H206/H22)*J22)</f>
        <v/>
      </c>
      <c r="K206" s="1062" t="str">
        <f>IF(A206=K16,D206,"")</f>
        <v/>
      </c>
      <c r="L206" s="1067" t="str">
        <f>IF(A206=K16,C206,"")</f>
        <v/>
      </c>
      <c r="M206" s="1068" t="str">
        <f>IF(ISTEXT(K206),K206,(K206/K22)*M22)</f>
        <v/>
      </c>
      <c r="N206" s="1062" t="str">
        <f>IF(A206=N16,D206,"")</f>
        <v/>
      </c>
      <c r="O206" s="1069" t="str">
        <f>IF(A206=N16,C206,"")</f>
        <v/>
      </c>
      <c r="P206" s="1070" t="str">
        <f>IF(ISTEXT(N206),N206,(N206/N22)*P22)</f>
        <v/>
      </c>
      <c r="Q206" s="1062" t="str">
        <f>IF(A206=Q16,D206,"")</f>
        <v/>
      </c>
      <c r="R206" s="1071" t="str">
        <f>IF(A206=Q16,C206,"")</f>
        <v/>
      </c>
      <c r="S206" s="1072" t="str">
        <f>IF(ISTEXT(Q206),Q206,(Q206/Q22)*S22)</f>
        <v/>
      </c>
      <c r="T206" s="1062" t="str">
        <f>IF(A206=T16,D206,"")</f>
        <v/>
      </c>
      <c r="U206" s="1073" t="str">
        <f>IF(A206=T16,C206,"")</f>
        <v/>
      </c>
      <c r="V206" s="1074" t="str">
        <f>IF(ISTEXT(T206),T206,(T206/T22)*V22)</f>
        <v/>
      </c>
      <c r="W206" s="1062" t="str">
        <f>IF(A206=W16,D206,"")</f>
        <v/>
      </c>
      <c r="X206" s="1075" t="str">
        <f>IF(A206=W16,C206,"")</f>
        <v/>
      </c>
      <c r="Y206" s="1076" t="str">
        <f>IF(ISTEXT(W206),W206,(W206/W22)*Y22)</f>
        <v/>
      </c>
      <c r="Z206" s="1062" t="str">
        <f>IF(A206=Z16,D206,"")</f>
        <v/>
      </c>
      <c r="AA206" s="1077" t="str">
        <f>IF(A206=Z16,C206,"")</f>
        <v/>
      </c>
      <c r="AB206" s="1078" t="str">
        <f>IF(ISTEXT(Z206),Z206,(Z206/Z22)*AB22)</f>
        <v/>
      </c>
      <c r="AC206" s="1062" t="str">
        <f>IF(A206=AC16,D206,"")</f>
        <v/>
      </c>
      <c r="AD206" s="1079" t="str">
        <f>IF(A206=AC16,C206,"")</f>
        <v/>
      </c>
      <c r="AE206" s="1080" t="str">
        <f>IF(ISTEXT(AC206),AC206,(AC206/AC22)*AE22)</f>
        <v/>
      </c>
      <c r="AF206" s="1062" t="str">
        <f>IF(A206=AF16,D206,"")</f>
        <v/>
      </c>
      <c r="AG206" s="1081" t="str">
        <f>IF(A206=AF16,C206,"")</f>
        <v/>
      </c>
      <c r="AH206" s="1082" t="str">
        <f>IF(ISTEXT(AF206),AF206,(AF206/AF22)*AH22)</f>
        <v/>
      </c>
      <c r="AI206" s="1062" t="str">
        <f>IF(A206=AI16,D206,"")</f>
        <v/>
      </c>
      <c r="AJ206" s="1083" t="str">
        <f>IF(A206=AI16,C206,"")</f>
        <v/>
      </c>
      <c r="AK206" s="1084" t="str">
        <f>IF(ISTEXT(AI206),AI206,(AI206/AI22)*AK22)</f>
        <v/>
      </c>
      <c r="AL206" s="1062" t="str">
        <f>IF(A206=AL16,D206,"")</f>
        <v/>
      </c>
      <c r="AM206" s="1085" t="str">
        <f>IF(A206=AL16,C206,"")</f>
        <v/>
      </c>
      <c r="AN206" s="1086" t="str">
        <f>IF(ISTEXT(AL206),AL206,(AL206/AL22)*AN22)</f>
        <v/>
      </c>
      <c r="AO206" s="1062" t="str">
        <f>IF(A206=AO16,D206,"")</f>
        <v/>
      </c>
      <c r="AP206" s="1087" t="str">
        <f>IF(A206=AO16,C206,"")</f>
        <v/>
      </c>
      <c r="AQ206" s="1088" t="str">
        <f>IF(ISTEXT(AO206),AO206,(AO206/AO22)*AQ22)</f>
        <v/>
      </c>
      <c r="AR206" s="1062" t="str">
        <f>IF(A206=AR16,D206,"")</f>
        <v/>
      </c>
      <c r="AS206" s="1089" t="str">
        <f>IF(A206=AR16,C206,"")</f>
        <v/>
      </c>
      <c r="AT206" s="1090" t="str">
        <f>IF(ISTEXT(AR206),AR206,(AR206/AR22)*AT22)</f>
        <v/>
      </c>
      <c r="AU206" s="1062" t="str">
        <f>IF(A206=AU16,D206,"")</f>
        <v/>
      </c>
      <c r="AV206" s="1091" t="str">
        <f>IF(A206=AU16,C206,"")</f>
        <v/>
      </c>
      <c r="AW206" s="1092" t="str">
        <f>IF(ISTEXT(AU206),AU206,(AU206/AU22)*AW22)</f>
        <v/>
      </c>
    </row>
    <row r="207" spans="1:49" ht="18.75">
      <c r="A207" s="1058"/>
      <c r="B207" s="1352"/>
      <c r="C207" s="1409"/>
      <c r="D207" s="1410"/>
      <c r="E207" s="1062" t="str">
        <f>IF(A207=E16,D207,"")</f>
        <v/>
      </c>
      <c r="F207" s="1063" t="str">
        <f>IF(A207=E16,C207,"")</f>
        <v/>
      </c>
      <c r="G207" s="1064" t="str">
        <f>IF(ISTEXT(E207),E207,(E207/E22)*G22)</f>
        <v/>
      </c>
      <c r="H207" s="1062" t="str">
        <f>IF(A207=H16,D207,"")</f>
        <v/>
      </c>
      <c r="I207" s="1065" t="str">
        <f>IF(A207=H16,C207,"")</f>
        <v/>
      </c>
      <c r="J207" s="1066" t="str">
        <f>IF(ISTEXT(H207),H207,(H207/H22)*J22)</f>
        <v/>
      </c>
      <c r="K207" s="1062" t="str">
        <f>IF(A207=K16,D207,"")</f>
        <v/>
      </c>
      <c r="L207" s="1067" t="str">
        <f>IF(A207=K16,C207,"")</f>
        <v/>
      </c>
      <c r="M207" s="1068" t="str">
        <f>IF(ISTEXT(K207),K207,(K207/K22)*M22)</f>
        <v/>
      </c>
      <c r="N207" s="1062" t="str">
        <f>IF(A207=N16,D207,"")</f>
        <v/>
      </c>
      <c r="O207" s="1069" t="str">
        <f>IF(A207=N16,C207,"")</f>
        <v/>
      </c>
      <c r="P207" s="1070" t="str">
        <f>IF(ISTEXT(N207),N207,(N207/N22)*P22)</f>
        <v/>
      </c>
      <c r="Q207" s="1062" t="str">
        <f>IF(A207=Q16,D207,"")</f>
        <v/>
      </c>
      <c r="R207" s="1071" t="str">
        <f>IF(A207=Q16,C207,"")</f>
        <v/>
      </c>
      <c r="S207" s="1072" t="str">
        <f>IF(ISTEXT(Q207),Q207,(Q207/Q22)*S22)</f>
        <v/>
      </c>
      <c r="T207" s="1062" t="str">
        <f>IF(A207=T16,D207,"")</f>
        <v/>
      </c>
      <c r="U207" s="1073" t="str">
        <f>IF(A207=T16,C207,"")</f>
        <v/>
      </c>
      <c r="V207" s="1074" t="str">
        <f>IF(ISTEXT(T207),T207,(T207/T22)*V22)</f>
        <v/>
      </c>
      <c r="W207" s="1062" t="str">
        <f>IF(A207=W16,D207,"")</f>
        <v/>
      </c>
      <c r="X207" s="1075" t="str">
        <f>IF(A207=W16,C207,"")</f>
        <v/>
      </c>
      <c r="Y207" s="1076" t="str">
        <f>IF(ISTEXT(W207),W207,(W207/W22)*Y22)</f>
        <v/>
      </c>
      <c r="Z207" s="1062" t="str">
        <f>IF(A207=Z16,D207,"")</f>
        <v/>
      </c>
      <c r="AA207" s="1077" t="str">
        <f>IF(A207=Z16,C207,"")</f>
        <v/>
      </c>
      <c r="AB207" s="1078" t="str">
        <f>IF(ISTEXT(Z207),Z207,(Z207/Z22)*AB22)</f>
        <v/>
      </c>
      <c r="AC207" s="1062" t="str">
        <f>IF(A207=AC16,D207,"")</f>
        <v/>
      </c>
      <c r="AD207" s="1079" t="str">
        <f>IF(A207=AC16,C207,"")</f>
        <v/>
      </c>
      <c r="AE207" s="1080" t="str">
        <f>IF(ISTEXT(AC207),AC207,(AC207/AC22)*AE22)</f>
        <v/>
      </c>
      <c r="AF207" s="1062" t="str">
        <f>IF(A207=AF16,D207,"")</f>
        <v/>
      </c>
      <c r="AG207" s="1081" t="str">
        <f>IF(A207=AF16,C207,"")</f>
        <v/>
      </c>
      <c r="AH207" s="1082" t="str">
        <f>IF(ISTEXT(AF207),AF207,(AF207/AF22)*AH22)</f>
        <v/>
      </c>
      <c r="AI207" s="1062" t="str">
        <f>IF(A207=AI16,D207,"")</f>
        <v/>
      </c>
      <c r="AJ207" s="1083" t="str">
        <f>IF(A207=AI16,C207,"")</f>
        <v/>
      </c>
      <c r="AK207" s="1084" t="str">
        <f>IF(ISTEXT(AI207),AI207,(AI207/AI22)*AK22)</f>
        <v/>
      </c>
      <c r="AL207" s="1062" t="str">
        <f>IF(A207=AL16,D207,"")</f>
        <v/>
      </c>
      <c r="AM207" s="1085" t="str">
        <f>IF(A207=AL16,C207,"")</f>
        <v/>
      </c>
      <c r="AN207" s="1086" t="str">
        <f>IF(ISTEXT(AL207),AL207,(AL207/AL22)*AN22)</f>
        <v/>
      </c>
      <c r="AO207" s="1062" t="str">
        <f>IF(A207=AO16,D207,"")</f>
        <v/>
      </c>
      <c r="AP207" s="1087" t="str">
        <f>IF(A207=AO16,C207,"")</f>
        <v/>
      </c>
      <c r="AQ207" s="1088" t="str">
        <f>IF(ISTEXT(AO207),AO207,(AO207/AO22)*AQ22)</f>
        <v/>
      </c>
      <c r="AR207" s="1062" t="str">
        <f>IF(A207=AR16,D207,"")</f>
        <v/>
      </c>
      <c r="AS207" s="1089" t="str">
        <f>IF(A207=AR16,C207,"")</f>
        <v/>
      </c>
      <c r="AT207" s="1090" t="str">
        <f>IF(ISTEXT(AR207),AR207,(AR207/AR22)*AT22)</f>
        <v/>
      </c>
      <c r="AU207" s="1062" t="str">
        <f>IF(A207=AU16,D207,"")</f>
        <v/>
      </c>
      <c r="AV207" s="1091" t="str">
        <f>IF(A207=AU16,C207,"")</f>
        <v/>
      </c>
      <c r="AW207" s="1092" t="str">
        <f>IF(ISTEXT(AU207),AU207,(AU207/AU22)*AW22)</f>
        <v/>
      </c>
    </row>
    <row r="208" spans="1:49" ht="18.75">
      <c r="A208" s="1058"/>
      <c r="B208" s="1352"/>
      <c r="C208" s="1409"/>
      <c r="D208" s="1410"/>
      <c r="E208" s="1062" t="str">
        <f>IF(A208=E16,D208,"")</f>
        <v/>
      </c>
      <c r="F208" s="1063" t="str">
        <f>IF(A208=E16,C208,"")</f>
        <v/>
      </c>
      <c r="G208" s="1064" t="str">
        <f>IF(ISTEXT(E208),E208,(E208/E22)*G22)</f>
        <v/>
      </c>
      <c r="H208" s="1062" t="str">
        <f>IF(A208=H16,D208,"")</f>
        <v/>
      </c>
      <c r="I208" s="1065" t="str">
        <f>IF(A208=H16,C208,"")</f>
        <v/>
      </c>
      <c r="J208" s="1066" t="str">
        <f>IF(ISTEXT(H208),H208,(H208/H22)*J22)</f>
        <v/>
      </c>
      <c r="K208" s="1062" t="str">
        <f>IF(A208=K16,D208,"")</f>
        <v/>
      </c>
      <c r="L208" s="1067" t="str">
        <f>IF(A208=K16,C208,"")</f>
        <v/>
      </c>
      <c r="M208" s="1068" t="str">
        <f>IF(ISTEXT(K208),K208,(K208/K22)*M22)</f>
        <v/>
      </c>
      <c r="N208" s="1062" t="str">
        <f>IF(A208=N16,D208,"")</f>
        <v/>
      </c>
      <c r="O208" s="1069" t="str">
        <f>IF(A208=N16,C208,"")</f>
        <v/>
      </c>
      <c r="P208" s="1070" t="str">
        <f>IF(ISTEXT(N208),N208,(N208/N22)*P22)</f>
        <v/>
      </c>
      <c r="Q208" s="1062" t="str">
        <f>IF(A208=Q16,D208,"")</f>
        <v/>
      </c>
      <c r="R208" s="1071" t="str">
        <f>IF(A208=Q16,C208,"")</f>
        <v/>
      </c>
      <c r="S208" s="1072" t="str">
        <f>IF(ISTEXT(Q208),Q208,(Q208/Q22)*S22)</f>
        <v/>
      </c>
      <c r="T208" s="1062" t="str">
        <f>IF(A208=T16,D208,"")</f>
        <v/>
      </c>
      <c r="U208" s="1073" t="str">
        <f>IF(A208=T16,C208,"")</f>
        <v/>
      </c>
      <c r="V208" s="1074" t="str">
        <f>IF(ISTEXT(T208),T208,(T208/T22)*V22)</f>
        <v/>
      </c>
      <c r="W208" s="1062" t="str">
        <f>IF(A208=W16,D208,"")</f>
        <v/>
      </c>
      <c r="X208" s="1075" t="str">
        <f>IF(A208=W16,C208,"")</f>
        <v/>
      </c>
      <c r="Y208" s="1076" t="str">
        <f>IF(ISTEXT(W208),W208,(W208/W22)*Y22)</f>
        <v/>
      </c>
      <c r="Z208" s="1062" t="str">
        <f>IF(A208=Z16,D208,"")</f>
        <v/>
      </c>
      <c r="AA208" s="1077" t="str">
        <f>IF(A208=Z16,C208,"")</f>
        <v/>
      </c>
      <c r="AB208" s="1078" t="str">
        <f>IF(ISTEXT(Z208),Z208,(Z208/Z22)*AB22)</f>
        <v/>
      </c>
      <c r="AC208" s="1062" t="str">
        <f>IF(A208=AC16,D208,"")</f>
        <v/>
      </c>
      <c r="AD208" s="1079" t="str">
        <f>IF(A208=AC16,C208,"")</f>
        <v/>
      </c>
      <c r="AE208" s="1080" t="str">
        <f>IF(ISTEXT(AC208),AC208,(AC208/AC22)*AE22)</f>
        <v/>
      </c>
      <c r="AF208" s="1062" t="str">
        <f>IF(A208=AF16,D208,"")</f>
        <v/>
      </c>
      <c r="AG208" s="1081" t="str">
        <f>IF(A208=AF16,C208,"")</f>
        <v/>
      </c>
      <c r="AH208" s="1082" t="str">
        <f>IF(ISTEXT(AF208),AF208,(AF208/AF22)*AH22)</f>
        <v/>
      </c>
      <c r="AI208" s="1062" t="str">
        <f>IF(A208=AI16,D208,"")</f>
        <v/>
      </c>
      <c r="AJ208" s="1083" t="str">
        <f>IF(A208=AI16,C208,"")</f>
        <v/>
      </c>
      <c r="AK208" s="1084" t="str">
        <f>IF(ISTEXT(AI208),AI208,(AI208/AI22)*AK22)</f>
        <v/>
      </c>
      <c r="AL208" s="1062" t="str">
        <f>IF(A208=AL16,D208,"")</f>
        <v/>
      </c>
      <c r="AM208" s="1085" t="str">
        <f>IF(A208=AL16,C208,"")</f>
        <v/>
      </c>
      <c r="AN208" s="1086" t="str">
        <f>IF(ISTEXT(AL208),AL208,(AL208/AL22)*AN22)</f>
        <v/>
      </c>
      <c r="AO208" s="1062" t="str">
        <f>IF(A208=AO16,D208,"")</f>
        <v/>
      </c>
      <c r="AP208" s="1087" t="str">
        <f>IF(A208=AO16,C208,"")</f>
        <v/>
      </c>
      <c r="AQ208" s="1088" t="str">
        <f>IF(ISTEXT(AO208),AO208,(AO208/AO22)*AQ22)</f>
        <v/>
      </c>
      <c r="AR208" s="1062" t="str">
        <f>IF(A208=AR16,D208,"")</f>
        <v/>
      </c>
      <c r="AS208" s="1089" t="str">
        <f>IF(A208=AR16,C208,"")</f>
        <v/>
      </c>
      <c r="AT208" s="1090" t="str">
        <f>IF(ISTEXT(AR208),AR208,(AR208/AR22)*AT22)</f>
        <v/>
      </c>
      <c r="AU208" s="1062" t="str">
        <f>IF(A208=AU16,D208,"")</f>
        <v/>
      </c>
      <c r="AV208" s="1091" t="str">
        <f>IF(A208=AU16,C208,"")</f>
        <v/>
      </c>
      <c r="AW208" s="1092" t="str">
        <f>IF(ISTEXT(AU208),AU208,(AU208/AU22)*AW22)</f>
        <v/>
      </c>
    </row>
    <row r="209" spans="1:49" ht="18.75">
      <c r="A209" s="1058"/>
      <c r="B209" s="1352"/>
      <c r="C209" s="1409"/>
      <c r="D209" s="1410"/>
      <c r="E209" s="1062" t="str">
        <f>IF(A209=E16,D209,"")</f>
        <v/>
      </c>
      <c r="F209" s="1063" t="str">
        <f>IF(A209=E16,C209,"")</f>
        <v/>
      </c>
      <c r="G209" s="1064" t="str">
        <f>IF(ISTEXT(E209),E209,(E209/E22)*G22)</f>
        <v/>
      </c>
      <c r="H209" s="1062" t="str">
        <f>IF(A209=H16,D209,"")</f>
        <v/>
      </c>
      <c r="I209" s="1065" t="str">
        <f>IF(A209=H16,C209,"")</f>
        <v/>
      </c>
      <c r="J209" s="1066" t="str">
        <f>IF(ISTEXT(H209),H209,(H209/H22)*J22)</f>
        <v/>
      </c>
      <c r="K209" s="1062" t="str">
        <f>IF(A209=K16,D209,"")</f>
        <v/>
      </c>
      <c r="L209" s="1067" t="str">
        <f>IF(A209=K16,C209,"")</f>
        <v/>
      </c>
      <c r="M209" s="1068" t="str">
        <f>IF(ISTEXT(K209),K209,(K209/K22)*M22)</f>
        <v/>
      </c>
      <c r="N209" s="1062" t="str">
        <f>IF(A209=N16,D209,"")</f>
        <v/>
      </c>
      <c r="O209" s="1069" t="str">
        <f>IF(A209=N16,C209,"")</f>
        <v/>
      </c>
      <c r="P209" s="1070" t="str">
        <f>IF(ISTEXT(N209),N209,(N209/N22)*P22)</f>
        <v/>
      </c>
      <c r="Q209" s="1062" t="str">
        <f>IF(A209=Q16,D209,"")</f>
        <v/>
      </c>
      <c r="R209" s="1071" t="str">
        <f>IF(A209=Q16,C209,"")</f>
        <v/>
      </c>
      <c r="S209" s="1072" t="str">
        <f>IF(ISTEXT(Q209),Q209,(Q209/Q22)*S22)</f>
        <v/>
      </c>
      <c r="T209" s="1062" t="str">
        <f>IF(A209=T16,D209,"")</f>
        <v/>
      </c>
      <c r="U209" s="1073" t="str">
        <f>IF(A209=T16,C209,"")</f>
        <v/>
      </c>
      <c r="V209" s="1074" t="str">
        <f>IF(ISTEXT(T209),T209,(T209/T22)*V22)</f>
        <v/>
      </c>
      <c r="W209" s="1062" t="str">
        <f>IF(A209=W16,D209,"")</f>
        <v/>
      </c>
      <c r="X209" s="1075" t="str">
        <f>IF(A209=W16,C209,"")</f>
        <v/>
      </c>
      <c r="Y209" s="1076" t="str">
        <f>IF(ISTEXT(W209),W209,(W209/W22)*Y22)</f>
        <v/>
      </c>
      <c r="Z209" s="1062" t="str">
        <f>IF(A209=Z16,D209,"")</f>
        <v/>
      </c>
      <c r="AA209" s="1077" t="str">
        <f>IF(A209=Z16,C209,"")</f>
        <v/>
      </c>
      <c r="AB209" s="1078" t="str">
        <f>IF(ISTEXT(Z209),Z209,(Z209/Z22)*AB22)</f>
        <v/>
      </c>
      <c r="AC209" s="1062" t="str">
        <f>IF(A209=AC16,D209,"")</f>
        <v/>
      </c>
      <c r="AD209" s="1079" t="str">
        <f>IF(A209=AC16,C209,"")</f>
        <v/>
      </c>
      <c r="AE209" s="1080" t="str">
        <f>IF(ISTEXT(AC209),AC209,(AC209/AC22)*AE22)</f>
        <v/>
      </c>
      <c r="AF209" s="1062" t="str">
        <f>IF(A209=AF16,D209,"")</f>
        <v/>
      </c>
      <c r="AG209" s="1081" t="str">
        <f>IF(A209=AF16,C209,"")</f>
        <v/>
      </c>
      <c r="AH209" s="1082" t="str">
        <f>IF(ISTEXT(AF209),AF209,(AF209/AF22)*AH22)</f>
        <v/>
      </c>
      <c r="AI209" s="1062" t="str">
        <f>IF(A209=AI16,D209,"")</f>
        <v/>
      </c>
      <c r="AJ209" s="1083" t="str">
        <f>IF(A209=AI16,C209,"")</f>
        <v/>
      </c>
      <c r="AK209" s="1084" t="str">
        <f>IF(ISTEXT(AI209),AI209,(AI209/AI22)*AK22)</f>
        <v/>
      </c>
      <c r="AL209" s="1062" t="str">
        <f>IF(A209=AL16,D209,"")</f>
        <v/>
      </c>
      <c r="AM209" s="1085" t="str">
        <f>IF(A209=AL16,C209,"")</f>
        <v/>
      </c>
      <c r="AN209" s="1086" t="str">
        <f>IF(ISTEXT(AL209),AL209,(AL209/AL22)*AN22)</f>
        <v/>
      </c>
      <c r="AO209" s="1062" t="str">
        <f>IF(A209=AO16,D209,"")</f>
        <v/>
      </c>
      <c r="AP209" s="1087" t="str">
        <f>IF(A209=AO16,C209,"")</f>
        <v/>
      </c>
      <c r="AQ209" s="1088" t="str">
        <f>IF(ISTEXT(AO209),AO209,(AO209/AO22)*AQ22)</f>
        <v/>
      </c>
      <c r="AR209" s="1062" t="str">
        <f>IF(A209=AR16,D209,"")</f>
        <v/>
      </c>
      <c r="AS209" s="1089" t="str">
        <f>IF(A209=AR16,C209,"")</f>
        <v/>
      </c>
      <c r="AT209" s="1090" t="str">
        <f>IF(ISTEXT(AR209),AR209,(AR209/AR22)*AT22)</f>
        <v/>
      </c>
      <c r="AU209" s="1062" t="str">
        <f>IF(A209=AU16,D209,"")</f>
        <v/>
      </c>
      <c r="AV209" s="1091" t="str">
        <f>IF(A209=AU16,C209,"")</f>
        <v/>
      </c>
      <c r="AW209" s="1092" t="str">
        <f>IF(ISTEXT(AU209),AU209,(AU209/AU22)*AW22)</f>
        <v/>
      </c>
    </row>
    <row r="210" spans="1:49" ht="18.75">
      <c r="A210" s="1058"/>
      <c r="B210" s="1352"/>
      <c r="C210" s="1409"/>
      <c r="D210" s="1410"/>
      <c r="E210" s="1062" t="str">
        <f>IF(A210=E16,D210,"")</f>
        <v/>
      </c>
      <c r="F210" s="1063" t="str">
        <f>IF(A210=E16,C210,"")</f>
        <v/>
      </c>
      <c r="G210" s="1064" t="str">
        <f>IF(ISTEXT(E210),E210,(E210/E22)*G22)</f>
        <v/>
      </c>
      <c r="H210" s="1062" t="str">
        <f>IF(A210=H16,D210,"")</f>
        <v/>
      </c>
      <c r="I210" s="1065" t="str">
        <f>IF(A210=H16,C210,"")</f>
        <v/>
      </c>
      <c r="J210" s="1066" t="str">
        <f>IF(ISTEXT(H210),H210,(H210/H22)*J22)</f>
        <v/>
      </c>
      <c r="K210" s="1062" t="str">
        <f>IF(A210=K16,D210,"")</f>
        <v/>
      </c>
      <c r="L210" s="1067" t="str">
        <f>IF(A210=K16,C210,"")</f>
        <v/>
      </c>
      <c r="M210" s="1068" t="str">
        <f>IF(ISTEXT(K210),K210,(K210/K22)*M22)</f>
        <v/>
      </c>
      <c r="N210" s="1062" t="str">
        <f>IF(A210=N16,D210,"")</f>
        <v/>
      </c>
      <c r="O210" s="1069" t="str">
        <f>IF(A210=N16,C210,"")</f>
        <v/>
      </c>
      <c r="P210" s="1070" t="str">
        <f>IF(ISTEXT(N210),N210,(N210/N22)*P22)</f>
        <v/>
      </c>
      <c r="Q210" s="1062" t="str">
        <f>IF(A210=Q16,D210,"")</f>
        <v/>
      </c>
      <c r="R210" s="1071" t="str">
        <f>IF(A210=Q16,C210,"")</f>
        <v/>
      </c>
      <c r="S210" s="1072" t="str">
        <f>IF(ISTEXT(Q210),Q210,(Q210/Q22)*S22)</f>
        <v/>
      </c>
      <c r="T210" s="1062" t="str">
        <f>IF(A210=T16,D210,"")</f>
        <v/>
      </c>
      <c r="U210" s="1073" t="str">
        <f>IF(A210=T16,C210,"")</f>
        <v/>
      </c>
      <c r="V210" s="1074" t="str">
        <f>IF(ISTEXT(T210),T210,(T210/T22)*V22)</f>
        <v/>
      </c>
      <c r="W210" s="1062" t="str">
        <f>IF(A210=W16,D210,"")</f>
        <v/>
      </c>
      <c r="X210" s="1075" t="str">
        <f>IF(A210=W16,C210,"")</f>
        <v/>
      </c>
      <c r="Y210" s="1076" t="str">
        <f>IF(ISTEXT(W210),W210,(W210/W22)*Y22)</f>
        <v/>
      </c>
      <c r="Z210" s="1062" t="str">
        <f>IF(A210=Z16,D210,"")</f>
        <v/>
      </c>
      <c r="AA210" s="1077" t="str">
        <f>IF(A210=Z16,C210,"")</f>
        <v/>
      </c>
      <c r="AB210" s="1078" t="str">
        <f>IF(ISTEXT(Z210),Z210,(Z210/Z22)*AB22)</f>
        <v/>
      </c>
      <c r="AC210" s="1062" t="str">
        <f>IF(A210=AC16,D210,"")</f>
        <v/>
      </c>
      <c r="AD210" s="1079" t="str">
        <f>IF(A210=AC16,C210,"")</f>
        <v/>
      </c>
      <c r="AE210" s="1080" t="str">
        <f>IF(ISTEXT(AC210),AC210,(AC210/AC22)*AE22)</f>
        <v/>
      </c>
      <c r="AF210" s="1062" t="str">
        <f>IF(A210=AF16,D210,"")</f>
        <v/>
      </c>
      <c r="AG210" s="1081" t="str">
        <f>IF(A210=AF16,C210,"")</f>
        <v/>
      </c>
      <c r="AH210" s="1082" t="str">
        <f>IF(ISTEXT(AF210),AF210,(AF210/AF22)*AH22)</f>
        <v/>
      </c>
      <c r="AI210" s="1062" t="str">
        <f>IF(A210=AI16,D210,"")</f>
        <v/>
      </c>
      <c r="AJ210" s="1083" t="str">
        <f>IF(A210=AI16,C210,"")</f>
        <v/>
      </c>
      <c r="AK210" s="1084" t="str">
        <f>IF(ISTEXT(AI210),AI210,(AI210/AI22)*AK22)</f>
        <v/>
      </c>
      <c r="AL210" s="1062" t="str">
        <f>IF(A210=AL16,D210,"")</f>
        <v/>
      </c>
      <c r="AM210" s="1085" t="str">
        <f>IF(A210=AL16,C210,"")</f>
        <v/>
      </c>
      <c r="AN210" s="1086" t="str">
        <f>IF(ISTEXT(AL210),AL210,(AL210/AL22)*AN22)</f>
        <v/>
      </c>
      <c r="AO210" s="1062" t="str">
        <f>IF(A210=AO16,D210,"")</f>
        <v/>
      </c>
      <c r="AP210" s="1087" t="str">
        <f>IF(A210=AO16,C210,"")</f>
        <v/>
      </c>
      <c r="AQ210" s="1088" t="str">
        <f>IF(ISTEXT(AO210),AO210,(AO210/AO22)*AQ22)</f>
        <v/>
      </c>
      <c r="AR210" s="1062" t="str">
        <f>IF(A210=AR16,D210,"")</f>
        <v/>
      </c>
      <c r="AS210" s="1089" t="str">
        <f>IF(A210=AR16,C210,"")</f>
        <v/>
      </c>
      <c r="AT210" s="1090" t="str">
        <f>IF(ISTEXT(AR210),AR210,(AR210/AR22)*AT22)</f>
        <v/>
      </c>
      <c r="AU210" s="1062" t="str">
        <f>IF(A210=AU16,D210,"")</f>
        <v/>
      </c>
      <c r="AV210" s="1091" t="str">
        <f>IF(A210=AU16,C210,"")</f>
        <v/>
      </c>
      <c r="AW210" s="1092" t="str">
        <f>IF(ISTEXT(AU210),AU210,(AU210/AU22)*AW22)</f>
        <v/>
      </c>
    </row>
    <row r="211" spans="1:49" ht="18.75">
      <c r="A211" s="1058"/>
      <c r="B211" s="1352"/>
      <c r="C211" s="1409"/>
      <c r="D211" s="1410"/>
      <c r="E211" s="1062" t="str">
        <f>IF(A211=E16,D211,"")</f>
        <v/>
      </c>
      <c r="F211" s="1063" t="str">
        <f>IF(A211=E16,C211,"")</f>
        <v/>
      </c>
      <c r="G211" s="1064" t="str">
        <f>IF(ISTEXT(E211),E211,(E211/E22)*G22)</f>
        <v/>
      </c>
      <c r="H211" s="1062" t="str">
        <f>IF(A211=H16,D211,"")</f>
        <v/>
      </c>
      <c r="I211" s="1065" t="str">
        <f>IF(A211=H16,C211,"")</f>
        <v/>
      </c>
      <c r="J211" s="1066" t="str">
        <f>IF(ISTEXT(H211),H211,(H211/H22)*J22)</f>
        <v/>
      </c>
      <c r="K211" s="1062" t="str">
        <f>IF(A211=K16,D211,"")</f>
        <v/>
      </c>
      <c r="L211" s="1067" t="str">
        <f>IF(A211=K16,C211,"")</f>
        <v/>
      </c>
      <c r="M211" s="1068" t="str">
        <f>IF(ISTEXT(K211),K211,(K211/K22)*M22)</f>
        <v/>
      </c>
      <c r="N211" s="1062" t="str">
        <f>IF(A211=N16,D211,"")</f>
        <v/>
      </c>
      <c r="O211" s="1069" t="str">
        <f>IF(A211=N16,C211,"")</f>
        <v/>
      </c>
      <c r="P211" s="1070" t="str">
        <f>IF(ISTEXT(N211),N211,(N211/N22)*P22)</f>
        <v/>
      </c>
      <c r="Q211" s="1062" t="str">
        <f>IF(A211=Q16,D211,"")</f>
        <v/>
      </c>
      <c r="R211" s="1071" t="str">
        <f>IF(A211=Q16,C211,"")</f>
        <v/>
      </c>
      <c r="S211" s="1072" t="str">
        <f>IF(ISTEXT(Q211),Q211,(Q211/Q22)*S22)</f>
        <v/>
      </c>
      <c r="T211" s="1062" t="str">
        <f>IF(A211=T16,D211,"")</f>
        <v/>
      </c>
      <c r="U211" s="1073" t="str">
        <f>IF(A211=T16,C211,"")</f>
        <v/>
      </c>
      <c r="V211" s="1074" t="str">
        <f>IF(ISTEXT(T211),T211,(T211/T22)*V22)</f>
        <v/>
      </c>
      <c r="W211" s="1062" t="str">
        <f>IF(A211=W16,D211,"")</f>
        <v/>
      </c>
      <c r="X211" s="1075" t="str">
        <f>IF(A211=W16,C211,"")</f>
        <v/>
      </c>
      <c r="Y211" s="1076" t="str">
        <f>IF(ISTEXT(W211),W211,(W211/W22)*Y22)</f>
        <v/>
      </c>
      <c r="Z211" s="1062" t="str">
        <f>IF(A211=Z16,D211,"")</f>
        <v/>
      </c>
      <c r="AA211" s="1077" t="str">
        <f>IF(A211=Z16,C211,"")</f>
        <v/>
      </c>
      <c r="AB211" s="1078" t="str">
        <f>IF(ISTEXT(Z211),Z211,(Z211/Z22)*AB22)</f>
        <v/>
      </c>
      <c r="AC211" s="1062" t="str">
        <f>IF(A211=AC16,D211,"")</f>
        <v/>
      </c>
      <c r="AD211" s="1079" t="str">
        <f>IF(A211=AC16,C211,"")</f>
        <v/>
      </c>
      <c r="AE211" s="1080" t="str">
        <f>IF(ISTEXT(AC211),AC211,(AC211/AC22)*AE22)</f>
        <v/>
      </c>
      <c r="AF211" s="1062" t="str">
        <f>IF(A211=AF16,D211,"")</f>
        <v/>
      </c>
      <c r="AG211" s="1081" t="str">
        <f>IF(A211=AF16,C211,"")</f>
        <v/>
      </c>
      <c r="AH211" s="1082" t="str">
        <f>IF(ISTEXT(AF211),AF211,(AF211/AF22)*AH22)</f>
        <v/>
      </c>
      <c r="AI211" s="1062" t="str">
        <f>IF(A211=AI16,D211,"")</f>
        <v/>
      </c>
      <c r="AJ211" s="1083" t="str">
        <f>IF(A211=AI16,C211,"")</f>
        <v/>
      </c>
      <c r="AK211" s="1084" t="str">
        <f>IF(ISTEXT(AI211),AI211,(AI211/AI22)*AK22)</f>
        <v/>
      </c>
      <c r="AL211" s="1062" t="str">
        <f>IF(A211=AL16,D211,"")</f>
        <v/>
      </c>
      <c r="AM211" s="1085" t="str">
        <f>IF(A211=AL16,C211,"")</f>
        <v/>
      </c>
      <c r="AN211" s="1086" t="str">
        <f>IF(ISTEXT(AL211),AL211,(AL211/AL22)*AN22)</f>
        <v/>
      </c>
      <c r="AO211" s="1062" t="str">
        <f>IF(A211=AO16,D211,"")</f>
        <v/>
      </c>
      <c r="AP211" s="1087" t="str">
        <f>IF(A211=AO16,C211,"")</f>
        <v/>
      </c>
      <c r="AQ211" s="1088" t="str">
        <f>IF(ISTEXT(AO211),AO211,(AO211/AO22)*AQ22)</f>
        <v/>
      </c>
      <c r="AR211" s="1062" t="str">
        <f>IF(A211=AR16,D211,"")</f>
        <v/>
      </c>
      <c r="AS211" s="1089" t="str">
        <f>IF(A211=AR16,C211,"")</f>
        <v/>
      </c>
      <c r="AT211" s="1090" t="str">
        <f>IF(ISTEXT(AR211),AR211,(AR211/AR22)*AT22)</f>
        <v/>
      </c>
      <c r="AU211" s="1062" t="str">
        <f>IF(A211=AU16,D211,"")</f>
        <v/>
      </c>
      <c r="AV211" s="1091" t="str">
        <f>IF(A211=AU16,C211,"")</f>
        <v/>
      </c>
      <c r="AW211" s="1092" t="str">
        <f>IF(ISTEXT(AU211),AU211,(AU211/AU22)*AW22)</f>
        <v/>
      </c>
    </row>
    <row r="212" spans="1:49" ht="18.75">
      <c r="A212" s="1058"/>
      <c r="B212" s="1352"/>
      <c r="C212" s="1409"/>
      <c r="D212" s="1410"/>
      <c r="E212" s="1062" t="str">
        <f>IF(A212=E16,D212,"")</f>
        <v/>
      </c>
      <c r="F212" s="1063" t="str">
        <f>IF(A212=E16,C212,"")</f>
        <v/>
      </c>
      <c r="G212" s="1064" t="str">
        <f>IF(ISTEXT(E212),E212,(E212/E22)*G22)</f>
        <v/>
      </c>
      <c r="H212" s="1062" t="str">
        <f>IF(A212=H16,D212,"")</f>
        <v/>
      </c>
      <c r="I212" s="1065" t="str">
        <f>IF(A212=H16,C212,"")</f>
        <v/>
      </c>
      <c r="J212" s="1066" t="str">
        <f>IF(ISTEXT(H212),H212,(H212/H22)*J22)</f>
        <v/>
      </c>
      <c r="K212" s="1062" t="str">
        <f>IF(A212=K16,D212,"")</f>
        <v/>
      </c>
      <c r="L212" s="1067" t="str">
        <f>IF(A212=K16,C212,"")</f>
        <v/>
      </c>
      <c r="M212" s="1068" t="str">
        <f>IF(ISTEXT(K212),K212,(K212/K22)*M22)</f>
        <v/>
      </c>
      <c r="N212" s="1062" t="str">
        <f>IF(A212=N16,D212,"")</f>
        <v/>
      </c>
      <c r="O212" s="1069" t="str">
        <f>IF(A212=N16,C212,"")</f>
        <v/>
      </c>
      <c r="P212" s="1070" t="str">
        <f>IF(ISTEXT(N212),N212,(N212/N22)*P22)</f>
        <v/>
      </c>
      <c r="Q212" s="1062" t="str">
        <f>IF(A212=Q16,D212,"")</f>
        <v/>
      </c>
      <c r="R212" s="1071" t="str">
        <f>IF(A212=Q16,C212,"")</f>
        <v/>
      </c>
      <c r="S212" s="1072" t="str">
        <f>IF(ISTEXT(Q212),Q212,(Q212/Q22)*S22)</f>
        <v/>
      </c>
      <c r="T212" s="1062" t="str">
        <f>IF(A212=T16,D212,"")</f>
        <v/>
      </c>
      <c r="U212" s="1073" t="str">
        <f>IF(A212=T16,C212,"")</f>
        <v/>
      </c>
      <c r="V212" s="1074" t="str">
        <f>IF(ISTEXT(T212),T212,(T212/T22)*V22)</f>
        <v/>
      </c>
      <c r="W212" s="1062" t="str">
        <f>IF(A212=W16,D212,"")</f>
        <v/>
      </c>
      <c r="X212" s="1075" t="str">
        <f>IF(A212=W16,C212,"")</f>
        <v/>
      </c>
      <c r="Y212" s="1076" t="str">
        <f>IF(ISTEXT(W212),W212,(W212/W22)*Y22)</f>
        <v/>
      </c>
      <c r="Z212" s="1062" t="str">
        <f>IF(A212=Z16,D212,"")</f>
        <v/>
      </c>
      <c r="AA212" s="1077" t="str">
        <f>IF(A212=Z16,C212,"")</f>
        <v/>
      </c>
      <c r="AB212" s="1078" t="str">
        <f>IF(ISTEXT(Z212),Z212,(Z212/Z22)*AB22)</f>
        <v/>
      </c>
      <c r="AC212" s="1062" t="str">
        <f>IF(A212=AC16,D212,"")</f>
        <v/>
      </c>
      <c r="AD212" s="1079" t="str">
        <f>IF(A212=AC16,C212,"")</f>
        <v/>
      </c>
      <c r="AE212" s="1080" t="str">
        <f>IF(ISTEXT(AC212),AC212,(AC212/AC22)*AE22)</f>
        <v/>
      </c>
      <c r="AF212" s="1062" t="str">
        <f>IF(A212=AF16,D212,"")</f>
        <v/>
      </c>
      <c r="AG212" s="1081" t="str">
        <f>IF(A212=AF16,C212,"")</f>
        <v/>
      </c>
      <c r="AH212" s="1082" t="str">
        <f>IF(ISTEXT(AF212),AF212,(AF212/AF22)*AH22)</f>
        <v/>
      </c>
      <c r="AI212" s="1062" t="str">
        <f>IF(A212=AI16,D212,"")</f>
        <v/>
      </c>
      <c r="AJ212" s="1083" t="str">
        <f>IF(A212=AI16,C212,"")</f>
        <v/>
      </c>
      <c r="AK212" s="1084" t="str">
        <f>IF(ISTEXT(AI212),AI212,(AI212/AI22)*AK22)</f>
        <v/>
      </c>
      <c r="AL212" s="1062" t="str">
        <f>IF(A212=AL16,D212,"")</f>
        <v/>
      </c>
      <c r="AM212" s="1085" t="str">
        <f>IF(A212=AL16,C212,"")</f>
        <v/>
      </c>
      <c r="AN212" s="1086" t="str">
        <f>IF(ISTEXT(AL212),AL212,(AL212/AL22)*AN22)</f>
        <v/>
      </c>
      <c r="AO212" s="1062" t="str">
        <f>IF(A212=AO16,D212,"")</f>
        <v/>
      </c>
      <c r="AP212" s="1087" t="str">
        <f>IF(A212=AO16,C212,"")</f>
        <v/>
      </c>
      <c r="AQ212" s="1088" t="str">
        <f>IF(ISTEXT(AO212),AO212,(AO212/AO22)*AQ22)</f>
        <v/>
      </c>
      <c r="AR212" s="1062" t="str">
        <f>IF(A212=AR16,D212,"")</f>
        <v/>
      </c>
      <c r="AS212" s="1089" t="str">
        <f>IF(A212=AR16,C212,"")</f>
        <v/>
      </c>
      <c r="AT212" s="1090" t="str">
        <f>IF(ISTEXT(AR212),AR212,(AR212/AR22)*AT22)</f>
        <v/>
      </c>
      <c r="AU212" s="1062" t="str">
        <f>IF(A212=AU16,D212,"")</f>
        <v/>
      </c>
      <c r="AV212" s="1091" t="str">
        <f>IF(A212=AU16,C212,"")</f>
        <v/>
      </c>
      <c r="AW212" s="1092" t="str">
        <f>IF(ISTEXT(AU212),AU212,(AU212/AU22)*AW22)</f>
        <v/>
      </c>
    </row>
    <row r="213" spans="1:49" ht="18.75">
      <c r="A213" s="1058"/>
      <c r="B213" s="1352"/>
      <c r="C213" s="1409"/>
      <c r="D213" s="1410"/>
      <c r="E213" s="1062" t="str">
        <f>IF(A213=E16,D213,"")</f>
        <v/>
      </c>
      <c r="F213" s="1063" t="str">
        <f>IF(A213=E16,C213,"")</f>
        <v/>
      </c>
      <c r="G213" s="1064" t="str">
        <f>IF(ISTEXT(E213),E213,(E213/E22)*G22)</f>
        <v/>
      </c>
      <c r="H213" s="1062" t="str">
        <f>IF(A213=H16,D213,"")</f>
        <v/>
      </c>
      <c r="I213" s="1065" t="str">
        <f>IF(A213=H16,C213,"")</f>
        <v/>
      </c>
      <c r="J213" s="1066" t="str">
        <f>IF(ISTEXT(H213),H213,(H213/H22)*J22)</f>
        <v/>
      </c>
      <c r="K213" s="1062" t="str">
        <f>IF(A213=K16,D213,"")</f>
        <v/>
      </c>
      <c r="L213" s="1067" t="str">
        <f>IF(A213=K16,C213,"")</f>
        <v/>
      </c>
      <c r="M213" s="1068" t="str">
        <f>IF(ISTEXT(K213),K213,(K213/K22)*M22)</f>
        <v/>
      </c>
      <c r="N213" s="1062" t="str">
        <f>IF(A213=N16,D213,"")</f>
        <v/>
      </c>
      <c r="O213" s="1069" t="str">
        <f>IF(A213=N16,C213,"")</f>
        <v/>
      </c>
      <c r="P213" s="1070" t="str">
        <f>IF(ISTEXT(N213),N213,(N213/N22)*P22)</f>
        <v/>
      </c>
      <c r="Q213" s="1062" t="str">
        <f>IF(A213=Q16,D213,"")</f>
        <v/>
      </c>
      <c r="R213" s="1071" t="str">
        <f>IF(A213=Q16,C213,"")</f>
        <v/>
      </c>
      <c r="S213" s="1072" t="str">
        <f>IF(ISTEXT(Q213),Q213,(Q213/Q22)*S22)</f>
        <v/>
      </c>
      <c r="T213" s="1062" t="str">
        <f>IF(A213=T16,D213,"")</f>
        <v/>
      </c>
      <c r="U213" s="1073" t="str">
        <f>IF(A213=T16,C213,"")</f>
        <v/>
      </c>
      <c r="V213" s="1074" t="str">
        <f>IF(ISTEXT(T213),T213,(T213/T22)*V22)</f>
        <v/>
      </c>
      <c r="W213" s="1062" t="str">
        <f>IF(A213=W16,D213,"")</f>
        <v/>
      </c>
      <c r="X213" s="1075" t="str">
        <f>IF(A213=W16,C213,"")</f>
        <v/>
      </c>
      <c r="Y213" s="1076" t="str">
        <f>IF(ISTEXT(W213),W213,(W213/W22)*Y22)</f>
        <v/>
      </c>
      <c r="Z213" s="1062" t="str">
        <f>IF(A213=Z16,D213,"")</f>
        <v/>
      </c>
      <c r="AA213" s="1077" t="str">
        <f>IF(A213=Z16,C213,"")</f>
        <v/>
      </c>
      <c r="AB213" s="1078" t="str">
        <f>IF(ISTEXT(Z213),Z213,(Z213/Z22)*AB22)</f>
        <v/>
      </c>
      <c r="AC213" s="1062" t="str">
        <f>IF(A213=AC16,D213,"")</f>
        <v/>
      </c>
      <c r="AD213" s="1079" t="str">
        <f>IF(A213=AC16,C213,"")</f>
        <v/>
      </c>
      <c r="AE213" s="1080" t="str">
        <f>IF(ISTEXT(AC213),AC213,(AC213/AC22)*AE22)</f>
        <v/>
      </c>
      <c r="AF213" s="1062" t="str">
        <f>IF(A213=AF16,D213,"")</f>
        <v/>
      </c>
      <c r="AG213" s="1081" t="str">
        <f>IF(A213=AF16,C213,"")</f>
        <v/>
      </c>
      <c r="AH213" s="1082" t="str">
        <f>IF(ISTEXT(AF213),AF213,(AF213/AF22)*AH22)</f>
        <v/>
      </c>
      <c r="AI213" s="1062" t="str">
        <f>IF(A213=AI16,D213,"")</f>
        <v/>
      </c>
      <c r="AJ213" s="1083" t="str">
        <f>IF(A213=AI16,C213,"")</f>
        <v/>
      </c>
      <c r="AK213" s="1084" t="str">
        <f>IF(ISTEXT(AI213),AI213,(AI213/AI22)*AK22)</f>
        <v/>
      </c>
      <c r="AL213" s="1062" t="str">
        <f>IF(A213=AL16,D213,"")</f>
        <v/>
      </c>
      <c r="AM213" s="1085" t="str">
        <f>IF(A213=AL16,C213,"")</f>
        <v/>
      </c>
      <c r="AN213" s="1086" t="str">
        <f>IF(ISTEXT(AL213),AL213,(AL213/AL22)*AN22)</f>
        <v/>
      </c>
      <c r="AO213" s="1062" t="str">
        <f>IF(A213=AO16,D213,"")</f>
        <v/>
      </c>
      <c r="AP213" s="1087" t="str">
        <f>IF(A213=AO16,C213,"")</f>
        <v/>
      </c>
      <c r="AQ213" s="1088" t="str">
        <f>IF(ISTEXT(AO213),AO213,(AO213/AO22)*AQ22)</f>
        <v/>
      </c>
      <c r="AR213" s="1062" t="str">
        <f>IF(A213=AR16,D213,"")</f>
        <v/>
      </c>
      <c r="AS213" s="1089" t="str">
        <f>IF(A213=AR16,C213,"")</f>
        <v/>
      </c>
      <c r="AT213" s="1090" t="str">
        <f>IF(ISTEXT(AR213),AR213,(AR213/AR22)*AT22)</f>
        <v/>
      </c>
      <c r="AU213" s="1062" t="str">
        <f>IF(A213=AU16,D213,"")</f>
        <v/>
      </c>
      <c r="AV213" s="1091" t="str">
        <f>IF(A213=AU16,C213,"")</f>
        <v/>
      </c>
      <c r="AW213" s="1092" t="str">
        <f>IF(ISTEXT(AU213),AU213,(AU213/AU22)*AW22)</f>
        <v/>
      </c>
    </row>
    <row r="214" spans="1:49" ht="18.75">
      <c r="A214" s="1058"/>
      <c r="B214" s="1352"/>
      <c r="C214" s="1409"/>
      <c r="D214" s="1410"/>
      <c r="E214" s="1062" t="str">
        <f>IF(A214=E16,D214,"")</f>
        <v/>
      </c>
      <c r="F214" s="1063" t="str">
        <f>IF(A214=E16,C214,"")</f>
        <v/>
      </c>
      <c r="G214" s="1064" t="str">
        <f>IF(ISTEXT(E214),E214,(E214/E22)*G22)</f>
        <v/>
      </c>
      <c r="H214" s="1062" t="str">
        <f>IF(A214=H16,D214,"")</f>
        <v/>
      </c>
      <c r="I214" s="1065" t="str">
        <f>IF(A214=H16,C214,"")</f>
        <v/>
      </c>
      <c r="J214" s="1066" t="str">
        <f>IF(ISTEXT(H214),H214,(H214/H22)*J22)</f>
        <v/>
      </c>
      <c r="K214" s="1062" t="str">
        <f>IF(A214=K16,D214,"")</f>
        <v/>
      </c>
      <c r="L214" s="1067" t="str">
        <f>IF(A214=K16,C214,"")</f>
        <v/>
      </c>
      <c r="M214" s="1068" t="str">
        <f>IF(ISTEXT(K214),K214,(K214/K22)*M22)</f>
        <v/>
      </c>
      <c r="N214" s="1062" t="str">
        <f>IF(A214=N16,D214,"")</f>
        <v/>
      </c>
      <c r="O214" s="1069" t="str">
        <f>IF(A214=N16,C214,"")</f>
        <v/>
      </c>
      <c r="P214" s="1070" t="str">
        <f>IF(ISTEXT(N214),N214,(N214/N22)*P22)</f>
        <v/>
      </c>
      <c r="Q214" s="1062" t="str">
        <f>IF(A214=Q16,D214,"")</f>
        <v/>
      </c>
      <c r="R214" s="1071" t="str">
        <f>IF(A214=Q16,C214,"")</f>
        <v/>
      </c>
      <c r="S214" s="1072" t="str">
        <f>IF(ISTEXT(Q214),Q214,(Q214/Q22)*S22)</f>
        <v/>
      </c>
      <c r="T214" s="1062" t="str">
        <f>IF(A214=T16,D214,"")</f>
        <v/>
      </c>
      <c r="U214" s="1073" t="str">
        <f>IF(A214=T16,C214,"")</f>
        <v/>
      </c>
      <c r="V214" s="1074" t="str">
        <f>IF(ISTEXT(T214),T214,(T214/T22)*V22)</f>
        <v/>
      </c>
      <c r="W214" s="1062" t="str">
        <f>IF(A214=W16,D214,"")</f>
        <v/>
      </c>
      <c r="X214" s="1075" t="str">
        <f>IF(A214=W16,C214,"")</f>
        <v/>
      </c>
      <c r="Y214" s="1076" t="str">
        <f>IF(ISTEXT(W214),W214,(W214/W22)*Y22)</f>
        <v/>
      </c>
      <c r="Z214" s="1062" t="str">
        <f>IF(A214=Z16,D214,"")</f>
        <v/>
      </c>
      <c r="AA214" s="1077" t="str">
        <f>IF(A214=Z16,C214,"")</f>
        <v/>
      </c>
      <c r="AB214" s="1078" t="str">
        <f>IF(ISTEXT(Z214),Z214,(Z214/Z22)*AB22)</f>
        <v/>
      </c>
      <c r="AC214" s="1062" t="str">
        <f>IF(A214=AC16,D214,"")</f>
        <v/>
      </c>
      <c r="AD214" s="1079" t="str">
        <f>IF(A214=AC16,C214,"")</f>
        <v/>
      </c>
      <c r="AE214" s="1080" t="str">
        <f>IF(ISTEXT(AC214),AC214,(AC214/AC22)*AE22)</f>
        <v/>
      </c>
      <c r="AF214" s="1062" t="str">
        <f>IF(A214=AF16,D214,"")</f>
        <v/>
      </c>
      <c r="AG214" s="1081" t="str">
        <f>IF(A214=AF16,C214,"")</f>
        <v/>
      </c>
      <c r="AH214" s="1082" t="str">
        <f>IF(ISTEXT(AF214),AF214,(AF214/AF22)*AH22)</f>
        <v/>
      </c>
      <c r="AI214" s="1062" t="str">
        <f>IF(A214=AI16,D214,"")</f>
        <v/>
      </c>
      <c r="AJ214" s="1083" t="str">
        <f>IF(A214=AI16,C214,"")</f>
        <v/>
      </c>
      <c r="AK214" s="1084" t="str">
        <f>IF(ISTEXT(AI214),AI214,(AI214/AI22)*AK22)</f>
        <v/>
      </c>
      <c r="AL214" s="1062" t="str">
        <f>IF(A214=AL16,D214,"")</f>
        <v/>
      </c>
      <c r="AM214" s="1085" t="str">
        <f>IF(A214=AL16,C214,"")</f>
        <v/>
      </c>
      <c r="AN214" s="1086" t="str">
        <f>IF(ISTEXT(AL214),AL214,(AL214/AL22)*AN22)</f>
        <v/>
      </c>
      <c r="AO214" s="1062" t="str">
        <f>IF(A214=AO16,D214,"")</f>
        <v/>
      </c>
      <c r="AP214" s="1087" t="str">
        <f>IF(A214=AO16,C214,"")</f>
        <v/>
      </c>
      <c r="AQ214" s="1088" t="str">
        <f>IF(ISTEXT(AO214),AO214,(AO214/AO22)*AQ22)</f>
        <v/>
      </c>
      <c r="AR214" s="1062" t="str">
        <f>IF(A214=AR16,D214,"")</f>
        <v/>
      </c>
      <c r="AS214" s="1089" t="str">
        <f>IF(A214=AR16,C214,"")</f>
        <v/>
      </c>
      <c r="AT214" s="1090" t="str">
        <f>IF(ISTEXT(AR214),AR214,(AR214/AR22)*AT22)</f>
        <v/>
      </c>
      <c r="AU214" s="1062" t="str">
        <f>IF(A214=AU16,D214,"")</f>
        <v/>
      </c>
      <c r="AV214" s="1091" t="str">
        <f>IF(A214=AU16,C214,"")</f>
        <v/>
      </c>
      <c r="AW214" s="1092" t="str">
        <f>IF(ISTEXT(AU214),AU214,(AU214/AU22)*AW22)</f>
        <v/>
      </c>
    </row>
    <row r="215" spans="1:49" ht="18.75">
      <c r="A215" s="1058"/>
      <c r="B215" s="1352"/>
      <c r="C215" s="1409"/>
      <c r="D215" s="1410"/>
      <c r="E215" s="1062" t="str">
        <f>IF(A215=E16,D215,"")</f>
        <v/>
      </c>
      <c r="F215" s="1063" t="str">
        <f>IF(A215=E16,C215,"")</f>
        <v/>
      </c>
      <c r="G215" s="1064" t="str">
        <f>IF(ISTEXT(E215),E215,(E215/E22)*G22)</f>
        <v/>
      </c>
      <c r="H215" s="1062" t="str">
        <f>IF(A215=H16,D215,"")</f>
        <v/>
      </c>
      <c r="I215" s="1065" t="str">
        <f>IF(A215=H16,C215,"")</f>
        <v/>
      </c>
      <c r="J215" s="1066" t="str">
        <f>IF(ISTEXT(H215),H215,(H215/H22)*J22)</f>
        <v/>
      </c>
      <c r="K215" s="1062" t="str">
        <f>IF(A215=K16,D215,"")</f>
        <v/>
      </c>
      <c r="L215" s="1067" t="str">
        <f>IF(A215=K16,C215,"")</f>
        <v/>
      </c>
      <c r="M215" s="1068" t="str">
        <f>IF(ISTEXT(K215),K215,(K215/K22)*M22)</f>
        <v/>
      </c>
      <c r="N215" s="1062" t="str">
        <f>IF(A215=N16,D215,"")</f>
        <v/>
      </c>
      <c r="O215" s="1069" t="str">
        <f>IF(A215=N16,C215,"")</f>
        <v/>
      </c>
      <c r="P215" s="1070" t="str">
        <f>IF(ISTEXT(N215),N215,(N215/N22)*P22)</f>
        <v/>
      </c>
      <c r="Q215" s="1062" t="str">
        <f>IF(A215=Q16,D215,"")</f>
        <v/>
      </c>
      <c r="R215" s="1071" t="str">
        <f>IF(A215=Q16,C215,"")</f>
        <v/>
      </c>
      <c r="S215" s="1072" t="str">
        <f>IF(ISTEXT(Q215),Q215,(Q215/Q22)*S22)</f>
        <v/>
      </c>
      <c r="T215" s="1062" t="str">
        <f>IF(A215=T16,D215,"")</f>
        <v/>
      </c>
      <c r="U215" s="1073" t="str">
        <f>IF(A215=T16,C215,"")</f>
        <v/>
      </c>
      <c r="V215" s="1074" t="str">
        <f>IF(ISTEXT(T215),T215,(T215/T22)*V22)</f>
        <v/>
      </c>
      <c r="W215" s="1062" t="str">
        <f>IF(A215=W16,D215,"")</f>
        <v/>
      </c>
      <c r="X215" s="1075" t="str">
        <f>IF(A215=W16,C215,"")</f>
        <v/>
      </c>
      <c r="Y215" s="1076" t="str">
        <f>IF(ISTEXT(W215),W215,(W215/W22)*Y22)</f>
        <v/>
      </c>
      <c r="Z215" s="1062" t="str">
        <f>IF(A215=Z16,D215,"")</f>
        <v/>
      </c>
      <c r="AA215" s="1077" t="str">
        <f>IF(A215=Z16,C215,"")</f>
        <v/>
      </c>
      <c r="AB215" s="1078" t="str">
        <f>IF(ISTEXT(Z215),Z215,(Z215/Z22)*AB22)</f>
        <v/>
      </c>
      <c r="AC215" s="1062" t="str">
        <f>IF(A215=AC16,D215,"")</f>
        <v/>
      </c>
      <c r="AD215" s="1079" t="str">
        <f>IF(A215=AC16,C215,"")</f>
        <v/>
      </c>
      <c r="AE215" s="1080" t="str">
        <f>IF(ISTEXT(AC215),AC215,(AC215/AC22)*AE22)</f>
        <v/>
      </c>
      <c r="AF215" s="1062" t="str">
        <f>IF(A215=AF16,D215,"")</f>
        <v/>
      </c>
      <c r="AG215" s="1081" t="str">
        <f>IF(A215=AF16,C215,"")</f>
        <v/>
      </c>
      <c r="AH215" s="1082" t="str">
        <f>IF(ISTEXT(AF215),AF215,(AF215/AF22)*AH22)</f>
        <v/>
      </c>
      <c r="AI215" s="1062" t="str">
        <f>IF(A215=AI16,D215,"")</f>
        <v/>
      </c>
      <c r="AJ215" s="1083" t="str">
        <f>IF(A215=AI16,C215,"")</f>
        <v/>
      </c>
      <c r="AK215" s="1084" t="str">
        <f>IF(ISTEXT(AI215),AI215,(AI215/AI22)*AK22)</f>
        <v/>
      </c>
      <c r="AL215" s="1062" t="str">
        <f>IF(A215=AL16,D215,"")</f>
        <v/>
      </c>
      <c r="AM215" s="1085" t="str">
        <f>IF(A215=AL16,C215,"")</f>
        <v/>
      </c>
      <c r="AN215" s="1086" t="str">
        <f>IF(ISTEXT(AL215),AL215,(AL215/AL22)*AN22)</f>
        <v/>
      </c>
      <c r="AO215" s="1062" t="str">
        <f>IF(A215=AO16,D215,"")</f>
        <v/>
      </c>
      <c r="AP215" s="1087" t="str">
        <f>IF(A215=AO16,C215,"")</f>
        <v/>
      </c>
      <c r="AQ215" s="1088" t="str">
        <f>IF(ISTEXT(AO215),AO215,(AO215/AO22)*AQ22)</f>
        <v/>
      </c>
      <c r="AR215" s="1062" t="str">
        <f>IF(A215=AR16,D215,"")</f>
        <v/>
      </c>
      <c r="AS215" s="1089" t="str">
        <f>IF(A215=AR16,C215,"")</f>
        <v/>
      </c>
      <c r="AT215" s="1090" t="str">
        <f>IF(ISTEXT(AR215),AR215,(AR215/AR22)*AT22)</f>
        <v/>
      </c>
      <c r="AU215" s="1062" t="str">
        <f>IF(A215=AU16,D215,"")</f>
        <v/>
      </c>
      <c r="AV215" s="1091" t="str">
        <f>IF(A215=AU16,C215,"")</f>
        <v/>
      </c>
      <c r="AW215" s="1092" t="str">
        <f>IF(ISTEXT(AU215),AU215,(AU215/AU22)*AW22)</f>
        <v/>
      </c>
    </row>
    <row r="216" spans="1:49" ht="18.75">
      <c r="A216" s="1058"/>
      <c r="B216" s="1352"/>
      <c r="C216" s="1409"/>
      <c r="D216" s="1410"/>
      <c r="E216" s="1062" t="str">
        <f>IF(A216=E16,D216,"")</f>
        <v/>
      </c>
      <c r="F216" s="1063" t="str">
        <f>IF(A216=E16,C216,"")</f>
        <v/>
      </c>
      <c r="G216" s="1064" t="str">
        <f>IF(ISTEXT(E216),E216,(E216/E22)*G22)</f>
        <v/>
      </c>
      <c r="H216" s="1062" t="str">
        <f>IF(A216=H16,D216,"")</f>
        <v/>
      </c>
      <c r="I216" s="1065" t="str">
        <f>IF(A216=H16,C216,"")</f>
        <v/>
      </c>
      <c r="J216" s="1066" t="str">
        <f>IF(ISTEXT(H216),H216,(H216/H22)*J22)</f>
        <v/>
      </c>
      <c r="K216" s="1062" t="str">
        <f>IF(A216=K16,D216,"")</f>
        <v/>
      </c>
      <c r="L216" s="1067" t="str">
        <f>IF(A216=K16,C216,"")</f>
        <v/>
      </c>
      <c r="M216" s="1068" t="str">
        <f>IF(ISTEXT(K216),K216,(K216/K22)*M22)</f>
        <v/>
      </c>
      <c r="N216" s="1062" t="str">
        <f>IF(A216=N16,D216,"")</f>
        <v/>
      </c>
      <c r="O216" s="1069" t="str">
        <f>IF(A216=N16,C216,"")</f>
        <v/>
      </c>
      <c r="P216" s="1070" t="str">
        <f>IF(ISTEXT(N216),N216,(N216/N22)*P22)</f>
        <v/>
      </c>
      <c r="Q216" s="1062" t="str">
        <f>IF(A216=Q16,D216,"")</f>
        <v/>
      </c>
      <c r="R216" s="1071" t="str">
        <f>IF(A216=Q16,C216,"")</f>
        <v/>
      </c>
      <c r="S216" s="1072" t="str">
        <f>IF(ISTEXT(Q216),Q216,(Q216/Q22)*S22)</f>
        <v/>
      </c>
      <c r="T216" s="1062" t="str">
        <f>IF(A216=T16,D216,"")</f>
        <v/>
      </c>
      <c r="U216" s="1073" t="str">
        <f>IF(A216=T16,C216,"")</f>
        <v/>
      </c>
      <c r="V216" s="1074" t="str">
        <f>IF(ISTEXT(T216),T216,(T216/T22)*V22)</f>
        <v/>
      </c>
      <c r="W216" s="1062" t="str">
        <f>IF(A216=W16,D216,"")</f>
        <v/>
      </c>
      <c r="X216" s="1075" t="str">
        <f>IF(A216=W16,C216,"")</f>
        <v/>
      </c>
      <c r="Y216" s="1076" t="str">
        <f>IF(ISTEXT(W216),W216,(W216/W22)*Y22)</f>
        <v/>
      </c>
      <c r="Z216" s="1062" t="str">
        <f>IF(A216=Z16,D216,"")</f>
        <v/>
      </c>
      <c r="AA216" s="1077" t="str">
        <f>IF(A216=Z16,C216,"")</f>
        <v/>
      </c>
      <c r="AB216" s="1078" t="str">
        <f>IF(ISTEXT(Z216),Z216,(Z216/Z22)*AB22)</f>
        <v/>
      </c>
      <c r="AC216" s="1062" t="str">
        <f>IF(A216=AC16,D216,"")</f>
        <v/>
      </c>
      <c r="AD216" s="1079" t="str">
        <f>IF(A216=AC16,C216,"")</f>
        <v/>
      </c>
      <c r="AE216" s="1080" t="str">
        <f>IF(ISTEXT(AC216),AC216,(AC216/AC22)*AE22)</f>
        <v/>
      </c>
      <c r="AF216" s="1062" t="str">
        <f>IF(A216=AF16,D216,"")</f>
        <v/>
      </c>
      <c r="AG216" s="1081" t="str">
        <f>IF(A216=AF16,C216,"")</f>
        <v/>
      </c>
      <c r="AH216" s="1082" t="str">
        <f>IF(ISTEXT(AF216),AF216,(AF216/AF22)*AH22)</f>
        <v/>
      </c>
      <c r="AI216" s="1062" t="str">
        <f>IF(A216=AI16,D216,"")</f>
        <v/>
      </c>
      <c r="AJ216" s="1083" t="str">
        <f>IF(A216=AI16,C216,"")</f>
        <v/>
      </c>
      <c r="AK216" s="1084" t="str">
        <f>IF(ISTEXT(AI216),AI216,(AI216/AI22)*AK22)</f>
        <v/>
      </c>
      <c r="AL216" s="1062" t="str">
        <f>IF(A216=AL16,D216,"")</f>
        <v/>
      </c>
      <c r="AM216" s="1085" t="str">
        <f>IF(A216=AL16,C216,"")</f>
        <v/>
      </c>
      <c r="AN216" s="1086" t="str">
        <f>IF(ISTEXT(AL216),AL216,(AL216/AL22)*AN22)</f>
        <v/>
      </c>
      <c r="AO216" s="1062" t="str">
        <f>IF(A216=AO16,D216,"")</f>
        <v/>
      </c>
      <c r="AP216" s="1087" t="str">
        <f>IF(A216=AO16,C216,"")</f>
        <v/>
      </c>
      <c r="AQ216" s="1088" t="str">
        <f>IF(ISTEXT(AO216),AO216,(AO216/AO22)*AQ22)</f>
        <v/>
      </c>
      <c r="AR216" s="1062" t="str">
        <f>IF(A216=AR16,D216,"")</f>
        <v/>
      </c>
      <c r="AS216" s="1089" t="str">
        <f>IF(A216=AR16,C216,"")</f>
        <v/>
      </c>
      <c r="AT216" s="1090" t="str">
        <f>IF(ISTEXT(AR216),AR216,(AR216/AR22)*AT22)</f>
        <v/>
      </c>
      <c r="AU216" s="1062" t="str">
        <f>IF(A216=AU16,D216,"")</f>
        <v/>
      </c>
      <c r="AV216" s="1091" t="str">
        <f>IF(A216=AU16,C216,"")</f>
        <v/>
      </c>
      <c r="AW216" s="1092" t="str">
        <f>IF(ISTEXT(AU216),AU216,(AU216/AU22)*AW22)</f>
        <v/>
      </c>
    </row>
    <row r="217" spans="1:49" ht="18.75">
      <c r="A217" s="1058"/>
      <c r="B217" s="1352"/>
      <c r="C217" s="1409"/>
      <c r="D217" s="1410"/>
      <c r="E217" s="1062" t="str">
        <f>IF(A217=E16,D217,"")</f>
        <v/>
      </c>
      <c r="F217" s="1063" t="str">
        <f>IF(A217=E16,C217,"")</f>
        <v/>
      </c>
      <c r="G217" s="1064" t="str">
        <f>IF(ISTEXT(E217),E217,(E217/E22)*G22)</f>
        <v/>
      </c>
      <c r="H217" s="1062" t="str">
        <f>IF(A217=H16,D217,"")</f>
        <v/>
      </c>
      <c r="I217" s="1065" t="str">
        <f>IF(A217=H16,C217,"")</f>
        <v/>
      </c>
      <c r="J217" s="1066" t="str">
        <f>IF(ISTEXT(H217),H217,(H217/H22)*J22)</f>
        <v/>
      </c>
      <c r="K217" s="1062" t="str">
        <f>IF(A217=K16,D217,"")</f>
        <v/>
      </c>
      <c r="L217" s="1067" t="str">
        <f>IF(A217=K16,C217,"")</f>
        <v/>
      </c>
      <c r="M217" s="1068" t="str">
        <f>IF(ISTEXT(K217),K217,(K217/K22)*M22)</f>
        <v/>
      </c>
      <c r="N217" s="1062" t="str">
        <f>IF(A217=N16,D217,"")</f>
        <v/>
      </c>
      <c r="O217" s="1069" t="str">
        <f>IF(A217=N16,C217,"")</f>
        <v/>
      </c>
      <c r="P217" s="1070" t="str">
        <f>IF(ISTEXT(N217),N217,(N217/N22)*P22)</f>
        <v/>
      </c>
      <c r="Q217" s="1062" t="str">
        <f>IF(A217=Q16,D217,"")</f>
        <v/>
      </c>
      <c r="R217" s="1071" t="str">
        <f>IF(A217=Q16,C217,"")</f>
        <v/>
      </c>
      <c r="S217" s="1072" t="str">
        <f>IF(ISTEXT(Q217),Q217,(Q217/Q22)*S22)</f>
        <v/>
      </c>
      <c r="T217" s="1062" t="str">
        <f>IF(A217=T16,D217,"")</f>
        <v/>
      </c>
      <c r="U217" s="1073" t="str">
        <f>IF(A217=T16,C217,"")</f>
        <v/>
      </c>
      <c r="V217" s="1074" t="str">
        <f>IF(ISTEXT(T217),T217,(T217/T22)*V22)</f>
        <v/>
      </c>
      <c r="W217" s="1062" t="str">
        <f>IF(A217=W16,D217,"")</f>
        <v/>
      </c>
      <c r="X217" s="1075" t="str">
        <f>IF(A217=W16,C217,"")</f>
        <v/>
      </c>
      <c r="Y217" s="1076" t="str">
        <f>IF(ISTEXT(W217),W217,(W217/W22)*Y22)</f>
        <v/>
      </c>
      <c r="Z217" s="1062" t="str">
        <f>IF(A217=Z16,D217,"")</f>
        <v/>
      </c>
      <c r="AA217" s="1077" t="str">
        <f>IF(A217=Z16,C217,"")</f>
        <v/>
      </c>
      <c r="AB217" s="1078" t="str">
        <f>IF(ISTEXT(Z217),Z217,(Z217/Z22)*AB22)</f>
        <v/>
      </c>
      <c r="AC217" s="1062" t="str">
        <f>IF(A217=AC16,D217,"")</f>
        <v/>
      </c>
      <c r="AD217" s="1079" t="str">
        <f>IF(A217=AC16,C217,"")</f>
        <v/>
      </c>
      <c r="AE217" s="1080" t="str">
        <f>IF(ISTEXT(AC217),AC217,(AC217/AC22)*AE22)</f>
        <v/>
      </c>
      <c r="AF217" s="1062" t="str">
        <f>IF(A217=AF16,D217,"")</f>
        <v/>
      </c>
      <c r="AG217" s="1081" t="str">
        <f>IF(A217=AF16,C217,"")</f>
        <v/>
      </c>
      <c r="AH217" s="1082" t="str">
        <f>IF(ISTEXT(AF217),AF217,(AF217/AF22)*AH22)</f>
        <v/>
      </c>
      <c r="AI217" s="1062" t="str">
        <f>IF(A217=AI16,D217,"")</f>
        <v/>
      </c>
      <c r="AJ217" s="1083" t="str">
        <f>IF(A217=AI16,C217,"")</f>
        <v/>
      </c>
      <c r="AK217" s="1084" t="str">
        <f>IF(ISTEXT(AI217),AI217,(AI217/AI22)*AK22)</f>
        <v/>
      </c>
      <c r="AL217" s="1062" t="str">
        <f>IF(A217=AL16,D217,"")</f>
        <v/>
      </c>
      <c r="AM217" s="1085" t="str">
        <f>IF(A217=AL16,C217,"")</f>
        <v/>
      </c>
      <c r="AN217" s="1086" t="str">
        <f>IF(ISTEXT(AL217),AL217,(AL217/AL22)*AN22)</f>
        <v/>
      </c>
      <c r="AO217" s="1062" t="str">
        <f>IF(A217=AO16,D217,"")</f>
        <v/>
      </c>
      <c r="AP217" s="1087" t="str">
        <f>IF(A217=AO16,C217,"")</f>
        <v/>
      </c>
      <c r="AQ217" s="1088" t="str">
        <f>IF(ISTEXT(AO217),AO217,(AO217/AO22)*AQ22)</f>
        <v/>
      </c>
      <c r="AR217" s="1062" t="str">
        <f>IF(A217=AR16,D217,"")</f>
        <v/>
      </c>
      <c r="AS217" s="1089" t="str">
        <f>IF(A217=AR16,C217,"")</f>
        <v/>
      </c>
      <c r="AT217" s="1090" t="str">
        <f>IF(ISTEXT(AR217),AR217,(AR217/AR22)*AT22)</f>
        <v/>
      </c>
      <c r="AU217" s="1062" t="str">
        <f>IF(A217=AU16,D217,"")</f>
        <v/>
      </c>
      <c r="AV217" s="1091" t="str">
        <f>IF(A217=AU16,C217,"")</f>
        <v/>
      </c>
      <c r="AW217" s="1092" t="str">
        <f>IF(ISTEXT(AU217),AU217,(AU217/AU22)*AW22)</f>
        <v/>
      </c>
    </row>
    <row r="218" spans="1:49" ht="18.75">
      <c r="A218" s="1058"/>
      <c r="B218" s="1352"/>
      <c r="C218" s="1409"/>
      <c r="D218" s="1410"/>
      <c r="E218" s="1062" t="str">
        <f>IF(A218=E16,D218,"")</f>
        <v/>
      </c>
      <c r="F218" s="1063" t="str">
        <f>IF(A218=E16,C218,"")</f>
        <v/>
      </c>
      <c r="G218" s="1064" t="str">
        <f>IF(ISTEXT(E218),E218,(E218/E22)*G22)</f>
        <v/>
      </c>
      <c r="H218" s="1062" t="str">
        <f>IF(A218=H16,D218,"")</f>
        <v/>
      </c>
      <c r="I218" s="1065" t="str">
        <f>IF(A218=H16,C218,"")</f>
        <v/>
      </c>
      <c r="J218" s="1066" t="str">
        <f>IF(ISTEXT(H218),H218,(H218/H22)*J22)</f>
        <v/>
      </c>
      <c r="K218" s="1062" t="str">
        <f>IF(A218=K16,D218,"")</f>
        <v/>
      </c>
      <c r="L218" s="1067" t="str">
        <f>IF(A218=K16,C218,"")</f>
        <v/>
      </c>
      <c r="M218" s="1068" t="str">
        <f>IF(ISTEXT(K218),K218,(K218/K22)*M22)</f>
        <v/>
      </c>
      <c r="N218" s="1062" t="str">
        <f>IF(A218=N16,D218,"")</f>
        <v/>
      </c>
      <c r="O218" s="1069" t="str">
        <f>IF(A218=N16,C218,"")</f>
        <v/>
      </c>
      <c r="P218" s="1070" t="str">
        <f>IF(ISTEXT(N218),N218,(N218/N22)*P22)</f>
        <v/>
      </c>
      <c r="Q218" s="1062" t="str">
        <f>IF(A218=Q16,D218,"")</f>
        <v/>
      </c>
      <c r="R218" s="1071" t="str">
        <f>IF(A218=Q16,C218,"")</f>
        <v/>
      </c>
      <c r="S218" s="1072" t="str">
        <f>IF(ISTEXT(Q218),Q218,(Q218/Q22)*S22)</f>
        <v/>
      </c>
      <c r="T218" s="1062" t="str">
        <f>IF(A218=T16,D218,"")</f>
        <v/>
      </c>
      <c r="U218" s="1073" t="str">
        <f>IF(A218=T16,C218,"")</f>
        <v/>
      </c>
      <c r="V218" s="1074" t="str">
        <f>IF(ISTEXT(T218),T218,(T218/T22)*V22)</f>
        <v/>
      </c>
      <c r="W218" s="1062" t="str">
        <f>IF(A218=W16,D218,"")</f>
        <v/>
      </c>
      <c r="X218" s="1075" t="str">
        <f>IF(A218=W16,C218,"")</f>
        <v/>
      </c>
      <c r="Y218" s="1076" t="str">
        <f>IF(ISTEXT(W218),W218,(W218/W22)*Y22)</f>
        <v/>
      </c>
      <c r="Z218" s="1062" t="str">
        <f>IF(A218=Z16,D218,"")</f>
        <v/>
      </c>
      <c r="AA218" s="1077" t="str">
        <f>IF(A218=Z16,C218,"")</f>
        <v/>
      </c>
      <c r="AB218" s="1078" t="str">
        <f>IF(ISTEXT(Z218),Z218,(Z218/Z22)*AB22)</f>
        <v/>
      </c>
      <c r="AC218" s="1062" t="str">
        <f>IF(A218=AC16,D218,"")</f>
        <v/>
      </c>
      <c r="AD218" s="1079" t="str">
        <f>IF(A218=AC16,C218,"")</f>
        <v/>
      </c>
      <c r="AE218" s="1080" t="str">
        <f>IF(ISTEXT(AC218),AC218,(AC218/AC22)*AE22)</f>
        <v/>
      </c>
      <c r="AF218" s="1062" t="str">
        <f>IF(A218=AF16,D218,"")</f>
        <v/>
      </c>
      <c r="AG218" s="1081" t="str">
        <f>IF(A218=AF16,C218,"")</f>
        <v/>
      </c>
      <c r="AH218" s="1082" t="str">
        <f>IF(ISTEXT(AF218),AF218,(AF218/AF22)*AH22)</f>
        <v/>
      </c>
      <c r="AI218" s="1062" t="str">
        <f>IF(A218=AI16,D218,"")</f>
        <v/>
      </c>
      <c r="AJ218" s="1083" t="str">
        <f>IF(A218=AI16,C218,"")</f>
        <v/>
      </c>
      <c r="AK218" s="1084" t="str">
        <f>IF(ISTEXT(AI218),AI218,(AI218/AI22)*AK22)</f>
        <v/>
      </c>
      <c r="AL218" s="1062" t="str">
        <f>IF(A218=AL16,D218,"")</f>
        <v/>
      </c>
      <c r="AM218" s="1085" t="str">
        <f>IF(A218=AL16,C218,"")</f>
        <v/>
      </c>
      <c r="AN218" s="1086" t="str">
        <f>IF(ISTEXT(AL218),AL218,(AL218/AL22)*AN22)</f>
        <v/>
      </c>
      <c r="AO218" s="1062" t="str">
        <f>IF(A218=AO16,D218,"")</f>
        <v/>
      </c>
      <c r="AP218" s="1087" t="str">
        <f>IF(A218=AO16,C218,"")</f>
        <v/>
      </c>
      <c r="AQ218" s="1088" t="str">
        <f>IF(ISTEXT(AO218),AO218,(AO218/AO22)*AQ22)</f>
        <v/>
      </c>
      <c r="AR218" s="1062" t="str">
        <f>IF(A218=AR16,D218,"")</f>
        <v/>
      </c>
      <c r="AS218" s="1089" t="str">
        <f>IF(A218=AR16,C218,"")</f>
        <v/>
      </c>
      <c r="AT218" s="1090" t="str">
        <f>IF(ISTEXT(AR218),AR218,(AR218/AR22)*AT22)</f>
        <v/>
      </c>
      <c r="AU218" s="1062" t="str">
        <f>IF(A218=AU16,D218,"")</f>
        <v/>
      </c>
      <c r="AV218" s="1091" t="str">
        <f>IF(A218=AU16,C218,"")</f>
        <v/>
      </c>
      <c r="AW218" s="1092" t="str">
        <f>IF(ISTEXT(AU218),AU218,(AU218/AU22)*AW22)</f>
        <v/>
      </c>
    </row>
    <row r="219" spans="1:49" ht="18.75">
      <c r="A219" s="1058"/>
      <c r="B219" s="1352"/>
      <c r="C219" s="1409"/>
      <c r="D219" s="1410"/>
      <c r="E219" s="1062" t="str">
        <f>IF(A219=E16,D219,"")</f>
        <v/>
      </c>
      <c r="F219" s="1063" t="str">
        <f>IF(A219=E16,C219,"")</f>
        <v/>
      </c>
      <c r="G219" s="1064" t="str">
        <f>IF(ISTEXT(E219),E219,(E219/E22)*G22)</f>
        <v/>
      </c>
      <c r="H219" s="1062" t="str">
        <f>IF(A219=H16,D219,"")</f>
        <v/>
      </c>
      <c r="I219" s="1065" t="str">
        <f>IF(A219=H16,C219,"")</f>
        <v/>
      </c>
      <c r="J219" s="1066" t="str">
        <f>IF(ISTEXT(H219),H219,(H219/H22)*J22)</f>
        <v/>
      </c>
      <c r="K219" s="1062" t="str">
        <f>IF(A219=K16,D219,"")</f>
        <v/>
      </c>
      <c r="L219" s="1067" t="str">
        <f>IF(A219=K16,C219,"")</f>
        <v/>
      </c>
      <c r="M219" s="1068" t="str">
        <f>IF(ISTEXT(K219),K219,(K219/K22)*M22)</f>
        <v/>
      </c>
      <c r="N219" s="1062" t="str">
        <f>IF(A219=N16,D219,"")</f>
        <v/>
      </c>
      <c r="O219" s="1069" t="str">
        <f>IF(A219=N16,C219,"")</f>
        <v/>
      </c>
      <c r="P219" s="1070" t="str">
        <f>IF(ISTEXT(N219),N219,(N219/N22)*P22)</f>
        <v/>
      </c>
      <c r="Q219" s="1062" t="str">
        <f>IF(A219=Q16,D219,"")</f>
        <v/>
      </c>
      <c r="R219" s="1071" t="str">
        <f>IF(A219=Q16,C219,"")</f>
        <v/>
      </c>
      <c r="S219" s="1072" t="str">
        <f>IF(ISTEXT(Q219),Q219,(Q219/Q22)*S22)</f>
        <v/>
      </c>
      <c r="T219" s="1062" t="str">
        <f>IF(A219=T16,D219,"")</f>
        <v/>
      </c>
      <c r="U219" s="1073" t="str">
        <f>IF(A219=T16,C219,"")</f>
        <v/>
      </c>
      <c r="V219" s="1074" t="str">
        <f>IF(ISTEXT(T219),T219,(T219/T22)*V22)</f>
        <v/>
      </c>
      <c r="W219" s="1062" t="str">
        <f>IF(A219=W16,D219,"")</f>
        <v/>
      </c>
      <c r="X219" s="1075" t="str">
        <f>IF(A219=W16,C219,"")</f>
        <v/>
      </c>
      <c r="Y219" s="1076" t="str">
        <f>IF(ISTEXT(W219),W219,(W219/W22)*Y22)</f>
        <v/>
      </c>
      <c r="Z219" s="1062" t="str">
        <f>IF(A219=Z16,D219,"")</f>
        <v/>
      </c>
      <c r="AA219" s="1077" t="str">
        <f>IF(A219=Z16,C219,"")</f>
        <v/>
      </c>
      <c r="AB219" s="1078" t="str">
        <f>IF(ISTEXT(Z219),Z219,(Z219/Z22)*AB22)</f>
        <v/>
      </c>
      <c r="AC219" s="1062" t="str">
        <f>IF(A219=AC16,D219,"")</f>
        <v/>
      </c>
      <c r="AD219" s="1079" t="str">
        <f>IF(A219=AC16,C219,"")</f>
        <v/>
      </c>
      <c r="AE219" s="1080" t="str">
        <f>IF(ISTEXT(AC219),AC219,(AC219/AC22)*AE22)</f>
        <v/>
      </c>
      <c r="AF219" s="1062" t="str">
        <f>IF(A219=AF16,D219,"")</f>
        <v/>
      </c>
      <c r="AG219" s="1081" t="str">
        <f>IF(A219=AF16,C219,"")</f>
        <v/>
      </c>
      <c r="AH219" s="1082" t="str">
        <f>IF(ISTEXT(AF219),AF219,(AF219/AF22)*AH22)</f>
        <v/>
      </c>
      <c r="AI219" s="1062" t="str">
        <f>IF(A219=AI16,D219,"")</f>
        <v/>
      </c>
      <c r="AJ219" s="1083" t="str">
        <f>IF(A219=AI16,C219,"")</f>
        <v/>
      </c>
      <c r="AK219" s="1084" t="str">
        <f>IF(ISTEXT(AI219),AI219,(AI219/AI22)*AK22)</f>
        <v/>
      </c>
      <c r="AL219" s="1062" t="str">
        <f>IF(A219=AL16,D219,"")</f>
        <v/>
      </c>
      <c r="AM219" s="1085" t="str">
        <f>IF(A219=AL16,C219,"")</f>
        <v/>
      </c>
      <c r="AN219" s="1086" t="str">
        <f>IF(ISTEXT(AL219),AL219,(AL219/AL22)*AN22)</f>
        <v/>
      </c>
      <c r="AO219" s="1062" t="str">
        <f>IF(A219=AO16,D219,"")</f>
        <v/>
      </c>
      <c r="AP219" s="1087" t="str">
        <f>IF(A219=AO16,C219,"")</f>
        <v/>
      </c>
      <c r="AQ219" s="1088" t="str">
        <f>IF(ISTEXT(AO219),AO219,(AO219/AO22)*AQ22)</f>
        <v/>
      </c>
      <c r="AR219" s="1062" t="str">
        <f>IF(A219=AR16,D219,"")</f>
        <v/>
      </c>
      <c r="AS219" s="1089" t="str">
        <f>IF(A219=AR16,C219,"")</f>
        <v/>
      </c>
      <c r="AT219" s="1090" t="str">
        <f>IF(ISTEXT(AR219),AR219,(AR219/AR22)*AT22)</f>
        <v/>
      </c>
      <c r="AU219" s="1062" t="str">
        <f>IF(A219=AU16,D219,"")</f>
        <v/>
      </c>
      <c r="AV219" s="1091" t="str">
        <f>IF(A219=AU16,C219,"")</f>
        <v/>
      </c>
      <c r="AW219" s="1092" t="str">
        <f>IF(ISTEXT(AU219),AU219,(AU219/AU22)*AW22)</f>
        <v/>
      </c>
    </row>
    <row r="220" spans="1:49" ht="18.75">
      <c r="A220" s="1058"/>
      <c r="B220" s="1352"/>
      <c r="C220" s="1409"/>
      <c r="D220" s="1410"/>
      <c r="E220" s="1062" t="str">
        <f>IF(A220=E16,D220,"")</f>
        <v/>
      </c>
      <c r="F220" s="1063" t="str">
        <f>IF(A220=E16,C220,"")</f>
        <v/>
      </c>
      <c r="G220" s="1064" t="str">
        <f>IF(ISTEXT(E220),E220,(E220/E22)*G22)</f>
        <v/>
      </c>
      <c r="H220" s="1062" t="str">
        <f>IF(A220=H16,D220,"")</f>
        <v/>
      </c>
      <c r="I220" s="1065" t="str">
        <f>IF(A220=H16,C220,"")</f>
        <v/>
      </c>
      <c r="J220" s="1066" t="str">
        <f>IF(ISTEXT(H220),H220,(H220/H22)*J22)</f>
        <v/>
      </c>
      <c r="K220" s="1062" t="str">
        <f>IF(A220=K16,D220,"")</f>
        <v/>
      </c>
      <c r="L220" s="1067" t="str">
        <f>IF(A220=K16,C220,"")</f>
        <v/>
      </c>
      <c r="M220" s="1068" t="str">
        <f>IF(ISTEXT(K220),K220,(K220/K22)*M22)</f>
        <v/>
      </c>
      <c r="N220" s="1062" t="str">
        <f>IF(A220=N16,D220,"")</f>
        <v/>
      </c>
      <c r="O220" s="1069" t="str">
        <f>IF(A220=N16,C220,"")</f>
        <v/>
      </c>
      <c r="P220" s="1070" t="str">
        <f>IF(ISTEXT(N220),N220,(N220/N22)*P22)</f>
        <v/>
      </c>
      <c r="Q220" s="1062" t="str">
        <f>IF(A220=Q16,D220,"")</f>
        <v/>
      </c>
      <c r="R220" s="1071" t="str">
        <f>IF(A220=Q16,C220,"")</f>
        <v/>
      </c>
      <c r="S220" s="1072" t="str">
        <f>IF(ISTEXT(Q220),Q220,(Q220/Q22)*S22)</f>
        <v/>
      </c>
      <c r="T220" s="1062" t="str">
        <f>IF(A220=T16,D220,"")</f>
        <v/>
      </c>
      <c r="U220" s="1073" t="str">
        <f>IF(A220=T16,C220,"")</f>
        <v/>
      </c>
      <c r="V220" s="1074" t="str">
        <f>IF(ISTEXT(T220),T220,(T220/T22)*V22)</f>
        <v/>
      </c>
      <c r="W220" s="1062" t="str">
        <f>IF(A220=W16,D220,"")</f>
        <v/>
      </c>
      <c r="X220" s="1075" t="str">
        <f>IF(A220=W16,C220,"")</f>
        <v/>
      </c>
      <c r="Y220" s="1076" t="str">
        <f>IF(ISTEXT(W220),W220,(W220/W22)*Y22)</f>
        <v/>
      </c>
      <c r="Z220" s="1062" t="str">
        <f>IF(A220=Z16,D220,"")</f>
        <v/>
      </c>
      <c r="AA220" s="1077" t="str">
        <f>IF(A220=Z16,C220,"")</f>
        <v/>
      </c>
      <c r="AB220" s="1078" t="str">
        <f>IF(ISTEXT(Z220),Z220,(Z220/Z22)*AB22)</f>
        <v/>
      </c>
      <c r="AC220" s="1062" t="str">
        <f>IF(A220=AC16,D220,"")</f>
        <v/>
      </c>
      <c r="AD220" s="1079" t="str">
        <f>IF(A220=AC16,C220,"")</f>
        <v/>
      </c>
      <c r="AE220" s="1080" t="str">
        <f>IF(ISTEXT(AC220),AC220,(AC220/AC22)*AE22)</f>
        <v/>
      </c>
      <c r="AF220" s="1062" t="str">
        <f>IF(A220=AF16,D220,"")</f>
        <v/>
      </c>
      <c r="AG220" s="1081" t="str">
        <f>IF(A220=AF16,C220,"")</f>
        <v/>
      </c>
      <c r="AH220" s="1082" t="str">
        <f>IF(ISTEXT(AF220),AF220,(AF220/AF22)*AH22)</f>
        <v/>
      </c>
      <c r="AI220" s="1062" t="str">
        <f>IF(A220=AI16,D220,"")</f>
        <v/>
      </c>
      <c r="AJ220" s="1083" t="str">
        <f>IF(A220=AI16,C220,"")</f>
        <v/>
      </c>
      <c r="AK220" s="1084" t="str">
        <f>IF(ISTEXT(AI220),AI220,(AI220/AI22)*AK22)</f>
        <v/>
      </c>
      <c r="AL220" s="1062" t="str">
        <f>IF(A220=AL16,D220,"")</f>
        <v/>
      </c>
      <c r="AM220" s="1085" t="str">
        <f>IF(A220=AL16,C220,"")</f>
        <v/>
      </c>
      <c r="AN220" s="1086" t="str">
        <f>IF(ISTEXT(AL220),AL220,(AL220/AL22)*AN22)</f>
        <v/>
      </c>
      <c r="AO220" s="1062" t="str">
        <f>IF(A220=AO16,D220,"")</f>
        <v/>
      </c>
      <c r="AP220" s="1087" t="str">
        <f>IF(A220=AO16,C220,"")</f>
        <v/>
      </c>
      <c r="AQ220" s="1088" t="str">
        <f>IF(ISTEXT(AO220),AO220,(AO220/AO22)*AQ22)</f>
        <v/>
      </c>
      <c r="AR220" s="1062" t="str">
        <f>IF(A220=AR16,D220,"")</f>
        <v/>
      </c>
      <c r="AS220" s="1089" t="str">
        <f>IF(A220=AR16,C220,"")</f>
        <v/>
      </c>
      <c r="AT220" s="1090" t="str">
        <f>IF(ISTEXT(AR220),AR220,(AR220/AR22)*AT22)</f>
        <v/>
      </c>
      <c r="AU220" s="1062" t="str">
        <f>IF(A220=AU16,D220,"")</f>
        <v/>
      </c>
      <c r="AV220" s="1091" t="str">
        <f>IF(A220=AU16,C220,"")</f>
        <v/>
      </c>
      <c r="AW220" s="1092" t="str">
        <f>IF(ISTEXT(AU220),AU220,(AU220/AU22)*AW22)</f>
        <v/>
      </c>
    </row>
    <row r="221" spans="1:49" ht="18.75">
      <c r="A221" s="1058"/>
      <c r="B221" s="1352"/>
      <c r="C221" s="1409"/>
      <c r="D221" s="1410"/>
      <c r="E221" s="1062" t="str">
        <f>IF(A221=E16,D221,"")</f>
        <v/>
      </c>
      <c r="F221" s="1063" t="str">
        <f>IF(A221=E16,C221,"")</f>
        <v/>
      </c>
      <c r="G221" s="1064" t="str">
        <f>IF(ISTEXT(E221),E221,(E221/E22)*G22)</f>
        <v/>
      </c>
      <c r="H221" s="1062" t="str">
        <f>IF(A221=H16,D221,"")</f>
        <v/>
      </c>
      <c r="I221" s="1065" t="str">
        <f>IF(A221=H16,C221,"")</f>
        <v/>
      </c>
      <c r="J221" s="1066" t="str">
        <f>IF(ISTEXT(H221),H221,(H221/H22)*J22)</f>
        <v/>
      </c>
      <c r="K221" s="1062" t="str">
        <f>IF(A221=K16,D221,"")</f>
        <v/>
      </c>
      <c r="L221" s="1067" t="str">
        <f>IF(A221=K16,C221,"")</f>
        <v/>
      </c>
      <c r="M221" s="1068" t="str">
        <f>IF(ISTEXT(K221),K221,(K221/K22)*M22)</f>
        <v/>
      </c>
      <c r="N221" s="1062" t="str">
        <f>IF(A221=N16,D221,"")</f>
        <v/>
      </c>
      <c r="O221" s="1069" t="str">
        <f>IF(A221=N16,C221,"")</f>
        <v/>
      </c>
      <c r="P221" s="1070" t="str">
        <f>IF(ISTEXT(N221),N221,(N221/N22)*P22)</f>
        <v/>
      </c>
      <c r="Q221" s="1062" t="str">
        <f>IF(A221=Q16,D221,"")</f>
        <v/>
      </c>
      <c r="R221" s="1071" t="str">
        <f>IF(A221=Q16,C221,"")</f>
        <v/>
      </c>
      <c r="S221" s="1072" t="str">
        <f>IF(ISTEXT(Q221),Q221,(Q221/Q22)*S22)</f>
        <v/>
      </c>
      <c r="T221" s="1062" t="str">
        <f>IF(A221=T16,D221,"")</f>
        <v/>
      </c>
      <c r="U221" s="1073" t="str">
        <f>IF(A221=T16,C221,"")</f>
        <v/>
      </c>
      <c r="V221" s="1074" t="str">
        <f>IF(ISTEXT(T221),T221,(T221/T22)*V22)</f>
        <v/>
      </c>
      <c r="W221" s="1062" t="str">
        <f>IF(A221=W16,D221,"")</f>
        <v/>
      </c>
      <c r="X221" s="1075" t="str">
        <f>IF(A221=W16,C221,"")</f>
        <v/>
      </c>
      <c r="Y221" s="1076" t="str">
        <f>IF(ISTEXT(W221),W221,(W221/W22)*Y22)</f>
        <v/>
      </c>
      <c r="Z221" s="1062" t="str">
        <f>IF(A221=Z16,D221,"")</f>
        <v/>
      </c>
      <c r="AA221" s="1077" t="str">
        <f>IF(A221=Z16,C221,"")</f>
        <v/>
      </c>
      <c r="AB221" s="1078" t="str">
        <f>IF(ISTEXT(Z221),Z221,(Z221/Z22)*AB22)</f>
        <v/>
      </c>
      <c r="AC221" s="1062" t="str">
        <f>IF(A221=AC16,D221,"")</f>
        <v/>
      </c>
      <c r="AD221" s="1079" t="str">
        <f>IF(A221=AC16,C221,"")</f>
        <v/>
      </c>
      <c r="AE221" s="1080" t="str">
        <f>IF(ISTEXT(AC221),AC221,(AC221/AC22)*AE22)</f>
        <v/>
      </c>
      <c r="AF221" s="1062" t="str">
        <f>IF(A221=AF16,D221,"")</f>
        <v/>
      </c>
      <c r="AG221" s="1081" t="str">
        <f>IF(A221=AF16,C221,"")</f>
        <v/>
      </c>
      <c r="AH221" s="1082" t="str">
        <f>IF(ISTEXT(AF221),AF221,(AF221/AF22)*AH22)</f>
        <v/>
      </c>
      <c r="AI221" s="1062" t="str">
        <f>IF(A221=AI16,D221,"")</f>
        <v/>
      </c>
      <c r="AJ221" s="1083" t="str">
        <f>IF(A221=AI16,C221,"")</f>
        <v/>
      </c>
      <c r="AK221" s="1084" t="str">
        <f>IF(ISTEXT(AI221),AI221,(AI221/AI22)*AK22)</f>
        <v/>
      </c>
      <c r="AL221" s="1062" t="str">
        <f>IF(A221=AL16,D221,"")</f>
        <v/>
      </c>
      <c r="AM221" s="1085" t="str">
        <f>IF(A221=AL16,C221,"")</f>
        <v/>
      </c>
      <c r="AN221" s="1086" t="str">
        <f>IF(ISTEXT(AL221),AL221,(AL221/AL22)*AN22)</f>
        <v/>
      </c>
      <c r="AO221" s="1062" t="str">
        <f>IF(A221=AO16,D221,"")</f>
        <v/>
      </c>
      <c r="AP221" s="1087" t="str">
        <f>IF(A221=AO16,C221,"")</f>
        <v/>
      </c>
      <c r="AQ221" s="1088" t="str">
        <f>IF(ISTEXT(AO221),AO221,(AO221/AO22)*AQ22)</f>
        <v/>
      </c>
      <c r="AR221" s="1062" t="str">
        <f>IF(A221=AR16,D221,"")</f>
        <v/>
      </c>
      <c r="AS221" s="1089" t="str">
        <f>IF(A221=AR16,C221,"")</f>
        <v/>
      </c>
      <c r="AT221" s="1090" t="str">
        <f>IF(ISTEXT(AR221),AR221,(AR221/AR22)*AT22)</f>
        <v/>
      </c>
      <c r="AU221" s="1062" t="str">
        <f>IF(A221=AU16,D221,"")</f>
        <v/>
      </c>
      <c r="AV221" s="1091" t="str">
        <f>IF(A221=AU16,C221,"")</f>
        <v/>
      </c>
      <c r="AW221" s="1092" t="str">
        <f>IF(ISTEXT(AU221),AU221,(AU221/AU22)*AW22)</f>
        <v/>
      </c>
    </row>
    <row r="222" spans="1:49" ht="18.75">
      <c r="A222" s="1058"/>
      <c r="B222" s="1352"/>
      <c r="C222" s="1409"/>
      <c r="D222" s="1410"/>
      <c r="E222" s="1062" t="str">
        <f>IF(A222=E16,D222,"")</f>
        <v/>
      </c>
      <c r="F222" s="1063" t="str">
        <f>IF(A222=E16,C222,"")</f>
        <v/>
      </c>
      <c r="G222" s="1064" t="str">
        <f>IF(ISTEXT(E222),E222,(E222/E22)*G22)</f>
        <v/>
      </c>
      <c r="H222" s="1062" t="str">
        <f>IF(A222=H16,D222,"")</f>
        <v/>
      </c>
      <c r="I222" s="1065" t="str">
        <f>IF(A222=H16,C222,"")</f>
        <v/>
      </c>
      <c r="J222" s="1066" t="str">
        <f>IF(ISTEXT(H222),H222,(H222/H22)*J22)</f>
        <v/>
      </c>
      <c r="K222" s="1062" t="str">
        <f>IF(A222=K16,D222,"")</f>
        <v/>
      </c>
      <c r="L222" s="1067" t="str">
        <f>IF(A222=K16,C222,"")</f>
        <v/>
      </c>
      <c r="M222" s="1068" t="str">
        <f>IF(ISTEXT(K222),K222,(K222/K22)*M22)</f>
        <v/>
      </c>
      <c r="N222" s="1062" t="str">
        <f>IF(A222=N16,D222,"")</f>
        <v/>
      </c>
      <c r="O222" s="1069" t="str">
        <f>IF(A222=N16,C222,"")</f>
        <v/>
      </c>
      <c r="P222" s="1070" t="str">
        <f>IF(ISTEXT(N222),N222,(N222/N22)*P22)</f>
        <v/>
      </c>
      <c r="Q222" s="1062" t="str">
        <f>IF(A222=Q16,D222,"")</f>
        <v/>
      </c>
      <c r="R222" s="1071" t="str">
        <f>IF(A222=Q16,C222,"")</f>
        <v/>
      </c>
      <c r="S222" s="1072" t="str">
        <f>IF(ISTEXT(Q222),Q222,(Q222/Q22)*S22)</f>
        <v/>
      </c>
      <c r="T222" s="1062" t="str">
        <f>IF(A222=T16,D222,"")</f>
        <v/>
      </c>
      <c r="U222" s="1073" t="str">
        <f>IF(A222=T16,C222,"")</f>
        <v/>
      </c>
      <c r="V222" s="1074" t="str">
        <f>IF(ISTEXT(T222),T222,(T222/T22)*V22)</f>
        <v/>
      </c>
      <c r="W222" s="1062" t="str">
        <f>IF(A222=W16,D222,"")</f>
        <v/>
      </c>
      <c r="X222" s="1075" t="str">
        <f>IF(A222=W16,C222,"")</f>
        <v/>
      </c>
      <c r="Y222" s="1076" t="str">
        <f>IF(ISTEXT(W222),W222,(W222/W22)*Y22)</f>
        <v/>
      </c>
      <c r="Z222" s="1062" t="str">
        <f>IF(A222=Z16,D222,"")</f>
        <v/>
      </c>
      <c r="AA222" s="1077" t="str">
        <f>IF(A222=Z16,C222,"")</f>
        <v/>
      </c>
      <c r="AB222" s="1078" t="str">
        <f>IF(ISTEXT(Z222),Z222,(Z222/Z22)*AB22)</f>
        <v/>
      </c>
      <c r="AC222" s="1062" t="str">
        <f>IF(A222=AC16,D222,"")</f>
        <v/>
      </c>
      <c r="AD222" s="1079" t="str">
        <f>IF(A222=AC16,C222,"")</f>
        <v/>
      </c>
      <c r="AE222" s="1080" t="str">
        <f>IF(ISTEXT(AC222),AC222,(AC222/AC22)*AE22)</f>
        <v/>
      </c>
      <c r="AF222" s="1062" t="str">
        <f>IF(A222=AF16,D222,"")</f>
        <v/>
      </c>
      <c r="AG222" s="1081" t="str">
        <f>IF(A222=AF16,C222,"")</f>
        <v/>
      </c>
      <c r="AH222" s="1082" t="str">
        <f>IF(ISTEXT(AF222),AF222,(AF222/AF22)*AH22)</f>
        <v/>
      </c>
      <c r="AI222" s="1062" t="str">
        <f>IF(A222=AI16,D222,"")</f>
        <v/>
      </c>
      <c r="AJ222" s="1083" t="str">
        <f>IF(A222=AI16,C222,"")</f>
        <v/>
      </c>
      <c r="AK222" s="1084" t="str">
        <f>IF(ISTEXT(AI222),AI222,(AI222/AI22)*AK22)</f>
        <v/>
      </c>
      <c r="AL222" s="1062" t="str">
        <f>IF(A222=AL16,D222,"")</f>
        <v/>
      </c>
      <c r="AM222" s="1085" t="str">
        <f>IF(A222=AL16,C222,"")</f>
        <v/>
      </c>
      <c r="AN222" s="1086" t="str">
        <f>IF(ISTEXT(AL222),AL222,(AL222/AL22)*AN22)</f>
        <v/>
      </c>
      <c r="AO222" s="1062" t="str">
        <f>IF(A222=AO16,D222,"")</f>
        <v/>
      </c>
      <c r="AP222" s="1087" t="str">
        <f>IF(A222=AO16,C222,"")</f>
        <v/>
      </c>
      <c r="AQ222" s="1088" t="str">
        <f>IF(ISTEXT(AO222),AO222,(AO222/AO22)*AQ22)</f>
        <v/>
      </c>
      <c r="AR222" s="1062" t="str">
        <f>IF(A222=AR16,D222,"")</f>
        <v/>
      </c>
      <c r="AS222" s="1089" t="str">
        <f>IF(A222=AR16,C222,"")</f>
        <v/>
      </c>
      <c r="AT222" s="1090" t="str">
        <f>IF(ISTEXT(AR222),AR222,(AR222/AR22)*AT22)</f>
        <v/>
      </c>
      <c r="AU222" s="1062" t="str">
        <f>IF(A222=AU16,D222,"")</f>
        <v/>
      </c>
      <c r="AV222" s="1091" t="str">
        <f>IF(A222=AU16,C222,"")</f>
        <v/>
      </c>
      <c r="AW222" s="1092" t="str">
        <f>IF(ISTEXT(AU222),AU222,(AU222/AU22)*AW22)</f>
        <v/>
      </c>
    </row>
    <row r="223" spans="1:49" ht="18.75">
      <c r="A223" s="1058"/>
      <c r="B223" s="1352"/>
      <c r="C223" s="1409"/>
      <c r="D223" s="1410"/>
      <c r="E223" s="1062" t="str">
        <f>IF(A223=E16,D223,"")</f>
        <v/>
      </c>
      <c r="F223" s="1063" t="str">
        <f>IF(A223=E16,C223,"")</f>
        <v/>
      </c>
      <c r="G223" s="1064" t="str">
        <f>IF(ISTEXT(E223),E223,(E223/E22)*G22)</f>
        <v/>
      </c>
      <c r="H223" s="1062" t="str">
        <f>IF(A223=H16,D223,"")</f>
        <v/>
      </c>
      <c r="I223" s="1065" t="str">
        <f>IF(A223=H16,C223,"")</f>
        <v/>
      </c>
      <c r="J223" s="1066" t="str">
        <f>IF(ISTEXT(H223),H223,(H223/H22)*J22)</f>
        <v/>
      </c>
      <c r="K223" s="1062" t="str">
        <f>IF(A223=K16,D223,"")</f>
        <v/>
      </c>
      <c r="L223" s="1067" t="str">
        <f>IF(A223=K16,C223,"")</f>
        <v/>
      </c>
      <c r="M223" s="1068" t="str">
        <f>IF(ISTEXT(K223),K223,(K223/K22)*M22)</f>
        <v/>
      </c>
      <c r="N223" s="1062" t="str">
        <f>IF(A223=N16,D223,"")</f>
        <v/>
      </c>
      <c r="O223" s="1069" t="str">
        <f>IF(A223=N16,C223,"")</f>
        <v/>
      </c>
      <c r="P223" s="1070" t="str">
        <f>IF(ISTEXT(N223),N223,(N223/N22)*P22)</f>
        <v/>
      </c>
      <c r="Q223" s="1062" t="str">
        <f>IF(A223=Q16,D223,"")</f>
        <v/>
      </c>
      <c r="R223" s="1071" t="str">
        <f>IF(A223=Q16,C223,"")</f>
        <v/>
      </c>
      <c r="S223" s="1072" t="str">
        <f>IF(ISTEXT(Q223),Q223,(Q223/Q22)*S22)</f>
        <v/>
      </c>
      <c r="T223" s="1062" t="str">
        <f>IF(A223=T16,D223,"")</f>
        <v/>
      </c>
      <c r="U223" s="1073" t="str">
        <f>IF(A223=T16,C223,"")</f>
        <v/>
      </c>
      <c r="V223" s="1074" t="str">
        <f>IF(ISTEXT(T223),T223,(T223/T22)*V22)</f>
        <v/>
      </c>
      <c r="W223" s="1062" t="str">
        <f>IF(A223=W16,D223,"")</f>
        <v/>
      </c>
      <c r="X223" s="1075" t="str">
        <f>IF(A223=W16,C223,"")</f>
        <v/>
      </c>
      <c r="Y223" s="1076" t="str">
        <f>IF(ISTEXT(W223),W223,(W223/W22)*Y22)</f>
        <v/>
      </c>
      <c r="Z223" s="1062" t="str">
        <f>IF(A223=Z16,D223,"")</f>
        <v/>
      </c>
      <c r="AA223" s="1077" t="str">
        <f>IF(A223=Z16,C223,"")</f>
        <v/>
      </c>
      <c r="AB223" s="1078" t="str">
        <f>IF(ISTEXT(Z223),Z223,(Z223/Z22)*AB22)</f>
        <v/>
      </c>
      <c r="AC223" s="1062" t="str">
        <f>IF(A223=AC16,D223,"")</f>
        <v/>
      </c>
      <c r="AD223" s="1079" t="str">
        <f>IF(A223=AC16,C223,"")</f>
        <v/>
      </c>
      <c r="AE223" s="1080" t="str">
        <f>IF(ISTEXT(AC223),AC223,(AC223/AC22)*AE22)</f>
        <v/>
      </c>
      <c r="AF223" s="1062" t="str">
        <f>IF(A223=AF16,D223,"")</f>
        <v/>
      </c>
      <c r="AG223" s="1081" t="str">
        <f>IF(A223=AF16,C223,"")</f>
        <v/>
      </c>
      <c r="AH223" s="1082" t="str">
        <f>IF(ISTEXT(AF223),AF223,(AF223/AF22)*AH22)</f>
        <v/>
      </c>
      <c r="AI223" s="1062" t="str">
        <f>IF(A223=AI16,D223,"")</f>
        <v/>
      </c>
      <c r="AJ223" s="1083" t="str">
        <f>IF(A223=AI16,C223,"")</f>
        <v/>
      </c>
      <c r="AK223" s="1084" t="str">
        <f>IF(ISTEXT(AI223),AI223,(AI223/AI22)*AK22)</f>
        <v/>
      </c>
      <c r="AL223" s="1062" t="str">
        <f>IF(A223=AL16,D223,"")</f>
        <v/>
      </c>
      <c r="AM223" s="1085" t="str">
        <f>IF(A223=AL16,C223,"")</f>
        <v/>
      </c>
      <c r="AN223" s="1086" t="str">
        <f>IF(ISTEXT(AL223),AL223,(AL223/AL22)*AN22)</f>
        <v/>
      </c>
      <c r="AO223" s="1062" t="str">
        <f>IF(A223=AO16,D223,"")</f>
        <v/>
      </c>
      <c r="AP223" s="1087" t="str">
        <f>IF(A223=AO16,C223,"")</f>
        <v/>
      </c>
      <c r="AQ223" s="1088" t="str">
        <f>IF(ISTEXT(AO223),AO223,(AO223/AO22)*AQ22)</f>
        <v/>
      </c>
      <c r="AR223" s="1062" t="str">
        <f>IF(A223=AR16,D223,"")</f>
        <v/>
      </c>
      <c r="AS223" s="1089" t="str">
        <f>IF(A223=AR16,C223,"")</f>
        <v/>
      </c>
      <c r="AT223" s="1090" t="str">
        <f>IF(ISTEXT(AR223),AR223,(AR223/AR22)*AT22)</f>
        <v/>
      </c>
      <c r="AU223" s="1062" t="str">
        <f>IF(A223=AU16,D223,"")</f>
        <v/>
      </c>
      <c r="AV223" s="1091" t="str">
        <f>IF(A223=AU16,C223,"")</f>
        <v/>
      </c>
      <c r="AW223" s="1092" t="str">
        <f>IF(ISTEXT(AU223),AU223,(AU223/AU22)*AW22)</f>
        <v/>
      </c>
    </row>
    <row r="224" spans="1:49" ht="18.75">
      <c r="A224" s="1058"/>
      <c r="B224" s="1352"/>
      <c r="C224" s="1409"/>
      <c r="D224" s="1410"/>
      <c r="E224" s="1062" t="str">
        <f>IF(A224=E16,D224,"")</f>
        <v/>
      </c>
      <c r="F224" s="1063" t="str">
        <f>IF(A224=E16,C224,"")</f>
        <v/>
      </c>
      <c r="G224" s="1064" t="str">
        <f>IF(ISTEXT(E224),E224,(E224/E22)*G22)</f>
        <v/>
      </c>
      <c r="H224" s="1062" t="str">
        <f>IF(A224=H16,D224,"")</f>
        <v/>
      </c>
      <c r="I224" s="1065" t="str">
        <f>IF(A224=H16,C224,"")</f>
        <v/>
      </c>
      <c r="J224" s="1066" t="str">
        <f>IF(ISTEXT(H224),H224,(H224/H22)*J22)</f>
        <v/>
      </c>
      <c r="K224" s="1062" t="str">
        <f>IF(A224=K16,D224,"")</f>
        <v/>
      </c>
      <c r="L224" s="1067" t="str">
        <f>IF(A224=K16,C224,"")</f>
        <v/>
      </c>
      <c r="M224" s="1068" t="str">
        <f>IF(ISTEXT(K224),K224,(K224/K22)*M22)</f>
        <v/>
      </c>
      <c r="N224" s="1062" t="str">
        <f>IF(A224=N16,D224,"")</f>
        <v/>
      </c>
      <c r="O224" s="1069" t="str">
        <f>IF(A224=N16,C224,"")</f>
        <v/>
      </c>
      <c r="P224" s="1070" t="str">
        <f>IF(ISTEXT(N224),N224,(N224/N22)*P22)</f>
        <v/>
      </c>
      <c r="Q224" s="1062" t="str">
        <f>IF(A224=Q16,D224,"")</f>
        <v/>
      </c>
      <c r="R224" s="1071" t="str">
        <f>IF(A224=Q16,C224,"")</f>
        <v/>
      </c>
      <c r="S224" s="1072" t="str">
        <f>IF(ISTEXT(Q224),Q224,(Q224/Q22)*S22)</f>
        <v/>
      </c>
      <c r="T224" s="1062" t="str">
        <f>IF(A224=T16,D224,"")</f>
        <v/>
      </c>
      <c r="U224" s="1073" t="str">
        <f>IF(A224=T16,C224,"")</f>
        <v/>
      </c>
      <c r="V224" s="1074" t="str">
        <f>IF(ISTEXT(T224),T224,(T224/T22)*V22)</f>
        <v/>
      </c>
      <c r="W224" s="1062" t="str">
        <f>IF(A224=W16,D224,"")</f>
        <v/>
      </c>
      <c r="X224" s="1075" t="str">
        <f>IF(A224=W16,C224,"")</f>
        <v/>
      </c>
      <c r="Y224" s="1076" t="str">
        <f>IF(ISTEXT(W224),W224,(W224/W22)*Y22)</f>
        <v/>
      </c>
      <c r="Z224" s="1062" t="str">
        <f>IF(A224=Z16,D224,"")</f>
        <v/>
      </c>
      <c r="AA224" s="1077" t="str">
        <f>IF(A224=Z16,C224,"")</f>
        <v/>
      </c>
      <c r="AB224" s="1078" t="str">
        <f>IF(ISTEXT(Z224),Z224,(Z224/Z22)*AB22)</f>
        <v/>
      </c>
      <c r="AC224" s="1062" t="str">
        <f>IF(A224=AC16,D224,"")</f>
        <v/>
      </c>
      <c r="AD224" s="1079" t="str">
        <f>IF(A224=AC16,C224,"")</f>
        <v/>
      </c>
      <c r="AE224" s="1080" t="str">
        <f>IF(ISTEXT(AC224),AC224,(AC224/AC22)*AE22)</f>
        <v/>
      </c>
      <c r="AF224" s="1062" t="str">
        <f>IF(A224=AF16,D224,"")</f>
        <v/>
      </c>
      <c r="AG224" s="1081" t="str">
        <f>IF(A224=AF16,C224,"")</f>
        <v/>
      </c>
      <c r="AH224" s="1082" t="str">
        <f>IF(ISTEXT(AF224),AF224,(AF224/AF22)*AH22)</f>
        <v/>
      </c>
      <c r="AI224" s="1062" t="str">
        <f>IF(A224=AI16,D224,"")</f>
        <v/>
      </c>
      <c r="AJ224" s="1083" t="str">
        <f>IF(A224=AI16,C224,"")</f>
        <v/>
      </c>
      <c r="AK224" s="1084" t="str">
        <f>IF(ISTEXT(AI224),AI224,(AI224/AI22)*AK22)</f>
        <v/>
      </c>
      <c r="AL224" s="1062" t="str">
        <f>IF(A224=AL16,D224,"")</f>
        <v/>
      </c>
      <c r="AM224" s="1085" t="str">
        <f>IF(A224=AL16,C224,"")</f>
        <v/>
      </c>
      <c r="AN224" s="1086" t="str">
        <f>IF(ISTEXT(AL224),AL224,(AL224/AL22)*AN22)</f>
        <v/>
      </c>
      <c r="AO224" s="1062" t="str">
        <f>IF(A224=AO16,D224,"")</f>
        <v/>
      </c>
      <c r="AP224" s="1087" t="str">
        <f>IF(A224=AO16,C224,"")</f>
        <v/>
      </c>
      <c r="AQ224" s="1088" t="str">
        <f>IF(ISTEXT(AO224),AO224,(AO224/AO22)*AQ22)</f>
        <v/>
      </c>
      <c r="AR224" s="1062" t="str">
        <f>IF(A224=AR16,D224,"")</f>
        <v/>
      </c>
      <c r="AS224" s="1089" t="str">
        <f>IF(A224=AR16,C224,"")</f>
        <v/>
      </c>
      <c r="AT224" s="1090" t="str">
        <f>IF(ISTEXT(AR224),AR224,(AR224/AR22)*AT22)</f>
        <v/>
      </c>
      <c r="AU224" s="1062" t="str">
        <f>IF(A224=AU16,D224,"")</f>
        <v/>
      </c>
      <c r="AV224" s="1091" t="str">
        <f>IF(A224=AU16,C224,"")</f>
        <v/>
      </c>
      <c r="AW224" s="1092" t="str">
        <f>IF(ISTEXT(AU224),AU224,(AU224/AU22)*AW22)</f>
        <v/>
      </c>
    </row>
    <row r="225" spans="1:49" ht="18.75">
      <c r="A225" s="1058"/>
      <c r="B225" s="1352"/>
      <c r="C225" s="1409"/>
      <c r="D225" s="1410"/>
      <c r="E225" s="1062" t="str">
        <f>IF(A225=E16,D225,"")</f>
        <v/>
      </c>
      <c r="F225" s="1063" t="str">
        <f>IF(A225=E16,C225,"")</f>
        <v/>
      </c>
      <c r="G225" s="1064" t="str">
        <f>IF(ISTEXT(E225),E225,(E225/E22)*G22)</f>
        <v/>
      </c>
      <c r="H225" s="1062" t="str">
        <f>IF(A225=H16,D225,"")</f>
        <v/>
      </c>
      <c r="I225" s="1065" t="str">
        <f>IF(A225=H16,C225,"")</f>
        <v/>
      </c>
      <c r="J225" s="1066" t="str">
        <f>IF(ISTEXT(H225),H225,(H225/H22)*J22)</f>
        <v/>
      </c>
      <c r="K225" s="1062" t="str">
        <f>IF(A225=K16,D225,"")</f>
        <v/>
      </c>
      <c r="L225" s="1067" t="str">
        <f>IF(A225=K16,C225,"")</f>
        <v/>
      </c>
      <c r="M225" s="1068" t="str">
        <f>IF(ISTEXT(K225),K225,(K225/K22)*M22)</f>
        <v/>
      </c>
      <c r="N225" s="1062" t="str">
        <f>IF(A225=N16,D225,"")</f>
        <v/>
      </c>
      <c r="O225" s="1069" t="str">
        <f>IF(A225=N16,C225,"")</f>
        <v/>
      </c>
      <c r="P225" s="1070" t="str">
        <f>IF(ISTEXT(N225),N225,(N225/N22)*P22)</f>
        <v/>
      </c>
      <c r="Q225" s="1062" t="str">
        <f>IF(A225=Q16,D225,"")</f>
        <v/>
      </c>
      <c r="R225" s="1071" t="str">
        <f>IF(A225=Q16,C225,"")</f>
        <v/>
      </c>
      <c r="S225" s="1072" t="str">
        <f>IF(ISTEXT(Q225),Q225,(Q225/Q22)*S22)</f>
        <v/>
      </c>
      <c r="T225" s="1062" t="str">
        <f>IF(A225=T16,D225,"")</f>
        <v/>
      </c>
      <c r="U225" s="1073" t="str">
        <f>IF(A225=T16,C225,"")</f>
        <v/>
      </c>
      <c r="V225" s="1074" t="str">
        <f>IF(ISTEXT(T225),T225,(T225/T22)*V22)</f>
        <v/>
      </c>
      <c r="W225" s="1062" t="str">
        <f>IF(A225=W16,D225,"")</f>
        <v/>
      </c>
      <c r="X225" s="1075" t="str">
        <f>IF(A225=W16,C225,"")</f>
        <v/>
      </c>
      <c r="Y225" s="1076" t="str">
        <f>IF(ISTEXT(W225),W225,(W225/W22)*Y22)</f>
        <v/>
      </c>
      <c r="Z225" s="1062" t="str">
        <f>IF(A225=Z16,D225,"")</f>
        <v/>
      </c>
      <c r="AA225" s="1077" t="str">
        <f>IF(A225=Z16,C225,"")</f>
        <v/>
      </c>
      <c r="AB225" s="1078" t="str">
        <f>IF(ISTEXT(Z225),Z225,(Z225/Z22)*AB22)</f>
        <v/>
      </c>
      <c r="AC225" s="1062" t="str">
        <f>IF(A225=AC16,D225,"")</f>
        <v/>
      </c>
      <c r="AD225" s="1079" t="str">
        <f>IF(A225=AC16,C225,"")</f>
        <v/>
      </c>
      <c r="AE225" s="1080" t="str">
        <f>IF(ISTEXT(AC225),AC225,(AC225/AC22)*AE22)</f>
        <v/>
      </c>
      <c r="AF225" s="1062" t="str">
        <f>IF(A225=AF16,D225,"")</f>
        <v/>
      </c>
      <c r="AG225" s="1081" t="str">
        <f>IF(A225=AF16,C225,"")</f>
        <v/>
      </c>
      <c r="AH225" s="1082" t="str">
        <f>IF(ISTEXT(AF225),AF225,(AF225/AF22)*AH22)</f>
        <v/>
      </c>
      <c r="AI225" s="1062" t="str">
        <f>IF(A225=AI16,D225,"")</f>
        <v/>
      </c>
      <c r="AJ225" s="1083" t="str">
        <f>IF(A225=AI16,C225,"")</f>
        <v/>
      </c>
      <c r="AK225" s="1084" t="str">
        <f>IF(ISTEXT(AI225),AI225,(AI225/AI22)*AK22)</f>
        <v/>
      </c>
      <c r="AL225" s="1062" t="str">
        <f>IF(A225=AL16,D225,"")</f>
        <v/>
      </c>
      <c r="AM225" s="1085" t="str">
        <f>IF(A225=AL16,C225,"")</f>
        <v/>
      </c>
      <c r="AN225" s="1086" t="str">
        <f>IF(ISTEXT(AL225),AL225,(AL225/AL22)*AN22)</f>
        <v/>
      </c>
      <c r="AO225" s="1062" t="str">
        <f>IF(A225=AO16,D225,"")</f>
        <v/>
      </c>
      <c r="AP225" s="1087" t="str">
        <f>IF(A225=AO16,C225,"")</f>
        <v/>
      </c>
      <c r="AQ225" s="1088" t="str">
        <f>IF(ISTEXT(AO225),AO225,(AO225/AO22)*AQ22)</f>
        <v/>
      </c>
      <c r="AR225" s="1062" t="str">
        <f>IF(A225=AR16,D225,"")</f>
        <v/>
      </c>
      <c r="AS225" s="1089" t="str">
        <f>IF(A225=AR16,C225,"")</f>
        <v/>
      </c>
      <c r="AT225" s="1090" t="str">
        <f>IF(ISTEXT(AR225),AR225,(AR225/AR22)*AT22)</f>
        <v/>
      </c>
      <c r="AU225" s="1062" t="str">
        <f>IF(A225=AU16,D225,"")</f>
        <v/>
      </c>
      <c r="AV225" s="1091" t="str">
        <f>IF(A225=AU16,C225,"")</f>
        <v/>
      </c>
      <c r="AW225" s="1092" t="str">
        <f>IF(ISTEXT(AU225),AU225,(AU225/AU22)*AW22)</f>
        <v/>
      </c>
    </row>
    <row r="226" spans="1:49" ht="18.75">
      <c r="A226" s="1058"/>
      <c r="B226" s="1352"/>
      <c r="C226" s="1409"/>
      <c r="D226" s="1410"/>
      <c r="E226" s="1062" t="str">
        <f>IF(A226=E16,D226,"")</f>
        <v/>
      </c>
      <c r="F226" s="1063" t="str">
        <f>IF(A226=E16,C226,"")</f>
        <v/>
      </c>
      <c r="G226" s="1064" t="str">
        <f>IF(ISTEXT(E226),E226,(E226/E22)*G22)</f>
        <v/>
      </c>
      <c r="H226" s="1062" t="str">
        <f>IF(A226=H16,D226,"")</f>
        <v/>
      </c>
      <c r="I226" s="1065" t="str">
        <f>IF(A226=H16,C226,"")</f>
        <v/>
      </c>
      <c r="J226" s="1066" t="str">
        <f>IF(ISTEXT(H226),H226,(H226/H22)*J22)</f>
        <v/>
      </c>
      <c r="K226" s="1062" t="str">
        <f>IF(A226=K16,D226,"")</f>
        <v/>
      </c>
      <c r="L226" s="1067" t="str">
        <f>IF(A226=K16,C226,"")</f>
        <v/>
      </c>
      <c r="M226" s="1068" t="str">
        <f>IF(ISTEXT(K226),K226,(K226/K22)*M22)</f>
        <v/>
      </c>
      <c r="N226" s="1062" t="str">
        <f>IF(A226=N16,D226,"")</f>
        <v/>
      </c>
      <c r="O226" s="1069" t="str">
        <f>IF(A226=N16,C226,"")</f>
        <v/>
      </c>
      <c r="P226" s="1070" t="str">
        <f>IF(ISTEXT(N226),N226,(N226/N22)*P22)</f>
        <v/>
      </c>
      <c r="Q226" s="1062" t="str">
        <f>IF(A226=Q16,D226,"")</f>
        <v/>
      </c>
      <c r="R226" s="1071" t="str">
        <f>IF(A226=Q16,C226,"")</f>
        <v/>
      </c>
      <c r="S226" s="1072" t="str">
        <f>IF(ISTEXT(Q226),Q226,(Q226/Q22)*S22)</f>
        <v/>
      </c>
      <c r="T226" s="1062" t="str">
        <f>IF(A226=T16,D226,"")</f>
        <v/>
      </c>
      <c r="U226" s="1073" t="str">
        <f>IF(A226=T16,C226,"")</f>
        <v/>
      </c>
      <c r="V226" s="1074" t="str">
        <f>IF(ISTEXT(T226),T226,(T226/T22)*V22)</f>
        <v/>
      </c>
      <c r="W226" s="1062" t="str">
        <f>IF(A226=W16,D226,"")</f>
        <v/>
      </c>
      <c r="X226" s="1075" t="str">
        <f>IF(A226=W16,C226,"")</f>
        <v/>
      </c>
      <c r="Y226" s="1076" t="str">
        <f>IF(ISTEXT(W226),W226,(W226/W22)*Y22)</f>
        <v/>
      </c>
      <c r="Z226" s="1062" t="str">
        <f>IF(A226=Z16,D226,"")</f>
        <v/>
      </c>
      <c r="AA226" s="1077" t="str">
        <f>IF(A226=Z16,C226,"")</f>
        <v/>
      </c>
      <c r="AB226" s="1078" t="str">
        <f>IF(ISTEXT(Z226),Z226,(Z226/Z22)*AB22)</f>
        <v/>
      </c>
      <c r="AC226" s="1062" t="str">
        <f>IF(A226=AC16,D226,"")</f>
        <v/>
      </c>
      <c r="AD226" s="1079" t="str">
        <f>IF(A226=AC16,C226,"")</f>
        <v/>
      </c>
      <c r="AE226" s="1080" t="str">
        <f>IF(ISTEXT(AC226),AC226,(AC226/AC22)*AE22)</f>
        <v/>
      </c>
      <c r="AF226" s="1062" t="str">
        <f>IF(A226=AF16,D226,"")</f>
        <v/>
      </c>
      <c r="AG226" s="1081" t="str">
        <f>IF(A226=AF16,C226,"")</f>
        <v/>
      </c>
      <c r="AH226" s="1082" t="str">
        <f>IF(ISTEXT(AF226),AF226,(AF226/AF22)*AH22)</f>
        <v/>
      </c>
      <c r="AI226" s="1062" t="str">
        <f>IF(A226=AI16,D226,"")</f>
        <v/>
      </c>
      <c r="AJ226" s="1083" t="str">
        <f>IF(A226=AI16,C226,"")</f>
        <v/>
      </c>
      <c r="AK226" s="1084" t="str">
        <f>IF(ISTEXT(AI226),AI226,(AI226/AI22)*AK22)</f>
        <v/>
      </c>
      <c r="AL226" s="1062" t="str">
        <f>IF(A226=AL16,D226,"")</f>
        <v/>
      </c>
      <c r="AM226" s="1085" t="str">
        <f>IF(A226=AL16,C226,"")</f>
        <v/>
      </c>
      <c r="AN226" s="1086" t="str">
        <f>IF(ISTEXT(AL226),AL226,(AL226/AL22)*AN22)</f>
        <v/>
      </c>
      <c r="AO226" s="1062" t="str">
        <f>IF(A226=AO16,D226,"")</f>
        <v/>
      </c>
      <c r="AP226" s="1087" t="str">
        <f>IF(A226=AO16,C226,"")</f>
        <v/>
      </c>
      <c r="AQ226" s="1088" t="str">
        <f>IF(ISTEXT(AO226),AO226,(AO226/AO22)*AQ22)</f>
        <v/>
      </c>
      <c r="AR226" s="1062" t="str">
        <f>IF(A226=AR16,D226,"")</f>
        <v/>
      </c>
      <c r="AS226" s="1089" t="str">
        <f>IF(A226=AR16,C226,"")</f>
        <v/>
      </c>
      <c r="AT226" s="1090" t="str">
        <f>IF(ISTEXT(AR226),AR226,(AR226/AR22)*AT22)</f>
        <v/>
      </c>
      <c r="AU226" s="1062" t="str">
        <f>IF(A226=AU16,D226,"")</f>
        <v/>
      </c>
      <c r="AV226" s="1091" t="str">
        <f>IF(A226=AU16,C226,"")</f>
        <v/>
      </c>
      <c r="AW226" s="1092" t="str">
        <f>IF(ISTEXT(AU226),AU226,(AU226/AU22)*AW22)</f>
        <v/>
      </c>
    </row>
    <row r="227" spans="1:49" ht="18.75">
      <c r="A227" s="1058"/>
      <c r="B227" s="1352"/>
      <c r="C227" s="1409"/>
      <c r="D227" s="1410"/>
      <c r="E227" s="1062" t="str">
        <f>IF(A227=E16,D227,"")</f>
        <v/>
      </c>
      <c r="F227" s="1063" t="str">
        <f>IF(A227=E16,C227,"")</f>
        <v/>
      </c>
      <c r="G227" s="1064" t="str">
        <f>IF(ISTEXT(E227),E227,(E227/E22)*G22)</f>
        <v/>
      </c>
      <c r="H227" s="1062" t="str">
        <f>IF(A227=H16,D227,"")</f>
        <v/>
      </c>
      <c r="I227" s="1065" t="str">
        <f>IF(A227=H16,C227,"")</f>
        <v/>
      </c>
      <c r="J227" s="1066" t="str">
        <f>IF(ISTEXT(H227),H227,(H227/H22)*J22)</f>
        <v/>
      </c>
      <c r="K227" s="1062" t="str">
        <f>IF(A227=K16,D227,"")</f>
        <v/>
      </c>
      <c r="L227" s="1067" t="str">
        <f>IF(A227=K16,C227,"")</f>
        <v/>
      </c>
      <c r="M227" s="1068" t="str">
        <f>IF(ISTEXT(K227),K227,(K227/K22)*M22)</f>
        <v/>
      </c>
      <c r="N227" s="1062" t="str">
        <f>IF(A227=N16,D227,"")</f>
        <v/>
      </c>
      <c r="O227" s="1069" t="str">
        <f>IF(A227=N16,C227,"")</f>
        <v/>
      </c>
      <c r="P227" s="1070" t="str">
        <f>IF(ISTEXT(N227),N227,(N227/N22)*P22)</f>
        <v/>
      </c>
      <c r="Q227" s="1062" t="str">
        <f>IF(A227=Q16,D227,"")</f>
        <v/>
      </c>
      <c r="R227" s="1071" t="str">
        <f>IF(A227=Q16,C227,"")</f>
        <v/>
      </c>
      <c r="S227" s="1072" t="str">
        <f>IF(ISTEXT(Q227),Q227,(Q227/Q22)*S22)</f>
        <v/>
      </c>
      <c r="T227" s="1062" t="str">
        <f>IF(A227=T16,D227,"")</f>
        <v/>
      </c>
      <c r="U227" s="1073" t="str">
        <f>IF(A227=T16,C227,"")</f>
        <v/>
      </c>
      <c r="V227" s="1074" t="str">
        <f>IF(ISTEXT(T227),T227,(T227/T22)*V22)</f>
        <v/>
      </c>
      <c r="W227" s="1062" t="str">
        <f>IF(A227=W16,D227,"")</f>
        <v/>
      </c>
      <c r="X227" s="1075" t="str">
        <f>IF(A227=W16,C227,"")</f>
        <v/>
      </c>
      <c r="Y227" s="1076" t="str">
        <f>IF(ISTEXT(W227),W227,(W227/W22)*Y22)</f>
        <v/>
      </c>
      <c r="Z227" s="1062" t="str">
        <f>IF(A227=Z16,D227,"")</f>
        <v/>
      </c>
      <c r="AA227" s="1077" t="str">
        <f>IF(A227=Z16,C227,"")</f>
        <v/>
      </c>
      <c r="AB227" s="1078" t="str">
        <f>IF(ISTEXT(Z227),Z227,(Z227/Z22)*AB22)</f>
        <v/>
      </c>
      <c r="AC227" s="1062" t="str">
        <f>IF(A227=AC16,D227,"")</f>
        <v/>
      </c>
      <c r="AD227" s="1079" t="str">
        <f>IF(A227=AC16,C227,"")</f>
        <v/>
      </c>
      <c r="AE227" s="1080" t="str">
        <f>IF(ISTEXT(AC227),AC227,(AC227/AC22)*AE22)</f>
        <v/>
      </c>
      <c r="AF227" s="1062" t="str">
        <f>IF(A227=AF16,D227,"")</f>
        <v/>
      </c>
      <c r="AG227" s="1081" t="str">
        <f>IF(A227=AF16,C227,"")</f>
        <v/>
      </c>
      <c r="AH227" s="1082" t="str">
        <f>IF(ISTEXT(AF227),AF227,(AF227/AF22)*AH22)</f>
        <v/>
      </c>
      <c r="AI227" s="1062" t="str">
        <f>IF(A227=AI16,D227,"")</f>
        <v/>
      </c>
      <c r="AJ227" s="1083" t="str">
        <f>IF(A227=AI16,C227,"")</f>
        <v/>
      </c>
      <c r="AK227" s="1084" t="str">
        <f>IF(ISTEXT(AI227),AI227,(AI227/AI22)*AK22)</f>
        <v/>
      </c>
      <c r="AL227" s="1062" t="str">
        <f>IF(A227=AL16,D227,"")</f>
        <v/>
      </c>
      <c r="AM227" s="1085" t="str">
        <f>IF(A227=AL16,C227,"")</f>
        <v/>
      </c>
      <c r="AN227" s="1086" t="str">
        <f>IF(ISTEXT(AL227),AL227,(AL227/AL22)*AN22)</f>
        <v/>
      </c>
      <c r="AO227" s="1062" t="str">
        <f>IF(A227=AO16,D227,"")</f>
        <v/>
      </c>
      <c r="AP227" s="1087" t="str">
        <f>IF(A227=AO16,C227,"")</f>
        <v/>
      </c>
      <c r="AQ227" s="1088" t="str">
        <f>IF(ISTEXT(AO227),AO227,(AO227/AO22)*AQ22)</f>
        <v/>
      </c>
      <c r="AR227" s="1062" t="str">
        <f>IF(A227=AR16,D227,"")</f>
        <v/>
      </c>
      <c r="AS227" s="1089" t="str">
        <f>IF(A227=AR16,C227,"")</f>
        <v/>
      </c>
      <c r="AT227" s="1090" t="str">
        <f>IF(ISTEXT(AR227),AR227,(AR227/AR22)*AT22)</f>
        <v/>
      </c>
      <c r="AU227" s="1062" t="str">
        <f>IF(A227=AU16,D227,"")</f>
        <v/>
      </c>
      <c r="AV227" s="1091" t="str">
        <f>IF(A227=AU16,C227,"")</f>
        <v/>
      </c>
      <c r="AW227" s="1092" t="str">
        <f>IF(ISTEXT(AU227),AU227,(AU227/AU22)*AW22)</f>
        <v/>
      </c>
    </row>
    <row r="228" spans="1:49" ht="18.75">
      <c r="A228" s="1058"/>
      <c r="B228" s="1352"/>
      <c r="C228" s="1409"/>
      <c r="D228" s="1410"/>
      <c r="E228" s="1062" t="str">
        <f>IF(A228=E16,D228,"")</f>
        <v/>
      </c>
      <c r="F228" s="1063" t="str">
        <f>IF(A228=E16,C228,"")</f>
        <v/>
      </c>
      <c r="G228" s="1064" t="str">
        <f>IF(ISTEXT(E228),E228,(E228/E22)*G22)</f>
        <v/>
      </c>
      <c r="H228" s="1062" t="str">
        <f>IF(A228=H16,D228,"")</f>
        <v/>
      </c>
      <c r="I228" s="1065" t="str">
        <f>IF(A228=H16,C228,"")</f>
        <v/>
      </c>
      <c r="J228" s="1066" t="str">
        <f>IF(ISTEXT(H228),H228,(H228/H22)*J22)</f>
        <v/>
      </c>
      <c r="K228" s="1062" t="str">
        <f>IF(A228=K16,D228,"")</f>
        <v/>
      </c>
      <c r="L228" s="1067" t="str">
        <f>IF(A228=K16,C228,"")</f>
        <v/>
      </c>
      <c r="M228" s="1068" t="str">
        <f>IF(ISTEXT(K228),K228,(K228/K22)*M22)</f>
        <v/>
      </c>
      <c r="N228" s="1062" t="str">
        <f>IF(A228=N16,D228,"")</f>
        <v/>
      </c>
      <c r="O228" s="1069" t="str">
        <f>IF(A228=N16,C228,"")</f>
        <v/>
      </c>
      <c r="P228" s="1070" t="str">
        <f>IF(ISTEXT(N228),N228,(N228/N22)*P22)</f>
        <v/>
      </c>
      <c r="Q228" s="1062" t="str">
        <f>IF(A228=Q16,D228,"")</f>
        <v/>
      </c>
      <c r="R228" s="1071" t="str">
        <f>IF(A228=Q16,C228,"")</f>
        <v/>
      </c>
      <c r="S228" s="1072" t="str">
        <f>IF(ISTEXT(Q228),Q228,(Q228/Q22)*S22)</f>
        <v/>
      </c>
      <c r="T228" s="1062" t="str">
        <f>IF(A228=T16,D228,"")</f>
        <v/>
      </c>
      <c r="U228" s="1073" t="str">
        <f>IF(A228=T16,C228,"")</f>
        <v/>
      </c>
      <c r="V228" s="1074" t="str">
        <f>IF(ISTEXT(T228),T228,(T228/T22)*V22)</f>
        <v/>
      </c>
      <c r="W228" s="1062" t="str">
        <f>IF(A228=W16,D228,"")</f>
        <v/>
      </c>
      <c r="X228" s="1075" t="str">
        <f>IF(A228=W16,C228,"")</f>
        <v/>
      </c>
      <c r="Y228" s="1076" t="str">
        <f>IF(ISTEXT(W228),W228,(W228/W22)*Y22)</f>
        <v/>
      </c>
      <c r="Z228" s="1062" t="str">
        <f>IF(A228=Z16,D228,"")</f>
        <v/>
      </c>
      <c r="AA228" s="1077" t="str">
        <f>IF(A228=Z16,C228,"")</f>
        <v/>
      </c>
      <c r="AB228" s="1078" t="str">
        <f>IF(ISTEXT(Z228),Z228,(Z228/Z22)*AB22)</f>
        <v/>
      </c>
      <c r="AC228" s="1062" t="str">
        <f>IF(A228=AC16,D228,"")</f>
        <v/>
      </c>
      <c r="AD228" s="1079" t="str">
        <f>IF(A228=AC16,C228,"")</f>
        <v/>
      </c>
      <c r="AE228" s="1080" t="str">
        <f>IF(ISTEXT(AC228),AC228,(AC228/AC22)*AE22)</f>
        <v/>
      </c>
      <c r="AF228" s="1062" t="str">
        <f>IF(A228=AF16,D228,"")</f>
        <v/>
      </c>
      <c r="AG228" s="1081" t="str">
        <f>IF(A228=AF16,C228,"")</f>
        <v/>
      </c>
      <c r="AH228" s="1082" t="str">
        <f>IF(ISTEXT(AF228),AF228,(AF228/AF22)*AH22)</f>
        <v/>
      </c>
      <c r="AI228" s="1062" t="str">
        <f>IF(A228=AI16,D228,"")</f>
        <v/>
      </c>
      <c r="AJ228" s="1083" t="str">
        <f>IF(A228=AI16,C228,"")</f>
        <v/>
      </c>
      <c r="AK228" s="1084" t="str">
        <f>IF(ISTEXT(AI228),AI228,(AI228/AI22)*AK22)</f>
        <v/>
      </c>
      <c r="AL228" s="1062" t="str">
        <f>IF(A228=AL16,D228,"")</f>
        <v/>
      </c>
      <c r="AM228" s="1085" t="str">
        <f>IF(A228=AL16,C228,"")</f>
        <v/>
      </c>
      <c r="AN228" s="1086" t="str">
        <f>IF(ISTEXT(AL228),AL228,(AL228/AL22)*AN22)</f>
        <v/>
      </c>
      <c r="AO228" s="1062" t="str">
        <f>IF(A228=AO16,D228,"")</f>
        <v/>
      </c>
      <c r="AP228" s="1087" t="str">
        <f>IF(A228=AO16,C228,"")</f>
        <v/>
      </c>
      <c r="AQ228" s="1088" t="str">
        <f>IF(ISTEXT(AO228),AO228,(AO228/AO22)*AQ22)</f>
        <v/>
      </c>
      <c r="AR228" s="1062" t="str">
        <f>IF(A228=AR16,D228,"")</f>
        <v/>
      </c>
      <c r="AS228" s="1089" t="str">
        <f>IF(A228=AR16,C228,"")</f>
        <v/>
      </c>
      <c r="AT228" s="1090" t="str">
        <f>IF(ISTEXT(AR228),AR228,(AR228/AR22)*AT22)</f>
        <v/>
      </c>
      <c r="AU228" s="1062" t="str">
        <f>IF(A228=AU16,D228,"")</f>
        <v/>
      </c>
      <c r="AV228" s="1091" t="str">
        <f>IF(A228=AU16,C228,"")</f>
        <v/>
      </c>
      <c r="AW228" s="1092" t="str">
        <f>IF(ISTEXT(AU228),AU228,(AU228/AU22)*AW22)</f>
        <v/>
      </c>
    </row>
    <row r="229" spans="1:49" ht="18.75">
      <c r="A229" s="1058"/>
      <c r="B229" s="1352"/>
      <c r="C229" s="1409"/>
      <c r="D229" s="1410"/>
      <c r="E229" s="1062" t="str">
        <f>IF(A229=E16,D229,"")</f>
        <v/>
      </c>
      <c r="F229" s="1063" t="str">
        <f>IF(A229=E16,C229,"")</f>
        <v/>
      </c>
      <c r="G229" s="1064" t="str">
        <f>IF(ISTEXT(E229),E229,(E229/E22)*G22)</f>
        <v/>
      </c>
      <c r="H229" s="1062" t="str">
        <f>IF(A229=H16,D229,"")</f>
        <v/>
      </c>
      <c r="I229" s="1065" t="str">
        <f>IF(A229=H16,C229,"")</f>
        <v/>
      </c>
      <c r="J229" s="1066" t="str">
        <f>IF(ISTEXT(H229),H229,(H229/H22)*J22)</f>
        <v/>
      </c>
      <c r="K229" s="1062" t="str">
        <f>IF(A229=K16,D229,"")</f>
        <v/>
      </c>
      <c r="L229" s="1067" t="str">
        <f>IF(A229=K16,C229,"")</f>
        <v/>
      </c>
      <c r="M229" s="1068" t="str">
        <f>IF(ISTEXT(K229),K229,(K229/K22)*M22)</f>
        <v/>
      </c>
      <c r="N229" s="1062" t="str">
        <f>IF(A229=N16,D229,"")</f>
        <v/>
      </c>
      <c r="O229" s="1069" t="str">
        <f>IF(A229=N16,C229,"")</f>
        <v/>
      </c>
      <c r="P229" s="1070" t="str">
        <f>IF(ISTEXT(N229),N229,(N229/N22)*P22)</f>
        <v/>
      </c>
      <c r="Q229" s="1062" t="str">
        <f>IF(A229=Q16,D229,"")</f>
        <v/>
      </c>
      <c r="R229" s="1071" t="str">
        <f>IF(A229=Q16,C229,"")</f>
        <v/>
      </c>
      <c r="S229" s="1072" t="str">
        <f>IF(ISTEXT(Q229),Q229,(Q229/Q22)*S22)</f>
        <v/>
      </c>
      <c r="T229" s="1062" t="str">
        <f>IF(A229=T16,D229,"")</f>
        <v/>
      </c>
      <c r="U229" s="1073" t="str">
        <f>IF(A229=T16,C229,"")</f>
        <v/>
      </c>
      <c r="V229" s="1074" t="str">
        <f>IF(ISTEXT(T229),T229,(T229/T22)*V22)</f>
        <v/>
      </c>
      <c r="W229" s="1062" t="str">
        <f>IF(A229=W16,D229,"")</f>
        <v/>
      </c>
      <c r="X229" s="1075" t="str">
        <f>IF(A229=W16,C229,"")</f>
        <v/>
      </c>
      <c r="Y229" s="1076" t="str">
        <f>IF(ISTEXT(W229),W229,(W229/W22)*Y22)</f>
        <v/>
      </c>
      <c r="Z229" s="1062" t="str">
        <f>IF(A229=Z16,D229,"")</f>
        <v/>
      </c>
      <c r="AA229" s="1077" t="str">
        <f>IF(A229=Z16,C229,"")</f>
        <v/>
      </c>
      <c r="AB229" s="1078" t="str">
        <f>IF(ISTEXT(Z229),Z229,(Z229/Z22)*AB22)</f>
        <v/>
      </c>
      <c r="AC229" s="1062" t="str">
        <f>IF(A229=AC16,D229,"")</f>
        <v/>
      </c>
      <c r="AD229" s="1079" t="str">
        <f>IF(A229=AC16,C229,"")</f>
        <v/>
      </c>
      <c r="AE229" s="1080" t="str">
        <f>IF(ISTEXT(AC229),AC229,(AC229/AC22)*AE22)</f>
        <v/>
      </c>
      <c r="AF229" s="1062" t="str">
        <f>IF(A229=AF16,D229,"")</f>
        <v/>
      </c>
      <c r="AG229" s="1081" t="str">
        <f>IF(A229=AF16,C229,"")</f>
        <v/>
      </c>
      <c r="AH229" s="1082" t="str">
        <f>IF(ISTEXT(AF229),AF229,(AF229/AF22)*AH22)</f>
        <v/>
      </c>
      <c r="AI229" s="1062" t="str">
        <f>IF(A229=AI16,D229,"")</f>
        <v/>
      </c>
      <c r="AJ229" s="1083" t="str">
        <f>IF(A229=AI16,C229,"")</f>
        <v/>
      </c>
      <c r="AK229" s="1084" t="str">
        <f>IF(ISTEXT(AI229),AI229,(AI229/AI22)*AK22)</f>
        <v/>
      </c>
      <c r="AL229" s="1062" t="str">
        <f>IF(A229=AL16,D229,"")</f>
        <v/>
      </c>
      <c r="AM229" s="1085" t="str">
        <f>IF(A229=AL16,C229,"")</f>
        <v/>
      </c>
      <c r="AN229" s="1086" t="str">
        <f>IF(ISTEXT(AL229),AL229,(AL229/AL22)*AN22)</f>
        <v/>
      </c>
      <c r="AO229" s="1062" t="str">
        <f>IF(A229=AO16,D229,"")</f>
        <v/>
      </c>
      <c r="AP229" s="1087" t="str">
        <f>IF(A229=AO16,C229,"")</f>
        <v/>
      </c>
      <c r="AQ229" s="1088" t="str">
        <f>IF(ISTEXT(AO229),AO229,(AO229/AO22)*AQ22)</f>
        <v/>
      </c>
      <c r="AR229" s="1062" t="str">
        <f>IF(A229=AR16,D229,"")</f>
        <v/>
      </c>
      <c r="AS229" s="1089" t="str">
        <f>IF(A229=AR16,C229,"")</f>
        <v/>
      </c>
      <c r="AT229" s="1090" t="str">
        <f>IF(ISTEXT(AR229),AR229,(AR229/AR22)*AT22)</f>
        <v/>
      </c>
      <c r="AU229" s="1062" t="str">
        <f>IF(A229=AU16,D229,"")</f>
        <v/>
      </c>
      <c r="AV229" s="1091" t="str">
        <f>IF(A229=AU16,C229,"")</f>
        <v/>
      </c>
      <c r="AW229" s="1092" t="str">
        <f>IF(ISTEXT(AU229),AU229,(AU229/AU22)*AW22)</f>
        <v/>
      </c>
    </row>
    <row r="230" spans="1:49" ht="18.75">
      <c r="A230" s="1058"/>
      <c r="B230" s="1352"/>
      <c r="C230" s="1409"/>
      <c r="D230" s="1410"/>
      <c r="E230" s="1062" t="str">
        <f>IF(A230=E16,D230,"")</f>
        <v/>
      </c>
      <c r="F230" s="1063" t="str">
        <f>IF(A230=E16,C230,"")</f>
        <v/>
      </c>
      <c r="G230" s="1064" t="str">
        <f>IF(ISTEXT(E230),E230,(E230/E22)*G22)</f>
        <v/>
      </c>
      <c r="H230" s="1062" t="str">
        <f>IF(A230=H16,D230,"")</f>
        <v/>
      </c>
      <c r="I230" s="1065" t="str">
        <f>IF(A230=H16,C230,"")</f>
        <v/>
      </c>
      <c r="J230" s="1066" t="str">
        <f>IF(ISTEXT(H230),H230,(H230/H22)*J22)</f>
        <v/>
      </c>
      <c r="K230" s="1062" t="str">
        <f>IF(A230=K16,D230,"")</f>
        <v/>
      </c>
      <c r="L230" s="1067" t="str">
        <f>IF(A230=K16,C230,"")</f>
        <v/>
      </c>
      <c r="M230" s="1068" t="str">
        <f>IF(ISTEXT(K230),K230,(K230/K22)*M22)</f>
        <v/>
      </c>
      <c r="N230" s="1062" t="str">
        <f>IF(A230=N16,D230,"")</f>
        <v/>
      </c>
      <c r="O230" s="1069" t="str">
        <f>IF(A230=N16,C230,"")</f>
        <v/>
      </c>
      <c r="P230" s="1070" t="str">
        <f>IF(ISTEXT(N230),N230,(N230/N22)*P22)</f>
        <v/>
      </c>
      <c r="Q230" s="1062" t="str">
        <f>IF(A230=Q16,D230,"")</f>
        <v/>
      </c>
      <c r="R230" s="1071" t="str">
        <f>IF(A230=Q16,C230,"")</f>
        <v/>
      </c>
      <c r="S230" s="1072" t="str">
        <f>IF(ISTEXT(Q230),Q230,(Q230/Q22)*S22)</f>
        <v/>
      </c>
      <c r="T230" s="1062" t="str">
        <f>IF(A230=T16,D230,"")</f>
        <v/>
      </c>
      <c r="U230" s="1073" t="str">
        <f>IF(A230=T16,C230,"")</f>
        <v/>
      </c>
      <c r="V230" s="1074" t="str">
        <f>IF(ISTEXT(T230),T230,(T230/T22)*V22)</f>
        <v/>
      </c>
      <c r="W230" s="1062" t="str">
        <f>IF(A230=W16,D230,"")</f>
        <v/>
      </c>
      <c r="X230" s="1075" t="str">
        <f>IF(A230=W16,C230,"")</f>
        <v/>
      </c>
      <c r="Y230" s="1076" t="str">
        <f>IF(ISTEXT(W230),W230,(W230/W22)*Y22)</f>
        <v/>
      </c>
      <c r="Z230" s="1062" t="str">
        <f>IF(A230=Z16,D230,"")</f>
        <v/>
      </c>
      <c r="AA230" s="1077" t="str">
        <f>IF(A230=Z16,C230,"")</f>
        <v/>
      </c>
      <c r="AB230" s="1078" t="str">
        <f>IF(ISTEXT(Z230),Z230,(Z230/Z22)*AB22)</f>
        <v/>
      </c>
      <c r="AC230" s="1062" t="str">
        <f>IF(A230=AC16,D230,"")</f>
        <v/>
      </c>
      <c r="AD230" s="1079" t="str">
        <f>IF(A230=AC16,C230,"")</f>
        <v/>
      </c>
      <c r="AE230" s="1080" t="str">
        <f>IF(ISTEXT(AC230),AC230,(AC230/AC22)*AE22)</f>
        <v/>
      </c>
      <c r="AF230" s="1062" t="str">
        <f>IF(A230=AF16,D230,"")</f>
        <v/>
      </c>
      <c r="AG230" s="1081" t="str">
        <f>IF(A230=AF16,C230,"")</f>
        <v/>
      </c>
      <c r="AH230" s="1082" t="str">
        <f>IF(ISTEXT(AF230),AF230,(AF230/AF22)*AH22)</f>
        <v/>
      </c>
      <c r="AI230" s="1062" t="str">
        <f>IF(A230=AI16,D230,"")</f>
        <v/>
      </c>
      <c r="AJ230" s="1083" t="str">
        <f>IF(A230=AI16,C230,"")</f>
        <v/>
      </c>
      <c r="AK230" s="1084" t="str">
        <f>IF(ISTEXT(AI230),AI230,(AI230/AI22)*AK22)</f>
        <v/>
      </c>
      <c r="AL230" s="1062" t="str">
        <f>IF(A230=AL16,D230,"")</f>
        <v/>
      </c>
      <c r="AM230" s="1085" t="str">
        <f>IF(A230=AL16,C230,"")</f>
        <v/>
      </c>
      <c r="AN230" s="1086" t="str">
        <f>IF(ISTEXT(AL230),AL230,(AL230/AL22)*AN22)</f>
        <v/>
      </c>
      <c r="AO230" s="1062" t="str">
        <f>IF(A230=AO16,D230,"")</f>
        <v/>
      </c>
      <c r="AP230" s="1087" t="str">
        <f>IF(A230=AO16,C230,"")</f>
        <v/>
      </c>
      <c r="AQ230" s="1088" t="str">
        <f>IF(ISTEXT(AO230),AO230,(AO230/AO22)*AQ22)</f>
        <v/>
      </c>
      <c r="AR230" s="1062" t="str">
        <f>IF(A230=AR16,D230,"")</f>
        <v/>
      </c>
      <c r="AS230" s="1089" t="str">
        <f>IF(A230=AR16,C230,"")</f>
        <v/>
      </c>
      <c r="AT230" s="1090" t="str">
        <f>IF(ISTEXT(AR230),AR230,(AR230/AR22)*AT22)</f>
        <v/>
      </c>
      <c r="AU230" s="1062" t="str">
        <f>IF(A230=AU16,D230,"")</f>
        <v/>
      </c>
      <c r="AV230" s="1091" t="str">
        <f>IF(A230=AU16,C230,"")</f>
        <v/>
      </c>
      <c r="AW230" s="1092" t="str">
        <f>IF(ISTEXT(AU230),AU230,(AU230/AU22)*AW22)</f>
        <v/>
      </c>
    </row>
    <row r="231" spans="1:49" ht="18.75">
      <c r="A231" s="1058"/>
      <c r="B231" s="1352"/>
      <c r="C231" s="1409"/>
      <c r="D231" s="1410"/>
      <c r="E231" s="1062" t="str">
        <f>IF(A231=E16,D231,"")</f>
        <v/>
      </c>
      <c r="F231" s="1063" t="str">
        <f>IF(A231=E16,C231,"")</f>
        <v/>
      </c>
      <c r="G231" s="1064" t="str">
        <f>IF(ISTEXT(E231),E231,(E231/E22)*G22)</f>
        <v/>
      </c>
      <c r="H231" s="1062" t="str">
        <f>IF(A231=H16,D231,"")</f>
        <v/>
      </c>
      <c r="I231" s="1065" t="str">
        <f>IF(A231=H16,C231,"")</f>
        <v/>
      </c>
      <c r="J231" s="1066" t="str">
        <f>IF(ISTEXT(H231),H231,(H231/H22)*J22)</f>
        <v/>
      </c>
      <c r="K231" s="1062" t="str">
        <f>IF(A231=K16,D231,"")</f>
        <v/>
      </c>
      <c r="L231" s="1067" t="str">
        <f>IF(A231=K16,C231,"")</f>
        <v/>
      </c>
      <c r="M231" s="1068" t="str">
        <f>IF(ISTEXT(K231),K231,(K231/K22)*M22)</f>
        <v/>
      </c>
      <c r="N231" s="1062" t="str">
        <f>IF(A231=N16,D231,"")</f>
        <v/>
      </c>
      <c r="O231" s="1069" t="str">
        <f>IF(A231=N16,C231,"")</f>
        <v/>
      </c>
      <c r="P231" s="1070" t="str">
        <f>IF(ISTEXT(N231),N231,(N231/N22)*P22)</f>
        <v/>
      </c>
      <c r="Q231" s="1062" t="str">
        <f>IF(A231=Q16,D231,"")</f>
        <v/>
      </c>
      <c r="R231" s="1071" t="str">
        <f>IF(A231=Q16,C231,"")</f>
        <v/>
      </c>
      <c r="S231" s="1072" t="str">
        <f>IF(ISTEXT(Q231),Q231,(Q231/Q22)*S22)</f>
        <v/>
      </c>
      <c r="T231" s="1062" t="str">
        <f>IF(A231=T16,D231,"")</f>
        <v/>
      </c>
      <c r="U231" s="1073" t="str">
        <f>IF(A231=T16,C231,"")</f>
        <v/>
      </c>
      <c r="V231" s="1074" t="str">
        <f>IF(ISTEXT(T231),T231,(T231/T22)*V22)</f>
        <v/>
      </c>
      <c r="W231" s="1062" t="str">
        <f>IF(A231=W16,D231,"")</f>
        <v/>
      </c>
      <c r="X231" s="1075" t="str">
        <f>IF(A231=W16,C231,"")</f>
        <v/>
      </c>
      <c r="Y231" s="1076" t="str">
        <f>IF(ISTEXT(W231),W231,(W231/W22)*Y22)</f>
        <v/>
      </c>
      <c r="Z231" s="1062" t="str">
        <f>IF(A231=Z16,D231,"")</f>
        <v/>
      </c>
      <c r="AA231" s="1077" t="str">
        <f>IF(A231=Z16,C231,"")</f>
        <v/>
      </c>
      <c r="AB231" s="1078" t="str">
        <f>IF(ISTEXT(Z231),Z231,(Z231/Z22)*AB22)</f>
        <v/>
      </c>
      <c r="AC231" s="1062" t="str">
        <f>IF(A231=AC16,D231,"")</f>
        <v/>
      </c>
      <c r="AD231" s="1079" t="str">
        <f>IF(A231=AC16,C231,"")</f>
        <v/>
      </c>
      <c r="AE231" s="1080" t="str">
        <f>IF(ISTEXT(AC231),AC231,(AC231/AC22)*AE22)</f>
        <v/>
      </c>
      <c r="AF231" s="1062" t="str">
        <f>IF(A231=AF16,D231,"")</f>
        <v/>
      </c>
      <c r="AG231" s="1081" t="str">
        <f>IF(A231=AF16,C231,"")</f>
        <v/>
      </c>
      <c r="AH231" s="1082" t="str">
        <f>IF(ISTEXT(AF231),AF231,(AF231/AF22)*AH22)</f>
        <v/>
      </c>
      <c r="AI231" s="1062" t="str">
        <f>IF(A231=AI16,D231,"")</f>
        <v/>
      </c>
      <c r="AJ231" s="1083" t="str">
        <f>IF(A231=AI16,C231,"")</f>
        <v/>
      </c>
      <c r="AK231" s="1084" t="str">
        <f>IF(ISTEXT(AI231),AI231,(AI231/AI22)*AK22)</f>
        <v/>
      </c>
      <c r="AL231" s="1062" t="str">
        <f>IF(A231=AL16,D231,"")</f>
        <v/>
      </c>
      <c r="AM231" s="1085" t="str">
        <f>IF(A231=AL16,C231,"")</f>
        <v/>
      </c>
      <c r="AN231" s="1086" t="str">
        <f>IF(ISTEXT(AL231),AL231,(AL231/AL22)*AN22)</f>
        <v/>
      </c>
      <c r="AO231" s="1062" t="str">
        <f>IF(A231=AO16,D231,"")</f>
        <v/>
      </c>
      <c r="AP231" s="1087" t="str">
        <f>IF(A231=AO16,C231,"")</f>
        <v/>
      </c>
      <c r="AQ231" s="1088" t="str">
        <f>IF(ISTEXT(AO231),AO231,(AO231/AO22)*AQ22)</f>
        <v/>
      </c>
      <c r="AR231" s="1062" t="str">
        <f>IF(A231=AR16,D231,"")</f>
        <v/>
      </c>
      <c r="AS231" s="1089" t="str">
        <f>IF(A231=AR16,C231,"")</f>
        <v/>
      </c>
      <c r="AT231" s="1090" t="str">
        <f>IF(ISTEXT(AR231),AR231,(AR231/AR22)*AT22)</f>
        <v/>
      </c>
      <c r="AU231" s="1062" t="str">
        <f>IF(A231=AU16,D231,"")</f>
        <v/>
      </c>
      <c r="AV231" s="1091" t="str">
        <f>IF(A231=AU16,C231,"")</f>
        <v/>
      </c>
      <c r="AW231" s="1092" t="str">
        <f>IF(ISTEXT(AU231),AU231,(AU231/AU22)*AW22)</f>
        <v/>
      </c>
    </row>
    <row r="232" spans="1:49" ht="18.75">
      <c r="A232" s="1058"/>
      <c r="B232" s="1352"/>
      <c r="C232" s="1409"/>
      <c r="D232" s="1410"/>
      <c r="E232" s="1062" t="str">
        <f>IF(A232=E16,D232,"")</f>
        <v/>
      </c>
      <c r="F232" s="1063" t="str">
        <f>IF(A232=E16,C232,"")</f>
        <v/>
      </c>
      <c r="G232" s="1064" t="str">
        <f>IF(ISTEXT(E232),E232,(E232/E22)*G22)</f>
        <v/>
      </c>
      <c r="H232" s="1062" t="str">
        <f>IF(A232=H16,D232,"")</f>
        <v/>
      </c>
      <c r="I232" s="1065" t="str">
        <f>IF(A232=H16,C232,"")</f>
        <v/>
      </c>
      <c r="J232" s="1066" t="str">
        <f>IF(ISTEXT(H232),H232,(H232/H22)*J22)</f>
        <v/>
      </c>
      <c r="K232" s="1062" t="str">
        <f>IF(A232=K16,D232,"")</f>
        <v/>
      </c>
      <c r="L232" s="1067" t="str">
        <f>IF(A232=K16,C232,"")</f>
        <v/>
      </c>
      <c r="M232" s="1068" t="str">
        <f>IF(ISTEXT(K232),K232,(K232/K22)*M22)</f>
        <v/>
      </c>
      <c r="N232" s="1062" t="str">
        <f>IF(A232=N16,D232,"")</f>
        <v/>
      </c>
      <c r="O232" s="1069" t="str">
        <f>IF(A232=N16,C232,"")</f>
        <v/>
      </c>
      <c r="P232" s="1070" t="str">
        <f>IF(ISTEXT(N232),N232,(N232/N22)*P22)</f>
        <v/>
      </c>
      <c r="Q232" s="1062" t="str">
        <f>IF(A232=Q16,D232,"")</f>
        <v/>
      </c>
      <c r="R232" s="1071" t="str">
        <f>IF(A232=Q16,C232,"")</f>
        <v/>
      </c>
      <c r="S232" s="1072" t="str">
        <f>IF(ISTEXT(Q232),Q232,(Q232/Q22)*S22)</f>
        <v/>
      </c>
      <c r="T232" s="1062" t="str">
        <f>IF(A232=T16,D232,"")</f>
        <v/>
      </c>
      <c r="U232" s="1073" t="str">
        <f>IF(A232=T16,C232,"")</f>
        <v/>
      </c>
      <c r="V232" s="1074" t="str">
        <f>IF(ISTEXT(T232),T232,(T232/T22)*V22)</f>
        <v/>
      </c>
      <c r="W232" s="1062" t="str">
        <f>IF(A232=W16,D232,"")</f>
        <v/>
      </c>
      <c r="X232" s="1075" t="str">
        <f>IF(A232=W16,C232,"")</f>
        <v/>
      </c>
      <c r="Y232" s="1076" t="str">
        <f>IF(ISTEXT(W232),W232,(W232/W22)*Y22)</f>
        <v/>
      </c>
      <c r="Z232" s="1062" t="str">
        <f>IF(A232=Z16,D232,"")</f>
        <v/>
      </c>
      <c r="AA232" s="1077" t="str">
        <f>IF(A232=Z16,C232,"")</f>
        <v/>
      </c>
      <c r="AB232" s="1078" t="str">
        <f>IF(ISTEXT(Z232),Z232,(Z232/Z22)*AB22)</f>
        <v/>
      </c>
      <c r="AC232" s="1062" t="str">
        <f>IF(A232=AC16,D232,"")</f>
        <v/>
      </c>
      <c r="AD232" s="1079" t="str">
        <f>IF(A232=AC16,C232,"")</f>
        <v/>
      </c>
      <c r="AE232" s="1080" t="str">
        <f>IF(ISTEXT(AC232),AC232,(AC232/AC22)*AE22)</f>
        <v/>
      </c>
      <c r="AF232" s="1062" t="str">
        <f>IF(A232=AF16,D232,"")</f>
        <v/>
      </c>
      <c r="AG232" s="1081" t="str">
        <f>IF(A232=AF16,C232,"")</f>
        <v/>
      </c>
      <c r="AH232" s="1082" t="str">
        <f>IF(ISTEXT(AF232),AF232,(AF232/AF22)*AH22)</f>
        <v/>
      </c>
      <c r="AI232" s="1062" t="str">
        <f>IF(A232=AI16,D232,"")</f>
        <v/>
      </c>
      <c r="AJ232" s="1083" t="str">
        <f>IF(A232=AI16,C232,"")</f>
        <v/>
      </c>
      <c r="AK232" s="1084" t="str">
        <f>IF(ISTEXT(AI232),AI232,(AI232/AI22)*AK22)</f>
        <v/>
      </c>
      <c r="AL232" s="1062" t="str">
        <f>IF(A232=AL16,D232,"")</f>
        <v/>
      </c>
      <c r="AM232" s="1085" t="str">
        <f>IF(A232=AL16,C232,"")</f>
        <v/>
      </c>
      <c r="AN232" s="1086" t="str">
        <f>IF(ISTEXT(AL232),AL232,(AL232/AL22)*AN22)</f>
        <v/>
      </c>
      <c r="AO232" s="1062" t="str">
        <f>IF(A232=AO16,D232,"")</f>
        <v/>
      </c>
      <c r="AP232" s="1087" t="str">
        <f>IF(A232=AO16,C232,"")</f>
        <v/>
      </c>
      <c r="AQ232" s="1088" t="str">
        <f>IF(ISTEXT(AO232),AO232,(AO232/AO22)*AQ22)</f>
        <v/>
      </c>
      <c r="AR232" s="1062" t="str">
        <f>IF(A232=AR16,D232,"")</f>
        <v/>
      </c>
      <c r="AS232" s="1089" t="str">
        <f>IF(A232=AR16,C232,"")</f>
        <v/>
      </c>
      <c r="AT232" s="1090" t="str">
        <f>IF(ISTEXT(AR232),AR232,(AR232/AR22)*AT22)</f>
        <v/>
      </c>
      <c r="AU232" s="1062" t="str">
        <f>IF(A232=AU16,D232,"")</f>
        <v/>
      </c>
      <c r="AV232" s="1091" t="str">
        <f>IF(A232=AU16,C232,"")</f>
        <v/>
      </c>
      <c r="AW232" s="1092" t="str">
        <f>IF(ISTEXT(AU232),AU232,(AU232/AU22)*AW22)</f>
        <v/>
      </c>
    </row>
    <row r="233" spans="1:49" ht="18.75">
      <c r="A233" s="1058"/>
      <c r="B233" s="1352"/>
      <c r="C233" s="1409"/>
      <c r="D233" s="1410"/>
      <c r="E233" s="1062" t="str">
        <f>IF(A233=E16,D233,"")</f>
        <v/>
      </c>
      <c r="F233" s="1063" t="str">
        <f>IF(A233=E16,C233,"")</f>
        <v/>
      </c>
      <c r="G233" s="1064" t="str">
        <f>IF(ISTEXT(E233),E233,(E233/E22)*G22)</f>
        <v/>
      </c>
      <c r="H233" s="1062" t="str">
        <f>IF(A233=H16,D233,"")</f>
        <v/>
      </c>
      <c r="I233" s="1065" t="str">
        <f>IF(A233=H16,C233,"")</f>
        <v/>
      </c>
      <c r="J233" s="1066" t="str">
        <f>IF(ISTEXT(H233),H233,(H233/H22)*J22)</f>
        <v/>
      </c>
      <c r="K233" s="1062" t="str">
        <f>IF(A233=K16,D233,"")</f>
        <v/>
      </c>
      <c r="L233" s="1067" t="str">
        <f>IF(A233=K16,C233,"")</f>
        <v/>
      </c>
      <c r="M233" s="1068" t="str">
        <f>IF(ISTEXT(K233),K233,(K233/K22)*M22)</f>
        <v/>
      </c>
      <c r="N233" s="1062" t="str">
        <f>IF(A233=N16,D233,"")</f>
        <v/>
      </c>
      <c r="O233" s="1069" t="str">
        <f>IF(A233=N16,C233,"")</f>
        <v/>
      </c>
      <c r="P233" s="1070" t="str">
        <f>IF(ISTEXT(N233),N233,(N233/N22)*P22)</f>
        <v/>
      </c>
      <c r="Q233" s="1062" t="str">
        <f>IF(A233=Q16,D233,"")</f>
        <v/>
      </c>
      <c r="R233" s="1071" t="str">
        <f>IF(A233=Q16,C233,"")</f>
        <v/>
      </c>
      <c r="S233" s="1072" t="str">
        <f>IF(ISTEXT(Q233),Q233,(Q233/Q22)*S22)</f>
        <v/>
      </c>
      <c r="T233" s="1062" t="str">
        <f>IF(A233=T16,D233,"")</f>
        <v/>
      </c>
      <c r="U233" s="1073" t="str">
        <f>IF(A233=T16,C233,"")</f>
        <v/>
      </c>
      <c r="V233" s="1074" t="str">
        <f>IF(ISTEXT(T233),T233,(T233/T22)*V22)</f>
        <v/>
      </c>
      <c r="W233" s="1062" t="str">
        <f>IF(A233=W16,D233,"")</f>
        <v/>
      </c>
      <c r="X233" s="1075" t="str">
        <f>IF(A233=W16,C233,"")</f>
        <v/>
      </c>
      <c r="Y233" s="1076" t="str">
        <f>IF(ISTEXT(W233),W233,(W233/W22)*Y22)</f>
        <v/>
      </c>
      <c r="Z233" s="1062" t="str">
        <f>IF(A233=Z16,D233,"")</f>
        <v/>
      </c>
      <c r="AA233" s="1077" t="str">
        <f>IF(A233=Z16,C233,"")</f>
        <v/>
      </c>
      <c r="AB233" s="1078" t="str">
        <f>IF(ISTEXT(Z233),Z233,(Z233/Z22)*AB22)</f>
        <v/>
      </c>
      <c r="AC233" s="1062" t="str">
        <f>IF(A233=AC16,D233,"")</f>
        <v/>
      </c>
      <c r="AD233" s="1079" t="str">
        <f>IF(A233=AC16,C233,"")</f>
        <v/>
      </c>
      <c r="AE233" s="1080" t="str">
        <f>IF(ISTEXT(AC233),AC233,(AC233/AC22)*AE22)</f>
        <v/>
      </c>
      <c r="AF233" s="1062" t="str">
        <f>IF(A233=AF16,D233,"")</f>
        <v/>
      </c>
      <c r="AG233" s="1081" t="str">
        <f>IF(A233=AF16,C233,"")</f>
        <v/>
      </c>
      <c r="AH233" s="1082" t="str">
        <f>IF(ISTEXT(AF233),AF233,(AF233/AF22)*AH22)</f>
        <v/>
      </c>
      <c r="AI233" s="1062" t="str">
        <f>IF(A233=AI16,D233,"")</f>
        <v/>
      </c>
      <c r="AJ233" s="1083" t="str">
        <f>IF(A233=AI16,C233,"")</f>
        <v/>
      </c>
      <c r="AK233" s="1084" t="str">
        <f>IF(ISTEXT(AI233),AI233,(AI233/AI22)*AK22)</f>
        <v/>
      </c>
      <c r="AL233" s="1062" t="str">
        <f>IF(A233=AL16,D233,"")</f>
        <v/>
      </c>
      <c r="AM233" s="1085" t="str">
        <f>IF(A233=AL16,C233,"")</f>
        <v/>
      </c>
      <c r="AN233" s="1086" t="str">
        <f>IF(ISTEXT(AL233),AL233,(AL233/AL22)*AN22)</f>
        <v/>
      </c>
      <c r="AO233" s="1062" t="str">
        <f>IF(A233=AO16,D233,"")</f>
        <v/>
      </c>
      <c r="AP233" s="1087" t="str">
        <f>IF(A233=AO16,C233,"")</f>
        <v/>
      </c>
      <c r="AQ233" s="1088" t="str">
        <f>IF(ISTEXT(AO233),AO233,(AO233/AO22)*AQ22)</f>
        <v/>
      </c>
      <c r="AR233" s="1062" t="str">
        <f>IF(A233=AR16,D233,"")</f>
        <v/>
      </c>
      <c r="AS233" s="1089" t="str">
        <f>IF(A233=AR16,C233,"")</f>
        <v/>
      </c>
      <c r="AT233" s="1090" t="str">
        <f>IF(ISTEXT(AR233),AR233,(AR233/AR22)*AT22)</f>
        <v/>
      </c>
      <c r="AU233" s="1062" t="str">
        <f>IF(A233=AU16,D233,"")</f>
        <v/>
      </c>
      <c r="AV233" s="1091" t="str">
        <f>IF(A233=AU16,C233,"")</f>
        <v/>
      </c>
      <c r="AW233" s="1092" t="str">
        <f>IF(ISTEXT(AU233),AU233,(AU233/AU22)*AW22)</f>
        <v/>
      </c>
    </row>
    <row r="234" spans="1:49" ht="18.75">
      <c r="A234" s="1058"/>
      <c r="B234" s="1352"/>
      <c r="C234" s="1409"/>
      <c r="D234" s="1410"/>
      <c r="E234" s="1062" t="str">
        <f>IF(A234=E16,D234,"")</f>
        <v/>
      </c>
      <c r="F234" s="1063" t="str">
        <f>IF(A234=E16,C234,"")</f>
        <v/>
      </c>
      <c r="G234" s="1064" t="str">
        <f>IF(ISTEXT(E234),E234,(E234/E22)*G22)</f>
        <v/>
      </c>
      <c r="H234" s="1062" t="str">
        <f>IF(A234=H16,D234,"")</f>
        <v/>
      </c>
      <c r="I234" s="1065" t="str">
        <f>IF(A234=H16,C234,"")</f>
        <v/>
      </c>
      <c r="J234" s="1066" t="str">
        <f>IF(ISTEXT(H234),H234,(H234/H22)*J22)</f>
        <v/>
      </c>
      <c r="K234" s="1062" t="str">
        <f>IF(A234=K16,D234,"")</f>
        <v/>
      </c>
      <c r="L234" s="1067" t="str">
        <f>IF(A234=K16,C234,"")</f>
        <v/>
      </c>
      <c r="M234" s="1068" t="str">
        <f>IF(ISTEXT(K234),K234,(K234/K22)*M22)</f>
        <v/>
      </c>
      <c r="N234" s="1062" t="str">
        <f>IF(A234=N16,D234,"")</f>
        <v/>
      </c>
      <c r="O234" s="1069" t="str">
        <f>IF(A234=N16,C234,"")</f>
        <v/>
      </c>
      <c r="P234" s="1070" t="str">
        <f>IF(ISTEXT(N234),N234,(N234/N22)*P22)</f>
        <v/>
      </c>
      <c r="Q234" s="1062" t="str">
        <f>IF(A234=Q16,D234,"")</f>
        <v/>
      </c>
      <c r="R234" s="1071" t="str">
        <f>IF(A234=Q16,C234,"")</f>
        <v/>
      </c>
      <c r="S234" s="1072" t="str">
        <f>IF(ISTEXT(Q234),Q234,(Q234/Q22)*S22)</f>
        <v/>
      </c>
      <c r="T234" s="1062" t="str">
        <f>IF(A234=T16,D234,"")</f>
        <v/>
      </c>
      <c r="U234" s="1073" t="str">
        <f>IF(A234=T16,C234,"")</f>
        <v/>
      </c>
      <c r="V234" s="1074" t="str">
        <f>IF(ISTEXT(T234),T234,(T234/T22)*V22)</f>
        <v/>
      </c>
      <c r="W234" s="1062" t="str">
        <f>IF(A234=W16,D234,"")</f>
        <v/>
      </c>
      <c r="X234" s="1075" t="str">
        <f>IF(A234=W16,C234,"")</f>
        <v/>
      </c>
      <c r="Y234" s="1076" t="str">
        <f>IF(ISTEXT(W234),W234,(W234/W22)*Y22)</f>
        <v/>
      </c>
      <c r="Z234" s="1062" t="str">
        <f>IF(A234=Z16,D234,"")</f>
        <v/>
      </c>
      <c r="AA234" s="1077" t="str">
        <f>IF(A234=Z16,C234,"")</f>
        <v/>
      </c>
      <c r="AB234" s="1078" t="str">
        <f>IF(ISTEXT(Z234),Z234,(Z234/Z22)*AB22)</f>
        <v/>
      </c>
      <c r="AC234" s="1062" t="str">
        <f>IF(A234=AC16,D234,"")</f>
        <v/>
      </c>
      <c r="AD234" s="1079" t="str">
        <f>IF(A234=AC16,C234,"")</f>
        <v/>
      </c>
      <c r="AE234" s="1080" t="str">
        <f>IF(ISTEXT(AC234),AC234,(AC234/AC22)*AE22)</f>
        <v/>
      </c>
      <c r="AF234" s="1062" t="str">
        <f>IF(A234=AF16,D234,"")</f>
        <v/>
      </c>
      <c r="AG234" s="1081" t="str">
        <f>IF(A234=AF16,C234,"")</f>
        <v/>
      </c>
      <c r="AH234" s="1082" t="str">
        <f>IF(ISTEXT(AF234),AF234,(AF234/AF22)*AH22)</f>
        <v/>
      </c>
      <c r="AI234" s="1062" t="str">
        <f>IF(A234=AI16,D234,"")</f>
        <v/>
      </c>
      <c r="AJ234" s="1083" t="str">
        <f>IF(A234=AI16,C234,"")</f>
        <v/>
      </c>
      <c r="AK234" s="1084" t="str">
        <f>IF(ISTEXT(AI234),AI234,(AI234/AI22)*AK22)</f>
        <v/>
      </c>
      <c r="AL234" s="1062" t="str">
        <f>IF(A234=AL16,D234,"")</f>
        <v/>
      </c>
      <c r="AM234" s="1085" t="str">
        <f>IF(A234=AL16,C234,"")</f>
        <v/>
      </c>
      <c r="AN234" s="1086" t="str">
        <f>IF(ISTEXT(AL234),AL234,(AL234/AL22)*AN22)</f>
        <v/>
      </c>
      <c r="AO234" s="1062" t="str">
        <f>IF(A234=AO16,D234,"")</f>
        <v/>
      </c>
      <c r="AP234" s="1087" t="str">
        <f>IF(A234=AO16,C234,"")</f>
        <v/>
      </c>
      <c r="AQ234" s="1088" t="str">
        <f>IF(ISTEXT(AO234),AO234,(AO234/AO22)*AQ22)</f>
        <v/>
      </c>
      <c r="AR234" s="1062" t="str">
        <f>IF(A234=AR16,D234,"")</f>
        <v/>
      </c>
      <c r="AS234" s="1089" t="str">
        <f>IF(A234=AR16,C234,"")</f>
        <v/>
      </c>
      <c r="AT234" s="1090" t="str">
        <f>IF(ISTEXT(AR234),AR234,(AR234/AR22)*AT22)</f>
        <v/>
      </c>
      <c r="AU234" s="1062" t="str">
        <f>IF(A234=AU16,D234,"")</f>
        <v/>
      </c>
      <c r="AV234" s="1091" t="str">
        <f>IF(A234=AU16,C234,"")</f>
        <v/>
      </c>
      <c r="AW234" s="1092" t="str">
        <f>IF(ISTEXT(AU234),AU234,(AU234/AU22)*AW22)</f>
        <v/>
      </c>
    </row>
    <row r="235" spans="1:49" ht="18.75">
      <c r="A235" s="1058"/>
      <c r="B235" s="1352"/>
      <c r="C235" s="1409"/>
      <c r="D235" s="1410"/>
      <c r="E235" s="1062" t="str">
        <f>IF(A235=E16,D235,"")</f>
        <v/>
      </c>
      <c r="F235" s="1063" t="str">
        <f>IF(A235=E16,C235,"")</f>
        <v/>
      </c>
      <c r="G235" s="1064" t="str">
        <f>IF(ISTEXT(E235),E235,(E235/E22)*G22)</f>
        <v/>
      </c>
      <c r="H235" s="1062" t="str">
        <f>IF(A235=H16,D235,"")</f>
        <v/>
      </c>
      <c r="I235" s="1065" t="str">
        <f>IF(A235=H16,C235,"")</f>
        <v/>
      </c>
      <c r="J235" s="1066" t="str">
        <f>IF(ISTEXT(H235),H235,(H235/H22)*J22)</f>
        <v/>
      </c>
      <c r="K235" s="1062" t="str">
        <f>IF(A235=K16,D235,"")</f>
        <v/>
      </c>
      <c r="L235" s="1067" t="str">
        <f>IF(A235=K16,C235,"")</f>
        <v/>
      </c>
      <c r="M235" s="1068" t="str">
        <f>IF(ISTEXT(K235),K235,(K235/K22)*M22)</f>
        <v/>
      </c>
      <c r="N235" s="1062" t="str">
        <f>IF(A235=N16,D235,"")</f>
        <v/>
      </c>
      <c r="O235" s="1069" t="str">
        <f>IF(A235=N16,C235,"")</f>
        <v/>
      </c>
      <c r="P235" s="1070" t="str">
        <f>IF(ISTEXT(N235),N235,(N235/N22)*P22)</f>
        <v/>
      </c>
      <c r="Q235" s="1062" t="str">
        <f>IF(A235=Q16,D235,"")</f>
        <v/>
      </c>
      <c r="R235" s="1071" t="str">
        <f>IF(A235=Q16,C235,"")</f>
        <v/>
      </c>
      <c r="S235" s="1072" t="str">
        <f>IF(ISTEXT(Q235),Q235,(Q235/Q22)*S22)</f>
        <v/>
      </c>
      <c r="T235" s="1062" t="str">
        <f>IF(A235=T16,D235,"")</f>
        <v/>
      </c>
      <c r="U235" s="1073" t="str">
        <f>IF(A235=T16,C235,"")</f>
        <v/>
      </c>
      <c r="V235" s="1074" t="str">
        <f>IF(ISTEXT(T235),T235,(T235/T22)*V22)</f>
        <v/>
      </c>
      <c r="W235" s="1062" t="str">
        <f>IF(A235=W16,D235,"")</f>
        <v/>
      </c>
      <c r="X235" s="1075" t="str">
        <f>IF(A235=W16,C235,"")</f>
        <v/>
      </c>
      <c r="Y235" s="1076" t="str">
        <f>IF(ISTEXT(W235),W235,(W235/W22)*Y22)</f>
        <v/>
      </c>
      <c r="Z235" s="1062" t="str">
        <f>IF(A235=Z16,D235,"")</f>
        <v/>
      </c>
      <c r="AA235" s="1077" t="str">
        <f>IF(A235=Z16,C235,"")</f>
        <v/>
      </c>
      <c r="AB235" s="1078" t="str">
        <f>IF(ISTEXT(Z235),Z235,(Z235/Z22)*AB22)</f>
        <v/>
      </c>
      <c r="AC235" s="1062" t="str">
        <f>IF(A235=AC16,D235,"")</f>
        <v/>
      </c>
      <c r="AD235" s="1079" t="str">
        <f>IF(A235=AC16,C235,"")</f>
        <v/>
      </c>
      <c r="AE235" s="1080" t="str">
        <f>IF(ISTEXT(AC235),AC235,(AC235/AC22)*AE22)</f>
        <v/>
      </c>
      <c r="AF235" s="1062" t="str">
        <f>IF(A235=AF16,D235,"")</f>
        <v/>
      </c>
      <c r="AG235" s="1081" t="str">
        <f>IF(A235=AF16,C235,"")</f>
        <v/>
      </c>
      <c r="AH235" s="1082" t="str">
        <f>IF(ISTEXT(AF235),AF235,(AF235/AF22)*AH22)</f>
        <v/>
      </c>
      <c r="AI235" s="1062" t="str">
        <f>IF(A235=AI16,D235,"")</f>
        <v/>
      </c>
      <c r="AJ235" s="1083" t="str">
        <f>IF(A235=AI16,C235,"")</f>
        <v/>
      </c>
      <c r="AK235" s="1084" t="str">
        <f>IF(ISTEXT(AI235),AI235,(AI235/AI22)*AK22)</f>
        <v/>
      </c>
      <c r="AL235" s="1062" t="str">
        <f>IF(A235=AL16,D235,"")</f>
        <v/>
      </c>
      <c r="AM235" s="1085" t="str">
        <f>IF(A235=AL16,C235,"")</f>
        <v/>
      </c>
      <c r="AN235" s="1086" t="str">
        <f>IF(ISTEXT(AL235),AL235,(AL235/AL22)*AN22)</f>
        <v/>
      </c>
      <c r="AO235" s="1062" t="str">
        <f>IF(A235=AO16,D235,"")</f>
        <v/>
      </c>
      <c r="AP235" s="1087" t="str">
        <f>IF(A235=AO16,C235,"")</f>
        <v/>
      </c>
      <c r="AQ235" s="1088" t="str">
        <f>IF(ISTEXT(AO235),AO235,(AO235/AO22)*AQ22)</f>
        <v/>
      </c>
      <c r="AR235" s="1062" t="str">
        <f>IF(A235=AR16,D235,"")</f>
        <v/>
      </c>
      <c r="AS235" s="1089" t="str">
        <f>IF(A235=AR16,C235,"")</f>
        <v/>
      </c>
      <c r="AT235" s="1090" t="str">
        <f>IF(ISTEXT(AR235),AR235,(AR235/AR22)*AT22)</f>
        <v/>
      </c>
      <c r="AU235" s="1062" t="str">
        <f>IF(A235=AU16,D235,"")</f>
        <v/>
      </c>
      <c r="AV235" s="1091" t="str">
        <f>IF(A235=AU16,C235,"")</f>
        <v/>
      </c>
      <c r="AW235" s="1092" t="str">
        <f>IF(ISTEXT(AU235),AU235,(AU235/AU22)*AW22)</f>
        <v/>
      </c>
    </row>
    <row r="236" spans="1:49" ht="18.75">
      <c r="A236" s="1058"/>
      <c r="B236" s="1352"/>
      <c r="C236" s="1409"/>
      <c r="D236" s="1410"/>
      <c r="E236" s="1062" t="str">
        <f>IF(A236=E16,D236,"")</f>
        <v/>
      </c>
      <c r="F236" s="1063" t="str">
        <f>IF(A236=E16,C236,"")</f>
        <v/>
      </c>
      <c r="G236" s="1064" t="str">
        <f>IF(ISTEXT(E236),E236,(E236/E22)*G22)</f>
        <v/>
      </c>
      <c r="H236" s="1062" t="str">
        <f>IF(A236=H16,D236,"")</f>
        <v/>
      </c>
      <c r="I236" s="1065" t="str">
        <f>IF(A236=H16,C236,"")</f>
        <v/>
      </c>
      <c r="J236" s="1066" t="str">
        <f>IF(ISTEXT(H236),H236,(H236/H22)*J22)</f>
        <v/>
      </c>
      <c r="K236" s="1062" t="str">
        <f>IF(A236=K16,D236,"")</f>
        <v/>
      </c>
      <c r="L236" s="1067" t="str">
        <f>IF(A236=K16,C236,"")</f>
        <v/>
      </c>
      <c r="M236" s="1068" t="str">
        <f>IF(ISTEXT(K236),K236,(K236/K22)*M22)</f>
        <v/>
      </c>
      <c r="N236" s="1062" t="str">
        <f>IF(A236=N16,D236,"")</f>
        <v/>
      </c>
      <c r="O236" s="1069" t="str">
        <f>IF(A236=N16,C236,"")</f>
        <v/>
      </c>
      <c r="P236" s="1070" t="str">
        <f>IF(ISTEXT(N236),N236,(N236/N22)*P22)</f>
        <v/>
      </c>
      <c r="Q236" s="1062" t="str">
        <f>IF(A236=Q16,D236,"")</f>
        <v/>
      </c>
      <c r="R236" s="1071" t="str">
        <f>IF(A236=Q16,C236,"")</f>
        <v/>
      </c>
      <c r="S236" s="1072" t="str">
        <f>IF(ISTEXT(Q236),Q236,(Q236/Q22)*S22)</f>
        <v/>
      </c>
      <c r="T236" s="1062" t="str">
        <f>IF(A236=T16,D236,"")</f>
        <v/>
      </c>
      <c r="U236" s="1073" t="str">
        <f>IF(A236=T16,C236,"")</f>
        <v/>
      </c>
      <c r="V236" s="1074" t="str">
        <f>IF(ISTEXT(T236),T236,(T236/T22)*V22)</f>
        <v/>
      </c>
      <c r="W236" s="1062" t="str">
        <f>IF(A236=W16,D236,"")</f>
        <v/>
      </c>
      <c r="X236" s="1075" t="str">
        <f>IF(A236=W16,C236,"")</f>
        <v/>
      </c>
      <c r="Y236" s="1076" t="str">
        <f>IF(ISTEXT(W236),W236,(W236/W22)*Y22)</f>
        <v/>
      </c>
      <c r="Z236" s="1062" t="str">
        <f>IF(A236=Z16,D236,"")</f>
        <v/>
      </c>
      <c r="AA236" s="1077" t="str">
        <f>IF(A236=Z16,C236,"")</f>
        <v/>
      </c>
      <c r="AB236" s="1078" t="str">
        <f>IF(ISTEXT(Z236),Z236,(Z236/Z22)*AB22)</f>
        <v/>
      </c>
      <c r="AC236" s="1062" t="str">
        <f>IF(A236=AC16,D236,"")</f>
        <v/>
      </c>
      <c r="AD236" s="1079" t="str">
        <f>IF(A236=AC16,C236,"")</f>
        <v/>
      </c>
      <c r="AE236" s="1080" t="str">
        <f>IF(ISTEXT(AC236),AC236,(AC236/AC22)*AE22)</f>
        <v/>
      </c>
      <c r="AF236" s="1062" t="str">
        <f>IF(A236=AF16,D236,"")</f>
        <v/>
      </c>
      <c r="AG236" s="1081" t="str">
        <f>IF(A236=AF16,C236,"")</f>
        <v/>
      </c>
      <c r="AH236" s="1082" t="str">
        <f>IF(ISTEXT(AF236),AF236,(AF236/AF22)*AH22)</f>
        <v/>
      </c>
      <c r="AI236" s="1062" t="str">
        <f>IF(A236=AI16,D236,"")</f>
        <v/>
      </c>
      <c r="AJ236" s="1083" t="str">
        <f>IF(A236=AI16,C236,"")</f>
        <v/>
      </c>
      <c r="AK236" s="1084" t="str">
        <f>IF(ISTEXT(AI236),AI236,(AI236/AI22)*AK22)</f>
        <v/>
      </c>
      <c r="AL236" s="1062" t="str">
        <f>IF(A236=AL16,D236,"")</f>
        <v/>
      </c>
      <c r="AM236" s="1085" t="str">
        <f>IF(A236=AL16,C236,"")</f>
        <v/>
      </c>
      <c r="AN236" s="1086" t="str">
        <f>IF(ISTEXT(AL236),AL236,(AL236/AL22)*AN22)</f>
        <v/>
      </c>
      <c r="AO236" s="1062" t="str">
        <f>IF(A236=AO16,D236,"")</f>
        <v/>
      </c>
      <c r="AP236" s="1087" t="str">
        <f>IF(A236=AO16,C236,"")</f>
        <v/>
      </c>
      <c r="AQ236" s="1088" t="str">
        <f>IF(ISTEXT(AO236),AO236,(AO236/AO22)*AQ22)</f>
        <v/>
      </c>
      <c r="AR236" s="1062" t="str">
        <f>IF(A236=AR16,D236,"")</f>
        <v/>
      </c>
      <c r="AS236" s="1089" t="str">
        <f>IF(A236=AR16,C236,"")</f>
        <v/>
      </c>
      <c r="AT236" s="1090" t="str">
        <f>IF(ISTEXT(AR236),AR236,(AR236/AR22)*AT22)</f>
        <v/>
      </c>
      <c r="AU236" s="1062" t="str">
        <f>IF(A236=AU16,D236,"")</f>
        <v/>
      </c>
      <c r="AV236" s="1091" t="str">
        <f>IF(A236=AU16,C236,"")</f>
        <v/>
      </c>
      <c r="AW236" s="1092" t="str">
        <f>IF(ISTEXT(AU236),AU236,(AU236/AU22)*AW22)</f>
        <v/>
      </c>
    </row>
    <row r="237" spans="1:49" ht="18.75">
      <c r="A237" s="1058"/>
      <c r="B237" s="1352"/>
      <c r="C237" s="1409"/>
      <c r="D237" s="1410"/>
      <c r="E237" s="1062" t="str">
        <f>IF(A237=E16,D237,"")</f>
        <v/>
      </c>
      <c r="F237" s="1063" t="str">
        <f>IF(A237=E16,C237,"")</f>
        <v/>
      </c>
      <c r="G237" s="1064" t="str">
        <f>IF(ISTEXT(E237),E237,(E237/E22)*G22)</f>
        <v/>
      </c>
      <c r="H237" s="1062" t="str">
        <f>IF(A237=H16,D237,"")</f>
        <v/>
      </c>
      <c r="I237" s="1065" t="str">
        <f>IF(A237=H16,C237,"")</f>
        <v/>
      </c>
      <c r="J237" s="1066" t="str">
        <f>IF(ISTEXT(H237),H237,(H237/H22)*J22)</f>
        <v/>
      </c>
      <c r="K237" s="1062" t="str">
        <f>IF(A237=K16,D237,"")</f>
        <v/>
      </c>
      <c r="L237" s="1067" t="str">
        <f>IF(A237=K16,C237,"")</f>
        <v/>
      </c>
      <c r="M237" s="1068" t="str">
        <f>IF(ISTEXT(K237),K237,(K237/K22)*M22)</f>
        <v/>
      </c>
      <c r="N237" s="1062" t="str">
        <f>IF(A237=N16,D237,"")</f>
        <v/>
      </c>
      <c r="O237" s="1069" t="str">
        <f>IF(A237=N16,C237,"")</f>
        <v/>
      </c>
      <c r="P237" s="1070" t="str">
        <f>IF(ISTEXT(N237),N237,(N237/N22)*P22)</f>
        <v/>
      </c>
      <c r="Q237" s="1062" t="str">
        <f>IF(A237=Q16,D237,"")</f>
        <v/>
      </c>
      <c r="R237" s="1071" t="str">
        <f>IF(A237=Q16,C237,"")</f>
        <v/>
      </c>
      <c r="S237" s="1072" t="str">
        <f>IF(ISTEXT(Q237),Q237,(Q237/Q22)*S22)</f>
        <v/>
      </c>
      <c r="T237" s="1062" t="str">
        <f>IF(A237=T16,D237,"")</f>
        <v/>
      </c>
      <c r="U237" s="1073" t="str">
        <f>IF(A237=T16,C237,"")</f>
        <v/>
      </c>
      <c r="V237" s="1074" t="str">
        <f>IF(ISTEXT(T237),T237,(T237/T22)*V22)</f>
        <v/>
      </c>
      <c r="W237" s="1062" t="str">
        <f>IF(A237=W16,D237,"")</f>
        <v/>
      </c>
      <c r="X237" s="1075" t="str">
        <f>IF(A237=W16,C237,"")</f>
        <v/>
      </c>
      <c r="Y237" s="1076" t="str">
        <f>IF(ISTEXT(W237),W237,(W237/W22)*Y22)</f>
        <v/>
      </c>
      <c r="Z237" s="1062" t="str">
        <f>IF(A237=Z16,D237,"")</f>
        <v/>
      </c>
      <c r="AA237" s="1077" t="str">
        <f>IF(A237=Z16,C237,"")</f>
        <v/>
      </c>
      <c r="AB237" s="1078" t="str">
        <f>IF(ISTEXT(Z237),Z237,(Z237/Z22)*AB22)</f>
        <v/>
      </c>
      <c r="AC237" s="1062" t="str">
        <f>IF(A237=AC16,D237,"")</f>
        <v/>
      </c>
      <c r="AD237" s="1079" t="str">
        <f>IF(A237=AC16,C237,"")</f>
        <v/>
      </c>
      <c r="AE237" s="1080" t="str">
        <f>IF(ISTEXT(AC237),AC237,(AC237/AC22)*AE22)</f>
        <v/>
      </c>
      <c r="AF237" s="1062" t="str">
        <f>IF(A237=AF16,D237,"")</f>
        <v/>
      </c>
      <c r="AG237" s="1081" t="str">
        <f>IF(A237=AF16,C237,"")</f>
        <v/>
      </c>
      <c r="AH237" s="1082" t="str">
        <f>IF(ISTEXT(AF237),AF237,(AF237/AF22)*AH22)</f>
        <v/>
      </c>
      <c r="AI237" s="1062" t="str">
        <f>IF(A237=AI16,D237,"")</f>
        <v/>
      </c>
      <c r="AJ237" s="1083" t="str">
        <f>IF(A237=AI16,C237,"")</f>
        <v/>
      </c>
      <c r="AK237" s="1084" t="str">
        <f>IF(ISTEXT(AI237),AI237,(AI237/AI22)*AK22)</f>
        <v/>
      </c>
      <c r="AL237" s="1062" t="str">
        <f>IF(A237=AL16,D237,"")</f>
        <v/>
      </c>
      <c r="AM237" s="1085" t="str">
        <f>IF(A237=AL16,C237,"")</f>
        <v/>
      </c>
      <c r="AN237" s="1086" t="str">
        <f>IF(ISTEXT(AL237),AL237,(AL237/AL22)*AN22)</f>
        <v/>
      </c>
      <c r="AO237" s="1062" t="str">
        <f>IF(A237=AO16,D237,"")</f>
        <v/>
      </c>
      <c r="AP237" s="1087" t="str">
        <f>IF(A237=AO16,C237,"")</f>
        <v/>
      </c>
      <c r="AQ237" s="1088" t="str">
        <f>IF(ISTEXT(AO237),AO237,(AO237/AO22)*AQ22)</f>
        <v/>
      </c>
      <c r="AR237" s="1062" t="str">
        <f>IF(A237=AR16,D237,"")</f>
        <v/>
      </c>
      <c r="AS237" s="1089" t="str">
        <f>IF(A237=AR16,C237,"")</f>
        <v/>
      </c>
      <c r="AT237" s="1090" t="str">
        <f>IF(ISTEXT(AR237),AR237,(AR237/AR22)*AT22)</f>
        <v/>
      </c>
      <c r="AU237" s="1062" t="str">
        <f>IF(A237=AU16,D237,"")</f>
        <v/>
      </c>
      <c r="AV237" s="1091" t="str">
        <f>IF(A237=AU16,C237,"")</f>
        <v/>
      </c>
      <c r="AW237" s="1092" t="str">
        <f>IF(ISTEXT(AU237),AU237,(AU237/AU22)*AW22)</f>
        <v/>
      </c>
    </row>
    <row r="238" spans="1:49" ht="18.75">
      <c r="A238" s="1058"/>
      <c r="B238" s="1352"/>
      <c r="C238" s="1409"/>
      <c r="D238" s="1410"/>
      <c r="E238" s="1062" t="str">
        <f>IF(A238=E16,D238,"")</f>
        <v/>
      </c>
      <c r="F238" s="1063" t="str">
        <f>IF(A238=E16,C238,"")</f>
        <v/>
      </c>
      <c r="G238" s="1064" t="str">
        <f>IF(ISTEXT(E238),E238,(E238/E22)*G22)</f>
        <v/>
      </c>
      <c r="H238" s="1062" t="str">
        <f>IF(A238=H16,D238,"")</f>
        <v/>
      </c>
      <c r="I238" s="1065" t="str">
        <f>IF(A238=H16,C238,"")</f>
        <v/>
      </c>
      <c r="J238" s="1066" t="str">
        <f>IF(ISTEXT(H238),H238,(H238/H22)*J22)</f>
        <v/>
      </c>
      <c r="K238" s="1062" t="str">
        <f>IF(A238=K16,D238,"")</f>
        <v/>
      </c>
      <c r="L238" s="1067" t="str">
        <f>IF(A238=K16,C238,"")</f>
        <v/>
      </c>
      <c r="M238" s="1068" t="str">
        <f>IF(ISTEXT(K238),K238,(K238/K22)*M22)</f>
        <v/>
      </c>
      <c r="N238" s="1062" t="str">
        <f>IF(A238=N16,D238,"")</f>
        <v/>
      </c>
      <c r="O238" s="1069" t="str">
        <f>IF(A238=N16,C238,"")</f>
        <v/>
      </c>
      <c r="P238" s="1070" t="str">
        <f>IF(ISTEXT(N238),N238,(N238/N22)*P22)</f>
        <v/>
      </c>
      <c r="Q238" s="1062" t="str">
        <f>IF(A238=Q16,D238,"")</f>
        <v/>
      </c>
      <c r="R238" s="1071" t="str">
        <f>IF(A238=Q16,C238,"")</f>
        <v/>
      </c>
      <c r="S238" s="1072" t="str">
        <f>IF(ISTEXT(Q238),Q238,(Q238/Q22)*S22)</f>
        <v/>
      </c>
      <c r="T238" s="1062" t="str">
        <f>IF(A238=T16,D238,"")</f>
        <v/>
      </c>
      <c r="U238" s="1073" t="str">
        <f>IF(A238=T16,C238,"")</f>
        <v/>
      </c>
      <c r="V238" s="1074" t="str">
        <f>IF(ISTEXT(T238),T238,(T238/T22)*V22)</f>
        <v/>
      </c>
      <c r="W238" s="1062" t="str">
        <f>IF(A238=W16,D238,"")</f>
        <v/>
      </c>
      <c r="X238" s="1075" t="str">
        <f>IF(A238=W16,C238,"")</f>
        <v/>
      </c>
      <c r="Y238" s="1076" t="str">
        <f>IF(ISTEXT(W238),W238,(W238/W22)*Y22)</f>
        <v/>
      </c>
      <c r="Z238" s="1062" t="str">
        <f>IF(A238=Z16,D238,"")</f>
        <v/>
      </c>
      <c r="AA238" s="1077" t="str">
        <f>IF(A238=Z16,C238,"")</f>
        <v/>
      </c>
      <c r="AB238" s="1078" t="str">
        <f>IF(ISTEXT(Z238),Z238,(Z238/Z22)*AB22)</f>
        <v/>
      </c>
      <c r="AC238" s="1062" t="str">
        <f>IF(A238=AC16,D238,"")</f>
        <v/>
      </c>
      <c r="AD238" s="1079" t="str">
        <f>IF(A238=AC16,C238,"")</f>
        <v/>
      </c>
      <c r="AE238" s="1080" t="str">
        <f>IF(ISTEXT(AC238),AC238,(AC238/AC22)*AE22)</f>
        <v/>
      </c>
      <c r="AF238" s="1062" t="str">
        <f>IF(A238=AF16,D238,"")</f>
        <v/>
      </c>
      <c r="AG238" s="1081" t="str">
        <f>IF(A238=AF16,C238,"")</f>
        <v/>
      </c>
      <c r="AH238" s="1082" t="str">
        <f>IF(ISTEXT(AF238),AF238,(AF238/AF22)*AH22)</f>
        <v/>
      </c>
      <c r="AI238" s="1062" t="str">
        <f>IF(A238=AI16,D238,"")</f>
        <v/>
      </c>
      <c r="AJ238" s="1083" t="str">
        <f>IF(A238=AI16,C238,"")</f>
        <v/>
      </c>
      <c r="AK238" s="1084" t="str">
        <f>IF(ISTEXT(AI238),AI238,(AI238/AI22)*AK22)</f>
        <v/>
      </c>
      <c r="AL238" s="1062" t="str">
        <f>IF(A238=AL16,D238,"")</f>
        <v/>
      </c>
      <c r="AM238" s="1085" t="str">
        <f>IF(A238=AL16,C238,"")</f>
        <v/>
      </c>
      <c r="AN238" s="1086" t="str">
        <f>IF(ISTEXT(AL238),AL238,(AL238/AL22)*AN22)</f>
        <v/>
      </c>
      <c r="AO238" s="1062" t="str">
        <f>IF(A238=AO16,D238,"")</f>
        <v/>
      </c>
      <c r="AP238" s="1087" t="str">
        <f>IF(A238=AO16,C238,"")</f>
        <v/>
      </c>
      <c r="AQ238" s="1088" t="str">
        <f>IF(ISTEXT(AO238),AO238,(AO238/AO22)*AQ22)</f>
        <v/>
      </c>
      <c r="AR238" s="1062" t="str">
        <f>IF(A238=AR16,D238,"")</f>
        <v/>
      </c>
      <c r="AS238" s="1089" t="str">
        <f>IF(A238=AR16,C238,"")</f>
        <v/>
      </c>
      <c r="AT238" s="1090" t="str">
        <f>IF(ISTEXT(AR238),AR238,(AR238/AR22)*AT22)</f>
        <v/>
      </c>
      <c r="AU238" s="1062" t="str">
        <f>IF(A238=AU16,D238,"")</f>
        <v/>
      </c>
      <c r="AV238" s="1091" t="str">
        <f>IF(A238=AU16,C238,"")</f>
        <v/>
      </c>
      <c r="AW238" s="1092" t="str">
        <f>IF(ISTEXT(AU238),AU238,(AU238/AU22)*AW22)</f>
        <v/>
      </c>
    </row>
    <row r="239" spans="1:49" ht="18.75">
      <c r="A239" s="1058"/>
      <c r="B239" s="1352"/>
      <c r="C239" s="1409"/>
      <c r="D239" s="1410"/>
      <c r="E239" s="1062" t="str">
        <f>IF(A239=E16,D239,"")</f>
        <v/>
      </c>
      <c r="F239" s="1063" t="str">
        <f>IF(A239=E16,C239,"")</f>
        <v/>
      </c>
      <c r="G239" s="1064" t="str">
        <f>IF(ISTEXT(E239),E239,(E239/E22)*G22)</f>
        <v/>
      </c>
      <c r="H239" s="1062" t="str">
        <f>IF(A239=H16,D239,"")</f>
        <v/>
      </c>
      <c r="I239" s="1065" t="str">
        <f>IF(A239=H16,C239,"")</f>
        <v/>
      </c>
      <c r="J239" s="1066" t="str">
        <f>IF(ISTEXT(H239),H239,(H239/H22)*J22)</f>
        <v/>
      </c>
      <c r="K239" s="1062" t="str">
        <f>IF(A239=K16,D239,"")</f>
        <v/>
      </c>
      <c r="L239" s="1067" t="str">
        <f>IF(A239=K16,C239,"")</f>
        <v/>
      </c>
      <c r="M239" s="1068" t="str">
        <f>IF(ISTEXT(K239),K239,(K239/K22)*M22)</f>
        <v/>
      </c>
      <c r="N239" s="1062" t="str">
        <f>IF(A239=N16,D239,"")</f>
        <v/>
      </c>
      <c r="O239" s="1069" t="str">
        <f>IF(A239=N16,C239,"")</f>
        <v/>
      </c>
      <c r="P239" s="1070" t="str">
        <f>IF(ISTEXT(N239),N239,(N239/N22)*P22)</f>
        <v/>
      </c>
      <c r="Q239" s="1062" t="str">
        <f>IF(A239=Q16,D239,"")</f>
        <v/>
      </c>
      <c r="R239" s="1071" t="str">
        <f>IF(A239=Q16,C239,"")</f>
        <v/>
      </c>
      <c r="S239" s="1072" t="str">
        <f>IF(ISTEXT(Q239),Q239,(Q239/Q22)*S22)</f>
        <v/>
      </c>
      <c r="T239" s="1062" t="str">
        <f>IF(A239=T16,D239,"")</f>
        <v/>
      </c>
      <c r="U239" s="1073" t="str">
        <f>IF(A239=T16,C239,"")</f>
        <v/>
      </c>
      <c r="V239" s="1074" t="str">
        <f>IF(ISTEXT(T239),T239,(T239/T22)*V22)</f>
        <v/>
      </c>
      <c r="W239" s="1062" t="str">
        <f>IF(A239=W16,D239,"")</f>
        <v/>
      </c>
      <c r="X239" s="1075" t="str">
        <f>IF(A239=W16,C239,"")</f>
        <v/>
      </c>
      <c r="Y239" s="1076" t="str">
        <f>IF(ISTEXT(W239),W239,(W239/W22)*Y22)</f>
        <v/>
      </c>
      <c r="Z239" s="1062" t="str">
        <f>IF(A239=Z16,D239,"")</f>
        <v/>
      </c>
      <c r="AA239" s="1077" t="str">
        <f>IF(A239=Z16,C239,"")</f>
        <v/>
      </c>
      <c r="AB239" s="1078" t="str">
        <f>IF(ISTEXT(Z239),Z239,(Z239/Z22)*AB22)</f>
        <v/>
      </c>
      <c r="AC239" s="1062" t="str">
        <f>IF(A239=AC16,D239,"")</f>
        <v/>
      </c>
      <c r="AD239" s="1079" t="str">
        <f>IF(A239=AC16,C239,"")</f>
        <v/>
      </c>
      <c r="AE239" s="1080" t="str">
        <f>IF(ISTEXT(AC239),AC239,(AC239/AC22)*AE22)</f>
        <v/>
      </c>
      <c r="AF239" s="1062" t="str">
        <f>IF(A239=AF16,D239,"")</f>
        <v/>
      </c>
      <c r="AG239" s="1081" t="str">
        <f>IF(A239=AF16,C239,"")</f>
        <v/>
      </c>
      <c r="AH239" s="1082" t="str">
        <f>IF(ISTEXT(AF239),AF239,(AF239/AF22)*AH22)</f>
        <v/>
      </c>
      <c r="AI239" s="1062" t="str">
        <f>IF(A239=AI16,D239,"")</f>
        <v/>
      </c>
      <c r="AJ239" s="1083" t="str">
        <f>IF(A239=AI16,C239,"")</f>
        <v/>
      </c>
      <c r="AK239" s="1084" t="str">
        <f>IF(ISTEXT(AI239),AI239,(AI239/AI22)*AK22)</f>
        <v/>
      </c>
      <c r="AL239" s="1062" t="str">
        <f>IF(A239=AL16,D239,"")</f>
        <v/>
      </c>
      <c r="AM239" s="1085" t="str">
        <f>IF(A239=AL16,C239,"")</f>
        <v/>
      </c>
      <c r="AN239" s="1086" t="str">
        <f>IF(ISTEXT(AL239),AL239,(AL239/AL22)*AN22)</f>
        <v/>
      </c>
      <c r="AO239" s="1062" t="str">
        <f>IF(A239=AO16,D239,"")</f>
        <v/>
      </c>
      <c r="AP239" s="1087" t="str">
        <f>IF(A239=AO16,C239,"")</f>
        <v/>
      </c>
      <c r="AQ239" s="1088" t="str">
        <f>IF(ISTEXT(AO239),AO239,(AO239/AO22)*AQ22)</f>
        <v/>
      </c>
      <c r="AR239" s="1062" t="str">
        <f>IF(A239=AR16,D239,"")</f>
        <v/>
      </c>
      <c r="AS239" s="1089" t="str">
        <f>IF(A239=AR16,C239,"")</f>
        <v/>
      </c>
      <c r="AT239" s="1090" t="str">
        <f>IF(ISTEXT(AR239),AR239,(AR239/AR22)*AT22)</f>
        <v/>
      </c>
      <c r="AU239" s="1062" t="str">
        <f>IF(A239=AU16,D239,"")</f>
        <v/>
      </c>
      <c r="AV239" s="1091" t="str">
        <f>IF(A239=AU16,C239,"")</f>
        <v/>
      </c>
      <c r="AW239" s="1092" t="str">
        <f>IF(ISTEXT(AU239),AU239,(AU239/AU22)*AW22)</f>
        <v/>
      </c>
    </row>
    <row r="240" spans="1:49" ht="18.75">
      <c r="A240" s="1058"/>
      <c r="B240" s="1352"/>
      <c r="C240" s="1409"/>
      <c r="D240" s="1410"/>
      <c r="E240" s="1062" t="str">
        <f>IF(A240=E16,D240,"")</f>
        <v/>
      </c>
      <c r="F240" s="1063" t="str">
        <f>IF(A240=E16,C240,"")</f>
        <v/>
      </c>
      <c r="G240" s="1064" t="str">
        <f>IF(ISTEXT(E240),E240,(E240/E22)*G22)</f>
        <v/>
      </c>
      <c r="H240" s="1062" t="str">
        <f>IF(A240=H16,D240,"")</f>
        <v/>
      </c>
      <c r="I240" s="1065" t="str">
        <f>IF(A240=H16,C240,"")</f>
        <v/>
      </c>
      <c r="J240" s="1066" t="str">
        <f>IF(ISTEXT(H240),H240,(H240/H22)*J22)</f>
        <v/>
      </c>
      <c r="K240" s="1062" t="str">
        <f>IF(A240=K16,D240,"")</f>
        <v/>
      </c>
      <c r="L240" s="1067" t="str">
        <f>IF(A240=K16,C240,"")</f>
        <v/>
      </c>
      <c r="M240" s="1068" t="str">
        <f>IF(ISTEXT(K240),K240,(K240/K22)*M22)</f>
        <v/>
      </c>
      <c r="N240" s="1062" t="str">
        <f>IF(A240=N16,D240,"")</f>
        <v/>
      </c>
      <c r="O240" s="1069" t="str">
        <f>IF(A240=N16,C240,"")</f>
        <v/>
      </c>
      <c r="P240" s="1070" t="str">
        <f>IF(ISTEXT(N240),N240,(N240/N22)*P22)</f>
        <v/>
      </c>
      <c r="Q240" s="1062" t="str">
        <f>IF(A240=Q16,D240,"")</f>
        <v/>
      </c>
      <c r="R240" s="1071" t="str">
        <f>IF(A240=Q16,C240,"")</f>
        <v/>
      </c>
      <c r="S240" s="1072" t="str">
        <f>IF(ISTEXT(Q240),Q240,(Q240/Q22)*S22)</f>
        <v/>
      </c>
      <c r="T240" s="1062" t="str">
        <f>IF(A240=T16,D240,"")</f>
        <v/>
      </c>
      <c r="U240" s="1073" t="str">
        <f>IF(A240=T16,C240,"")</f>
        <v/>
      </c>
      <c r="V240" s="1074" t="str">
        <f>IF(ISTEXT(T240),T240,(T240/T22)*V22)</f>
        <v/>
      </c>
      <c r="W240" s="1062" t="str">
        <f>IF(A240=W16,D240,"")</f>
        <v/>
      </c>
      <c r="X240" s="1075" t="str">
        <f>IF(A240=W16,C240,"")</f>
        <v/>
      </c>
      <c r="Y240" s="1076" t="str">
        <f>IF(ISTEXT(W240),W240,(W240/W22)*Y22)</f>
        <v/>
      </c>
      <c r="Z240" s="1062" t="str">
        <f>IF(A240=Z16,D240,"")</f>
        <v/>
      </c>
      <c r="AA240" s="1077" t="str">
        <f>IF(A240=Z16,C240,"")</f>
        <v/>
      </c>
      <c r="AB240" s="1078" t="str">
        <f>IF(ISTEXT(Z240),Z240,(Z240/Z22)*AB22)</f>
        <v/>
      </c>
      <c r="AC240" s="1062" t="str">
        <f>IF(A240=AC16,D240,"")</f>
        <v/>
      </c>
      <c r="AD240" s="1079" t="str">
        <f>IF(A240=AC16,C240,"")</f>
        <v/>
      </c>
      <c r="AE240" s="1080" t="str">
        <f>IF(ISTEXT(AC240),AC240,(AC240/AC22)*AE22)</f>
        <v/>
      </c>
      <c r="AF240" s="1062" t="str">
        <f>IF(A240=AF16,D240,"")</f>
        <v/>
      </c>
      <c r="AG240" s="1081" t="str">
        <f>IF(A240=AF16,C240,"")</f>
        <v/>
      </c>
      <c r="AH240" s="1082" t="str">
        <f>IF(ISTEXT(AF240),AF240,(AF240/AF22)*AH22)</f>
        <v/>
      </c>
      <c r="AI240" s="1062" t="str">
        <f>IF(A240=AI16,D240,"")</f>
        <v/>
      </c>
      <c r="AJ240" s="1083" t="str">
        <f>IF(A240=AI16,C240,"")</f>
        <v/>
      </c>
      <c r="AK240" s="1084" t="str">
        <f>IF(ISTEXT(AI240),AI240,(AI240/AI22)*AK22)</f>
        <v/>
      </c>
      <c r="AL240" s="1062" t="str">
        <f>IF(A240=AL16,D240,"")</f>
        <v/>
      </c>
      <c r="AM240" s="1085" t="str">
        <f>IF(A240=AL16,C240,"")</f>
        <v/>
      </c>
      <c r="AN240" s="1086" t="str">
        <f>IF(ISTEXT(AL240),AL240,(AL240/AL22)*AN22)</f>
        <v/>
      </c>
      <c r="AO240" s="1062" t="str">
        <f>IF(A240=AO16,D240,"")</f>
        <v/>
      </c>
      <c r="AP240" s="1087" t="str">
        <f>IF(A240=AO16,C240,"")</f>
        <v/>
      </c>
      <c r="AQ240" s="1088" t="str">
        <f>IF(ISTEXT(AO240),AO240,(AO240/AO22)*AQ22)</f>
        <v/>
      </c>
      <c r="AR240" s="1062" t="str">
        <f>IF(A240=AR16,D240,"")</f>
        <v/>
      </c>
      <c r="AS240" s="1089" t="str">
        <f>IF(A240=AR16,C240,"")</f>
        <v/>
      </c>
      <c r="AT240" s="1090" t="str">
        <f>IF(ISTEXT(AR240),AR240,(AR240/AR22)*AT22)</f>
        <v/>
      </c>
      <c r="AU240" s="1062" t="str">
        <f>IF(A240=AU16,D240,"")</f>
        <v/>
      </c>
      <c r="AV240" s="1091" t="str">
        <f>IF(A240=AU16,C240,"")</f>
        <v/>
      </c>
      <c r="AW240" s="1092" t="str">
        <f>IF(ISTEXT(AU240),AU240,(AU240/AU22)*AW22)</f>
        <v/>
      </c>
    </row>
    <row r="241" spans="1:49" ht="18.75">
      <c r="A241" s="1058"/>
      <c r="B241" s="1352"/>
      <c r="C241" s="1409"/>
      <c r="D241" s="1410"/>
      <c r="E241" s="1062" t="str">
        <f>IF(A241=E16,D241,"")</f>
        <v/>
      </c>
      <c r="F241" s="1063" t="str">
        <f>IF(A241=E16,C241,"")</f>
        <v/>
      </c>
      <c r="G241" s="1064" t="str">
        <f>IF(ISTEXT(E241),E241,(E241/E22)*G22)</f>
        <v/>
      </c>
      <c r="H241" s="1062" t="str">
        <f>IF(A241=H16,D241,"")</f>
        <v/>
      </c>
      <c r="I241" s="1065" t="str">
        <f>IF(A241=H16,C241,"")</f>
        <v/>
      </c>
      <c r="J241" s="1066" t="str">
        <f>IF(ISTEXT(H241),H241,(H241/H22)*J22)</f>
        <v/>
      </c>
      <c r="K241" s="1062" t="str">
        <f>IF(A241=K16,D241,"")</f>
        <v/>
      </c>
      <c r="L241" s="1067" t="str">
        <f>IF(A241=K16,C241,"")</f>
        <v/>
      </c>
      <c r="M241" s="1068" t="str">
        <f>IF(ISTEXT(K241),K241,(K241/K22)*M22)</f>
        <v/>
      </c>
      <c r="N241" s="1062" t="str">
        <f>IF(A241=N16,D241,"")</f>
        <v/>
      </c>
      <c r="O241" s="1069" t="str">
        <f>IF(A241=N16,C241,"")</f>
        <v/>
      </c>
      <c r="P241" s="1070" t="str">
        <f>IF(ISTEXT(N241),N241,(N241/N22)*P22)</f>
        <v/>
      </c>
      <c r="Q241" s="1062" t="str">
        <f>IF(A241=Q16,D241,"")</f>
        <v/>
      </c>
      <c r="R241" s="1071" t="str">
        <f>IF(A241=Q16,C241,"")</f>
        <v/>
      </c>
      <c r="S241" s="1072" t="str">
        <f>IF(ISTEXT(Q241),Q241,(Q241/Q22)*S22)</f>
        <v/>
      </c>
      <c r="T241" s="1062" t="str">
        <f>IF(A241=T16,D241,"")</f>
        <v/>
      </c>
      <c r="U241" s="1073" t="str">
        <f>IF(A241=T16,C241,"")</f>
        <v/>
      </c>
      <c r="V241" s="1074" t="str">
        <f>IF(ISTEXT(T241),T241,(T241/T22)*V22)</f>
        <v/>
      </c>
      <c r="W241" s="1062" t="str">
        <f>IF(A241=W16,D241,"")</f>
        <v/>
      </c>
      <c r="X241" s="1075" t="str">
        <f>IF(A241=W16,C241,"")</f>
        <v/>
      </c>
      <c r="Y241" s="1076" t="str">
        <f>IF(ISTEXT(W241),W241,(W241/W22)*Y22)</f>
        <v/>
      </c>
      <c r="Z241" s="1062" t="str">
        <f>IF(A241=Z16,D241,"")</f>
        <v/>
      </c>
      <c r="AA241" s="1077" t="str">
        <f>IF(A241=Z16,C241,"")</f>
        <v/>
      </c>
      <c r="AB241" s="1078" t="str">
        <f>IF(ISTEXT(Z241),Z241,(Z241/Z22)*AB22)</f>
        <v/>
      </c>
      <c r="AC241" s="1062" t="str">
        <f>IF(A241=AC16,D241,"")</f>
        <v/>
      </c>
      <c r="AD241" s="1079" t="str">
        <f>IF(A241=AC16,C241,"")</f>
        <v/>
      </c>
      <c r="AE241" s="1080" t="str">
        <f>IF(ISTEXT(AC241),AC241,(AC241/AC22)*AE22)</f>
        <v/>
      </c>
      <c r="AF241" s="1062" t="str">
        <f>IF(A241=AF16,D241,"")</f>
        <v/>
      </c>
      <c r="AG241" s="1081" t="str">
        <f>IF(A241=AF16,C241,"")</f>
        <v/>
      </c>
      <c r="AH241" s="1082" t="str">
        <f>IF(ISTEXT(AF241),AF241,(AF241/AF22)*AH22)</f>
        <v/>
      </c>
      <c r="AI241" s="1062" t="str">
        <f>IF(A241=AI16,D241,"")</f>
        <v/>
      </c>
      <c r="AJ241" s="1083" t="str">
        <f>IF(A241=AI16,C241,"")</f>
        <v/>
      </c>
      <c r="AK241" s="1084" t="str">
        <f>IF(ISTEXT(AI241),AI241,(AI241/AI22)*AK22)</f>
        <v/>
      </c>
      <c r="AL241" s="1062" t="str">
        <f>IF(A241=AL16,D241,"")</f>
        <v/>
      </c>
      <c r="AM241" s="1085" t="str">
        <f>IF(A241=AL16,C241,"")</f>
        <v/>
      </c>
      <c r="AN241" s="1086" t="str">
        <f>IF(ISTEXT(AL241),AL241,(AL241/AL22)*AN22)</f>
        <v/>
      </c>
      <c r="AO241" s="1062" t="str">
        <f>IF(A241=AO16,D241,"")</f>
        <v/>
      </c>
      <c r="AP241" s="1087" t="str">
        <f>IF(A241=AO16,C241,"")</f>
        <v/>
      </c>
      <c r="AQ241" s="1088" t="str">
        <f>IF(ISTEXT(AO241),AO241,(AO241/AO22)*AQ22)</f>
        <v/>
      </c>
      <c r="AR241" s="1062" t="str">
        <f>IF(A241=AR16,D241,"")</f>
        <v/>
      </c>
      <c r="AS241" s="1089" t="str">
        <f>IF(A241=AR16,C241,"")</f>
        <v/>
      </c>
      <c r="AT241" s="1090" t="str">
        <f>IF(ISTEXT(AR241),AR241,(AR241/AR22)*AT22)</f>
        <v/>
      </c>
      <c r="AU241" s="1062" t="str">
        <f>IF(A241=AU16,D241,"")</f>
        <v/>
      </c>
      <c r="AV241" s="1091" t="str">
        <f>IF(A241=AU16,C241,"")</f>
        <v/>
      </c>
      <c r="AW241" s="1092" t="str">
        <f>IF(ISTEXT(AU241),AU241,(AU241/AU22)*AW22)</f>
        <v/>
      </c>
    </row>
    <row r="242" spans="1:49" ht="18.75">
      <c r="A242" s="1058"/>
      <c r="B242" s="1352"/>
      <c r="C242" s="1409"/>
      <c r="D242" s="1410"/>
      <c r="E242" s="1062" t="str">
        <f>IF(A242=E16,D242,"")</f>
        <v/>
      </c>
      <c r="F242" s="1063" t="str">
        <f>IF(A242=E16,C242,"")</f>
        <v/>
      </c>
      <c r="G242" s="1064" t="str">
        <f>IF(ISTEXT(E242),E242,(E242/E22)*G22)</f>
        <v/>
      </c>
      <c r="H242" s="1062" t="str">
        <f>IF(A242=H16,D242,"")</f>
        <v/>
      </c>
      <c r="I242" s="1065" t="str">
        <f>IF(A242=H16,C242,"")</f>
        <v/>
      </c>
      <c r="J242" s="1066" t="str">
        <f>IF(ISTEXT(H242),H242,(H242/H22)*J22)</f>
        <v/>
      </c>
      <c r="K242" s="1062" t="str">
        <f>IF(A242=K16,D242,"")</f>
        <v/>
      </c>
      <c r="L242" s="1067" t="str">
        <f>IF(A242=K16,C242,"")</f>
        <v/>
      </c>
      <c r="M242" s="1068" t="str">
        <f>IF(ISTEXT(K242),K242,(K242/K22)*M22)</f>
        <v/>
      </c>
      <c r="N242" s="1062" t="str">
        <f>IF(A242=N16,D242,"")</f>
        <v/>
      </c>
      <c r="O242" s="1069" t="str">
        <f>IF(A242=N16,C242,"")</f>
        <v/>
      </c>
      <c r="P242" s="1070" t="str">
        <f>IF(ISTEXT(N242),N242,(N242/N22)*P22)</f>
        <v/>
      </c>
      <c r="Q242" s="1062" t="str">
        <f>IF(A242=Q16,D242,"")</f>
        <v/>
      </c>
      <c r="R242" s="1071" t="str">
        <f>IF(A242=Q16,C242,"")</f>
        <v/>
      </c>
      <c r="S242" s="1072" t="str">
        <f>IF(ISTEXT(Q242),Q242,(Q242/Q22)*S22)</f>
        <v/>
      </c>
      <c r="T242" s="1062" t="str">
        <f>IF(A242=T16,D242,"")</f>
        <v/>
      </c>
      <c r="U242" s="1073" t="str">
        <f>IF(A242=T16,C242,"")</f>
        <v/>
      </c>
      <c r="V242" s="1074" t="str">
        <f>IF(ISTEXT(T242),T242,(T242/T22)*V22)</f>
        <v/>
      </c>
      <c r="W242" s="1062" t="str">
        <f>IF(A242=W16,D242,"")</f>
        <v/>
      </c>
      <c r="X242" s="1075" t="str">
        <f>IF(A242=W16,C242,"")</f>
        <v/>
      </c>
      <c r="Y242" s="1076" t="str">
        <f>IF(ISTEXT(W242),W242,(W242/W22)*Y22)</f>
        <v/>
      </c>
      <c r="Z242" s="1062" t="str">
        <f>IF(A242=Z16,D242,"")</f>
        <v/>
      </c>
      <c r="AA242" s="1077" t="str">
        <f>IF(A242=Z16,C242,"")</f>
        <v/>
      </c>
      <c r="AB242" s="1078" t="str">
        <f>IF(ISTEXT(Z242),Z242,(Z242/Z22)*AB22)</f>
        <v/>
      </c>
      <c r="AC242" s="1062" t="str">
        <f>IF(A242=AC16,D242,"")</f>
        <v/>
      </c>
      <c r="AD242" s="1079" t="str">
        <f>IF(A242=AC16,C242,"")</f>
        <v/>
      </c>
      <c r="AE242" s="1080" t="str">
        <f>IF(ISTEXT(AC242),AC242,(AC242/AC22)*AE22)</f>
        <v/>
      </c>
      <c r="AF242" s="1062" t="str">
        <f>IF(A242=AF16,D242,"")</f>
        <v/>
      </c>
      <c r="AG242" s="1081" t="str">
        <f>IF(A242=AF16,C242,"")</f>
        <v/>
      </c>
      <c r="AH242" s="1082" t="str">
        <f>IF(ISTEXT(AF242),AF242,(AF242/AF22)*AH22)</f>
        <v/>
      </c>
      <c r="AI242" s="1062" t="str">
        <f>IF(A242=AI16,D242,"")</f>
        <v/>
      </c>
      <c r="AJ242" s="1083" t="str">
        <f>IF(A242=AI16,C242,"")</f>
        <v/>
      </c>
      <c r="AK242" s="1084" t="str">
        <f>IF(ISTEXT(AI242),AI242,(AI242/AI22)*AK22)</f>
        <v/>
      </c>
      <c r="AL242" s="1062" t="str">
        <f>IF(A242=AL16,D242,"")</f>
        <v/>
      </c>
      <c r="AM242" s="1085" t="str">
        <f>IF(A242=AL16,C242,"")</f>
        <v/>
      </c>
      <c r="AN242" s="1086" t="str">
        <f>IF(ISTEXT(AL242),AL242,(AL242/AL22)*AN22)</f>
        <v/>
      </c>
      <c r="AO242" s="1062" t="str">
        <f>IF(A242=AO16,D242,"")</f>
        <v/>
      </c>
      <c r="AP242" s="1087" t="str">
        <f>IF(A242=AO16,C242,"")</f>
        <v/>
      </c>
      <c r="AQ242" s="1088" t="str">
        <f>IF(ISTEXT(AO242),AO242,(AO242/AO22)*AQ22)</f>
        <v/>
      </c>
      <c r="AR242" s="1062" t="str">
        <f>IF(A242=AR16,D242,"")</f>
        <v/>
      </c>
      <c r="AS242" s="1089" t="str">
        <f>IF(A242=AR16,C242,"")</f>
        <v/>
      </c>
      <c r="AT242" s="1090" t="str">
        <f>IF(ISTEXT(AR242),AR242,(AR242/AR22)*AT22)</f>
        <v/>
      </c>
      <c r="AU242" s="1062" t="str">
        <f>IF(A242=AU16,D242,"")</f>
        <v/>
      </c>
      <c r="AV242" s="1091" t="str">
        <f>IF(A242=AU16,C242,"")</f>
        <v/>
      </c>
      <c r="AW242" s="1092" t="str">
        <f>IF(ISTEXT(AU242),AU242,(AU242/AU22)*AW22)</f>
        <v/>
      </c>
    </row>
    <row r="243" spans="1:49" ht="18.75">
      <c r="A243" s="1058"/>
      <c r="B243" s="1352"/>
      <c r="C243" s="1409"/>
      <c r="D243" s="1410"/>
      <c r="E243" s="1062" t="str">
        <f>IF(A243=E16,D243,"")</f>
        <v/>
      </c>
      <c r="F243" s="1063" t="str">
        <f>IF(A243=E16,C243,"")</f>
        <v/>
      </c>
      <c r="G243" s="1064" t="str">
        <f>IF(ISTEXT(E243),E243,(E243/E22)*G22)</f>
        <v/>
      </c>
      <c r="H243" s="1062" t="str">
        <f>IF(A243=H16,D243,"")</f>
        <v/>
      </c>
      <c r="I243" s="1065" t="str">
        <f>IF(A243=H16,C243,"")</f>
        <v/>
      </c>
      <c r="J243" s="1066" t="str">
        <f>IF(ISTEXT(H243),H243,(H243/H22)*J22)</f>
        <v/>
      </c>
      <c r="K243" s="1062" t="str">
        <f>IF(A243=K16,D243,"")</f>
        <v/>
      </c>
      <c r="L243" s="1067" t="str">
        <f>IF(A243=K16,C243,"")</f>
        <v/>
      </c>
      <c r="M243" s="1068" t="str">
        <f>IF(ISTEXT(K243),K243,(K243/K22)*M22)</f>
        <v/>
      </c>
      <c r="N243" s="1062" t="str">
        <f>IF(A243=N16,D243,"")</f>
        <v/>
      </c>
      <c r="O243" s="1069" t="str">
        <f>IF(A243=N16,C243,"")</f>
        <v/>
      </c>
      <c r="P243" s="1070" t="str">
        <f>IF(ISTEXT(N243),N243,(N243/N22)*P22)</f>
        <v/>
      </c>
      <c r="Q243" s="1062" t="str">
        <f>IF(A243=Q16,D243,"")</f>
        <v/>
      </c>
      <c r="R243" s="1071" t="str">
        <f>IF(A243=Q16,C243,"")</f>
        <v/>
      </c>
      <c r="S243" s="1072" t="str">
        <f>IF(ISTEXT(Q243),Q243,(Q243/Q22)*S22)</f>
        <v/>
      </c>
      <c r="T243" s="1062" t="str">
        <f>IF(A243=T16,D243,"")</f>
        <v/>
      </c>
      <c r="U243" s="1073" t="str">
        <f>IF(A243=T16,C243,"")</f>
        <v/>
      </c>
      <c r="V243" s="1074" t="str">
        <f>IF(ISTEXT(T243),T243,(T243/T22)*V22)</f>
        <v/>
      </c>
      <c r="W243" s="1062" t="str">
        <f>IF(A243=W16,D243,"")</f>
        <v/>
      </c>
      <c r="X243" s="1075" t="str">
        <f>IF(A243=W16,C243,"")</f>
        <v/>
      </c>
      <c r="Y243" s="1076" t="str">
        <f>IF(ISTEXT(W243),W243,(W243/W22)*Y22)</f>
        <v/>
      </c>
      <c r="Z243" s="1062" t="str">
        <f>IF(A243=Z16,D243,"")</f>
        <v/>
      </c>
      <c r="AA243" s="1077" t="str">
        <f>IF(A243=Z16,C243,"")</f>
        <v/>
      </c>
      <c r="AB243" s="1078" t="str">
        <f>IF(ISTEXT(Z243),Z243,(Z243/Z22)*AB22)</f>
        <v/>
      </c>
      <c r="AC243" s="1062" t="str">
        <f>IF(A243=AC16,D243,"")</f>
        <v/>
      </c>
      <c r="AD243" s="1079" t="str">
        <f>IF(A243=AC16,C243,"")</f>
        <v/>
      </c>
      <c r="AE243" s="1080" t="str">
        <f>IF(ISTEXT(AC243),AC243,(AC243/AC22)*AE22)</f>
        <v/>
      </c>
      <c r="AF243" s="1062" t="str">
        <f>IF(A243=AF16,D243,"")</f>
        <v/>
      </c>
      <c r="AG243" s="1081" t="str">
        <f>IF(A243=AF16,C243,"")</f>
        <v/>
      </c>
      <c r="AH243" s="1082" t="str">
        <f>IF(ISTEXT(AF243),AF243,(AF243/AF22)*AH22)</f>
        <v/>
      </c>
      <c r="AI243" s="1062" t="str">
        <f>IF(A243=AI16,D243,"")</f>
        <v/>
      </c>
      <c r="AJ243" s="1083" t="str">
        <f>IF(A243=AI16,C243,"")</f>
        <v/>
      </c>
      <c r="AK243" s="1084" t="str">
        <f>IF(ISTEXT(AI243),AI243,(AI243/AI22)*AK22)</f>
        <v/>
      </c>
      <c r="AL243" s="1062" t="str">
        <f>IF(A243=AL16,D243,"")</f>
        <v/>
      </c>
      <c r="AM243" s="1085" t="str">
        <f>IF(A243=AL16,C243,"")</f>
        <v/>
      </c>
      <c r="AN243" s="1086" t="str">
        <f>IF(ISTEXT(AL243),AL243,(AL243/AL22)*AN22)</f>
        <v/>
      </c>
      <c r="AO243" s="1062" t="str">
        <f>IF(A243=AO16,D243,"")</f>
        <v/>
      </c>
      <c r="AP243" s="1087" t="str">
        <f>IF(A243=AO16,C243,"")</f>
        <v/>
      </c>
      <c r="AQ243" s="1088" t="str">
        <f>IF(ISTEXT(AO243),AO243,(AO243/AO22)*AQ22)</f>
        <v/>
      </c>
      <c r="AR243" s="1062" t="str">
        <f>IF(A243=AR16,D243,"")</f>
        <v/>
      </c>
      <c r="AS243" s="1089" t="str">
        <f>IF(A243=AR16,C243,"")</f>
        <v/>
      </c>
      <c r="AT243" s="1090" t="str">
        <f>IF(ISTEXT(AR243),AR243,(AR243/AR22)*AT22)</f>
        <v/>
      </c>
      <c r="AU243" s="1062" t="str">
        <f>IF(A243=AU16,D243,"")</f>
        <v/>
      </c>
      <c r="AV243" s="1091" t="str">
        <f>IF(A243=AU16,C243,"")</f>
        <v/>
      </c>
      <c r="AW243" s="1092" t="str">
        <f>IF(ISTEXT(AU243),AU243,(AU243/AU22)*AW22)</f>
        <v/>
      </c>
    </row>
    <row r="244" spans="1:49" ht="18.75">
      <c r="A244" s="1058"/>
      <c r="B244" s="1352"/>
      <c r="C244" s="1409"/>
      <c r="D244" s="1410"/>
      <c r="E244" s="1062" t="str">
        <f>IF(A244=E16,D244,"")</f>
        <v/>
      </c>
      <c r="F244" s="1063" t="str">
        <f>IF(A244=E16,C244,"")</f>
        <v/>
      </c>
      <c r="G244" s="1064" t="str">
        <f>IF(ISTEXT(E244),E244,(E244/E22)*G22)</f>
        <v/>
      </c>
      <c r="H244" s="1062" t="str">
        <f>IF(A244=H16,D244,"")</f>
        <v/>
      </c>
      <c r="I244" s="1065" t="str">
        <f>IF(A244=H16,C244,"")</f>
        <v/>
      </c>
      <c r="J244" s="1066" t="str">
        <f>IF(ISTEXT(H244),H244,(H244/H22)*J22)</f>
        <v/>
      </c>
      <c r="K244" s="1062" t="str">
        <f>IF(A244=K16,D244,"")</f>
        <v/>
      </c>
      <c r="L244" s="1067" t="str">
        <f>IF(A244=K16,C244,"")</f>
        <v/>
      </c>
      <c r="M244" s="1068" t="str">
        <f>IF(ISTEXT(K244),K244,(K244/K22)*M22)</f>
        <v/>
      </c>
      <c r="N244" s="1062" t="str">
        <f>IF(A244=N16,D244,"")</f>
        <v/>
      </c>
      <c r="O244" s="1069" t="str">
        <f>IF(A244=N16,C244,"")</f>
        <v/>
      </c>
      <c r="P244" s="1070" t="str">
        <f>IF(ISTEXT(N244),N244,(N244/N22)*P22)</f>
        <v/>
      </c>
      <c r="Q244" s="1062" t="str">
        <f>IF(A244=Q16,D244,"")</f>
        <v/>
      </c>
      <c r="R244" s="1071" t="str">
        <f>IF(A244=Q16,C244,"")</f>
        <v/>
      </c>
      <c r="S244" s="1072" t="str">
        <f>IF(ISTEXT(Q244),Q244,(Q244/Q22)*S22)</f>
        <v/>
      </c>
      <c r="T244" s="1062" t="str">
        <f>IF(A244=T16,D244,"")</f>
        <v/>
      </c>
      <c r="U244" s="1073" t="str">
        <f>IF(A244=T16,C244,"")</f>
        <v/>
      </c>
      <c r="V244" s="1074" t="str">
        <f>IF(ISTEXT(T244),T244,(T244/T22)*V22)</f>
        <v/>
      </c>
      <c r="W244" s="1062" t="str">
        <f>IF(A244=W16,D244,"")</f>
        <v/>
      </c>
      <c r="X244" s="1075" t="str">
        <f>IF(A244=W16,C244,"")</f>
        <v/>
      </c>
      <c r="Y244" s="1076" t="str">
        <f>IF(ISTEXT(W244),W244,(W244/W22)*Y22)</f>
        <v/>
      </c>
      <c r="Z244" s="1062" t="str">
        <f>IF(A244=Z16,D244,"")</f>
        <v/>
      </c>
      <c r="AA244" s="1077" t="str">
        <f>IF(A244=Z16,C244,"")</f>
        <v/>
      </c>
      <c r="AB244" s="1078" t="str">
        <f>IF(ISTEXT(Z244),Z244,(Z244/Z22)*AB22)</f>
        <v/>
      </c>
      <c r="AC244" s="1062" t="str">
        <f>IF(A244=AC16,D244,"")</f>
        <v/>
      </c>
      <c r="AD244" s="1079" t="str">
        <f>IF(A244=AC16,C244,"")</f>
        <v/>
      </c>
      <c r="AE244" s="1080" t="str">
        <f>IF(ISTEXT(AC244),AC244,(AC244/AC22)*AE22)</f>
        <v/>
      </c>
      <c r="AF244" s="1062" t="str">
        <f>IF(A244=AF16,D244,"")</f>
        <v/>
      </c>
      <c r="AG244" s="1081" t="str">
        <f>IF(A244=AF16,C244,"")</f>
        <v/>
      </c>
      <c r="AH244" s="1082" t="str">
        <f>IF(ISTEXT(AF244),AF244,(AF244/AF22)*AH22)</f>
        <v/>
      </c>
      <c r="AI244" s="1062" t="str">
        <f>IF(A244=AI16,D244,"")</f>
        <v/>
      </c>
      <c r="AJ244" s="1083" t="str">
        <f>IF(A244=AI16,C244,"")</f>
        <v/>
      </c>
      <c r="AK244" s="1084" t="str">
        <f>IF(ISTEXT(AI244),AI244,(AI244/AI22)*AK22)</f>
        <v/>
      </c>
      <c r="AL244" s="1062" t="str">
        <f>IF(A244=AL16,D244,"")</f>
        <v/>
      </c>
      <c r="AM244" s="1085" t="str">
        <f>IF(A244=AL16,C244,"")</f>
        <v/>
      </c>
      <c r="AN244" s="1086" t="str">
        <f>IF(ISTEXT(AL244),AL244,(AL244/AL22)*AN22)</f>
        <v/>
      </c>
      <c r="AO244" s="1062" t="str">
        <f>IF(A244=AO16,D244,"")</f>
        <v/>
      </c>
      <c r="AP244" s="1087" t="str">
        <f>IF(A244=AO16,C244,"")</f>
        <v/>
      </c>
      <c r="AQ244" s="1088" t="str">
        <f>IF(ISTEXT(AO244),AO244,(AO244/AO22)*AQ22)</f>
        <v/>
      </c>
      <c r="AR244" s="1062" t="str">
        <f>IF(A244=AR16,D244,"")</f>
        <v/>
      </c>
      <c r="AS244" s="1089" t="str">
        <f>IF(A244=AR16,C244,"")</f>
        <v/>
      </c>
      <c r="AT244" s="1090" t="str">
        <f>IF(ISTEXT(AR244),AR244,(AR244/AR22)*AT22)</f>
        <v/>
      </c>
      <c r="AU244" s="1062" t="str">
        <f>IF(A244=AU16,D244,"")</f>
        <v/>
      </c>
      <c r="AV244" s="1091" t="str">
        <f>IF(A244=AU16,C244,"")</f>
        <v/>
      </c>
      <c r="AW244" s="1092" t="str">
        <f>IF(ISTEXT(AU244),AU244,(AU244/AU22)*AW22)</f>
        <v/>
      </c>
    </row>
    <row r="245" spans="1:49" ht="18.75">
      <c r="A245" s="1058"/>
      <c r="B245" s="1352"/>
      <c r="C245" s="1409"/>
      <c r="D245" s="1410"/>
      <c r="E245" s="1062" t="str">
        <f>IF(A245=E16,D245,"")</f>
        <v/>
      </c>
      <c r="F245" s="1063" t="str">
        <f>IF(A245=E16,C245,"")</f>
        <v/>
      </c>
      <c r="G245" s="1064" t="str">
        <f>IF(ISTEXT(E245),E245,(E245/E22)*G22)</f>
        <v/>
      </c>
      <c r="H245" s="1062" t="str">
        <f>IF(A245=H16,D245,"")</f>
        <v/>
      </c>
      <c r="I245" s="1065" t="str">
        <f>IF(A245=H16,C245,"")</f>
        <v/>
      </c>
      <c r="J245" s="1066" t="str">
        <f>IF(ISTEXT(H245),H245,(H245/H22)*J22)</f>
        <v/>
      </c>
      <c r="K245" s="1062" t="str">
        <f>IF(A245=K16,D245,"")</f>
        <v/>
      </c>
      <c r="L245" s="1067" t="str">
        <f>IF(A245=K16,C245,"")</f>
        <v/>
      </c>
      <c r="M245" s="1068" t="str">
        <f>IF(ISTEXT(K245),K245,(K245/K22)*M22)</f>
        <v/>
      </c>
      <c r="N245" s="1062" t="str">
        <f>IF(A245=N16,D245,"")</f>
        <v/>
      </c>
      <c r="O245" s="1069" t="str">
        <f>IF(A245=N16,C245,"")</f>
        <v/>
      </c>
      <c r="P245" s="1070" t="str">
        <f>IF(ISTEXT(N245),N245,(N245/N22)*P22)</f>
        <v/>
      </c>
      <c r="Q245" s="1062" t="str">
        <f>IF(A245=Q16,D245,"")</f>
        <v/>
      </c>
      <c r="R245" s="1071" t="str">
        <f>IF(A245=Q16,C245,"")</f>
        <v/>
      </c>
      <c r="S245" s="1072" t="str">
        <f>IF(ISTEXT(Q245),Q245,(Q245/Q22)*S22)</f>
        <v/>
      </c>
      <c r="T245" s="1062" t="str">
        <f>IF(A245=T16,D245,"")</f>
        <v/>
      </c>
      <c r="U245" s="1073" t="str">
        <f>IF(A245=T16,C245,"")</f>
        <v/>
      </c>
      <c r="V245" s="1074" t="str">
        <f>IF(ISTEXT(T245),T245,(T245/T22)*V22)</f>
        <v/>
      </c>
      <c r="W245" s="1062" t="str">
        <f>IF(A245=W16,D245,"")</f>
        <v/>
      </c>
      <c r="X245" s="1075" t="str">
        <f>IF(A245=W16,C245,"")</f>
        <v/>
      </c>
      <c r="Y245" s="1076" t="str">
        <f>IF(ISTEXT(W245),W245,(W245/W22)*Y22)</f>
        <v/>
      </c>
      <c r="Z245" s="1062" t="str">
        <f>IF(A245=Z16,D245,"")</f>
        <v/>
      </c>
      <c r="AA245" s="1077" t="str">
        <f>IF(A245=Z16,C245,"")</f>
        <v/>
      </c>
      <c r="AB245" s="1078" t="str">
        <f>IF(ISTEXT(Z245),Z245,(Z245/Z22)*AB22)</f>
        <v/>
      </c>
      <c r="AC245" s="1062" t="str">
        <f>IF(A245=AC16,D245,"")</f>
        <v/>
      </c>
      <c r="AD245" s="1079" t="str">
        <f>IF(A245=AC16,C245,"")</f>
        <v/>
      </c>
      <c r="AE245" s="1080" t="str">
        <f>IF(ISTEXT(AC245),AC245,(AC245/AC22)*AE22)</f>
        <v/>
      </c>
      <c r="AF245" s="1062" t="str">
        <f>IF(A245=AF16,D245,"")</f>
        <v/>
      </c>
      <c r="AG245" s="1081" t="str">
        <f>IF(A245=AF16,C245,"")</f>
        <v/>
      </c>
      <c r="AH245" s="1082" t="str">
        <f>IF(ISTEXT(AF245),AF245,(AF245/AF22)*AH22)</f>
        <v/>
      </c>
      <c r="AI245" s="1062" t="str">
        <f>IF(A245=AI16,D245,"")</f>
        <v/>
      </c>
      <c r="AJ245" s="1083" t="str">
        <f>IF(A245=AI16,C245,"")</f>
        <v/>
      </c>
      <c r="AK245" s="1084" t="str">
        <f>IF(ISTEXT(AI245),AI245,(AI245/AI22)*AK22)</f>
        <v/>
      </c>
      <c r="AL245" s="1062" t="str">
        <f>IF(A245=AL16,D245,"")</f>
        <v/>
      </c>
      <c r="AM245" s="1085" t="str">
        <f>IF(A245=AL16,C245,"")</f>
        <v/>
      </c>
      <c r="AN245" s="1086" t="str">
        <f>IF(ISTEXT(AL245),AL245,(AL245/AL22)*AN22)</f>
        <v/>
      </c>
      <c r="AO245" s="1062" t="str">
        <f>IF(A245=AO16,D245,"")</f>
        <v/>
      </c>
      <c r="AP245" s="1087" t="str">
        <f>IF(A245=AO16,C245,"")</f>
        <v/>
      </c>
      <c r="AQ245" s="1088" t="str">
        <f>IF(ISTEXT(AO245),AO245,(AO245/AO22)*AQ22)</f>
        <v/>
      </c>
      <c r="AR245" s="1062" t="str">
        <f>IF(A245=AR16,D245,"")</f>
        <v/>
      </c>
      <c r="AS245" s="1089" t="str">
        <f>IF(A245=AR16,C245,"")</f>
        <v/>
      </c>
      <c r="AT245" s="1090" t="str">
        <f>IF(ISTEXT(AR245),AR245,(AR245/AR22)*AT22)</f>
        <v/>
      </c>
      <c r="AU245" s="1062" t="str">
        <f>IF(A245=AU16,D245,"")</f>
        <v/>
      </c>
      <c r="AV245" s="1091" t="str">
        <f>IF(A245=AU16,C245,"")</f>
        <v/>
      </c>
      <c r="AW245" s="1092" t="str">
        <f>IF(ISTEXT(AU245),AU245,(AU245/AU22)*AW22)</f>
        <v/>
      </c>
    </row>
    <row r="246" spans="1:49" ht="18.75">
      <c r="A246" s="1058"/>
      <c r="B246" s="1352"/>
      <c r="C246" s="1409"/>
      <c r="D246" s="1410"/>
      <c r="E246" s="1062" t="str">
        <f>IF(A246=E16,D246,"")</f>
        <v/>
      </c>
      <c r="F246" s="1063" t="str">
        <f>IF(A246=E16,C246,"")</f>
        <v/>
      </c>
      <c r="G246" s="1064" t="str">
        <f>IF(ISTEXT(E246),E246,(E246/E22)*G22)</f>
        <v/>
      </c>
      <c r="H246" s="1062" t="str">
        <f>IF(A246=H16,D246,"")</f>
        <v/>
      </c>
      <c r="I246" s="1065" t="str">
        <f>IF(A246=H16,C246,"")</f>
        <v/>
      </c>
      <c r="J246" s="1066" t="str">
        <f>IF(ISTEXT(H246),H246,(H246/H22)*J22)</f>
        <v/>
      </c>
      <c r="K246" s="1062" t="str">
        <f>IF(A246=K16,D246,"")</f>
        <v/>
      </c>
      <c r="L246" s="1067" t="str">
        <f>IF(A246=K16,C246,"")</f>
        <v/>
      </c>
      <c r="M246" s="1068" t="str">
        <f>IF(ISTEXT(K246),K246,(K246/K22)*M22)</f>
        <v/>
      </c>
      <c r="N246" s="1062" t="str">
        <f>IF(A246=N16,D246,"")</f>
        <v/>
      </c>
      <c r="O246" s="1069" t="str">
        <f>IF(A246=N16,C246,"")</f>
        <v/>
      </c>
      <c r="P246" s="1070" t="str">
        <f>IF(ISTEXT(N246),N246,(N246/N22)*P22)</f>
        <v/>
      </c>
      <c r="Q246" s="1062" t="str">
        <f>IF(A246=Q16,D246,"")</f>
        <v/>
      </c>
      <c r="R246" s="1071" t="str">
        <f>IF(A246=Q16,C246,"")</f>
        <v/>
      </c>
      <c r="S246" s="1072" t="str">
        <f>IF(ISTEXT(Q246),Q246,(Q246/Q22)*S22)</f>
        <v/>
      </c>
      <c r="T246" s="1062" t="str">
        <f>IF(A246=T16,D246,"")</f>
        <v/>
      </c>
      <c r="U246" s="1073" t="str">
        <f>IF(A246=T16,C246,"")</f>
        <v/>
      </c>
      <c r="V246" s="1074" t="str">
        <f>IF(ISTEXT(T246),T246,(T246/T22)*V22)</f>
        <v/>
      </c>
      <c r="W246" s="1062" t="str">
        <f>IF(A246=W16,D246,"")</f>
        <v/>
      </c>
      <c r="X246" s="1075" t="str">
        <f>IF(A246=W16,C246,"")</f>
        <v/>
      </c>
      <c r="Y246" s="1076" t="str">
        <f>IF(ISTEXT(W246),W246,(W246/W22)*Y22)</f>
        <v/>
      </c>
      <c r="Z246" s="1062" t="str">
        <f>IF(A246=Z16,D246,"")</f>
        <v/>
      </c>
      <c r="AA246" s="1077" t="str">
        <f>IF(A246=Z16,C246,"")</f>
        <v/>
      </c>
      <c r="AB246" s="1078" t="str">
        <f>IF(ISTEXT(Z246),Z246,(Z246/Z22)*AB22)</f>
        <v/>
      </c>
      <c r="AC246" s="1062" t="str">
        <f>IF(A246=AC16,D246,"")</f>
        <v/>
      </c>
      <c r="AD246" s="1079" t="str">
        <f>IF(A246=AC16,C246,"")</f>
        <v/>
      </c>
      <c r="AE246" s="1080" t="str">
        <f>IF(ISTEXT(AC246),AC246,(AC246/AC22)*AE22)</f>
        <v/>
      </c>
      <c r="AF246" s="1062" t="str">
        <f>IF(A246=AF16,D246,"")</f>
        <v/>
      </c>
      <c r="AG246" s="1081" t="str">
        <f>IF(A246=AF16,C246,"")</f>
        <v/>
      </c>
      <c r="AH246" s="1082" t="str">
        <f>IF(ISTEXT(AF246),AF246,(AF246/AF22)*AH22)</f>
        <v/>
      </c>
      <c r="AI246" s="1062" t="str">
        <f>IF(A246=AI16,D246,"")</f>
        <v/>
      </c>
      <c r="AJ246" s="1083" t="str">
        <f>IF(A246=AI16,C246,"")</f>
        <v/>
      </c>
      <c r="AK246" s="1084" t="str">
        <f>IF(ISTEXT(AI246),AI246,(AI246/AI22)*AK22)</f>
        <v/>
      </c>
      <c r="AL246" s="1062" t="str">
        <f>IF(A246=AL16,D246,"")</f>
        <v/>
      </c>
      <c r="AM246" s="1085" t="str">
        <f>IF(A246=AL16,C246,"")</f>
        <v/>
      </c>
      <c r="AN246" s="1086" t="str">
        <f>IF(ISTEXT(AL246),AL246,(AL246/AL22)*AN22)</f>
        <v/>
      </c>
      <c r="AO246" s="1062" t="str">
        <f>IF(A246=AO16,D246,"")</f>
        <v/>
      </c>
      <c r="AP246" s="1087" t="str">
        <f>IF(A246=AO16,C246,"")</f>
        <v/>
      </c>
      <c r="AQ246" s="1088" t="str">
        <f>IF(ISTEXT(AO246),AO246,(AO246/AO22)*AQ22)</f>
        <v/>
      </c>
      <c r="AR246" s="1062" t="str">
        <f>IF(A246=AR16,D246,"")</f>
        <v/>
      </c>
      <c r="AS246" s="1089" t="str">
        <f>IF(A246=AR16,C246,"")</f>
        <v/>
      </c>
      <c r="AT246" s="1090" t="str">
        <f>IF(ISTEXT(AR246),AR246,(AR246/AR22)*AT22)</f>
        <v/>
      </c>
      <c r="AU246" s="1062" t="str">
        <f>IF(A246=AU16,D246,"")</f>
        <v/>
      </c>
      <c r="AV246" s="1091" t="str">
        <f>IF(A246=AU16,C246,"")</f>
        <v/>
      </c>
      <c r="AW246" s="1092" t="str">
        <f>IF(ISTEXT(AU246),AU246,(AU246/AU22)*AW22)</f>
        <v/>
      </c>
    </row>
    <row r="247" spans="1:49" ht="18.75">
      <c r="A247" s="1058"/>
      <c r="B247" s="1352"/>
      <c r="C247" s="1409"/>
      <c r="D247" s="1410"/>
      <c r="E247" s="1062" t="str">
        <f>IF(A247=E16,D247,"")</f>
        <v/>
      </c>
      <c r="F247" s="1063" t="str">
        <f>IF(A247=E16,C247,"")</f>
        <v/>
      </c>
      <c r="G247" s="1064" t="str">
        <f>IF(ISTEXT(E247),E247,(E247/E22)*G22)</f>
        <v/>
      </c>
      <c r="H247" s="1062" t="str">
        <f>IF(A247=H16,D247,"")</f>
        <v/>
      </c>
      <c r="I247" s="1065" t="str">
        <f>IF(A247=H16,C247,"")</f>
        <v/>
      </c>
      <c r="J247" s="1066" t="str">
        <f>IF(ISTEXT(H247),H247,(H247/H22)*J22)</f>
        <v/>
      </c>
      <c r="K247" s="1062" t="str">
        <f>IF(A247=K16,D247,"")</f>
        <v/>
      </c>
      <c r="L247" s="1067" t="str">
        <f>IF(A247=K16,C247,"")</f>
        <v/>
      </c>
      <c r="M247" s="1068" t="str">
        <f>IF(ISTEXT(K247),K247,(K247/K22)*M22)</f>
        <v/>
      </c>
      <c r="N247" s="1062" t="str">
        <f>IF(A247=N16,D247,"")</f>
        <v/>
      </c>
      <c r="O247" s="1069" t="str">
        <f>IF(A247=N16,C247,"")</f>
        <v/>
      </c>
      <c r="P247" s="1070" t="str">
        <f>IF(ISTEXT(N247),N247,(N247/N22)*P22)</f>
        <v/>
      </c>
      <c r="Q247" s="1062" t="str">
        <f>IF(A247=Q16,D247,"")</f>
        <v/>
      </c>
      <c r="R247" s="1071" t="str">
        <f>IF(A247=Q16,C247,"")</f>
        <v/>
      </c>
      <c r="S247" s="1072" t="str">
        <f>IF(ISTEXT(Q247),Q247,(Q247/Q22)*S22)</f>
        <v/>
      </c>
      <c r="T247" s="1062" t="str">
        <f>IF(A247=T16,D247,"")</f>
        <v/>
      </c>
      <c r="U247" s="1073" t="str">
        <f>IF(A247=T16,C247,"")</f>
        <v/>
      </c>
      <c r="V247" s="1074" t="str">
        <f>IF(ISTEXT(T247),T247,(T247/T22)*V22)</f>
        <v/>
      </c>
      <c r="W247" s="1062" t="str">
        <f>IF(A247=W16,D247,"")</f>
        <v/>
      </c>
      <c r="X247" s="1075" t="str">
        <f>IF(A247=W16,C247,"")</f>
        <v/>
      </c>
      <c r="Y247" s="1076" t="str">
        <f>IF(ISTEXT(W247),W247,(W247/W22)*Y22)</f>
        <v/>
      </c>
      <c r="Z247" s="1062" t="str">
        <f>IF(A247=Z16,D247,"")</f>
        <v/>
      </c>
      <c r="AA247" s="1077" t="str">
        <f>IF(A247=Z16,C247,"")</f>
        <v/>
      </c>
      <c r="AB247" s="1078" t="str">
        <f>IF(ISTEXT(Z247),Z247,(Z247/Z22)*AB22)</f>
        <v/>
      </c>
      <c r="AC247" s="1062" t="str">
        <f>IF(A247=AC16,D247,"")</f>
        <v/>
      </c>
      <c r="AD247" s="1079" t="str">
        <f>IF(A247=AC16,C247,"")</f>
        <v/>
      </c>
      <c r="AE247" s="1080" t="str">
        <f>IF(ISTEXT(AC247),AC247,(AC247/AC22)*AE22)</f>
        <v/>
      </c>
      <c r="AF247" s="1062" t="str">
        <f>IF(A247=AF16,D247,"")</f>
        <v/>
      </c>
      <c r="AG247" s="1081" t="str">
        <f>IF(A247=AF16,C247,"")</f>
        <v/>
      </c>
      <c r="AH247" s="1082" t="str">
        <f>IF(ISTEXT(AF247),AF247,(AF247/AF22)*AH22)</f>
        <v/>
      </c>
      <c r="AI247" s="1062" t="str">
        <f>IF(A247=AI16,D247,"")</f>
        <v/>
      </c>
      <c r="AJ247" s="1083" t="str">
        <f>IF(A247=AI16,C247,"")</f>
        <v/>
      </c>
      <c r="AK247" s="1084" t="str">
        <f>IF(ISTEXT(AI247),AI247,(AI247/AI22)*AK22)</f>
        <v/>
      </c>
      <c r="AL247" s="1062" t="str">
        <f>IF(A247=AL16,D247,"")</f>
        <v/>
      </c>
      <c r="AM247" s="1085" t="str">
        <f>IF(A247=AL16,C247,"")</f>
        <v/>
      </c>
      <c r="AN247" s="1086" t="str">
        <f>IF(ISTEXT(AL247),AL247,(AL247/AL22)*AN22)</f>
        <v/>
      </c>
      <c r="AO247" s="1062" t="str">
        <f>IF(A247=AO16,D247,"")</f>
        <v/>
      </c>
      <c r="AP247" s="1087" t="str">
        <f>IF(A247=AO16,C247,"")</f>
        <v/>
      </c>
      <c r="AQ247" s="1088" t="str">
        <f>IF(ISTEXT(AO247),AO247,(AO247/AO22)*AQ22)</f>
        <v/>
      </c>
      <c r="AR247" s="1062" t="str">
        <f>IF(A247=AR16,D247,"")</f>
        <v/>
      </c>
      <c r="AS247" s="1089" t="str">
        <f>IF(A247=AR16,C247,"")</f>
        <v/>
      </c>
      <c r="AT247" s="1090" t="str">
        <f>IF(ISTEXT(AR247),AR247,(AR247/AR22)*AT22)</f>
        <v/>
      </c>
      <c r="AU247" s="1062" t="str">
        <f>IF(A247=AU16,D247,"")</f>
        <v/>
      </c>
      <c r="AV247" s="1091" t="str">
        <f>IF(A247=AU16,C247,"")</f>
        <v/>
      </c>
      <c r="AW247" s="1092" t="str">
        <f>IF(ISTEXT(AU247),AU247,(AU247/AU22)*AW22)</f>
        <v/>
      </c>
    </row>
    <row r="248" spans="1:49" ht="18.75">
      <c r="A248" s="1058"/>
      <c r="B248" s="1352"/>
      <c r="C248" s="1409"/>
      <c r="D248" s="1410"/>
      <c r="E248" s="1062" t="str">
        <f>IF(A248=E16,D248,"")</f>
        <v/>
      </c>
      <c r="F248" s="1063" t="str">
        <f>IF(A248=E16,C248,"")</f>
        <v/>
      </c>
      <c r="G248" s="1064" t="str">
        <f>IF(ISTEXT(E248),E248,(E248/E22)*G22)</f>
        <v/>
      </c>
      <c r="H248" s="1062" t="str">
        <f>IF(A248=H16,D248,"")</f>
        <v/>
      </c>
      <c r="I248" s="1065" t="str">
        <f>IF(A248=H16,C248,"")</f>
        <v/>
      </c>
      <c r="J248" s="1066" t="str">
        <f>IF(ISTEXT(H248),H248,(H248/H22)*J22)</f>
        <v/>
      </c>
      <c r="K248" s="1062" t="str">
        <f>IF(A248=K16,D248,"")</f>
        <v/>
      </c>
      <c r="L248" s="1067" t="str">
        <f>IF(A248=K16,C248,"")</f>
        <v/>
      </c>
      <c r="M248" s="1068" t="str">
        <f>IF(ISTEXT(K248),K248,(K248/K22)*M22)</f>
        <v/>
      </c>
      <c r="N248" s="1062" t="str">
        <f>IF(A248=N16,D248,"")</f>
        <v/>
      </c>
      <c r="O248" s="1069" t="str">
        <f>IF(A248=N16,C248,"")</f>
        <v/>
      </c>
      <c r="P248" s="1070" t="str">
        <f>IF(ISTEXT(N248),N248,(N248/N22)*P22)</f>
        <v/>
      </c>
      <c r="Q248" s="1062" t="str">
        <f>IF(A248=Q16,D248,"")</f>
        <v/>
      </c>
      <c r="R248" s="1071" t="str">
        <f>IF(A248=Q16,C248,"")</f>
        <v/>
      </c>
      <c r="S248" s="1072" t="str">
        <f>IF(ISTEXT(Q248),Q248,(Q248/Q22)*S22)</f>
        <v/>
      </c>
      <c r="T248" s="1062" t="str">
        <f>IF(A248=T16,D248,"")</f>
        <v/>
      </c>
      <c r="U248" s="1073" t="str">
        <f>IF(A248=T16,C248,"")</f>
        <v/>
      </c>
      <c r="V248" s="1074" t="str">
        <f>IF(ISTEXT(T248),T248,(T248/T22)*V22)</f>
        <v/>
      </c>
      <c r="W248" s="1062" t="str">
        <f>IF(A248=W16,D248,"")</f>
        <v/>
      </c>
      <c r="X248" s="1075" t="str">
        <f>IF(A248=W16,C248,"")</f>
        <v/>
      </c>
      <c r="Y248" s="1076" t="str">
        <f>IF(ISTEXT(W248),W248,(W248/W22)*Y22)</f>
        <v/>
      </c>
      <c r="Z248" s="1062" t="str">
        <f>IF(A248=Z16,D248,"")</f>
        <v/>
      </c>
      <c r="AA248" s="1077" t="str">
        <f>IF(A248=Z16,C248,"")</f>
        <v/>
      </c>
      <c r="AB248" s="1078" t="str">
        <f>IF(ISTEXT(Z248),Z248,(Z248/Z22)*AB22)</f>
        <v/>
      </c>
      <c r="AC248" s="1062" t="str">
        <f>IF(A248=AC16,D248,"")</f>
        <v/>
      </c>
      <c r="AD248" s="1079" t="str">
        <f>IF(A248=AC16,C248,"")</f>
        <v/>
      </c>
      <c r="AE248" s="1080" t="str">
        <f>IF(ISTEXT(AC248),AC248,(AC248/AC22)*AE22)</f>
        <v/>
      </c>
      <c r="AF248" s="1062" t="str">
        <f>IF(A248=AF16,D248,"")</f>
        <v/>
      </c>
      <c r="AG248" s="1081" t="str">
        <f>IF(A248=AF16,C248,"")</f>
        <v/>
      </c>
      <c r="AH248" s="1082" t="str">
        <f>IF(ISTEXT(AF248),AF248,(AF248/AF22)*AH22)</f>
        <v/>
      </c>
      <c r="AI248" s="1062" t="str">
        <f>IF(A248=AI16,D248,"")</f>
        <v/>
      </c>
      <c r="AJ248" s="1083" t="str">
        <f>IF(A248=AI16,C248,"")</f>
        <v/>
      </c>
      <c r="AK248" s="1084" t="str">
        <f>IF(ISTEXT(AI248),AI248,(AI248/AI22)*AK22)</f>
        <v/>
      </c>
      <c r="AL248" s="1062" t="str">
        <f>IF(A248=AL16,D248,"")</f>
        <v/>
      </c>
      <c r="AM248" s="1085" t="str">
        <f>IF(A248=AL16,C248,"")</f>
        <v/>
      </c>
      <c r="AN248" s="1086" t="str">
        <f>IF(ISTEXT(AL248),AL248,(AL248/AL22)*AN22)</f>
        <v/>
      </c>
      <c r="AO248" s="1062" t="str">
        <f>IF(A248=AO16,D248,"")</f>
        <v/>
      </c>
      <c r="AP248" s="1087" t="str">
        <f>IF(A248=AO16,C248,"")</f>
        <v/>
      </c>
      <c r="AQ248" s="1088" t="str">
        <f>IF(ISTEXT(AO248),AO248,(AO248/AO22)*AQ22)</f>
        <v/>
      </c>
      <c r="AR248" s="1062" t="str">
        <f>IF(A248=AR16,D248,"")</f>
        <v/>
      </c>
      <c r="AS248" s="1089" t="str">
        <f>IF(A248=AR16,C248,"")</f>
        <v/>
      </c>
      <c r="AT248" s="1090" t="str">
        <f>IF(ISTEXT(AR248),AR248,(AR248/AR22)*AT22)</f>
        <v/>
      </c>
      <c r="AU248" s="1062" t="str">
        <f>IF(A248=AU16,D248,"")</f>
        <v/>
      </c>
      <c r="AV248" s="1091" t="str">
        <f>IF(A248=AU16,C248,"")</f>
        <v/>
      </c>
      <c r="AW248" s="1092" t="str">
        <f>IF(ISTEXT(AU248),AU248,(AU248/AU22)*AW22)</f>
        <v/>
      </c>
    </row>
    <row r="249" spans="1:49" ht="18.75">
      <c r="A249" s="1058"/>
      <c r="B249" s="1352"/>
      <c r="C249" s="1409"/>
      <c r="D249" s="1410"/>
      <c r="E249" s="1062" t="str">
        <f>IF(A249=E16,D249,"")</f>
        <v/>
      </c>
      <c r="F249" s="1063" t="str">
        <f>IF(A249=E16,C249,"")</f>
        <v/>
      </c>
      <c r="G249" s="1064" t="str">
        <f>IF(ISTEXT(E249),E249,(E249/E22)*G22)</f>
        <v/>
      </c>
      <c r="H249" s="1062" t="str">
        <f>IF(A249=H16,D249,"")</f>
        <v/>
      </c>
      <c r="I249" s="1065" t="str">
        <f>IF(A249=H16,C249,"")</f>
        <v/>
      </c>
      <c r="J249" s="1066" t="str">
        <f>IF(ISTEXT(H249),H249,(H249/H22)*J22)</f>
        <v/>
      </c>
      <c r="K249" s="1062" t="str">
        <f>IF(A249=K16,D249,"")</f>
        <v/>
      </c>
      <c r="L249" s="1067" t="str">
        <f>IF(A249=K16,C249,"")</f>
        <v/>
      </c>
      <c r="M249" s="1068" t="str">
        <f>IF(ISTEXT(K249),K249,(K249/K22)*M22)</f>
        <v/>
      </c>
      <c r="N249" s="1062" t="str">
        <f>IF(A249=N16,D249,"")</f>
        <v/>
      </c>
      <c r="O249" s="1069" t="str">
        <f>IF(A249=N16,C249,"")</f>
        <v/>
      </c>
      <c r="P249" s="1070" t="str">
        <f>IF(ISTEXT(N249),N249,(N249/N22)*P22)</f>
        <v/>
      </c>
      <c r="Q249" s="1062" t="str">
        <f>IF(A249=Q16,D249,"")</f>
        <v/>
      </c>
      <c r="R249" s="1071" t="str">
        <f>IF(A249=Q16,C249,"")</f>
        <v/>
      </c>
      <c r="S249" s="1072" t="str">
        <f>IF(ISTEXT(Q249),Q249,(Q249/Q22)*S22)</f>
        <v/>
      </c>
      <c r="T249" s="1062" t="str">
        <f>IF(A249=T16,D249,"")</f>
        <v/>
      </c>
      <c r="U249" s="1073" t="str">
        <f>IF(A249=T16,C249,"")</f>
        <v/>
      </c>
      <c r="V249" s="1074" t="str">
        <f>IF(ISTEXT(T249),T249,(T249/T22)*V22)</f>
        <v/>
      </c>
      <c r="W249" s="1062" t="str">
        <f>IF(A249=W16,D249,"")</f>
        <v/>
      </c>
      <c r="X249" s="1075" t="str">
        <f>IF(A249=W16,C249,"")</f>
        <v/>
      </c>
      <c r="Y249" s="1076" t="str">
        <f>IF(ISTEXT(W249),W249,(W249/W22)*Y22)</f>
        <v/>
      </c>
      <c r="Z249" s="1062" t="str">
        <f>IF(A249=Z16,D249,"")</f>
        <v/>
      </c>
      <c r="AA249" s="1077" t="str">
        <f>IF(A249=Z16,C249,"")</f>
        <v/>
      </c>
      <c r="AB249" s="1078" t="str">
        <f>IF(ISTEXT(Z249),Z249,(Z249/Z22)*AB22)</f>
        <v/>
      </c>
      <c r="AC249" s="1062" t="str">
        <f>IF(A249=AC16,D249,"")</f>
        <v/>
      </c>
      <c r="AD249" s="1079" t="str">
        <f>IF(A249=AC16,C249,"")</f>
        <v/>
      </c>
      <c r="AE249" s="1080" t="str">
        <f>IF(ISTEXT(AC249),AC249,(AC249/AC22)*AE22)</f>
        <v/>
      </c>
      <c r="AF249" s="1062" t="str">
        <f>IF(A249=AF16,D249,"")</f>
        <v/>
      </c>
      <c r="AG249" s="1081" t="str">
        <f>IF(A249=AF16,C249,"")</f>
        <v/>
      </c>
      <c r="AH249" s="1082" t="str">
        <f>IF(ISTEXT(AF249),AF249,(AF249/AF22)*AH22)</f>
        <v/>
      </c>
      <c r="AI249" s="1062" t="str">
        <f>IF(A249=AI16,D249,"")</f>
        <v/>
      </c>
      <c r="AJ249" s="1083" t="str">
        <f>IF(A249=AI16,C249,"")</f>
        <v/>
      </c>
      <c r="AK249" s="1084" t="str">
        <f>IF(ISTEXT(AI249),AI249,(AI249/AI22)*AK22)</f>
        <v/>
      </c>
      <c r="AL249" s="1062" t="str">
        <f>IF(A249=AL16,D249,"")</f>
        <v/>
      </c>
      <c r="AM249" s="1085" t="str">
        <f>IF(A249=AL16,C249,"")</f>
        <v/>
      </c>
      <c r="AN249" s="1086" t="str">
        <f>IF(ISTEXT(AL249),AL249,(AL249/AL22)*AN22)</f>
        <v/>
      </c>
      <c r="AO249" s="1062" t="str">
        <f>IF(A249=AO16,D249,"")</f>
        <v/>
      </c>
      <c r="AP249" s="1087" t="str">
        <f>IF(A249=AO16,C249,"")</f>
        <v/>
      </c>
      <c r="AQ249" s="1088" t="str">
        <f>IF(ISTEXT(AO249),AO249,(AO249/AO22)*AQ22)</f>
        <v/>
      </c>
      <c r="AR249" s="1062" t="str">
        <f>IF(A249=AR16,D249,"")</f>
        <v/>
      </c>
      <c r="AS249" s="1089" t="str">
        <f>IF(A249=AR16,C249,"")</f>
        <v/>
      </c>
      <c r="AT249" s="1090" t="str">
        <f>IF(ISTEXT(AR249),AR249,(AR249/AR22)*AT22)</f>
        <v/>
      </c>
      <c r="AU249" s="1062" t="str">
        <f>IF(A249=AU16,D249,"")</f>
        <v/>
      </c>
      <c r="AV249" s="1091" t="str">
        <f>IF(A249=AU16,C249,"")</f>
        <v/>
      </c>
      <c r="AW249" s="1092" t="str">
        <f>IF(ISTEXT(AU249),AU249,(AU249/AU22)*AW22)</f>
        <v/>
      </c>
    </row>
    <row r="250" spans="1:49" ht="18.75">
      <c r="A250" s="1058"/>
      <c r="B250" s="1352"/>
      <c r="C250" s="1409"/>
      <c r="D250" s="1410"/>
      <c r="E250" s="1062" t="str">
        <f>IF(A250=E16,D250,"")</f>
        <v/>
      </c>
      <c r="F250" s="1063" t="str">
        <f>IF(A250=E16,C250,"")</f>
        <v/>
      </c>
      <c r="G250" s="1064" t="str">
        <f>IF(ISTEXT(E250),E250,(E250/E22)*G22)</f>
        <v/>
      </c>
      <c r="H250" s="1062" t="str">
        <f>IF(A250=H16,D250,"")</f>
        <v/>
      </c>
      <c r="I250" s="1065" t="str">
        <f>IF(A250=H16,C250,"")</f>
        <v/>
      </c>
      <c r="J250" s="1066" t="str">
        <f>IF(ISTEXT(H250),H250,(H250/H22)*J22)</f>
        <v/>
      </c>
      <c r="K250" s="1062" t="str">
        <f>IF(A250=K16,D250,"")</f>
        <v/>
      </c>
      <c r="L250" s="1067" t="str">
        <f>IF(A250=K16,C250,"")</f>
        <v/>
      </c>
      <c r="M250" s="1068" t="str">
        <f>IF(ISTEXT(K250),K250,(K250/K22)*M22)</f>
        <v/>
      </c>
      <c r="N250" s="1062" t="str">
        <f>IF(A250=N16,D250,"")</f>
        <v/>
      </c>
      <c r="O250" s="1069" t="str">
        <f>IF(A250=N16,C250,"")</f>
        <v/>
      </c>
      <c r="P250" s="1070" t="str">
        <f>IF(ISTEXT(N250),N250,(N250/N22)*P22)</f>
        <v/>
      </c>
      <c r="Q250" s="1062" t="str">
        <f>IF(A250=Q16,D250,"")</f>
        <v/>
      </c>
      <c r="R250" s="1071" t="str">
        <f>IF(A250=Q16,C250,"")</f>
        <v/>
      </c>
      <c r="S250" s="1072" t="str">
        <f>IF(ISTEXT(Q250),Q250,(Q250/Q22)*S22)</f>
        <v/>
      </c>
      <c r="T250" s="1062" t="str">
        <f>IF(A250=T16,D250,"")</f>
        <v/>
      </c>
      <c r="U250" s="1073" t="str">
        <f>IF(A250=T16,C250,"")</f>
        <v/>
      </c>
      <c r="V250" s="1074" t="str">
        <f>IF(ISTEXT(T250),T250,(T250/T22)*V22)</f>
        <v/>
      </c>
      <c r="W250" s="1062" t="str">
        <f>IF(A250=W16,D250,"")</f>
        <v/>
      </c>
      <c r="X250" s="1075" t="str">
        <f>IF(A250=W16,C250,"")</f>
        <v/>
      </c>
      <c r="Y250" s="1076" t="str">
        <f>IF(ISTEXT(W250),W250,(W250/W22)*Y22)</f>
        <v/>
      </c>
      <c r="Z250" s="1062" t="str">
        <f>IF(A250=Z16,D250,"")</f>
        <v/>
      </c>
      <c r="AA250" s="1077" t="str">
        <f>IF(A250=Z16,C250,"")</f>
        <v/>
      </c>
      <c r="AB250" s="1078" t="str">
        <f>IF(ISTEXT(Z250),Z250,(Z250/Z22)*AB22)</f>
        <v/>
      </c>
      <c r="AC250" s="1062" t="str">
        <f>IF(A250=AC16,D250,"")</f>
        <v/>
      </c>
      <c r="AD250" s="1079" t="str">
        <f>IF(A250=AC16,C250,"")</f>
        <v/>
      </c>
      <c r="AE250" s="1080" t="str">
        <f>IF(ISTEXT(AC250),AC250,(AC250/AC22)*AE22)</f>
        <v/>
      </c>
      <c r="AF250" s="1062" t="str">
        <f>IF(A250=AF16,D250,"")</f>
        <v/>
      </c>
      <c r="AG250" s="1081" t="str">
        <f>IF(A250=AF16,C250,"")</f>
        <v/>
      </c>
      <c r="AH250" s="1082" t="str">
        <f>IF(ISTEXT(AF250),AF250,(AF250/AF22)*AH22)</f>
        <v/>
      </c>
      <c r="AI250" s="1062" t="str">
        <f>IF(A250=AI16,D250,"")</f>
        <v/>
      </c>
      <c r="AJ250" s="1083" t="str">
        <f>IF(A250=AI16,C250,"")</f>
        <v/>
      </c>
      <c r="AK250" s="1084" t="str">
        <f>IF(ISTEXT(AI250),AI250,(AI250/AI22)*AK22)</f>
        <v/>
      </c>
      <c r="AL250" s="1062" t="str">
        <f>IF(A250=AL16,D250,"")</f>
        <v/>
      </c>
      <c r="AM250" s="1085" t="str">
        <f>IF(A250=AL16,C250,"")</f>
        <v/>
      </c>
      <c r="AN250" s="1086" t="str">
        <f>IF(ISTEXT(AL250),AL250,(AL250/AL22)*AN22)</f>
        <v/>
      </c>
      <c r="AO250" s="1062" t="str">
        <f>IF(A250=AO16,D250,"")</f>
        <v/>
      </c>
      <c r="AP250" s="1087" t="str">
        <f>IF(A250=AO16,C250,"")</f>
        <v/>
      </c>
      <c r="AQ250" s="1088" t="str">
        <f>IF(ISTEXT(AO250),AO250,(AO250/AO22)*AQ22)</f>
        <v/>
      </c>
      <c r="AR250" s="1062" t="str">
        <f>IF(A250=AR16,D250,"")</f>
        <v/>
      </c>
      <c r="AS250" s="1089" t="str">
        <f>IF(A250=AR16,C250,"")</f>
        <v/>
      </c>
      <c r="AT250" s="1090" t="str">
        <f>IF(ISTEXT(AR250),AR250,(AR250/AR22)*AT22)</f>
        <v/>
      </c>
      <c r="AU250" s="1062" t="str">
        <f>IF(A250=AU16,D250,"")</f>
        <v/>
      </c>
      <c r="AV250" s="1091" t="str">
        <f>IF(A250=AU16,C250,"")</f>
        <v/>
      </c>
      <c r="AW250" s="1092" t="str">
        <f>IF(ISTEXT(AU250),AU250,(AU250/AU22)*AW22)</f>
        <v/>
      </c>
    </row>
    <row r="251" spans="1:49" ht="18.75">
      <c r="A251" s="1058"/>
      <c r="B251" s="1352"/>
      <c r="C251" s="1409"/>
      <c r="D251" s="1410"/>
      <c r="E251" s="1062" t="str">
        <f>IF(A251=E16,D251,"")</f>
        <v/>
      </c>
      <c r="F251" s="1063" t="str">
        <f>IF(A251=E16,C251,"")</f>
        <v/>
      </c>
      <c r="G251" s="1064" t="str">
        <f>IF(ISTEXT(E251),E251,(E251/E22)*G22)</f>
        <v/>
      </c>
      <c r="H251" s="1062" t="str">
        <f>IF(A251=H16,D251,"")</f>
        <v/>
      </c>
      <c r="I251" s="1065" t="str">
        <f>IF(A251=H16,C251,"")</f>
        <v/>
      </c>
      <c r="J251" s="1066" t="str">
        <f>IF(ISTEXT(H251),H251,(H251/H22)*J22)</f>
        <v/>
      </c>
      <c r="K251" s="1062" t="str">
        <f>IF(A251=K16,D251,"")</f>
        <v/>
      </c>
      <c r="L251" s="1067" t="str">
        <f>IF(A251=K16,C251,"")</f>
        <v/>
      </c>
      <c r="M251" s="1068" t="str">
        <f>IF(ISTEXT(K251),K251,(K251/K22)*M22)</f>
        <v/>
      </c>
      <c r="N251" s="1062" t="str">
        <f>IF(A251=N16,D251,"")</f>
        <v/>
      </c>
      <c r="O251" s="1069" t="str">
        <f>IF(A251=N16,C251,"")</f>
        <v/>
      </c>
      <c r="P251" s="1070" t="str">
        <f>IF(ISTEXT(N251),N251,(N251/N22)*P22)</f>
        <v/>
      </c>
      <c r="Q251" s="1062" t="str">
        <f>IF(A251=Q16,D251,"")</f>
        <v/>
      </c>
      <c r="R251" s="1071" t="str">
        <f>IF(A251=Q16,C251,"")</f>
        <v/>
      </c>
      <c r="S251" s="1072" t="str">
        <f>IF(ISTEXT(Q251),Q251,(Q251/Q22)*S22)</f>
        <v/>
      </c>
      <c r="T251" s="1062" t="str">
        <f>IF(A251=T16,D251,"")</f>
        <v/>
      </c>
      <c r="U251" s="1073" t="str">
        <f>IF(A251=T16,C251,"")</f>
        <v/>
      </c>
      <c r="V251" s="1074" t="str">
        <f>IF(ISTEXT(T251),T251,(T251/T22)*V22)</f>
        <v/>
      </c>
      <c r="W251" s="1062" t="str">
        <f>IF(A251=W16,D251,"")</f>
        <v/>
      </c>
      <c r="X251" s="1075" t="str">
        <f>IF(A251=W16,C251,"")</f>
        <v/>
      </c>
      <c r="Y251" s="1076" t="str">
        <f>IF(ISTEXT(W251),W251,(W251/W22)*Y22)</f>
        <v/>
      </c>
      <c r="Z251" s="1062" t="str">
        <f>IF(A251=Z16,D251,"")</f>
        <v/>
      </c>
      <c r="AA251" s="1077" t="str">
        <f>IF(A251=Z16,C251,"")</f>
        <v/>
      </c>
      <c r="AB251" s="1078" t="str">
        <f>IF(ISTEXT(Z251),Z251,(Z251/Z22)*AB22)</f>
        <v/>
      </c>
      <c r="AC251" s="1062" t="str">
        <f>IF(A251=AC16,D251,"")</f>
        <v/>
      </c>
      <c r="AD251" s="1079" t="str">
        <f>IF(A251=AC16,C251,"")</f>
        <v/>
      </c>
      <c r="AE251" s="1080" t="str">
        <f>IF(ISTEXT(AC251),AC251,(AC251/AC22)*AE22)</f>
        <v/>
      </c>
      <c r="AF251" s="1062" t="str">
        <f>IF(A251=AF16,D251,"")</f>
        <v/>
      </c>
      <c r="AG251" s="1081" t="str">
        <f>IF(A251=AF16,C251,"")</f>
        <v/>
      </c>
      <c r="AH251" s="1082" t="str">
        <f>IF(ISTEXT(AF251),AF251,(AF251/AF22)*AH22)</f>
        <v/>
      </c>
      <c r="AI251" s="1062" t="str">
        <f>IF(A251=AI16,D251,"")</f>
        <v/>
      </c>
      <c r="AJ251" s="1083" t="str">
        <f>IF(A251=AI16,C251,"")</f>
        <v/>
      </c>
      <c r="AK251" s="1084" t="str">
        <f>IF(ISTEXT(AI251),AI251,(AI251/AI22)*AK22)</f>
        <v/>
      </c>
      <c r="AL251" s="1062" t="str">
        <f>IF(A251=AL16,D251,"")</f>
        <v/>
      </c>
      <c r="AM251" s="1085" t="str">
        <f>IF(A251=AL16,C251,"")</f>
        <v/>
      </c>
      <c r="AN251" s="1086" t="str">
        <f>IF(ISTEXT(AL251),AL251,(AL251/AL22)*AN22)</f>
        <v/>
      </c>
      <c r="AO251" s="1062" t="str">
        <f>IF(A251=AO16,D251,"")</f>
        <v/>
      </c>
      <c r="AP251" s="1087" t="str">
        <f>IF(A251=AO16,C251,"")</f>
        <v/>
      </c>
      <c r="AQ251" s="1088" t="str">
        <f>IF(ISTEXT(AO251),AO251,(AO251/AO22)*AQ22)</f>
        <v/>
      </c>
      <c r="AR251" s="1062" t="str">
        <f>IF(A251=AR16,D251,"")</f>
        <v/>
      </c>
      <c r="AS251" s="1089" t="str">
        <f>IF(A251=AR16,C251,"")</f>
        <v/>
      </c>
      <c r="AT251" s="1090" t="str">
        <f>IF(ISTEXT(AR251),AR251,(AR251/AR22)*AT22)</f>
        <v/>
      </c>
      <c r="AU251" s="1062" t="str">
        <f>IF(A251=AU16,D251,"")</f>
        <v/>
      </c>
      <c r="AV251" s="1091" t="str">
        <f>IF(A251=AU16,C251,"")</f>
        <v/>
      </c>
      <c r="AW251" s="1092" t="str">
        <f>IF(ISTEXT(AU251),AU251,(AU251/AU22)*AW22)</f>
        <v/>
      </c>
    </row>
    <row r="252" spans="1:49" ht="18.75">
      <c r="A252" s="1058"/>
      <c r="B252" s="1352"/>
      <c r="C252" s="1409"/>
      <c r="D252" s="1410"/>
      <c r="E252" s="1062" t="str">
        <f>IF(A252=E16,D252,"")</f>
        <v/>
      </c>
      <c r="F252" s="1063" t="str">
        <f>IF(A252=E16,C252,"")</f>
        <v/>
      </c>
      <c r="G252" s="1064" t="str">
        <f>IF(ISTEXT(E252),E252,(E252/E22)*G22)</f>
        <v/>
      </c>
      <c r="H252" s="1062" t="str">
        <f>IF(A252=H16,D252,"")</f>
        <v/>
      </c>
      <c r="I252" s="1065" t="str">
        <f>IF(A252=H16,C252,"")</f>
        <v/>
      </c>
      <c r="J252" s="1066" t="str">
        <f>IF(ISTEXT(H252),H252,(H252/H22)*J22)</f>
        <v/>
      </c>
      <c r="K252" s="1062" t="str">
        <f>IF(A252=K16,D252,"")</f>
        <v/>
      </c>
      <c r="L252" s="1067" t="str">
        <f>IF(A252=K16,C252,"")</f>
        <v/>
      </c>
      <c r="M252" s="1068" t="str">
        <f>IF(ISTEXT(K252),K252,(K252/K22)*M22)</f>
        <v/>
      </c>
      <c r="N252" s="1062" t="str">
        <f>IF(A252=N16,D252,"")</f>
        <v/>
      </c>
      <c r="O252" s="1069" t="str">
        <f>IF(A252=N16,C252,"")</f>
        <v/>
      </c>
      <c r="P252" s="1070" t="str">
        <f>IF(ISTEXT(N252),N252,(N252/N22)*P22)</f>
        <v/>
      </c>
      <c r="Q252" s="1062" t="str">
        <f>IF(A252=Q16,D252,"")</f>
        <v/>
      </c>
      <c r="R252" s="1071" t="str">
        <f>IF(A252=Q16,C252,"")</f>
        <v/>
      </c>
      <c r="S252" s="1072" t="str">
        <f>IF(ISTEXT(Q252),Q252,(Q252/Q22)*S22)</f>
        <v/>
      </c>
      <c r="T252" s="1062" t="str">
        <f>IF(A252=T16,D252,"")</f>
        <v/>
      </c>
      <c r="U252" s="1073" t="str">
        <f>IF(A252=T16,C252,"")</f>
        <v/>
      </c>
      <c r="V252" s="1074" t="str">
        <f>IF(ISTEXT(T252),T252,(T252/T22)*V22)</f>
        <v/>
      </c>
      <c r="W252" s="1062" t="str">
        <f>IF(A252=W16,D252,"")</f>
        <v/>
      </c>
      <c r="X252" s="1075" t="str">
        <f>IF(A252=W16,C252,"")</f>
        <v/>
      </c>
      <c r="Y252" s="1076" t="str">
        <f>IF(ISTEXT(W252),W252,(W252/W22)*Y22)</f>
        <v/>
      </c>
      <c r="Z252" s="1062" t="str">
        <f>IF(A252=Z16,D252,"")</f>
        <v/>
      </c>
      <c r="AA252" s="1077" t="str">
        <f>IF(A252=Z16,C252,"")</f>
        <v/>
      </c>
      <c r="AB252" s="1078" t="str">
        <f>IF(ISTEXT(Z252),Z252,(Z252/Z22)*AB22)</f>
        <v/>
      </c>
      <c r="AC252" s="1062" t="str">
        <f>IF(A252=AC16,D252,"")</f>
        <v/>
      </c>
      <c r="AD252" s="1079" t="str">
        <f>IF(A252=AC16,C252,"")</f>
        <v/>
      </c>
      <c r="AE252" s="1080" t="str">
        <f>IF(ISTEXT(AC252),AC252,(AC252/AC22)*AE22)</f>
        <v/>
      </c>
      <c r="AF252" s="1062" t="str">
        <f>IF(A252=AF16,D252,"")</f>
        <v/>
      </c>
      <c r="AG252" s="1081" t="str">
        <f>IF(A252=AF16,C252,"")</f>
        <v/>
      </c>
      <c r="AH252" s="1082" t="str">
        <f>IF(ISTEXT(AF252),AF252,(AF252/AF22)*AH22)</f>
        <v/>
      </c>
      <c r="AI252" s="1062" t="str">
        <f>IF(A252=AI16,D252,"")</f>
        <v/>
      </c>
      <c r="AJ252" s="1083" t="str">
        <f>IF(A252=AI16,C252,"")</f>
        <v/>
      </c>
      <c r="AK252" s="1084" t="str">
        <f>IF(ISTEXT(AI252),AI252,(AI252/AI22)*AK22)</f>
        <v/>
      </c>
      <c r="AL252" s="1062" t="str">
        <f>IF(A252=AL16,D252,"")</f>
        <v/>
      </c>
      <c r="AM252" s="1085" t="str">
        <f>IF(A252=AL16,C252,"")</f>
        <v/>
      </c>
      <c r="AN252" s="1086" t="str">
        <f>IF(ISTEXT(AL252),AL252,(AL252/AL22)*AN22)</f>
        <v/>
      </c>
      <c r="AO252" s="1062" t="str">
        <f>IF(A252=AO16,D252,"")</f>
        <v/>
      </c>
      <c r="AP252" s="1087" t="str">
        <f>IF(A252=AO16,C252,"")</f>
        <v/>
      </c>
      <c r="AQ252" s="1088" t="str">
        <f>IF(ISTEXT(AO252),AO252,(AO252/AO22)*AQ22)</f>
        <v/>
      </c>
      <c r="AR252" s="1062" t="str">
        <f>IF(A252=AR16,D252,"")</f>
        <v/>
      </c>
      <c r="AS252" s="1089" t="str">
        <f>IF(A252=AR16,C252,"")</f>
        <v/>
      </c>
      <c r="AT252" s="1090" t="str">
        <f>IF(ISTEXT(AR252),AR252,(AR252/AR22)*AT22)</f>
        <v/>
      </c>
      <c r="AU252" s="1062" t="str">
        <f>IF(A252=AU16,D252,"")</f>
        <v/>
      </c>
      <c r="AV252" s="1091" t="str">
        <f>IF(A252=AU16,C252,"")</f>
        <v/>
      </c>
      <c r="AW252" s="1092" t="str">
        <f>IF(ISTEXT(AU252),AU252,(AU252/AU22)*AW22)</f>
        <v/>
      </c>
    </row>
    <row r="253" spans="1:49" ht="18.75">
      <c r="A253" s="1058"/>
      <c r="B253" s="1352"/>
      <c r="C253" s="1409"/>
      <c r="D253" s="1410"/>
      <c r="E253" s="1062" t="str">
        <f>IF(A253=E16,D253,"")</f>
        <v/>
      </c>
      <c r="F253" s="1063" t="str">
        <f>IF(A253=E16,C253,"")</f>
        <v/>
      </c>
      <c r="G253" s="1064" t="str">
        <f>IF(ISTEXT(E253),E253,(E253/E22)*G22)</f>
        <v/>
      </c>
      <c r="H253" s="1062" t="str">
        <f>IF(A253=H16,D253,"")</f>
        <v/>
      </c>
      <c r="I253" s="1065" t="str">
        <f>IF(A253=H16,C253,"")</f>
        <v/>
      </c>
      <c r="J253" s="1066" t="str">
        <f>IF(ISTEXT(H253),H253,(H253/H22)*J22)</f>
        <v/>
      </c>
      <c r="K253" s="1062" t="str">
        <f>IF(A253=K16,D253,"")</f>
        <v/>
      </c>
      <c r="L253" s="1067" t="str">
        <f>IF(A253=K16,C253,"")</f>
        <v/>
      </c>
      <c r="M253" s="1068" t="str">
        <f>IF(ISTEXT(K253),K253,(K253/K22)*M22)</f>
        <v/>
      </c>
      <c r="N253" s="1062" t="str">
        <f>IF(A253=N16,D253,"")</f>
        <v/>
      </c>
      <c r="O253" s="1069" t="str">
        <f>IF(A253=N16,C253,"")</f>
        <v/>
      </c>
      <c r="P253" s="1070" t="str">
        <f>IF(ISTEXT(N253),N253,(N253/N22)*P22)</f>
        <v/>
      </c>
      <c r="Q253" s="1062" t="str">
        <f>IF(A253=Q16,D253,"")</f>
        <v/>
      </c>
      <c r="R253" s="1071" t="str">
        <f>IF(A253=Q16,C253,"")</f>
        <v/>
      </c>
      <c r="S253" s="1072" t="str">
        <f>IF(ISTEXT(Q253),Q253,(Q253/Q22)*S22)</f>
        <v/>
      </c>
      <c r="T253" s="1062" t="str">
        <f>IF(A253=T16,D253,"")</f>
        <v/>
      </c>
      <c r="U253" s="1073" t="str">
        <f>IF(A253=T16,C253,"")</f>
        <v/>
      </c>
      <c r="V253" s="1074" t="str">
        <f>IF(ISTEXT(T253),T253,(T253/T22)*V22)</f>
        <v/>
      </c>
      <c r="W253" s="1062" t="str">
        <f>IF(A253=W16,D253,"")</f>
        <v/>
      </c>
      <c r="X253" s="1075" t="str">
        <f>IF(A253=W16,C253,"")</f>
        <v/>
      </c>
      <c r="Y253" s="1076" t="str">
        <f>IF(ISTEXT(W253),W253,(W253/W22)*Y22)</f>
        <v/>
      </c>
      <c r="Z253" s="1062" t="str">
        <f>IF(A253=Z16,D253,"")</f>
        <v/>
      </c>
      <c r="AA253" s="1077" t="str">
        <f>IF(A253=Z16,C253,"")</f>
        <v/>
      </c>
      <c r="AB253" s="1078" t="str">
        <f>IF(ISTEXT(Z253),Z253,(Z253/Z22)*AB22)</f>
        <v/>
      </c>
      <c r="AC253" s="1062" t="str">
        <f>IF(A253=AC16,D253,"")</f>
        <v/>
      </c>
      <c r="AD253" s="1079" t="str">
        <f>IF(A253=AC16,C253,"")</f>
        <v/>
      </c>
      <c r="AE253" s="1080" t="str">
        <f>IF(ISTEXT(AC253),AC253,(AC253/AC22)*AE22)</f>
        <v/>
      </c>
      <c r="AF253" s="1062" t="str">
        <f>IF(A253=AF16,D253,"")</f>
        <v/>
      </c>
      <c r="AG253" s="1081" t="str">
        <f>IF(A253=AF16,C253,"")</f>
        <v/>
      </c>
      <c r="AH253" s="1082" t="str">
        <f>IF(ISTEXT(AF253),AF253,(AF253/AF22)*AH22)</f>
        <v/>
      </c>
      <c r="AI253" s="1062" t="str">
        <f>IF(A253=AI16,D253,"")</f>
        <v/>
      </c>
      <c r="AJ253" s="1083" t="str">
        <f>IF(A253=AI16,C253,"")</f>
        <v/>
      </c>
      <c r="AK253" s="1084" t="str">
        <f>IF(ISTEXT(AI253),AI253,(AI253/AI22)*AK22)</f>
        <v/>
      </c>
      <c r="AL253" s="1062" t="str">
        <f>IF(A253=AL16,D253,"")</f>
        <v/>
      </c>
      <c r="AM253" s="1085" t="str">
        <f>IF(A253=AL16,C253,"")</f>
        <v/>
      </c>
      <c r="AN253" s="1086" t="str">
        <f>IF(ISTEXT(AL253),AL253,(AL253/AL22)*AN22)</f>
        <v/>
      </c>
      <c r="AO253" s="1062" t="str">
        <f>IF(A253=AO16,D253,"")</f>
        <v/>
      </c>
      <c r="AP253" s="1087" t="str">
        <f>IF(A253=AO16,C253,"")</f>
        <v/>
      </c>
      <c r="AQ253" s="1088" t="str">
        <f>IF(ISTEXT(AO253),AO253,(AO253/AO22)*AQ22)</f>
        <v/>
      </c>
      <c r="AR253" s="1062" t="str">
        <f>IF(A253=AR16,D253,"")</f>
        <v/>
      </c>
      <c r="AS253" s="1089" t="str">
        <f>IF(A253=AR16,C253,"")</f>
        <v/>
      </c>
      <c r="AT253" s="1090" t="str">
        <f>IF(ISTEXT(AR253),AR253,(AR253/AR22)*AT22)</f>
        <v/>
      </c>
      <c r="AU253" s="1062" t="str">
        <f>IF(A253=AU16,D253,"")</f>
        <v/>
      </c>
      <c r="AV253" s="1091" t="str">
        <f>IF(A253=AU16,C253,"")</f>
        <v/>
      </c>
      <c r="AW253" s="1092" t="str">
        <f>IF(ISTEXT(AU253),AU253,(AU253/AU22)*AW22)</f>
        <v/>
      </c>
    </row>
    <row r="254" spans="1:49" ht="18.75">
      <c r="A254" s="1058"/>
      <c r="B254" s="1352"/>
      <c r="C254" s="1409"/>
      <c r="D254" s="1410"/>
      <c r="E254" s="1062" t="str">
        <f>IF(A254=E16,D254,"")</f>
        <v/>
      </c>
      <c r="F254" s="1063" t="str">
        <f>IF(A254=E16,C254,"")</f>
        <v/>
      </c>
      <c r="G254" s="1064" t="str">
        <f>IF(ISTEXT(E254),E254,(E254/E22)*G22)</f>
        <v/>
      </c>
      <c r="H254" s="1062" t="str">
        <f>IF(A254=H16,D254,"")</f>
        <v/>
      </c>
      <c r="I254" s="1065" t="str">
        <f>IF(A254=H16,C254,"")</f>
        <v/>
      </c>
      <c r="J254" s="1066" t="str">
        <f>IF(ISTEXT(H254),H254,(H254/H22)*J22)</f>
        <v/>
      </c>
      <c r="K254" s="1062" t="str">
        <f>IF(A254=K16,D254,"")</f>
        <v/>
      </c>
      <c r="L254" s="1067" t="str">
        <f>IF(A254=K16,C254,"")</f>
        <v/>
      </c>
      <c r="M254" s="1068" t="str">
        <f>IF(ISTEXT(K254),K254,(K254/K22)*M22)</f>
        <v/>
      </c>
      <c r="N254" s="1062" t="str">
        <f>IF(A254=N16,D254,"")</f>
        <v/>
      </c>
      <c r="O254" s="1069" t="str">
        <f>IF(A254=N16,C254,"")</f>
        <v/>
      </c>
      <c r="P254" s="1070" t="str">
        <f>IF(ISTEXT(N254),N254,(N254/N22)*P22)</f>
        <v/>
      </c>
      <c r="Q254" s="1062" t="str">
        <f>IF(A254=Q16,D254,"")</f>
        <v/>
      </c>
      <c r="R254" s="1071" t="str">
        <f>IF(A254=Q16,C254,"")</f>
        <v/>
      </c>
      <c r="S254" s="1072" t="str">
        <f>IF(ISTEXT(Q254),Q254,(Q254/Q22)*S22)</f>
        <v/>
      </c>
      <c r="T254" s="1062" t="str">
        <f>IF(A254=T16,D254,"")</f>
        <v/>
      </c>
      <c r="U254" s="1073" t="str">
        <f>IF(A254=T16,C254,"")</f>
        <v/>
      </c>
      <c r="V254" s="1074" t="str">
        <f>IF(ISTEXT(T254),T254,(T254/T22)*V22)</f>
        <v/>
      </c>
      <c r="W254" s="1062" t="str">
        <f>IF(A254=W16,D254,"")</f>
        <v/>
      </c>
      <c r="X254" s="1075" t="str">
        <f>IF(A254=W16,C254,"")</f>
        <v/>
      </c>
      <c r="Y254" s="1076" t="str">
        <f>IF(ISTEXT(W254),W254,(W254/W22)*Y22)</f>
        <v/>
      </c>
      <c r="Z254" s="1062" t="str">
        <f>IF(A254=Z16,D254,"")</f>
        <v/>
      </c>
      <c r="AA254" s="1077" t="str">
        <f>IF(A254=Z16,C254,"")</f>
        <v/>
      </c>
      <c r="AB254" s="1078" t="str">
        <f>IF(ISTEXT(Z254),Z254,(Z254/Z22)*AB22)</f>
        <v/>
      </c>
      <c r="AC254" s="1062" t="str">
        <f>IF(A254=AC16,D254,"")</f>
        <v/>
      </c>
      <c r="AD254" s="1079" t="str">
        <f>IF(A254=AC16,C254,"")</f>
        <v/>
      </c>
      <c r="AE254" s="1080" t="str">
        <f>IF(ISTEXT(AC254),AC254,(AC254/AC22)*AE22)</f>
        <v/>
      </c>
      <c r="AF254" s="1062" t="str">
        <f>IF(A254=AF16,D254,"")</f>
        <v/>
      </c>
      <c r="AG254" s="1081" t="str">
        <f>IF(A254=AF16,C254,"")</f>
        <v/>
      </c>
      <c r="AH254" s="1082" t="str">
        <f>IF(ISTEXT(AF254),AF254,(AF254/AF22)*AH22)</f>
        <v/>
      </c>
      <c r="AI254" s="1062" t="str">
        <f>IF(A254=AI16,D254,"")</f>
        <v/>
      </c>
      <c r="AJ254" s="1083" t="str">
        <f>IF(A254=AI16,C254,"")</f>
        <v/>
      </c>
      <c r="AK254" s="1084" t="str">
        <f>IF(ISTEXT(AI254),AI254,(AI254/AI22)*AK22)</f>
        <v/>
      </c>
      <c r="AL254" s="1062" t="str">
        <f>IF(A254=AL16,D254,"")</f>
        <v/>
      </c>
      <c r="AM254" s="1085" t="str">
        <f>IF(A254=AL16,C254,"")</f>
        <v/>
      </c>
      <c r="AN254" s="1086" t="str">
        <f>IF(ISTEXT(AL254),AL254,(AL254/AL22)*AN22)</f>
        <v/>
      </c>
      <c r="AO254" s="1062" t="str">
        <f>IF(A254=AO16,D254,"")</f>
        <v/>
      </c>
      <c r="AP254" s="1087" t="str">
        <f>IF(A254=AO16,C254,"")</f>
        <v/>
      </c>
      <c r="AQ254" s="1088" t="str">
        <f>IF(ISTEXT(AO254),AO254,(AO254/AO22)*AQ22)</f>
        <v/>
      </c>
      <c r="AR254" s="1062" t="str">
        <f>IF(A254=AR16,D254,"")</f>
        <v/>
      </c>
      <c r="AS254" s="1089" t="str">
        <f>IF(A254=AR16,C254,"")</f>
        <v/>
      </c>
      <c r="AT254" s="1090" t="str">
        <f>IF(ISTEXT(AR254),AR254,(AR254/AR22)*AT22)</f>
        <v/>
      </c>
      <c r="AU254" s="1062" t="str">
        <f>IF(A254=AU16,D254,"")</f>
        <v/>
      </c>
      <c r="AV254" s="1091" t="str">
        <f>IF(A254=AU16,C254,"")</f>
        <v/>
      </c>
      <c r="AW254" s="1092" t="str">
        <f>IF(ISTEXT(AU254),AU254,(AU254/AU22)*AW22)</f>
        <v/>
      </c>
    </row>
    <row r="255" spans="1:49" ht="18.75">
      <c r="A255" s="1058"/>
      <c r="B255" s="1352"/>
      <c r="C255" s="1409"/>
      <c r="D255" s="1410"/>
      <c r="E255" s="1062" t="str">
        <f>IF(A255=E16,D255,"")</f>
        <v/>
      </c>
      <c r="F255" s="1063" t="str">
        <f>IF(A255=E16,C255,"")</f>
        <v/>
      </c>
      <c r="G255" s="1064" t="str">
        <f>IF(ISTEXT(E255),E255,(E255/E22)*G22)</f>
        <v/>
      </c>
      <c r="H255" s="1062" t="str">
        <f>IF(A255=H16,D255,"")</f>
        <v/>
      </c>
      <c r="I255" s="1065" t="str">
        <f>IF(A255=H16,C255,"")</f>
        <v/>
      </c>
      <c r="J255" s="1066" t="str">
        <f>IF(ISTEXT(H255),H255,(H255/H22)*J22)</f>
        <v/>
      </c>
      <c r="K255" s="1062" t="str">
        <f>IF(A255=K16,D255,"")</f>
        <v/>
      </c>
      <c r="L255" s="1067" t="str">
        <f>IF(A255=K16,C255,"")</f>
        <v/>
      </c>
      <c r="M255" s="1068" t="str">
        <f>IF(ISTEXT(K255),K255,(K255/K22)*M22)</f>
        <v/>
      </c>
      <c r="N255" s="1062" t="str">
        <f>IF(A255=N16,D255,"")</f>
        <v/>
      </c>
      <c r="O255" s="1069" t="str">
        <f>IF(A255=N16,C255,"")</f>
        <v/>
      </c>
      <c r="P255" s="1070" t="str">
        <f>IF(ISTEXT(N255),N255,(N255/N22)*P22)</f>
        <v/>
      </c>
      <c r="Q255" s="1062" t="str">
        <f>IF(A255=Q16,D255,"")</f>
        <v/>
      </c>
      <c r="R255" s="1071" t="str">
        <f>IF(A255=Q16,C255,"")</f>
        <v/>
      </c>
      <c r="S255" s="1072" t="str">
        <f>IF(ISTEXT(Q255),Q255,(Q255/Q22)*S22)</f>
        <v/>
      </c>
      <c r="T255" s="1062" t="str">
        <f>IF(A255=T16,D255,"")</f>
        <v/>
      </c>
      <c r="U255" s="1073" t="str">
        <f>IF(A255=T16,C255,"")</f>
        <v/>
      </c>
      <c r="V255" s="1074" t="str">
        <f>IF(ISTEXT(T255),T255,(T255/T22)*V22)</f>
        <v/>
      </c>
      <c r="W255" s="1062" t="str">
        <f>IF(A255=W16,D255,"")</f>
        <v/>
      </c>
      <c r="X255" s="1075" t="str">
        <f>IF(A255=W16,C255,"")</f>
        <v/>
      </c>
      <c r="Y255" s="1076" t="str">
        <f>IF(ISTEXT(W255),W255,(W255/W22)*Y22)</f>
        <v/>
      </c>
      <c r="Z255" s="1062" t="str">
        <f>IF(A255=Z16,D255,"")</f>
        <v/>
      </c>
      <c r="AA255" s="1077" t="str">
        <f>IF(A255=Z16,C255,"")</f>
        <v/>
      </c>
      <c r="AB255" s="1078" t="str">
        <f>IF(ISTEXT(Z255),Z255,(Z255/Z22)*AB22)</f>
        <v/>
      </c>
      <c r="AC255" s="1062" t="str">
        <f>IF(A255=AC16,D255,"")</f>
        <v/>
      </c>
      <c r="AD255" s="1079" t="str">
        <f>IF(A255=AC16,C255,"")</f>
        <v/>
      </c>
      <c r="AE255" s="1080" t="str">
        <f>IF(ISTEXT(AC255),AC255,(AC255/AC22)*AE22)</f>
        <v/>
      </c>
      <c r="AF255" s="1062" t="str">
        <f>IF(A255=AF16,D255,"")</f>
        <v/>
      </c>
      <c r="AG255" s="1081" t="str">
        <f>IF(A255=AF16,C255,"")</f>
        <v/>
      </c>
      <c r="AH255" s="1082" t="str">
        <f>IF(ISTEXT(AF255),AF255,(AF255/AF22)*AH22)</f>
        <v/>
      </c>
      <c r="AI255" s="1062" t="str">
        <f>IF(A255=AI16,D255,"")</f>
        <v/>
      </c>
      <c r="AJ255" s="1083" t="str">
        <f>IF(A255=AI16,C255,"")</f>
        <v/>
      </c>
      <c r="AK255" s="1084" t="str">
        <f>IF(ISTEXT(AI255),AI255,(AI255/AI22)*AK22)</f>
        <v/>
      </c>
      <c r="AL255" s="1062" t="str">
        <f>IF(A255=AL16,D255,"")</f>
        <v/>
      </c>
      <c r="AM255" s="1085" t="str">
        <f>IF(A255=AL16,C255,"")</f>
        <v/>
      </c>
      <c r="AN255" s="1086" t="str">
        <f>IF(ISTEXT(AL255),AL255,(AL255/AL22)*AN22)</f>
        <v/>
      </c>
      <c r="AO255" s="1062" t="str">
        <f>IF(A255=AO16,D255,"")</f>
        <v/>
      </c>
      <c r="AP255" s="1087" t="str">
        <f>IF(A255=AO16,C255,"")</f>
        <v/>
      </c>
      <c r="AQ255" s="1088" t="str">
        <f>IF(ISTEXT(AO255),AO255,(AO255/AO22)*AQ22)</f>
        <v/>
      </c>
      <c r="AR255" s="1062" t="str">
        <f>IF(A255=AR16,D255,"")</f>
        <v/>
      </c>
      <c r="AS255" s="1089" t="str">
        <f>IF(A255=AR16,C255,"")</f>
        <v/>
      </c>
      <c r="AT255" s="1090" t="str">
        <f>IF(ISTEXT(AR255),AR255,(AR255/AR22)*AT22)</f>
        <v/>
      </c>
      <c r="AU255" s="1062" t="str">
        <f>IF(A255=AU16,D255,"")</f>
        <v/>
      </c>
      <c r="AV255" s="1091" t="str">
        <f>IF(A255=AU16,C255,"")</f>
        <v/>
      </c>
      <c r="AW255" s="1092" t="str">
        <f>IF(ISTEXT(AU255),AU255,(AU255/AU22)*AW22)</f>
        <v/>
      </c>
    </row>
    <row r="256" spans="1:49" ht="18.75">
      <c r="A256" s="1058"/>
      <c r="B256" s="1352"/>
      <c r="C256" s="1409"/>
      <c r="D256" s="1410"/>
      <c r="E256" s="1062" t="str">
        <f>IF(A256=E16,D256,"")</f>
        <v/>
      </c>
      <c r="F256" s="1063" t="str">
        <f>IF(A256=E16,C256,"")</f>
        <v/>
      </c>
      <c r="G256" s="1064" t="str">
        <f>IF(ISTEXT(E256),E256,(E256/E22)*G22)</f>
        <v/>
      </c>
      <c r="H256" s="1062" t="str">
        <f>IF(A256=H16,D256,"")</f>
        <v/>
      </c>
      <c r="I256" s="1065" t="str">
        <f>IF(A256=H16,C256,"")</f>
        <v/>
      </c>
      <c r="J256" s="1066" t="str">
        <f>IF(ISTEXT(H256),H256,(H256/H22)*J22)</f>
        <v/>
      </c>
      <c r="K256" s="1062" t="str">
        <f>IF(A256=K16,D256,"")</f>
        <v/>
      </c>
      <c r="L256" s="1067" t="str">
        <f>IF(A256=K16,C256,"")</f>
        <v/>
      </c>
      <c r="M256" s="1068" t="str">
        <f>IF(ISTEXT(K256),K256,(K256/K22)*M22)</f>
        <v/>
      </c>
      <c r="N256" s="1062" t="str">
        <f>IF(A256=N16,D256,"")</f>
        <v/>
      </c>
      <c r="O256" s="1069" t="str">
        <f>IF(A256=N16,C256,"")</f>
        <v/>
      </c>
      <c r="P256" s="1070" t="str">
        <f>IF(ISTEXT(N256),N256,(N256/N22)*P22)</f>
        <v/>
      </c>
      <c r="Q256" s="1062" t="str">
        <f>IF(A256=Q16,D256,"")</f>
        <v/>
      </c>
      <c r="R256" s="1071" t="str">
        <f>IF(A256=Q16,C256,"")</f>
        <v/>
      </c>
      <c r="S256" s="1072" t="str">
        <f>IF(ISTEXT(Q256),Q256,(Q256/Q22)*S22)</f>
        <v/>
      </c>
      <c r="T256" s="1062" t="str">
        <f>IF(A256=T16,D256,"")</f>
        <v/>
      </c>
      <c r="U256" s="1073" t="str">
        <f>IF(A256=T16,C256,"")</f>
        <v/>
      </c>
      <c r="V256" s="1074" t="str">
        <f>IF(ISTEXT(T256),T256,(T256/T22)*V22)</f>
        <v/>
      </c>
      <c r="W256" s="1062" t="str">
        <f>IF(A256=W16,D256,"")</f>
        <v/>
      </c>
      <c r="X256" s="1075" t="str">
        <f>IF(A256=W16,C256,"")</f>
        <v/>
      </c>
      <c r="Y256" s="1076" t="str">
        <f>IF(ISTEXT(W256),W256,(W256/W22)*Y22)</f>
        <v/>
      </c>
      <c r="Z256" s="1062" t="str">
        <f>IF(A256=Z16,D256,"")</f>
        <v/>
      </c>
      <c r="AA256" s="1077" t="str">
        <f>IF(A256=Z16,C256,"")</f>
        <v/>
      </c>
      <c r="AB256" s="1078" t="str">
        <f>IF(ISTEXT(Z256),Z256,(Z256/Z22)*AB22)</f>
        <v/>
      </c>
      <c r="AC256" s="1062" t="str">
        <f>IF(A256=AC16,D256,"")</f>
        <v/>
      </c>
      <c r="AD256" s="1079" t="str">
        <f>IF(A256=AC16,C256,"")</f>
        <v/>
      </c>
      <c r="AE256" s="1080" t="str">
        <f>IF(ISTEXT(AC256),AC256,(AC256/AC22)*AE22)</f>
        <v/>
      </c>
      <c r="AF256" s="1062" t="str">
        <f>IF(A256=AF16,D256,"")</f>
        <v/>
      </c>
      <c r="AG256" s="1081" t="str">
        <f>IF(A256=AF16,C256,"")</f>
        <v/>
      </c>
      <c r="AH256" s="1082" t="str">
        <f>IF(ISTEXT(AF256),AF256,(AF256/AF22)*AH22)</f>
        <v/>
      </c>
      <c r="AI256" s="1062" t="str">
        <f>IF(A256=AI16,D256,"")</f>
        <v/>
      </c>
      <c r="AJ256" s="1083" t="str">
        <f>IF(A256=AI16,C256,"")</f>
        <v/>
      </c>
      <c r="AK256" s="1084" t="str">
        <f>IF(ISTEXT(AI256),AI256,(AI256/AI22)*AK22)</f>
        <v/>
      </c>
      <c r="AL256" s="1062" t="str">
        <f>IF(A256=AL16,D256,"")</f>
        <v/>
      </c>
      <c r="AM256" s="1085" t="str">
        <f>IF(A256=AL16,C256,"")</f>
        <v/>
      </c>
      <c r="AN256" s="1086" t="str">
        <f>IF(ISTEXT(AL256),AL256,(AL256/AL22)*AN22)</f>
        <v/>
      </c>
      <c r="AO256" s="1062" t="str">
        <f>IF(A256=AO16,D256,"")</f>
        <v/>
      </c>
      <c r="AP256" s="1087" t="str">
        <f>IF(A256=AO16,C256,"")</f>
        <v/>
      </c>
      <c r="AQ256" s="1088" t="str">
        <f>IF(ISTEXT(AO256),AO256,(AO256/AO22)*AQ22)</f>
        <v/>
      </c>
      <c r="AR256" s="1062" t="str">
        <f>IF(A256=AR16,D256,"")</f>
        <v/>
      </c>
      <c r="AS256" s="1089" t="str">
        <f>IF(A256=AR16,C256,"")</f>
        <v/>
      </c>
      <c r="AT256" s="1090" t="str">
        <f>IF(ISTEXT(AR256),AR256,(AR256/AR22)*AT22)</f>
        <v/>
      </c>
      <c r="AU256" s="1062" t="str">
        <f>IF(A256=AU16,D256,"")</f>
        <v/>
      </c>
      <c r="AV256" s="1091" t="str">
        <f>IF(A256=AU16,C256,"")</f>
        <v/>
      </c>
      <c r="AW256" s="1092" t="str">
        <f>IF(ISTEXT(AU256),AU256,(AU256/AU22)*AW22)</f>
        <v/>
      </c>
    </row>
    <row r="257" spans="1:49" ht="18.75">
      <c r="A257" s="1058"/>
      <c r="B257" s="1352"/>
      <c r="C257" s="1409"/>
      <c r="D257" s="1410"/>
      <c r="E257" s="1062" t="str">
        <f>IF(A257=E16,D257,"")</f>
        <v/>
      </c>
      <c r="F257" s="1063" t="str">
        <f>IF(A257=E16,C257,"")</f>
        <v/>
      </c>
      <c r="G257" s="1064" t="str">
        <f>IF(ISTEXT(E257),E257,(E257/E22)*G22)</f>
        <v/>
      </c>
      <c r="H257" s="1062" t="str">
        <f>IF(A257=H16,D257,"")</f>
        <v/>
      </c>
      <c r="I257" s="1065" t="str">
        <f>IF(A257=H16,C257,"")</f>
        <v/>
      </c>
      <c r="J257" s="1066" t="str">
        <f>IF(ISTEXT(H257),H257,(H257/H22)*J22)</f>
        <v/>
      </c>
      <c r="K257" s="1062" t="str">
        <f>IF(A257=K16,D257,"")</f>
        <v/>
      </c>
      <c r="L257" s="1067" t="str">
        <f>IF(A257=K16,C257,"")</f>
        <v/>
      </c>
      <c r="M257" s="1068" t="str">
        <f>IF(ISTEXT(K257),K257,(K257/K22)*M22)</f>
        <v/>
      </c>
      <c r="N257" s="1062" t="str">
        <f>IF(A257=N16,D257,"")</f>
        <v/>
      </c>
      <c r="O257" s="1069" t="str">
        <f>IF(A257=N16,C257,"")</f>
        <v/>
      </c>
      <c r="P257" s="1070" t="str">
        <f>IF(ISTEXT(N257),N257,(N257/N22)*P22)</f>
        <v/>
      </c>
      <c r="Q257" s="1062" t="str">
        <f>IF(A257=Q16,D257,"")</f>
        <v/>
      </c>
      <c r="R257" s="1071" t="str">
        <f>IF(A257=Q16,C257,"")</f>
        <v/>
      </c>
      <c r="S257" s="1072" t="str">
        <f>IF(ISTEXT(Q257),Q257,(Q257/Q22)*S22)</f>
        <v/>
      </c>
      <c r="T257" s="1062" t="str">
        <f>IF(A257=T16,D257,"")</f>
        <v/>
      </c>
      <c r="U257" s="1073" t="str">
        <f>IF(A257=T16,C257,"")</f>
        <v/>
      </c>
      <c r="V257" s="1074" t="str">
        <f>IF(ISTEXT(T257),T257,(T257/T22)*V22)</f>
        <v/>
      </c>
      <c r="W257" s="1062" t="str">
        <f>IF(A257=W16,D257,"")</f>
        <v/>
      </c>
      <c r="X257" s="1075" t="str">
        <f>IF(A257=W16,C257,"")</f>
        <v/>
      </c>
      <c r="Y257" s="1076" t="str">
        <f>IF(ISTEXT(W257),W257,(W257/W22)*Y22)</f>
        <v/>
      </c>
      <c r="Z257" s="1062" t="str">
        <f>IF(A257=Z16,D257,"")</f>
        <v/>
      </c>
      <c r="AA257" s="1077" t="str">
        <f>IF(A257=Z16,C257,"")</f>
        <v/>
      </c>
      <c r="AB257" s="1078" t="str">
        <f>IF(ISTEXT(Z257),Z257,(Z257/Z22)*AB22)</f>
        <v/>
      </c>
      <c r="AC257" s="1062" t="str">
        <f>IF(A257=AC16,D257,"")</f>
        <v/>
      </c>
      <c r="AD257" s="1079" t="str">
        <f>IF(A257=AC16,C257,"")</f>
        <v/>
      </c>
      <c r="AE257" s="1080" t="str">
        <f>IF(ISTEXT(AC257),AC257,(AC257/AC22)*AE22)</f>
        <v/>
      </c>
      <c r="AF257" s="1062" t="str">
        <f>IF(A257=AF16,D257,"")</f>
        <v/>
      </c>
      <c r="AG257" s="1081" t="str">
        <f>IF(A257=AF16,C257,"")</f>
        <v/>
      </c>
      <c r="AH257" s="1082" t="str">
        <f>IF(ISTEXT(AF257),AF257,(AF257/AF22)*AH22)</f>
        <v/>
      </c>
      <c r="AI257" s="1062" t="str">
        <f>IF(A257=AI16,D257,"")</f>
        <v/>
      </c>
      <c r="AJ257" s="1083" t="str">
        <f>IF(A257=AI16,C257,"")</f>
        <v/>
      </c>
      <c r="AK257" s="1084" t="str">
        <f>IF(ISTEXT(AI257),AI257,(AI257/AI22)*AK22)</f>
        <v/>
      </c>
      <c r="AL257" s="1062" t="str">
        <f>IF(A257=AL16,D257,"")</f>
        <v/>
      </c>
      <c r="AM257" s="1085" t="str">
        <f>IF(A257=AL16,C257,"")</f>
        <v/>
      </c>
      <c r="AN257" s="1086" t="str">
        <f>IF(ISTEXT(AL257),AL257,(AL257/AL22)*AN22)</f>
        <v/>
      </c>
      <c r="AO257" s="1062" t="str">
        <f>IF(A257=AO16,D257,"")</f>
        <v/>
      </c>
      <c r="AP257" s="1087" t="str">
        <f>IF(A257=AO16,C257,"")</f>
        <v/>
      </c>
      <c r="AQ257" s="1088" t="str">
        <f>IF(ISTEXT(AO257),AO257,(AO257/AO22)*AQ22)</f>
        <v/>
      </c>
      <c r="AR257" s="1062" t="str">
        <f>IF(A257=AR16,D257,"")</f>
        <v/>
      </c>
      <c r="AS257" s="1089" t="str">
        <f>IF(A257=AR16,C257,"")</f>
        <v/>
      </c>
      <c r="AT257" s="1090" t="str">
        <f>IF(ISTEXT(AR257),AR257,(AR257/AR22)*AT22)</f>
        <v/>
      </c>
      <c r="AU257" s="1062" t="str">
        <f>IF(A257=AU16,D257,"")</f>
        <v/>
      </c>
      <c r="AV257" s="1091" t="str">
        <f>IF(A257=AU16,C257,"")</f>
        <v/>
      </c>
      <c r="AW257" s="1092" t="str">
        <f>IF(ISTEXT(AU257),AU257,(AU257/AU22)*AW22)</f>
        <v/>
      </c>
    </row>
    <row r="258" spans="1:49" ht="18.75">
      <c r="A258" s="1058"/>
      <c r="B258" s="1352"/>
      <c r="C258" s="1409"/>
      <c r="D258" s="1410"/>
      <c r="E258" s="1062" t="str">
        <f>IF(A258=E16,D258,"")</f>
        <v/>
      </c>
      <c r="F258" s="1063" t="str">
        <f>IF(A258=E16,C258,"")</f>
        <v/>
      </c>
      <c r="G258" s="1064" t="str">
        <f>IF(ISTEXT(E258),E258,(E258/E22)*G22)</f>
        <v/>
      </c>
      <c r="H258" s="1062" t="str">
        <f>IF(A258=H16,D258,"")</f>
        <v/>
      </c>
      <c r="I258" s="1065" t="str">
        <f>IF(A258=H16,C258,"")</f>
        <v/>
      </c>
      <c r="J258" s="1066" t="str">
        <f>IF(ISTEXT(H258),H258,(H258/H22)*J22)</f>
        <v/>
      </c>
      <c r="K258" s="1062" t="str">
        <f>IF(A258=K16,D258,"")</f>
        <v/>
      </c>
      <c r="L258" s="1067" t="str">
        <f>IF(A258=K16,C258,"")</f>
        <v/>
      </c>
      <c r="M258" s="1068" t="str">
        <f>IF(ISTEXT(K258),K258,(K258/K22)*M22)</f>
        <v/>
      </c>
      <c r="N258" s="1062" t="str">
        <f>IF(A258=N16,D258,"")</f>
        <v/>
      </c>
      <c r="O258" s="1069" t="str">
        <f>IF(A258=N16,C258,"")</f>
        <v/>
      </c>
      <c r="P258" s="1070" t="str">
        <f>IF(ISTEXT(N258),N258,(N258/N22)*P22)</f>
        <v/>
      </c>
      <c r="Q258" s="1062" t="str">
        <f>IF(A258=Q16,D258,"")</f>
        <v/>
      </c>
      <c r="R258" s="1071" t="str">
        <f>IF(A258=Q16,C258,"")</f>
        <v/>
      </c>
      <c r="S258" s="1072" t="str">
        <f>IF(ISTEXT(Q258),Q258,(Q258/Q22)*S22)</f>
        <v/>
      </c>
      <c r="T258" s="1062" t="str">
        <f>IF(A258=T16,D258,"")</f>
        <v/>
      </c>
      <c r="U258" s="1073" t="str">
        <f>IF(A258=T16,C258,"")</f>
        <v/>
      </c>
      <c r="V258" s="1074" t="str">
        <f>IF(ISTEXT(T258),T258,(T258/T22)*V22)</f>
        <v/>
      </c>
      <c r="W258" s="1062" t="str">
        <f>IF(A258=W16,D258,"")</f>
        <v/>
      </c>
      <c r="X258" s="1075" t="str">
        <f>IF(A258=W16,C258,"")</f>
        <v/>
      </c>
      <c r="Y258" s="1076" t="str">
        <f>IF(ISTEXT(W258),W258,(W258/W22)*Y22)</f>
        <v/>
      </c>
      <c r="Z258" s="1062" t="str">
        <f>IF(A258=Z16,D258,"")</f>
        <v/>
      </c>
      <c r="AA258" s="1077" t="str">
        <f>IF(A258=Z16,C258,"")</f>
        <v/>
      </c>
      <c r="AB258" s="1078" t="str">
        <f>IF(ISTEXT(Z258),Z258,(Z258/Z22)*AB22)</f>
        <v/>
      </c>
      <c r="AC258" s="1062" t="str">
        <f>IF(A258=AC16,D258,"")</f>
        <v/>
      </c>
      <c r="AD258" s="1079" t="str">
        <f>IF(A258=AC16,C258,"")</f>
        <v/>
      </c>
      <c r="AE258" s="1080" t="str">
        <f>IF(ISTEXT(AC258),AC258,(AC258/AC22)*AE22)</f>
        <v/>
      </c>
      <c r="AF258" s="1062" t="str">
        <f>IF(A258=AF16,D258,"")</f>
        <v/>
      </c>
      <c r="AG258" s="1081" t="str">
        <f>IF(A258=AF16,C258,"")</f>
        <v/>
      </c>
      <c r="AH258" s="1082" t="str">
        <f>IF(ISTEXT(AF258),AF258,(AF258/AF22)*AH22)</f>
        <v/>
      </c>
      <c r="AI258" s="1062" t="str">
        <f>IF(A258=AI16,D258,"")</f>
        <v/>
      </c>
      <c r="AJ258" s="1083" t="str">
        <f>IF(A258=AI16,C258,"")</f>
        <v/>
      </c>
      <c r="AK258" s="1084" t="str">
        <f>IF(ISTEXT(AI258),AI258,(AI258/AI22)*AK22)</f>
        <v/>
      </c>
      <c r="AL258" s="1062" t="str">
        <f>IF(A258=AL16,D258,"")</f>
        <v/>
      </c>
      <c r="AM258" s="1085" t="str">
        <f>IF(A258=AL16,C258,"")</f>
        <v/>
      </c>
      <c r="AN258" s="1086" t="str">
        <f>IF(ISTEXT(AL258),AL258,(AL258/AL22)*AN22)</f>
        <v/>
      </c>
      <c r="AO258" s="1062" t="str">
        <f>IF(A258=AO16,D258,"")</f>
        <v/>
      </c>
      <c r="AP258" s="1087" t="str">
        <f>IF(A258=AO16,C258,"")</f>
        <v/>
      </c>
      <c r="AQ258" s="1088" t="str">
        <f>IF(ISTEXT(AO258),AO258,(AO258/AO22)*AQ22)</f>
        <v/>
      </c>
      <c r="AR258" s="1062" t="str">
        <f>IF(A258=AR16,D258,"")</f>
        <v/>
      </c>
      <c r="AS258" s="1089" t="str">
        <f>IF(A258=AR16,C258,"")</f>
        <v/>
      </c>
      <c r="AT258" s="1090" t="str">
        <f>IF(ISTEXT(AR258),AR258,(AR258/AR22)*AT22)</f>
        <v/>
      </c>
      <c r="AU258" s="1062" t="str">
        <f>IF(A258=AU16,D258,"")</f>
        <v/>
      </c>
      <c r="AV258" s="1091" t="str">
        <f>IF(A258=AU16,C258,"")</f>
        <v/>
      </c>
      <c r="AW258" s="1092" t="str">
        <f>IF(ISTEXT(AU258),AU258,(AU258/AU22)*AW22)</f>
        <v/>
      </c>
    </row>
    <row r="259" spans="1:49" ht="18.75">
      <c r="A259" s="1058"/>
      <c r="B259" s="1352"/>
      <c r="C259" s="1409"/>
      <c r="D259" s="1410"/>
      <c r="E259" s="1062" t="str">
        <f>IF(A259=E16,D259,"")</f>
        <v/>
      </c>
      <c r="F259" s="1063" t="str">
        <f>IF(A259=E16,C259,"")</f>
        <v/>
      </c>
      <c r="G259" s="1064" t="str">
        <f>IF(ISTEXT(E259),E259,(E259/E22)*G22)</f>
        <v/>
      </c>
      <c r="H259" s="1062" t="str">
        <f>IF(A259=H16,D259,"")</f>
        <v/>
      </c>
      <c r="I259" s="1065" t="str">
        <f>IF(A259=H16,C259,"")</f>
        <v/>
      </c>
      <c r="J259" s="1066" t="str">
        <f>IF(ISTEXT(H259),H259,(H259/H22)*J22)</f>
        <v/>
      </c>
      <c r="K259" s="1062" t="str">
        <f>IF(A259=K16,D259,"")</f>
        <v/>
      </c>
      <c r="L259" s="1067" t="str">
        <f>IF(A259=K16,C259,"")</f>
        <v/>
      </c>
      <c r="M259" s="1068" t="str">
        <f>IF(ISTEXT(K259),K259,(K259/K22)*M22)</f>
        <v/>
      </c>
      <c r="N259" s="1062" t="str">
        <f>IF(A259=N16,D259,"")</f>
        <v/>
      </c>
      <c r="O259" s="1069" t="str">
        <f>IF(A259=N16,C259,"")</f>
        <v/>
      </c>
      <c r="P259" s="1070" t="str">
        <f>IF(ISTEXT(N259),N259,(N259/N22)*P22)</f>
        <v/>
      </c>
      <c r="Q259" s="1062" t="str">
        <f>IF(A259=Q16,D259,"")</f>
        <v/>
      </c>
      <c r="R259" s="1071" t="str">
        <f>IF(A259=Q16,C259,"")</f>
        <v/>
      </c>
      <c r="S259" s="1072" t="str">
        <f>IF(ISTEXT(Q259),Q259,(Q259/Q22)*S22)</f>
        <v/>
      </c>
      <c r="T259" s="1062" t="str">
        <f>IF(A259=T16,D259,"")</f>
        <v/>
      </c>
      <c r="U259" s="1073" t="str">
        <f>IF(A259=T16,C259,"")</f>
        <v/>
      </c>
      <c r="V259" s="1074" t="str">
        <f>IF(ISTEXT(T259),T259,(T259/T22)*V22)</f>
        <v/>
      </c>
      <c r="W259" s="1062" t="str">
        <f>IF(A259=W16,D259,"")</f>
        <v/>
      </c>
      <c r="X259" s="1075" t="str">
        <f>IF(A259=W16,C259,"")</f>
        <v/>
      </c>
      <c r="Y259" s="1076" t="str">
        <f>IF(ISTEXT(W259),W259,(W259/W22)*Y22)</f>
        <v/>
      </c>
      <c r="Z259" s="1062" t="str">
        <f>IF(A259=Z16,D259,"")</f>
        <v/>
      </c>
      <c r="AA259" s="1077" t="str">
        <f>IF(A259=Z16,C259,"")</f>
        <v/>
      </c>
      <c r="AB259" s="1078" t="str">
        <f>IF(ISTEXT(Z259),Z259,(Z259/Z22)*AB22)</f>
        <v/>
      </c>
      <c r="AC259" s="1062" t="str">
        <f>IF(A259=AC16,D259,"")</f>
        <v/>
      </c>
      <c r="AD259" s="1079" t="str">
        <f>IF(A259=AC16,C259,"")</f>
        <v/>
      </c>
      <c r="AE259" s="1080" t="str">
        <f>IF(ISTEXT(AC259),AC259,(AC259/AC22)*AE22)</f>
        <v/>
      </c>
      <c r="AF259" s="1062" t="str">
        <f>IF(A259=AF16,D259,"")</f>
        <v/>
      </c>
      <c r="AG259" s="1081" t="str">
        <f>IF(A259=AF16,C259,"")</f>
        <v/>
      </c>
      <c r="AH259" s="1082" t="str">
        <f>IF(ISTEXT(AF259),AF259,(AF259/AF22)*AH22)</f>
        <v/>
      </c>
      <c r="AI259" s="1062" t="str">
        <f>IF(A259=AI16,D259,"")</f>
        <v/>
      </c>
      <c r="AJ259" s="1083" t="str">
        <f>IF(A259=AI16,C259,"")</f>
        <v/>
      </c>
      <c r="AK259" s="1084" t="str">
        <f>IF(ISTEXT(AI259),AI259,(AI259/AI22)*AK22)</f>
        <v/>
      </c>
      <c r="AL259" s="1062" t="str">
        <f>IF(A259=AL16,D259,"")</f>
        <v/>
      </c>
      <c r="AM259" s="1085" t="str">
        <f>IF(A259=AL16,C259,"")</f>
        <v/>
      </c>
      <c r="AN259" s="1086" t="str">
        <f>IF(ISTEXT(AL259),AL259,(AL259/AL22)*AN22)</f>
        <v/>
      </c>
      <c r="AO259" s="1062" t="str">
        <f>IF(A259=AO16,D259,"")</f>
        <v/>
      </c>
      <c r="AP259" s="1087" t="str">
        <f>IF(A259=AO16,C259,"")</f>
        <v/>
      </c>
      <c r="AQ259" s="1088" t="str">
        <f>IF(ISTEXT(AO259),AO259,(AO259/AO22)*AQ22)</f>
        <v/>
      </c>
      <c r="AR259" s="1062" t="str">
        <f>IF(A259=AR16,D259,"")</f>
        <v/>
      </c>
      <c r="AS259" s="1089" t="str">
        <f>IF(A259=AR16,C259,"")</f>
        <v/>
      </c>
      <c r="AT259" s="1090" t="str">
        <f>IF(ISTEXT(AR259),AR259,(AR259/AR22)*AT22)</f>
        <v/>
      </c>
      <c r="AU259" s="1062" t="str">
        <f>IF(A259=AU16,D259,"")</f>
        <v/>
      </c>
      <c r="AV259" s="1091" t="str">
        <f>IF(A259=AU16,C259,"")</f>
        <v/>
      </c>
      <c r="AW259" s="1092" t="str">
        <f>IF(ISTEXT(AU259),AU259,(AU259/AU22)*AW22)</f>
        <v/>
      </c>
    </row>
    <row r="260" spans="1:49" ht="18.75">
      <c r="A260" s="1058"/>
      <c r="B260" s="1352"/>
      <c r="C260" s="1409"/>
      <c r="D260" s="1410"/>
      <c r="E260" s="1062" t="str">
        <f>IF(A260=E16,D260,"")</f>
        <v/>
      </c>
      <c r="F260" s="1063" t="str">
        <f>IF(A260=E16,C260,"")</f>
        <v/>
      </c>
      <c r="G260" s="1064" t="str">
        <f>IF(ISTEXT(E260),E260,(E260/E22)*G22)</f>
        <v/>
      </c>
      <c r="H260" s="1062" t="str">
        <f>IF(A260=H16,D260,"")</f>
        <v/>
      </c>
      <c r="I260" s="1065" t="str">
        <f>IF(A260=H16,C260,"")</f>
        <v/>
      </c>
      <c r="J260" s="1066" t="str">
        <f>IF(ISTEXT(H260),H260,(H260/H22)*J22)</f>
        <v/>
      </c>
      <c r="K260" s="1062" t="str">
        <f>IF(A260=K16,D260,"")</f>
        <v/>
      </c>
      <c r="L260" s="1067" t="str">
        <f>IF(A260=K16,C260,"")</f>
        <v/>
      </c>
      <c r="M260" s="1068" t="str">
        <f>IF(ISTEXT(K260),K260,(K260/K22)*M22)</f>
        <v/>
      </c>
      <c r="N260" s="1062" t="str">
        <f>IF(A260=N16,D260,"")</f>
        <v/>
      </c>
      <c r="O260" s="1069" t="str">
        <f>IF(A260=N16,C260,"")</f>
        <v/>
      </c>
      <c r="P260" s="1070" t="str">
        <f>IF(ISTEXT(N260),N260,(N260/N22)*P22)</f>
        <v/>
      </c>
      <c r="Q260" s="1062" t="str">
        <f>IF(A260=Q16,D260,"")</f>
        <v/>
      </c>
      <c r="R260" s="1071" t="str">
        <f>IF(A260=Q16,C260,"")</f>
        <v/>
      </c>
      <c r="S260" s="1072" t="str">
        <f>IF(ISTEXT(Q260),Q260,(Q260/Q22)*S22)</f>
        <v/>
      </c>
      <c r="T260" s="1062" t="str">
        <f>IF(A260=T16,D260,"")</f>
        <v/>
      </c>
      <c r="U260" s="1073" t="str">
        <f>IF(A260=T16,C260,"")</f>
        <v/>
      </c>
      <c r="V260" s="1074" t="str">
        <f>IF(ISTEXT(T260),T260,(T260/T22)*V22)</f>
        <v/>
      </c>
      <c r="W260" s="1062" t="str">
        <f>IF(A260=W16,D260,"")</f>
        <v/>
      </c>
      <c r="X260" s="1075" t="str">
        <f>IF(A260=W16,C260,"")</f>
        <v/>
      </c>
      <c r="Y260" s="1076" t="str">
        <f>IF(ISTEXT(W260),W260,(W260/W22)*Y22)</f>
        <v/>
      </c>
      <c r="Z260" s="1062" t="str">
        <f>IF(A260=Z16,D260,"")</f>
        <v/>
      </c>
      <c r="AA260" s="1077" t="str">
        <f>IF(A260=Z16,C260,"")</f>
        <v/>
      </c>
      <c r="AB260" s="1078" t="str">
        <f>IF(ISTEXT(Z260),Z260,(Z260/Z22)*AB22)</f>
        <v/>
      </c>
      <c r="AC260" s="1062" t="str">
        <f>IF(A260=AC16,D260,"")</f>
        <v/>
      </c>
      <c r="AD260" s="1079" t="str">
        <f>IF(A260=AC16,C260,"")</f>
        <v/>
      </c>
      <c r="AE260" s="1080" t="str">
        <f>IF(ISTEXT(AC260),AC260,(AC260/AC22)*AE22)</f>
        <v/>
      </c>
      <c r="AF260" s="1062" t="str">
        <f>IF(A260=AF16,D260,"")</f>
        <v/>
      </c>
      <c r="AG260" s="1081" t="str">
        <f>IF(A260=AF16,C260,"")</f>
        <v/>
      </c>
      <c r="AH260" s="1082" t="str">
        <f>IF(ISTEXT(AF260),AF260,(AF260/AF22)*AH22)</f>
        <v/>
      </c>
      <c r="AI260" s="1062" t="str">
        <f>IF(A260=AI16,D260,"")</f>
        <v/>
      </c>
      <c r="AJ260" s="1083" t="str">
        <f>IF(A260=AI16,C260,"")</f>
        <v/>
      </c>
      <c r="AK260" s="1084" t="str">
        <f>IF(ISTEXT(AI260),AI260,(AI260/AI22)*AK22)</f>
        <v/>
      </c>
      <c r="AL260" s="1062" t="str">
        <f>IF(A260=AL16,D260,"")</f>
        <v/>
      </c>
      <c r="AM260" s="1085" t="str">
        <f>IF(A260=AL16,C260,"")</f>
        <v/>
      </c>
      <c r="AN260" s="1086" t="str">
        <f>IF(ISTEXT(AL260),AL260,(AL260/AL22)*AN22)</f>
        <v/>
      </c>
      <c r="AO260" s="1062" t="str">
        <f>IF(A260=AO16,D260,"")</f>
        <v/>
      </c>
      <c r="AP260" s="1087" t="str">
        <f>IF(A260=AO16,C260,"")</f>
        <v/>
      </c>
      <c r="AQ260" s="1088" t="str">
        <f>IF(ISTEXT(AO260),AO260,(AO260/AO22)*AQ22)</f>
        <v/>
      </c>
      <c r="AR260" s="1062" t="str">
        <f>IF(A260=AR16,D260,"")</f>
        <v/>
      </c>
      <c r="AS260" s="1089" t="str">
        <f>IF(A260=AR16,C260,"")</f>
        <v/>
      </c>
      <c r="AT260" s="1090" t="str">
        <f>IF(ISTEXT(AR260),AR260,(AR260/AR22)*AT22)</f>
        <v/>
      </c>
      <c r="AU260" s="1062" t="str">
        <f>IF(A260=AU16,D260,"")</f>
        <v/>
      </c>
      <c r="AV260" s="1091" t="str">
        <f>IF(A260=AU16,C260,"")</f>
        <v/>
      </c>
      <c r="AW260" s="1092" t="str">
        <f>IF(ISTEXT(AU260),AU260,(AU260/AU22)*AW22)</f>
        <v/>
      </c>
    </row>
    <row r="261" spans="1:49" ht="18.75">
      <c r="A261" s="1058"/>
      <c r="B261" s="1352"/>
      <c r="C261" s="1409"/>
      <c r="D261" s="1410"/>
      <c r="E261" s="1062" t="str">
        <f>IF(A261=E16,D261,"")</f>
        <v/>
      </c>
      <c r="F261" s="1063" t="str">
        <f>IF(A261=E16,C261,"")</f>
        <v/>
      </c>
      <c r="G261" s="1064" t="str">
        <f>IF(ISTEXT(E261),E261,(E261/E22)*G22)</f>
        <v/>
      </c>
      <c r="H261" s="1062" t="str">
        <f>IF(A261=H16,D261,"")</f>
        <v/>
      </c>
      <c r="I261" s="1065" t="str">
        <f>IF(A261=H16,C261,"")</f>
        <v/>
      </c>
      <c r="J261" s="1066" t="str">
        <f>IF(ISTEXT(H261),H261,(H261/H22)*J22)</f>
        <v/>
      </c>
      <c r="K261" s="1062" t="str">
        <f>IF(A261=K16,D261,"")</f>
        <v/>
      </c>
      <c r="L261" s="1067" t="str">
        <f>IF(A261=K16,C261,"")</f>
        <v/>
      </c>
      <c r="M261" s="1068" t="str">
        <f>IF(ISTEXT(K261),K261,(K261/K22)*M22)</f>
        <v/>
      </c>
      <c r="N261" s="1062" t="str">
        <f>IF(A261=N16,D261,"")</f>
        <v/>
      </c>
      <c r="O261" s="1069" t="str">
        <f>IF(A261=N16,C261,"")</f>
        <v/>
      </c>
      <c r="P261" s="1070" t="str">
        <f>IF(ISTEXT(N261),N261,(N261/N22)*P22)</f>
        <v/>
      </c>
      <c r="Q261" s="1062" t="str">
        <f>IF(A261=Q16,D261,"")</f>
        <v/>
      </c>
      <c r="R261" s="1071" t="str">
        <f>IF(A261=Q16,C261,"")</f>
        <v/>
      </c>
      <c r="S261" s="1072" t="str">
        <f>IF(ISTEXT(Q261),Q261,(Q261/Q22)*S22)</f>
        <v/>
      </c>
      <c r="T261" s="1062" t="str">
        <f>IF(A261=T16,D261,"")</f>
        <v/>
      </c>
      <c r="U261" s="1073" t="str">
        <f>IF(A261=T16,C261,"")</f>
        <v/>
      </c>
      <c r="V261" s="1074" t="str">
        <f>IF(ISTEXT(T261),T261,(T261/T22)*V22)</f>
        <v/>
      </c>
      <c r="W261" s="1062" t="str">
        <f>IF(A261=W16,D261,"")</f>
        <v/>
      </c>
      <c r="X261" s="1075" t="str">
        <f>IF(A261=W16,C261,"")</f>
        <v/>
      </c>
      <c r="Y261" s="1076" t="str">
        <f>IF(ISTEXT(W261),W261,(W261/W22)*Y22)</f>
        <v/>
      </c>
      <c r="Z261" s="1062" t="str">
        <f>IF(A261=Z16,D261,"")</f>
        <v/>
      </c>
      <c r="AA261" s="1077" t="str">
        <f>IF(A261=Z16,C261,"")</f>
        <v/>
      </c>
      <c r="AB261" s="1078" t="str">
        <f>IF(ISTEXT(Z261),Z261,(Z261/Z22)*AB22)</f>
        <v/>
      </c>
      <c r="AC261" s="1062" t="str">
        <f>IF(A261=AC16,D261,"")</f>
        <v/>
      </c>
      <c r="AD261" s="1079" t="str">
        <f>IF(A261=AC16,C261,"")</f>
        <v/>
      </c>
      <c r="AE261" s="1080" t="str">
        <f>IF(ISTEXT(AC261),AC261,(AC261/AC22)*AE22)</f>
        <v/>
      </c>
      <c r="AF261" s="1062" t="str">
        <f>IF(A261=AF16,D261,"")</f>
        <v/>
      </c>
      <c r="AG261" s="1081" t="str">
        <f>IF(A261=AF16,C261,"")</f>
        <v/>
      </c>
      <c r="AH261" s="1082" t="str">
        <f>IF(ISTEXT(AF261),AF261,(AF261/AF22)*AH22)</f>
        <v/>
      </c>
      <c r="AI261" s="1062" t="str">
        <f>IF(A261=AI16,D261,"")</f>
        <v/>
      </c>
      <c r="AJ261" s="1083" t="str">
        <f>IF(A261=AI16,C261,"")</f>
        <v/>
      </c>
      <c r="AK261" s="1084" t="str">
        <f>IF(ISTEXT(AI261),AI261,(AI261/AI22)*AK22)</f>
        <v/>
      </c>
      <c r="AL261" s="1062" t="str">
        <f>IF(A261=AL16,D261,"")</f>
        <v/>
      </c>
      <c r="AM261" s="1085" t="str">
        <f>IF(A261=AL16,C261,"")</f>
        <v/>
      </c>
      <c r="AN261" s="1086" t="str">
        <f>IF(ISTEXT(AL261),AL261,(AL261/AL22)*AN22)</f>
        <v/>
      </c>
      <c r="AO261" s="1062" t="str">
        <f>IF(A261=AO16,D261,"")</f>
        <v/>
      </c>
      <c r="AP261" s="1087" t="str">
        <f>IF(A261=AO16,C261,"")</f>
        <v/>
      </c>
      <c r="AQ261" s="1088" t="str">
        <f>IF(ISTEXT(AO261),AO261,(AO261/AO22)*AQ22)</f>
        <v/>
      </c>
      <c r="AR261" s="1062" t="str">
        <f>IF(A261=AR16,D261,"")</f>
        <v/>
      </c>
      <c r="AS261" s="1089" t="str">
        <f>IF(A261=AR16,C261,"")</f>
        <v/>
      </c>
      <c r="AT261" s="1090" t="str">
        <f>IF(ISTEXT(AR261),AR261,(AR261/AR22)*AT22)</f>
        <v/>
      </c>
      <c r="AU261" s="1062" t="str">
        <f>IF(A261=AU16,D261,"")</f>
        <v/>
      </c>
      <c r="AV261" s="1091" t="str">
        <f>IF(A261=AU16,C261,"")</f>
        <v/>
      </c>
      <c r="AW261" s="1092" t="str">
        <f>IF(ISTEXT(AU261),AU261,(AU261/AU22)*AW22)</f>
        <v/>
      </c>
    </row>
    <row r="262" spans="1:49" ht="18.75">
      <c r="A262" s="1058"/>
      <c r="B262" s="1352"/>
      <c r="C262" s="1409"/>
      <c r="D262" s="1410"/>
      <c r="E262" s="1062" t="str">
        <f>IF(A262=E16,D262,"")</f>
        <v/>
      </c>
      <c r="F262" s="1063" t="str">
        <f>IF(A262=E16,C262,"")</f>
        <v/>
      </c>
      <c r="G262" s="1064" t="str">
        <f>IF(ISTEXT(E262),E262,(E262/E22)*G22)</f>
        <v/>
      </c>
      <c r="H262" s="1062" t="str">
        <f>IF(A262=H16,D262,"")</f>
        <v/>
      </c>
      <c r="I262" s="1065" t="str">
        <f>IF(A262=H16,C262,"")</f>
        <v/>
      </c>
      <c r="J262" s="1066" t="str">
        <f>IF(ISTEXT(H262),H262,(H262/H22)*J22)</f>
        <v/>
      </c>
      <c r="K262" s="1062" t="str">
        <f>IF(A262=K16,D262,"")</f>
        <v/>
      </c>
      <c r="L262" s="1067" t="str">
        <f>IF(A262=K16,C262,"")</f>
        <v/>
      </c>
      <c r="M262" s="1068" t="str">
        <f>IF(ISTEXT(K262),K262,(K262/K22)*M22)</f>
        <v/>
      </c>
      <c r="N262" s="1062" t="str">
        <f>IF(A262=N16,D262,"")</f>
        <v/>
      </c>
      <c r="O262" s="1069" t="str">
        <f>IF(A262=N16,C262,"")</f>
        <v/>
      </c>
      <c r="P262" s="1070" t="str">
        <f>IF(ISTEXT(N262),N262,(N262/N22)*P22)</f>
        <v/>
      </c>
      <c r="Q262" s="1062" t="str">
        <f>IF(A262=Q16,D262,"")</f>
        <v/>
      </c>
      <c r="R262" s="1071" t="str">
        <f>IF(A262=Q16,C262,"")</f>
        <v/>
      </c>
      <c r="S262" s="1072" t="str">
        <f>IF(ISTEXT(Q262),Q262,(Q262/Q22)*S22)</f>
        <v/>
      </c>
      <c r="T262" s="1062" t="str">
        <f>IF(A262=T16,D262,"")</f>
        <v/>
      </c>
      <c r="U262" s="1073" t="str">
        <f>IF(A262=T16,C262,"")</f>
        <v/>
      </c>
      <c r="V262" s="1074" t="str">
        <f>IF(ISTEXT(T262),T262,(T262/T22)*V22)</f>
        <v/>
      </c>
      <c r="W262" s="1062" t="str">
        <f>IF(A262=W16,D262,"")</f>
        <v/>
      </c>
      <c r="X262" s="1075" t="str">
        <f>IF(A262=W16,C262,"")</f>
        <v/>
      </c>
      <c r="Y262" s="1076" t="str">
        <f>IF(ISTEXT(W262),W262,(W262/W22)*Y22)</f>
        <v/>
      </c>
      <c r="Z262" s="1062" t="str">
        <f>IF(A262=Z16,D262,"")</f>
        <v/>
      </c>
      <c r="AA262" s="1077" t="str">
        <f>IF(A262=Z16,C262,"")</f>
        <v/>
      </c>
      <c r="AB262" s="1078" t="str">
        <f>IF(ISTEXT(Z262),Z262,(Z262/Z22)*AB22)</f>
        <v/>
      </c>
      <c r="AC262" s="1062" t="str">
        <f>IF(A262=AC16,D262,"")</f>
        <v/>
      </c>
      <c r="AD262" s="1079" t="str">
        <f>IF(A262=AC16,C262,"")</f>
        <v/>
      </c>
      <c r="AE262" s="1080" t="str">
        <f>IF(ISTEXT(AC262),AC262,(AC262/AC22)*AE22)</f>
        <v/>
      </c>
      <c r="AF262" s="1062" t="str">
        <f>IF(A262=AF16,D262,"")</f>
        <v/>
      </c>
      <c r="AG262" s="1081" t="str">
        <f>IF(A262=AF16,C262,"")</f>
        <v/>
      </c>
      <c r="AH262" s="1082" t="str">
        <f>IF(ISTEXT(AF262),AF262,(AF262/AF22)*AH22)</f>
        <v/>
      </c>
      <c r="AI262" s="1062" t="str">
        <f>IF(A262=AI16,D262,"")</f>
        <v/>
      </c>
      <c r="AJ262" s="1083" t="str">
        <f>IF(A262=AI16,C262,"")</f>
        <v/>
      </c>
      <c r="AK262" s="1084" t="str">
        <f>IF(ISTEXT(AI262),AI262,(AI262/AI22)*AK22)</f>
        <v/>
      </c>
      <c r="AL262" s="1062" t="str">
        <f>IF(A262=AL16,D262,"")</f>
        <v/>
      </c>
      <c r="AM262" s="1085" t="str">
        <f>IF(A262=AL16,C262,"")</f>
        <v/>
      </c>
      <c r="AN262" s="1086" t="str">
        <f>IF(ISTEXT(AL262),AL262,(AL262/AL22)*AN22)</f>
        <v/>
      </c>
      <c r="AO262" s="1062" t="str">
        <f>IF(A262=AO16,D262,"")</f>
        <v/>
      </c>
      <c r="AP262" s="1087" t="str">
        <f>IF(A262=AO16,C262,"")</f>
        <v/>
      </c>
      <c r="AQ262" s="1088" t="str">
        <f>IF(ISTEXT(AO262),AO262,(AO262/AO22)*AQ22)</f>
        <v/>
      </c>
      <c r="AR262" s="1062" t="str">
        <f>IF(A262=AR16,D262,"")</f>
        <v/>
      </c>
      <c r="AS262" s="1089" t="str">
        <f>IF(A262=AR16,C262,"")</f>
        <v/>
      </c>
      <c r="AT262" s="1090" t="str">
        <f>IF(ISTEXT(AR262),AR262,(AR262/AR22)*AT22)</f>
        <v/>
      </c>
      <c r="AU262" s="1062" t="str">
        <f>IF(A262=AU16,D262,"")</f>
        <v/>
      </c>
      <c r="AV262" s="1091" t="str">
        <f>IF(A262=AU16,C262,"")</f>
        <v/>
      </c>
      <c r="AW262" s="1092" t="str">
        <f>IF(ISTEXT(AU262),AU262,(AU262/AU22)*AW22)</f>
        <v/>
      </c>
    </row>
    <row r="263" spans="1:49" ht="18.75">
      <c r="A263" s="1058"/>
      <c r="B263" s="1352"/>
      <c r="C263" s="1409"/>
      <c r="D263" s="1410"/>
      <c r="E263" s="1062" t="str">
        <f>IF(A263=E16,D263,"")</f>
        <v/>
      </c>
      <c r="F263" s="1063" t="str">
        <f>IF(A263=E16,C263,"")</f>
        <v/>
      </c>
      <c r="G263" s="1064" t="str">
        <f>IF(ISTEXT(E263),E263,(E263/E22)*G22)</f>
        <v/>
      </c>
      <c r="H263" s="1062" t="str">
        <f>IF(A263=H16,D263,"")</f>
        <v/>
      </c>
      <c r="I263" s="1065" t="str">
        <f>IF(A263=H16,C263,"")</f>
        <v/>
      </c>
      <c r="J263" s="1066" t="str">
        <f>IF(ISTEXT(H263),H263,(H263/H22)*J22)</f>
        <v/>
      </c>
      <c r="K263" s="1062" t="str">
        <f>IF(A263=K16,D263,"")</f>
        <v/>
      </c>
      <c r="L263" s="1067" t="str">
        <f>IF(A263=K16,C263,"")</f>
        <v/>
      </c>
      <c r="M263" s="1068" t="str">
        <f>IF(ISTEXT(K263),K263,(K263/K22)*M22)</f>
        <v/>
      </c>
      <c r="N263" s="1062" t="str">
        <f>IF(A263=N16,D263,"")</f>
        <v/>
      </c>
      <c r="O263" s="1069" t="str">
        <f>IF(A263=N16,C263,"")</f>
        <v/>
      </c>
      <c r="P263" s="1070" t="str">
        <f>IF(ISTEXT(N263),N263,(N263/N22)*P22)</f>
        <v/>
      </c>
      <c r="Q263" s="1062" t="str">
        <f>IF(A263=Q16,D263,"")</f>
        <v/>
      </c>
      <c r="R263" s="1071" t="str">
        <f>IF(A263=Q16,C263,"")</f>
        <v/>
      </c>
      <c r="S263" s="1072" t="str">
        <f>IF(ISTEXT(Q263),Q263,(Q263/Q22)*S22)</f>
        <v/>
      </c>
      <c r="T263" s="1062" t="str">
        <f>IF(A263=T16,D263,"")</f>
        <v/>
      </c>
      <c r="U263" s="1073" t="str">
        <f>IF(A263=T16,C263,"")</f>
        <v/>
      </c>
      <c r="V263" s="1074" t="str">
        <f>IF(ISTEXT(T263),T263,(T263/T22)*V22)</f>
        <v/>
      </c>
      <c r="W263" s="1062" t="str">
        <f>IF(A263=W16,D263,"")</f>
        <v/>
      </c>
      <c r="X263" s="1075" t="str">
        <f>IF(A263=W16,C263,"")</f>
        <v/>
      </c>
      <c r="Y263" s="1076" t="str">
        <f>IF(ISTEXT(W263),W263,(W263/W22)*Y22)</f>
        <v/>
      </c>
      <c r="Z263" s="1062" t="str">
        <f>IF(A263=Z16,D263,"")</f>
        <v/>
      </c>
      <c r="AA263" s="1077" t="str">
        <f>IF(A263=Z16,C263,"")</f>
        <v/>
      </c>
      <c r="AB263" s="1078" t="str">
        <f>IF(ISTEXT(Z263),Z263,(Z263/Z22)*AB22)</f>
        <v/>
      </c>
      <c r="AC263" s="1062" t="str">
        <f>IF(A263=AC16,D263,"")</f>
        <v/>
      </c>
      <c r="AD263" s="1079" t="str">
        <f>IF(A263=AC16,C263,"")</f>
        <v/>
      </c>
      <c r="AE263" s="1080" t="str">
        <f>IF(ISTEXT(AC263),AC263,(AC263/AC22)*AE22)</f>
        <v/>
      </c>
      <c r="AF263" s="1062" t="str">
        <f>IF(A263=AF16,D263,"")</f>
        <v/>
      </c>
      <c r="AG263" s="1081" t="str">
        <f>IF(A263=AF16,C263,"")</f>
        <v/>
      </c>
      <c r="AH263" s="1082" t="str">
        <f>IF(ISTEXT(AF263),AF263,(AF263/AF22)*AH22)</f>
        <v/>
      </c>
      <c r="AI263" s="1062" t="str">
        <f>IF(A263=AI16,D263,"")</f>
        <v/>
      </c>
      <c r="AJ263" s="1083" t="str">
        <f>IF(A263=AI16,C263,"")</f>
        <v/>
      </c>
      <c r="AK263" s="1084" t="str">
        <f>IF(ISTEXT(AI263),AI263,(AI263/AI22)*AK22)</f>
        <v/>
      </c>
      <c r="AL263" s="1062" t="str">
        <f>IF(A263=AL16,D263,"")</f>
        <v/>
      </c>
      <c r="AM263" s="1085" t="str">
        <f>IF(A263=AL16,C263,"")</f>
        <v/>
      </c>
      <c r="AN263" s="1086" t="str">
        <f>IF(ISTEXT(AL263),AL263,(AL263/AL22)*AN22)</f>
        <v/>
      </c>
      <c r="AO263" s="1062" t="str">
        <f>IF(A263=AO16,D263,"")</f>
        <v/>
      </c>
      <c r="AP263" s="1087" t="str">
        <f>IF(A263=AO16,C263,"")</f>
        <v/>
      </c>
      <c r="AQ263" s="1088" t="str">
        <f>IF(ISTEXT(AO263),AO263,(AO263/AO22)*AQ22)</f>
        <v/>
      </c>
      <c r="AR263" s="1062" t="str">
        <f>IF(A263=AR16,D263,"")</f>
        <v/>
      </c>
      <c r="AS263" s="1089" t="str">
        <f>IF(A263=AR16,C263,"")</f>
        <v/>
      </c>
      <c r="AT263" s="1090" t="str">
        <f>IF(ISTEXT(AR263),AR263,(AR263/AR22)*AT22)</f>
        <v/>
      </c>
      <c r="AU263" s="1062" t="str">
        <f>IF(A263=AU16,D263,"")</f>
        <v/>
      </c>
      <c r="AV263" s="1091" t="str">
        <f>IF(A263=AU16,C263,"")</f>
        <v/>
      </c>
      <c r="AW263" s="1092" t="str">
        <f>IF(ISTEXT(AU263),AU263,(AU263/AU22)*AW22)</f>
        <v/>
      </c>
    </row>
    <row r="264" spans="1:49" ht="18.75">
      <c r="A264" s="1058"/>
      <c r="B264" s="1352"/>
      <c r="C264" s="1409"/>
      <c r="D264" s="1410"/>
      <c r="E264" s="1062" t="str">
        <f>IF(A264=E16,D264,"")</f>
        <v/>
      </c>
      <c r="F264" s="1063" t="str">
        <f>IF(A264=E16,C264,"")</f>
        <v/>
      </c>
      <c r="G264" s="1064" t="str">
        <f>IF(ISTEXT(E264),E264,(E264/E22)*G22)</f>
        <v/>
      </c>
      <c r="H264" s="1062" t="str">
        <f>IF(A264=H16,D264,"")</f>
        <v/>
      </c>
      <c r="I264" s="1065" t="str">
        <f>IF(A264=H16,C264,"")</f>
        <v/>
      </c>
      <c r="J264" s="1066" t="str">
        <f>IF(ISTEXT(H264),H264,(H264/H22)*J22)</f>
        <v/>
      </c>
      <c r="K264" s="1062" t="str">
        <f>IF(A264=K16,D264,"")</f>
        <v/>
      </c>
      <c r="L264" s="1067" t="str">
        <f>IF(A264=K16,C264,"")</f>
        <v/>
      </c>
      <c r="M264" s="1068" t="str">
        <f>IF(ISTEXT(K264),K264,(K264/K22)*M22)</f>
        <v/>
      </c>
      <c r="N264" s="1062" t="str">
        <f>IF(A264=N16,D264,"")</f>
        <v/>
      </c>
      <c r="O264" s="1069" t="str">
        <f>IF(A264=N16,C264,"")</f>
        <v/>
      </c>
      <c r="P264" s="1070" t="str">
        <f>IF(ISTEXT(N264),N264,(N264/N22)*P22)</f>
        <v/>
      </c>
      <c r="Q264" s="1062" t="str">
        <f>IF(A264=Q16,D264,"")</f>
        <v/>
      </c>
      <c r="R264" s="1071" t="str">
        <f>IF(A264=Q16,C264,"")</f>
        <v/>
      </c>
      <c r="S264" s="1072" t="str">
        <f>IF(ISTEXT(Q264),Q264,(Q264/Q22)*S22)</f>
        <v/>
      </c>
      <c r="T264" s="1062" t="str">
        <f>IF(A264=T16,D264,"")</f>
        <v/>
      </c>
      <c r="U264" s="1073" t="str">
        <f>IF(A264=T16,C264,"")</f>
        <v/>
      </c>
      <c r="V264" s="1074" t="str">
        <f>IF(ISTEXT(T264),T264,(T264/T22)*V22)</f>
        <v/>
      </c>
      <c r="W264" s="1062" t="str">
        <f>IF(A264=W16,D264,"")</f>
        <v/>
      </c>
      <c r="X264" s="1075" t="str">
        <f>IF(A264=W16,C264,"")</f>
        <v/>
      </c>
      <c r="Y264" s="1076" t="str">
        <f>IF(ISTEXT(W264),W264,(W264/W22)*Y22)</f>
        <v/>
      </c>
      <c r="Z264" s="1062" t="str">
        <f>IF(A264=Z16,D264,"")</f>
        <v/>
      </c>
      <c r="AA264" s="1077" t="str">
        <f>IF(A264=Z16,C264,"")</f>
        <v/>
      </c>
      <c r="AB264" s="1078" t="str">
        <f>IF(ISTEXT(Z264),Z264,(Z264/Z22)*AB22)</f>
        <v/>
      </c>
      <c r="AC264" s="1062" t="str">
        <f>IF(A264=AC16,D264,"")</f>
        <v/>
      </c>
      <c r="AD264" s="1079" t="str">
        <f>IF(A264=AC16,C264,"")</f>
        <v/>
      </c>
      <c r="AE264" s="1080" t="str">
        <f>IF(ISTEXT(AC264),AC264,(AC264/AC22)*AE22)</f>
        <v/>
      </c>
      <c r="AF264" s="1062" t="str">
        <f>IF(A264=AF16,D264,"")</f>
        <v/>
      </c>
      <c r="AG264" s="1081" t="str">
        <f>IF(A264=AF16,C264,"")</f>
        <v/>
      </c>
      <c r="AH264" s="1082" t="str">
        <f>IF(ISTEXT(AF264),AF264,(AF264/AF22)*AH22)</f>
        <v/>
      </c>
      <c r="AI264" s="1062" t="str">
        <f>IF(A264=AI16,D264,"")</f>
        <v/>
      </c>
      <c r="AJ264" s="1083" t="str">
        <f>IF(A264=AI16,C264,"")</f>
        <v/>
      </c>
      <c r="AK264" s="1084" t="str">
        <f>IF(ISTEXT(AI264),AI264,(AI264/AI22)*AK22)</f>
        <v/>
      </c>
      <c r="AL264" s="1062" t="str">
        <f>IF(A264=AL16,D264,"")</f>
        <v/>
      </c>
      <c r="AM264" s="1085" t="str">
        <f>IF(A264=AL16,C264,"")</f>
        <v/>
      </c>
      <c r="AN264" s="1086" t="str">
        <f>IF(ISTEXT(AL264),AL264,(AL264/AL22)*AN22)</f>
        <v/>
      </c>
      <c r="AO264" s="1062" t="str">
        <f>IF(A264=AO16,D264,"")</f>
        <v/>
      </c>
      <c r="AP264" s="1087" t="str">
        <f>IF(A264=AO16,C264,"")</f>
        <v/>
      </c>
      <c r="AQ264" s="1088" t="str">
        <f>IF(ISTEXT(AO264),AO264,(AO264/AO22)*AQ22)</f>
        <v/>
      </c>
      <c r="AR264" s="1062" t="str">
        <f>IF(A264=AR16,D264,"")</f>
        <v/>
      </c>
      <c r="AS264" s="1089" t="str">
        <f>IF(A264=AR16,C264,"")</f>
        <v/>
      </c>
      <c r="AT264" s="1090" t="str">
        <f>IF(ISTEXT(AR264),AR264,(AR264/AR22)*AT22)</f>
        <v/>
      </c>
      <c r="AU264" s="1062" t="str">
        <f>IF(A264=AU16,D264,"")</f>
        <v/>
      </c>
      <c r="AV264" s="1091" t="str">
        <f>IF(A264=AU16,C264,"")</f>
        <v/>
      </c>
      <c r="AW264" s="1092" t="str">
        <f>IF(ISTEXT(AU264),AU264,(AU264/AU22)*AW22)</f>
        <v/>
      </c>
    </row>
    <row r="265" spans="1:49" ht="18.75">
      <c r="A265" s="1058"/>
      <c r="B265" s="1352"/>
      <c r="C265" s="1409"/>
      <c r="D265" s="1410"/>
      <c r="E265" s="1062" t="str">
        <f>IF(A265=E16,D265,"")</f>
        <v/>
      </c>
      <c r="F265" s="1063" t="str">
        <f>IF(A265=E16,C265,"")</f>
        <v/>
      </c>
      <c r="G265" s="1064" t="str">
        <f>IF(ISTEXT(E265),E265,(E265/E22)*G22)</f>
        <v/>
      </c>
      <c r="H265" s="1062" t="str">
        <f>IF(A265=H16,D265,"")</f>
        <v/>
      </c>
      <c r="I265" s="1065" t="str">
        <f>IF(A265=H16,C265,"")</f>
        <v/>
      </c>
      <c r="J265" s="1066" t="str">
        <f>IF(ISTEXT(H265),H265,(H265/H22)*J22)</f>
        <v/>
      </c>
      <c r="K265" s="1062" t="str">
        <f>IF(A265=K16,D265,"")</f>
        <v/>
      </c>
      <c r="L265" s="1067" t="str">
        <f>IF(A265=K16,C265,"")</f>
        <v/>
      </c>
      <c r="M265" s="1068" t="str">
        <f>IF(ISTEXT(K265),K265,(K265/K22)*M22)</f>
        <v/>
      </c>
      <c r="N265" s="1062" t="str">
        <f>IF(A265=N16,D265,"")</f>
        <v/>
      </c>
      <c r="O265" s="1069" t="str">
        <f>IF(A265=N16,C265,"")</f>
        <v/>
      </c>
      <c r="P265" s="1070" t="str">
        <f>IF(ISTEXT(N265),N265,(N265/N22)*P22)</f>
        <v/>
      </c>
      <c r="Q265" s="1062" t="str">
        <f>IF(A265=Q16,D265,"")</f>
        <v/>
      </c>
      <c r="R265" s="1071" t="str">
        <f>IF(A265=Q16,C265,"")</f>
        <v/>
      </c>
      <c r="S265" s="1072" t="str">
        <f>IF(ISTEXT(Q265),Q265,(Q265/Q22)*S22)</f>
        <v/>
      </c>
      <c r="T265" s="1062" t="str">
        <f>IF(A265=T16,D265,"")</f>
        <v/>
      </c>
      <c r="U265" s="1073" t="str">
        <f>IF(A265=T16,C265,"")</f>
        <v/>
      </c>
      <c r="V265" s="1074" t="str">
        <f>IF(ISTEXT(T265),T265,(T265/T22)*V22)</f>
        <v/>
      </c>
      <c r="W265" s="1062" t="str">
        <f>IF(A265=W16,D265,"")</f>
        <v/>
      </c>
      <c r="X265" s="1075" t="str">
        <f>IF(A265=W16,C265,"")</f>
        <v/>
      </c>
      <c r="Y265" s="1076" t="str">
        <f>IF(ISTEXT(W265),W265,(W265/W22)*Y22)</f>
        <v/>
      </c>
      <c r="Z265" s="1062" t="str">
        <f>IF(A265=Z16,D265,"")</f>
        <v/>
      </c>
      <c r="AA265" s="1077" t="str">
        <f>IF(A265=Z16,C265,"")</f>
        <v/>
      </c>
      <c r="AB265" s="1078" t="str">
        <f>IF(ISTEXT(Z265),Z265,(Z265/Z22)*AB22)</f>
        <v/>
      </c>
      <c r="AC265" s="1062" t="str">
        <f>IF(A265=AC16,D265,"")</f>
        <v/>
      </c>
      <c r="AD265" s="1079" t="str">
        <f>IF(A265=AC16,C265,"")</f>
        <v/>
      </c>
      <c r="AE265" s="1080" t="str">
        <f>IF(ISTEXT(AC265),AC265,(AC265/AC22)*AE22)</f>
        <v/>
      </c>
      <c r="AF265" s="1062" t="str">
        <f>IF(A265=AF16,D265,"")</f>
        <v/>
      </c>
      <c r="AG265" s="1081" t="str">
        <f>IF(A265=AF16,C265,"")</f>
        <v/>
      </c>
      <c r="AH265" s="1082" t="str">
        <f>IF(ISTEXT(AF265),AF265,(AF265/AF22)*AH22)</f>
        <v/>
      </c>
      <c r="AI265" s="1062" t="str">
        <f>IF(A265=AI16,D265,"")</f>
        <v/>
      </c>
      <c r="AJ265" s="1083" t="str">
        <f>IF(A265=AI16,C265,"")</f>
        <v/>
      </c>
      <c r="AK265" s="1084" t="str">
        <f>IF(ISTEXT(AI265),AI265,(AI265/AI22)*AK22)</f>
        <v/>
      </c>
      <c r="AL265" s="1062" t="str">
        <f>IF(A265=AL16,D265,"")</f>
        <v/>
      </c>
      <c r="AM265" s="1085" t="str">
        <f>IF(A265=AL16,C265,"")</f>
        <v/>
      </c>
      <c r="AN265" s="1086" t="str">
        <f>IF(ISTEXT(AL265),AL265,(AL265/AL22)*AN22)</f>
        <v/>
      </c>
      <c r="AO265" s="1062" t="str">
        <f>IF(A265=AO16,D265,"")</f>
        <v/>
      </c>
      <c r="AP265" s="1087" t="str">
        <f>IF(A265=AO16,C265,"")</f>
        <v/>
      </c>
      <c r="AQ265" s="1088" t="str">
        <f>IF(ISTEXT(AO265),AO265,(AO265/AO22)*AQ22)</f>
        <v/>
      </c>
      <c r="AR265" s="1062" t="str">
        <f>IF(A265=AR16,D265,"")</f>
        <v/>
      </c>
      <c r="AS265" s="1089" t="str">
        <f>IF(A265=AR16,C265,"")</f>
        <v/>
      </c>
      <c r="AT265" s="1090" t="str">
        <f>IF(ISTEXT(AR265),AR265,(AR265/AR22)*AT22)</f>
        <v/>
      </c>
      <c r="AU265" s="1062" t="str">
        <f>IF(A265=AU16,D265,"")</f>
        <v/>
      </c>
      <c r="AV265" s="1091" t="str">
        <f>IF(A265=AU16,C265,"")</f>
        <v/>
      </c>
      <c r="AW265" s="1092" t="str">
        <f>IF(ISTEXT(AU265),AU265,(AU265/AU22)*AW22)</f>
        <v/>
      </c>
    </row>
    <row r="266" spans="1:49" ht="18.75">
      <c r="A266" s="1058"/>
      <c r="B266" s="1352"/>
      <c r="C266" s="1409"/>
      <c r="D266" s="1410"/>
      <c r="E266" s="1062" t="str">
        <f>IF(A266=E16,D266,"")</f>
        <v/>
      </c>
      <c r="F266" s="1063" t="str">
        <f>IF(A266=E16,C266,"")</f>
        <v/>
      </c>
      <c r="G266" s="1064" t="str">
        <f>IF(ISTEXT(E266),E266,(E266/E22)*G22)</f>
        <v/>
      </c>
      <c r="H266" s="1062" t="str">
        <f>IF(A266=H16,D266,"")</f>
        <v/>
      </c>
      <c r="I266" s="1065" t="str">
        <f>IF(A266=H16,C266,"")</f>
        <v/>
      </c>
      <c r="J266" s="1066" t="str">
        <f>IF(ISTEXT(H266),H266,(H266/H22)*J22)</f>
        <v/>
      </c>
      <c r="K266" s="1062" t="str">
        <f>IF(A266=K16,D266,"")</f>
        <v/>
      </c>
      <c r="L266" s="1067" t="str">
        <f>IF(A266=K16,C266,"")</f>
        <v/>
      </c>
      <c r="M266" s="1068" t="str">
        <f>IF(ISTEXT(K266),K266,(K266/K22)*M22)</f>
        <v/>
      </c>
      <c r="N266" s="1062" t="str">
        <f>IF(A266=N16,D266,"")</f>
        <v/>
      </c>
      <c r="O266" s="1069" t="str">
        <f>IF(A266=N16,C266,"")</f>
        <v/>
      </c>
      <c r="P266" s="1070" t="str">
        <f>IF(ISTEXT(N266),N266,(N266/N22)*P22)</f>
        <v/>
      </c>
      <c r="Q266" s="1062" t="str">
        <f>IF(A266=Q16,D266,"")</f>
        <v/>
      </c>
      <c r="R266" s="1071" t="str">
        <f>IF(A266=Q16,C266,"")</f>
        <v/>
      </c>
      <c r="S266" s="1072" t="str">
        <f>IF(ISTEXT(Q266),Q266,(Q266/Q22)*S22)</f>
        <v/>
      </c>
      <c r="T266" s="1062" t="str">
        <f>IF(A266=T16,D266,"")</f>
        <v/>
      </c>
      <c r="U266" s="1073" t="str">
        <f>IF(A266=T16,C266,"")</f>
        <v/>
      </c>
      <c r="V266" s="1074" t="str">
        <f>IF(ISTEXT(T266),T266,(T266/T22)*V22)</f>
        <v/>
      </c>
      <c r="W266" s="1062" t="str">
        <f>IF(A266=W16,D266,"")</f>
        <v/>
      </c>
      <c r="X266" s="1075" t="str">
        <f>IF(A266=W16,C266,"")</f>
        <v/>
      </c>
      <c r="Y266" s="1076" t="str">
        <f>IF(ISTEXT(W266),W266,(W266/W22)*Y22)</f>
        <v/>
      </c>
      <c r="Z266" s="1062" t="str">
        <f>IF(A266=Z16,D266,"")</f>
        <v/>
      </c>
      <c r="AA266" s="1077" t="str">
        <f>IF(A266=Z16,C266,"")</f>
        <v/>
      </c>
      <c r="AB266" s="1078" t="str">
        <f>IF(ISTEXT(Z266),Z266,(Z266/Z22)*AB22)</f>
        <v/>
      </c>
      <c r="AC266" s="1062" t="str">
        <f>IF(A266=AC16,D266,"")</f>
        <v/>
      </c>
      <c r="AD266" s="1079" t="str">
        <f>IF(A266=AC16,C266,"")</f>
        <v/>
      </c>
      <c r="AE266" s="1080" t="str">
        <f>IF(ISTEXT(AC266),AC266,(AC266/AC22)*AE22)</f>
        <v/>
      </c>
      <c r="AF266" s="1062" t="str">
        <f>IF(A266=AF16,D266,"")</f>
        <v/>
      </c>
      <c r="AG266" s="1081" t="str">
        <f>IF(A266=AF16,C266,"")</f>
        <v/>
      </c>
      <c r="AH266" s="1082" t="str">
        <f>IF(ISTEXT(AF266),AF266,(AF266/AF22)*AH22)</f>
        <v/>
      </c>
      <c r="AI266" s="1062" t="str">
        <f>IF(A266=AI16,D266,"")</f>
        <v/>
      </c>
      <c r="AJ266" s="1083" t="str">
        <f>IF(A266=AI16,C266,"")</f>
        <v/>
      </c>
      <c r="AK266" s="1084" t="str">
        <f>IF(ISTEXT(AI266),AI266,(AI266/AI22)*AK22)</f>
        <v/>
      </c>
      <c r="AL266" s="1062" t="str">
        <f>IF(A266=AL16,D266,"")</f>
        <v/>
      </c>
      <c r="AM266" s="1085" t="str">
        <f>IF(A266=AL16,C266,"")</f>
        <v/>
      </c>
      <c r="AN266" s="1086" t="str">
        <f>IF(ISTEXT(AL266),AL266,(AL266/AL22)*AN22)</f>
        <v/>
      </c>
      <c r="AO266" s="1062" t="str">
        <f>IF(A266=AO16,D266,"")</f>
        <v/>
      </c>
      <c r="AP266" s="1087" t="str">
        <f>IF(A266=AO16,C266,"")</f>
        <v/>
      </c>
      <c r="AQ266" s="1088" t="str">
        <f>IF(ISTEXT(AO266),AO266,(AO266/AO22)*AQ22)</f>
        <v/>
      </c>
      <c r="AR266" s="1062" t="str">
        <f>IF(A266=AR16,D266,"")</f>
        <v/>
      </c>
      <c r="AS266" s="1089" t="str">
        <f>IF(A266=AR16,C266,"")</f>
        <v/>
      </c>
      <c r="AT266" s="1090" t="str">
        <f>IF(ISTEXT(AR266),AR266,(AR266/AR22)*AT22)</f>
        <v/>
      </c>
      <c r="AU266" s="1062" t="str">
        <f>IF(A266=AU16,D266,"")</f>
        <v/>
      </c>
      <c r="AV266" s="1091" t="str">
        <f>IF(A266=AU16,C266,"")</f>
        <v/>
      </c>
      <c r="AW266" s="1092" t="str">
        <f>IF(ISTEXT(AU266),AU266,(AU266/AU22)*AW22)</f>
        <v/>
      </c>
    </row>
    <row r="267" spans="1:49" ht="18.75">
      <c r="A267" s="1058"/>
      <c r="B267" s="1352"/>
      <c r="C267" s="1409"/>
      <c r="D267" s="1410"/>
      <c r="E267" s="1062" t="str">
        <f>IF(A267=E16,D267,"")</f>
        <v/>
      </c>
      <c r="F267" s="1063" t="str">
        <f>IF(A267=E16,C267,"")</f>
        <v/>
      </c>
      <c r="G267" s="1064" t="str">
        <f>IF(ISTEXT(E267),E267,(E267/E22)*G22)</f>
        <v/>
      </c>
      <c r="H267" s="1062" t="str">
        <f>IF(A267=H16,D267,"")</f>
        <v/>
      </c>
      <c r="I267" s="1065" t="str">
        <f>IF(A267=H16,C267,"")</f>
        <v/>
      </c>
      <c r="J267" s="1066" t="str">
        <f>IF(ISTEXT(H267),H267,(H267/H22)*J22)</f>
        <v/>
      </c>
      <c r="K267" s="1062" t="str">
        <f>IF(A267=K16,D267,"")</f>
        <v/>
      </c>
      <c r="L267" s="1067" t="str">
        <f>IF(A267=K16,C267,"")</f>
        <v/>
      </c>
      <c r="M267" s="1068" t="str">
        <f>IF(ISTEXT(K267),K267,(K267/K22)*M22)</f>
        <v/>
      </c>
      <c r="N267" s="1062" t="str">
        <f>IF(A267=N16,D267,"")</f>
        <v/>
      </c>
      <c r="O267" s="1069" t="str">
        <f>IF(A267=N16,C267,"")</f>
        <v/>
      </c>
      <c r="P267" s="1070" t="str">
        <f>IF(ISTEXT(N267),N267,(N267/N22)*P22)</f>
        <v/>
      </c>
      <c r="Q267" s="1062" t="str">
        <f>IF(A267=Q16,D267,"")</f>
        <v/>
      </c>
      <c r="R267" s="1071" t="str">
        <f>IF(A267=Q16,C267,"")</f>
        <v/>
      </c>
      <c r="S267" s="1072" t="str">
        <f>IF(ISTEXT(Q267),Q267,(Q267/Q22)*S22)</f>
        <v/>
      </c>
      <c r="T267" s="1062" t="str">
        <f>IF(A267=T16,D267,"")</f>
        <v/>
      </c>
      <c r="U267" s="1073" t="str">
        <f>IF(A267=T16,C267,"")</f>
        <v/>
      </c>
      <c r="V267" s="1074" t="str">
        <f>IF(ISTEXT(T267),T267,(T267/T22)*V22)</f>
        <v/>
      </c>
      <c r="W267" s="1062" t="str">
        <f>IF(A267=W16,D267,"")</f>
        <v/>
      </c>
      <c r="X267" s="1075" t="str">
        <f>IF(A267=W16,C267,"")</f>
        <v/>
      </c>
      <c r="Y267" s="1076" t="str">
        <f>IF(ISTEXT(W267),W267,(W267/W22)*Y22)</f>
        <v/>
      </c>
      <c r="Z267" s="1062" t="str">
        <f>IF(A267=Z16,D267,"")</f>
        <v/>
      </c>
      <c r="AA267" s="1077" t="str">
        <f>IF(A267=Z16,C267,"")</f>
        <v/>
      </c>
      <c r="AB267" s="1078" t="str">
        <f>IF(ISTEXT(Z267),Z267,(Z267/Z22)*AB22)</f>
        <v/>
      </c>
      <c r="AC267" s="1062" t="str">
        <f>IF(A267=AC16,D267,"")</f>
        <v/>
      </c>
      <c r="AD267" s="1079" t="str">
        <f>IF(A267=AC16,C267,"")</f>
        <v/>
      </c>
      <c r="AE267" s="1080" t="str">
        <f>IF(ISTEXT(AC267),AC267,(AC267/AC22)*AE22)</f>
        <v/>
      </c>
      <c r="AF267" s="1062" t="str">
        <f>IF(A267=AF16,D267,"")</f>
        <v/>
      </c>
      <c r="AG267" s="1081" t="str">
        <f>IF(A267=AF16,C267,"")</f>
        <v/>
      </c>
      <c r="AH267" s="1082" t="str">
        <f>IF(ISTEXT(AF267),AF267,(AF267/AF22)*AH22)</f>
        <v/>
      </c>
      <c r="AI267" s="1062" t="str">
        <f>IF(A267=AI16,D267,"")</f>
        <v/>
      </c>
      <c r="AJ267" s="1083" t="str">
        <f>IF(A267=AI16,C267,"")</f>
        <v/>
      </c>
      <c r="AK267" s="1084" t="str">
        <f>IF(ISTEXT(AI267),AI267,(AI267/AI22)*AK22)</f>
        <v/>
      </c>
      <c r="AL267" s="1062" t="str">
        <f>IF(A267=AL16,D267,"")</f>
        <v/>
      </c>
      <c r="AM267" s="1085" t="str">
        <f>IF(A267=AL16,C267,"")</f>
        <v/>
      </c>
      <c r="AN267" s="1086" t="str">
        <f>IF(ISTEXT(AL267),AL267,(AL267/AL22)*AN22)</f>
        <v/>
      </c>
      <c r="AO267" s="1062" t="str">
        <f>IF(A267=AO16,D267,"")</f>
        <v/>
      </c>
      <c r="AP267" s="1087" t="str">
        <f>IF(A267=AO16,C267,"")</f>
        <v/>
      </c>
      <c r="AQ267" s="1088" t="str">
        <f>IF(ISTEXT(AO267),AO267,(AO267/AO22)*AQ22)</f>
        <v/>
      </c>
      <c r="AR267" s="1062" t="str">
        <f>IF(A267=AR16,D267,"")</f>
        <v/>
      </c>
      <c r="AS267" s="1089" t="str">
        <f>IF(A267=AR16,C267,"")</f>
        <v/>
      </c>
      <c r="AT267" s="1090" t="str">
        <f>IF(ISTEXT(AR267),AR267,(AR267/AR22)*AT22)</f>
        <v/>
      </c>
      <c r="AU267" s="1062" t="str">
        <f>IF(A267=AU16,D267,"")</f>
        <v/>
      </c>
      <c r="AV267" s="1091" t="str">
        <f>IF(A267=AU16,C267,"")</f>
        <v/>
      </c>
      <c r="AW267" s="1092" t="str">
        <f>IF(ISTEXT(AU267),AU267,(AU267/AU22)*AW22)</f>
        <v/>
      </c>
    </row>
    <row r="268" spans="1:49" ht="18.75">
      <c r="A268" s="1058"/>
      <c r="B268" s="1352"/>
      <c r="C268" s="1409"/>
      <c r="D268" s="1410"/>
      <c r="E268" s="1062" t="str">
        <f>IF(A268=E16,D268,"")</f>
        <v/>
      </c>
      <c r="F268" s="1063" t="str">
        <f>IF(A268=E16,C268,"")</f>
        <v/>
      </c>
      <c r="G268" s="1064" t="str">
        <f>IF(ISTEXT(E268),E268,(E268/E22)*G22)</f>
        <v/>
      </c>
      <c r="H268" s="1062" t="str">
        <f>IF(A268=H16,D268,"")</f>
        <v/>
      </c>
      <c r="I268" s="1065" t="str">
        <f>IF(A268=H16,C268,"")</f>
        <v/>
      </c>
      <c r="J268" s="1066" t="str">
        <f>IF(ISTEXT(H268),H268,(H268/H22)*J22)</f>
        <v/>
      </c>
      <c r="K268" s="1062" t="str">
        <f>IF(A268=K16,D268,"")</f>
        <v/>
      </c>
      <c r="L268" s="1067" t="str">
        <f>IF(A268=K16,C268,"")</f>
        <v/>
      </c>
      <c r="M268" s="1068" t="str">
        <f>IF(ISTEXT(K268),K268,(K268/K22)*M22)</f>
        <v/>
      </c>
      <c r="N268" s="1062" t="str">
        <f>IF(A268=N16,D268,"")</f>
        <v/>
      </c>
      <c r="O268" s="1069" t="str">
        <f>IF(A268=N16,C268,"")</f>
        <v/>
      </c>
      <c r="P268" s="1070" t="str">
        <f>IF(ISTEXT(N268),N268,(N268/N22)*P22)</f>
        <v/>
      </c>
      <c r="Q268" s="1062" t="str">
        <f>IF(A268=Q16,D268,"")</f>
        <v/>
      </c>
      <c r="R268" s="1071" t="str">
        <f>IF(A268=Q16,C268,"")</f>
        <v/>
      </c>
      <c r="S268" s="1072" t="str">
        <f>IF(ISTEXT(Q268),Q268,(Q268/Q22)*S22)</f>
        <v/>
      </c>
      <c r="T268" s="1062" t="str">
        <f>IF(A268=T16,D268,"")</f>
        <v/>
      </c>
      <c r="U268" s="1073" t="str">
        <f>IF(A268=T16,C268,"")</f>
        <v/>
      </c>
      <c r="V268" s="1074" t="str">
        <f>IF(ISTEXT(T268),T268,(T268/T22)*V22)</f>
        <v/>
      </c>
      <c r="W268" s="1062" t="str">
        <f>IF(A268=W16,D268,"")</f>
        <v/>
      </c>
      <c r="X268" s="1075" t="str">
        <f>IF(A268=W16,C268,"")</f>
        <v/>
      </c>
      <c r="Y268" s="1076" t="str">
        <f>IF(ISTEXT(W268),W268,(W268/W22)*Y22)</f>
        <v/>
      </c>
      <c r="Z268" s="1062" t="str">
        <f>IF(A268=Z16,D268,"")</f>
        <v/>
      </c>
      <c r="AA268" s="1077" t="str">
        <f>IF(A268=Z16,C268,"")</f>
        <v/>
      </c>
      <c r="AB268" s="1078" t="str">
        <f>IF(ISTEXT(Z268),Z268,(Z268/Z22)*AB22)</f>
        <v/>
      </c>
      <c r="AC268" s="1062" t="str">
        <f>IF(A268=AC16,D268,"")</f>
        <v/>
      </c>
      <c r="AD268" s="1079" t="str">
        <f>IF(A268=AC16,C268,"")</f>
        <v/>
      </c>
      <c r="AE268" s="1080" t="str">
        <f>IF(ISTEXT(AC268),AC268,(AC268/AC22)*AE22)</f>
        <v/>
      </c>
      <c r="AF268" s="1062" t="str">
        <f>IF(A268=AF16,D268,"")</f>
        <v/>
      </c>
      <c r="AG268" s="1081" t="str">
        <f>IF(A268=AF16,C268,"")</f>
        <v/>
      </c>
      <c r="AH268" s="1082" t="str">
        <f>IF(ISTEXT(AF268),AF268,(AF268/AF22)*AH22)</f>
        <v/>
      </c>
      <c r="AI268" s="1062" t="str">
        <f>IF(A268=AI16,D268,"")</f>
        <v/>
      </c>
      <c r="AJ268" s="1083" t="str">
        <f>IF(A268=AI16,C268,"")</f>
        <v/>
      </c>
      <c r="AK268" s="1084" t="str">
        <f>IF(ISTEXT(AI268),AI268,(AI268/AI22)*AK22)</f>
        <v/>
      </c>
      <c r="AL268" s="1062" t="str">
        <f>IF(A268=AL16,D268,"")</f>
        <v/>
      </c>
      <c r="AM268" s="1085" t="str">
        <f>IF(A268=AL16,C268,"")</f>
        <v/>
      </c>
      <c r="AN268" s="1086" t="str">
        <f>IF(ISTEXT(AL268),AL268,(AL268/AL22)*AN22)</f>
        <v/>
      </c>
      <c r="AO268" s="1062" t="str">
        <f>IF(A268=AO16,D268,"")</f>
        <v/>
      </c>
      <c r="AP268" s="1087" t="str">
        <f>IF(A268=AO16,C268,"")</f>
        <v/>
      </c>
      <c r="AQ268" s="1088" t="str">
        <f>IF(ISTEXT(AO268),AO268,(AO268/AO22)*AQ22)</f>
        <v/>
      </c>
      <c r="AR268" s="1062" t="str">
        <f>IF(A268=AR16,D268,"")</f>
        <v/>
      </c>
      <c r="AS268" s="1089" t="str">
        <f>IF(A268=AR16,C268,"")</f>
        <v/>
      </c>
      <c r="AT268" s="1090" t="str">
        <f>IF(ISTEXT(AR268),AR268,(AR268/AR22)*AT22)</f>
        <v/>
      </c>
      <c r="AU268" s="1062" t="str">
        <f>IF(A268=AU16,D268,"")</f>
        <v/>
      </c>
      <c r="AV268" s="1091" t="str">
        <f>IF(A268=AU16,C268,"")</f>
        <v/>
      </c>
      <c r="AW268" s="1092" t="str">
        <f>IF(ISTEXT(AU268),AU268,(AU268/AU22)*AW22)</f>
        <v/>
      </c>
    </row>
    <row r="269" spans="1:49" ht="18.75">
      <c r="A269" s="1058"/>
      <c r="B269" s="1352"/>
      <c r="C269" s="1409"/>
      <c r="D269" s="1410"/>
      <c r="E269" s="1062" t="str">
        <f>IF(A269=E16,D269,"")</f>
        <v/>
      </c>
      <c r="F269" s="1063" t="str">
        <f>IF(A269=E16,C269,"")</f>
        <v/>
      </c>
      <c r="G269" s="1064" t="str">
        <f>IF(ISTEXT(E269),E269,(E269/E22)*G22)</f>
        <v/>
      </c>
      <c r="H269" s="1062" t="str">
        <f>IF(A269=H16,D269,"")</f>
        <v/>
      </c>
      <c r="I269" s="1065" t="str">
        <f>IF(A269=H16,C269,"")</f>
        <v/>
      </c>
      <c r="J269" s="1066" t="str">
        <f>IF(ISTEXT(H269),H269,(H269/H22)*J22)</f>
        <v/>
      </c>
      <c r="K269" s="1062" t="str">
        <f>IF(A269=K16,D269,"")</f>
        <v/>
      </c>
      <c r="L269" s="1067" t="str">
        <f>IF(A269=K16,C269,"")</f>
        <v/>
      </c>
      <c r="M269" s="1068" t="str">
        <f>IF(ISTEXT(K269),K269,(K269/K22)*M22)</f>
        <v/>
      </c>
      <c r="N269" s="1062" t="str">
        <f>IF(A269=N16,D269,"")</f>
        <v/>
      </c>
      <c r="O269" s="1069" t="str">
        <f>IF(A269=N16,C269,"")</f>
        <v/>
      </c>
      <c r="P269" s="1070" t="str">
        <f>IF(ISTEXT(N269),N269,(N269/N22)*P22)</f>
        <v/>
      </c>
      <c r="Q269" s="1062" t="str">
        <f>IF(A269=Q16,D269,"")</f>
        <v/>
      </c>
      <c r="R269" s="1071" t="str">
        <f>IF(A269=Q16,C269,"")</f>
        <v/>
      </c>
      <c r="S269" s="1072" t="str">
        <f>IF(ISTEXT(Q269),Q269,(Q269/Q22)*S22)</f>
        <v/>
      </c>
      <c r="T269" s="1062" t="str">
        <f>IF(A269=T16,D269,"")</f>
        <v/>
      </c>
      <c r="U269" s="1073" t="str">
        <f>IF(A269=T16,C269,"")</f>
        <v/>
      </c>
      <c r="V269" s="1074" t="str">
        <f>IF(ISTEXT(T269),T269,(T269/T22)*V22)</f>
        <v/>
      </c>
      <c r="W269" s="1062" t="str">
        <f>IF(A269=W16,D269,"")</f>
        <v/>
      </c>
      <c r="X269" s="1075" t="str">
        <f>IF(A269=W16,C269,"")</f>
        <v/>
      </c>
      <c r="Y269" s="1076" t="str">
        <f>IF(ISTEXT(W269),W269,(W269/W22)*Y22)</f>
        <v/>
      </c>
      <c r="Z269" s="1062" t="str">
        <f>IF(A269=Z16,D269,"")</f>
        <v/>
      </c>
      <c r="AA269" s="1077" t="str">
        <f>IF(A269=Z16,C269,"")</f>
        <v/>
      </c>
      <c r="AB269" s="1078" t="str">
        <f>IF(ISTEXT(Z269),Z269,(Z269/Z22)*AB22)</f>
        <v/>
      </c>
      <c r="AC269" s="1062" t="str">
        <f>IF(A269=AC16,D269,"")</f>
        <v/>
      </c>
      <c r="AD269" s="1079" t="str">
        <f>IF(A269=AC16,C269,"")</f>
        <v/>
      </c>
      <c r="AE269" s="1080" t="str">
        <f>IF(ISTEXT(AC269),AC269,(AC269/AC22)*AE22)</f>
        <v/>
      </c>
      <c r="AF269" s="1062" t="str">
        <f>IF(A269=AF16,D269,"")</f>
        <v/>
      </c>
      <c r="AG269" s="1081" t="str">
        <f>IF(A269=AF16,C269,"")</f>
        <v/>
      </c>
      <c r="AH269" s="1082" t="str">
        <f>IF(ISTEXT(AF269),AF269,(AF269/AF22)*AH22)</f>
        <v/>
      </c>
      <c r="AI269" s="1062" t="str">
        <f>IF(A269=AI16,D269,"")</f>
        <v/>
      </c>
      <c r="AJ269" s="1083" t="str">
        <f>IF(A269=AI16,C269,"")</f>
        <v/>
      </c>
      <c r="AK269" s="1084" t="str">
        <f>IF(ISTEXT(AI269),AI269,(AI269/AI22)*AK22)</f>
        <v/>
      </c>
      <c r="AL269" s="1062" t="str">
        <f>IF(A269=AL16,D269,"")</f>
        <v/>
      </c>
      <c r="AM269" s="1085" t="str">
        <f>IF(A269=AL16,C269,"")</f>
        <v/>
      </c>
      <c r="AN269" s="1086" t="str">
        <f>IF(ISTEXT(AL269),AL269,(AL269/AL22)*AN22)</f>
        <v/>
      </c>
      <c r="AO269" s="1062" t="str">
        <f>IF(A269=AO16,D269,"")</f>
        <v/>
      </c>
      <c r="AP269" s="1087" t="str">
        <f>IF(A269=AO16,C269,"")</f>
        <v/>
      </c>
      <c r="AQ269" s="1088" t="str">
        <f>IF(ISTEXT(AO269),AO269,(AO269/AO22)*AQ22)</f>
        <v/>
      </c>
      <c r="AR269" s="1062" t="str">
        <f>IF(A269=AR16,D269,"")</f>
        <v/>
      </c>
      <c r="AS269" s="1089" t="str">
        <f>IF(A269=AR16,C269,"")</f>
        <v/>
      </c>
      <c r="AT269" s="1090" t="str">
        <f>IF(ISTEXT(AR269),AR269,(AR269/AR22)*AT22)</f>
        <v/>
      </c>
      <c r="AU269" s="1062" t="str">
        <f>IF(A269=AU16,D269,"")</f>
        <v/>
      </c>
      <c r="AV269" s="1091" t="str">
        <f>IF(A269=AU16,C269,"")</f>
        <v/>
      </c>
      <c r="AW269" s="1092" t="str">
        <f>IF(ISTEXT(AU269),AU269,(AU269/AU22)*AW22)</f>
        <v/>
      </c>
    </row>
    <row r="270" spans="1:49" ht="18.75">
      <c r="A270" s="1058"/>
      <c r="B270" s="1352"/>
      <c r="C270" s="1409"/>
      <c r="D270" s="1410"/>
      <c r="E270" s="1062" t="str">
        <f>IF(A270=E16,D270,"")</f>
        <v/>
      </c>
      <c r="F270" s="1063" t="str">
        <f>IF(A270=E16,C270,"")</f>
        <v/>
      </c>
      <c r="G270" s="1064" t="str">
        <f>IF(ISTEXT(E270),E270,(E270/E22)*G22)</f>
        <v/>
      </c>
      <c r="H270" s="1062" t="str">
        <f>IF(A270=H16,D270,"")</f>
        <v/>
      </c>
      <c r="I270" s="1065" t="str">
        <f>IF(A270=H16,C270,"")</f>
        <v/>
      </c>
      <c r="J270" s="1066" t="str">
        <f>IF(ISTEXT(H270),H270,(H270/H22)*J22)</f>
        <v/>
      </c>
      <c r="K270" s="1062" t="str">
        <f>IF(A270=K16,D270,"")</f>
        <v/>
      </c>
      <c r="L270" s="1067" t="str">
        <f>IF(A270=K16,C270,"")</f>
        <v/>
      </c>
      <c r="M270" s="1068" t="str">
        <f>IF(ISTEXT(K270),K270,(K270/K22)*M22)</f>
        <v/>
      </c>
      <c r="N270" s="1062" t="str">
        <f>IF(A270=N16,D270,"")</f>
        <v/>
      </c>
      <c r="O270" s="1069" t="str">
        <f>IF(A270=N16,C270,"")</f>
        <v/>
      </c>
      <c r="P270" s="1070" t="str">
        <f>IF(ISTEXT(N270),N270,(N270/N22)*P22)</f>
        <v/>
      </c>
      <c r="Q270" s="1062" t="str">
        <f>IF(A270=Q16,D270,"")</f>
        <v/>
      </c>
      <c r="R270" s="1071" t="str">
        <f>IF(A270=Q16,C270,"")</f>
        <v/>
      </c>
      <c r="S270" s="1072" t="str">
        <f>IF(ISTEXT(Q270),Q270,(Q270/Q22)*S22)</f>
        <v/>
      </c>
      <c r="T270" s="1062" t="str">
        <f>IF(A270=T16,D270,"")</f>
        <v/>
      </c>
      <c r="U270" s="1073" t="str">
        <f>IF(A270=T16,C270,"")</f>
        <v/>
      </c>
      <c r="V270" s="1074" t="str">
        <f>IF(ISTEXT(T270),T270,(T270/T22)*V22)</f>
        <v/>
      </c>
      <c r="W270" s="1062" t="str">
        <f>IF(A270=W16,D270,"")</f>
        <v/>
      </c>
      <c r="X270" s="1075" t="str">
        <f>IF(A270=W16,C270,"")</f>
        <v/>
      </c>
      <c r="Y270" s="1076" t="str">
        <f>IF(ISTEXT(W270),W270,(W270/W22)*Y22)</f>
        <v/>
      </c>
      <c r="Z270" s="1062" t="str">
        <f>IF(A270=Z16,D270,"")</f>
        <v/>
      </c>
      <c r="AA270" s="1077" t="str">
        <f>IF(A270=Z16,C270,"")</f>
        <v/>
      </c>
      <c r="AB270" s="1078" t="str">
        <f>IF(ISTEXT(Z270),Z270,(Z270/Z22)*AB22)</f>
        <v/>
      </c>
      <c r="AC270" s="1062" t="str">
        <f>IF(A270=AC16,D270,"")</f>
        <v/>
      </c>
      <c r="AD270" s="1079" t="str">
        <f>IF(A270=AC16,C270,"")</f>
        <v/>
      </c>
      <c r="AE270" s="1080" t="str">
        <f>IF(ISTEXT(AC270),AC270,(AC270/AC22)*AE22)</f>
        <v/>
      </c>
      <c r="AF270" s="1062" t="str">
        <f>IF(A270=AF16,D270,"")</f>
        <v/>
      </c>
      <c r="AG270" s="1081" t="str">
        <f>IF(A270=AF16,C270,"")</f>
        <v/>
      </c>
      <c r="AH270" s="1082" t="str">
        <f>IF(ISTEXT(AF270),AF270,(AF270/AF22)*AH22)</f>
        <v/>
      </c>
      <c r="AI270" s="1062" t="str">
        <f>IF(A270=AI16,D270,"")</f>
        <v/>
      </c>
      <c r="AJ270" s="1083" t="str">
        <f>IF(A270=AI16,C270,"")</f>
        <v/>
      </c>
      <c r="AK270" s="1084" t="str">
        <f>IF(ISTEXT(AI270),AI270,(AI270/AI22)*AK22)</f>
        <v/>
      </c>
      <c r="AL270" s="1062" t="str">
        <f>IF(A270=AL16,D270,"")</f>
        <v/>
      </c>
      <c r="AM270" s="1085" t="str">
        <f>IF(A270=AL16,C270,"")</f>
        <v/>
      </c>
      <c r="AN270" s="1086" t="str">
        <f>IF(ISTEXT(AL270),AL270,(AL270/AL22)*AN22)</f>
        <v/>
      </c>
      <c r="AO270" s="1062" t="str">
        <f>IF(A270=AO16,D270,"")</f>
        <v/>
      </c>
      <c r="AP270" s="1087" t="str">
        <f>IF(A270=AO16,C270,"")</f>
        <v/>
      </c>
      <c r="AQ270" s="1088" t="str">
        <f>IF(ISTEXT(AO270),AO270,(AO270/AO22)*AQ22)</f>
        <v/>
      </c>
      <c r="AR270" s="1062" t="str">
        <f>IF(A270=AR16,D270,"")</f>
        <v/>
      </c>
      <c r="AS270" s="1089" t="str">
        <f>IF(A270=AR16,C270,"")</f>
        <v/>
      </c>
      <c r="AT270" s="1090" t="str">
        <f>IF(ISTEXT(AR270),AR270,(AR270/AR22)*AT22)</f>
        <v/>
      </c>
      <c r="AU270" s="1062" t="str">
        <f>IF(A270=AU16,D270,"")</f>
        <v/>
      </c>
      <c r="AV270" s="1091" t="str">
        <f>IF(A270=AU16,C270,"")</f>
        <v/>
      </c>
      <c r="AW270" s="1092" t="str">
        <f>IF(ISTEXT(AU270),AU270,(AU270/AU22)*AW22)</f>
        <v/>
      </c>
    </row>
    <row r="271" spans="1:49" ht="18.75">
      <c r="A271" s="1058"/>
      <c r="B271" s="1352"/>
      <c r="C271" s="1409"/>
      <c r="D271" s="1410"/>
      <c r="E271" s="1062" t="str">
        <f>IF(A271=E16,D271,"")</f>
        <v/>
      </c>
      <c r="F271" s="1063" t="str">
        <f>IF(A271=E16,C271,"")</f>
        <v/>
      </c>
      <c r="G271" s="1064" t="str">
        <f>IF(ISTEXT(E271),E271,(E271/E22)*G22)</f>
        <v/>
      </c>
      <c r="H271" s="1062" t="str">
        <f>IF(A271=H16,D271,"")</f>
        <v/>
      </c>
      <c r="I271" s="1065" t="str">
        <f>IF(A271=H16,C271,"")</f>
        <v/>
      </c>
      <c r="J271" s="1066" t="str">
        <f>IF(ISTEXT(H271),H271,(H271/H22)*J22)</f>
        <v/>
      </c>
      <c r="K271" s="1062" t="str">
        <f>IF(A271=K16,D271,"")</f>
        <v/>
      </c>
      <c r="L271" s="1067" t="str">
        <f>IF(A271=K16,C271,"")</f>
        <v/>
      </c>
      <c r="M271" s="1068" t="str">
        <f>IF(ISTEXT(K271),K271,(K271/K22)*M22)</f>
        <v/>
      </c>
      <c r="N271" s="1062" t="str">
        <f>IF(A271=N16,D271,"")</f>
        <v/>
      </c>
      <c r="O271" s="1069" t="str">
        <f>IF(A271=N16,C271,"")</f>
        <v/>
      </c>
      <c r="P271" s="1070" t="str">
        <f>IF(ISTEXT(N271),N271,(N271/N22)*P22)</f>
        <v/>
      </c>
      <c r="Q271" s="1062" t="str">
        <f>IF(A271=Q16,D271,"")</f>
        <v/>
      </c>
      <c r="R271" s="1071" t="str">
        <f>IF(A271=Q16,C271,"")</f>
        <v/>
      </c>
      <c r="S271" s="1072" t="str">
        <f>IF(ISTEXT(Q271),Q271,(Q271/Q22)*S22)</f>
        <v/>
      </c>
      <c r="T271" s="1062" t="str">
        <f>IF(A271=T16,D271,"")</f>
        <v/>
      </c>
      <c r="U271" s="1073" t="str">
        <f>IF(A271=T16,C271,"")</f>
        <v/>
      </c>
      <c r="V271" s="1074" t="str">
        <f>IF(ISTEXT(T271),T271,(T271/T22)*V22)</f>
        <v/>
      </c>
      <c r="W271" s="1062" t="str">
        <f>IF(A271=W16,D271,"")</f>
        <v/>
      </c>
      <c r="X271" s="1075" t="str">
        <f>IF(A271=W16,C271,"")</f>
        <v/>
      </c>
      <c r="Y271" s="1076" t="str">
        <f>IF(ISTEXT(W271),W271,(W271/W22)*Y22)</f>
        <v/>
      </c>
      <c r="Z271" s="1062" t="str">
        <f>IF(A271=Z16,D271,"")</f>
        <v/>
      </c>
      <c r="AA271" s="1077" t="str">
        <f>IF(A271=Z16,C271,"")</f>
        <v/>
      </c>
      <c r="AB271" s="1078" t="str">
        <f>IF(ISTEXT(Z271),Z271,(Z271/Z22)*AB22)</f>
        <v/>
      </c>
      <c r="AC271" s="1062" t="str">
        <f>IF(A271=AC16,D271,"")</f>
        <v/>
      </c>
      <c r="AD271" s="1079" t="str">
        <f>IF(A271=AC16,C271,"")</f>
        <v/>
      </c>
      <c r="AE271" s="1080" t="str">
        <f>IF(ISTEXT(AC271),AC271,(AC271/AC22)*AE22)</f>
        <v/>
      </c>
      <c r="AF271" s="1062" t="str">
        <f>IF(A271=AF16,D271,"")</f>
        <v/>
      </c>
      <c r="AG271" s="1081" t="str">
        <f>IF(A271=AF16,C271,"")</f>
        <v/>
      </c>
      <c r="AH271" s="1082" t="str">
        <f>IF(ISTEXT(AF271),AF271,(AF271/AF22)*AH22)</f>
        <v/>
      </c>
      <c r="AI271" s="1062" t="str">
        <f>IF(A271=AI16,D271,"")</f>
        <v/>
      </c>
      <c r="AJ271" s="1083" t="str">
        <f>IF(A271=AI16,C271,"")</f>
        <v/>
      </c>
      <c r="AK271" s="1084" t="str">
        <f>IF(ISTEXT(AI271),AI271,(AI271/AI22)*AK22)</f>
        <v/>
      </c>
      <c r="AL271" s="1062" t="str">
        <f>IF(A271=AL16,D271,"")</f>
        <v/>
      </c>
      <c r="AM271" s="1085" t="str">
        <f>IF(A271=AL16,C271,"")</f>
        <v/>
      </c>
      <c r="AN271" s="1086" t="str">
        <f>IF(ISTEXT(AL271),AL271,(AL271/AL22)*AN22)</f>
        <v/>
      </c>
      <c r="AO271" s="1062" t="str">
        <f>IF(A271=AO16,D271,"")</f>
        <v/>
      </c>
      <c r="AP271" s="1087" t="str">
        <f>IF(A271=AO16,C271,"")</f>
        <v/>
      </c>
      <c r="AQ271" s="1088" t="str">
        <f>IF(ISTEXT(AO271),AO271,(AO271/AO22)*AQ22)</f>
        <v/>
      </c>
      <c r="AR271" s="1062" t="str">
        <f>IF(A271=AR16,D271,"")</f>
        <v/>
      </c>
      <c r="AS271" s="1089" t="str">
        <f>IF(A271=AR16,C271,"")</f>
        <v/>
      </c>
      <c r="AT271" s="1090" t="str">
        <f>IF(ISTEXT(AR271),AR271,(AR271/AR22)*AT22)</f>
        <v/>
      </c>
      <c r="AU271" s="1062" t="str">
        <f>IF(A271=AU16,D271,"")</f>
        <v/>
      </c>
      <c r="AV271" s="1091" t="str">
        <f>IF(A271=AU16,C271,"")</f>
        <v/>
      </c>
      <c r="AW271" s="1092" t="str">
        <f>IF(ISTEXT(AU271),AU271,(AU271/AU22)*AW22)</f>
        <v/>
      </c>
    </row>
    <row r="272" spans="1:49" ht="18.75">
      <c r="A272" s="1058"/>
      <c r="B272" s="1352"/>
      <c r="C272" s="1409"/>
      <c r="D272" s="1410"/>
      <c r="E272" s="1062" t="str">
        <f>IF(A272=E16,D272,"")</f>
        <v/>
      </c>
      <c r="F272" s="1063" t="str">
        <f>IF(A272=E16,C272,"")</f>
        <v/>
      </c>
      <c r="G272" s="1064" t="str">
        <f>IF(ISTEXT(E272),E272,(E272/E22)*G22)</f>
        <v/>
      </c>
      <c r="H272" s="1062" t="str">
        <f>IF(A272=H16,D272,"")</f>
        <v/>
      </c>
      <c r="I272" s="1065" t="str">
        <f>IF(A272=H16,C272,"")</f>
        <v/>
      </c>
      <c r="J272" s="1066" t="str">
        <f>IF(ISTEXT(H272),H272,(H272/H22)*J22)</f>
        <v/>
      </c>
      <c r="K272" s="1062" t="str">
        <f>IF(A272=K16,D272,"")</f>
        <v/>
      </c>
      <c r="L272" s="1067" t="str">
        <f>IF(A272=K16,C272,"")</f>
        <v/>
      </c>
      <c r="M272" s="1068" t="str">
        <f>IF(ISTEXT(K272),K272,(K272/K22)*M22)</f>
        <v/>
      </c>
      <c r="N272" s="1062" t="str">
        <f>IF(A272=N16,D272,"")</f>
        <v/>
      </c>
      <c r="O272" s="1069" t="str">
        <f>IF(A272=N16,C272,"")</f>
        <v/>
      </c>
      <c r="P272" s="1070" t="str">
        <f>IF(ISTEXT(N272),N272,(N272/N22)*P22)</f>
        <v/>
      </c>
      <c r="Q272" s="1062" t="str">
        <f>IF(A272=Q16,D272,"")</f>
        <v/>
      </c>
      <c r="R272" s="1071" t="str">
        <f>IF(A272=Q16,C272,"")</f>
        <v/>
      </c>
      <c r="S272" s="1072" t="str">
        <f>IF(ISTEXT(Q272),Q272,(Q272/Q22)*S22)</f>
        <v/>
      </c>
      <c r="T272" s="1062" t="str">
        <f>IF(A272=T16,D272,"")</f>
        <v/>
      </c>
      <c r="U272" s="1073" t="str">
        <f>IF(A272=T16,C272,"")</f>
        <v/>
      </c>
      <c r="V272" s="1074" t="str">
        <f>IF(ISTEXT(T272),T272,(T272/T22)*V22)</f>
        <v/>
      </c>
      <c r="W272" s="1062" t="str">
        <f>IF(A272=W16,D272,"")</f>
        <v/>
      </c>
      <c r="X272" s="1075" t="str">
        <f>IF(A272=W16,C272,"")</f>
        <v/>
      </c>
      <c r="Y272" s="1076" t="str">
        <f>IF(ISTEXT(W272),W272,(W272/W22)*Y22)</f>
        <v/>
      </c>
      <c r="Z272" s="1062" t="str">
        <f>IF(A272=Z16,D272,"")</f>
        <v/>
      </c>
      <c r="AA272" s="1077" t="str">
        <f>IF(A272=Z16,C272,"")</f>
        <v/>
      </c>
      <c r="AB272" s="1078" t="str">
        <f>IF(ISTEXT(Z272),Z272,(Z272/Z22)*AB22)</f>
        <v/>
      </c>
      <c r="AC272" s="1062" t="str">
        <f>IF(A272=AC16,D272,"")</f>
        <v/>
      </c>
      <c r="AD272" s="1079" t="str">
        <f>IF(A272=AC16,C272,"")</f>
        <v/>
      </c>
      <c r="AE272" s="1080" t="str">
        <f>IF(ISTEXT(AC272),AC272,(AC272/AC22)*AE22)</f>
        <v/>
      </c>
      <c r="AF272" s="1062" t="str">
        <f>IF(A272=AF16,D272,"")</f>
        <v/>
      </c>
      <c r="AG272" s="1081" t="str">
        <f>IF(A272=AF16,C272,"")</f>
        <v/>
      </c>
      <c r="AH272" s="1082" t="str">
        <f>IF(ISTEXT(AF272),AF272,(AF272/AF22)*AH22)</f>
        <v/>
      </c>
      <c r="AI272" s="1062" t="str">
        <f>IF(A272=AI16,D272,"")</f>
        <v/>
      </c>
      <c r="AJ272" s="1083" t="str">
        <f>IF(A272=AI16,C272,"")</f>
        <v/>
      </c>
      <c r="AK272" s="1084" t="str">
        <f>IF(ISTEXT(AI272),AI272,(AI272/AI22)*AK22)</f>
        <v/>
      </c>
      <c r="AL272" s="1062" t="str">
        <f>IF(A272=AL16,D272,"")</f>
        <v/>
      </c>
      <c r="AM272" s="1085" t="str">
        <f>IF(A272=AL16,C272,"")</f>
        <v/>
      </c>
      <c r="AN272" s="1086" t="str">
        <f>IF(ISTEXT(AL272),AL272,(AL272/AL22)*AN22)</f>
        <v/>
      </c>
      <c r="AO272" s="1062" t="str">
        <f>IF(A272=AO16,D272,"")</f>
        <v/>
      </c>
      <c r="AP272" s="1087" t="str">
        <f>IF(A272=AO16,C272,"")</f>
        <v/>
      </c>
      <c r="AQ272" s="1088" t="str">
        <f>IF(ISTEXT(AO272),AO272,(AO272/AO22)*AQ22)</f>
        <v/>
      </c>
      <c r="AR272" s="1062" t="str">
        <f>IF(A272=AR16,D272,"")</f>
        <v/>
      </c>
      <c r="AS272" s="1089" t="str">
        <f>IF(A272=AR16,C272,"")</f>
        <v/>
      </c>
      <c r="AT272" s="1090" t="str">
        <f>IF(ISTEXT(AR272),AR272,(AR272/AR22)*AT22)</f>
        <v/>
      </c>
      <c r="AU272" s="1062" t="str">
        <f>IF(A272=AU16,D272,"")</f>
        <v/>
      </c>
      <c r="AV272" s="1091" t="str">
        <f>IF(A272=AU16,C272,"")</f>
        <v/>
      </c>
      <c r="AW272" s="1092" t="str">
        <f>IF(ISTEXT(AU272),AU272,(AU272/AU22)*AW22)</f>
        <v/>
      </c>
    </row>
    <row r="273" spans="1:49" ht="18.75">
      <c r="A273" s="1058"/>
      <c r="B273" s="1352"/>
      <c r="C273" s="1409"/>
      <c r="D273" s="1410"/>
      <c r="E273" s="1062" t="str">
        <f>IF(A273=E16,D273,"")</f>
        <v/>
      </c>
      <c r="F273" s="1063" t="str">
        <f>IF(A273=E16,C273,"")</f>
        <v/>
      </c>
      <c r="G273" s="1064" t="str">
        <f>IF(ISTEXT(E273),E273,(E273/E22)*G22)</f>
        <v/>
      </c>
      <c r="H273" s="1062" t="str">
        <f>IF(A273=H16,D273,"")</f>
        <v/>
      </c>
      <c r="I273" s="1065" t="str">
        <f>IF(A273=H16,C273,"")</f>
        <v/>
      </c>
      <c r="J273" s="1066" t="str">
        <f>IF(ISTEXT(H273),H273,(H273/H22)*J22)</f>
        <v/>
      </c>
      <c r="K273" s="1062" t="str">
        <f>IF(A273=K16,D273,"")</f>
        <v/>
      </c>
      <c r="L273" s="1067" t="str">
        <f>IF(A273=K16,C273,"")</f>
        <v/>
      </c>
      <c r="M273" s="1068" t="str">
        <f>IF(ISTEXT(K273),K273,(K273/K22)*M22)</f>
        <v/>
      </c>
      <c r="N273" s="1062" t="str">
        <f>IF(A273=N16,D273,"")</f>
        <v/>
      </c>
      <c r="O273" s="1069" t="str">
        <f>IF(A273=N16,C273,"")</f>
        <v/>
      </c>
      <c r="P273" s="1070" t="str">
        <f>IF(ISTEXT(N273),N273,(N273/N22)*P22)</f>
        <v/>
      </c>
      <c r="Q273" s="1062" t="str">
        <f>IF(A273=Q16,D273,"")</f>
        <v/>
      </c>
      <c r="R273" s="1071" t="str">
        <f>IF(A273=Q16,C273,"")</f>
        <v/>
      </c>
      <c r="S273" s="1072" t="str">
        <f>IF(ISTEXT(Q273),Q273,(Q273/Q22)*S22)</f>
        <v/>
      </c>
      <c r="T273" s="1062" t="str">
        <f>IF(A273=T16,D273,"")</f>
        <v/>
      </c>
      <c r="U273" s="1073" t="str">
        <f>IF(A273=T16,C273,"")</f>
        <v/>
      </c>
      <c r="V273" s="1074" t="str">
        <f>IF(ISTEXT(T273),T273,(T273/T22)*V22)</f>
        <v/>
      </c>
      <c r="W273" s="1062" t="str">
        <f>IF(A273=W16,D273,"")</f>
        <v/>
      </c>
      <c r="X273" s="1075" t="str">
        <f>IF(A273=W16,C273,"")</f>
        <v/>
      </c>
      <c r="Y273" s="1076" t="str">
        <f>IF(ISTEXT(W273),W273,(W273/W22)*Y22)</f>
        <v/>
      </c>
      <c r="Z273" s="1062" t="str">
        <f>IF(A273=Z16,D273,"")</f>
        <v/>
      </c>
      <c r="AA273" s="1077" t="str">
        <f>IF(A273=Z16,C273,"")</f>
        <v/>
      </c>
      <c r="AB273" s="1078" t="str">
        <f>IF(ISTEXT(Z273),Z273,(Z273/Z22)*AB22)</f>
        <v/>
      </c>
      <c r="AC273" s="1062" t="str">
        <f>IF(A273=AC16,D273,"")</f>
        <v/>
      </c>
      <c r="AD273" s="1079" t="str">
        <f>IF(A273=AC16,C273,"")</f>
        <v/>
      </c>
      <c r="AE273" s="1080" t="str">
        <f>IF(ISTEXT(AC273),AC273,(AC273/AC22)*AE22)</f>
        <v/>
      </c>
      <c r="AF273" s="1062" t="str">
        <f>IF(A273=AF16,D273,"")</f>
        <v/>
      </c>
      <c r="AG273" s="1081" t="str">
        <f>IF(A273=AF16,C273,"")</f>
        <v/>
      </c>
      <c r="AH273" s="1082" t="str">
        <f>IF(ISTEXT(AF273),AF273,(AF273/AF22)*AH22)</f>
        <v/>
      </c>
      <c r="AI273" s="1062" t="str">
        <f>IF(A273=AI16,D273,"")</f>
        <v/>
      </c>
      <c r="AJ273" s="1083" t="str">
        <f>IF(A273=AI16,C273,"")</f>
        <v/>
      </c>
      <c r="AK273" s="1084" t="str">
        <f>IF(ISTEXT(AI273),AI273,(AI273/AI22)*AK22)</f>
        <v/>
      </c>
      <c r="AL273" s="1062" t="str">
        <f>IF(A273=AL16,D273,"")</f>
        <v/>
      </c>
      <c r="AM273" s="1085" t="str">
        <f>IF(A273=AL16,C273,"")</f>
        <v/>
      </c>
      <c r="AN273" s="1086" t="str">
        <f>IF(ISTEXT(AL273),AL273,(AL273/AL22)*AN22)</f>
        <v/>
      </c>
      <c r="AO273" s="1062" t="str">
        <f>IF(A273=AO16,D273,"")</f>
        <v/>
      </c>
      <c r="AP273" s="1087" t="str">
        <f>IF(A273=AO16,C273,"")</f>
        <v/>
      </c>
      <c r="AQ273" s="1088" t="str">
        <f>IF(ISTEXT(AO273),AO273,(AO273/AO22)*AQ22)</f>
        <v/>
      </c>
      <c r="AR273" s="1062" t="str">
        <f>IF(A273=AR16,D273,"")</f>
        <v/>
      </c>
      <c r="AS273" s="1089" t="str">
        <f>IF(A273=AR16,C273,"")</f>
        <v/>
      </c>
      <c r="AT273" s="1090" t="str">
        <f>IF(ISTEXT(AR273),AR273,(AR273/AR22)*AT22)</f>
        <v/>
      </c>
      <c r="AU273" s="1062" t="str">
        <f>IF(A273=AU16,D273,"")</f>
        <v/>
      </c>
      <c r="AV273" s="1091" t="str">
        <f>IF(A273=AU16,C273,"")</f>
        <v/>
      </c>
      <c r="AW273" s="1092" t="str">
        <f>IF(ISTEXT(AU273),AU273,(AU273/AU22)*AW22)</f>
        <v/>
      </c>
    </row>
    <row r="274" spans="1:49" ht="18.75">
      <c r="A274" s="1058"/>
      <c r="B274" s="1352"/>
      <c r="C274" s="1409"/>
      <c r="D274" s="1410"/>
      <c r="E274" s="1062" t="str">
        <f>IF(A274=E16,D274,"")</f>
        <v/>
      </c>
      <c r="F274" s="1063" t="str">
        <f>IF(A274=E16,C274,"")</f>
        <v/>
      </c>
      <c r="G274" s="1064" t="str">
        <f>IF(ISTEXT(E274),E274,(E274/E22)*G22)</f>
        <v/>
      </c>
      <c r="H274" s="1062" t="str">
        <f>IF(A274=H16,D274,"")</f>
        <v/>
      </c>
      <c r="I274" s="1065" t="str">
        <f>IF(A274=H16,C274,"")</f>
        <v/>
      </c>
      <c r="J274" s="1066" t="str">
        <f>IF(ISTEXT(H274),H274,(H274/H22)*J22)</f>
        <v/>
      </c>
      <c r="K274" s="1062" t="str">
        <f>IF(A274=K16,D274,"")</f>
        <v/>
      </c>
      <c r="L274" s="1067" t="str">
        <f>IF(A274=K16,C274,"")</f>
        <v/>
      </c>
      <c r="M274" s="1068" t="str">
        <f>IF(ISTEXT(K274),K274,(K274/K22)*M22)</f>
        <v/>
      </c>
      <c r="N274" s="1062" t="str">
        <f>IF(A274=N16,D274,"")</f>
        <v/>
      </c>
      <c r="O274" s="1069" t="str">
        <f>IF(A274=N16,C274,"")</f>
        <v/>
      </c>
      <c r="P274" s="1070" t="str">
        <f>IF(ISTEXT(N274),N274,(N274/N22)*P22)</f>
        <v/>
      </c>
      <c r="Q274" s="1062" t="str">
        <f>IF(A274=Q16,D274,"")</f>
        <v/>
      </c>
      <c r="R274" s="1071" t="str">
        <f>IF(A274=Q16,C274,"")</f>
        <v/>
      </c>
      <c r="S274" s="1072" t="str">
        <f>IF(ISTEXT(Q274),Q274,(Q274/Q22)*S22)</f>
        <v/>
      </c>
      <c r="T274" s="1062" t="str">
        <f>IF(A274=T16,D274,"")</f>
        <v/>
      </c>
      <c r="U274" s="1073" t="str">
        <f>IF(A274=T16,C274,"")</f>
        <v/>
      </c>
      <c r="V274" s="1074" t="str">
        <f>IF(ISTEXT(T274),T274,(T274/T22)*V22)</f>
        <v/>
      </c>
      <c r="W274" s="1062" t="str">
        <f>IF(A274=W16,D274,"")</f>
        <v/>
      </c>
      <c r="X274" s="1075" t="str">
        <f>IF(A274=W16,C274,"")</f>
        <v/>
      </c>
      <c r="Y274" s="1076" t="str">
        <f>IF(ISTEXT(W274),W274,(W274/W22)*Y22)</f>
        <v/>
      </c>
      <c r="Z274" s="1062" t="str">
        <f>IF(A274=Z16,D274,"")</f>
        <v/>
      </c>
      <c r="AA274" s="1077" t="str">
        <f>IF(A274=Z16,C274,"")</f>
        <v/>
      </c>
      <c r="AB274" s="1078" t="str">
        <f>IF(ISTEXT(Z274),Z274,(Z274/Z22)*AB22)</f>
        <v/>
      </c>
      <c r="AC274" s="1062" t="str">
        <f>IF(A274=AC16,D274,"")</f>
        <v/>
      </c>
      <c r="AD274" s="1079" t="str">
        <f>IF(A274=AC16,C274,"")</f>
        <v/>
      </c>
      <c r="AE274" s="1080" t="str">
        <f>IF(ISTEXT(AC274),AC274,(AC274/AC22)*AE22)</f>
        <v/>
      </c>
      <c r="AF274" s="1062" t="str">
        <f>IF(A274=AF16,D274,"")</f>
        <v/>
      </c>
      <c r="AG274" s="1081" t="str">
        <f>IF(A274=AF16,C274,"")</f>
        <v/>
      </c>
      <c r="AH274" s="1082" t="str">
        <f>IF(ISTEXT(AF274),AF274,(AF274/AF22)*AH22)</f>
        <v/>
      </c>
      <c r="AI274" s="1062" t="str">
        <f>IF(A274=AI16,D274,"")</f>
        <v/>
      </c>
      <c r="AJ274" s="1083" t="str">
        <f>IF(A274=AI16,C274,"")</f>
        <v/>
      </c>
      <c r="AK274" s="1084" t="str">
        <f>IF(ISTEXT(AI274),AI274,(AI274/AI22)*AK22)</f>
        <v/>
      </c>
      <c r="AL274" s="1062" t="str">
        <f>IF(A274=AL16,D274,"")</f>
        <v/>
      </c>
      <c r="AM274" s="1085" t="str">
        <f>IF(A274=AL16,C274,"")</f>
        <v/>
      </c>
      <c r="AN274" s="1086" t="str">
        <f>IF(ISTEXT(AL274),AL274,(AL274/AL22)*AN22)</f>
        <v/>
      </c>
      <c r="AO274" s="1062" t="str">
        <f>IF(A274=AO16,D274,"")</f>
        <v/>
      </c>
      <c r="AP274" s="1087" t="str">
        <f>IF(A274=AO16,C274,"")</f>
        <v/>
      </c>
      <c r="AQ274" s="1088" t="str">
        <f>IF(ISTEXT(AO274),AO274,(AO274/AO22)*AQ22)</f>
        <v/>
      </c>
      <c r="AR274" s="1062" t="str">
        <f>IF(A274=AR16,D274,"")</f>
        <v/>
      </c>
      <c r="AS274" s="1089" t="str">
        <f>IF(A274=AR16,C274,"")</f>
        <v/>
      </c>
      <c r="AT274" s="1090" t="str">
        <f>IF(ISTEXT(AR274),AR274,(AR274/AR22)*AT22)</f>
        <v/>
      </c>
      <c r="AU274" s="1062" t="str">
        <f>IF(A274=AU16,D274,"")</f>
        <v/>
      </c>
      <c r="AV274" s="1091" t="str">
        <f>IF(A274=AU16,C274,"")</f>
        <v/>
      </c>
      <c r="AW274" s="1092" t="str">
        <f>IF(ISTEXT(AU274),AU274,(AU274/AU22)*AW22)</f>
        <v/>
      </c>
    </row>
    <row r="275" spans="1:49" ht="18.75">
      <c r="A275" s="1058"/>
      <c r="B275" s="1352"/>
      <c r="C275" s="1409"/>
      <c r="D275" s="1410"/>
      <c r="E275" s="1062" t="str">
        <f>IF(A275=E16,D275,"")</f>
        <v/>
      </c>
      <c r="F275" s="1063" t="str">
        <f>IF(A275=E16,C275,"")</f>
        <v/>
      </c>
      <c r="G275" s="1064" t="str">
        <f>IF(ISTEXT(E275),E275,(E275/E22)*G22)</f>
        <v/>
      </c>
      <c r="H275" s="1062" t="str">
        <f>IF(A275=H16,D275,"")</f>
        <v/>
      </c>
      <c r="I275" s="1065" t="str">
        <f>IF(A275=H16,C275,"")</f>
        <v/>
      </c>
      <c r="J275" s="1066" t="str">
        <f>IF(ISTEXT(H275),H275,(H275/H22)*J22)</f>
        <v/>
      </c>
      <c r="K275" s="1062" t="str">
        <f>IF(A275=K16,D275,"")</f>
        <v/>
      </c>
      <c r="L275" s="1067" t="str">
        <f>IF(A275=K16,C275,"")</f>
        <v/>
      </c>
      <c r="M275" s="1068" t="str">
        <f>IF(ISTEXT(K275),K275,(K275/K22)*M22)</f>
        <v/>
      </c>
      <c r="N275" s="1062" t="str">
        <f>IF(A275=N16,D275,"")</f>
        <v/>
      </c>
      <c r="O275" s="1069" t="str">
        <f>IF(A275=N16,C275,"")</f>
        <v/>
      </c>
      <c r="P275" s="1070" t="str">
        <f>IF(ISTEXT(N275),N275,(N275/N22)*P22)</f>
        <v/>
      </c>
      <c r="Q275" s="1062" t="str">
        <f>IF(A275=Q16,D275,"")</f>
        <v/>
      </c>
      <c r="R275" s="1071" t="str">
        <f>IF(A275=Q16,C275,"")</f>
        <v/>
      </c>
      <c r="S275" s="1072" t="str">
        <f>IF(ISTEXT(Q275),Q275,(Q275/Q22)*S22)</f>
        <v/>
      </c>
      <c r="T275" s="1062" t="str">
        <f>IF(A275=T16,D275,"")</f>
        <v/>
      </c>
      <c r="U275" s="1073" t="str">
        <f>IF(A275=T16,C275,"")</f>
        <v/>
      </c>
      <c r="V275" s="1074" t="str">
        <f>IF(ISTEXT(T275),T275,(T275/T22)*V22)</f>
        <v/>
      </c>
      <c r="W275" s="1062" t="str">
        <f>IF(A275=W16,D275,"")</f>
        <v/>
      </c>
      <c r="X275" s="1075" t="str">
        <f>IF(A275=W16,C275,"")</f>
        <v/>
      </c>
      <c r="Y275" s="1076" t="str">
        <f>IF(ISTEXT(W275),W275,(W275/W22)*Y22)</f>
        <v/>
      </c>
      <c r="Z275" s="1062" t="str">
        <f>IF(A275=Z16,D275,"")</f>
        <v/>
      </c>
      <c r="AA275" s="1077" t="str">
        <f>IF(A275=Z16,C275,"")</f>
        <v/>
      </c>
      <c r="AB275" s="1078" t="str">
        <f>IF(ISTEXT(Z275),Z275,(Z275/Z22)*AB22)</f>
        <v/>
      </c>
      <c r="AC275" s="1062" t="str">
        <f>IF(A275=AC16,D275,"")</f>
        <v/>
      </c>
      <c r="AD275" s="1079" t="str">
        <f>IF(A275=AC16,C275,"")</f>
        <v/>
      </c>
      <c r="AE275" s="1080" t="str">
        <f>IF(ISTEXT(AC275),AC275,(AC275/AC22)*AE22)</f>
        <v/>
      </c>
      <c r="AF275" s="1062" t="str">
        <f>IF(A275=AF16,D275,"")</f>
        <v/>
      </c>
      <c r="AG275" s="1081" t="str">
        <f>IF(A275=AF16,C275,"")</f>
        <v/>
      </c>
      <c r="AH275" s="1082" t="str">
        <f>IF(ISTEXT(AF275),AF275,(AF275/AF22)*AH22)</f>
        <v/>
      </c>
      <c r="AI275" s="1062" t="str">
        <f>IF(A275=AI16,D275,"")</f>
        <v/>
      </c>
      <c r="AJ275" s="1083" t="str">
        <f>IF(A275=AI16,C275,"")</f>
        <v/>
      </c>
      <c r="AK275" s="1084" t="str">
        <f>IF(ISTEXT(AI275),AI275,(AI275/AI22)*AK22)</f>
        <v/>
      </c>
      <c r="AL275" s="1062" t="str">
        <f>IF(A275=AL16,D275,"")</f>
        <v/>
      </c>
      <c r="AM275" s="1085" t="str">
        <f>IF(A275=AL16,C275,"")</f>
        <v/>
      </c>
      <c r="AN275" s="1086" t="str">
        <f>IF(ISTEXT(AL275),AL275,(AL275/AL22)*AN22)</f>
        <v/>
      </c>
      <c r="AO275" s="1062" t="str">
        <f>IF(A275=AO16,D275,"")</f>
        <v/>
      </c>
      <c r="AP275" s="1087" t="str">
        <f>IF(A275=AO16,C275,"")</f>
        <v/>
      </c>
      <c r="AQ275" s="1088" t="str">
        <f>IF(ISTEXT(AO275),AO275,(AO275/AO22)*AQ22)</f>
        <v/>
      </c>
      <c r="AR275" s="1062" t="str">
        <f>IF(A275=AR16,D275,"")</f>
        <v/>
      </c>
      <c r="AS275" s="1089" t="str">
        <f>IF(A275=AR16,C275,"")</f>
        <v/>
      </c>
      <c r="AT275" s="1090" t="str">
        <f>IF(ISTEXT(AR275),AR275,(AR275/AR22)*AT22)</f>
        <v/>
      </c>
      <c r="AU275" s="1062" t="str">
        <f>IF(A275=AU16,D275,"")</f>
        <v/>
      </c>
      <c r="AV275" s="1091" t="str">
        <f>IF(A275=AU16,C275,"")</f>
        <v/>
      </c>
      <c r="AW275" s="1092" t="str">
        <f>IF(ISTEXT(AU275),AU275,(AU275/AU22)*AW22)</f>
        <v/>
      </c>
    </row>
    <row r="276" spans="1:49" ht="18.75">
      <c r="A276" s="1058"/>
      <c r="B276" s="1352"/>
      <c r="C276" s="1409"/>
      <c r="D276" s="1410"/>
      <c r="E276" s="1062" t="str">
        <f>IF(A276=E16,D276,"")</f>
        <v/>
      </c>
      <c r="F276" s="1063" t="str">
        <f>IF(A276=E16,C276,"")</f>
        <v/>
      </c>
      <c r="G276" s="1064" t="str">
        <f>IF(ISTEXT(E276),E276,(E276/E22)*G22)</f>
        <v/>
      </c>
      <c r="H276" s="1062" t="str">
        <f>IF(A276=H16,D276,"")</f>
        <v/>
      </c>
      <c r="I276" s="1065" t="str">
        <f>IF(A276=H16,C276,"")</f>
        <v/>
      </c>
      <c r="J276" s="1066" t="str">
        <f>IF(ISTEXT(H276),H276,(H276/H22)*J22)</f>
        <v/>
      </c>
      <c r="K276" s="1062" t="str">
        <f>IF(A276=K16,D276,"")</f>
        <v/>
      </c>
      <c r="L276" s="1067" t="str">
        <f>IF(A276=K16,C276,"")</f>
        <v/>
      </c>
      <c r="M276" s="1068" t="str">
        <f>IF(ISTEXT(K276),K276,(K276/K22)*M22)</f>
        <v/>
      </c>
      <c r="N276" s="1062" t="str">
        <f>IF(A276=N16,D276,"")</f>
        <v/>
      </c>
      <c r="O276" s="1069" t="str">
        <f>IF(A276=N16,C276,"")</f>
        <v/>
      </c>
      <c r="P276" s="1070" t="str">
        <f>IF(ISTEXT(N276),N276,(N276/N22)*P22)</f>
        <v/>
      </c>
      <c r="Q276" s="1062" t="str">
        <f>IF(A276=Q16,D276,"")</f>
        <v/>
      </c>
      <c r="R276" s="1071" t="str">
        <f>IF(A276=Q16,C276,"")</f>
        <v/>
      </c>
      <c r="S276" s="1072" t="str">
        <f>IF(ISTEXT(Q276),Q276,(Q276/Q22)*S22)</f>
        <v/>
      </c>
      <c r="T276" s="1062" t="str">
        <f>IF(A276=T16,D276,"")</f>
        <v/>
      </c>
      <c r="U276" s="1073" t="str">
        <f>IF(A276=T16,C276,"")</f>
        <v/>
      </c>
      <c r="V276" s="1074" t="str">
        <f>IF(ISTEXT(T276),T276,(T276/T22)*V22)</f>
        <v/>
      </c>
      <c r="W276" s="1062" t="str">
        <f>IF(A276=W16,D276,"")</f>
        <v/>
      </c>
      <c r="X276" s="1075" t="str">
        <f>IF(A276=W16,C276,"")</f>
        <v/>
      </c>
      <c r="Y276" s="1076" t="str">
        <f>IF(ISTEXT(W276),W276,(W276/W22)*Y22)</f>
        <v/>
      </c>
      <c r="Z276" s="1062" t="str">
        <f>IF(A276=Z16,D276,"")</f>
        <v/>
      </c>
      <c r="AA276" s="1077" t="str">
        <f>IF(A276=Z16,C276,"")</f>
        <v/>
      </c>
      <c r="AB276" s="1078" t="str">
        <f>IF(ISTEXT(Z276),Z276,(Z276/Z22)*AB22)</f>
        <v/>
      </c>
      <c r="AC276" s="1062" t="str">
        <f>IF(A276=AC16,D276,"")</f>
        <v/>
      </c>
      <c r="AD276" s="1079" t="str">
        <f>IF(A276=AC16,C276,"")</f>
        <v/>
      </c>
      <c r="AE276" s="1080" t="str">
        <f>IF(ISTEXT(AC276),AC276,(AC276/AC22)*AE22)</f>
        <v/>
      </c>
      <c r="AF276" s="1062" t="str">
        <f>IF(A276=AF16,D276,"")</f>
        <v/>
      </c>
      <c r="AG276" s="1081" t="str">
        <f>IF(A276=AF16,C276,"")</f>
        <v/>
      </c>
      <c r="AH276" s="1082" t="str">
        <f>IF(ISTEXT(AF276),AF276,(AF276/AF22)*AH22)</f>
        <v/>
      </c>
      <c r="AI276" s="1062" t="str">
        <f>IF(A276=AI16,D276,"")</f>
        <v/>
      </c>
      <c r="AJ276" s="1083" t="str">
        <f>IF(A276=AI16,C276,"")</f>
        <v/>
      </c>
      <c r="AK276" s="1084" t="str">
        <f>IF(ISTEXT(AI276),AI276,(AI276/AI22)*AK22)</f>
        <v/>
      </c>
      <c r="AL276" s="1062" t="str">
        <f>IF(A276=AL16,D276,"")</f>
        <v/>
      </c>
      <c r="AM276" s="1085" t="str">
        <f>IF(A276=AL16,C276,"")</f>
        <v/>
      </c>
      <c r="AN276" s="1086" t="str">
        <f>IF(ISTEXT(AL276),AL276,(AL276/AL22)*AN22)</f>
        <v/>
      </c>
      <c r="AO276" s="1062" t="str">
        <f>IF(A276=AO16,D276,"")</f>
        <v/>
      </c>
      <c r="AP276" s="1087" t="str">
        <f>IF(A276=AO16,C276,"")</f>
        <v/>
      </c>
      <c r="AQ276" s="1088" t="str">
        <f>IF(ISTEXT(AO276),AO276,(AO276/AO22)*AQ22)</f>
        <v/>
      </c>
      <c r="AR276" s="1062" t="str">
        <f>IF(A276=AR16,D276,"")</f>
        <v/>
      </c>
      <c r="AS276" s="1089" t="str">
        <f>IF(A276=AR16,C276,"")</f>
        <v/>
      </c>
      <c r="AT276" s="1090" t="str">
        <f>IF(ISTEXT(AR276),AR276,(AR276/AR22)*AT22)</f>
        <v/>
      </c>
      <c r="AU276" s="1062" t="str">
        <f>IF(A276=AU16,D276,"")</f>
        <v/>
      </c>
      <c r="AV276" s="1091" t="str">
        <f>IF(A276=AU16,C276,"")</f>
        <v/>
      </c>
      <c r="AW276" s="1092" t="str">
        <f>IF(ISTEXT(AU276),AU276,(AU276/AU22)*AW22)</f>
        <v/>
      </c>
    </row>
    <row r="277" spans="1:49" ht="18.75">
      <c r="A277" s="1058"/>
      <c r="B277" s="1352"/>
      <c r="C277" s="1409"/>
      <c r="D277" s="1410"/>
      <c r="E277" s="1062" t="str">
        <f>IF(A277=E16,D277,"")</f>
        <v/>
      </c>
      <c r="F277" s="1063" t="str">
        <f>IF(A277=E16,C277,"")</f>
        <v/>
      </c>
      <c r="G277" s="1064" t="str">
        <f>IF(ISTEXT(E277),E277,(E277/E22)*G22)</f>
        <v/>
      </c>
      <c r="H277" s="1062" t="str">
        <f>IF(A277=H16,D277,"")</f>
        <v/>
      </c>
      <c r="I277" s="1065" t="str">
        <f>IF(A277=H16,C277,"")</f>
        <v/>
      </c>
      <c r="J277" s="1066" t="str">
        <f>IF(ISTEXT(H277),H277,(H277/H22)*J22)</f>
        <v/>
      </c>
      <c r="K277" s="1062" t="str">
        <f>IF(A277=K16,D277,"")</f>
        <v/>
      </c>
      <c r="L277" s="1067" t="str">
        <f>IF(A277=K16,C277,"")</f>
        <v/>
      </c>
      <c r="M277" s="1068" t="str">
        <f>IF(ISTEXT(K277),K277,(K277/K22)*M22)</f>
        <v/>
      </c>
      <c r="N277" s="1062" t="str">
        <f>IF(A277=N16,D277,"")</f>
        <v/>
      </c>
      <c r="O277" s="1069" t="str">
        <f>IF(A277=N16,C277,"")</f>
        <v/>
      </c>
      <c r="P277" s="1070" t="str">
        <f>IF(ISTEXT(N277),N277,(N277/N22)*P22)</f>
        <v/>
      </c>
      <c r="Q277" s="1062" t="str">
        <f>IF(A277=Q16,D277,"")</f>
        <v/>
      </c>
      <c r="R277" s="1071" t="str">
        <f>IF(A277=Q16,C277,"")</f>
        <v/>
      </c>
      <c r="S277" s="1072" t="str">
        <f>IF(ISTEXT(Q277),Q277,(Q277/Q22)*S22)</f>
        <v/>
      </c>
      <c r="T277" s="1062" t="str">
        <f>IF(A277=T16,D277,"")</f>
        <v/>
      </c>
      <c r="U277" s="1073" t="str">
        <f>IF(A277=T16,C277,"")</f>
        <v/>
      </c>
      <c r="V277" s="1074" t="str">
        <f>IF(ISTEXT(T277),T277,(T277/T22)*V22)</f>
        <v/>
      </c>
      <c r="W277" s="1062" t="str">
        <f>IF(A277=W16,D277,"")</f>
        <v/>
      </c>
      <c r="X277" s="1075" t="str">
        <f>IF(A277=W16,C277,"")</f>
        <v/>
      </c>
      <c r="Y277" s="1076" t="str">
        <f>IF(ISTEXT(W277),W277,(W277/W22)*Y22)</f>
        <v/>
      </c>
      <c r="Z277" s="1062" t="str">
        <f>IF(A277=Z16,D277,"")</f>
        <v/>
      </c>
      <c r="AA277" s="1077" t="str">
        <f>IF(A277=Z16,C277,"")</f>
        <v/>
      </c>
      <c r="AB277" s="1078" t="str">
        <f>IF(ISTEXT(Z277),Z277,(Z277/Z22)*AB22)</f>
        <v/>
      </c>
      <c r="AC277" s="1062" t="str">
        <f>IF(A277=AC16,D277,"")</f>
        <v/>
      </c>
      <c r="AD277" s="1079" t="str">
        <f>IF(A277=AC16,C277,"")</f>
        <v/>
      </c>
      <c r="AE277" s="1080" t="str">
        <f>IF(ISTEXT(AC277),AC277,(AC277/AC22)*AE22)</f>
        <v/>
      </c>
      <c r="AF277" s="1062" t="str">
        <f>IF(A277=AF16,D277,"")</f>
        <v/>
      </c>
      <c r="AG277" s="1081" t="str">
        <f>IF(A277=AF16,C277,"")</f>
        <v/>
      </c>
      <c r="AH277" s="1082" t="str">
        <f>IF(ISTEXT(AF277),AF277,(AF277/AF22)*AH22)</f>
        <v/>
      </c>
      <c r="AI277" s="1062" t="str">
        <f>IF(A277=AI16,D277,"")</f>
        <v/>
      </c>
      <c r="AJ277" s="1083" t="str">
        <f>IF(A277=AI16,C277,"")</f>
        <v/>
      </c>
      <c r="AK277" s="1084" t="str">
        <f>IF(ISTEXT(AI277),AI277,(AI277/AI22)*AK22)</f>
        <v/>
      </c>
      <c r="AL277" s="1062" t="str">
        <f>IF(A277=AL16,D277,"")</f>
        <v/>
      </c>
      <c r="AM277" s="1085" t="str">
        <f>IF(A277=AL16,C277,"")</f>
        <v/>
      </c>
      <c r="AN277" s="1086" t="str">
        <f>IF(ISTEXT(AL277),AL277,(AL277/AL22)*AN22)</f>
        <v/>
      </c>
      <c r="AO277" s="1062" t="str">
        <f>IF(A277=AO16,D277,"")</f>
        <v/>
      </c>
      <c r="AP277" s="1087" t="str">
        <f>IF(A277=AO16,C277,"")</f>
        <v/>
      </c>
      <c r="AQ277" s="1088" t="str">
        <f>IF(ISTEXT(AO277),AO277,(AO277/AO22)*AQ22)</f>
        <v/>
      </c>
      <c r="AR277" s="1062" t="str">
        <f>IF(A277=AR16,D277,"")</f>
        <v/>
      </c>
      <c r="AS277" s="1089" t="str">
        <f>IF(A277=AR16,C277,"")</f>
        <v/>
      </c>
      <c r="AT277" s="1090" t="str">
        <f>IF(ISTEXT(AR277),AR277,(AR277/AR22)*AT22)</f>
        <v/>
      </c>
      <c r="AU277" s="1062" t="str">
        <f>IF(A277=AU16,D277,"")</f>
        <v/>
      </c>
      <c r="AV277" s="1091" t="str">
        <f>IF(A277=AU16,C277,"")</f>
        <v/>
      </c>
      <c r="AW277" s="1092" t="str">
        <f>IF(ISTEXT(AU277),AU277,(AU277/AU22)*AW22)</f>
        <v/>
      </c>
    </row>
    <row r="278" spans="1:49" ht="18.75">
      <c r="A278" s="1058"/>
      <c r="B278" s="1352"/>
      <c r="C278" s="1409"/>
      <c r="D278" s="1410"/>
      <c r="E278" s="1062" t="str">
        <f>IF(A278=E16,D278,"")</f>
        <v/>
      </c>
      <c r="F278" s="1063" t="str">
        <f>IF(A278=E16,C278,"")</f>
        <v/>
      </c>
      <c r="G278" s="1064" t="str">
        <f>IF(ISTEXT(E278),E278,(E278/E22)*G22)</f>
        <v/>
      </c>
      <c r="H278" s="1062" t="str">
        <f>IF(A278=H16,D278,"")</f>
        <v/>
      </c>
      <c r="I278" s="1065" t="str">
        <f>IF(A278=H16,C278,"")</f>
        <v/>
      </c>
      <c r="J278" s="1066" t="str">
        <f>IF(ISTEXT(H278),H278,(H278/H22)*J22)</f>
        <v/>
      </c>
      <c r="K278" s="1062" t="str">
        <f>IF(A278=K16,D278,"")</f>
        <v/>
      </c>
      <c r="L278" s="1067" t="str">
        <f>IF(A278=K16,C278,"")</f>
        <v/>
      </c>
      <c r="M278" s="1068" t="str">
        <f>IF(ISTEXT(K278),K278,(K278/K22)*M22)</f>
        <v/>
      </c>
      <c r="N278" s="1062" t="str">
        <f>IF(A278=N16,D278,"")</f>
        <v/>
      </c>
      <c r="O278" s="1069" t="str">
        <f>IF(A278=N16,C278,"")</f>
        <v/>
      </c>
      <c r="P278" s="1070" t="str">
        <f>IF(ISTEXT(N278),N278,(N278/N22)*P22)</f>
        <v/>
      </c>
      <c r="Q278" s="1062" t="str">
        <f>IF(A278=Q16,D278,"")</f>
        <v/>
      </c>
      <c r="R278" s="1071" t="str">
        <f>IF(A278=Q16,C278,"")</f>
        <v/>
      </c>
      <c r="S278" s="1072" t="str">
        <f>IF(ISTEXT(Q278),Q278,(Q278/Q22)*S22)</f>
        <v/>
      </c>
      <c r="T278" s="1062" t="str">
        <f>IF(A278=T16,D278,"")</f>
        <v/>
      </c>
      <c r="U278" s="1073" t="str">
        <f>IF(A278=T16,C278,"")</f>
        <v/>
      </c>
      <c r="V278" s="1074" t="str">
        <f>IF(ISTEXT(T278),T278,(T278/T22)*V22)</f>
        <v/>
      </c>
      <c r="W278" s="1062" t="str">
        <f>IF(A278=W16,D278,"")</f>
        <v/>
      </c>
      <c r="X278" s="1075" t="str">
        <f>IF(A278=W16,C278,"")</f>
        <v/>
      </c>
      <c r="Y278" s="1076" t="str">
        <f>IF(ISTEXT(W278),W278,(W278/W22)*Y22)</f>
        <v/>
      </c>
      <c r="Z278" s="1062" t="str">
        <f>IF(A278=Z16,D278,"")</f>
        <v/>
      </c>
      <c r="AA278" s="1077" t="str">
        <f>IF(A278=Z16,C278,"")</f>
        <v/>
      </c>
      <c r="AB278" s="1078" t="str">
        <f>IF(ISTEXT(Z278),Z278,(Z278/Z22)*AB22)</f>
        <v/>
      </c>
      <c r="AC278" s="1062" t="str">
        <f>IF(A278=AC16,D278,"")</f>
        <v/>
      </c>
      <c r="AD278" s="1079" t="str">
        <f>IF(A278=AC16,C278,"")</f>
        <v/>
      </c>
      <c r="AE278" s="1080" t="str">
        <f>IF(ISTEXT(AC278),AC278,(AC278/AC22)*AE22)</f>
        <v/>
      </c>
      <c r="AF278" s="1062" t="str">
        <f>IF(A278=AF16,D278,"")</f>
        <v/>
      </c>
      <c r="AG278" s="1081" t="str">
        <f>IF(A278=AF16,C278,"")</f>
        <v/>
      </c>
      <c r="AH278" s="1082" t="str">
        <f>IF(ISTEXT(AF278),AF278,(AF278/AF22)*AH22)</f>
        <v/>
      </c>
      <c r="AI278" s="1062" t="str">
        <f>IF(A278=AI16,D278,"")</f>
        <v/>
      </c>
      <c r="AJ278" s="1083" t="str">
        <f>IF(A278=AI16,C278,"")</f>
        <v/>
      </c>
      <c r="AK278" s="1084" t="str">
        <f>IF(ISTEXT(AI278),AI278,(AI278/AI22)*AK22)</f>
        <v/>
      </c>
      <c r="AL278" s="1062" t="str">
        <f>IF(A278=AL16,D278,"")</f>
        <v/>
      </c>
      <c r="AM278" s="1085" t="str">
        <f>IF(A278=AL16,C278,"")</f>
        <v/>
      </c>
      <c r="AN278" s="1086" t="str">
        <f>IF(ISTEXT(AL278),AL278,(AL278/AL22)*AN22)</f>
        <v/>
      </c>
      <c r="AO278" s="1062" t="str">
        <f>IF(A278=AO16,D278,"")</f>
        <v/>
      </c>
      <c r="AP278" s="1087" t="str">
        <f>IF(A278=AO16,C278,"")</f>
        <v/>
      </c>
      <c r="AQ278" s="1088" t="str">
        <f>IF(ISTEXT(AO278),AO278,(AO278/AO22)*AQ22)</f>
        <v/>
      </c>
      <c r="AR278" s="1062" t="str">
        <f>IF(A278=AR16,D278,"")</f>
        <v/>
      </c>
      <c r="AS278" s="1089" t="str">
        <f>IF(A278=AR16,C278,"")</f>
        <v/>
      </c>
      <c r="AT278" s="1090" t="str">
        <f>IF(ISTEXT(AR278),AR278,(AR278/AR22)*AT22)</f>
        <v/>
      </c>
      <c r="AU278" s="1062" t="str">
        <f>IF(A278=AU16,D278,"")</f>
        <v/>
      </c>
      <c r="AV278" s="1091" t="str">
        <f>IF(A278=AU16,C278,"")</f>
        <v/>
      </c>
      <c r="AW278" s="1092" t="str">
        <f>IF(ISTEXT(AU278),AU278,(AU278/AU22)*AW22)</f>
        <v/>
      </c>
    </row>
    <row r="279" spans="1:49" ht="18.75">
      <c r="A279" s="1058"/>
      <c r="B279" s="1352"/>
      <c r="C279" s="1409"/>
      <c r="D279" s="1410"/>
      <c r="E279" s="1062" t="str">
        <f>IF(A279=E16,D279,"")</f>
        <v/>
      </c>
      <c r="F279" s="1063" t="str">
        <f>IF(A279=E16,C279,"")</f>
        <v/>
      </c>
      <c r="G279" s="1064" t="str">
        <f>IF(ISTEXT(E279),E279,(E279/E22)*G22)</f>
        <v/>
      </c>
      <c r="H279" s="1062" t="str">
        <f>IF(A279=H16,D279,"")</f>
        <v/>
      </c>
      <c r="I279" s="1065" t="str">
        <f>IF(A279=H16,C279,"")</f>
        <v/>
      </c>
      <c r="J279" s="1066" t="str">
        <f>IF(ISTEXT(H279),H279,(H279/H22)*J22)</f>
        <v/>
      </c>
      <c r="K279" s="1062" t="str">
        <f>IF(A279=K16,D279,"")</f>
        <v/>
      </c>
      <c r="L279" s="1067" t="str">
        <f>IF(A279=K16,C279,"")</f>
        <v/>
      </c>
      <c r="M279" s="1068" t="str">
        <f>IF(ISTEXT(K279),K279,(K279/K22)*M22)</f>
        <v/>
      </c>
      <c r="N279" s="1062" t="str">
        <f>IF(A279=N16,D279,"")</f>
        <v/>
      </c>
      <c r="O279" s="1069" t="str">
        <f>IF(A279=N16,C279,"")</f>
        <v/>
      </c>
      <c r="P279" s="1070" t="str">
        <f>IF(ISTEXT(N279),N279,(N279/N22)*P22)</f>
        <v/>
      </c>
      <c r="Q279" s="1062" t="str">
        <f>IF(A279=Q16,D279,"")</f>
        <v/>
      </c>
      <c r="R279" s="1071" t="str">
        <f>IF(A279=Q16,C279,"")</f>
        <v/>
      </c>
      <c r="S279" s="1072" t="str">
        <f>IF(ISTEXT(Q279),Q279,(Q279/Q22)*S22)</f>
        <v/>
      </c>
      <c r="T279" s="1062" t="str">
        <f>IF(A279=T16,D279,"")</f>
        <v/>
      </c>
      <c r="U279" s="1073" t="str">
        <f>IF(A279=T16,C279,"")</f>
        <v/>
      </c>
      <c r="V279" s="1074" t="str">
        <f>IF(ISTEXT(T279),T279,(T279/T22)*V22)</f>
        <v/>
      </c>
      <c r="W279" s="1062" t="str">
        <f>IF(A279=W16,D279,"")</f>
        <v/>
      </c>
      <c r="X279" s="1075" t="str">
        <f>IF(A279=W16,C279,"")</f>
        <v/>
      </c>
      <c r="Y279" s="1076" t="str">
        <f>IF(ISTEXT(W279),W279,(W279/W22)*Y22)</f>
        <v/>
      </c>
      <c r="Z279" s="1062" t="str">
        <f>IF(A279=Z16,D279,"")</f>
        <v/>
      </c>
      <c r="AA279" s="1077" t="str">
        <f>IF(A279=Z16,C279,"")</f>
        <v/>
      </c>
      <c r="AB279" s="1078" t="str">
        <f>IF(ISTEXT(Z279),Z279,(Z279/Z22)*AB22)</f>
        <v/>
      </c>
      <c r="AC279" s="1062" t="str">
        <f>IF(A279=AC16,D279,"")</f>
        <v/>
      </c>
      <c r="AD279" s="1079" t="str">
        <f>IF(A279=AC16,C279,"")</f>
        <v/>
      </c>
      <c r="AE279" s="1080" t="str">
        <f>IF(ISTEXT(AC279),AC279,(AC279/AC22)*AE22)</f>
        <v/>
      </c>
      <c r="AF279" s="1062" t="str">
        <f>IF(A279=AF16,D279,"")</f>
        <v/>
      </c>
      <c r="AG279" s="1081" t="str">
        <f>IF(A279=AF16,C279,"")</f>
        <v/>
      </c>
      <c r="AH279" s="1082" t="str">
        <f>IF(ISTEXT(AF279),AF279,(AF279/AF22)*AH22)</f>
        <v/>
      </c>
      <c r="AI279" s="1062" t="str">
        <f>IF(A279=AI16,D279,"")</f>
        <v/>
      </c>
      <c r="AJ279" s="1083" t="str">
        <f>IF(A279=AI16,C279,"")</f>
        <v/>
      </c>
      <c r="AK279" s="1084" t="str">
        <f>IF(ISTEXT(AI279),AI279,(AI279/AI22)*AK22)</f>
        <v/>
      </c>
      <c r="AL279" s="1062" t="str">
        <f>IF(A279=AL16,D279,"")</f>
        <v/>
      </c>
      <c r="AM279" s="1085" t="str">
        <f>IF(A279=AL16,C279,"")</f>
        <v/>
      </c>
      <c r="AN279" s="1086" t="str">
        <f>IF(ISTEXT(AL279),AL279,(AL279/AL22)*AN22)</f>
        <v/>
      </c>
      <c r="AO279" s="1062" t="str">
        <f>IF(A279=AO16,D279,"")</f>
        <v/>
      </c>
      <c r="AP279" s="1087" t="str">
        <f>IF(A279=AO16,C279,"")</f>
        <v/>
      </c>
      <c r="AQ279" s="1088" t="str">
        <f>IF(ISTEXT(AO279),AO279,(AO279/AO22)*AQ22)</f>
        <v/>
      </c>
      <c r="AR279" s="1062" t="str">
        <f>IF(A279=AR16,D279,"")</f>
        <v/>
      </c>
      <c r="AS279" s="1089" t="str">
        <f>IF(A279=AR16,C279,"")</f>
        <v/>
      </c>
      <c r="AT279" s="1090" t="str">
        <f>IF(ISTEXT(AR279),AR279,(AR279/AR22)*AT22)</f>
        <v/>
      </c>
      <c r="AU279" s="1062" t="str">
        <f>IF(A279=AU16,D279,"")</f>
        <v/>
      </c>
      <c r="AV279" s="1091" t="str">
        <f>IF(A279=AU16,C279,"")</f>
        <v/>
      </c>
      <c r="AW279" s="1092" t="str">
        <f>IF(ISTEXT(AU279),AU279,(AU279/AU22)*AW22)</f>
        <v/>
      </c>
    </row>
    <row r="280" spans="1:49" ht="18.75">
      <c r="A280" s="1058"/>
      <c r="B280" s="1352"/>
      <c r="C280" s="1409"/>
      <c r="D280" s="1410"/>
      <c r="E280" s="1062" t="str">
        <f>IF(A280=E16,D280,"")</f>
        <v/>
      </c>
      <c r="F280" s="1063" t="str">
        <f>IF(A280=E16,C280,"")</f>
        <v/>
      </c>
      <c r="G280" s="1064" t="str">
        <f>IF(ISTEXT(E280),E280,(E280/E22)*G22)</f>
        <v/>
      </c>
      <c r="H280" s="1062" t="str">
        <f>IF(A280=H16,D280,"")</f>
        <v/>
      </c>
      <c r="I280" s="1065" t="str">
        <f>IF(A280=H16,C280,"")</f>
        <v/>
      </c>
      <c r="J280" s="1066" t="str">
        <f>IF(ISTEXT(H280),H280,(H280/H22)*J22)</f>
        <v/>
      </c>
      <c r="K280" s="1062" t="str">
        <f>IF(A280=K16,D280,"")</f>
        <v/>
      </c>
      <c r="L280" s="1067" t="str">
        <f>IF(A280=K16,C280,"")</f>
        <v/>
      </c>
      <c r="M280" s="1068" t="str">
        <f>IF(ISTEXT(K280),K280,(K280/K22)*M22)</f>
        <v/>
      </c>
      <c r="N280" s="1062" t="str">
        <f>IF(A280=N16,D280,"")</f>
        <v/>
      </c>
      <c r="O280" s="1069" t="str">
        <f>IF(A280=N16,C280,"")</f>
        <v/>
      </c>
      <c r="P280" s="1070" t="str">
        <f>IF(ISTEXT(N280),N280,(N280/N22)*P22)</f>
        <v/>
      </c>
      <c r="Q280" s="1062" t="str">
        <f>IF(A280=Q16,D280,"")</f>
        <v/>
      </c>
      <c r="R280" s="1071" t="str">
        <f>IF(A280=Q16,C280,"")</f>
        <v/>
      </c>
      <c r="S280" s="1072" t="str">
        <f>IF(ISTEXT(Q280),Q280,(Q280/Q22)*S22)</f>
        <v/>
      </c>
      <c r="T280" s="1062" t="str">
        <f>IF(A280=T16,D280,"")</f>
        <v/>
      </c>
      <c r="U280" s="1073" t="str">
        <f>IF(A280=T16,C280,"")</f>
        <v/>
      </c>
      <c r="V280" s="1074" t="str">
        <f>IF(ISTEXT(T280),T280,(T280/T22)*V22)</f>
        <v/>
      </c>
      <c r="W280" s="1062" t="str">
        <f>IF(A280=W16,D280,"")</f>
        <v/>
      </c>
      <c r="X280" s="1075" t="str">
        <f>IF(A280=W16,C280,"")</f>
        <v/>
      </c>
      <c r="Y280" s="1076" t="str">
        <f>IF(ISTEXT(W280),W280,(W280/W22)*Y22)</f>
        <v/>
      </c>
      <c r="Z280" s="1062" t="str">
        <f>IF(A280=Z16,D280,"")</f>
        <v/>
      </c>
      <c r="AA280" s="1077" t="str">
        <f>IF(A280=Z16,C280,"")</f>
        <v/>
      </c>
      <c r="AB280" s="1078" t="str">
        <f>IF(ISTEXT(Z280),Z280,(Z280/Z22)*AB22)</f>
        <v/>
      </c>
      <c r="AC280" s="1062" t="str">
        <f>IF(A280=AC16,D280,"")</f>
        <v/>
      </c>
      <c r="AD280" s="1079" t="str">
        <f>IF(A280=AC16,C280,"")</f>
        <v/>
      </c>
      <c r="AE280" s="1080" t="str">
        <f>IF(ISTEXT(AC280),AC280,(AC280/AC22)*AE22)</f>
        <v/>
      </c>
      <c r="AF280" s="1062" t="str">
        <f>IF(A280=AF16,D280,"")</f>
        <v/>
      </c>
      <c r="AG280" s="1081" t="str">
        <f>IF(A280=AF16,C280,"")</f>
        <v/>
      </c>
      <c r="AH280" s="1082" t="str">
        <f>IF(ISTEXT(AF280),AF280,(AF280/AF22)*AH22)</f>
        <v/>
      </c>
      <c r="AI280" s="1062" t="str">
        <f>IF(A280=AI16,D280,"")</f>
        <v/>
      </c>
      <c r="AJ280" s="1083" t="str">
        <f>IF(A280=AI16,C280,"")</f>
        <v/>
      </c>
      <c r="AK280" s="1084" t="str">
        <f>IF(ISTEXT(AI280),AI280,(AI280/AI22)*AK22)</f>
        <v/>
      </c>
      <c r="AL280" s="1062" t="str">
        <f>IF(A280=AL16,D280,"")</f>
        <v/>
      </c>
      <c r="AM280" s="1085" t="str">
        <f>IF(A280=AL16,C280,"")</f>
        <v/>
      </c>
      <c r="AN280" s="1086" t="str">
        <f>IF(ISTEXT(AL280),AL280,(AL280/AL22)*AN22)</f>
        <v/>
      </c>
      <c r="AO280" s="1062" t="str">
        <f>IF(A280=AO16,D280,"")</f>
        <v/>
      </c>
      <c r="AP280" s="1087" t="str">
        <f>IF(A280=AO16,C280,"")</f>
        <v/>
      </c>
      <c r="AQ280" s="1088" t="str">
        <f>IF(ISTEXT(AO280),AO280,(AO280/AO22)*AQ22)</f>
        <v/>
      </c>
      <c r="AR280" s="1062" t="str">
        <f>IF(A280=AR16,D280,"")</f>
        <v/>
      </c>
      <c r="AS280" s="1089" t="str">
        <f>IF(A280=AR16,C280,"")</f>
        <v/>
      </c>
      <c r="AT280" s="1090" t="str">
        <f>IF(ISTEXT(AR280),AR280,(AR280/AR22)*AT22)</f>
        <v/>
      </c>
      <c r="AU280" s="1062" t="str">
        <f>IF(A280=AU16,D280,"")</f>
        <v/>
      </c>
      <c r="AV280" s="1091" t="str">
        <f>IF(A280=AU16,C280,"")</f>
        <v/>
      </c>
      <c r="AW280" s="1092" t="str">
        <f>IF(ISTEXT(AU280),AU280,(AU280/AU22)*AW22)</f>
        <v/>
      </c>
    </row>
    <row r="281" spans="1:49" ht="18.75">
      <c r="A281" s="1058"/>
      <c r="B281" s="1352"/>
      <c r="C281" s="1409"/>
      <c r="D281" s="1410"/>
      <c r="E281" s="1062" t="str">
        <f>IF(A281=E16,D281,"")</f>
        <v/>
      </c>
      <c r="F281" s="1063" t="str">
        <f>IF(A281=E16,C281,"")</f>
        <v/>
      </c>
      <c r="G281" s="1064" t="str">
        <f>IF(ISTEXT(E281),E281,(E281/E22)*G22)</f>
        <v/>
      </c>
      <c r="H281" s="1062" t="str">
        <f>IF(A281=H16,D281,"")</f>
        <v/>
      </c>
      <c r="I281" s="1065" t="str">
        <f>IF(A281=H16,C281,"")</f>
        <v/>
      </c>
      <c r="J281" s="1066" t="str">
        <f>IF(ISTEXT(H281),H281,(H281/H22)*J22)</f>
        <v/>
      </c>
      <c r="K281" s="1062" t="str">
        <f>IF(A281=K16,D281,"")</f>
        <v/>
      </c>
      <c r="L281" s="1067" t="str">
        <f>IF(A281=K16,C281,"")</f>
        <v/>
      </c>
      <c r="M281" s="1068" t="str">
        <f>IF(ISTEXT(K281),K281,(K281/K22)*M22)</f>
        <v/>
      </c>
      <c r="N281" s="1062" t="str">
        <f>IF(A281=N16,D281,"")</f>
        <v/>
      </c>
      <c r="O281" s="1069" t="str">
        <f>IF(A281=N16,C281,"")</f>
        <v/>
      </c>
      <c r="P281" s="1070" t="str">
        <f>IF(ISTEXT(N281),N281,(N281/N22)*P22)</f>
        <v/>
      </c>
      <c r="Q281" s="1062" t="str">
        <f>IF(A281=Q16,D281,"")</f>
        <v/>
      </c>
      <c r="R281" s="1071" t="str">
        <f>IF(A281=Q16,C281,"")</f>
        <v/>
      </c>
      <c r="S281" s="1072" t="str">
        <f>IF(ISTEXT(Q281),Q281,(Q281/Q22)*S22)</f>
        <v/>
      </c>
      <c r="T281" s="1062" t="str">
        <f>IF(A281=T16,D281,"")</f>
        <v/>
      </c>
      <c r="U281" s="1073" t="str">
        <f>IF(A281=T16,C281,"")</f>
        <v/>
      </c>
      <c r="V281" s="1074" t="str">
        <f>IF(ISTEXT(T281),T281,(T281/T22)*V22)</f>
        <v/>
      </c>
      <c r="W281" s="1062" t="str">
        <f>IF(A281=W16,D281,"")</f>
        <v/>
      </c>
      <c r="X281" s="1075" t="str">
        <f>IF(A281=W16,C281,"")</f>
        <v/>
      </c>
      <c r="Y281" s="1076" t="str">
        <f>IF(ISTEXT(W281),W281,(W281/W22)*Y22)</f>
        <v/>
      </c>
      <c r="Z281" s="1062" t="str">
        <f>IF(A281=Z16,D281,"")</f>
        <v/>
      </c>
      <c r="AA281" s="1077" t="str">
        <f>IF(A281=Z16,C281,"")</f>
        <v/>
      </c>
      <c r="AB281" s="1078" t="str">
        <f>IF(ISTEXT(Z281),Z281,(Z281/Z22)*AB22)</f>
        <v/>
      </c>
      <c r="AC281" s="1062" t="str">
        <f>IF(A281=AC16,D281,"")</f>
        <v/>
      </c>
      <c r="AD281" s="1079" t="str">
        <f>IF(A281=AC16,C281,"")</f>
        <v/>
      </c>
      <c r="AE281" s="1080" t="str">
        <f>IF(ISTEXT(AC281),AC281,(AC281/AC22)*AE22)</f>
        <v/>
      </c>
      <c r="AF281" s="1062" t="str">
        <f>IF(A281=AF16,D281,"")</f>
        <v/>
      </c>
      <c r="AG281" s="1081" t="str">
        <f>IF(A281=AF16,C281,"")</f>
        <v/>
      </c>
      <c r="AH281" s="1082" t="str">
        <f>IF(ISTEXT(AF281),AF281,(AF281/AF22)*AH22)</f>
        <v/>
      </c>
      <c r="AI281" s="1062" t="str">
        <f>IF(A281=AI16,D281,"")</f>
        <v/>
      </c>
      <c r="AJ281" s="1083" t="str">
        <f>IF(A281=AI16,C281,"")</f>
        <v/>
      </c>
      <c r="AK281" s="1084" t="str">
        <f>IF(ISTEXT(AI281),AI281,(AI281/AI22)*AK22)</f>
        <v/>
      </c>
      <c r="AL281" s="1062" t="str">
        <f>IF(A281=AL16,D281,"")</f>
        <v/>
      </c>
      <c r="AM281" s="1085" t="str">
        <f>IF(A281=AL16,C281,"")</f>
        <v/>
      </c>
      <c r="AN281" s="1086" t="str">
        <f>IF(ISTEXT(AL281),AL281,(AL281/AL22)*AN22)</f>
        <v/>
      </c>
      <c r="AO281" s="1062" t="str">
        <f>IF(A281=AO16,D281,"")</f>
        <v/>
      </c>
      <c r="AP281" s="1087" t="str">
        <f>IF(A281=AO16,C281,"")</f>
        <v/>
      </c>
      <c r="AQ281" s="1088" t="str">
        <f>IF(ISTEXT(AO281),AO281,(AO281/AO22)*AQ22)</f>
        <v/>
      </c>
      <c r="AR281" s="1062" t="str">
        <f>IF(A281=AR16,D281,"")</f>
        <v/>
      </c>
      <c r="AS281" s="1089" t="str">
        <f>IF(A281=AR16,C281,"")</f>
        <v/>
      </c>
      <c r="AT281" s="1090" t="str">
        <f>IF(ISTEXT(AR281),AR281,(AR281/AR22)*AT22)</f>
        <v/>
      </c>
      <c r="AU281" s="1062" t="str">
        <f>IF(A281=AU16,D281,"")</f>
        <v/>
      </c>
      <c r="AV281" s="1091" t="str">
        <f>IF(A281=AU16,C281,"")</f>
        <v/>
      </c>
      <c r="AW281" s="1092" t="str">
        <f>IF(ISTEXT(AU281),AU281,(AU281/AU22)*AW22)</f>
        <v/>
      </c>
    </row>
    <row r="282" spans="1:49" ht="18.75">
      <c r="A282" s="1058"/>
      <c r="B282" s="1352"/>
      <c r="C282" s="1409"/>
      <c r="D282" s="1410"/>
      <c r="E282" s="1062" t="str">
        <f>IF(A282=E16,D282,"")</f>
        <v/>
      </c>
      <c r="F282" s="1063" t="str">
        <f>IF(A282=E16,C282,"")</f>
        <v/>
      </c>
      <c r="G282" s="1064" t="str">
        <f>IF(ISTEXT(E282),E282,(E282/E22)*G22)</f>
        <v/>
      </c>
      <c r="H282" s="1062" t="str">
        <f>IF(A282=H16,D282,"")</f>
        <v/>
      </c>
      <c r="I282" s="1065" t="str">
        <f>IF(A282=H16,C282,"")</f>
        <v/>
      </c>
      <c r="J282" s="1066" t="str">
        <f>IF(ISTEXT(H282),H282,(H282/H22)*J22)</f>
        <v/>
      </c>
      <c r="K282" s="1062" t="str">
        <f>IF(A282=K16,D282,"")</f>
        <v/>
      </c>
      <c r="L282" s="1067" t="str">
        <f>IF(A282=K16,C282,"")</f>
        <v/>
      </c>
      <c r="M282" s="1068" t="str">
        <f>IF(ISTEXT(K282),K282,(K282/K22)*M22)</f>
        <v/>
      </c>
      <c r="N282" s="1062" t="str">
        <f>IF(A282=N16,D282,"")</f>
        <v/>
      </c>
      <c r="O282" s="1069" t="str">
        <f>IF(A282=N16,C282,"")</f>
        <v/>
      </c>
      <c r="P282" s="1070" t="str">
        <f>IF(ISTEXT(N282),N282,(N282/N22)*P22)</f>
        <v/>
      </c>
      <c r="Q282" s="1062" t="str">
        <f>IF(A282=Q16,D282,"")</f>
        <v/>
      </c>
      <c r="R282" s="1071" t="str">
        <f>IF(A282=Q16,C282,"")</f>
        <v/>
      </c>
      <c r="S282" s="1072" t="str">
        <f>IF(ISTEXT(Q282),Q282,(Q282/Q22)*S22)</f>
        <v/>
      </c>
      <c r="T282" s="1062" t="str">
        <f>IF(A282=T16,D282,"")</f>
        <v/>
      </c>
      <c r="U282" s="1073" t="str">
        <f>IF(A282=T16,C282,"")</f>
        <v/>
      </c>
      <c r="V282" s="1074" t="str">
        <f>IF(ISTEXT(T282),T282,(T282/T22)*V22)</f>
        <v/>
      </c>
      <c r="W282" s="1062" t="str">
        <f>IF(A282=W16,D282,"")</f>
        <v/>
      </c>
      <c r="X282" s="1075" t="str">
        <f>IF(A282=W16,C282,"")</f>
        <v/>
      </c>
      <c r="Y282" s="1076" t="str">
        <f>IF(ISTEXT(W282),W282,(W282/W22)*Y22)</f>
        <v/>
      </c>
      <c r="Z282" s="1062" t="str">
        <f>IF(A282=Z16,D282,"")</f>
        <v/>
      </c>
      <c r="AA282" s="1077" t="str">
        <f>IF(A282=Z16,C282,"")</f>
        <v/>
      </c>
      <c r="AB282" s="1078" t="str">
        <f>IF(ISTEXT(Z282),Z282,(Z282/Z22)*AB22)</f>
        <v/>
      </c>
      <c r="AC282" s="1062" t="str">
        <f>IF(A282=AC16,D282,"")</f>
        <v/>
      </c>
      <c r="AD282" s="1079" t="str">
        <f>IF(A282=AC16,C282,"")</f>
        <v/>
      </c>
      <c r="AE282" s="1080" t="str">
        <f>IF(ISTEXT(AC282),AC282,(AC282/AC22)*AE22)</f>
        <v/>
      </c>
      <c r="AF282" s="1062" t="str">
        <f>IF(A282=AF16,D282,"")</f>
        <v/>
      </c>
      <c r="AG282" s="1081" t="str">
        <f>IF(A282=AF16,C282,"")</f>
        <v/>
      </c>
      <c r="AH282" s="1082" t="str">
        <f>IF(ISTEXT(AF282),AF282,(AF282/AF22)*AH22)</f>
        <v/>
      </c>
      <c r="AI282" s="1062" t="str">
        <f>IF(A282=AI16,D282,"")</f>
        <v/>
      </c>
      <c r="AJ282" s="1083" t="str">
        <f>IF(A282=AI16,C282,"")</f>
        <v/>
      </c>
      <c r="AK282" s="1084" t="str">
        <f>IF(ISTEXT(AI282),AI282,(AI282/AI22)*AK22)</f>
        <v/>
      </c>
      <c r="AL282" s="1062" t="str">
        <f>IF(A282=AL16,D282,"")</f>
        <v/>
      </c>
      <c r="AM282" s="1085" t="str">
        <f>IF(A282=AL16,C282,"")</f>
        <v/>
      </c>
      <c r="AN282" s="1086" t="str">
        <f>IF(ISTEXT(AL282),AL282,(AL282/AL22)*AN22)</f>
        <v/>
      </c>
      <c r="AO282" s="1062" t="str">
        <f>IF(A282=AO16,D282,"")</f>
        <v/>
      </c>
      <c r="AP282" s="1087" t="str">
        <f>IF(A282=AO16,C282,"")</f>
        <v/>
      </c>
      <c r="AQ282" s="1088" t="str">
        <f>IF(ISTEXT(AO282),AO282,(AO282/AO22)*AQ22)</f>
        <v/>
      </c>
      <c r="AR282" s="1062" t="str">
        <f>IF(A282=AR16,D282,"")</f>
        <v/>
      </c>
      <c r="AS282" s="1089" t="str">
        <f>IF(A282=AR16,C282,"")</f>
        <v/>
      </c>
      <c r="AT282" s="1090" t="str">
        <f>IF(ISTEXT(AR282),AR282,(AR282/AR22)*AT22)</f>
        <v/>
      </c>
      <c r="AU282" s="1062" t="str">
        <f>IF(A282=AU16,D282,"")</f>
        <v/>
      </c>
      <c r="AV282" s="1091" t="str">
        <f>IF(A282=AU16,C282,"")</f>
        <v/>
      </c>
      <c r="AW282" s="1092" t="str">
        <f>IF(ISTEXT(AU282),AU282,(AU282/AU22)*AW22)</f>
        <v/>
      </c>
    </row>
    <row r="283" spans="1:49" ht="18.75">
      <c r="A283" s="1058"/>
      <c r="B283" s="1352"/>
      <c r="C283" s="1409"/>
      <c r="D283" s="1410"/>
      <c r="E283" s="1062" t="str">
        <f>IF(A283=E16,D283,"")</f>
        <v/>
      </c>
      <c r="F283" s="1063" t="str">
        <f>IF(A283=E16,C283,"")</f>
        <v/>
      </c>
      <c r="G283" s="1064" t="str">
        <f>IF(ISTEXT(E283),E283,(E283/E22)*G22)</f>
        <v/>
      </c>
      <c r="H283" s="1062" t="str">
        <f>IF(A283=H16,D283,"")</f>
        <v/>
      </c>
      <c r="I283" s="1065" t="str">
        <f>IF(A283=H16,C283,"")</f>
        <v/>
      </c>
      <c r="J283" s="1066" t="str">
        <f>IF(ISTEXT(H283),H283,(H283/H22)*J22)</f>
        <v/>
      </c>
      <c r="K283" s="1062" t="str">
        <f>IF(A283=K16,D283,"")</f>
        <v/>
      </c>
      <c r="L283" s="1067" t="str">
        <f>IF(A283=K16,C283,"")</f>
        <v/>
      </c>
      <c r="M283" s="1068" t="str">
        <f>IF(ISTEXT(K283),K283,(K283/K22)*M22)</f>
        <v/>
      </c>
      <c r="N283" s="1062" t="str">
        <f>IF(A283=N16,D283,"")</f>
        <v/>
      </c>
      <c r="O283" s="1069" t="str">
        <f>IF(A283=N16,C283,"")</f>
        <v/>
      </c>
      <c r="P283" s="1070" t="str">
        <f>IF(ISTEXT(N283),N283,(N283/N22)*P22)</f>
        <v/>
      </c>
      <c r="Q283" s="1062" t="str">
        <f>IF(A283=Q16,D283,"")</f>
        <v/>
      </c>
      <c r="R283" s="1071" t="str">
        <f>IF(A283=Q16,C283,"")</f>
        <v/>
      </c>
      <c r="S283" s="1072" t="str">
        <f>IF(ISTEXT(Q283),Q283,(Q283/Q22)*S22)</f>
        <v/>
      </c>
      <c r="T283" s="1062" t="str">
        <f>IF(A283=T16,D283,"")</f>
        <v/>
      </c>
      <c r="U283" s="1073" t="str">
        <f>IF(A283=T16,C283,"")</f>
        <v/>
      </c>
      <c r="V283" s="1074" t="str">
        <f>IF(ISTEXT(T283),T283,(T283/T22)*V22)</f>
        <v/>
      </c>
      <c r="W283" s="1062" t="str">
        <f>IF(A283=W16,D283,"")</f>
        <v/>
      </c>
      <c r="X283" s="1075" t="str">
        <f>IF(A283=W16,C283,"")</f>
        <v/>
      </c>
      <c r="Y283" s="1076" t="str">
        <f>IF(ISTEXT(W283),W283,(W283/W22)*Y22)</f>
        <v/>
      </c>
      <c r="Z283" s="1062" t="str">
        <f>IF(A283=Z16,D283,"")</f>
        <v/>
      </c>
      <c r="AA283" s="1077" t="str">
        <f>IF(A283=Z16,C283,"")</f>
        <v/>
      </c>
      <c r="AB283" s="1078" t="str">
        <f>IF(ISTEXT(Z283),Z283,(Z283/Z22)*AB22)</f>
        <v/>
      </c>
      <c r="AC283" s="1062" t="str">
        <f>IF(A283=AC16,D283,"")</f>
        <v/>
      </c>
      <c r="AD283" s="1079" t="str">
        <f>IF(A283=AC16,C283,"")</f>
        <v/>
      </c>
      <c r="AE283" s="1080" t="str">
        <f>IF(ISTEXT(AC283),AC283,(AC283/AC22)*AE22)</f>
        <v/>
      </c>
      <c r="AF283" s="1062" t="str">
        <f>IF(A283=AF16,D283,"")</f>
        <v/>
      </c>
      <c r="AG283" s="1081" t="str">
        <f>IF(A283=AF16,C283,"")</f>
        <v/>
      </c>
      <c r="AH283" s="1082" t="str">
        <f>IF(ISTEXT(AF283),AF283,(AF283/AF22)*AH22)</f>
        <v/>
      </c>
      <c r="AI283" s="1062" t="str">
        <f>IF(A283=AI16,D283,"")</f>
        <v/>
      </c>
      <c r="AJ283" s="1083" t="str">
        <f>IF(A283=AI16,C283,"")</f>
        <v/>
      </c>
      <c r="AK283" s="1084" t="str">
        <f>IF(ISTEXT(AI283),AI283,(AI283/AI22)*AK22)</f>
        <v/>
      </c>
      <c r="AL283" s="1062" t="str">
        <f>IF(A283=AL16,D283,"")</f>
        <v/>
      </c>
      <c r="AM283" s="1085" t="str">
        <f>IF(A283=AL16,C283,"")</f>
        <v/>
      </c>
      <c r="AN283" s="1086" t="str">
        <f>IF(ISTEXT(AL283),AL283,(AL283/AL22)*AN22)</f>
        <v/>
      </c>
      <c r="AO283" s="1062" t="str">
        <f>IF(A283=AO16,D283,"")</f>
        <v/>
      </c>
      <c r="AP283" s="1087" t="str">
        <f>IF(A283=AO16,C283,"")</f>
        <v/>
      </c>
      <c r="AQ283" s="1088" t="str">
        <f>IF(ISTEXT(AO283),AO283,(AO283/AO22)*AQ22)</f>
        <v/>
      </c>
      <c r="AR283" s="1062" t="str">
        <f>IF(A283=AR16,D283,"")</f>
        <v/>
      </c>
      <c r="AS283" s="1089" t="str">
        <f>IF(A283=AR16,C283,"")</f>
        <v/>
      </c>
      <c r="AT283" s="1090" t="str">
        <f>IF(ISTEXT(AR283),AR283,(AR283/AR22)*AT22)</f>
        <v/>
      </c>
      <c r="AU283" s="1062" t="str">
        <f>IF(A283=AU16,D283,"")</f>
        <v/>
      </c>
      <c r="AV283" s="1091" t="str">
        <f>IF(A283=AU16,C283,"")</f>
        <v/>
      </c>
      <c r="AW283" s="1092" t="str">
        <f>IF(ISTEXT(AU283),AU283,(AU283/AU22)*AW22)</f>
        <v/>
      </c>
    </row>
    <row r="284" spans="1:49" ht="18.75">
      <c r="A284" s="1058"/>
      <c r="B284" s="1352"/>
      <c r="C284" s="1409"/>
      <c r="D284" s="1410"/>
      <c r="E284" s="1062" t="str">
        <f>IF(A284=E16,D284,"")</f>
        <v/>
      </c>
      <c r="F284" s="1063" t="str">
        <f>IF(A284=E16,C284,"")</f>
        <v/>
      </c>
      <c r="G284" s="1064" t="str">
        <f>IF(ISTEXT(E284),E284,(E284/E22)*G22)</f>
        <v/>
      </c>
      <c r="H284" s="1062" t="str">
        <f>IF(A284=H16,D284,"")</f>
        <v/>
      </c>
      <c r="I284" s="1065" t="str">
        <f>IF(A284=H16,C284,"")</f>
        <v/>
      </c>
      <c r="J284" s="1066" t="str">
        <f>IF(ISTEXT(H284),H284,(H284/H22)*J22)</f>
        <v/>
      </c>
      <c r="K284" s="1062" t="str">
        <f>IF(A284=K16,D284,"")</f>
        <v/>
      </c>
      <c r="L284" s="1067" t="str">
        <f>IF(A284=K16,C284,"")</f>
        <v/>
      </c>
      <c r="M284" s="1068" t="str">
        <f>IF(ISTEXT(K284),K284,(K284/K22)*M22)</f>
        <v/>
      </c>
      <c r="N284" s="1062" t="str">
        <f>IF(A284=N16,D284,"")</f>
        <v/>
      </c>
      <c r="O284" s="1069" t="str">
        <f>IF(A284=N16,C284,"")</f>
        <v/>
      </c>
      <c r="P284" s="1070" t="str">
        <f>IF(ISTEXT(N284),N284,(N284/N22)*P22)</f>
        <v/>
      </c>
      <c r="Q284" s="1062" t="str">
        <f>IF(A284=Q16,D284,"")</f>
        <v/>
      </c>
      <c r="R284" s="1071" t="str">
        <f>IF(A284=Q16,C284,"")</f>
        <v/>
      </c>
      <c r="S284" s="1072" t="str">
        <f>IF(ISTEXT(Q284),Q284,(Q284/Q22)*S22)</f>
        <v/>
      </c>
      <c r="T284" s="1062" t="str">
        <f>IF(A284=T16,D284,"")</f>
        <v/>
      </c>
      <c r="U284" s="1073" t="str">
        <f>IF(A284=T16,C284,"")</f>
        <v/>
      </c>
      <c r="V284" s="1074" t="str">
        <f>IF(ISTEXT(T284),T284,(T284/T22)*V22)</f>
        <v/>
      </c>
      <c r="W284" s="1062" t="str">
        <f>IF(A284=W16,D284,"")</f>
        <v/>
      </c>
      <c r="X284" s="1075" t="str">
        <f>IF(A284=W16,C284,"")</f>
        <v/>
      </c>
      <c r="Y284" s="1076" t="str">
        <f>IF(ISTEXT(W284),W284,(W284/W22)*Y22)</f>
        <v/>
      </c>
      <c r="Z284" s="1062" t="str">
        <f>IF(A284=Z16,D284,"")</f>
        <v/>
      </c>
      <c r="AA284" s="1077" t="str">
        <f>IF(A284=Z16,C284,"")</f>
        <v/>
      </c>
      <c r="AB284" s="1078" t="str">
        <f>IF(ISTEXT(Z284),Z284,(Z284/Z22)*AB22)</f>
        <v/>
      </c>
      <c r="AC284" s="1062" t="str">
        <f>IF(A284=AC16,D284,"")</f>
        <v/>
      </c>
      <c r="AD284" s="1079" t="str">
        <f>IF(A284=AC16,C284,"")</f>
        <v/>
      </c>
      <c r="AE284" s="1080" t="str">
        <f>IF(ISTEXT(AC284),AC284,(AC284/AC22)*AE22)</f>
        <v/>
      </c>
      <c r="AF284" s="1062" t="str">
        <f>IF(A284=AF16,D284,"")</f>
        <v/>
      </c>
      <c r="AG284" s="1081" t="str">
        <f>IF(A284=AF16,C284,"")</f>
        <v/>
      </c>
      <c r="AH284" s="1082" t="str">
        <f>IF(ISTEXT(AF284),AF284,(AF284/AF22)*AH22)</f>
        <v/>
      </c>
      <c r="AI284" s="1062" t="str">
        <f>IF(A284=AI16,D284,"")</f>
        <v/>
      </c>
      <c r="AJ284" s="1083" t="str">
        <f>IF(A284=AI16,C284,"")</f>
        <v/>
      </c>
      <c r="AK284" s="1084" t="str">
        <f>IF(ISTEXT(AI284),AI284,(AI284/AI22)*AK22)</f>
        <v/>
      </c>
      <c r="AL284" s="1062" t="str">
        <f>IF(A284=AL16,D284,"")</f>
        <v/>
      </c>
      <c r="AM284" s="1085" t="str">
        <f>IF(A284=AL16,C284,"")</f>
        <v/>
      </c>
      <c r="AN284" s="1086" t="str">
        <f>IF(ISTEXT(AL284),AL284,(AL284/AL22)*AN22)</f>
        <v/>
      </c>
      <c r="AO284" s="1062" t="str">
        <f>IF(A284=AO16,D284,"")</f>
        <v/>
      </c>
      <c r="AP284" s="1087" t="str">
        <f>IF(A284=AO16,C284,"")</f>
        <v/>
      </c>
      <c r="AQ284" s="1088" t="str">
        <f>IF(ISTEXT(AO284),AO284,(AO284/AO22)*AQ22)</f>
        <v/>
      </c>
      <c r="AR284" s="1062" t="str">
        <f>IF(A284=AR16,D284,"")</f>
        <v/>
      </c>
      <c r="AS284" s="1089" t="str">
        <f>IF(A284=AR16,C284,"")</f>
        <v/>
      </c>
      <c r="AT284" s="1090" t="str">
        <f>IF(ISTEXT(AR284),AR284,(AR284/AR22)*AT22)</f>
        <v/>
      </c>
      <c r="AU284" s="1062" t="str">
        <f>IF(A284=AU16,D284,"")</f>
        <v/>
      </c>
      <c r="AV284" s="1091" t="str">
        <f>IF(A284=AU16,C284,"")</f>
        <v/>
      </c>
      <c r="AW284" s="1092" t="str">
        <f>IF(ISTEXT(AU284),AU284,(AU284/AU22)*AW22)</f>
        <v/>
      </c>
    </row>
    <row r="285" spans="1:49" ht="18.75">
      <c r="A285" s="1058"/>
      <c r="B285" s="1352"/>
      <c r="C285" s="1409"/>
      <c r="D285" s="1410"/>
      <c r="E285" s="1062" t="str">
        <f>IF(A285=E16,D285,"")</f>
        <v/>
      </c>
      <c r="F285" s="1063" t="str">
        <f>IF(A285=E16,C285,"")</f>
        <v/>
      </c>
      <c r="G285" s="1064" t="str">
        <f>IF(ISTEXT(E285),E285,(E285/E22)*G22)</f>
        <v/>
      </c>
      <c r="H285" s="1062" t="str">
        <f>IF(A285=H16,D285,"")</f>
        <v/>
      </c>
      <c r="I285" s="1065" t="str">
        <f>IF(A285=H16,C285,"")</f>
        <v/>
      </c>
      <c r="J285" s="1066" t="str">
        <f>IF(ISTEXT(H285),H285,(H285/H22)*J22)</f>
        <v/>
      </c>
      <c r="K285" s="1062" t="str">
        <f>IF(A285=K16,D285,"")</f>
        <v/>
      </c>
      <c r="L285" s="1067" t="str">
        <f>IF(A285=K16,C285,"")</f>
        <v/>
      </c>
      <c r="M285" s="1068" t="str">
        <f>IF(ISTEXT(K285),K285,(K285/K22)*M22)</f>
        <v/>
      </c>
      <c r="N285" s="1062" t="str">
        <f>IF(A285=N16,D285,"")</f>
        <v/>
      </c>
      <c r="O285" s="1069" t="str">
        <f>IF(A285=N16,C285,"")</f>
        <v/>
      </c>
      <c r="P285" s="1070" t="str">
        <f>IF(ISTEXT(N285),N285,(N285/N22)*P22)</f>
        <v/>
      </c>
      <c r="Q285" s="1062" t="str">
        <f>IF(A285=Q16,D285,"")</f>
        <v/>
      </c>
      <c r="R285" s="1071" t="str">
        <f>IF(A285=Q16,C285,"")</f>
        <v/>
      </c>
      <c r="S285" s="1072" t="str">
        <f>IF(ISTEXT(Q285),Q285,(Q285/Q22)*S22)</f>
        <v/>
      </c>
      <c r="T285" s="1062" t="str">
        <f>IF(A285=T16,D285,"")</f>
        <v/>
      </c>
      <c r="U285" s="1073" t="str">
        <f>IF(A285=T16,C285,"")</f>
        <v/>
      </c>
      <c r="V285" s="1074" t="str">
        <f>IF(ISTEXT(T285),T285,(T285/T22)*V22)</f>
        <v/>
      </c>
      <c r="W285" s="1062" t="str">
        <f>IF(A285=W16,D285,"")</f>
        <v/>
      </c>
      <c r="X285" s="1075" t="str">
        <f>IF(A285=W16,C285,"")</f>
        <v/>
      </c>
      <c r="Y285" s="1076" t="str">
        <f>IF(ISTEXT(W285),W285,(W285/W22)*Y22)</f>
        <v/>
      </c>
      <c r="Z285" s="1062" t="str">
        <f>IF(A285=Z16,D285,"")</f>
        <v/>
      </c>
      <c r="AA285" s="1077" t="str">
        <f>IF(A285=Z16,C285,"")</f>
        <v/>
      </c>
      <c r="AB285" s="1078" t="str">
        <f>IF(ISTEXT(Z285),Z285,(Z285/Z22)*AB22)</f>
        <v/>
      </c>
      <c r="AC285" s="1062" t="str">
        <f>IF(A285=AC16,D285,"")</f>
        <v/>
      </c>
      <c r="AD285" s="1079" t="str">
        <f>IF(A285=AC16,C285,"")</f>
        <v/>
      </c>
      <c r="AE285" s="1080" t="str">
        <f>IF(ISTEXT(AC285),AC285,(AC285/AC22)*AE22)</f>
        <v/>
      </c>
      <c r="AF285" s="1062" t="str">
        <f>IF(A285=AF16,D285,"")</f>
        <v/>
      </c>
      <c r="AG285" s="1081" t="str">
        <f>IF(A285=AF16,C285,"")</f>
        <v/>
      </c>
      <c r="AH285" s="1082" t="str">
        <f>IF(ISTEXT(AF285),AF285,(AF285/AF22)*AH22)</f>
        <v/>
      </c>
      <c r="AI285" s="1062" t="str">
        <f>IF(A285=AI16,D285,"")</f>
        <v/>
      </c>
      <c r="AJ285" s="1083" t="str">
        <f>IF(A285=AI16,C285,"")</f>
        <v/>
      </c>
      <c r="AK285" s="1084" t="str">
        <f>IF(ISTEXT(AI285),AI285,(AI285/AI22)*AK22)</f>
        <v/>
      </c>
      <c r="AL285" s="1062" t="str">
        <f>IF(A285=AL16,D285,"")</f>
        <v/>
      </c>
      <c r="AM285" s="1085" t="str">
        <f>IF(A285=AL16,C285,"")</f>
        <v/>
      </c>
      <c r="AN285" s="1086" t="str">
        <f>IF(ISTEXT(AL285),AL285,(AL285/AL22)*AN22)</f>
        <v/>
      </c>
      <c r="AO285" s="1062" t="str">
        <f>IF(A285=AO16,D285,"")</f>
        <v/>
      </c>
      <c r="AP285" s="1087" t="str">
        <f>IF(A285=AO16,C285,"")</f>
        <v/>
      </c>
      <c r="AQ285" s="1088" t="str">
        <f>IF(ISTEXT(AO285),AO285,(AO285/AO22)*AQ22)</f>
        <v/>
      </c>
      <c r="AR285" s="1062" t="str">
        <f>IF(A285=AR16,D285,"")</f>
        <v/>
      </c>
      <c r="AS285" s="1089" t="str">
        <f>IF(A285=AR16,C285,"")</f>
        <v/>
      </c>
      <c r="AT285" s="1090" t="str">
        <f>IF(ISTEXT(AR285),AR285,(AR285/AR22)*AT22)</f>
        <v/>
      </c>
      <c r="AU285" s="1062" t="str">
        <f>IF(A285=AU16,D285,"")</f>
        <v/>
      </c>
      <c r="AV285" s="1091" t="str">
        <f>IF(A285=AU16,C285,"")</f>
        <v/>
      </c>
      <c r="AW285" s="1092" t="str">
        <f>IF(ISTEXT(AU285),AU285,(AU285/AU22)*AW22)</f>
        <v/>
      </c>
    </row>
    <row r="286" spans="1:49" ht="18.75">
      <c r="A286" s="1058"/>
      <c r="B286" s="1352"/>
      <c r="C286" s="1409"/>
      <c r="D286" s="1410"/>
      <c r="E286" s="1062" t="str">
        <f>IF(A286=E16,D286,"")</f>
        <v/>
      </c>
      <c r="F286" s="1063" t="str">
        <f>IF(A286=E16,C286,"")</f>
        <v/>
      </c>
      <c r="G286" s="1064" t="str">
        <f>IF(ISTEXT(E286),E286,(E286/E22)*G22)</f>
        <v/>
      </c>
      <c r="H286" s="1062" t="str">
        <f>IF(A286=H16,D286,"")</f>
        <v/>
      </c>
      <c r="I286" s="1065" t="str">
        <f>IF(A286=H16,C286,"")</f>
        <v/>
      </c>
      <c r="J286" s="1066" t="str">
        <f>IF(ISTEXT(H286),H286,(H286/H22)*J22)</f>
        <v/>
      </c>
      <c r="K286" s="1062" t="str">
        <f>IF(A286=K16,D286,"")</f>
        <v/>
      </c>
      <c r="L286" s="1067" t="str">
        <f>IF(A286=K16,C286,"")</f>
        <v/>
      </c>
      <c r="M286" s="1068" t="str">
        <f>IF(ISTEXT(K286),K286,(K286/K22)*M22)</f>
        <v/>
      </c>
      <c r="N286" s="1062" t="str">
        <f>IF(A286=N16,D286,"")</f>
        <v/>
      </c>
      <c r="O286" s="1069" t="str">
        <f>IF(A286=N16,C286,"")</f>
        <v/>
      </c>
      <c r="P286" s="1070" t="str">
        <f>IF(ISTEXT(N286),N286,(N286/N22)*P22)</f>
        <v/>
      </c>
      <c r="Q286" s="1062" t="str">
        <f>IF(A286=Q16,D286,"")</f>
        <v/>
      </c>
      <c r="R286" s="1071" t="str">
        <f>IF(A286=Q16,C286,"")</f>
        <v/>
      </c>
      <c r="S286" s="1072" t="str">
        <f>IF(ISTEXT(Q286),Q286,(Q286/Q22)*S22)</f>
        <v/>
      </c>
      <c r="T286" s="1062" t="str">
        <f>IF(A286=T16,D286,"")</f>
        <v/>
      </c>
      <c r="U286" s="1073" t="str">
        <f>IF(A286=T16,C286,"")</f>
        <v/>
      </c>
      <c r="V286" s="1074" t="str">
        <f>IF(ISTEXT(T286),T286,(T286/T22)*V22)</f>
        <v/>
      </c>
      <c r="W286" s="1062" t="str">
        <f>IF(A286=W16,D286,"")</f>
        <v/>
      </c>
      <c r="X286" s="1075" t="str">
        <f>IF(A286=W16,C286,"")</f>
        <v/>
      </c>
      <c r="Y286" s="1076" t="str">
        <f>IF(ISTEXT(W286),W286,(W286/W22)*Y22)</f>
        <v/>
      </c>
      <c r="Z286" s="1062" t="str">
        <f>IF(A286=Z16,D286,"")</f>
        <v/>
      </c>
      <c r="AA286" s="1077" t="str">
        <f>IF(A286=Z16,C286,"")</f>
        <v/>
      </c>
      <c r="AB286" s="1078" t="str">
        <f>IF(ISTEXT(Z286),Z286,(Z286/Z22)*AB22)</f>
        <v/>
      </c>
      <c r="AC286" s="1062" t="str">
        <f>IF(A286=AC16,D286,"")</f>
        <v/>
      </c>
      <c r="AD286" s="1079" t="str">
        <f>IF(A286=AC16,C286,"")</f>
        <v/>
      </c>
      <c r="AE286" s="1080" t="str">
        <f>IF(ISTEXT(AC286),AC286,(AC286/AC22)*AE22)</f>
        <v/>
      </c>
      <c r="AF286" s="1062" t="str">
        <f>IF(A286=AF16,D286,"")</f>
        <v/>
      </c>
      <c r="AG286" s="1081" t="str">
        <f>IF(A286=AF16,C286,"")</f>
        <v/>
      </c>
      <c r="AH286" s="1082" t="str">
        <f>IF(ISTEXT(AF286),AF286,(AF286/AF22)*AH22)</f>
        <v/>
      </c>
      <c r="AI286" s="1062" t="str">
        <f>IF(A286=AI16,D286,"")</f>
        <v/>
      </c>
      <c r="AJ286" s="1083" t="str">
        <f>IF(A286=AI16,C286,"")</f>
        <v/>
      </c>
      <c r="AK286" s="1084" t="str">
        <f>IF(ISTEXT(AI286),AI286,(AI286/AI22)*AK22)</f>
        <v/>
      </c>
      <c r="AL286" s="1062" t="str">
        <f>IF(A286=AL16,D286,"")</f>
        <v/>
      </c>
      <c r="AM286" s="1085" t="str">
        <f>IF(A286=AL16,C286,"")</f>
        <v/>
      </c>
      <c r="AN286" s="1086" t="str">
        <f>IF(ISTEXT(AL286),AL286,(AL286/AL22)*AN22)</f>
        <v/>
      </c>
      <c r="AO286" s="1062" t="str">
        <f>IF(A286=AO16,D286,"")</f>
        <v/>
      </c>
      <c r="AP286" s="1087" t="str">
        <f>IF(A286=AO16,C286,"")</f>
        <v/>
      </c>
      <c r="AQ286" s="1088" t="str">
        <f>IF(ISTEXT(AO286),AO286,(AO286/AO22)*AQ22)</f>
        <v/>
      </c>
      <c r="AR286" s="1062" t="str">
        <f>IF(A286=AR16,D286,"")</f>
        <v/>
      </c>
      <c r="AS286" s="1089" t="str">
        <f>IF(A286=AR16,C286,"")</f>
        <v/>
      </c>
      <c r="AT286" s="1090" t="str">
        <f>IF(ISTEXT(AR286),AR286,(AR286/AR22)*AT22)</f>
        <v/>
      </c>
      <c r="AU286" s="1062" t="str">
        <f>IF(A286=AU16,D286,"")</f>
        <v/>
      </c>
      <c r="AV286" s="1091" t="str">
        <f>IF(A286=AU16,C286,"")</f>
        <v/>
      </c>
      <c r="AW286" s="1092" t="str">
        <f>IF(ISTEXT(AU286),AU286,(AU286/AU22)*AW22)</f>
        <v/>
      </c>
    </row>
    <row r="287" spans="1:49" ht="18.75">
      <c r="A287" s="1058"/>
      <c r="B287" s="1352"/>
      <c r="C287" s="1409"/>
      <c r="D287" s="1410"/>
      <c r="E287" s="1062" t="str">
        <f>IF(A287=E16,D287,"")</f>
        <v/>
      </c>
      <c r="F287" s="1063" t="str">
        <f>IF(A287=E16,C287,"")</f>
        <v/>
      </c>
      <c r="G287" s="1064" t="str">
        <f>IF(ISTEXT(E287),E287,(E287/E22)*G22)</f>
        <v/>
      </c>
      <c r="H287" s="1062" t="str">
        <f>IF(A287=H16,D287,"")</f>
        <v/>
      </c>
      <c r="I287" s="1065" t="str">
        <f>IF(A287=H16,C287,"")</f>
        <v/>
      </c>
      <c r="J287" s="1066" t="str">
        <f>IF(ISTEXT(H287),H287,(H287/H22)*J22)</f>
        <v/>
      </c>
      <c r="K287" s="1062" t="str">
        <f>IF(A287=K16,D287,"")</f>
        <v/>
      </c>
      <c r="L287" s="1067" t="str">
        <f>IF(A287=K16,C287,"")</f>
        <v/>
      </c>
      <c r="M287" s="1068" t="str">
        <f>IF(ISTEXT(K287),K287,(K287/K22)*M22)</f>
        <v/>
      </c>
      <c r="N287" s="1062" t="str">
        <f>IF(A287=N16,D287,"")</f>
        <v/>
      </c>
      <c r="O287" s="1069" t="str">
        <f>IF(A287=N16,C287,"")</f>
        <v/>
      </c>
      <c r="P287" s="1070" t="str">
        <f>IF(ISTEXT(N287),N287,(N287/N22)*P22)</f>
        <v/>
      </c>
      <c r="Q287" s="1062" t="str">
        <f>IF(A287=Q16,D287,"")</f>
        <v/>
      </c>
      <c r="R287" s="1071" t="str">
        <f>IF(A287=Q16,C287,"")</f>
        <v/>
      </c>
      <c r="S287" s="1072" t="str">
        <f>IF(ISTEXT(Q287),Q287,(Q287/Q22)*S22)</f>
        <v/>
      </c>
      <c r="T287" s="1062" t="str">
        <f>IF(A287=T16,D287,"")</f>
        <v/>
      </c>
      <c r="U287" s="1073" t="str">
        <f>IF(A287=T16,C287,"")</f>
        <v/>
      </c>
      <c r="V287" s="1074" t="str">
        <f>IF(ISTEXT(T287),T287,(T287/T22)*V22)</f>
        <v/>
      </c>
      <c r="W287" s="1062" t="str">
        <f>IF(A287=W16,D287,"")</f>
        <v/>
      </c>
      <c r="X287" s="1075" t="str">
        <f>IF(A287=W16,C287,"")</f>
        <v/>
      </c>
      <c r="Y287" s="1076" t="str">
        <f>IF(ISTEXT(W287),W287,(W287/W22)*Y22)</f>
        <v/>
      </c>
      <c r="Z287" s="1062" t="str">
        <f>IF(A287=Z16,D287,"")</f>
        <v/>
      </c>
      <c r="AA287" s="1077" t="str">
        <f>IF(A287=Z16,C287,"")</f>
        <v/>
      </c>
      <c r="AB287" s="1078" t="str">
        <f>IF(ISTEXT(Z287),Z287,(Z287/Z22)*AB22)</f>
        <v/>
      </c>
      <c r="AC287" s="1062" t="str">
        <f>IF(A287=AC16,D287,"")</f>
        <v/>
      </c>
      <c r="AD287" s="1079" t="str">
        <f>IF(A287=AC16,C287,"")</f>
        <v/>
      </c>
      <c r="AE287" s="1080" t="str">
        <f>IF(ISTEXT(AC287),AC287,(AC287/AC22)*AE22)</f>
        <v/>
      </c>
      <c r="AF287" s="1062" t="str">
        <f>IF(A287=AF16,D287,"")</f>
        <v/>
      </c>
      <c r="AG287" s="1081" t="str">
        <f>IF(A287=AF16,C287,"")</f>
        <v/>
      </c>
      <c r="AH287" s="1082" t="str">
        <f>IF(ISTEXT(AF287),AF287,(AF287/AF22)*AH22)</f>
        <v/>
      </c>
      <c r="AI287" s="1062" t="str">
        <f>IF(A287=AI16,D287,"")</f>
        <v/>
      </c>
      <c r="AJ287" s="1083" t="str">
        <f>IF(A287=AI16,C287,"")</f>
        <v/>
      </c>
      <c r="AK287" s="1084" t="str">
        <f>IF(ISTEXT(AI287),AI287,(AI287/AI22)*AK22)</f>
        <v/>
      </c>
      <c r="AL287" s="1062" t="str">
        <f>IF(A287=AL16,D287,"")</f>
        <v/>
      </c>
      <c r="AM287" s="1085" t="str">
        <f>IF(A287=AL16,C287,"")</f>
        <v/>
      </c>
      <c r="AN287" s="1086" t="str">
        <f>IF(ISTEXT(AL287),AL287,(AL287/AL22)*AN22)</f>
        <v/>
      </c>
      <c r="AO287" s="1062" t="str">
        <f>IF(A287=AO16,D287,"")</f>
        <v/>
      </c>
      <c r="AP287" s="1087" t="str">
        <f>IF(A287=AO16,C287,"")</f>
        <v/>
      </c>
      <c r="AQ287" s="1088" t="str">
        <f>IF(ISTEXT(AO287),AO287,(AO287/AO22)*AQ22)</f>
        <v/>
      </c>
      <c r="AR287" s="1062" t="str">
        <f>IF(A287=AR16,D287,"")</f>
        <v/>
      </c>
      <c r="AS287" s="1089" t="str">
        <f>IF(A287=AR16,C287,"")</f>
        <v/>
      </c>
      <c r="AT287" s="1090" t="str">
        <f>IF(ISTEXT(AR287),AR287,(AR287/AR22)*AT22)</f>
        <v/>
      </c>
      <c r="AU287" s="1062" t="str">
        <f>IF(A287=AU16,D287,"")</f>
        <v/>
      </c>
      <c r="AV287" s="1091" t="str">
        <f>IF(A287=AU16,C287,"")</f>
        <v/>
      </c>
      <c r="AW287" s="1092" t="str">
        <f>IF(ISTEXT(AU287),AU287,(AU287/AU22)*AW22)</f>
        <v/>
      </c>
    </row>
    <row r="288" spans="1:49" ht="18.75">
      <c r="A288" s="1058"/>
      <c r="B288" s="1352"/>
      <c r="C288" s="1409"/>
      <c r="D288" s="1410"/>
      <c r="E288" s="1062" t="str">
        <f>IF(A288=E16,D288,"")</f>
        <v/>
      </c>
      <c r="F288" s="1063" t="str">
        <f>IF(A288=E16,C288,"")</f>
        <v/>
      </c>
      <c r="G288" s="1064" t="str">
        <f>IF(ISTEXT(E288),E288,(E288/E22)*G22)</f>
        <v/>
      </c>
      <c r="H288" s="1062" t="str">
        <f>IF(A288=H16,D288,"")</f>
        <v/>
      </c>
      <c r="I288" s="1065" t="str">
        <f>IF(A288=H16,C288,"")</f>
        <v/>
      </c>
      <c r="J288" s="1066" t="str">
        <f>IF(ISTEXT(H288),H288,(H288/H22)*J22)</f>
        <v/>
      </c>
      <c r="K288" s="1062" t="str">
        <f>IF(A288=K16,D288,"")</f>
        <v/>
      </c>
      <c r="L288" s="1067" t="str">
        <f>IF(A288=K16,C288,"")</f>
        <v/>
      </c>
      <c r="M288" s="1068" t="str">
        <f>IF(ISTEXT(K288),K288,(K288/K22)*M22)</f>
        <v/>
      </c>
      <c r="N288" s="1062" t="str">
        <f>IF(A288=N16,D288,"")</f>
        <v/>
      </c>
      <c r="O288" s="1069" t="str">
        <f>IF(A288=N16,C288,"")</f>
        <v/>
      </c>
      <c r="P288" s="1070" t="str">
        <f>IF(ISTEXT(N288),N288,(N288/N22)*P22)</f>
        <v/>
      </c>
      <c r="Q288" s="1062" t="str">
        <f>IF(A288=Q16,D288,"")</f>
        <v/>
      </c>
      <c r="R288" s="1071" t="str">
        <f>IF(A288=Q16,C288,"")</f>
        <v/>
      </c>
      <c r="S288" s="1072" t="str">
        <f>IF(ISTEXT(Q288),Q288,(Q288/Q22)*S22)</f>
        <v/>
      </c>
      <c r="T288" s="1062" t="str">
        <f>IF(A288=T16,D288,"")</f>
        <v/>
      </c>
      <c r="U288" s="1073" t="str">
        <f>IF(A288=T16,C288,"")</f>
        <v/>
      </c>
      <c r="V288" s="1074" t="str">
        <f>IF(ISTEXT(T288),T288,(T288/T22)*V22)</f>
        <v/>
      </c>
      <c r="W288" s="1062" t="str">
        <f>IF(A288=W16,D288,"")</f>
        <v/>
      </c>
      <c r="X288" s="1075" t="str">
        <f>IF(A288=W16,C288,"")</f>
        <v/>
      </c>
      <c r="Y288" s="1076" t="str">
        <f>IF(ISTEXT(W288),W288,(W288/W22)*Y22)</f>
        <v/>
      </c>
      <c r="Z288" s="1062" t="str">
        <f>IF(A288=Z16,D288,"")</f>
        <v/>
      </c>
      <c r="AA288" s="1077" t="str">
        <f>IF(A288=Z16,C288,"")</f>
        <v/>
      </c>
      <c r="AB288" s="1078" t="str">
        <f>IF(ISTEXT(Z288),Z288,(Z288/Z22)*AB22)</f>
        <v/>
      </c>
      <c r="AC288" s="1062" t="str">
        <f>IF(A288=AC16,D288,"")</f>
        <v/>
      </c>
      <c r="AD288" s="1079" t="str">
        <f>IF(A288=AC16,C288,"")</f>
        <v/>
      </c>
      <c r="AE288" s="1080" t="str">
        <f>IF(ISTEXT(AC288),AC288,(AC288/AC22)*AE22)</f>
        <v/>
      </c>
      <c r="AF288" s="1062" t="str">
        <f>IF(A288=AF16,D288,"")</f>
        <v/>
      </c>
      <c r="AG288" s="1081" t="str">
        <f>IF(A288=AF16,C288,"")</f>
        <v/>
      </c>
      <c r="AH288" s="1082" t="str">
        <f>IF(ISTEXT(AF288),AF288,(AF288/AF22)*AH22)</f>
        <v/>
      </c>
      <c r="AI288" s="1062" t="str">
        <f>IF(A288=AI16,D288,"")</f>
        <v/>
      </c>
      <c r="AJ288" s="1083" t="str">
        <f>IF(A288=AI16,C288,"")</f>
        <v/>
      </c>
      <c r="AK288" s="1084" t="str">
        <f>IF(ISTEXT(AI288),AI288,(AI288/AI22)*AK22)</f>
        <v/>
      </c>
      <c r="AL288" s="1062" t="str">
        <f>IF(A288=AL16,D288,"")</f>
        <v/>
      </c>
      <c r="AM288" s="1085" t="str">
        <f>IF(A288=AL16,C288,"")</f>
        <v/>
      </c>
      <c r="AN288" s="1086" t="str">
        <f>IF(ISTEXT(AL288),AL288,(AL288/AL22)*AN22)</f>
        <v/>
      </c>
      <c r="AO288" s="1062" t="str">
        <f>IF(A288=AO16,D288,"")</f>
        <v/>
      </c>
      <c r="AP288" s="1087" t="str">
        <f>IF(A288=AO16,C288,"")</f>
        <v/>
      </c>
      <c r="AQ288" s="1088" t="str">
        <f>IF(ISTEXT(AO288),AO288,(AO288/AO22)*AQ22)</f>
        <v/>
      </c>
      <c r="AR288" s="1062" t="str">
        <f>IF(A288=AR16,D288,"")</f>
        <v/>
      </c>
      <c r="AS288" s="1089" t="str">
        <f>IF(A288=AR16,C288,"")</f>
        <v/>
      </c>
      <c r="AT288" s="1090" t="str">
        <f>IF(ISTEXT(AR288),AR288,(AR288/AR22)*AT22)</f>
        <v/>
      </c>
      <c r="AU288" s="1062" t="str">
        <f>IF(A288=AU16,D288,"")</f>
        <v/>
      </c>
      <c r="AV288" s="1091" t="str">
        <f>IF(A288=AU16,C288,"")</f>
        <v/>
      </c>
      <c r="AW288" s="1092" t="str">
        <f>IF(ISTEXT(AU288),AU288,(AU288/AU22)*AW22)</f>
        <v/>
      </c>
    </row>
    <row r="289" spans="1:49" ht="18.75">
      <c r="A289" s="1058"/>
      <c r="B289" s="1352"/>
      <c r="C289" s="1409"/>
      <c r="D289" s="1410"/>
      <c r="E289" s="1062" t="str">
        <f>IF(A289=E16,D289,"")</f>
        <v/>
      </c>
      <c r="F289" s="1063" t="str">
        <f>IF(A289=E16,C289,"")</f>
        <v/>
      </c>
      <c r="G289" s="1064" t="str">
        <f>IF(ISTEXT(E289),E289,(E289/E22)*G22)</f>
        <v/>
      </c>
      <c r="H289" s="1062" t="str">
        <f>IF(A289=H16,D289,"")</f>
        <v/>
      </c>
      <c r="I289" s="1065" t="str">
        <f>IF(A289=H16,C289,"")</f>
        <v/>
      </c>
      <c r="J289" s="1066" t="str">
        <f>IF(ISTEXT(H289),H289,(H289/H22)*J22)</f>
        <v/>
      </c>
      <c r="K289" s="1062" t="str">
        <f>IF(A289=K16,D289,"")</f>
        <v/>
      </c>
      <c r="L289" s="1067" t="str">
        <f>IF(A289=K16,C289,"")</f>
        <v/>
      </c>
      <c r="M289" s="1068" t="str">
        <f>IF(ISTEXT(K289),K289,(K289/K22)*M22)</f>
        <v/>
      </c>
      <c r="N289" s="1062" t="str">
        <f>IF(A289=N16,D289,"")</f>
        <v/>
      </c>
      <c r="O289" s="1069" t="str">
        <f>IF(A289=N16,C289,"")</f>
        <v/>
      </c>
      <c r="P289" s="1070" t="str">
        <f>IF(ISTEXT(N289),N289,(N289/N22)*P22)</f>
        <v/>
      </c>
      <c r="Q289" s="1062" t="str">
        <f>IF(A289=Q16,D289,"")</f>
        <v/>
      </c>
      <c r="R289" s="1071" t="str">
        <f>IF(A289=Q16,C289,"")</f>
        <v/>
      </c>
      <c r="S289" s="1072" t="str">
        <f>IF(ISTEXT(Q289),Q289,(Q289/Q22)*S22)</f>
        <v/>
      </c>
      <c r="T289" s="1062" t="str">
        <f>IF(A289=T16,D289,"")</f>
        <v/>
      </c>
      <c r="U289" s="1073" t="str">
        <f>IF(A289=T16,C289,"")</f>
        <v/>
      </c>
      <c r="V289" s="1074" t="str">
        <f>IF(ISTEXT(T289),T289,(T289/T22)*V22)</f>
        <v/>
      </c>
      <c r="W289" s="1062" t="str">
        <f>IF(A289=W16,D289,"")</f>
        <v/>
      </c>
      <c r="X289" s="1075" t="str">
        <f>IF(A289=W16,C289,"")</f>
        <v/>
      </c>
      <c r="Y289" s="1076" t="str">
        <f>IF(ISTEXT(W289),W289,(W289/W22)*Y22)</f>
        <v/>
      </c>
      <c r="Z289" s="1062" t="str">
        <f>IF(A289=Z16,D289,"")</f>
        <v/>
      </c>
      <c r="AA289" s="1077" t="str">
        <f>IF(A289=Z16,C289,"")</f>
        <v/>
      </c>
      <c r="AB289" s="1078" t="str">
        <f>IF(ISTEXT(Z289),Z289,(Z289/Z22)*AB22)</f>
        <v/>
      </c>
      <c r="AC289" s="1062" t="str">
        <f>IF(A289=AC16,D289,"")</f>
        <v/>
      </c>
      <c r="AD289" s="1079" t="str">
        <f>IF(A289=AC16,C289,"")</f>
        <v/>
      </c>
      <c r="AE289" s="1080" t="str">
        <f>IF(ISTEXT(AC289),AC289,(AC289/AC22)*AE22)</f>
        <v/>
      </c>
      <c r="AF289" s="1062" t="str">
        <f>IF(A289=AF16,D289,"")</f>
        <v/>
      </c>
      <c r="AG289" s="1081" t="str">
        <f>IF(A289=AF16,C289,"")</f>
        <v/>
      </c>
      <c r="AH289" s="1082" t="str">
        <f>IF(ISTEXT(AF289),AF289,(AF289/AF22)*AH22)</f>
        <v/>
      </c>
      <c r="AI289" s="1062" t="str">
        <f>IF(A289=AI16,D289,"")</f>
        <v/>
      </c>
      <c r="AJ289" s="1083" t="str">
        <f>IF(A289=AI16,C289,"")</f>
        <v/>
      </c>
      <c r="AK289" s="1084" t="str">
        <f>IF(ISTEXT(AI289),AI289,(AI289/AI22)*AK22)</f>
        <v/>
      </c>
      <c r="AL289" s="1062" t="str">
        <f>IF(A289=AL16,D289,"")</f>
        <v/>
      </c>
      <c r="AM289" s="1085" t="str">
        <f>IF(A289=AL16,C289,"")</f>
        <v/>
      </c>
      <c r="AN289" s="1086" t="str">
        <f>IF(ISTEXT(AL289),AL289,(AL289/AL22)*AN22)</f>
        <v/>
      </c>
      <c r="AO289" s="1062" t="str">
        <f>IF(A289=AO16,D289,"")</f>
        <v/>
      </c>
      <c r="AP289" s="1087" t="str">
        <f>IF(A289=AO16,C289,"")</f>
        <v/>
      </c>
      <c r="AQ289" s="1088" t="str">
        <f>IF(ISTEXT(AO289),AO289,(AO289/AO22)*AQ22)</f>
        <v/>
      </c>
      <c r="AR289" s="1062" t="str">
        <f>IF(A289=AR16,D289,"")</f>
        <v/>
      </c>
      <c r="AS289" s="1089" t="str">
        <f>IF(A289=AR16,C289,"")</f>
        <v/>
      </c>
      <c r="AT289" s="1090" t="str">
        <f>IF(ISTEXT(AR289),AR289,(AR289/AR22)*AT22)</f>
        <v/>
      </c>
      <c r="AU289" s="1062" t="str">
        <f>IF(A289=AU16,D289,"")</f>
        <v/>
      </c>
      <c r="AV289" s="1091" t="str">
        <f>IF(A289=AU16,C289,"")</f>
        <v/>
      </c>
      <c r="AW289" s="1092" t="str">
        <f>IF(ISTEXT(AU289),AU289,(AU289/AU22)*AW22)</f>
        <v/>
      </c>
    </row>
    <row r="290" spans="1:49" ht="18.75">
      <c r="A290" s="1058"/>
      <c r="B290" s="1352"/>
      <c r="C290" s="1409"/>
      <c r="D290" s="1410"/>
      <c r="E290" s="1062" t="str">
        <f>IF(A290=E16,D290,"")</f>
        <v/>
      </c>
      <c r="F290" s="1063" t="str">
        <f>IF(A290=E16,C290,"")</f>
        <v/>
      </c>
      <c r="G290" s="1064" t="str">
        <f>IF(ISTEXT(E290),E290,(E290/E22)*G22)</f>
        <v/>
      </c>
      <c r="H290" s="1062" t="str">
        <f>IF(A290=H16,D290,"")</f>
        <v/>
      </c>
      <c r="I290" s="1065" t="str">
        <f>IF(A290=H16,C290,"")</f>
        <v/>
      </c>
      <c r="J290" s="1066" t="str">
        <f>IF(ISTEXT(H290),H290,(H290/H22)*J22)</f>
        <v/>
      </c>
      <c r="K290" s="1062" t="str">
        <f>IF(A290=K16,D290,"")</f>
        <v/>
      </c>
      <c r="L290" s="1067" t="str">
        <f>IF(A290=K16,C290,"")</f>
        <v/>
      </c>
      <c r="M290" s="1068" t="str">
        <f>IF(ISTEXT(K290),K290,(K290/K22)*M22)</f>
        <v/>
      </c>
      <c r="N290" s="1062" t="str">
        <f>IF(A290=N16,D290,"")</f>
        <v/>
      </c>
      <c r="O290" s="1069" t="str">
        <f>IF(A290=N16,C290,"")</f>
        <v/>
      </c>
      <c r="P290" s="1070" t="str">
        <f>IF(ISTEXT(N290),N290,(N290/N22)*P22)</f>
        <v/>
      </c>
      <c r="Q290" s="1062" t="str">
        <f>IF(A290=Q16,D290,"")</f>
        <v/>
      </c>
      <c r="R290" s="1071" t="str">
        <f>IF(A290=Q16,C290,"")</f>
        <v/>
      </c>
      <c r="S290" s="1072" t="str">
        <f>IF(ISTEXT(Q290),Q290,(Q290/Q22)*S22)</f>
        <v/>
      </c>
      <c r="T290" s="1062" t="str">
        <f>IF(A290=T16,D290,"")</f>
        <v/>
      </c>
      <c r="U290" s="1073" t="str">
        <f>IF(A290=T16,C290,"")</f>
        <v/>
      </c>
      <c r="V290" s="1074" t="str">
        <f>IF(ISTEXT(T290),T290,(T290/T22)*V22)</f>
        <v/>
      </c>
      <c r="W290" s="1062" t="str">
        <f>IF(A290=W16,D290,"")</f>
        <v/>
      </c>
      <c r="X290" s="1075" t="str">
        <f>IF(A290=W16,C290,"")</f>
        <v/>
      </c>
      <c r="Y290" s="1076" t="str">
        <f>IF(ISTEXT(W290),W290,(W290/W22)*Y22)</f>
        <v/>
      </c>
      <c r="Z290" s="1062" t="str">
        <f>IF(A290=Z16,D290,"")</f>
        <v/>
      </c>
      <c r="AA290" s="1077" t="str">
        <f>IF(A290=Z16,C290,"")</f>
        <v/>
      </c>
      <c r="AB290" s="1078" t="str">
        <f>IF(ISTEXT(Z290),Z290,(Z290/Z22)*AB22)</f>
        <v/>
      </c>
      <c r="AC290" s="1062" t="str">
        <f>IF(A290=AC16,D290,"")</f>
        <v/>
      </c>
      <c r="AD290" s="1079" t="str">
        <f>IF(A290=AC16,C290,"")</f>
        <v/>
      </c>
      <c r="AE290" s="1080" t="str">
        <f>IF(ISTEXT(AC290),AC290,(AC290/AC22)*AE22)</f>
        <v/>
      </c>
      <c r="AF290" s="1062" t="str">
        <f>IF(A290=AF16,D290,"")</f>
        <v/>
      </c>
      <c r="AG290" s="1081" t="str">
        <f>IF(A290=AF16,C290,"")</f>
        <v/>
      </c>
      <c r="AH290" s="1082" t="str">
        <f>IF(ISTEXT(AF290),AF290,(AF290/AF22)*AH22)</f>
        <v/>
      </c>
      <c r="AI290" s="1062" t="str">
        <f>IF(A290=AI16,D290,"")</f>
        <v/>
      </c>
      <c r="AJ290" s="1083" t="str">
        <f>IF(A290=AI16,C290,"")</f>
        <v/>
      </c>
      <c r="AK290" s="1084" t="str">
        <f>IF(ISTEXT(AI290),AI290,(AI290/AI22)*AK22)</f>
        <v/>
      </c>
      <c r="AL290" s="1062" t="str">
        <f>IF(A290=AL16,D290,"")</f>
        <v/>
      </c>
      <c r="AM290" s="1085" t="str">
        <f>IF(A290=AL16,C290,"")</f>
        <v/>
      </c>
      <c r="AN290" s="1086" t="str">
        <f>IF(ISTEXT(AL290),AL290,(AL290/AL22)*AN22)</f>
        <v/>
      </c>
      <c r="AO290" s="1062" t="str">
        <f>IF(A290=AO16,D290,"")</f>
        <v/>
      </c>
      <c r="AP290" s="1087" t="str">
        <f>IF(A290=AO16,C290,"")</f>
        <v/>
      </c>
      <c r="AQ290" s="1088" t="str">
        <f>IF(ISTEXT(AO290),AO290,(AO290/AO22)*AQ22)</f>
        <v/>
      </c>
      <c r="AR290" s="1062" t="str">
        <f>IF(A290=AR16,D290,"")</f>
        <v/>
      </c>
      <c r="AS290" s="1089" t="str">
        <f>IF(A290=AR16,C290,"")</f>
        <v/>
      </c>
      <c r="AT290" s="1090" t="str">
        <f>IF(ISTEXT(AR290),AR290,(AR290/AR22)*AT22)</f>
        <v/>
      </c>
      <c r="AU290" s="1062" t="str">
        <f>IF(A290=AU16,D290,"")</f>
        <v/>
      </c>
      <c r="AV290" s="1091" t="str">
        <f>IF(A290=AU16,C290,"")</f>
        <v/>
      </c>
      <c r="AW290" s="1092" t="str">
        <f>IF(ISTEXT(AU290),AU290,(AU290/AU22)*AW22)</f>
        <v/>
      </c>
    </row>
    <row r="291" spans="1:49" ht="18.75">
      <c r="A291" s="1058"/>
      <c r="B291" s="1352"/>
      <c r="C291" s="1409"/>
      <c r="D291" s="1410"/>
      <c r="E291" s="1062" t="str">
        <f>IF(A291=E16,D291,"")</f>
        <v/>
      </c>
      <c r="F291" s="1063" t="str">
        <f>IF(A291=E16,C291,"")</f>
        <v/>
      </c>
      <c r="G291" s="1064" t="str">
        <f>IF(ISTEXT(E291),E291,(E291/E22)*G22)</f>
        <v/>
      </c>
      <c r="H291" s="1062" t="str">
        <f>IF(A291=H16,D291,"")</f>
        <v/>
      </c>
      <c r="I291" s="1065" t="str">
        <f>IF(A291=H16,C291,"")</f>
        <v/>
      </c>
      <c r="J291" s="1066" t="str">
        <f>IF(ISTEXT(H291),H291,(H291/H22)*J22)</f>
        <v/>
      </c>
      <c r="K291" s="1062" t="str">
        <f>IF(A291=K16,D291,"")</f>
        <v/>
      </c>
      <c r="L291" s="1067" t="str">
        <f>IF(A291=K16,C291,"")</f>
        <v/>
      </c>
      <c r="M291" s="1068" t="str">
        <f>IF(ISTEXT(K291),K291,(K291/K22)*M22)</f>
        <v/>
      </c>
      <c r="N291" s="1062" t="str">
        <f>IF(A291=N16,D291,"")</f>
        <v/>
      </c>
      <c r="O291" s="1069" t="str">
        <f>IF(A291=N16,C291,"")</f>
        <v/>
      </c>
      <c r="P291" s="1070" t="str">
        <f>IF(ISTEXT(N291),N291,(N291/N22)*P22)</f>
        <v/>
      </c>
      <c r="Q291" s="1062" t="str">
        <f>IF(A291=Q16,D291,"")</f>
        <v/>
      </c>
      <c r="R291" s="1071" t="str">
        <f>IF(A291=Q16,C291,"")</f>
        <v/>
      </c>
      <c r="S291" s="1072" t="str">
        <f>IF(ISTEXT(Q291),Q291,(Q291/Q22)*S22)</f>
        <v/>
      </c>
      <c r="T291" s="1062" t="str">
        <f>IF(A291=T16,D291,"")</f>
        <v/>
      </c>
      <c r="U291" s="1073" t="str">
        <f>IF(A291=T16,C291,"")</f>
        <v/>
      </c>
      <c r="V291" s="1074" t="str">
        <f>IF(ISTEXT(T291),T291,(T291/T22)*V22)</f>
        <v/>
      </c>
      <c r="W291" s="1062" t="str">
        <f>IF(A291=W16,D291,"")</f>
        <v/>
      </c>
      <c r="X291" s="1075" t="str">
        <f>IF(A291=W16,C291,"")</f>
        <v/>
      </c>
      <c r="Y291" s="1076" t="str">
        <f>IF(ISTEXT(W291),W291,(W291/W22)*Y22)</f>
        <v/>
      </c>
      <c r="Z291" s="1062" t="str">
        <f>IF(A291=Z16,D291,"")</f>
        <v/>
      </c>
      <c r="AA291" s="1077" t="str">
        <f>IF(A291=Z16,C291,"")</f>
        <v/>
      </c>
      <c r="AB291" s="1078" t="str">
        <f>IF(ISTEXT(Z291),Z291,(Z291/Z22)*AB22)</f>
        <v/>
      </c>
      <c r="AC291" s="1062" t="str">
        <f>IF(A291=AC16,D291,"")</f>
        <v/>
      </c>
      <c r="AD291" s="1079" t="str">
        <f>IF(A291=AC16,C291,"")</f>
        <v/>
      </c>
      <c r="AE291" s="1080" t="str">
        <f>IF(ISTEXT(AC291),AC291,(AC291/AC22)*AE22)</f>
        <v/>
      </c>
      <c r="AF291" s="1062" t="str">
        <f>IF(A291=AF16,D291,"")</f>
        <v/>
      </c>
      <c r="AG291" s="1081" t="str">
        <f>IF(A291=AF16,C291,"")</f>
        <v/>
      </c>
      <c r="AH291" s="1082" t="str">
        <f>IF(ISTEXT(AF291),AF291,(AF291/AF22)*AH22)</f>
        <v/>
      </c>
      <c r="AI291" s="1062" t="str">
        <f>IF(A291=AI16,D291,"")</f>
        <v/>
      </c>
      <c r="AJ291" s="1083" t="str">
        <f>IF(A291=AI16,C291,"")</f>
        <v/>
      </c>
      <c r="AK291" s="1084" t="str">
        <f>IF(ISTEXT(AI291),AI291,(AI291/AI22)*AK22)</f>
        <v/>
      </c>
      <c r="AL291" s="1062" t="str">
        <f>IF(A291=AL16,D291,"")</f>
        <v/>
      </c>
      <c r="AM291" s="1085" t="str">
        <f>IF(A291=AL16,C291,"")</f>
        <v/>
      </c>
      <c r="AN291" s="1086" t="str">
        <f>IF(ISTEXT(AL291),AL291,(AL291/AL22)*AN22)</f>
        <v/>
      </c>
      <c r="AO291" s="1062" t="str">
        <f>IF(A291=AO16,D291,"")</f>
        <v/>
      </c>
      <c r="AP291" s="1087" t="str">
        <f>IF(A291=AO16,C291,"")</f>
        <v/>
      </c>
      <c r="AQ291" s="1088" t="str">
        <f>IF(ISTEXT(AO291),AO291,(AO291/AO22)*AQ22)</f>
        <v/>
      </c>
      <c r="AR291" s="1062" t="str">
        <f>IF(A291=AR16,D291,"")</f>
        <v/>
      </c>
      <c r="AS291" s="1089" t="str">
        <f>IF(A291=AR16,C291,"")</f>
        <v/>
      </c>
      <c r="AT291" s="1090" t="str">
        <f>IF(ISTEXT(AR291),AR291,(AR291/AR22)*AT22)</f>
        <v/>
      </c>
      <c r="AU291" s="1062" t="str">
        <f>IF(A291=AU16,D291,"")</f>
        <v/>
      </c>
      <c r="AV291" s="1091" t="str">
        <f>IF(A291=AU16,C291,"")</f>
        <v/>
      </c>
      <c r="AW291" s="1092" t="str">
        <f>IF(ISTEXT(AU291),AU291,(AU291/AU22)*AW22)</f>
        <v/>
      </c>
    </row>
    <row r="292" spans="1:49" ht="18.75">
      <c r="A292" s="1058"/>
      <c r="B292" s="1352"/>
      <c r="C292" s="1409"/>
      <c r="D292" s="1410"/>
      <c r="E292" s="1062" t="str">
        <f>IF(A292=E16,D292,"")</f>
        <v/>
      </c>
      <c r="F292" s="1063" t="str">
        <f>IF(A292=E16,C292,"")</f>
        <v/>
      </c>
      <c r="G292" s="1064" t="str">
        <f>IF(ISTEXT(E292),E292,(E292/E22)*G22)</f>
        <v/>
      </c>
      <c r="H292" s="1062" t="str">
        <f>IF(A292=H16,D292,"")</f>
        <v/>
      </c>
      <c r="I292" s="1065" t="str">
        <f>IF(A292=H16,C292,"")</f>
        <v/>
      </c>
      <c r="J292" s="1066" t="str">
        <f>IF(ISTEXT(H292),H292,(H292/H22)*J22)</f>
        <v/>
      </c>
      <c r="K292" s="1062" t="str">
        <f>IF(A292=K16,D292,"")</f>
        <v/>
      </c>
      <c r="L292" s="1067" t="str">
        <f>IF(A292=K16,C292,"")</f>
        <v/>
      </c>
      <c r="M292" s="1068" t="str">
        <f>IF(ISTEXT(K292),K292,(K292/K22)*M22)</f>
        <v/>
      </c>
      <c r="N292" s="1062" t="str">
        <f>IF(A292=N16,D292,"")</f>
        <v/>
      </c>
      <c r="O292" s="1069" t="str">
        <f>IF(A292=N16,C292,"")</f>
        <v/>
      </c>
      <c r="P292" s="1070" t="str">
        <f>IF(ISTEXT(N292),N292,(N292/N22)*P22)</f>
        <v/>
      </c>
      <c r="Q292" s="1062" t="str">
        <f>IF(A292=Q16,D292,"")</f>
        <v/>
      </c>
      <c r="R292" s="1071" t="str">
        <f>IF(A292=Q16,C292,"")</f>
        <v/>
      </c>
      <c r="S292" s="1072" t="str">
        <f>IF(ISTEXT(Q292),Q292,(Q292/Q22)*S22)</f>
        <v/>
      </c>
      <c r="T292" s="1062" t="str">
        <f>IF(A292=T16,D292,"")</f>
        <v/>
      </c>
      <c r="U292" s="1073" t="str">
        <f>IF(A292=T16,C292,"")</f>
        <v/>
      </c>
      <c r="V292" s="1074" t="str">
        <f>IF(ISTEXT(T292),T292,(T292/T22)*V22)</f>
        <v/>
      </c>
      <c r="W292" s="1062" t="str">
        <f>IF(A292=W16,D292,"")</f>
        <v/>
      </c>
      <c r="X292" s="1075" t="str">
        <f>IF(A292=W16,C292,"")</f>
        <v/>
      </c>
      <c r="Y292" s="1076" t="str">
        <f>IF(ISTEXT(W292),W292,(W292/W22)*Y22)</f>
        <v/>
      </c>
      <c r="Z292" s="1062" t="str">
        <f>IF(A292=Z16,D292,"")</f>
        <v/>
      </c>
      <c r="AA292" s="1077" t="str">
        <f>IF(A292=Z16,C292,"")</f>
        <v/>
      </c>
      <c r="AB292" s="1078" t="str">
        <f>IF(ISTEXT(Z292),Z292,(Z292/Z22)*AB22)</f>
        <v/>
      </c>
      <c r="AC292" s="1062" t="str">
        <f>IF(A292=AC16,D292,"")</f>
        <v/>
      </c>
      <c r="AD292" s="1079" t="str">
        <f>IF(A292=AC16,C292,"")</f>
        <v/>
      </c>
      <c r="AE292" s="1080" t="str">
        <f>IF(ISTEXT(AC292),AC292,(AC292/AC22)*AE22)</f>
        <v/>
      </c>
      <c r="AF292" s="1062" t="str">
        <f>IF(A292=AF16,D292,"")</f>
        <v/>
      </c>
      <c r="AG292" s="1081" t="str">
        <f>IF(A292=AF16,C292,"")</f>
        <v/>
      </c>
      <c r="AH292" s="1082" t="str">
        <f>IF(ISTEXT(AF292),AF292,(AF292/AF22)*AH22)</f>
        <v/>
      </c>
      <c r="AI292" s="1062" t="str">
        <f>IF(A292=AI16,D292,"")</f>
        <v/>
      </c>
      <c r="AJ292" s="1083" t="str">
        <f>IF(A292=AI16,C292,"")</f>
        <v/>
      </c>
      <c r="AK292" s="1084" t="str">
        <f>IF(ISTEXT(AI292),AI292,(AI292/AI22)*AK22)</f>
        <v/>
      </c>
      <c r="AL292" s="1062" t="str">
        <f>IF(A292=AL16,D292,"")</f>
        <v/>
      </c>
      <c r="AM292" s="1085" t="str">
        <f>IF(A292=AL16,C292,"")</f>
        <v/>
      </c>
      <c r="AN292" s="1086" t="str">
        <f>IF(ISTEXT(AL292),AL292,(AL292/AL22)*AN22)</f>
        <v/>
      </c>
      <c r="AO292" s="1062" t="str">
        <f>IF(A292=AO16,D292,"")</f>
        <v/>
      </c>
      <c r="AP292" s="1087" t="str">
        <f>IF(A292=AO16,C292,"")</f>
        <v/>
      </c>
      <c r="AQ292" s="1088" t="str">
        <f>IF(ISTEXT(AO292),AO292,(AO292/AO22)*AQ22)</f>
        <v/>
      </c>
      <c r="AR292" s="1062" t="str">
        <f>IF(A292=AR16,D292,"")</f>
        <v/>
      </c>
      <c r="AS292" s="1089" t="str">
        <f>IF(A292=AR16,C292,"")</f>
        <v/>
      </c>
      <c r="AT292" s="1090" t="str">
        <f>IF(ISTEXT(AR292),AR292,(AR292/AR22)*AT22)</f>
        <v/>
      </c>
      <c r="AU292" s="1062" t="str">
        <f>IF(A292=AU16,D292,"")</f>
        <v/>
      </c>
      <c r="AV292" s="1091" t="str">
        <f>IF(A292=AU16,C292,"")</f>
        <v/>
      </c>
      <c r="AW292" s="1092" t="str">
        <f>IF(ISTEXT(AU292),AU292,(AU292/AU22)*AW22)</f>
        <v/>
      </c>
    </row>
    <row r="293" spans="1:49" ht="18.75">
      <c r="A293" s="1058"/>
      <c r="B293" s="1352"/>
      <c r="C293" s="1409"/>
      <c r="D293" s="1410"/>
      <c r="E293" s="1062" t="str">
        <f>IF(A293=E16,D293,"")</f>
        <v/>
      </c>
      <c r="F293" s="1063" t="str">
        <f>IF(A293=E16,C293,"")</f>
        <v/>
      </c>
      <c r="G293" s="1064" t="str">
        <f>IF(ISTEXT(E293),E293,(E293/E22)*G22)</f>
        <v/>
      </c>
      <c r="H293" s="1062" t="str">
        <f>IF(A293=H16,D293,"")</f>
        <v/>
      </c>
      <c r="I293" s="1065" t="str">
        <f>IF(A293=H16,C293,"")</f>
        <v/>
      </c>
      <c r="J293" s="1066" t="str">
        <f>IF(ISTEXT(H293),H293,(H293/H22)*J22)</f>
        <v/>
      </c>
      <c r="K293" s="1062" t="str">
        <f>IF(A293=K16,D293,"")</f>
        <v/>
      </c>
      <c r="L293" s="1067" t="str">
        <f>IF(A293=K16,C293,"")</f>
        <v/>
      </c>
      <c r="M293" s="1068" t="str">
        <f>IF(ISTEXT(K293),K293,(K293/K22)*M22)</f>
        <v/>
      </c>
      <c r="N293" s="1062" t="str">
        <f>IF(A293=N16,D293,"")</f>
        <v/>
      </c>
      <c r="O293" s="1069" t="str">
        <f>IF(A293=N16,C293,"")</f>
        <v/>
      </c>
      <c r="P293" s="1070" t="str">
        <f>IF(ISTEXT(N293),N293,(N293/N22)*P22)</f>
        <v/>
      </c>
      <c r="Q293" s="1062" t="str">
        <f>IF(A293=Q16,D293,"")</f>
        <v/>
      </c>
      <c r="R293" s="1071" t="str">
        <f>IF(A293=Q16,C293,"")</f>
        <v/>
      </c>
      <c r="S293" s="1072" t="str">
        <f>IF(ISTEXT(Q293),Q293,(Q293/Q22)*S22)</f>
        <v/>
      </c>
      <c r="T293" s="1062" t="str">
        <f>IF(A293=T16,D293,"")</f>
        <v/>
      </c>
      <c r="U293" s="1073" t="str">
        <f>IF(A293=T16,C293,"")</f>
        <v/>
      </c>
      <c r="V293" s="1074" t="str">
        <f>IF(ISTEXT(T293),T293,(T293/T22)*V22)</f>
        <v/>
      </c>
      <c r="W293" s="1062" t="str">
        <f>IF(A293=W16,D293,"")</f>
        <v/>
      </c>
      <c r="X293" s="1075" t="str">
        <f>IF(A293=W16,C293,"")</f>
        <v/>
      </c>
      <c r="Y293" s="1076" t="str">
        <f>IF(ISTEXT(W293),W293,(W293/W22)*Y22)</f>
        <v/>
      </c>
      <c r="Z293" s="1062" t="str">
        <f>IF(A293=Z16,D293,"")</f>
        <v/>
      </c>
      <c r="AA293" s="1077" t="str">
        <f>IF(A293=Z16,C293,"")</f>
        <v/>
      </c>
      <c r="AB293" s="1078" t="str">
        <f>IF(ISTEXT(Z293),Z293,(Z293/Z22)*AB22)</f>
        <v/>
      </c>
      <c r="AC293" s="1062" t="str">
        <f>IF(A293=AC16,D293,"")</f>
        <v/>
      </c>
      <c r="AD293" s="1079" t="str">
        <f>IF(A293=AC16,C293,"")</f>
        <v/>
      </c>
      <c r="AE293" s="1080" t="str">
        <f>IF(ISTEXT(AC293),AC293,(AC293/AC22)*AE22)</f>
        <v/>
      </c>
      <c r="AF293" s="1062" t="str">
        <f>IF(A293=AF16,D293,"")</f>
        <v/>
      </c>
      <c r="AG293" s="1081" t="str">
        <f>IF(A293=AF16,C293,"")</f>
        <v/>
      </c>
      <c r="AH293" s="1082" t="str">
        <f>IF(ISTEXT(AF293),AF293,(AF293/AF22)*AH22)</f>
        <v/>
      </c>
      <c r="AI293" s="1062" t="str">
        <f>IF(A293=AI16,D293,"")</f>
        <v/>
      </c>
      <c r="AJ293" s="1083" t="str">
        <f>IF(A293=AI16,C293,"")</f>
        <v/>
      </c>
      <c r="AK293" s="1084" t="str">
        <f>IF(ISTEXT(AI293),AI293,(AI293/AI22)*AK22)</f>
        <v/>
      </c>
      <c r="AL293" s="1062" t="str">
        <f>IF(A293=AL16,D293,"")</f>
        <v/>
      </c>
      <c r="AM293" s="1085" t="str">
        <f>IF(A293=AL16,C293,"")</f>
        <v/>
      </c>
      <c r="AN293" s="1086" t="str">
        <f>IF(ISTEXT(AL293),AL293,(AL293/AL22)*AN22)</f>
        <v/>
      </c>
      <c r="AO293" s="1062" t="str">
        <f>IF(A293=AO16,D293,"")</f>
        <v/>
      </c>
      <c r="AP293" s="1087" t="str">
        <f>IF(A293=AO16,C293,"")</f>
        <v/>
      </c>
      <c r="AQ293" s="1088" t="str">
        <f>IF(ISTEXT(AO293),AO293,(AO293/AO22)*AQ22)</f>
        <v/>
      </c>
      <c r="AR293" s="1062" t="str">
        <f>IF(A293=AR16,D293,"")</f>
        <v/>
      </c>
      <c r="AS293" s="1089" t="str">
        <f>IF(A293=AR16,C293,"")</f>
        <v/>
      </c>
      <c r="AT293" s="1090" t="str">
        <f>IF(ISTEXT(AR293),AR293,(AR293/AR22)*AT22)</f>
        <v/>
      </c>
      <c r="AU293" s="1062" t="str">
        <f>IF(A293=AU16,D293,"")</f>
        <v/>
      </c>
      <c r="AV293" s="1091" t="str">
        <f>IF(A293=AU16,C293,"")</f>
        <v/>
      </c>
      <c r="AW293" s="1092" t="str">
        <f>IF(ISTEXT(AU293),AU293,(AU293/AU22)*AW22)</f>
        <v/>
      </c>
    </row>
    <row r="294" spans="1:49" ht="18.75">
      <c r="A294" s="1058"/>
      <c r="B294" s="1352"/>
      <c r="C294" s="1409"/>
      <c r="D294" s="1410"/>
      <c r="E294" s="1062" t="str">
        <f>IF(A294=E16,D294,"")</f>
        <v/>
      </c>
      <c r="F294" s="1063" t="str">
        <f>IF(A294=E16,C294,"")</f>
        <v/>
      </c>
      <c r="G294" s="1064" t="str">
        <f>IF(ISTEXT(E294),E294,(E294/E22)*G22)</f>
        <v/>
      </c>
      <c r="H294" s="1062" t="str">
        <f>IF(A294=H16,D294,"")</f>
        <v/>
      </c>
      <c r="I294" s="1065" t="str">
        <f>IF(A294=H16,C294,"")</f>
        <v/>
      </c>
      <c r="J294" s="1066" t="str">
        <f>IF(ISTEXT(H294),H294,(H294/H22)*J22)</f>
        <v/>
      </c>
      <c r="K294" s="1062" t="str">
        <f>IF(A294=K16,D294,"")</f>
        <v/>
      </c>
      <c r="L294" s="1067" t="str">
        <f>IF(A294=K16,C294,"")</f>
        <v/>
      </c>
      <c r="M294" s="1068" t="str">
        <f>IF(ISTEXT(K294),K294,(K294/K22)*M22)</f>
        <v/>
      </c>
      <c r="N294" s="1062" t="str">
        <f>IF(A294=N16,D294,"")</f>
        <v/>
      </c>
      <c r="O294" s="1069" t="str">
        <f>IF(A294=N16,C294,"")</f>
        <v/>
      </c>
      <c r="P294" s="1070" t="str">
        <f>IF(ISTEXT(N294),N294,(N294/N22)*P22)</f>
        <v/>
      </c>
      <c r="Q294" s="1062" t="str">
        <f>IF(A294=Q16,D294,"")</f>
        <v/>
      </c>
      <c r="R294" s="1071" t="str">
        <f>IF(A294=Q16,C294,"")</f>
        <v/>
      </c>
      <c r="S294" s="1072" t="str">
        <f>IF(ISTEXT(Q294),Q294,(Q294/Q22)*S22)</f>
        <v/>
      </c>
      <c r="T294" s="1062" t="str">
        <f>IF(A294=T16,D294,"")</f>
        <v/>
      </c>
      <c r="U294" s="1073" t="str">
        <f>IF(A294=T16,C294,"")</f>
        <v/>
      </c>
      <c r="V294" s="1074" t="str">
        <f>IF(ISTEXT(T294),T294,(T294/T22)*V22)</f>
        <v/>
      </c>
      <c r="W294" s="1062" t="str">
        <f>IF(A294=W16,D294,"")</f>
        <v/>
      </c>
      <c r="X294" s="1075" t="str">
        <f>IF(A294=W16,C294,"")</f>
        <v/>
      </c>
      <c r="Y294" s="1076" t="str">
        <f>IF(ISTEXT(W294),W294,(W294/W22)*Y22)</f>
        <v/>
      </c>
      <c r="Z294" s="1062" t="str">
        <f>IF(A294=Z16,D294,"")</f>
        <v/>
      </c>
      <c r="AA294" s="1077" t="str">
        <f>IF(A294=Z16,C294,"")</f>
        <v/>
      </c>
      <c r="AB294" s="1078" t="str">
        <f>IF(ISTEXT(Z294),Z294,(Z294/Z22)*AB22)</f>
        <v/>
      </c>
      <c r="AC294" s="1062" t="str">
        <f>IF(A294=AC16,D294,"")</f>
        <v/>
      </c>
      <c r="AD294" s="1079" t="str">
        <f>IF(A294=AC16,C294,"")</f>
        <v/>
      </c>
      <c r="AE294" s="1080" t="str">
        <f>IF(ISTEXT(AC294),AC294,(AC294/AC22)*AE22)</f>
        <v/>
      </c>
      <c r="AF294" s="1062" t="str">
        <f>IF(A294=AF16,D294,"")</f>
        <v/>
      </c>
      <c r="AG294" s="1081" t="str">
        <f>IF(A294=AF16,C294,"")</f>
        <v/>
      </c>
      <c r="AH294" s="1082" t="str">
        <f>IF(ISTEXT(AF294),AF294,(AF294/AF22)*AH22)</f>
        <v/>
      </c>
      <c r="AI294" s="1062" t="str">
        <f>IF(A294=AI16,D294,"")</f>
        <v/>
      </c>
      <c r="AJ294" s="1083" t="str">
        <f>IF(A294=AI16,C294,"")</f>
        <v/>
      </c>
      <c r="AK294" s="1084" t="str">
        <f>IF(ISTEXT(AI294),AI294,(AI294/AI22)*AK22)</f>
        <v/>
      </c>
      <c r="AL294" s="1062" t="str">
        <f>IF(A294=AL16,D294,"")</f>
        <v/>
      </c>
      <c r="AM294" s="1085" t="str">
        <f>IF(A294=AL16,C294,"")</f>
        <v/>
      </c>
      <c r="AN294" s="1086" t="str">
        <f>IF(ISTEXT(AL294),AL294,(AL294/AL22)*AN22)</f>
        <v/>
      </c>
      <c r="AO294" s="1062" t="str">
        <f>IF(A294=AO16,D294,"")</f>
        <v/>
      </c>
      <c r="AP294" s="1087" t="str">
        <f>IF(A294=AO16,C294,"")</f>
        <v/>
      </c>
      <c r="AQ294" s="1088" t="str">
        <f>IF(ISTEXT(AO294),AO294,(AO294/AO22)*AQ22)</f>
        <v/>
      </c>
      <c r="AR294" s="1062" t="str">
        <f>IF(A294=AR16,D294,"")</f>
        <v/>
      </c>
      <c r="AS294" s="1089" t="str">
        <f>IF(A294=AR16,C294,"")</f>
        <v/>
      </c>
      <c r="AT294" s="1090" t="str">
        <f>IF(ISTEXT(AR294),AR294,(AR294/AR22)*AT22)</f>
        <v/>
      </c>
      <c r="AU294" s="1062" t="str">
        <f>IF(A294=AU16,D294,"")</f>
        <v/>
      </c>
      <c r="AV294" s="1091" t="str">
        <f>IF(A294=AU16,C294,"")</f>
        <v/>
      </c>
      <c r="AW294" s="1092" t="str">
        <f>IF(ISTEXT(AU294),AU294,(AU294/AU22)*AW22)</f>
        <v/>
      </c>
    </row>
    <row r="295" spans="1:49" ht="18.75">
      <c r="A295" s="1058"/>
      <c r="B295" s="1352"/>
      <c r="C295" s="1409"/>
      <c r="D295" s="1410"/>
      <c r="E295" s="1062" t="str">
        <f>IF(A295=E16,D295,"")</f>
        <v/>
      </c>
      <c r="F295" s="1063" t="str">
        <f>IF(A295=E16,C295,"")</f>
        <v/>
      </c>
      <c r="G295" s="1064" t="str">
        <f>IF(ISTEXT(E295),E295,(E295/E22)*G22)</f>
        <v/>
      </c>
      <c r="H295" s="1062" t="str">
        <f>IF(A295=H16,D295,"")</f>
        <v/>
      </c>
      <c r="I295" s="1065" t="str">
        <f>IF(A295=H16,C295,"")</f>
        <v/>
      </c>
      <c r="J295" s="1066" t="str">
        <f>IF(ISTEXT(H295),H295,(H295/H22)*J22)</f>
        <v/>
      </c>
      <c r="K295" s="1062" t="str">
        <f>IF(A295=K16,D295,"")</f>
        <v/>
      </c>
      <c r="L295" s="1067" t="str">
        <f>IF(A295=K16,C295,"")</f>
        <v/>
      </c>
      <c r="M295" s="1068" t="str">
        <f>IF(ISTEXT(K295),K295,(K295/K22)*M22)</f>
        <v/>
      </c>
      <c r="N295" s="1062" t="str">
        <f>IF(A295=N16,D295,"")</f>
        <v/>
      </c>
      <c r="O295" s="1069" t="str">
        <f>IF(A295=N16,C295,"")</f>
        <v/>
      </c>
      <c r="P295" s="1070" t="str">
        <f>IF(ISTEXT(N295),N295,(N295/N22)*P22)</f>
        <v/>
      </c>
      <c r="Q295" s="1062" t="str">
        <f>IF(A295=Q16,D295,"")</f>
        <v/>
      </c>
      <c r="R295" s="1071" t="str">
        <f>IF(A295=Q16,C295,"")</f>
        <v/>
      </c>
      <c r="S295" s="1072" t="str">
        <f>IF(ISTEXT(Q295),Q295,(Q295/Q22)*S22)</f>
        <v/>
      </c>
      <c r="T295" s="1062" t="str">
        <f>IF(A295=T16,D295,"")</f>
        <v/>
      </c>
      <c r="U295" s="1073" t="str">
        <f>IF(A295=T16,C295,"")</f>
        <v/>
      </c>
      <c r="V295" s="1074" t="str">
        <f>IF(ISTEXT(T295),T295,(T295/T22)*V22)</f>
        <v/>
      </c>
      <c r="W295" s="1062" t="str">
        <f>IF(A295=W16,D295,"")</f>
        <v/>
      </c>
      <c r="X295" s="1075" t="str">
        <f>IF(A295=W16,C295,"")</f>
        <v/>
      </c>
      <c r="Y295" s="1076" t="str">
        <f>IF(ISTEXT(W295),W295,(W295/W22)*Y22)</f>
        <v/>
      </c>
      <c r="Z295" s="1062" t="str">
        <f>IF(A295=Z16,D295,"")</f>
        <v/>
      </c>
      <c r="AA295" s="1077" t="str">
        <f>IF(A295=Z16,C295,"")</f>
        <v/>
      </c>
      <c r="AB295" s="1078" t="str">
        <f>IF(ISTEXT(Z295),Z295,(Z295/Z22)*AB22)</f>
        <v/>
      </c>
      <c r="AC295" s="1062" t="str">
        <f>IF(A295=AC16,D295,"")</f>
        <v/>
      </c>
      <c r="AD295" s="1079" t="str">
        <f>IF(A295=AC16,C295,"")</f>
        <v/>
      </c>
      <c r="AE295" s="1080" t="str">
        <f>IF(ISTEXT(AC295),AC295,(AC295/AC22)*AE22)</f>
        <v/>
      </c>
      <c r="AF295" s="1062" t="str">
        <f>IF(A295=AF16,D295,"")</f>
        <v/>
      </c>
      <c r="AG295" s="1081" t="str">
        <f>IF(A295=AF16,C295,"")</f>
        <v/>
      </c>
      <c r="AH295" s="1082" t="str">
        <f>IF(ISTEXT(AF295),AF295,(AF295/AF22)*AH22)</f>
        <v/>
      </c>
      <c r="AI295" s="1062" t="str">
        <f>IF(A295=AI16,D295,"")</f>
        <v/>
      </c>
      <c r="AJ295" s="1083" t="str">
        <f>IF(A295=AI16,C295,"")</f>
        <v/>
      </c>
      <c r="AK295" s="1084" t="str">
        <f>IF(ISTEXT(AI295),AI295,(AI295/AI22)*AK22)</f>
        <v/>
      </c>
      <c r="AL295" s="1062" t="str">
        <f>IF(A295=AL16,D295,"")</f>
        <v/>
      </c>
      <c r="AM295" s="1085" t="str">
        <f>IF(A295=AL16,C295,"")</f>
        <v/>
      </c>
      <c r="AN295" s="1086" t="str">
        <f>IF(ISTEXT(AL295),AL295,(AL295/AL22)*AN22)</f>
        <v/>
      </c>
      <c r="AO295" s="1062" t="str">
        <f>IF(A295=AO16,D295,"")</f>
        <v/>
      </c>
      <c r="AP295" s="1087" t="str">
        <f>IF(A295=AO16,C295,"")</f>
        <v/>
      </c>
      <c r="AQ295" s="1088" t="str">
        <f>IF(ISTEXT(AO295),AO295,(AO295/AO22)*AQ22)</f>
        <v/>
      </c>
      <c r="AR295" s="1062" t="str">
        <f>IF(A295=AR16,D295,"")</f>
        <v/>
      </c>
      <c r="AS295" s="1089" t="str">
        <f>IF(A295=AR16,C295,"")</f>
        <v/>
      </c>
      <c r="AT295" s="1090" t="str">
        <f>IF(ISTEXT(AR295),AR295,(AR295/AR22)*AT22)</f>
        <v/>
      </c>
      <c r="AU295" s="1062" t="str">
        <f>IF(A295=AU16,D295,"")</f>
        <v/>
      </c>
      <c r="AV295" s="1091" t="str">
        <f>IF(A295=AU16,C295,"")</f>
        <v/>
      </c>
      <c r="AW295" s="1092" t="str">
        <f>IF(ISTEXT(AU295),AU295,(AU295/AU22)*AW22)</f>
        <v/>
      </c>
    </row>
    <row r="296" spans="1:49" ht="18.75">
      <c r="A296" s="1058"/>
      <c r="B296" s="1352"/>
      <c r="C296" s="1409"/>
      <c r="D296" s="1410"/>
      <c r="E296" s="1062" t="str">
        <f>IF(A296=E16,D296,"")</f>
        <v/>
      </c>
      <c r="F296" s="1063" t="str">
        <f>IF(A296=E16,C296,"")</f>
        <v/>
      </c>
      <c r="G296" s="1064" t="str">
        <f>IF(ISTEXT(E296),E296,(E296/E22)*G22)</f>
        <v/>
      </c>
      <c r="H296" s="1062" t="str">
        <f>IF(A296=H16,D296,"")</f>
        <v/>
      </c>
      <c r="I296" s="1065" t="str">
        <f>IF(A296=H16,C296,"")</f>
        <v/>
      </c>
      <c r="J296" s="1066" t="str">
        <f>IF(ISTEXT(H296),H296,(H296/H22)*J22)</f>
        <v/>
      </c>
      <c r="K296" s="1062" t="str">
        <f>IF(A296=K16,D296,"")</f>
        <v/>
      </c>
      <c r="L296" s="1067" t="str">
        <f>IF(A296=K16,C296,"")</f>
        <v/>
      </c>
      <c r="M296" s="1068" t="str">
        <f>IF(ISTEXT(K296),K296,(K296/K22)*M22)</f>
        <v/>
      </c>
      <c r="N296" s="1062" t="str">
        <f>IF(A296=N16,D296,"")</f>
        <v/>
      </c>
      <c r="O296" s="1069" t="str">
        <f>IF(A296=N16,C296,"")</f>
        <v/>
      </c>
      <c r="P296" s="1070" t="str">
        <f>IF(ISTEXT(N296),N296,(N296/N22)*P22)</f>
        <v/>
      </c>
      <c r="Q296" s="1062" t="str">
        <f>IF(A296=Q16,D296,"")</f>
        <v/>
      </c>
      <c r="R296" s="1071" t="str">
        <f>IF(A296=Q16,C296,"")</f>
        <v/>
      </c>
      <c r="S296" s="1072" t="str">
        <f>IF(ISTEXT(Q296),Q296,(Q296/Q22)*S22)</f>
        <v/>
      </c>
      <c r="T296" s="1062" t="str">
        <f>IF(A296=T16,D296,"")</f>
        <v/>
      </c>
      <c r="U296" s="1073" t="str">
        <f>IF(A296=T16,C296,"")</f>
        <v/>
      </c>
      <c r="V296" s="1074" t="str">
        <f>IF(ISTEXT(T296),T296,(T296/T22)*V22)</f>
        <v/>
      </c>
      <c r="W296" s="1062" t="str">
        <f>IF(A296=W16,D296,"")</f>
        <v/>
      </c>
      <c r="X296" s="1075" t="str">
        <f>IF(A296=W16,C296,"")</f>
        <v/>
      </c>
      <c r="Y296" s="1076" t="str">
        <f>IF(ISTEXT(W296),W296,(W296/W22)*Y22)</f>
        <v/>
      </c>
      <c r="Z296" s="1062" t="str">
        <f>IF(A296=Z16,D296,"")</f>
        <v/>
      </c>
      <c r="AA296" s="1077" t="str">
        <f>IF(A296=Z16,C296,"")</f>
        <v/>
      </c>
      <c r="AB296" s="1078" t="str">
        <f>IF(ISTEXT(Z296),Z296,(Z296/Z22)*AB22)</f>
        <v/>
      </c>
      <c r="AC296" s="1062" t="str">
        <f>IF(A296=AC16,D296,"")</f>
        <v/>
      </c>
      <c r="AD296" s="1079" t="str">
        <f>IF(A296=AC16,C296,"")</f>
        <v/>
      </c>
      <c r="AE296" s="1080" t="str">
        <f>IF(ISTEXT(AC296),AC296,(AC296/AC22)*AE22)</f>
        <v/>
      </c>
      <c r="AF296" s="1062" t="str">
        <f>IF(A296=AF16,D296,"")</f>
        <v/>
      </c>
      <c r="AG296" s="1081" t="str">
        <f>IF(A296=AF16,C296,"")</f>
        <v/>
      </c>
      <c r="AH296" s="1082" t="str">
        <f>IF(ISTEXT(AF296),AF296,(AF296/AF22)*AH22)</f>
        <v/>
      </c>
      <c r="AI296" s="1062" t="str">
        <f>IF(A296=AI16,D296,"")</f>
        <v/>
      </c>
      <c r="AJ296" s="1083" t="str">
        <f>IF(A296=AI16,C296,"")</f>
        <v/>
      </c>
      <c r="AK296" s="1084" t="str">
        <f>IF(ISTEXT(AI296),AI296,(AI296/AI22)*AK22)</f>
        <v/>
      </c>
      <c r="AL296" s="1062" t="str">
        <f>IF(A296=AL16,D296,"")</f>
        <v/>
      </c>
      <c r="AM296" s="1085" t="str">
        <f>IF(A296=AL16,C296,"")</f>
        <v/>
      </c>
      <c r="AN296" s="1086" t="str">
        <f>IF(ISTEXT(AL296),AL296,(AL296/AL22)*AN22)</f>
        <v/>
      </c>
      <c r="AO296" s="1062" t="str">
        <f>IF(A296=AO16,D296,"")</f>
        <v/>
      </c>
      <c r="AP296" s="1087" t="str">
        <f>IF(A296=AO16,C296,"")</f>
        <v/>
      </c>
      <c r="AQ296" s="1088" t="str">
        <f>IF(ISTEXT(AO296),AO296,(AO296/AO22)*AQ22)</f>
        <v/>
      </c>
      <c r="AR296" s="1062" t="str">
        <f>IF(A296=AR16,D296,"")</f>
        <v/>
      </c>
      <c r="AS296" s="1089" t="str">
        <f>IF(A296=AR16,C296,"")</f>
        <v/>
      </c>
      <c r="AT296" s="1090" t="str">
        <f>IF(ISTEXT(AR296),AR296,(AR296/AR22)*AT22)</f>
        <v/>
      </c>
      <c r="AU296" s="1062" t="str">
        <f>IF(A296=AU16,D296,"")</f>
        <v/>
      </c>
      <c r="AV296" s="1091" t="str">
        <f>IF(A296=AU16,C296,"")</f>
        <v/>
      </c>
      <c r="AW296" s="1092" t="str">
        <f>IF(ISTEXT(AU296),AU296,(AU296/AU22)*AW22)</f>
        <v/>
      </c>
    </row>
    <row r="297" spans="1:49" ht="18.75">
      <c r="A297" s="1058"/>
      <c r="B297" s="1352"/>
      <c r="C297" s="1409"/>
      <c r="D297" s="1410"/>
      <c r="E297" s="1062" t="str">
        <f>IF(A297=E16,D297,"")</f>
        <v/>
      </c>
      <c r="F297" s="1063" t="str">
        <f>IF(A297=E16,C297,"")</f>
        <v/>
      </c>
      <c r="G297" s="1064" t="str">
        <f>IF(ISTEXT(E297),E297,(E297/E22)*G22)</f>
        <v/>
      </c>
      <c r="H297" s="1062" t="str">
        <f>IF(A297=H16,D297,"")</f>
        <v/>
      </c>
      <c r="I297" s="1065" t="str">
        <f>IF(A297=H16,C297,"")</f>
        <v/>
      </c>
      <c r="J297" s="1066" t="str">
        <f>IF(ISTEXT(H297),H297,(H297/H22)*J22)</f>
        <v/>
      </c>
      <c r="K297" s="1062" t="str">
        <f>IF(A297=K16,D297,"")</f>
        <v/>
      </c>
      <c r="L297" s="1067" t="str">
        <f>IF(A297=K16,C297,"")</f>
        <v/>
      </c>
      <c r="M297" s="1068" t="str">
        <f>IF(ISTEXT(K297),K297,(K297/K22)*M22)</f>
        <v/>
      </c>
      <c r="N297" s="1062" t="str">
        <f>IF(A297=N16,D297,"")</f>
        <v/>
      </c>
      <c r="O297" s="1069" t="str">
        <f>IF(A297=N16,C297,"")</f>
        <v/>
      </c>
      <c r="P297" s="1070" t="str">
        <f>IF(ISTEXT(N297),N297,(N297/N22)*P22)</f>
        <v/>
      </c>
      <c r="Q297" s="1062" t="str">
        <f>IF(A297=Q16,D297,"")</f>
        <v/>
      </c>
      <c r="R297" s="1071" t="str">
        <f>IF(A297=Q16,C297,"")</f>
        <v/>
      </c>
      <c r="S297" s="1072" t="str">
        <f>IF(ISTEXT(Q297),Q297,(Q297/Q22)*S22)</f>
        <v/>
      </c>
      <c r="T297" s="1062" t="str">
        <f>IF(A297=T16,D297,"")</f>
        <v/>
      </c>
      <c r="U297" s="1073" t="str">
        <f>IF(A297=T16,C297,"")</f>
        <v/>
      </c>
      <c r="V297" s="1074" t="str">
        <f>IF(ISTEXT(T297),T297,(T297/T22)*V22)</f>
        <v/>
      </c>
      <c r="W297" s="1062" t="str">
        <f>IF(A297=W16,D297,"")</f>
        <v/>
      </c>
      <c r="X297" s="1075" t="str">
        <f>IF(A297=W16,C297,"")</f>
        <v/>
      </c>
      <c r="Y297" s="1076" t="str">
        <f>IF(ISTEXT(W297),W297,(W297/W22)*Y22)</f>
        <v/>
      </c>
      <c r="Z297" s="1062" t="str">
        <f>IF(A297=Z16,D297,"")</f>
        <v/>
      </c>
      <c r="AA297" s="1077" t="str">
        <f>IF(A297=Z16,C297,"")</f>
        <v/>
      </c>
      <c r="AB297" s="1078" t="str">
        <f>IF(ISTEXT(Z297),Z297,(Z297/Z22)*AB22)</f>
        <v/>
      </c>
      <c r="AC297" s="1062" t="str">
        <f>IF(A297=AC16,D297,"")</f>
        <v/>
      </c>
      <c r="AD297" s="1079" t="str">
        <f>IF(A297=AC16,C297,"")</f>
        <v/>
      </c>
      <c r="AE297" s="1080" t="str">
        <f>IF(ISTEXT(AC297),AC297,(AC297/AC22)*AE22)</f>
        <v/>
      </c>
      <c r="AF297" s="1062" t="str">
        <f>IF(A297=AF16,D297,"")</f>
        <v/>
      </c>
      <c r="AG297" s="1081" t="str">
        <f>IF(A297=AF16,C297,"")</f>
        <v/>
      </c>
      <c r="AH297" s="1082" t="str">
        <f>IF(ISTEXT(AF297),AF297,(AF297/AF22)*AH22)</f>
        <v/>
      </c>
      <c r="AI297" s="1062" t="str">
        <f>IF(A297=AI16,D297,"")</f>
        <v/>
      </c>
      <c r="AJ297" s="1083" t="str">
        <f>IF(A297=AI16,C297,"")</f>
        <v/>
      </c>
      <c r="AK297" s="1084" t="str">
        <f>IF(ISTEXT(AI297),AI297,(AI297/AI22)*AK22)</f>
        <v/>
      </c>
      <c r="AL297" s="1062" t="str">
        <f>IF(A297=AL16,D297,"")</f>
        <v/>
      </c>
      <c r="AM297" s="1085" t="str">
        <f>IF(A297=AL16,C297,"")</f>
        <v/>
      </c>
      <c r="AN297" s="1086" t="str">
        <f>IF(ISTEXT(AL297),AL297,(AL297/AL22)*AN22)</f>
        <v/>
      </c>
      <c r="AO297" s="1062" t="str">
        <f>IF(A297=AO16,D297,"")</f>
        <v/>
      </c>
      <c r="AP297" s="1087" t="str">
        <f>IF(A297=AO16,C297,"")</f>
        <v/>
      </c>
      <c r="AQ297" s="1088" t="str">
        <f>IF(ISTEXT(AO297),AO297,(AO297/AO22)*AQ22)</f>
        <v/>
      </c>
      <c r="AR297" s="1062" t="str">
        <f>IF(A297=AR16,D297,"")</f>
        <v/>
      </c>
      <c r="AS297" s="1089" t="str">
        <f>IF(A297=AR16,C297,"")</f>
        <v/>
      </c>
      <c r="AT297" s="1090" t="str">
        <f>IF(ISTEXT(AR297),AR297,(AR297/AR22)*AT22)</f>
        <v/>
      </c>
      <c r="AU297" s="1062" t="str">
        <f>IF(A297=AU16,D297,"")</f>
        <v/>
      </c>
      <c r="AV297" s="1091" t="str">
        <f>IF(A297=AU16,C297,"")</f>
        <v/>
      </c>
      <c r="AW297" s="1092" t="str">
        <f>IF(ISTEXT(AU297),AU297,(AU297/AU22)*AW22)</f>
        <v/>
      </c>
    </row>
    <row r="298" spans="1:49" ht="18.75">
      <c r="A298" s="1058"/>
      <c r="B298" s="1352"/>
      <c r="C298" s="1409"/>
      <c r="D298" s="1410"/>
      <c r="E298" s="1062" t="str">
        <f>IF(A298=E16,D298,"")</f>
        <v/>
      </c>
      <c r="F298" s="1063" t="str">
        <f>IF(A298=E16,C298,"")</f>
        <v/>
      </c>
      <c r="G298" s="1064" t="str">
        <f>IF(ISTEXT(E298),E298,(E298/E22)*G22)</f>
        <v/>
      </c>
      <c r="H298" s="1062" t="str">
        <f>IF(A298=H16,D298,"")</f>
        <v/>
      </c>
      <c r="I298" s="1065" t="str">
        <f>IF(A298=H16,C298,"")</f>
        <v/>
      </c>
      <c r="J298" s="1066" t="str">
        <f>IF(ISTEXT(H298),H298,(H298/H22)*J22)</f>
        <v/>
      </c>
      <c r="K298" s="1062" t="str">
        <f>IF(A298=K16,D298,"")</f>
        <v/>
      </c>
      <c r="L298" s="1067" t="str">
        <f>IF(A298=K16,C298,"")</f>
        <v/>
      </c>
      <c r="M298" s="1068" t="str">
        <f>IF(ISTEXT(K298),K298,(K298/K22)*M22)</f>
        <v/>
      </c>
      <c r="N298" s="1062" t="str">
        <f>IF(A298=N16,D298,"")</f>
        <v/>
      </c>
      <c r="O298" s="1069" t="str">
        <f>IF(A298=N16,C298,"")</f>
        <v/>
      </c>
      <c r="P298" s="1070" t="str">
        <f>IF(ISTEXT(N298),N298,(N298/N22)*P22)</f>
        <v/>
      </c>
      <c r="Q298" s="1062" t="str">
        <f>IF(A298=Q16,D298,"")</f>
        <v/>
      </c>
      <c r="R298" s="1071" t="str">
        <f>IF(A298=Q16,C298,"")</f>
        <v/>
      </c>
      <c r="S298" s="1072" t="str">
        <f>IF(ISTEXT(Q298),Q298,(Q298/Q22)*S22)</f>
        <v/>
      </c>
      <c r="T298" s="1062" t="str">
        <f>IF(A298=T16,D298,"")</f>
        <v/>
      </c>
      <c r="U298" s="1073" t="str">
        <f>IF(A298=T16,C298,"")</f>
        <v/>
      </c>
      <c r="V298" s="1074" t="str">
        <f>IF(ISTEXT(T298),T298,(T298/T22)*V22)</f>
        <v/>
      </c>
      <c r="W298" s="1062" t="str">
        <f>IF(A298=W16,D298,"")</f>
        <v/>
      </c>
      <c r="X298" s="1075" t="str">
        <f>IF(A298=W16,C298,"")</f>
        <v/>
      </c>
      <c r="Y298" s="1076" t="str">
        <f>IF(ISTEXT(W298),W298,(W298/W22)*Y22)</f>
        <v/>
      </c>
      <c r="Z298" s="1062" t="str">
        <f>IF(A298=Z16,D298,"")</f>
        <v/>
      </c>
      <c r="AA298" s="1077" t="str">
        <f>IF(A298=Z16,C298,"")</f>
        <v/>
      </c>
      <c r="AB298" s="1078" t="str">
        <f>IF(ISTEXT(Z298),Z298,(Z298/Z22)*AB22)</f>
        <v/>
      </c>
      <c r="AC298" s="1062" t="str">
        <f>IF(A298=AC16,D298,"")</f>
        <v/>
      </c>
      <c r="AD298" s="1079" t="str">
        <f>IF(A298=AC16,C298,"")</f>
        <v/>
      </c>
      <c r="AE298" s="1080" t="str">
        <f>IF(ISTEXT(AC298),AC298,(AC298/AC22)*AE22)</f>
        <v/>
      </c>
      <c r="AF298" s="1062" t="str">
        <f>IF(A298=AF16,D298,"")</f>
        <v/>
      </c>
      <c r="AG298" s="1081" t="str">
        <f>IF(A298=AF16,C298,"")</f>
        <v/>
      </c>
      <c r="AH298" s="1082" t="str">
        <f>IF(ISTEXT(AF298),AF298,(AF298/AF22)*AH22)</f>
        <v/>
      </c>
      <c r="AI298" s="1062" t="str">
        <f>IF(A298=AI16,D298,"")</f>
        <v/>
      </c>
      <c r="AJ298" s="1083" t="str">
        <f>IF(A298=AI16,C298,"")</f>
        <v/>
      </c>
      <c r="AK298" s="1084" t="str">
        <f>IF(ISTEXT(AI298),AI298,(AI298/AI22)*AK22)</f>
        <v/>
      </c>
      <c r="AL298" s="1062" t="str">
        <f>IF(A298=AL16,D298,"")</f>
        <v/>
      </c>
      <c r="AM298" s="1085" t="str">
        <f>IF(A298=AL16,C298,"")</f>
        <v/>
      </c>
      <c r="AN298" s="1086" t="str">
        <f>IF(ISTEXT(AL298),AL298,(AL298/AL22)*AN22)</f>
        <v/>
      </c>
      <c r="AO298" s="1062" t="str">
        <f>IF(A298=AO16,D298,"")</f>
        <v/>
      </c>
      <c r="AP298" s="1087" t="str">
        <f>IF(A298=AO16,C298,"")</f>
        <v/>
      </c>
      <c r="AQ298" s="1088" t="str">
        <f>IF(ISTEXT(AO298),AO298,(AO298/AO22)*AQ22)</f>
        <v/>
      </c>
      <c r="AR298" s="1062" t="str">
        <f>IF(A298=AR16,D298,"")</f>
        <v/>
      </c>
      <c r="AS298" s="1089" t="str">
        <f>IF(A298=AR16,C298,"")</f>
        <v/>
      </c>
      <c r="AT298" s="1090" t="str">
        <f>IF(ISTEXT(AR298),AR298,(AR298/AR22)*AT22)</f>
        <v/>
      </c>
      <c r="AU298" s="1062" t="str">
        <f>IF(A298=AU16,D298,"")</f>
        <v/>
      </c>
      <c r="AV298" s="1091" t="str">
        <f>IF(A298=AU16,C298,"")</f>
        <v/>
      </c>
      <c r="AW298" s="1092" t="str">
        <f>IF(ISTEXT(AU298),AU298,(AU298/AU22)*AW22)</f>
        <v/>
      </c>
    </row>
    <row r="299" spans="1:49" ht="18.75">
      <c r="A299" s="1058"/>
      <c r="B299" s="1352"/>
      <c r="C299" s="1409"/>
      <c r="D299" s="1410"/>
      <c r="E299" s="1062" t="str">
        <f>IF(A299=E16,D299,"")</f>
        <v/>
      </c>
      <c r="F299" s="1063" t="str">
        <f>IF(A299=E16,C299,"")</f>
        <v/>
      </c>
      <c r="G299" s="1064" t="str">
        <f>IF(ISTEXT(E299),E299,(E299/E22)*G22)</f>
        <v/>
      </c>
      <c r="H299" s="1062" t="str">
        <f>IF(A299=H16,D299,"")</f>
        <v/>
      </c>
      <c r="I299" s="1065" t="str">
        <f>IF(A299=H16,C299,"")</f>
        <v/>
      </c>
      <c r="J299" s="1066" t="str">
        <f>IF(ISTEXT(H299),H299,(H299/H22)*J22)</f>
        <v/>
      </c>
      <c r="K299" s="1062" t="str">
        <f>IF(A299=K16,D299,"")</f>
        <v/>
      </c>
      <c r="L299" s="1067" t="str">
        <f>IF(A299=K16,C299,"")</f>
        <v/>
      </c>
      <c r="M299" s="1068" t="str">
        <f>IF(ISTEXT(K299),K299,(K299/K22)*M22)</f>
        <v/>
      </c>
      <c r="N299" s="1062" t="str">
        <f>IF(A299=N16,D299,"")</f>
        <v/>
      </c>
      <c r="O299" s="1069" t="str">
        <f>IF(A299=N16,C299,"")</f>
        <v/>
      </c>
      <c r="P299" s="1070" t="str">
        <f>IF(ISTEXT(N299),N299,(N299/N22)*P22)</f>
        <v/>
      </c>
      <c r="Q299" s="1062" t="str">
        <f>IF(A299=Q16,D299,"")</f>
        <v/>
      </c>
      <c r="R299" s="1071" t="str">
        <f>IF(A299=Q16,C299,"")</f>
        <v/>
      </c>
      <c r="S299" s="1072" t="str">
        <f>IF(ISTEXT(Q299),Q299,(Q299/Q22)*S22)</f>
        <v/>
      </c>
      <c r="T299" s="1062" t="str">
        <f>IF(A299=T16,D299,"")</f>
        <v/>
      </c>
      <c r="U299" s="1073" t="str">
        <f>IF(A299=T16,C299,"")</f>
        <v/>
      </c>
      <c r="V299" s="1074" t="str">
        <f>IF(ISTEXT(T299),T299,(T299/T22)*V22)</f>
        <v/>
      </c>
      <c r="W299" s="1062" t="str">
        <f>IF(A299=W16,D299,"")</f>
        <v/>
      </c>
      <c r="X299" s="1075" t="str">
        <f>IF(A299=W16,C299,"")</f>
        <v/>
      </c>
      <c r="Y299" s="1076" t="str">
        <f>IF(ISTEXT(W299),W299,(W299/W22)*Y22)</f>
        <v/>
      </c>
      <c r="Z299" s="1062" t="str">
        <f>IF(A299=Z16,D299,"")</f>
        <v/>
      </c>
      <c r="AA299" s="1077" t="str">
        <f>IF(A299=Z16,C299,"")</f>
        <v/>
      </c>
      <c r="AB299" s="1078" t="str">
        <f>IF(ISTEXT(Z299),Z299,(Z299/Z22)*AB22)</f>
        <v/>
      </c>
      <c r="AC299" s="1062" t="str">
        <f>IF(A299=AC16,D299,"")</f>
        <v/>
      </c>
      <c r="AD299" s="1079" t="str">
        <f>IF(A299=AC16,C299,"")</f>
        <v/>
      </c>
      <c r="AE299" s="1080" t="str">
        <f>IF(ISTEXT(AC299),AC299,(AC299/AC22)*AE22)</f>
        <v/>
      </c>
      <c r="AF299" s="1062" t="str">
        <f>IF(A299=AF16,D299,"")</f>
        <v/>
      </c>
      <c r="AG299" s="1081" t="str">
        <f>IF(A299=AF16,C299,"")</f>
        <v/>
      </c>
      <c r="AH299" s="1082" t="str">
        <f>IF(ISTEXT(AF299),AF299,(AF299/AF22)*AH22)</f>
        <v/>
      </c>
      <c r="AI299" s="1062" t="str">
        <f>IF(A299=AI16,D299,"")</f>
        <v/>
      </c>
      <c r="AJ299" s="1083" t="str">
        <f>IF(A299=AI16,C299,"")</f>
        <v/>
      </c>
      <c r="AK299" s="1084" t="str">
        <f>IF(ISTEXT(AI299),AI299,(AI299/AI22)*AK22)</f>
        <v/>
      </c>
      <c r="AL299" s="1062" t="str">
        <f>IF(A299=AL16,D299,"")</f>
        <v/>
      </c>
      <c r="AM299" s="1085" t="str">
        <f>IF(A299=AL16,C299,"")</f>
        <v/>
      </c>
      <c r="AN299" s="1086" t="str">
        <f>IF(ISTEXT(AL299),AL299,(AL299/AL22)*AN22)</f>
        <v/>
      </c>
      <c r="AO299" s="1062" t="str">
        <f>IF(A299=AO16,D299,"")</f>
        <v/>
      </c>
      <c r="AP299" s="1087" t="str">
        <f>IF(A299=AO16,C299,"")</f>
        <v/>
      </c>
      <c r="AQ299" s="1088" t="str">
        <f>IF(ISTEXT(AO299),AO299,(AO299/AO22)*AQ22)</f>
        <v/>
      </c>
      <c r="AR299" s="1062" t="str">
        <f>IF(A299=AR16,D299,"")</f>
        <v/>
      </c>
      <c r="AS299" s="1089" t="str">
        <f>IF(A299=AR16,C299,"")</f>
        <v/>
      </c>
      <c r="AT299" s="1090" t="str">
        <f>IF(ISTEXT(AR299),AR299,(AR299/AR22)*AT22)</f>
        <v/>
      </c>
      <c r="AU299" s="1062" t="str">
        <f>IF(A299=AU16,D299,"")</f>
        <v/>
      </c>
      <c r="AV299" s="1091" t="str">
        <f>IF(A299=AU16,C299,"")</f>
        <v/>
      </c>
      <c r="AW299" s="1092" t="str">
        <f>IF(ISTEXT(AU299),AU299,(AU299/AU22)*AW22)</f>
        <v/>
      </c>
    </row>
    <row r="300" spans="1:49" ht="18.75">
      <c r="A300" s="1058"/>
      <c r="B300" s="1352"/>
      <c r="C300" s="1409"/>
      <c r="D300" s="1410"/>
      <c r="E300" s="1062" t="str">
        <f>IF(A300=E16,D300,"")</f>
        <v/>
      </c>
      <c r="F300" s="1063" t="str">
        <f>IF(A300=E16,C300,"")</f>
        <v/>
      </c>
      <c r="G300" s="1064" t="str">
        <f>IF(ISTEXT(E300),E300,(E300/E22)*G22)</f>
        <v/>
      </c>
      <c r="H300" s="1062" t="str">
        <f>IF(A300=H16,D300,"")</f>
        <v/>
      </c>
      <c r="I300" s="1065" t="str">
        <f>IF(A300=H16,C300,"")</f>
        <v/>
      </c>
      <c r="J300" s="1066" t="str">
        <f>IF(ISTEXT(H300),H300,(H300/H22)*J22)</f>
        <v/>
      </c>
      <c r="K300" s="1062" t="str">
        <f>IF(A300=K16,D300,"")</f>
        <v/>
      </c>
      <c r="L300" s="1067" t="str">
        <f>IF(A300=K16,C300,"")</f>
        <v/>
      </c>
      <c r="M300" s="1068" t="str">
        <f>IF(ISTEXT(K300),K300,(K300/K22)*M22)</f>
        <v/>
      </c>
      <c r="N300" s="1062" t="str">
        <f>IF(A300=N16,D300,"")</f>
        <v/>
      </c>
      <c r="O300" s="1069" t="str">
        <f>IF(A300=N16,C300,"")</f>
        <v/>
      </c>
      <c r="P300" s="1070" t="str">
        <f>IF(ISTEXT(N300),N300,(N300/N22)*P22)</f>
        <v/>
      </c>
      <c r="Q300" s="1062" t="str">
        <f>IF(A300=Q16,D300,"")</f>
        <v/>
      </c>
      <c r="R300" s="1071" t="str">
        <f>IF(A300=Q16,C300,"")</f>
        <v/>
      </c>
      <c r="S300" s="1072" t="str">
        <f>IF(ISTEXT(Q300),Q300,(Q300/Q22)*S22)</f>
        <v/>
      </c>
      <c r="T300" s="1062" t="str">
        <f>IF(A300=T16,D300,"")</f>
        <v/>
      </c>
      <c r="U300" s="1073" t="str">
        <f>IF(A300=T16,C300,"")</f>
        <v/>
      </c>
      <c r="V300" s="1074" t="str">
        <f>IF(ISTEXT(T300),T300,(T300/T22)*V22)</f>
        <v/>
      </c>
      <c r="W300" s="1062" t="str">
        <f>IF(A300=W16,D300,"")</f>
        <v/>
      </c>
      <c r="X300" s="1075" t="str">
        <f>IF(A300=W16,C300,"")</f>
        <v/>
      </c>
      <c r="Y300" s="1076" t="str">
        <f>IF(ISTEXT(W300),W300,(W300/W22)*Y22)</f>
        <v/>
      </c>
      <c r="Z300" s="1062" t="str">
        <f>IF(A300=Z16,D300,"")</f>
        <v/>
      </c>
      <c r="AA300" s="1077" t="str">
        <f>IF(A300=Z16,C300,"")</f>
        <v/>
      </c>
      <c r="AB300" s="1078" t="str">
        <f>IF(ISTEXT(Z300),Z300,(Z300/Z22)*AB22)</f>
        <v/>
      </c>
      <c r="AC300" s="1062" t="str">
        <f>IF(A300=AC16,D300,"")</f>
        <v/>
      </c>
      <c r="AD300" s="1079" t="str">
        <f>IF(A300=AC16,C300,"")</f>
        <v/>
      </c>
      <c r="AE300" s="1080" t="str">
        <f>IF(ISTEXT(AC300),AC300,(AC300/AC22)*AE22)</f>
        <v/>
      </c>
      <c r="AF300" s="1062" t="str">
        <f>IF(A300=AF16,D300,"")</f>
        <v/>
      </c>
      <c r="AG300" s="1081" t="str">
        <f>IF(A300=AF16,C300,"")</f>
        <v/>
      </c>
      <c r="AH300" s="1082" t="str">
        <f>IF(ISTEXT(AF300),AF300,(AF300/AF22)*AH22)</f>
        <v/>
      </c>
      <c r="AI300" s="1062" t="str">
        <f>IF(A300=AI16,D300,"")</f>
        <v/>
      </c>
      <c r="AJ300" s="1083" t="str">
        <f>IF(A300=AI16,C300,"")</f>
        <v/>
      </c>
      <c r="AK300" s="1084" t="str">
        <f>IF(ISTEXT(AI300),AI300,(AI300/AI22)*AK22)</f>
        <v/>
      </c>
      <c r="AL300" s="1062" t="str">
        <f>IF(A300=AL16,D300,"")</f>
        <v/>
      </c>
      <c r="AM300" s="1085" t="str">
        <f>IF(A300=AL16,C300,"")</f>
        <v/>
      </c>
      <c r="AN300" s="1086" t="str">
        <f>IF(ISTEXT(AL300),AL300,(AL300/AL22)*AN22)</f>
        <v/>
      </c>
      <c r="AO300" s="1062" t="str">
        <f>IF(A300=AO16,D300,"")</f>
        <v/>
      </c>
      <c r="AP300" s="1087" t="str">
        <f>IF(A300=AO16,C300,"")</f>
        <v/>
      </c>
      <c r="AQ300" s="1088" t="str">
        <f>IF(ISTEXT(AO300),AO300,(AO300/AO22)*AQ22)</f>
        <v/>
      </c>
      <c r="AR300" s="1062" t="str">
        <f>IF(A300=AR16,D300,"")</f>
        <v/>
      </c>
      <c r="AS300" s="1089" t="str">
        <f>IF(A300=AR16,C300,"")</f>
        <v/>
      </c>
      <c r="AT300" s="1090" t="str">
        <f>IF(ISTEXT(AR300),AR300,(AR300/AR22)*AT22)</f>
        <v/>
      </c>
      <c r="AU300" s="1062" t="str">
        <f>IF(A300=AU16,D300,"")</f>
        <v/>
      </c>
      <c r="AV300" s="1091" t="str">
        <f>IF(A300=AU16,C300,"")</f>
        <v/>
      </c>
      <c r="AW300" s="1092" t="str">
        <f>IF(ISTEXT(AU300),AU300,(AU300/AU22)*AW22)</f>
        <v/>
      </c>
    </row>
    <row r="301" spans="1:49" ht="18.75">
      <c r="A301" s="1058"/>
      <c r="B301" s="1352"/>
      <c r="C301" s="1409"/>
      <c r="D301" s="1410"/>
      <c r="E301" s="1062" t="str">
        <f>IF(A301=E16,D301,"")</f>
        <v/>
      </c>
      <c r="F301" s="1063" t="str">
        <f>IF(A301=E16,C301,"")</f>
        <v/>
      </c>
      <c r="G301" s="1064" t="str">
        <f>IF(ISTEXT(E301),E301,(E301/E22)*G22)</f>
        <v/>
      </c>
      <c r="H301" s="1062" t="str">
        <f>IF(A301=H16,D301,"")</f>
        <v/>
      </c>
      <c r="I301" s="1065" t="str">
        <f>IF(A301=H16,C301,"")</f>
        <v/>
      </c>
      <c r="J301" s="1066" t="str">
        <f>IF(ISTEXT(H301),H301,(H301/H22)*J22)</f>
        <v/>
      </c>
      <c r="K301" s="1062" t="str">
        <f>IF(A301=K16,D301,"")</f>
        <v/>
      </c>
      <c r="L301" s="1067" t="str">
        <f>IF(A301=K16,C301,"")</f>
        <v/>
      </c>
      <c r="M301" s="1068" t="str">
        <f>IF(ISTEXT(K301),K301,(K301/K22)*M22)</f>
        <v/>
      </c>
      <c r="N301" s="1062" t="str">
        <f>IF(A301=N16,D301,"")</f>
        <v/>
      </c>
      <c r="O301" s="1069" t="str">
        <f>IF(A301=N16,C301,"")</f>
        <v/>
      </c>
      <c r="P301" s="1070" t="str">
        <f>IF(ISTEXT(N301),N301,(N301/N22)*P22)</f>
        <v/>
      </c>
      <c r="Q301" s="1062" t="str">
        <f>IF(A301=Q16,D301,"")</f>
        <v/>
      </c>
      <c r="R301" s="1071" t="str">
        <f>IF(A301=Q16,C301,"")</f>
        <v/>
      </c>
      <c r="S301" s="1072" t="str">
        <f>IF(ISTEXT(Q301),Q301,(Q301/Q22)*S22)</f>
        <v/>
      </c>
      <c r="T301" s="1062" t="str">
        <f>IF(A301=T16,D301,"")</f>
        <v/>
      </c>
      <c r="U301" s="1073" t="str">
        <f>IF(A301=T16,C301,"")</f>
        <v/>
      </c>
      <c r="V301" s="1074" t="str">
        <f>IF(ISTEXT(T301),T301,(T301/T22)*V22)</f>
        <v/>
      </c>
      <c r="W301" s="1062" t="str">
        <f>IF(A301=W16,D301,"")</f>
        <v/>
      </c>
      <c r="X301" s="1075" t="str">
        <f>IF(A301=W16,C301,"")</f>
        <v/>
      </c>
      <c r="Y301" s="1076" t="str">
        <f>IF(ISTEXT(W301),W301,(W301/W22)*Y22)</f>
        <v/>
      </c>
      <c r="Z301" s="1062" t="str">
        <f>IF(A301=Z16,D301,"")</f>
        <v/>
      </c>
      <c r="AA301" s="1077" t="str">
        <f>IF(A301=Z16,C301,"")</f>
        <v/>
      </c>
      <c r="AB301" s="1078" t="str">
        <f>IF(ISTEXT(Z301),Z301,(Z301/Z22)*AB22)</f>
        <v/>
      </c>
      <c r="AC301" s="1062" t="str">
        <f>IF(A301=AC16,D301,"")</f>
        <v/>
      </c>
      <c r="AD301" s="1079" t="str">
        <f>IF(A301=AC16,C301,"")</f>
        <v/>
      </c>
      <c r="AE301" s="1080" t="str">
        <f>IF(ISTEXT(AC301),AC301,(AC301/AC22)*AE22)</f>
        <v/>
      </c>
      <c r="AF301" s="1062" t="str">
        <f>IF(A301=AF16,D301,"")</f>
        <v/>
      </c>
      <c r="AG301" s="1081" t="str">
        <f>IF(A301=AF16,C301,"")</f>
        <v/>
      </c>
      <c r="AH301" s="1082" t="str">
        <f>IF(ISTEXT(AF301),AF301,(AF301/AF22)*AH22)</f>
        <v/>
      </c>
      <c r="AI301" s="1062" t="str">
        <f>IF(A301=AI16,D301,"")</f>
        <v/>
      </c>
      <c r="AJ301" s="1083" t="str">
        <f>IF(A301=AI16,C301,"")</f>
        <v/>
      </c>
      <c r="AK301" s="1084" t="str">
        <f>IF(ISTEXT(AI301),AI301,(AI301/AI22)*AK22)</f>
        <v/>
      </c>
      <c r="AL301" s="1062" t="str">
        <f>IF(A301=AL16,D301,"")</f>
        <v/>
      </c>
      <c r="AM301" s="1085" t="str">
        <f>IF(A301=AL16,C301,"")</f>
        <v/>
      </c>
      <c r="AN301" s="1086" t="str">
        <f>IF(ISTEXT(AL301),AL301,(AL301/AL22)*AN22)</f>
        <v/>
      </c>
      <c r="AO301" s="1062" t="str">
        <f>IF(A301=AO16,D301,"")</f>
        <v/>
      </c>
      <c r="AP301" s="1087" t="str">
        <f>IF(A301=AO16,C301,"")</f>
        <v/>
      </c>
      <c r="AQ301" s="1088" t="str">
        <f>IF(ISTEXT(AO301),AO301,(AO301/AO22)*AQ22)</f>
        <v/>
      </c>
      <c r="AR301" s="1062" t="str">
        <f>IF(A301=AR16,D301,"")</f>
        <v/>
      </c>
      <c r="AS301" s="1089" t="str">
        <f>IF(A301=AR16,C301,"")</f>
        <v/>
      </c>
      <c r="AT301" s="1090" t="str">
        <f>IF(ISTEXT(AR301),AR301,(AR301/AR22)*AT22)</f>
        <v/>
      </c>
      <c r="AU301" s="1062" t="str">
        <f>IF(A301=AU16,D301,"")</f>
        <v/>
      </c>
      <c r="AV301" s="1091" t="str">
        <f>IF(A301=AU16,C301,"")</f>
        <v/>
      </c>
      <c r="AW301" s="1092" t="str">
        <f>IF(ISTEXT(AU301),AU301,(AU301/AU22)*AW22)</f>
        <v/>
      </c>
    </row>
    <row r="302" spans="1:49" ht="18.75">
      <c r="A302" s="1058"/>
      <c r="B302" s="1352"/>
      <c r="C302" s="1409"/>
      <c r="D302" s="1410"/>
      <c r="E302" s="1062" t="str">
        <f>IF(A302=E16,D302,"")</f>
        <v/>
      </c>
      <c r="F302" s="1063" t="str">
        <f>IF(A302=E16,C302,"")</f>
        <v/>
      </c>
      <c r="G302" s="1064" t="str">
        <f>IF(ISTEXT(E302),E302,(E302/E22)*G22)</f>
        <v/>
      </c>
      <c r="H302" s="1062" t="str">
        <f>IF(A302=H16,D302,"")</f>
        <v/>
      </c>
      <c r="I302" s="1065" t="str">
        <f>IF(A302=H16,C302,"")</f>
        <v/>
      </c>
      <c r="J302" s="1066" t="str">
        <f>IF(ISTEXT(H302),H302,(H302/H22)*J22)</f>
        <v/>
      </c>
      <c r="K302" s="1062" t="str">
        <f>IF(A302=K16,D302,"")</f>
        <v/>
      </c>
      <c r="L302" s="1067" t="str">
        <f>IF(A302=K16,C302,"")</f>
        <v/>
      </c>
      <c r="M302" s="1068" t="str">
        <f>IF(ISTEXT(K302),K302,(K302/K22)*M22)</f>
        <v/>
      </c>
      <c r="N302" s="1062" t="str">
        <f>IF(A302=N16,D302,"")</f>
        <v/>
      </c>
      <c r="O302" s="1069" t="str">
        <f>IF(A302=N16,C302,"")</f>
        <v/>
      </c>
      <c r="P302" s="1070" t="str">
        <f>IF(ISTEXT(N302),N302,(N302/N22)*P22)</f>
        <v/>
      </c>
      <c r="Q302" s="1062" t="str">
        <f>IF(A302=Q16,D302,"")</f>
        <v/>
      </c>
      <c r="R302" s="1071" t="str">
        <f>IF(A302=Q16,C302,"")</f>
        <v/>
      </c>
      <c r="S302" s="1072" t="str">
        <f>IF(ISTEXT(Q302),Q302,(Q302/Q22)*S22)</f>
        <v/>
      </c>
      <c r="T302" s="1062" t="str">
        <f>IF(A302=T16,D302,"")</f>
        <v/>
      </c>
      <c r="U302" s="1073" t="str">
        <f>IF(A302=T16,C302,"")</f>
        <v/>
      </c>
      <c r="V302" s="1074" t="str">
        <f>IF(ISTEXT(T302),T302,(T302/T22)*V22)</f>
        <v/>
      </c>
      <c r="W302" s="1062" t="str">
        <f>IF(A302=W16,D302,"")</f>
        <v/>
      </c>
      <c r="X302" s="1075" t="str">
        <f>IF(A302=W16,C302,"")</f>
        <v/>
      </c>
      <c r="Y302" s="1076" t="str">
        <f>IF(ISTEXT(W302),W302,(W302/W22)*Y22)</f>
        <v/>
      </c>
      <c r="Z302" s="1062" t="str">
        <f>IF(A302=Z16,D302,"")</f>
        <v/>
      </c>
      <c r="AA302" s="1077" t="str">
        <f>IF(A302=Z16,C302,"")</f>
        <v/>
      </c>
      <c r="AB302" s="1078" t="str">
        <f>IF(ISTEXT(Z302),Z302,(Z302/Z22)*AB22)</f>
        <v/>
      </c>
      <c r="AC302" s="1062" t="str">
        <f>IF(A302=AC16,D302,"")</f>
        <v/>
      </c>
      <c r="AD302" s="1079" t="str">
        <f>IF(A302=AC16,C302,"")</f>
        <v/>
      </c>
      <c r="AE302" s="1080" t="str">
        <f>IF(ISTEXT(AC302),AC302,(AC302/AC22)*AE22)</f>
        <v/>
      </c>
      <c r="AF302" s="1062" t="str">
        <f>IF(A302=AF16,D302,"")</f>
        <v/>
      </c>
      <c r="AG302" s="1081" t="str">
        <f>IF(A302=AF16,C302,"")</f>
        <v/>
      </c>
      <c r="AH302" s="1082" t="str">
        <f>IF(ISTEXT(AF302),AF302,(AF302/AF22)*AH22)</f>
        <v/>
      </c>
      <c r="AI302" s="1062" t="str">
        <f>IF(A302=AI16,D302,"")</f>
        <v/>
      </c>
      <c r="AJ302" s="1083" t="str">
        <f>IF(A302=AI16,C302,"")</f>
        <v/>
      </c>
      <c r="AK302" s="1084" t="str">
        <f>IF(ISTEXT(AI302),AI302,(AI302/AI22)*AK22)</f>
        <v/>
      </c>
      <c r="AL302" s="1062" t="str">
        <f>IF(A302=AL16,D302,"")</f>
        <v/>
      </c>
      <c r="AM302" s="1085" t="str">
        <f>IF(A302=AL16,C302,"")</f>
        <v/>
      </c>
      <c r="AN302" s="1086" t="str">
        <f>IF(ISTEXT(AL302),AL302,(AL302/AL22)*AN22)</f>
        <v/>
      </c>
      <c r="AO302" s="1062" t="str">
        <f>IF(A302=AO16,D302,"")</f>
        <v/>
      </c>
      <c r="AP302" s="1087" t="str">
        <f>IF(A302=AO16,C302,"")</f>
        <v/>
      </c>
      <c r="AQ302" s="1088" t="str">
        <f>IF(ISTEXT(AO302),AO302,(AO302/AO22)*AQ22)</f>
        <v/>
      </c>
      <c r="AR302" s="1062" t="str">
        <f>IF(A302=AR16,D302,"")</f>
        <v/>
      </c>
      <c r="AS302" s="1089" t="str">
        <f>IF(A302=AR16,C302,"")</f>
        <v/>
      </c>
      <c r="AT302" s="1090" t="str">
        <f>IF(ISTEXT(AR302),AR302,(AR302/AR22)*AT22)</f>
        <v/>
      </c>
      <c r="AU302" s="1062" t="str">
        <f>IF(A302=AU16,D302,"")</f>
        <v/>
      </c>
      <c r="AV302" s="1091" t="str">
        <f>IF(A302=AU16,C302,"")</f>
        <v/>
      </c>
      <c r="AW302" s="1092" t="str">
        <f>IF(ISTEXT(AU302),AU302,(AU302/AU22)*AW22)</f>
        <v/>
      </c>
    </row>
    <row r="303" spans="1:49" ht="18.75">
      <c r="A303" s="1058"/>
      <c r="B303" s="1352"/>
      <c r="C303" s="1409"/>
      <c r="D303" s="1410"/>
      <c r="E303" s="1062" t="str">
        <f>IF(A303=E16,D303,"")</f>
        <v/>
      </c>
      <c r="F303" s="1063" t="str">
        <f>IF(A303=E16,C303,"")</f>
        <v/>
      </c>
      <c r="G303" s="1064" t="str">
        <f>IF(ISTEXT(E303),E303,(E303/E22)*G22)</f>
        <v/>
      </c>
      <c r="H303" s="1062" t="str">
        <f>IF(A303=H16,D303,"")</f>
        <v/>
      </c>
      <c r="I303" s="1065" t="str">
        <f>IF(A303=H16,C303,"")</f>
        <v/>
      </c>
      <c r="J303" s="1066" t="str">
        <f>IF(ISTEXT(H303),H303,(H303/H22)*J22)</f>
        <v/>
      </c>
      <c r="K303" s="1062" t="str">
        <f>IF(A303=K16,D303,"")</f>
        <v/>
      </c>
      <c r="L303" s="1067" t="str">
        <f>IF(A303=K16,C303,"")</f>
        <v/>
      </c>
      <c r="M303" s="1068" t="str">
        <f>IF(ISTEXT(K303),K303,(K303/K22)*M22)</f>
        <v/>
      </c>
      <c r="N303" s="1062" t="str">
        <f>IF(A303=N16,D303,"")</f>
        <v/>
      </c>
      <c r="O303" s="1069" t="str">
        <f>IF(A303=N16,C303,"")</f>
        <v/>
      </c>
      <c r="P303" s="1070" t="str">
        <f>IF(ISTEXT(N303),N303,(N303/N22)*P22)</f>
        <v/>
      </c>
      <c r="Q303" s="1062" t="str">
        <f>IF(A303=Q16,D303,"")</f>
        <v/>
      </c>
      <c r="R303" s="1071" t="str">
        <f>IF(A303=Q16,C303,"")</f>
        <v/>
      </c>
      <c r="S303" s="1072" t="str">
        <f>IF(ISTEXT(Q303),Q303,(Q303/Q22)*S22)</f>
        <v/>
      </c>
      <c r="T303" s="1062" t="str">
        <f>IF(A303=T16,D303,"")</f>
        <v/>
      </c>
      <c r="U303" s="1073" t="str">
        <f>IF(A303=T16,C303,"")</f>
        <v/>
      </c>
      <c r="V303" s="1074" t="str">
        <f>IF(ISTEXT(T303),T303,(T303/T22)*V22)</f>
        <v/>
      </c>
      <c r="W303" s="1062" t="str">
        <f>IF(A303=W16,D303,"")</f>
        <v/>
      </c>
      <c r="X303" s="1075" t="str">
        <f>IF(A303=W16,C303,"")</f>
        <v/>
      </c>
      <c r="Y303" s="1076" t="str">
        <f>IF(ISTEXT(W303),W303,(W303/W22)*Y22)</f>
        <v/>
      </c>
      <c r="Z303" s="1062" t="str">
        <f>IF(A303=Z16,D303,"")</f>
        <v/>
      </c>
      <c r="AA303" s="1077" t="str">
        <f>IF(A303=Z16,C303,"")</f>
        <v/>
      </c>
      <c r="AB303" s="1078" t="str">
        <f>IF(ISTEXT(Z303),Z303,(Z303/Z22)*AB22)</f>
        <v/>
      </c>
      <c r="AC303" s="1062" t="str">
        <f>IF(A303=AC16,D303,"")</f>
        <v/>
      </c>
      <c r="AD303" s="1079" t="str">
        <f>IF(A303=AC16,C303,"")</f>
        <v/>
      </c>
      <c r="AE303" s="1080" t="str">
        <f>IF(ISTEXT(AC303),AC303,(AC303/AC22)*AE22)</f>
        <v/>
      </c>
      <c r="AF303" s="1062" t="str">
        <f>IF(A303=AF16,D303,"")</f>
        <v/>
      </c>
      <c r="AG303" s="1081" t="str">
        <f>IF(A303=AF16,C303,"")</f>
        <v/>
      </c>
      <c r="AH303" s="1082" t="str">
        <f>IF(ISTEXT(AF303),AF303,(AF303/AF22)*AH22)</f>
        <v/>
      </c>
      <c r="AI303" s="1062" t="str">
        <f>IF(A303=AI16,D303,"")</f>
        <v/>
      </c>
      <c r="AJ303" s="1083" t="str">
        <f>IF(A303=AI16,C303,"")</f>
        <v/>
      </c>
      <c r="AK303" s="1084" t="str">
        <f>IF(ISTEXT(AI303),AI303,(AI303/AI22)*AK22)</f>
        <v/>
      </c>
      <c r="AL303" s="1062" t="str">
        <f>IF(A303=AL16,D303,"")</f>
        <v/>
      </c>
      <c r="AM303" s="1085" t="str">
        <f>IF(A303=AL16,C303,"")</f>
        <v/>
      </c>
      <c r="AN303" s="1086" t="str">
        <f>IF(ISTEXT(AL303),AL303,(AL303/AL22)*AN22)</f>
        <v/>
      </c>
      <c r="AO303" s="1062" t="str">
        <f>IF(A303=AO16,D303,"")</f>
        <v/>
      </c>
      <c r="AP303" s="1087" t="str">
        <f>IF(A303=AO16,C303,"")</f>
        <v/>
      </c>
      <c r="AQ303" s="1088" t="str">
        <f>IF(ISTEXT(AO303),AO303,(AO303/AO22)*AQ22)</f>
        <v/>
      </c>
      <c r="AR303" s="1062" t="str">
        <f>IF(A303=AR16,D303,"")</f>
        <v/>
      </c>
      <c r="AS303" s="1089" t="str">
        <f>IF(A303=AR16,C303,"")</f>
        <v/>
      </c>
      <c r="AT303" s="1090" t="str">
        <f>IF(ISTEXT(AR303),AR303,(AR303/AR22)*AT22)</f>
        <v/>
      </c>
      <c r="AU303" s="1062" t="str">
        <f>IF(A303=AU16,D303,"")</f>
        <v/>
      </c>
      <c r="AV303" s="1091" t="str">
        <f>IF(A303=AU16,C303,"")</f>
        <v/>
      </c>
      <c r="AW303" s="1092" t="str">
        <f>IF(ISTEXT(AU303),AU303,(AU303/AU22)*AW22)</f>
        <v/>
      </c>
    </row>
    <row r="304" spans="1:49" ht="18.75">
      <c r="A304" s="1058"/>
      <c r="B304" s="1352"/>
      <c r="C304" s="1409"/>
      <c r="D304" s="1410"/>
      <c r="E304" s="1062" t="str">
        <f>IF(A304=E16,D304,"")</f>
        <v/>
      </c>
      <c r="F304" s="1063" t="str">
        <f>IF(A304=E16,C304,"")</f>
        <v/>
      </c>
      <c r="G304" s="1064" t="str">
        <f>IF(ISTEXT(E304),E304,(E304/E22)*G22)</f>
        <v/>
      </c>
      <c r="H304" s="1062" t="str">
        <f>IF(A304=H16,D304,"")</f>
        <v/>
      </c>
      <c r="I304" s="1065" t="str">
        <f>IF(A304=H16,C304,"")</f>
        <v/>
      </c>
      <c r="J304" s="1066" t="str">
        <f>IF(ISTEXT(H304),H304,(H304/H22)*J22)</f>
        <v/>
      </c>
      <c r="K304" s="1062" t="str">
        <f>IF(A304=K16,D304,"")</f>
        <v/>
      </c>
      <c r="L304" s="1067" t="str">
        <f>IF(A304=K16,C304,"")</f>
        <v/>
      </c>
      <c r="M304" s="1068" t="str">
        <f>IF(ISTEXT(K304),K304,(K304/K22)*M22)</f>
        <v/>
      </c>
      <c r="N304" s="1062" t="str">
        <f>IF(A304=N16,D304,"")</f>
        <v/>
      </c>
      <c r="O304" s="1069" t="str">
        <f>IF(A304=N16,C304,"")</f>
        <v/>
      </c>
      <c r="P304" s="1070" t="str">
        <f>IF(ISTEXT(N304),N304,(N304/N22)*P22)</f>
        <v/>
      </c>
      <c r="Q304" s="1062" t="str">
        <f>IF(A304=Q16,D304,"")</f>
        <v/>
      </c>
      <c r="R304" s="1071" t="str">
        <f>IF(A304=Q16,C304,"")</f>
        <v/>
      </c>
      <c r="S304" s="1072" t="str">
        <f>IF(ISTEXT(Q304),Q304,(Q304/Q22)*S22)</f>
        <v/>
      </c>
      <c r="T304" s="1062" t="str">
        <f>IF(A304=T16,D304,"")</f>
        <v/>
      </c>
      <c r="U304" s="1073" t="str">
        <f>IF(A304=T16,C304,"")</f>
        <v/>
      </c>
      <c r="V304" s="1074" t="str">
        <f>IF(ISTEXT(T304),T304,(T304/T22)*V22)</f>
        <v/>
      </c>
      <c r="W304" s="1062" t="str">
        <f>IF(A304=W16,D304,"")</f>
        <v/>
      </c>
      <c r="X304" s="1075" t="str">
        <f>IF(A304=W16,C304,"")</f>
        <v/>
      </c>
      <c r="Y304" s="1076" t="str">
        <f>IF(ISTEXT(W304),W304,(W304/W22)*Y22)</f>
        <v/>
      </c>
      <c r="Z304" s="1062" t="str">
        <f>IF(A304=Z16,D304,"")</f>
        <v/>
      </c>
      <c r="AA304" s="1077" t="str">
        <f>IF(A304=Z16,C304,"")</f>
        <v/>
      </c>
      <c r="AB304" s="1078" t="str">
        <f>IF(ISTEXT(Z304),Z304,(Z304/Z22)*AB22)</f>
        <v/>
      </c>
      <c r="AC304" s="1062" t="str">
        <f>IF(A304=AC16,D304,"")</f>
        <v/>
      </c>
      <c r="AD304" s="1079" t="str">
        <f>IF(A304=AC16,C304,"")</f>
        <v/>
      </c>
      <c r="AE304" s="1080" t="str">
        <f>IF(ISTEXT(AC304),AC304,(AC304/AC22)*AE22)</f>
        <v/>
      </c>
      <c r="AF304" s="1062" t="str">
        <f>IF(A304=AF16,D304,"")</f>
        <v/>
      </c>
      <c r="AG304" s="1081" t="str">
        <f>IF(A304=AF16,C304,"")</f>
        <v/>
      </c>
      <c r="AH304" s="1082" t="str">
        <f>IF(ISTEXT(AF304),AF304,(AF304/AF22)*AH22)</f>
        <v/>
      </c>
      <c r="AI304" s="1062" t="str">
        <f>IF(A304=AI16,D304,"")</f>
        <v/>
      </c>
      <c r="AJ304" s="1083" t="str">
        <f>IF(A304=AI16,C304,"")</f>
        <v/>
      </c>
      <c r="AK304" s="1084" t="str">
        <f>IF(ISTEXT(AI304),AI304,(AI304/AI22)*AK22)</f>
        <v/>
      </c>
      <c r="AL304" s="1062" t="str">
        <f>IF(A304=AL16,D304,"")</f>
        <v/>
      </c>
      <c r="AM304" s="1085" t="str">
        <f>IF(A304=AL16,C304,"")</f>
        <v/>
      </c>
      <c r="AN304" s="1086" t="str">
        <f>IF(ISTEXT(AL304),AL304,(AL304/AL22)*AN22)</f>
        <v/>
      </c>
      <c r="AO304" s="1062" t="str">
        <f>IF(A304=AO16,D304,"")</f>
        <v/>
      </c>
      <c r="AP304" s="1087" t="str">
        <f>IF(A304=AO16,C304,"")</f>
        <v/>
      </c>
      <c r="AQ304" s="1088" t="str">
        <f>IF(ISTEXT(AO304),AO304,(AO304/AO22)*AQ22)</f>
        <v/>
      </c>
      <c r="AR304" s="1062" t="str">
        <f>IF(A304=AR16,D304,"")</f>
        <v/>
      </c>
      <c r="AS304" s="1089" t="str">
        <f>IF(A304=AR16,C304,"")</f>
        <v/>
      </c>
      <c r="AT304" s="1090" t="str">
        <f>IF(ISTEXT(AR304),AR304,(AR304/AR22)*AT22)</f>
        <v/>
      </c>
      <c r="AU304" s="1062" t="str">
        <f>IF(A304=AU16,D304,"")</f>
        <v/>
      </c>
      <c r="AV304" s="1091" t="str">
        <f>IF(A304=AU16,C304,"")</f>
        <v/>
      </c>
      <c r="AW304" s="1092" t="str">
        <f>IF(ISTEXT(AU304),AU304,(AU304/AU22)*AW22)</f>
        <v/>
      </c>
    </row>
    <row r="305" spans="1:49" ht="18.75">
      <c r="A305" s="1058"/>
      <c r="B305" s="1352"/>
      <c r="C305" s="1409"/>
      <c r="D305" s="1410"/>
      <c r="E305" s="1062" t="str">
        <f>IF(A305=E16,D305,"")</f>
        <v/>
      </c>
      <c r="F305" s="1063" t="str">
        <f>IF(A305=E16,C305,"")</f>
        <v/>
      </c>
      <c r="G305" s="1064" t="str">
        <f>IF(ISTEXT(E305),E305,(E305/E22)*G22)</f>
        <v/>
      </c>
      <c r="H305" s="1062" t="str">
        <f>IF(A305=H16,D305,"")</f>
        <v/>
      </c>
      <c r="I305" s="1065" t="str">
        <f>IF(A305=H16,C305,"")</f>
        <v/>
      </c>
      <c r="J305" s="1066" t="str">
        <f>IF(ISTEXT(H305),H305,(H305/H22)*J22)</f>
        <v/>
      </c>
      <c r="K305" s="1062" t="str">
        <f>IF(A305=K16,D305,"")</f>
        <v/>
      </c>
      <c r="L305" s="1067" t="str">
        <f>IF(A305=K16,C305,"")</f>
        <v/>
      </c>
      <c r="M305" s="1068" t="str">
        <f>IF(ISTEXT(K305),K305,(K305/K22)*M22)</f>
        <v/>
      </c>
      <c r="N305" s="1062" t="str">
        <f>IF(A305=N16,D305,"")</f>
        <v/>
      </c>
      <c r="O305" s="1069" t="str">
        <f>IF(A305=N16,C305,"")</f>
        <v/>
      </c>
      <c r="P305" s="1070" t="str">
        <f>IF(ISTEXT(N305),N305,(N305/N22)*P22)</f>
        <v/>
      </c>
      <c r="Q305" s="1062" t="str">
        <f>IF(A305=Q16,D305,"")</f>
        <v/>
      </c>
      <c r="R305" s="1071" t="str">
        <f>IF(A305=Q16,C305,"")</f>
        <v/>
      </c>
      <c r="S305" s="1072" t="str">
        <f>IF(ISTEXT(Q305),Q305,(Q305/Q22)*S22)</f>
        <v/>
      </c>
      <c r="T305" s="1062" t="str">
        <f>IF(A305=T16,D305,"")</f>
        <v/>
      </c>
      <c r="U305" s="1073" t="str">
        <f>IF(A305=T16,C305,"")</f>
        <v/>
      </c>
      <c r="V305" s="1074" t="str">
        <f>IF(ISTEXT(T305),T305,(T305/T22)*V22)</f>
        <v/>
      </c>
      <c r="W305" s="1062" t="str">
        <f>IF(A305=W16,D305,"")</f>
        <v/>
      </c>
      <c r="X305" s="1075" t="str">
        <f>IF(A305=W16,C305,"")</f>
        <v/>
      </c>
      <c r="Y305" s="1076" t="str">
        <f>IF(ISTEXT(W305),W305,(W305/W22)*Y22)</f>
        <v/>
      </c>
      <c r="Z305" s="1062" t="str">
        <f>IF(A305=Z16,D305,"")</f>
        <v/>
      </c>
      <c r="AA305" s="1077" t="str">
        <f>IF(A305=Z16,C305,"")</f>
        <v/>
      </c>
      <c r="AB305" s="1078" t="str">
        <f>IF(ISTEXT(Z305),Z305,(Z305/Z22)*AB22)</f>
        <v/>
      </c>
      <c r="AC305" s="1062" t="str">
        <f>IF(A305=AC16,D305,"")</f>
        <v/>
      </c>
      <c r="AD305" s="1079" t="str">
        <f>IF(A305=AC16,C305,"")</f>
        <v/>
      </c>
      <c r="AE305" s="1080" t="str">
        <f>IF(ISTEXT(AC305),AC305,(AC305/AC22)*AE22)</f>
        <v/>
      </c>
      <c r="AF305" s="1062" t="str">
        <f>IF(A305=AF16,D305,"")</f>
        <v/>
      </c>
      <c r="AG305" s="1081" t="str">
        <f>IF(A305=AF16,C305,"")</f>
        <v/>
      </c>
      <c r="AH305" s="1082" t="str">
        <f>IF(ISTEXT(AF305),AF305,(AF305/AF22)*AH22)</f>
        <v/>
      </c>
      <c r="AI305" s="1062" t="str">
        <f>IF(A305=AI16,D305,"")</f>
        <v/>
      </c>
      <c r="AJ305" s="1083" t="str">
        <f>IF(A305=AI16,C305,"")</f>
        <v/>
      </c>
      <c r="AK305" s="1084" t="str">
        <f>IF(ISTEXT(AI305),AI305,(AI305/AI22)*AK22)</f>
        <v/>
      </c>
      <c r="AL305" s="1062" t="str">
        <f>IF(A305=AL16,D305,"")</f>
        <v/>
      </c>
      <c r="AM305" s="1085" t="str">
        <f>IF(A305=AL16,C305,"")</f>
        <v/>
      </c>
      <c r="AN305" s="1086" t="str">
        <f>IF(ISTEXT(AL305),AL305,(AL305/AL22)*AN22)</f>
        <v/>
      </c>
      <c r="AO305" s="1062" t="str">
        <f>IF(A305=AO16,D305,"")</f>
        <v/>
      </c>
      <c r="AP305" s="1087" t="str">
        <f>IF(A305=AO16,C305,"")</f>
        <v/>
      </c>
      <c r="AQ305" s="1088" t="str">
        <f>IF(ISTEXT(AO305),AO305,(AO305/AO22)*AQ22)</f>
        <v/>
      </c>
      <c r="AR305" s="1062" t="str">
        <f>IF(A305=AR16,D305,"")</f>
        <v/>
      </c>
      <c r="AS305" s="1089" t="str">
        <f>IF(A305=AR16,C305,"")</f>
        <v/>
      </c>
      <c r="AT305" s="1090" t="str">
        <f>IF(ISTEXT(AR305),AR305,(AR305/AR22)*AT22)</f>
        <v/>
      </c>
      <c r="AU305" s="1062" t="str">
        <f>IF(A305=AU16,D305,"")</f>
        <v/>
      </c>
      <c r="AV305" s="1091" t="str">
        <f>IF(A305=AU16,C305,"")</f>
        <v/>
      </c>
      <c r="AW305" s="1092" t="str">
        <f>IF(ISTEXT(AU305),AU305,(AU305/AU22)*AW22)</f>
        <v/>
      </c>
    </row>
    <row r="306" spans="1:49" ht="18.75">
      <c r="A306" s="1058"/>
      <c r="B306" s="1352"/>
      <c r="C306" s="1409"/>
      <c r="D306" s="1410"/>
      <c r="E306" s="1062" t="str">
        <f>IF(A306=E16,D306,"")</f>
        <v/>
      </c>
      <c r="F306" s="1063" t="str">
        <f>IF(A306=E16,C306,"")</f>
        <v/>
      </c>
      <c r="G306" s="1064" t="str">
        <f>IF(ISTEXT(E306),E306,(E306/E22)*G22)</f>
        <v/>
      </c>
      <c r="H306" s="1062" t="str">
        <f>IF(A306=H16,D306,"")</f>
        <v/>
      </c>
      <c r="I306" s="1065" t="str">
        <f>IF(A306=H16,C306,"")</f>
        <v/>
      </c>
      <c r="J306" s="1066" t="str">
        <f>IF(ISTEXT(H306),H306,(H306/H22)*J22)</f>
        <v/>
      </c>
      <c r="K306" s="1062" t="str">
        <f>IF(A306=K16,D306,"")</f>
        <v/>
      </c>
      <c r="L306" s="1067" t="str">
        <f>IF(A306=K16,C306,"")</f>
        <v/>
      </c>
      <c r="M306" s="1068" t="str">
        <f>IF(ISTEXT(K306),K306,(K306/K22)*M22)</f>
        <v/>
      </c>
      <c r="N306" s="1062" t="str">
        <f>IF(A306=N16,D306,"")</f>
        <v/>
      </c>
      <c r="O306" s="1069" t="str">
        <f>IF(A306=N16,C306,"")</f>
        <v/>
      </c>
      <c r="P306" s="1070" t="str">
        <f>IF(ISTEXT(N306),N306,(N306/N22)*P22)</f>
        <v/>
      </c>
      <c r="Q306" s="1062" t="str">
        <f>IF(A306=Q16,D306,"")</f>
        <v/>
      </c>
      <c r="R306" s="1071" t="str">
        <f>IF(A306=Q16,C306,"")</f>
        <v/>
      </c>
      <c r="S306" s="1072" t="str">
        <f>IF(ISTEXT(Q306),Q306,(Q306/Q22)*S22)</f>
        <v/>
      </c>
      <c r="T306" s="1062" t="str">
        <f>IF(A306=T16,D306,"")</f>
        <v/>
      </c>
      <c r="U306" s="1073" t="str">
        <f>IF(A306=T16,C306,"")</f>
        <v/>
      </c>
      <c r="V306" s="1074" t="str">
        <f>IF(ISTEXT(T306),T306,(T306/T22)*V22)</f>
        <v/>
      </c>
      <c r="W306" s="1062" t="str">
        <f>IF(A306=W16,D306,"")</f>
        <v/>
      </c>
      <c r="X306" s="1075" t="str">
        <f>IF(A306=W16,C306,"")</f>
        <v/>
      </c>
      <c r="Y306" s="1076" t="str">
        <f>IF(ISTEXT(W306),W306,(W306/W22)*Y22)</f>
        <v/>
      </c>
      <c r="Z306" s="1062" t="str">
        <f>IF(A306=Z16,D306,"")</f>
        <v/>
      </c>
      <c r="AA306" s="1077" t="str">
        <f>IF(A306=Z16,C306,"")</f>
        <v/>
      </c>
      <c r="AB306" s="1078" t="str">
        <f>IF(ISTEXT(Z306),Z306,(Z306/Z22)*AB22)</f>
        <v/>
      </c>
      <c r="AC306" s="1062" t="str">
        <f>IF(A306=AC16,D306,"")</f>
        <v/>
      </c>
      <c r="AD306" s="1079" t="str">
        <f>IF(A306=AC16,C306,"")</f>
        <v/>
      </c>
      <c r="AE306" s="1080" t="str">
        <f>IF(ISTEXT(AC306),AC306,(AC306/AC22)*AE22)</f>
        <v/>
      </c>
      <c r="AF306" s="1062" t="str">
        <f>IF(A306=AF16,D306,"")</f>
        <v/>
      </c>
      <c r="AG306" s="1081" t="str">
        <f>IF(A306=AF16,C306,"")</f>
        <v/>
      </c>
      <c r="AH306" s="1082" t="str">
        <f>IF(ISTEXT(AF306),AF306,(AF306/AF22)*AH22)</f>
        <v/>
      </c>
      <c r="AI306" s="1062" t="str">
        <f>IF(A306=AI16,D306,"")</f>
        <v/>
      </c>
      <c r="AJ306" s="1083" t="str">
        <f>IF(A306=AI16,C306,"")</f>
        <v/>
      </c>
      <c r="AK306" s="1084" t="str">
        <f>IF(ISTEXT(AI306),AI306,(AI306/AI22)*AK22)</f>
        <v/>
      </c>
      <c r="AL306" s="1062" t="str">
        <f>IF(A306=AL16,D306,"")</f>
        <v/>
      </c>
      <c r="AM306" s="1085" t="str">
        <f>IF(A306=AL16,C306,"")</f>
        <v/>
      </c>
      <c r="AN306" s="1086" t="str">
        <f>IF(ISTEXT(AL306),AL306,(AL306/AL22)*AN22)</f>
        <v/>
      </c>
      <c r="AO306" s="1062" t="str">
        <f>IF(A306=AO16,D306,"")</f>
        <v/>
      </c>
      <c r="AP306" s="1087" t="str">
        <f>IF(A306=AO16,C306,"")</f>
        <v/>
      </c>
      <c r="AQ306" s="1088" t="str">
        <f>IF(ISTEXT(AO306),AO306,(AO306/AO22)*AQ22)</f>
        <v/>
      </c>
      <c r="AR306" s="1062" t="str">
        <f>IF(A306=AR16,D306,"")</f>
        <v/>
      </c>
      <c r="AS306" s="1089" t="str">
        <f>IF(A306=AR16,C306,"")</f>
        <v/>
      </c>
      <c r="AT306" s="1090" t="str">
        <f>IF(ISTEXT(AR306),AR306,(AR306/AR22)*AT22)</f>
        <v/>
      </c>
      <c r="AU306" s="1062" t="str">
        <f>IF(A306=AU16,D306,"")</f>
        <v/>
      </c>
      <c r="AV306" s="1091" t="str">
        <f>IF(A306=AU16,C306,"")</f>
        <v/>
      </c>
      <c r="AW306" s="1092" t="str">
        <f>IF(ISTEXT(AU306),AU306,(AU306/AU22)*AW22)</f>
        <v/>
      </c>
    </row>
    <row r="307" spans="1:49" ht="18.75">
      <c r="A307" s="1058"/>
      <c r="B307" s="1352"/>
      <c r="C307" s="1409"/>
      <c r="D307" s="1410"/>
      <c r="E307" s="1062" t="str">
        <f>IF(A307=E16,D307,"")</f>
        <v/>
      </c>
      <c r="F307" s="1063" t="str">
        <f>IF(A307=E16,C307,"")</f>
        <v/>
      </c>
      <c r="G307" s="1064" t="str">
        <f>IF(ISTEXT(E307),E307,(E307/E22)*G22)</f>
        <v/>
      </c>
      <c r="H307" s="1062" t="str">
        <f>IF(A307=H16,D307,"")</f>
        <v/>
      </c>
      <c r="I307" s="1065" t="str">
        <f>IF(A307=H16,C307,"")</f>
        <v/>
      </c>
      <c r="J307" s="1066" t="str">
        <f>IF(ISTEXT(H307),H307,(H307/H22)*J22)</f>
        <v/>
      </c>
      <c r="K307" s="1062" t="str">
        <f>IF(A307=K16,D307,"")</f>
        <v/>
      </c>
      <c r="L307" s="1067" t="str">
        <f>IF(A307=K16,C307,"")</f>
        <v/>
      </c>
      <c r="M307" s="1068" t="str">
        <f>IF(ISTEXT(K307),K307,(K307/K22)*M22)</f>
        <v/>
      </c>
      <c r="N307" s="1062" t="str">
        <f>IF(A307=N16,D307,"")</f>
        <v/>
      </c>
      <c r="O307" s="1069" t="str">
        <f>IF(A307=N16,C307,"")</f>
        <v/>
      </c>
      <c r="P307" s="1070" t="str">
        <f>IF(ISTEXT(N307),N307,(N307/N22)*P22)</f>
        <v/>
      </c>
      <c r="Q307" s="1062" t="str">
        <f>IF(A307=Q16,D307,"")</f>
        <v/>
      </c>
      <c r="R307" s="1071" t="str">
        <f>IF(A307=Q16,C307,"")</f>
        <v/>
      </c>
      <c r="S307" s="1072" t="str">
        <f>IF(ISTEXT(Q307),Q307,(Q307/Q22)*S22)</f>
        <v/>
      </c>
      <c r="T307" s="1062" t="str">
        <f>IF(A307=T16,D307,"")</f>
        <v/>
      </c>
      <c r="U307" s="1073" t="str">
        <f>IF(A307=T16,C307,"")</f>
        <v/>
      </c>
      <c r="V307" s="1074" t="str">
        <f>IF(ISTEXT(T307),T307,(T307/T22)*V22)</f>
        <v/>
      </c>
      <c r="W307" s="1062" t="str">
        <f>IF(A307=W16,D307,"")</f>
        <v/>
      </c>
      <c r="X307" s="1075" t="str">
        <f>IF(A307=W16,C307,"")</f>
        <v/>
      </c>
      <c r="Y307" s="1076" t="str">
        <f>IF(ISTEXT(W307),W307,(W307/W22)*Y22)</f>
        <v/>
      </c>
      <c r="Z307" s="1062" t="str">
        <f>IF(A307=Z16,D307,"")</f>
        <v/>
      </c>
      <c r="AA307" s="1077" t="str">
        <f>IF(A307=Z16,C307,"")</f>
        <v/>
      </c>
      <c r="AB307" s="1078" t="str">
        <f>IF(ISTEXT(Z307),Z307,(Z307/Z22)*AB22)</f>
        <v/>
      </c>
      <c r="AC307" s="1062" t="str">
        <f>IF(A307=AC16,D307,"")</f>
        <v/>
      </c>
      <c r="AD307" s="1079" t="str">
        <f>IF(A307=AC16,C307,"")</f>
        <v/>
      </c>
      <c r="AE307" s="1080" t="str">
        <f>IF(ISTEXT(AC307),AC307,(AC307/AC22)*AE22)</f>
        <v/>
      </c>
      <c r="AF307" s="1062" t="str">
        <f>IF(A307=AF16,D307,"")</f>
        <v/>
      </c>
      <c r="AG307" s="1081" t="str">
        <f>IF(A307=AF16,C307,"")</f>
        <v/>
      </c>
      <c r="AH307" s="1082" t="str">
        <f>IF(ISTEXT(AF307),AF307,(AF307/AF22)*AH22)</f>
        <v/>
      </c>
      <c r="AI307" s="1062" t="str">
        <f>IF(A307=AI16,D307,"")</f>
        <v/>
      </c>
      <c r="AJ307" s="1083" t="str">
        <f>IF(A307=AI16,C307,"")</f>
        <v/>
      </c>
      <c r="AK307" s="1084" t="str">
        <f>IF(ISTEXT(AI307),AI307,(AI307/AI22)*AK22)</f>
        <v/>
      </c>
      <c r="AL307" s="1062" t="str">
        <f>IF(A307=AL16,D307,"")</f>
        <v/>
      </c>
      <c r="AM307" s="1085" t="str">
        <f>IF(A307=AL16,C307,"")</f>
        <v/>
      </c>
      <c r="AN307" s="1086" t="str">
        <f>IF(ISTEXT(AL307),AL307,(AL307/AL22)*AN22)</f>
        <v/>
      </c>
      <c r="AO307" s="1062" t="str">
        <f>IF(A307=AO16,D307,"")</f>
        <v/>
      </c>
      <c r="AP307" s="1087" t="str">
        <f>IF(A307=AO16,C307,"")</f>
        <v/>
      </c>
      <c r="AQ307" s="1088" t="str">
        <f>IF(ISTEXT(AO307),AO307,(AO307/AO22)*AQ22)</f>
        <v/>
      </c>
      <c r="AR307" s="1062" t="str">
        <f>IF(A307=AR16,D307,"")</f>
        <v/>
      </c>
      <c r="AS307" s="1089" t="str">
        <f>IF(A307=AR16,C307,"")</f>
        <v/>
      </c>
      <c r="AT307" s="1090" t="str">
        <f>IF(ISTEXT(AR307),AR307,(AR307/AR22)*AT22)</f>
        <v/>
      </c>
      <c r="AU307" s="1062" t="str">
        <f>IF(A307=AU16,D307,"")</f>
        <v/>
      </c>
      <c r="AV307" s="1091" t="str">
        <f>IF(A307=AU16,C307,"")</f>
        <v/>
      </c>
      <c r="AW307" s="1092" t="str">
        <f>IF(ISTEXT(AU307),AU307,(AU307/AU22)*AW22)</f>
        <v/>
      </c>
    </row>
    <row r="308" spans="1:49" ht="18.75">
      <c r="A308" s="1058"/>
      <c r="B308" s="1352"/>
      <c r="C308" s="1409"/>
      <c r="D308" s="1410"/>
      <c r="E308" s="1062" t="str">
        <f>IF(A308=E16,D308,"")</f>
        <v/>
      </c>
      <c r="F308" s="1063" t="str">
        <f>IF(A308=E16,C308,"")</f>
        <v/>
      </c>
      <c r="G308" s="1064" t="str">
        <f>IF(ISTEXT(E308),E308,(E308/E22)*G22)</f>
        <v/>
      </c>
      <c r="H308" s="1062" t="str">
        <f>IF(A308=H16,D308,"")</f>
        <v/>
      </c>
      <c r="I308" s="1065" t="str">
        <f>IF(A308=H16,C308,"")</f>
        <v/>
      </c>
      <c r="J308" s="1066" t="str">
        <f>IF(ISTEXT(H308),H308,(H308/H22)*J22)</f>
        <v/>
      </c>
      <c r="K308" s="1062" t="str">
        <f>IF(A308=K16,D308,"")</f>
        <v/>
      </c>
      <c r="L308" s="1067" t="str">
        <f>IF(A308=K16,C308,"")</f>
        <v/>
      </c>
      <c r="M308" s="1068" t="str">
        <f>IF(ISTEXT(K308),K308,(K308/K22)*M22)</f>
        <v/>
      </c>
      <c r="N308" s="1062" t="str">
        <f>IF(A308=N16,D308,"")</f>
        <v/>
      </c>
      <c r="O308" s="1069" t="str">
        <f>IF(A308=N16,C308,"")</f>
        <v/>
      </c>
      <c r="P308" s="1070" t="str">
        <f>IF(ISTEXT(N308),N308,(N308/N22)*P22)</f>
        <v/>
      </c>
      <c r="Q308" s="1062" t="str">
        <f>IF(A308=Q16,D308,"")</f>
        <v/>
      </c>
      <c r="R308" s="1071" t="str">
        <f>IF(A308=Q16,C308,"")</f>
        <v/>
      </c>
      <c r="S308" s="1072" t="str">
        <f>IF(ISTEXT(Q308),Q308,(Q308/Q22)*S22)</f>
        <v/>
      </c>
      <c r="T308" s="1062" t="str">
        <f>IF(A308=T16,D308,"")</f>
        <v/>
      </c>
      <c r="U308" s="1073" t="str">
        <f>IF(A308=T16,C308,"")</f>
        <v/>
      </c>
      <c r="V308" s="1074" t="str">
        <f>IF(ISTEXT(T308),T308,(T308/T22)*V22)</f>
        <v/>
      </c>
      <c r="W308" s="1062" t="str">
        <f>IF(A308=W16,D308,"")</f>
        <v/>
      </c>
      <c r="X308" s="1075" t="str">
        <f>IF(A308=W16,C308,"")</f>
        <v/>
      </c>
      <c r="Y308" s="1076" t="str">
        <f>IF(ISTEXT(W308),W308,(W308/W22)*Y22)</f>
        <v/>
      </c>
      <c r="Z308" s="1062" t="str">
        <f>IF(A308=Z16,D308,"")</f>
        <v/>
      </c>
      <c r="AA308" s="1077" t="str">
        <f>IF(A308=Z16,C308,"")</f>
        <v/>
      </c>
      <c r="AB308" s="1078" t="str">
        <f>IF(ISTEXT(Z308),Z308,(Z308/Z22)*AB22)</f>
        <v/>
      </c>
      <c r="AC308" s="1062" t="str">
        <f>IF(A308=AC16,D308,"")</f>
        <v/>
      </c>
      <c r="AD308" s="1079" t="str">
        <f>IF(A308=AC16,C308,"")</f>
        <v/>
      </c>
      <c r="AE308" s="1080" t="str">
        <f>IF(ISTEXT(AC308),AC308,(AC308/AC22)*AE22)</f>
        <v/>
      </c>
      <c r="AF308" s="1062" t="str">
        <f>IF(A308=AF16,D308,"")</f>
        <v/>
      </c>
      <c r="AG308" s="1081" t="str">
        <f>IF(A308=AF16,C308,"")</f>
        <v/>
      </c>
      <c r="AH308" s="1082" t="str">
        <f>IF(ISTEXT(AF308),AF308,(AF308/AF22)*AH22)</f>
        <v/>
      </c>
      <c r="AI308" s="1062" t="str">
        <f>IF(A308=AI16,D308,"")</f>
        <v/>
      </c>
      <c r="AJ308" s="1083" t="str">
        <f>IF(A308=AI16,C308,"")</f>
        <v/>
      </c>
      <c r="AK308" s="1084" t="str">
        <f>IF(ISTEXT(AI308),AI308,(AI308/AI22)*AK22)</f>
        <v/>
      </c>
      <c r="AL308" s="1062" t="str">
        <f>IF(A308=AL16,D308,"")</f>
        <v/>
      </c>
      <c r="AM308" s="1085" t="str">
        <f>IF(A308=AL16,C308,"")</f>
        <v/>
      </c>
      <c r="AN308" s="1086" t="str">
        <f>IF(ISTEXT(AL308),AL308,(AL308/AL22)*AN22)</f>
        <v/>
      </c>
      <c r="AO308" s="1062" t="str">
        <f>IF(A308=AO16,D308,"")</f>
        <v/>
      </c>
      <c r="AP308" s="1087" t="str">
        <f>IF(A308=AO16,C308,"")</f>
        <v/>
      </c>
      <c r="AQ308" s="1088" t="str">
        <f>IF(ISTEXT(AO308),AO308,(AO308/AO22)*AQ22)</f>
        <v/>
      </c>
      <c r="AR308" s="1062" t="str">
        <f>IF(A308=AR16,D308,"")</f>
        <v/>
      </c>
      <c r="AS308" s="1089" t="str">
        <f>IF(A308=AR16,C308,"")</f>
        <v/>
      </c>
      <c r="AT308" s="1090" t="str">
        <f>IF(ISTEXT(AR308),AR308,(AR308/AR22)*AT22)</f>
        <v/>
      </c>
      <c r="AU308" s="1062" t="str">
        <f>IF(A308=AU16,D308,"")</f>
        <v/>
      </c>
      <c r="AV308" s="1091" t="str">
        <f>IF(A308=AU16,C308,"")</f>
        <v/>
      </c>
      <c r="AW308" s="1092" t="str">
        <f>IF(ISTEXT(AU308),AU308,(AU308/AU22)*AW22)</f>
        <v/>
      </c>
    </row>
    <row r="309" spans="1:49" ht="18.75">
      <c r="A309" s="1058"/>
      <c r="B309" s="1352"/>
      <c r="C309" s="1409"/>
      <c r="D309" s="1410"/>
      <c r="E309" s="1062" t="str">
        <f>IF(A309=E16,D309,"")</f>
        <v/>
      </c>
      <c r="F309" s="1063" t="str">
        <f>IF(A309=E16,C309,"")</f>
        <v/>
      </c>
      <c r="G309" s="1064" t="str">
        <f>IF(ISTEXT(E309),E309,(E309/E22)*G22)</f>
        <v/>
      </c>
      <c r="H309" s="1062" t="str">
        <f>IF(A309=H16,D309,"")</f>
        <v/>
      </c>
      <c r="I309" s="1065" t="str">
        <f>IF(A309=H16,C309,"")</f>
        <v/>
      </c>
      <c r="J309" s="1066" t="str">
        <f>IF(ISTEXT(H309),H309,(H309/H22)*J22)</f>
        <v/>
      </c>
      <c r="K309" s="1062" t="str">
        <f>IF(A309=K16,D309,"")</f>
        <v/>
      </c>
      <c r="L309" s="1067" t="str">
        <f>IF(A309=K16,C309,"")</f>
        <v/>
      </c>
      <c r="M309" s="1068" t="str">
        <f>IF(ISTEXT(K309),K309,(K309/K22)*M22)</f>
        <v/>
      </c>
      <c r="N309" s="1062" t="str">
        <f>IF(A309=N16,D309,"")</f>
        <v/>
      </c>
      <c r="O309" s="1069" t="str">
        <f>IF(A309=N16,C309,"")</f>
        <v/>
      </c>
      <c r="P309" s="1070" t="str">
        <f>IF(ISTEXT(N309),N309,(N309/N22)*P22)</f>
        <v/>
      </c>
      <c r="Q309" s="1062" t="str">
        <f>IF(A309=Q16,D309,"")</f>
        <v/>
      </c>
      <c r="R309" s="1071" t="str">
        <f>IF(A309=Q16,C309,"")</f>
        <v/>
      </c>
      <c r="S309" s="1072" t="str">
        <f>IF(ISTEXT(Q309),Q309,(Q309/Q22)*S22)</f>
        <v/>
      </c>
      <c r="T309" s="1062" t="str">
        <f>IF(A309=T16,D309,"")</f>
        <v/>
      </c>
      <c r="U309" s="1073" t="str">
        <f>IF(A309=T16,C309,"")</f>
        <v/>
      </c>
      <c r="V309" s="1074" t="str">
        <f>IF(ISTEXT(T309),T309,(T309/T22)*V22)</f>
        <v/>
      </c>
      <c r="W309" s="1062" t="str">
        <f>IF(A309=W16,D309,"")</f>
        <v/>
      </c>
      <c r="X309" s="1075" t="str">
        <f>IF(A309=W16,C309,"")</f>
        <v/>
      </c>
      <c r="Y309" s="1076" t="str">
        <f>IF(ISTEXT(W309),W309,(W309/W22)*Y22)</f>
        <v/>
      </c>
      <c r="Z309" s="1062" t="str">
        <f>IF(A309=Z16,D309,"")</f>
        <v/>
      </c>
      <c r="AA309" s="1077" t="str">
        <f>IF(A309=Z16,C309,"")</f>
        <v/>
      </c>
      <c r="AB309" s="1078" t="str">
        <f>IF(ISTEXT(Z309),Z309,(Z309/Z22)*AB22)</f>
        <v/>
      </c>
      <c r="AC309" s="1062" t="str">
        <f>IF(A309=AC16,D309,"")</f>
        <v/>
      </c>
      <c r="AD309" s="1079" t="str">
        <f>IF(A309=AC16,C309,"")</f>
        <v/>
      </c>
      <c r="AE309" s="1080" t="str">
        <f>IF(ISTEXT(AC309),AC309,(AC309/AC22)*AE22)</f>
        <v/>
      </c>
      <c r="AF309" s="1062" t="str">
        <f>IF(A309=AF16,D309,"")</f>
        <v/>
      </c>
      <c r="AG309" s="1081" t="str">
        <f>IF(A309=AF16,C309,"")</f>
        <v/>
      </c>
      <c r="AH309" s="1082" t="str">
        <f>IF(ISTEXT(AF309),AF309,(AF309/AF22)*AH22)</f>
        <v/>
      </c>
      <c r="AI309" s="1062" t="str">
        <f>IF(A309=AI16,D309,"")</f>
        <v/>
      </c>
      <c r="AJ309" s="1083" t="str">
        <f>IF(A309=AI16,C309,"")</f>
        <v/>
      </c>
      <c r="AK309" s="1084" t="str">
        <f>IF(ISTEXT(AI309),AI309,(AI309/AI22)*AK22)</f>
        <v/>
      </c>
      <c r="AL309" s="1062" t="str">
        <f>IF(A309=AL16,D309,"")</f>
        <v/>
      </c>
      <c r="AM309" s="1085" t="str">
        <f>IF(A309=AL16,C309,"")</f>
        <v/>
      </c>
      <c r="AN309" s="1086" t="str">
        <f>IF(ISTEXT(AL309),AL309,(AL309/AL22)*AN22)</f>
        <v/>
      </c>
      <c r="AO309" s="1062" t="str">
        <f>IF(A309=AO16,D309,"")</f>
        <v/>
      </c>
      <c r="AP309" s="1087" t="str">
        <f>IF(A309=AO16,C309,"")</f>
        <v/>
      </c>
      <c r="AQ309" s="1088" t="str">
        <f>IF(ISTEXT(AO309),AO309,(AO309/AO22)*AQ22)</f>
        <v/>
      </c>
      <c r="AR309" s="1062" t="str">
        <f>IF(A309=AR16,D309,"")</f>
        <v/>
      </c>
      <c r="AS309" s="1089" t="str">
        <f>IF(A309=AR16,C309,"")</f>
        <v/>
      </c>
      <c r="AT309" s="1090" t="str">
        <f>IF(ISTEXT(AR309),AR309,(AR309/AR22)*AT22)</f>
        <v/>
      </c>
      <c r="AU309" s="1062" t="str">
        <f>IF(A309=AU16,D309,"")</f>
        <v/>
      </c>
      <c r="AV309" s="1091" t="str">
        <f>IF(A309=AU16,C309,"")</f>
        <v/>
      </c>
      <c r="AW309" s="1092" t="str">
        <f>IF(ISTEXT(AU309),AU309,(AU309/AU22)*AW22)</f>
        <v/>
      </c>
    </row>
    <row r="310" spans="1:49" ht="18.75">
      <c r="A310" s="1058"/>
      <c r="B310" s="1352"/>
      <c r="C310" s="1409"/>
      <c r="D310" s="1410"/>
      <c r="E310" s="1062" t="str">
        <f>IF(A310=E16,D310,"")</f>
        <v/>
      </c>
      <c r="F310" s="1063" t="str">
        <f>IF(A310=E16,C310,"")</f>
        <v/>
      </c>
      <c r="G310" s="1064" t="str">
        <f>IF(ISTEXT(E310),E310,(E310/E22)*G22)</f>
        <v/>
      </c>
      <c r="H310" s="1062" t="str">
        <f>IF(A310=H16,D310,"")</f>
        <v/>
      </c>
      <c r="I310" s="1065" t="str">
        <f>IF(A310=H16,C310,"")</f>
        <v/>
      </c>
      <c r="J310" s="1066" t="str">
        <f>IF(ISTEXT(H310),H310,(H310/H22)*J22)</f>
        <v/>
      </c>
      <c r="K310" s="1062" t="str">
        <f>IF(A310=K16,D310,"")</f>
        <v/>
      </c>
      <c r="L310" s="1067" t="str">
        <f>IF(A310=K16,C310,"")</f>
        <v/>
      </c>
      <c r="M310" s="1068" t="str">
        <f>IF(ISTEXT(K310),K310,(K310/K22)*M22)</f>
        <v/>
      </c>
      <c r="N310" s="1062" t="str">
        <f>IF(A310=N16,D310,"")</f>
        <v/>
      </c>
      <c r="O310" s="1069" t="str">
        <f>IF(A310=N16,C310,"")</f>
        <v/>
      </c>
      <c r="P310" s="1070" t="str">
        <f>IF(ISTEXT(N310),N310,(N310/N22)*P22)</f>
        <v/>
      </c>
      <c r="Q310" s="1062" t="str">
        <f>IF(A310=Q16,D310,"")</f>
        <v/>
      </c>
      <c r="R310" s="1071" t="str">
        <f>IF(A310=Q16,C310,"")</f>
        <v/>
      </c>
      <c r="S310" s="1072" t="str">
        <f>IF(ISTEXT(Q310),Q310,(Q310/Q22)*S22)</f>
        <v/>
      </c>
      <c r="T310" s="1062" t="str">
        <f>IF(A310=T16,D310,"")</f>
        <v/>
      </c>
      <c r="U310" s="1073" t="str">
        <f>IF(A310=T16,C310,"")</f>
        <v/>
      </c>
      <c r="V310" s="1074" t="str">
        <f>IF(ISTEXT(T310),T310,(T310/T22)*V22)</f>
        <v/>
      </c>
      <c r="W310" s="1062" t="str">
        <f>IF(A310=W16,D310,"")</f>
        <v/>
      </c>
      <c r="X310" s="1075" t="str">
        <f>IF(A310=W16,C310,"")</f>
        <v/>
      </c>
      <c r="Y310" s="1076" t="str">
        <f>IF(ISTEXT(W310),W310,(W310/W22)*Y22)</f>
        <v/>
      </c>
      <c r="Z310" s="1062" t="str">
        <f>IF(A310=Z16,D310,"")</f>
        <v/>
      </c>
      <c r="AA310" s="1077" t="str">
        <f>IF(A310=Z16,C310,"")</f>
        <v/>
      </c>
      <c r="AB310" s="1078" t="str">
        <f>IF(ISTEXT(Z310),Z310,(Z310/Z22)*AB22)</f>
        <v/>
      </c>
      <c r="AC310" s="1062" t="str">
        <f>IF(A310=AC16,D310,"")</f>
        <v/>
      </c>
      <c r="AD310" s="1079" t="str">
        <f>IF(A310=AC16,C310,"")</f>
        <v/>
      </c>
      <c r="AE310" s="1080" t="str">
        <f>IF(ISTEXT(AC310),AC310,(AC310/AC22)*AE22)</f>
        <v/>
      </c>
      <c r="AF310" s="1062" t="str">
        <f>IF(A310=AF16,D310,"")</f>
        <v/>
      </c>
      <c r="AG310" s="1081" t="str">
        <f>IF(A310=AF16,C310,"")</f>
        <v/>
      </c>
      <c r="AH310" s="1082" t="str">
        <f>IF(ISTEXT(AF310),AF310,(AF310/AF22)*AH22)</f>
        <v/>
      </c>
      <c r="AI310" s="1062" t="str">
        <f>IF(A310=AI16,D310,"")</f>
        <v/>
      </c>
      <c r="AJ310" s="1083" t="str">
        <f>IF(A310=AI16,C310,"")</f>
        <v/>
      </c>
      <c r="AK310" s="1084" t="str">
        <f>IF(ISTEXT(AI310),AI310,(AI310/AI22)*AK22)</f>
        <v/>
      </c>
      <c r="AL310" s="1062" t="str">
        <f>IF(A310=AL16,D310,"")</f>
        <v/>
      </c>
      <c r="AM310" s="1085" t="str">
        <f>IF(A310=AL16,C310,"")</f>
        <v/>
      </c>
      <c r="AN310" s="1086" t="str">
        <f>IF(ISTEXT(AL310),AL310,(AL310/AL22)*AN22)</f>
        <v/>
      </c>
      <c r="AO310" s="1062" t="str">
        <f>IF(A310=AO16,D310,"")</f>
        <v/>
      </c>
      <c r="AP310" s="1087" t="str">
        <f>IF(A310=AO16,C310,"")</f>
        <v/>
      </c>
      <c r="AQ310" s="1088" t="str">
        <f>IF(ISTEXT(AO310),AO310,(AO310/AO22)*AQ22)</f>
        <v/>
      </c>
      <c r="AR310" s="1062" t="str">
        <f>IF(A310=AR16,D310,"")</f>
        <v/>
      </c>
      <c r="AS310" s="1089" t="str">
        <f>IF(A310=AR16,C310,"")</f>
        <v/>
      </c>
      <c r="AT310" s="1090" t="str">
        <f>IF(ISTEXT(AR310),AR310,(AR310/AR22)*AT22)</f>
        <v/>
      </c>
      <c r="AU310" s="1062" t="str">
        <f>IF(A310=AU16,D310,"")</f>
        <v/>
      </c>
      <c r="AV310" s="1091" t="str">
        <f>IF(A310=AU16,C310,"")</f>
        <v/>
      </c>
      <c r="AW310" s="1092" t="str">
        <f>IF(ISTEXT(AU310),AU310,(AU310/AU22)*AW22)</f>
        <v/>
      </c>
    </row>
    <row r="311" spans="1:49" ht="18.75">
      <c r="A311" s="1058"/>
      <c r="B311" s="1352"/>
      <c r="C311" s="1409"/>
      <c r="D311" s="1410"/>
      <c r="E311" s="1062" t="str">
        <f>IF(A311=E16,D311,"")</f>
        <v/>
      </c>
      <c r="F311" s="1063" t="str">
        <f>IF(A311=E16,C311,"")</f>
        <v/>
      </c>
      <c r="G311" s="1064" t="str">
        <f>IF(ISTEXT(E311),E311,(E311/E22)*G22)</f>
        <v/>
      </c>
      <c r="H311" s="1062" t="str">
        <f>IF(A311=H16,D311,"")</f>
        <v/>
      </c>
      <c r="I311" s="1065" t="str">
        <f>IF(A311=H16,C311,"")</f>
        <v/>
      </c>
      <c r="J311" s="1066" t="str">
        <f>IF(ISTEXT(H311),H311,(H311/H22)*J22)</f>
        <v/>
      </c>
      <c r="K311" s="1062" t="str">
        <f>IF(A311=K16,D311,"")</f>
        <v/>
      </c>
      <c r="L311" s="1067" t="str">
        <f>IF(A311=K16,C311,"")</f>
        <v/>
      </c>
      <c r="M311" s="1068" t="str">
        <f>IF(ISTEXT(K311),K311,(K311/K22)*M22)</f>
        <v/>
      </c>
      <c r="N311" s="1062" t="str">
        <f>IF(A311=N16,D311,"")</f>
        <v/>
      </c>
      <c r="O311" s="1069" t="str">
        <f>IF(A311=N16,C311,"")</f>
        <v/>
      </c>
      <c r="P311" s="1070" t="str">
        <f>IF(ISTEXT(N311),N311,(N311/N22)*P22)</f>
        <v/>
      </c>
      <c r="Q311" s="1062" t="str">
        <f>IF(A311=Q16,D311,"")</f>
        <v/>
      </c>
      <c r="R311" s="1071" t="str">
        <f>IF(A311=Q16,C311,"")</f>
        <v/>
      </c>
      <c r="S311" s="1072" t="str">
        <f>IF(ISTEXT(Q311),Q311,(Q311/Q22)*S22)</f>
        <v/>
      </c>
      <c r="T311" s="1062" t="str">
        <f>IF(A311=T16,D311,"")</f>
        <v/>
      </c>
      <c r="U311" s="1073" t="str">
        <f>IF(A311=T16,C311,"")</f>
        <v/>
      </c>
      <c r="V311" s="1074" t="str">
        <f>IF(ISTEXT(T311),T311,(T311/T22)*V22)</f>
        <v/>
      </c>
      <c r="W311" s="1062" t="str">
        <f>IF(A311=W16,D311,"")</f>
        <v/>
      </c>
      <c r="X311" s="1075" t="str">
        <f>IF(A311=W16,C311,"")</f>
        <v/>
      </c>
      <c r="Y311" s="1076" t="str">
        <f>IF(ISTEXT(W311),W311,(W311/W22)*Y22)</f>
        <v/>
      </c>
      <c r="Z311" s="1062" t="str">
        <f>IF(A311=Z16,D311,"")</f>
        <v/>
      </c>
      <c r="AA311" s="1077" t="str">
        <f>IF(A311=Z16,C311,"")</f>
        <v/>
      </c>
      <c r="AB311" s="1078" t="str">
        <f>IF(ISTEXT(Z311),Z311,(Z311/Z22)*AB22)</f>
        <v/>
      </c>
      <c r="AC311" s="1062" t="str">
        <f>IF(A311=AC16,D311,"")</f>
        <v/>
      </c>
      <c r="AD311" s="1079" t="str">
        <f>IF(A311=AC16,C311,"")</f>
        <v/>
      </c>
      <c r="AE311" s="1080" t="str">
        <f>IF(ISTEXT(AC311),AC311,(AC311/AC22)*AE22)</f>
        <v/>
      </c>
      <c r="AF311" s="1062" t="str">
        <f>IF(A311=AF16,D311,"")</f>
        <v/>
      </c>
      <c r="AG311" s="1081" t="str">
        <f>IF(A311=AF16,C311,"")</f>
        <v/>
      </c>
      <c r="AH311" s="1082" t="str">
        <f>IF(ISTEXT(AF311),AF311,(AF311/AF22)*AH22)</f>
        <v/>
      </c>
      <c r="AI311" s="1062" t="str">
        <f>IF(A311=AI16,D311,"")</f>
        <v/>
      </c>
      <c r="AJ311" s="1083" t="str">
        <f>IF(A311=AI16,C311,"")</f>
        <v/>
      </c>
      <c r="AK311" s="1084" t="str">
        <f>IF(ISTEXT(AI311),AI311,(AI311/AI22)*AK22)</f>
        <v/>
      </c>
      <c r="AL311" s="1062" t="str">
        <f>IF(A311=AL16,D311,"")</f>
        <v/>
      </c>
      <c r="AM311" s="1085" t="str">
        <f>IF(A311=AL16,C311,"")</f>
        <v/>
      </c>
      <c r="AN311" s="1086" t="str">
        <f>IF(ISTEXT(AL311),AL311,(AL311/AL22)*AN22)</f>
        <v/>
      </c>
      <c r="AO311" s="1062" t="str">
        <f>IF(A311=AO16,D311,"")</f>
        <v/>
      </c>
      <c r="AP311" s="1087" t="str">
        <f>IF(A311=AO16,C311,"")</f>
        <v/>
      </c>
      <c r="AQ311" s="1088" t="str">
        <f>IF(ISTEXT(AO311),AO311,(AO311/AO22)*AQ22)</f>
        <v/>
      </c>
      <c r="AR311" s="1062" t="str">
        <f>IF(A311=AR16,D311,"")</f>
        <v/>
      </c>
      <c r="AS311" s="1089" t="str">
        <f>IF(A311=AR16,C311,"")</f>
        <v/>
      </c>
      <c r="AT311" s="1090" t="str">
        <f>IF(ISTEXT(AR311),AR311,(AR311/AR22)*AT22)</f>
        <v/>
      </c>
      <c r="AU311" s="1062" t="str">
        <f>IF(A311=AU16,D311,"")</f>
        <v/>
      </c>
      <c r="AV311" s="1091" t="str">
        <f>IF(A311=AU16,C311,"")</f>
        <v/>
      </c>
      <c r="AW311" s="1092" t="str">
        <f>IF(ISTEXT(AU311),AU311,(AU311/AU22)*AW22)</f>
        <v/>
      </c>
    </row>
    <row r="312" spans="1:49" ht="18.75">
      <c r="A312" s="1058"/>
      <c r="B312" s="1352"/>
      <c r="C312" s="1409"/>
      <c r="D312" s="1410"/>
      <c r="E312" s="1062" t="str">
        <f>IF(A312=E16,D312,"")</f>
        <v/>
      </c>
      <c r="F312" s="1063" t="str">
        <f>IF(A312=E16,C312,"")</f>
        <v/>
      </c>
      <c r="G312" s="1064" t="str">
        <f>IF(ISTEXT(E312),E312,(E312/E22)*G22)</f>
        <v/>
      </c>
      <c r="H312" s="1062" t="str">
        <f>IF(A312=H16,D312,"")</f>
        <v/>
      </c>
      <c r="I312" s="1065" t="str">
        <f>IF(A312=H16,C312,"")</f>
        <v/>
      </c>
      <c r="J312" s="1066" t="str">
        <f>IF(ISTEXT(H312),H312,(H312/H22)*J22)</f>
        <v/>
      </c>
      <c r="K312" s="1062" t="str">
        <f>IF(A312=K16,D312,"")</f>
        <v/>
      </c>
      <c r="L312" s="1067" t="str">
        <f>IF(A312=K16,C312,"")</f>
        <v/>
      </c>
      <c r="M312" s="1068" t="str">
        <f>IF(ISTEXT(K312),K312,(K312/K22)*M22)</f>
        <v/>
      </c>
      <c r="N312" s="1062" t="str">
        <f>IF(A312=N16,D312,"")</f>
        <v/>
      </c>
      <c r="O312" s="1069" t="str">
        <f>IF(A312=N16,C312,"")</f>
        <v/>
      </c>
      <c r="P312" s="1070" t="str">
        <f>IF(ISTEXT(N312),N312,(N312/N22)*P22)</f>
        <v/>
      </c>
      <c r="Q312" s="1062" t="str">
        <f>IF(A312=Q16,D312,"")</f>
        <v/>
      </c>
      <c r="R312" s="1071" t="str">
        <f>IF(A312=Q16,C312,"")</f>
        <v/>
      </c>
      <c r="S312" s="1072" t="str">
        <f>IF(ISTEXT(Q312),Q312,(Q312/Q22)*S22)</f>
        <v/>
      </c>
      <c r="T312" s="1062" t="str">
        <f>IF(A312=T16,D312,"")</f>
        <v/>
      </c>
      <c r="U312" s="1073" t="str">
        <f>IF(A312=T16,C312,"")</f>
        <v/>
      </c>
      <c r="V312" s="1074" t="str">
        <f>IF(ISTEXT(T312),T312,(T312/T22)*V22)</f>
        <v/>
      </c>
      <c r="W312" s="1062" t="str">
        <f>IF(A312=W16,D312,"")</f>
        <v/>
      </c>
      <c r="X312" s="1075" t="str">
        <f>IF(A312=W16,C312,"")</f>
        <v/>
      </c>
      <c r="Y312" s="1076" t="str">
        <f>IF(ISTEXT(W312),W312,(W312/W22)*Y22)</f>
        <v/>
      </c>
      <c r="Z312" s="1062" t="str">
        <f>IF(A312=Z16,D312,"")</f>
        <v/>
      </c>
      <c r="AA312" s="1077" t="str">
        <f>IF(A312=Z16,C312,"")</f>
        <v/>
      </c>
      <c r="AB312" s="1078" t="str">
        <f>IF(ISTEXT(Z312),Z312,(Z312/Z22)*AB22)</f>
        <v/>
      </c>
      <c r="AC312" s="1062" t="str">
        <f>IF(A312=AC16,D312,"")</f>
        <v/>
      </c>
      <c r="AD312" s="1079" t="str">
        <f>IF(A312=AC16,C312,"")</f>
        <v/>
      </c>
      <c r="AE312" s="1080" t="str">
        <f>IF(ISTEXT(AC312),AC312,(AC312/AC22)*AE22)</f>
        <v/>
      </c>
      <c r="AF312" s="1062" t="str">
        <f>IF(A312=AF16,D312,"")</f>
        <v/>
      </c>
      <c r="AG312" s="1081" t="str">
        <f>IF(A312=AF16,C312,"")</f>
        <v/>
      </c>
      <c r="AH312" s="1082" t="str">
        <f>IF(ISTEXT(AF312),AF312,(AF312/AF22)*AH22)</f>
        <v/>
      </c>
      <c r="AI312" s="1062" t="str">
        <f>IF(A312=AI16,D312,"")</f>
        <v/>
      </c>
      <c r="AJ312" s="1083" t="str">
        <f>IF(A312=AI16,C312,"")</f>
        <v/>
      </c>
      <c r="AK312" s="1084" t="str">
        <f>IF(ISTEXT(AI312),AI312,(AI312/AI22)*AK22)</f>
        <v/>
      </c>
      <c r="AL312" s="1062" t="str">
        <f>IF(A312=AL16,D312,"")</f>
        <v/>
      </c>
      <c r="AM312" s="1085" t="str">
        <f>IF(A312=AL16,C312,"")</f>
        <v/>
      </c>
      <c r="AN312" s="1086" t="str">
        <f>IF(ISTEXT(AL312),AL312,(AL312/AL22)*AN22)</f>
        <v/>
      </c>
      <c r="AO312" s="1062" t="str">
        <f>IF(A312=AO16,D312,"")</f>
        <v/>
      </c>
      <c r="AP312" s="1087" t="str">
        <f>IF(A312=AO16,C312,"")</f>
        <v/>
      </c>
      <c r="AQ312" s="1088" t="str">
        <f>IF(ISTEXT(AO312),AO312,(AO312/AO22)*AQ22)</f>
        <v/>
      </c>
      <c r="AR312" s="1062" t="str">
        <f>IF(A312=AR16,D312,"")</f>
        <v/>
      </c>
      <c r="AS312" s="1089" t="str">
        <f>IF(A312=AR16,C312,"")</f>
        <v/>
      </c>
      <c r="AT312" s="1090" t="str">
        <f>IF(ISTEXT(AR312),AR312,(AR312/AR22)*AT22)</f>
        <v/>
      </c>
      <c r="AU312" s="1062" t="str">
        <f>IF(A312=AU16,D312,"")</f>
        <v/>
      </c>
      <c r="AV312" s="1091" t="str">
        <f>IF(A312=AU16,C312,"")</f>
        <v/>
      </c>
      <c r="AW312" s="1092" t="str">
        <f>IF(ISTEXT(AU312),AU312,(AU312/AU22)*AW22)</f>
        <v/>
      </c>
    </row>
    <row r="313" spans="1:49" ht="18.75">
      <c r="A313" s="1058"/>
      <c r="B313" s="1352"/>
      <c r="C313" s="1409"/>
      <c r="D313" s="1410"/>
      <c r="E313" s="1062" t="str">
        <f>IF(A313=E16,D313,"")</f>
        <v/>
      </c>
      <c r="F313" s="1063" t="str">
        <f>IF(A313=E16,C313,"")</f>
        <v/>
      </c>
      <c r="G313" s="1064" t="str">
        <f>IF(ISTEXT(E313),E313,(E313/E22)*G22)</f>
        <v/>
      </c>
      <c r="H313" s="1062" t="str">
        <f>IF(A313=H16,D313,"")</f>
        <v/>
      </c>
      <c r="I313" s="1065" t="str">
        <f>IF(A313=H16,C313,"")</f>
        <v/>
      </c>
      <c r="J313" s="1066" t="str">
        <f>IF(ISTEXT(H313),H313,(H313/H22)*J22)</f>
        <v/>
      </c>
      <c r="K313" s="1062" t="str">
        <f>IF(A313=K16,D313,"")</f>
        <v/>
      </c>
      <c r="L313" s="1067" t="str">
        <f>IF(A313=K16,C313,"")</f>
        <v/>
      </c>
      <c r="M313" s="1068" t="str">
        <f>IF(ISTEXT(K313),K313,(K313/K22)*M22)</f>
        <v/>
      </c>
      <c r="N313" s="1062" t="str">
        <f>IF(A313=N16,D313,"")</f>
        <v/>
      </c>
      <c r="O313" s="1069" t="str">
        <f>IF(A313=N16,C313,"")</f>
        <v/>
      </c>
      <c r="P313" s="1070" t="str">
        <f>IF(ISTEXT(N313),N313,(N313/N22)*P22)</f>
        <v/>
      </c>
      <c r="Q313" s="1062" t="str">
        <f>IF(A313=Q16,D313,"")</f>
        <v/>
      </c>
      <c r="R313" s="1071" t="str">
        <f>IF(A313=Q16,C313,"")</f>
        <v/>
      </c>
      <c r="S313" s="1072" t="str">
        <f>IF(ISTEXT(Q313),Q313,(Q313/Q22)*S22)</f>
        <v/>
      </c>
      <c r="T313" s="1062" t="str">
        <f>IF(A313=T16,D313,"")</f>
        <v/>
      </c>
      <c r="U313" s="1073" t="str">
        <f>IF(A313=T16,C313,"")</f>
        <v/>
      </c>
      <c r="V313" s="1074" t="str">
        <f>IF(ISTEXT(T313),T313,(T313/T22)*V22)</f>
        <v/>
      </c>
      <c r="W313" s="1062" t="str">
        <f>IF(A313=W16,D313,"")</f>
        <v/>
      </c>
      <c r="X313" s="1075" t="str">
        <f>IF(A313=W16,C313,"")</f>
        <v/>
      </c>
      <c r="Y313" s="1076" t="str">
        <f>IF(ISTEXT(W313),W313,(W313/W22)*Y22)</f>
        <v/>
      </c>
      <c r="Z313" s="1062" t="str">
        <f>IF(A313=Z16,D313,"")</f>
        <v/>
      </c>
      <c r="AA313" s="1077" t="str">
        <f>IF(A313=Z16,C313,"")</f>
        <v/>
      </c>
      <c r="AB313" s="1078" t="str">
        <f>IF(ISTEXT(Z313),Z313,(Z313/Z22)*AB22)</f>
        <v/>
      </c>
      <c r="AC313" s="1062" t="str">
        <f>IF(A313=AC16,D313,"")</f>
        <v/>
      </c>
      <c r="AD313" s="1079" t="str">
        <f>IF(A313=AC16,C313,"")</f>
        <v/>
      </c>
      <c r="AE313" s="1080" t="str">
        <f>IF(ISTEXT(AC313),AC313,(AC313/AC22)*AE22)</f>
        <v/>
      </c>
      <c r="AF313" s="1062" t="str">
        <f>IF(A313=AF16,D313,"")</f>
        <v/>
      </c>
      <c r="AG313" s="1081" t="str">
        <f>IF(A313=AF16,C313,"")</f>
        <v/>
      </c>
      <c r="AH313" s="1082" t="str">
        <f>IF(ISTEXT(AF313),AF313,(AF313/AF22)*AH22)</f>
        <v/>
      </c>
      <c r="AI313" s="1062" t="str">
        <f>IF(A313=AI16,D313,"")</f>
        <v/>
      </c>
      <c r="AJ313" s="1083" t="str">
        <f>IF(A313=AI16,C313,"")</f>
        <v/>
      </c>
      <c r="AK313" s="1084" t="str">
        <f>IF(ISTEXT(AI313),AI313,(AI313/AI22)*AK22)</f>
        <v/>
      </c>
      <c r="AL313" s="1062" t="str">
        <f>IF(A313=AL16,D313,"")</f>
        <v/>
      </c>
      <c r="AM313" s="1085" t="str">
        <f>IF(A313=AL16,C313,"")</f>
        <v/>
      </c>
      <c r="AN313" s="1086" t="str">
        <f>IF(ISTEXT(AL313),AL313,(AL313/AL22)*AN22)</f>
        <v/>
      </c>
      <c r="AO313" s="1062" t="str">
        <f>IF(A313=AO16,D313,"")</f>
        <v/>
      </c>
      <c r="AP313" s="1087" t="str">
        <f>IF(A313=AO16,C313,"")</f>
        <v/>
      </c>
      <c r="AQ313" s="1088" t="str">
        <f>IF(ISTEXT(AO313),AO313,(AO313/AO22)*AQ22)</f>
        <v/>
      </c>
      <c r="AR313" s="1062" t="str">
        <f>IF(A313=AR16,D313,"")</f>
        <v/>
      </c>
      <c r="AS313" s="1089" t="str">
        <f>IF(A313=AR16,C313,"")</f>
        <v/>
      </c>
      <c r="AT313" s="1090" t="str">
        <f>IF(ISTEXT(AR313),AR313,(AR313/AR22)*AT22)</f>
        <v/>
      </c>
      <c r="AU313" s="1062" t="str">
        <f>IF(A313=AU16,D313,"")</f>
        <v/>
      </c>
      <c r="AV313" s="1091" t="str">
        <f>IF(A313=AU16,C313,"")</f>
        <v/>
      </c>
      <c r="AW313" s="1092" t="str">
        <f>IF(ISTEXT(AU313),AU313,(AU313/AU22)*AW22)</f>
        <v/>
      </c>
    </row>
    <row r="314" spans="1:49" ht="18.75">
      <c r="A314" s="1058"/>
      <c r="B314" s="1352"/>
      <c r="C314" s="1409"/>
      <c r="D314" s="1410"/>
      <c r="E314" s="1062" t="str">
        <f>IF(A314=E16,D314,"")</f>
        <v/>
      </c>
      <c r="F314" s="1063" t="str">
        <f>IF(A314=E16,C314,"")</f>
        <v/>
      </c>
      <c r="G314" s="1064" t="str">
        <f>IF(ISTEXT(E314),E314,(E314/E22)*G22)</f>
        <v/>
      </c>
      <c r="H314" s="1062" t="str">
        <f>IF(A314=H16,D314,"")</f>
        <v/>
      </c>
      <c r="I314" s="1065" t="str">
        <f>IF(A314=H16,C314,"")</f>
        <v/>
      </c>
      <c r="J314" s="1066" t="str">
        <f>IF(ISTEXT(H314),H314,(H314/H22)*J22)</f>
        <v/>
      </c>
      <c r="K314" s="1062" t="str">
        <f>IF(A314=K16,D314,"")</f>
        <v/>
      </c>
      <c r="L314" s="1067" t="str">
        <f>IF(A314=K16,C314,"")</f>
        <v/>
      </c>
      <c r="M314" s="1068" t="str">
        <f>IF(ISTEXT(K314),K314,(K314/K22)*M22)</f>
        <v/>
      </c>
      <c r="N314" s="1062" t="str">
        <f>IF(A314=N16,D314,"")</f>
        <v/>
      </c>
      <c r="O314" s="1069" t="str">
        <f>IF(A314=N16,C314,"")</f>
        <v/>
      </c>
      <c r="P314" s="1070" t="str">
        <f>IF(ISTEXT(N314),N314,(N314/N22)*P22)</f>
        <v/>
      </c>
      <c r="Q314" s="1062" t="str">
        <f>IF(A314=Q16,D314,"")</f>
        <v/>
      </c>
      <c r="R314" s="1071" t="str">
        <f>IF(A314=Q16,C314,"")</f>
        <v/>
      </c>
      <c r="S314" s="1072" t="str">
        <f>IF(ISTEXT(Q314),Q314,(Q314/Q22)*S22)</f>
        <v/>
      </c>
      <c r="T314" s="1062" t="str">
        <f>IF(A314=T16,D314,"")</f>
        <v/>
      </c>
      <c r="U314" s="1073" t="str">
        <f>IF(A314=T16,C314,"")</f>
        <v/>
      </c>
      <c r="V314" s="1074" t="str">
        <f>IF(ISTEXT(T314),T314,(T314/T22)*V22)</f>
        <v/>
      </c>
      <c r="W314" s="1062" t="str">
        <f>IF(A314=W16,D314,"")</f>
        <v/>
      </c>
      <c r="X314" s="1075" t="str">
        <f>IF(A314=W16,C314,"")</f>
        <v/>
      </c>
      <c r="Y314" s="1076" t="str">
        <f>IF(ISTEXT(W314),W314,(W314/W22)*Y22)</f>
        <v/>
      </c>
      <c r="Z314" s="1062" t="str">
        <f>IF(A314=Z16,D314,"")</f>
        <v/>
      </c>
      <c r="AA314" s="1077" t="str">
        <f>IF(A314=Z16,C314,"")</f>
        <v/>
      </c>
      <c r="AB314" s="1078" t="str">
        <f>IF(ISTEXT(Z314),Z314,(Z314/Z22)*AB22)</f>
        <v/>
      </c>
      <c r="AC314" s="1062" t="str">
        <f>IF(A314=AC16,D314,"")</f>
        <v/>
      </c>
      <c r="AD314" s="1079" t="str">
        <f>IF(A314=AC16,C314,"")</f>
        <v/>
      </c>
      <c r="AE314" s="1080" t="str">
        <f>IF(ISTEXT(AC314),AC314,(AC314/AC22)*AE22)</f>
        <v/>
      </c>
      <c r="AF314" s="1062" t="str">
        <f>IF(A314=AF16,D314,"")</f>
        <v/>
      </c>
      <c r="AG314" s="1081" t="str">
        <f>IF(A314=AF16,C314,"")</f>
        <v/>
      </c>
      <c r="AH314" s="1082" t="str">
        <f>IF(ISTEXT(AF314),AF314,(AF314/AF22)*AH22)</f>
        <v/>
      </c>
      <c r="AI314" s="1062" t="str">
        <f>IF(A314=AI16,D314,"")</f>
        <v/>
      </c>
      <c r="AJ314" s="1083" t="str">
        <f>IF(A314=AI16,C314,"")</f>
        <v/>
      </c>
      <c r="AK314" s="1084" t="str">
        <f>IF(ISTEXT(AI314),AI314,(AI314/AI22)*AK22)</f>
        <v/>
      </c>
      <c r="AL314" s="1062" t="str">
        <f>IF(A314=AL16,D314,"")</f>
        <v/>
      </c>
      <c r="AM314" s="1085" t="str">
        <f>IF(A314=AL16,C314,"")</f>
        <v/>
      </c>
      <c r="AN314" s="1086" t="str">
        <f>IF(ISTEXT(AL314),AL314,(AL314/AL22)*AN22)</f>
        <v/>
      </c>
      <c r="AO314" s="1062" t="str">
        <f>IF(A314=AO16,D314,"")</f>
        <v/>
      </c>
      <c r="AP314" s="1087" t="str">
        <f>IF(A314=AO16,C314,"")</f>
        <v/>
      </c>
      <c r="AQ314" s="1088" t="str">
        <f>IF(ISTEXT(AO314),AO314,(AO314/AO22)*AQ22)</f>
        <v/>
      </c>
      <c r="AR314" s="1062" t="str">
        <f>IF(A314=AR16,D314,"")</f>
        <v/>
      </c>
      <c r="AS314" s="1089" t="str">
        <f>IF(A314=AR16,C314,"")</f>
        <v/>
      </c>
      <c r="AT314" s="1090" t="str">
        <f>IF(ISTEXT(AR314),AR314,(AR314/AR22)*AT22)</f>
        <v/>
      </c>
      <c r="AU314" s="1062" t="str">
        <f>IF(A314=AU16,D314,"")</f>
        <v/>
      </c>
      <c r="AV314" s="1091" t="str">
        <f>IF(A314=AU16,C314,"")</f>
        <v/>
      </c>
      <c r="AW314" s="1092" t="str">
        <f>IF(ISTEXT(AU314),AU314,(AU314/AU22)*AW22)</f>
        <v/>
      </c>
    </row>
    <row r="315" spans="1:49" ht="18.75">
      <c r="A315" s="1058"/>
      <c r="B315" s="1352"/>
      <c r="C315" s="1409"/>
      <c r="D315" s="1410"/>
      <c r="E315" s="1062" t="str">
        <f>IF(A315=E16,D315,"")</f>
        <v/>
      </c>
      <c r="F315" s="1063" t="str">
        <f>IF(A315=E16,C315,"")</f>
        <v/>
      </c>
      <c r="G315" s="1064" t="str">
        <f>IF(ISTEXT(E315),E315,(E315/E22)*G22)</f>
        <v/>
      </c>
      <c r="H315" s="1062" t="str">
        <f>IF(A315=H16,D315,"")</f>
        <v/>
      </c>
      <c r="I315" s="1065" t="str">
        <f>IF(A315=H16,C315,"")</f>
        <v/>
      </c>
      <c r="J315" s="1066" t="str">
        <f>IF(ISTEXT(H315),H315,(H315/H22)*J22)</f>
        <v/>
      </c>
      <c r="K315" s="1062" t="str">
        <f>IF(A315=K16,D315,"")</f>
        <v/>
      </c>
      <c r="L315" s="1067" t="str">
        <f>IF(A315=K16,C315,"")</f>
        <v/>
      </c>
      <c r="M315" s="1068" t="str">
        <f>IF(ISTEXT(K315),K315,(K315/K22)*M22)</f>
        <v/>
      </c>
      <c r="N315" s="1062" t="str">
        <f>IF(A315=N16,D315,"")</f>
        <v/>
      </c>
      <c r="O315" s="1069" t="str">
        <f>IF(A315=N16,C315,"")</f>
        <v/>
      </c>
      <c r="P315" s="1070" t="str">
        <f>IF(ISTEXT(N315),N315,(N315/N22)*P22)</f>
        <v/>
      </c>
      <c r="Q315" s="1062" t="str">
        <f>IF(A315=Q16,D315,"")</f>
        <v/>
      </c>
      <c r="R315" s="1071" t="str">
        <f>IF(A315=Q16,C315,"")</f>
        <v/>
      </c>
      <c r="S315" s="1072" t="str">
        <f>IF(ISTEXT(Q315),Q315,(Q315/Q22)*S22)</f>
        <v/>
      </c>
      <c r="T315" s="1062" t="str">
        <f>IF(A315=T16,D315,"")</f>
        <v/>
      </c>
      <c r="U315" s="1073" t="str">
        <f>IF(A315=T16,C315,"")</f>
        <v/>
      </c>
      <c r="V315" s="1074" t="str">
        <f>IF(ISTEXT(T315),T315,(T315/T22)*V22)</f>
        <v/>
      </c>
      <c r="W315" s="1062" t="str">
        <f>IF(A315=W16,D315,"")</f>
        <v/>
      </c>
      <c r="X315" s="1075" t="str">
        <f>IF(A315=W16,C315,"")</f>
        <v/>
      </c>
      <c r="Y315" s="1076" t="str">
        <f>IF(ISTEXT(W315),W315,(W315/W22)*Y22)</f>
        <v/>
      </c>
      <c r="Z315" s="1062" t="str">
        <f>IF(A315=Z16,D315,"")</f>
        <v/>
      </c>
      <c r="AA315" s="1077" t="str">
        <f>IF(A315=Z16,C315,"")</f>
        <v/>
      </c>
      <c r="AB315" s="1078" t="str">
        <f>IF(ISTEXT(Z315),Z315,(Z315/Z22)*AB22)</f>
        <v/>
      </c>
      <c r="AC315" s="1062" t="str">
        <f>IF(A315=AC16,D315,"")</f>
        <v/>
      </c>
      <c r="AD315" s="1079" t="str">
        <f>IF(A315=AC16,C315,"")</f>
        <v/>
      </c>
      <c r="AE315" s="1080" t="str">
        <f>IF(ISTEXT(AC315),AC315,(AC315/AC22)*AE22)</f>
        <v/>
      </c>
      <c r="AF315" s="1062" t="str">
        <f>IF(A315=AF16,D315,"")</f>
        <v/>
      </c>
      <c r="AG315" s="1081" t="str">
        <f>IF(A315=AF16,C315,"")</f>
        <v/>
      </c>
      <c r="AH315" s="1082" t="str">
        <f>IF(ISTEXT(AF315),AF315,(AF315/AF22)*AH22)</f>
        <v/>
      </c>
      <c r="AI315" s="1062" t="str">
        <f>IF(A315=AI16,D315,"")</f>
        <v/>
      </c>
      <c r="AJ315" s="1083" t="str">
        <f>IF(A315=AI16,C315,"")</f>
        <v/>
      </c>
      <c r="AK315" s="1084" t="str">
        <f>IF(ISTEXT(AI315),AI315,(AI315/AI22)*AK22)</f>
        <v/>
      </c>
      <c r="AL315" s="1062" t="str">
        <f>IF(A315=AL16,D315,"")</f>
        <v/>
      </c>
      <c r="AM315" s="1085" t="str">
        <f>IF(A315=AL16,C315,"")</f>
        <v/>
      </c>
      <c r="AN315" s="1086" t="str">
        <f>IF(ISTEXT(AL315),AL315,(AL315/AL22)*AN22)</f>
        <v/>
      </c>
      <c r="AO315" s="1062" t="str">
        <f>IF(A315=AO16,D315,"")</f>
        <v/>
      </c>
      <c r="AP315" s="1087" t="str">
        <f>IF(A315=AO16,C315,"")</f>
        <v/>
      </c>
      <c r="AQ315" s="1088" t="str">
        <f>IF(ISTEXT(AO315),AO315,(AO315/AO22)*AQ22)</f>
        <v/>
      </c>
      <c r="AR315" s="1062" t="str">
        <f>IF(A315=AR16,D315,"")</f>
        <v/>
      </c>
      <c r="AS315" s="1089" t="str">
        <f>IF(A315=AR16,C315,"")</f>
        <v/>
      </c>
      <c r="AT315" s="1090" t="str">
        <f>IF(ISTEXT(AR315),AR315,(AR315/AR22)*AT22)</f>
        <v/>
      </c>
      <c r="AU315" s="1062" t="str">
        <f>IF(A315=AU16,D315,"")</f>
        <v/>
      </c>
      <c r="AV315" s="1091" t="str">
        <f>IF(A315=AU16,C315,"")</f>
        <v/>
      </c>
      <c r="AW315" s="1092" t="str">
        <f>IF(ISTEXT(AU315),AU315,(AU315/AU22)*AW22)</f>
        <v/>
      </c>
    </row>
    <row r="316" spans="1:49" ht="18.75">
      <c r="A316" s="1058"/>
      <c r="B316" s="1352"/>
      <c r="C316" s="1409"/>
      <c r="D316" s="1410"/>
      <c r="E316" s="1062" t="str">
        <f>IF(A316=E16,D316,"")</f>
        <v/>
      </c>
      <c r="F316" s="1063" t="str">
        <f>IF(A316=E16,C316,"")</f>
        <v/>
      </c>
      <c r="G316" s="1064" t="str">
        <f>IF(ISTEXT(E316),E316,(E316/E22)*G22)</f>
        <v/>
      </c>
      <c r="H316" s="1062" t="str">
        <f>IF(A316=H16,D316,"")</f>
        <v/>
      </c>
      <c r="I316" s="1065" t="str">
        <f>IF(A316=H16,C316,"")</f>
        <v/>
      </c>
      <c r="J316" s="1066" t="str">
        <f>IF(ISTEXT(H316),H316,(H316/H22)*J22)</f>
        <v/>
      </c>
      <c r="K316" s="1062" t="str">
        <f>IF(A316=K16,D316,"")</f>
        <v/>
      </c>
      <c r="L316" s="1067" t="str">
        <f>IF(A316=K16,C316,"")</f>
        <v/>
      </c>
      <c r="M316" s="1068" t="str">
        <f>IF(ISTEXT(K316),K316,(K316/K22)*M22)</f>
        <v/>
      </c>
      <c r="N316" s="1062" t="str">
        <f>IF(A316=N16,D316,"")</f>
        <v/>
      </c>
      <c r="O316" s="1069" t="str">
        <f>IF(A316=N16,C316,"")</f>
        <v/>
      </c>
      <c r="P316" s="1070" t="str">
        <f>IF(ISTEXT(N316),N316,(N316/N22)*P22)</f>
        <v/>
      </c>
      <c r="Q316" s="1062" t="str">
        <f>IF(A316=Q16,D316,"")</f>
        <v/>
      </c>
      <c r="R316" s="1071" t="str">
        <f>IF(A316=Q16,C316,"")</f>
        <v/>
      </c>
      <c r="S316" s="1072" t="str">
        <f>IF(ISTEXT(Q316),Q316,(Q316/Q22)*S22)</f>
        <v/>
      </c>
      <c r="T316" s="1062" t="str">
        <f>IF(A316=T16,D316,"")</f>
        <v/>
      </c>
      <c r="U316" s="1073" t="str">
        <f>IF(A316=T16,C316,"")</f>
        <v/>
      </c>
      <c r="V316" s="1074" t="str">
        <f>IF(ISTEXT(T316),T316,(T316/T22)*V22)</f>
        <v/>
      </c>
      <c r="W316" s="1062" t="str">
        <f>IF(A316=W16,D316,"")</f>
        <v/>
      </c>
      <c r="X316" s="1075" t="str">
        <f>IF(A316=W16,C316,"")</f>
        <v/>
      </c>
      <c r="Y316" s="1076" t="str">
        <f>IF(ISTEXT(W316),W316,(W316/W22)*Y22)</f>
        <v/>
      </c>
      <c r="Z316" s="1062" t="str">
        <f>IF(A316=Z16,D316,"")</f>
        <v/>
      </c>
      <c r="AA316" s="1077" t="str">
        <f>IF(A316=Z16,C316,"")</f>
        <v/>
      </c>
      <c r="AB316" s="1078" t="str">
        <f>IF(ISTEXT(Z316),Z316,(Z316/Z22)*AB22)</f>
        <v/>
      </c>
      <c r="AC316" s="1062" t="str">
        <f>IF(A316=AC16,D316,"")</f>
        <v/>
      </c>
      <c r="AD316" s="1079" t="str">
        <f>IF(A316=AC16,C316,"")</f>
        <v/>
      </c>
      <c r="AE316" s="1080" t="str">
        <f>IF(ISTEXT(AC316),AC316,(AC316/AC22)*AE22)</f>
        <v/>
      </c>
      <c r="AF316" s="1062" t="str">
        <f>IF(A316=AF16,D316,"")</f>
        <v/>
      </c>
      <c r="AG316" s="1081" t="str">
        <f>IF(A316=AF16,C316,"")</f>
        <v/>
      </c>
      <c r="AH316" s="1082" t="str">
        <f>IF(ISTEXT(AF316),AF316,(AF316/AF22)*AH22)</f>
        <v/>
      </c>
      <c r="AI316" s="1062" t="str">
        <f>IF(A316=AI16,D316,"")</f>
        <v/>
      </c>
      <c r="AJ316" s="1083" t="str">
        <f>IF(A316=AI16,C316,"")</f>
        <v/>
      </c>
      <c r="AK316" s="1084" t="str">
        <f>IF(ISTEXT(AI316),AI316,(AI316/AI22)*AK22)</f>
        <v/>
      </c>
      <c r="AL316" s="1062" t="str">
        <f>IF(A316=AL16,D316,"")</f>
        <v/>
      </c>
      <c r="AM316" s="1085" t="str">
        <f>IF(A316=AL16,C316,"")</f>
        <v/>
      </c>
      <c r="AN316" s="1086" t="str">
        <f>IF(ISTEXT(AL316),AL316,(AL316/AL22)*AN22)</f>
        <v/>
      </c>
      <c r="AO316" s="1062" t="str">
        <f>IF(A316=AO16,D316,"")</f>
        <v/>
      </c>
      <c r="AP316" s="1087" t="str">
        <f>IF(A316=AO16,C316,"")</f>
        <v/>
      </c>
      <c r="AQ316" s="1088" t="str">
        <f>IF(ISTEXT(AO316),AO316,(AO316/AO22)*AQ22)</f>
        <v/>
      </c>
      <c r="AR316" s="1062" t="str">
        <f>IF(A316=AR16,D316,"")</f>
        <v/>
      </c>
      <c r="AS316" s="1089" t="str">
        <f>IF(A316=AR16,C316,"")</f>
        <v/>
      </c>
      <c r="AT316" s="1090" t="str">
        <f>IF(ISTEXT(AR316),AR316,(AR316/AR22)*AT22)</f>
        <v/>
      </c>
      <c r="AU316" s="1062" t="str">
        <f>IF(A316=AU16,D316,"")</f>
        <v/>
      </c>
      <c r="AV316" s="1091" t="str">
        <f>IF(A316=AU16,C316,"")</f>
        <v/>
      </c>
      <c r="AW316" s="1092" t="str">
        <f>IF(ISTEXT(AU316),AU316,(AU316/AU22)*AW22)</f>
        <v/>
      </c>
    </row>
    <row r="317" spans="1:49" ht="18.75">
      <c r="A317" s="1058"/>
      <c r="B317" s="1352"/>
      <c r="C317" s="1409"/>
      <c r="D317" s="1410"/>
      <c r="E317" s="1062" t="str">
        <f>IF(A317=E16,D317,"")</f>
        <v/>
      </c>
      <c r="F317" s="1063" t="str">
        <f>IF(A317=E16,C317,"")</f>
        <v/>
      </c>
      <c r="G317" s="1064" t="str">
        <f>IF(ISTEXT(E317),E317,(E317/E22)*G22)</f>
        <v/>
      </c>
      <c r="H317" s="1062" t="str">
        <f>IF(A317=H16,D317,"")</f>
        <v/>
      </c>
      <c r="I317" s="1065" t="str">
        <f>IF(A317=H16,C317,"")</f>
        <v/>
      </c>
      <c r="J317" s="1066" t="str">
        <f>IF(ISTEXT(H317),H317,(H317/H22)*J22)</f>
        <v/>
      </c>
      <c r="K317" s="1062" t="str">
        <f>IF(A317=K16,D317,"")</f>
        <v/>
      </c>
      <c r="L317" s="1067" t="str">
        <f>IF(A317=K16,C317,"")</f>
        <v/>
      </c>
      <c r="M317" s="1068" t="str">
        <f>IF(ISTEXT(K317),K317,(K317/K22)*M22)</f>
        <v/>
      </c>
      <c r="N317" s="1062" t="str">
        <f>IF(A317=N16,D317,"")</f>
        <v/>
      </c>
      <c r="O317" s="1069" t="str">
        <f>IF(A317=N16,C317,"")</f>
        <v/>
      </c>
      <c r="P317" s="1070" t="str">
        <f>IF(ISTEXT(N317),N317,(N317/N22)*P22)</f>
        <v/>
      </c>
      <c r="Q317" s="1062" t="str">
        <f>IF(A317=Q16,D317,"")</f>
        <v/>
      </c>
      <c r="R317" s="1071" t="str">
        <f>IF(A317=Q16,C317,"")</f>
        <v/>
      </c>
      <c r="S317" s="1072" t="str">
        <f>IF(ISTEXT(Q317),Q317,(Q317/Q22)*S22)</f>
        <v/>
      </c>
      <c r="T317" s="1062" t="str">
        <f>IF(A317=T16,D317,"")</f>
        <v/>
      </c>
      <c r="U317" s="1073" t="str">
        <f>IF(A317=T16,C317,"")</f>
        <v/>
      </c>
      <c r="V317" s="1074" t="str">
        <f>IF(ISTEXT(T317),T317,(T317/T22)*V22)</f>
        <v/>
      </c>
      <c r="W317" s="1062" t="str">
        <f>IF(A317=W16,D317,"")</f>
        <v/>
      </c>
      <c r="X317" s="1075" t="str">
        <f>IF(A317=W16,C317,"")</f>
        <v/>
      </c>
      <c r="Y317" s="1076" t="str">
        <f>IF(ISTEXT(W317),W317,(W317/W22)*Y22)</f>
        <v/>
      </c>
      <c r="Z317" s="1062" t="str">
        <f>IF(A317=Z16,D317,"")</f>
        <v/>
      </c>
      <c r="AA317" s="1077" t="str">
        <f>IF(A317=Z16,C317,"")</f>
        <v/>
      </c>
      <c r="AB317" s="1078" t="str">
        <f>IF(ISTEXT(Z317),Z317,(Z317/Z22)*AB22)</f>
        <v/>
      </c>
      <c r="AC317" s="1062" t="str">
        <f>IF(A317=AC16,D317,"")</f>
        <v/>
      </c>
      <c r="AD317" s="1079" t="str">
        <f>IF(A317=AC16,C317,"")</f>
        <v/>
      </c>
      <c r="AE317" s="1080" t="str">
        <f>IF(ISTEXT(AC317),AC317,(AC317/AC22)*AE22)</f>
        <v/>
      </c>
      <c r="AF317" s="1062" t="str">
        <f>IF(A317=AF16,D317,"")</f>
        <v/>
      </c>
      <c r="AG317" s="1081" t="str">
        <f>IF(A317=AF16,C317,"")</f>
        <v/>
      </c>
      <c r="AH317" s="1082" t="str">
        <f>IF(ISTEXT(AF317),AF317,(AF317/AF22)*AH22)</f>
        <v/>
      </c>
      <c r="AI317" s="1062" t="str">
        <f>IF(A317=AI16,D317,"")</f>
        <v/>
      </c>
      <c r="AJ317" s="1083" t="str">
        <f>IF(A317=AI16,C317,"")</f>
        <v/>
      </c>
      <c r="AK317" s="1084" t="str">
        <f>IF(ISTEXT(AI317),AI317,(AI317/AI22)*AK22)</f>
        <v/>
      </c>
      <c r="AL317" s="1062" t="str">
        <f>IF(A317=AL16,D317,"")</f>
        <v/>
      </c>
      <c r="AM317" s="1085" t="str">
        <f>IF(A317=AL16,C317,"")</f>
        <v/>
      </c>
      <c r="AN317" s="1086" t="str">
        <f>IF(ISTEXT(AL317),AL317,(AL317/AL22)*AN22)</f>
        <v/>
      </c>
      <c r="AO317" s="1062" t="str">
        <f>IF(A317=AO16,D317,"")</f>
        <v/>
      </c>
      <c r="AP317" s="1087" t="str">
        <f>IF(A317=AO16,C317,"")</f>
        <v/>
      </c>
      <c r="AQ317" s="1088" t="str">
        <f>IF(ISTEXT(AO317),AO317,(AO317/AO22)*AQ22)</f>
        <v/>
      </c>
      <c r="AR317" s="1062" t="str">
        <f>IF(A317=AR16,D317,"")</f>
        <v/>
      </c>
      <c r="AS317" s="1089" t="str">
        <f>IF(A317=AR16,C317,"")</f>
        <v/>
      </c>
      <c r="AT317" s="1090" t="str">
        <f>IF(ISTEXT(AR317),AR317,(AR317/AR22)*AT22)</f>
        <v/>
      </c>
      <c r="AU317" s="1062" t="str">
        <f>IF(A317=AU16,D317,"")</f>
        <v/>
      </c>
      <c r="AV317" s="1091" t="str">
        <f>IF(A317=AU16,C317,"")</f>
        <v/>
      </c>
      <c r="AW317" s="1092" t="str">
        <f>IF(ISTEXT(AU317),AU317,(AU317/AU22)*AW22)</f>
        <v/>
      </c>
    </row>
    <row r="318" spans="1:49" ht="18.75">
      <c r="A318" s="1058"/>
      <c r="B318" s="1352"/>
      <c r="C318" s="1409"/>
      <c r="D318" s="1410"/>
      <c r="E318" s="1062" t="str">
        <f>IF(A318=E16,D318,"")</f>
        <v/>
      </c>
      <c r="F318" s="1063" t="str">
        <f>IF(A318=E16,C318,"")</f>
        <v/>
      </c>
      <c r="G318" s="1064" t="str">
        <f>IF(ISTEXT(E318),E318,(E318/E22)*G22)</f>
        <v/>
      </c>
      <c r="H318" s="1062" t="str">
        <f>IF(A318=H16,D318,"")</f>
        <v/>
      </c>
      <c r="I318" s="1065" t="str">
        <f>IF(A318=H16,C318,"")</f>
        <v/>
      </c>
      <c r="J318" s="1066" t="str">
        <f>IF(ISTEXT(H318),H318,(H318/H22)*J22)</f>
        <v/>
      </c>
      <c r="K318" s="1062" t="str">
        <f>IF(A318=K16,D318,"")</f>
        <v/>
      </c>
      <c r="L318" s="1067" t="str">
        <f>IF(A318=K16,C318,"")</f>
        <v/>
      </c>
      <c r="M318" s="1068" t="str">
        <f>IF(ISTEXT(K318),K318,(K318/K22)*M22)</f>
        <v/>
      </c>
      <c r="N318" s="1062" t="str">
        <f>IF(A318=N16,D318,"")</f>
        <v/>
      </c>
      <c r="O318" s="1069" t="str">
        <f>IF(A318=N16,C318,"")</f>
        <v/>
      </c>
      <c r="P318" s="1070" t="str">
        <f>IF(ISTEXT(N318),N318,(N318/N22)*P22)</f>
        <v/>
      </c>
      <c r="Q318" s="1062" t="str">
        <f>IF(A318=Q16,D318,"")</f>
        <v/>
      </c>
      <c r="R318" s="1071" t="str">
        <f>IF(A318=Q16,C318,"")</f>
        <v/>
      </c>
      <c r="S318" s="1072" t="str">
        <f>IF(ISTEXT(Q318),Q318,(Q318/Q22)*S22)</f>
        <v/>
      </c>
      <c r="T318" s="1062" t="str">
        <f>IF(A318=T16,D318,"")</f>
        <v/>
      </c>
      <c r="U318" s="1073" t="str">
        <f>IF(A318=T16,C318,"")</f>
        <v/>
      </c>
      <c r="V318" s="1074" t="str">
        <f>IF(ISTEXT(T318),T318,(T318/T22)*V22)</f>
        <v/>
      </c>
      <c r="W318" s="1062" t="str">
        <f>IF(A318=W16,D318,"")</f>
        <v/>
      </c>
      <c r="X318" s="1075" t="str">
        <f>IF(A318=W16,C318,"")</f>
        <v/>
      </c>
      <c r="Y318" s="1076" t="str">
        <f>IF(ISTEXT(W318),W318,(W318/W22)*Y22)</f>
        <v/>
      </c>
      <c r="Z318" s="1062" t="str">
        <f>IF(A318=Z16,D318,"")</f>
        <v/>
      </c>
      <c r="AA318" s="1077" t="str">
        <f>IF(A318=Z16,C318,"")</f>
        <v/>
      </c>
      <c r="AB318" s="1078" t="str">
        <f>IF(ISTEXT(Z318),Z318,(Z318/Z22)*AB22)</f>
        <v/>
      </c>
      <c r="AC318" s="1062" t="str">
        <f>IF(A318=AC16,D318,"")</f>
        <v/>
      </c>
      <c r="AD318" s="1079" t="str">
        <f>IF(A318=AC16,C318,"")</f>
        <v/>
      </c>
      <c r="AE318" s="1080" t="str">
        <f>IF(ISTEXT(AC318),AC318,(AC318/AC22)*AE22)</f>
        <v/>
      </c>
      <c r="AF318" s="1062" t="str">
        <f>IF(A318=AF16,D318,"")</f>
        <v/>
      </c>
      <c r="AG318" s="1081" t="str">
        <f>IF(A318=AF16,C318,"")</f>
        <v/>
      </c>
      <c r="AH318" s="1082" t="str">
        <f>IF(ISTEXT(AF318),AF318,(AF318/AF22)*AH22)</f>
        <v/>
      </c>
      <c r="AI318" s="1062" t="str">
        <f>IF(A318=AI16,D318,"")</f>
        <v/>
      </c>
      <c r="AJ318" s="1083" t="str">
        <f>IF(A318=AI16,C318,"")</f>
        <v/>
      </c>
      <c r="AK318" s="1084" t="str">
        <f>IF(ISTEXT(AI318),AI318,(AI318/AI22)*AK22)</f>
        <v/>
      </c>
      <c r="AL318" s="1062" t="str">
        <f>IF(A318=AL16,D318,"")</f>
        <v/>
      </c>
      <c r="AM318" s="1085" t="str">
        <f>IF(A318=AL16,C318,"")</f>
        <v/>
      </c>
      <c r="AN318" s="1086" t="str">
        <f>IF(ISTEXT(AL318),AL318,(AL318/AL22)*AN22)</f>
        <v/>
      </c>
      <c r="AO318" s="1062" t="str">
        <f>IF(A318=AO16,D318,"")</f>
        <v/>
      </c>
      <c r="AP318" s="1087" t="str">
        <f>IF(A318=AO16,C318,"")</f>
        <v/>
      </c>
      <c r="AQ318" s="1088" t="str">
        <f>IF(ISTEXT(AO318),AO318,(AO318/AO22)*AQ22)</f>
        <v/>
      </c>
      <c r="AR318" s="1062" t="str">
        <f>IF(A318=AR16,D318,"")</f>
        <v/>
      </c>
      <c r="AS318" s="1089" t="str">
        <f>IF(A318=AR16,C318,"")</f>
        <v/>
      </c>
      <c r="AT318" s="1090" t="str">
        <f>IF(ISTEXT(AR318),AR318,(AR318/AR22)*AT22)</f>
        <v/>
      </c>
      <c r="AU318" s="1062" t="str">
        <f>IF(A318=AU16,D318,"")</f>
        <v/>
      </c>
      <c r="AV318" s="1091" t="str">
        <f>IF(A318=AU16,C318,"")</f>
        <v/>
      </c>
      <c r="AW318" s="1092" t="str">
        <f>IF(ISTEXT(AU318),AU318,(AU318/AU22)*AW22)</f>
        <v/>
      </c>
    </row>
    <row r="319" spans="1:49" ht="18.75">
      <c r="A319" s="1058"/>
      <c r="B319" s="1352"/>
      <c r="C319" s="1409"/>
      <c r="D319" s="1410"/>
      <c r="E319" s="1062" t="str">
        <f>IF(A319=E16,D319,"")</f>
        <v/>
      </c>
      <c r="F319" s="1063" t="str">
        <f>IF(A319=E16,C319,"")</f>
        <v/>
      </c>
      <c r="G319" s="1064" t="str">
        <f>IF(ISTEXT(E319),E319,(E319/E22)*G22)</f>
        <v/>
      </c>
      <c r="H319" s="1062" t="str">
        <f>IF(A319=H16,D319,"")</f>
        <v/>
      </c>
      <c r="I319" s="1065" t="str">
        <f>IF(A319=H16,C319,"")</f>
        <v/>
      </c>
      <c r="J319" s="1066" t="str">
        <f>IF(ISTEXT(H319),H319,(H319/H22)*J22)</f>
        <v/>
      </c>
      <c r="K319" s="1062" t="str">
        <f>IF(A319=K16,D319,"")</f>
        <v/>
      </c>
      <c r="L319" s="1067" t="str">
        <f>IF(A319=K16,C319,"")</f>
        <v/>
      </c>
      <c r="M319" s="1068" t="str">
        <f>IF(ISTEXT(K319),K319,(K319/K22)*M22)</f>
        <v/>
      </c>
      <c r="N319" s="1062" t="str">
        <f>IF(A319=N16,D319,"")</f>
        <v/>
      </c>
      <c r="O319" s="1069" t="str">
        <f>IF(A319=N16,C319,"")</f>
        <v/>
      </c>
      <c r="P319" s="1070" t="str">
        <f>IF(ISTEXT(N319),N319,(N319/N22)*P22)</f>
        <v/>
      </c>
      <c r="Q319" s="1062" t="str">
        <f>IF(A319=Q16,D319,"")</f>
        <v/>
      </c>
      <c r="R319" s="1071" t="str">
        <f>IF(A319=Q16,C319,"")</f>
        <v/>
      </c>
      <c r="S319" s="1072" t="str">
        <f>IF(ISTEXT(Q319),Q319,(Q319/Q22)*S22)</f>
        <v/>
      </c>
      <c r="T319" s="1062" t="str">
        <f>IF(A319=T16,D319,"")</f>
        <v/>
      </c>
      <c r="U319" s="1073" t="str">
        <f>IF(A319=T16,C319,"")</f>
        <v/>
      </c>
      <c r="V319" s="1074" t="str">
        <f>IF(ISTEXT(T319),T319,(T319/T22)*V22)</f>
        <v/>
      </c>
      <c r="W319" s="1062" t="str">
        <f>IF(A319=W16,D319,"")</f>
        <v/>
      </c>
      <c r="X319" s="1075" t="str">
        <f>IF(A319=W16,C319,"")</f>
        <v/>
      </c>
      <c r="Y319" s="1076" t="str">
        <f>IF(ISTEXT(W319),W319,(W319/W22)*Y22)</f>
        <v/>
      </c>
      <c r="Z319" s="1062" t="str">
        <f>IF(A319=Z16,D319,"")</f>
        <v/>
      </c>
      <c r="AA319" s="1077" t="str">
        <f>IF(A319=Z16,C319,"")</f>
        <v/>
      </c>
      <c r="AB319" s="1078" t="str">
        <f>IF(ISTEXT(Z319),Z319,(Z319/Z22)*AB22)</f>
        <v/>
      </c>
      <c r="AC319" s="1062" t="str">
        <f>IF(A319=AC16,D319,"")</f>
        <v/>
      </c>
      <c r="AD319" s="1079" t="str">
        <f>IF(A319=AC16,C319,"")</f>
        <v/>
      </c>
      <c r="AE319" s="1080" t="str">
        <f>IF(ISTEXT(AC319),AC319,(AC319/AC22)*AE22)</f>
        <v/>
      </c>
      <c r="AF319" s="1062" t="str">
        <f>IF(A319=AF16,D319,"")</f>
        <v/>
      </c>
      <c r="AG319" s="1081" t="str">
        <f>IF(A319=AF16,C319,"")</f>
        <v/>
      </c>
      <c r="AH319" s="1082" t="str">
        <f>IF(ISTEXT(AF319),AF319,(AF319/AF22)*AH22)</f>
        <v/>
      </c>
      <c r="AI319" s="1062" t="str">
        <f>IF(A319=AI16,D319,"")</f>
        <v/>
      </c>
      <c r="AJ319" s="1083" t="str">
        <f>IF(A319=AI16,C319,"")</f>
        <v/>
      </c>
      <c r="AK319" s="1084" t="str">
        <f>IF(ISTEXT(AI319),AI319,(AI319/AI22)*AK22)</f>
        <v/>
      </c>
      <c r="AL319" s="1062" t="str">
        <f>IF(A319=AL16,D319,"")</f>
        <v/>
      </c>
      <c r="AM319" s="1085" t="str">
        <f>IF(A319=AL16,C319,"")</f>
        <v/>
      </c>
      <c r="AN319" s="1086" t="str">
        <f>IF(ISTEXT(AL319),AL319,(AL319/AL22)*AN22)</f>
        <v/>
      </c>
      <c r="AO319" s="1062" t="str">
        <f>IF(A319=AO16,D319,"")</f>
        <v/>
      </c>
      <c r="AP319" s="1087" t="str">
        <f>IF(A319=AO16,C319,"")</f>
        <v/>
      </c>
      <c r="AQ319" s="1088" t="str">
        <f>IF(ISTEXT(AO319),AO319,(AO319/AO22)*AQ22)</f>
        <v/>
      </c>
      <c r="AR319" s="1062" t="str">
        <f>IF(A319=AR16,D319,"")</f>
        <v/>
      </c>
      <c r="AS319" s="1089" t="str">
        <f>IF(A319=AR16,C319,"")</f>
        <v/>
      </c>
      <c r="AT319" s="1090" t="str">
        <f>IF(ISTEXT(AR319),AR319,(AR319/AR22)*AT22)</f>
        <v/>
      </c>
      <c r="AU319" s="1062" t="str">
        <f>IF(A319=AU16,D319,"")</f>
        <v/>
      </c>
      <c r="AV319" s="1091" t="str">
        <f>IF(A319=AU16,C319,"")</f>
        <v/>
      </c>
      <c r="AW319" s="1092" t="str">
        <f>IF(ISTEXT(AU319),AU319,(AU319/AU22)*AW22)</f>
        <v/>
      </c>
    </row>
    <row r="320" spans="1:49" ht="18.75">
      <c r="A320" s="1058"/>
      <c r="B320" s="1352"/>
      <c r="C320" s="1409"/>
      <c r="D320" s="1410"/>
      <c r="E320" s="1062" t="str">
        <f>IF(A320=E16,D320,"")</f>
        <v/>
      </c>
      <c r="F320" s="1063" t="str">
        <f>IF(A320=E16,C320,"")</f>
        <v/>
      </c>
      <c r="G320" s="1064" t="str">
        <f>IF(ISTEXT(E320),E320,(E320/E22)*G22)</f>
        <v/>
      </c>
      <c r="H320" s="1062" t="str">
        <f>IF(A320=H16,D320,"")</f>
        <v/>
      </c>
      <c r="I320" s="1065" t="str">
        <f>IF(A320=H16,C320,"")</f>
        <v/>
      </c>
      <c r="J320" s="1066" t="str">
        <f>IF(ISTEXT(H320),H320,(H320/H22)*J22)</f>
        <v/>
      </c>
      <c r="K320" s="1062" t="str">
        <f>IF(A320=K16,D320,"")</f>
        <v/>
      </c>
      <c r="L320" s="1067" t="str">
        <f>IF(A320=K16,C320,"")</f>
        <v/>
      </c>
      <c r="M320" s="1068" t="str">
        <f>IF(ISTEXT(K320),K320,(K320/K22)*M22)</f>
        <v/>
      </c>
      <c r="N320" s="1062" t="str">
        <f>IF(A320=N16,D320,"")</f>
        <v/>
      </c>
      <c r="O320" s="1069" t="str">
        <f>IF(A320=N16,C320,"")</f>
        <v/>
      </c>
      <c r="P320" s="1070" t="str">
        <f>IF(ISTEXT(N320),N320,(N320/N22)*P22)</f>
        <v/>
      </c>
      <c r="Q320" s="1062" t="str">
        <f>IF(A320=Q16,D320,"")</f>
        <v/>
      </c>
      <c r="R320" s="1071" t="str">
        <f>IF(A320=Q16,C320,"")</f>
        <v/>
      </c>
      <c r="S320" s="1072" t="str">
        <f>IF(ISTEXT(Q320),Q320,(Q320/Q22)*S22)</f>
        <v/>
      </c>
      <c r="T320" s="1062" t="str">
        <f>IF(A320=T16,D320,"")</f>
        <v/>
      </c>
      <c r="U320" s="1073" t="str">
        <f>IF(A320=T16,C320,"")</f>
        <v/>
      </c>
      <c r="V320" s="1074" t="str">
        <f>IF(ISTEXT(T320),T320,(T320/T22)*V22)</f>
        <v/>
      </c>
      <c r="W320" s="1062" t="str">
        <f>IF(A320=W16,D320,"")</f>
        <v/>
      </c>
      <c r="X320" s="1075" t="str">
        <f>IF(A320=W16,C320,"")</f>
        <v/>
      </c>
      <c r="Y320" s="1076" t="str">
        <f>IF(ISTEXT(W320),W320,(W320/W22)*Y22)</f>
        <v/>
      </c>
      <c r="Z320" s="1062" t="str">
        <f>IF(A320=Z16,D320,"")</f>
        <v/>
      </c>
      <c r="AA320" s="1077" t="str">
        <f>IF(A320=Z16,C320,"")</f>
        <v/>
      </c>
      <c r="AB320" s="1078" t="str">
        <f>IF(ISTEXT(Z320),Z320,(Z320/Z22)*AB22)</f>
        <v/>
      </c>
      <c r="AC320" s="1062" t="str">
        <f>IF(A320=AC16,D320,"")</f>
        <v/>
      </c>
      <c r="AD320" s="1079" t="str">
        <f>IF(A320=AC16,C320,"")</f>
        <v/>
      </c>
      <c r="AE320" s="1080" t="str">
        <f>IF(ISTEXT(AC320),AC320,(AC320/AC22)*AE22)</f>
        <v/>
      </c>
      <c r="AF320" s="1062" t="str">
        <f>IF(A320=AF16,D320,"")</f>
        <v/>
      </c>
      <c r="AG320" s="1081" t="str">
        <f>IF(A320=AF16,C320,"")</f>
        <v/>
      </c>
      <c r="AH320" s="1082" t="str">
        <f>IF(ISTEXT(AF320),AF320,(AF320/AF22)*AH22)</f>
        <v/>
      </c>
      <c r="AI320" s="1062" t="str">
        <f>IF(A320=AI16,D320,"")</f>
        <v/>
      </c>
      <c r="AJ320" s="1083" t="str">
        <f>IF(A320=AI16,C320,"")</f>
        <v/>
      </c>
      <c r="AK320" s="1084" t="str">
        <f>IF(ISTEXT(AI320),AI320,(AI320/AI22)*AK22)</f>
        <v/>
      </c>
      <c r="AL320" s="1062" t="str">
        <f>IF(A320=AL16,D320,"")</f>
        <v/>
      </c>
      <c r="AM320" s="1085" t="str">
        <f>IF(A320=AL16,C320,"")</f>
        <v/>
      </c>
      <c r="AN320" s="1086" t="str">
        <f>IF(ISTEXT(AL320),AL320,(AL320/AL22)*AN22)</f>
        <v/>
      </c>
      <c r="AO320" s="1062" t="str">
        <f>IF(A320=AO16,D320,"")</f>
        <v/>
      </c>
      <c r="AP320" s="1087" t="str">
        <f>IF(A320=AO16,C320,"")</f>
        <v/>
      </c>
      <c r="AQ320" s="1088" t="str">
        <f>IF(ISTEXT(AO320),AO320,(AO320/AO22)*AQ22)</f>
        <v/>
      </c>
      <c r="AR320" s="1062" t="str">
        <f>IF(A320=AR16,D320,"")</f>
        <v/>
      </c>
      <c r="AS320" s="1089" t="str">
        <f>IF(A320=AR16,C320,"")</f>
        <v/>
      </c>
      <c r="AT320" s="1090" t="str">
        <f>IF(ISTEXT(AR320),AR320,(AR320/AR22)*AT22)</f>
        <v/>
      </c>
      <c r="AU320" s="1062" t="str">
        <f>IF(A320=AU16,D320,"")</f>
        <v/>
      </c>
      <c r="AV320" s="1091" t="str">
        <f>IF(A320=AU16,C320,"")</f>
        <v/>
      </c>
      <c r="AW320" s="1092" t="str">
        <f>IF(ISTEXT(AU320),AU320,(AU320/AU22)*AW22)</f>
        <v/>
      </c>
    </row>
    <row r="321" spans="1:49" ht="18.75">
      <c r="A321" s="1058"/>
      <c r="B321" s="1352"/>
      <c r="C321" s="1409"/>
      <c r="D321" s="1410"/>
      <c r="E321" s="1062" t="str">
        <f>IF(A321=E16,D321,"")</f>
        <v/>
      </c>
      <c r="F321" s="1063" t="str">
        <f>IF(A321=E16,C321,"")</f>
        <v/>
      </c>
      <c r="G321" s="1064" t="str">
        <f>IF(ISTEXT(E321),E321,(E321/E22)*G22)</f>
        <v/>
      </c>
      <c r="H321" s="1062" t="str">
        <f>IF(A321=H16,D321,"")</f>
        <v/>
      </c>
      <c r="I321" s="1065" t="str">
        <f>IF(A321=H16,C321,"")</f>
        <v/>
      </c>
      <c r="J321" s="1066" t="str">
        <f>IF(ISTEXT(H321),H321,(H321/H22)*J22)</f>
        <v/>
      </c>
      <c r="K321" s="1062" t="str">
        <f>IF(A321=K16,D321,"")</f>
        <v/>
      </c>
      <c r="L321" s="1067" t="str">
        <f>IF(A321=K16,C321,"")</f>
        <v/>
      </c>
      <c r="M321" s="1068" t="str">
        <f>IF(ISTEXT(K321),K321,(K321/K22)*M22)</f>
        <v/>
      </c>
      <c r="N321" s="1062" t="str">
        <f>IF(A321=N16,D321,"")</f>
        <v/>
      </c>
      <c r="O321" s="1069" t="str">
        <f>IF(A321=N16,C321,"")</f>
        <v/>
      </c>
      <c r="P321" s="1070" t="str">
        <f>IF(ISTEXT(N321),N321,(N321/N22)*P22)</f>
        <v/>
      </c>
      <c r="Q321" s="1062" t="str">
        <f>IF(A321=Q16,D321,"")</f>
        <v/>
      </c>
      <c r="R321" s="1071" t="str">
        <f>IF(A321=Q16,C321,"")</f>
        <v/>
      </c>
      <c r="S321" s="1072" t="str">
        <f>IF(ISTEXT(Q321),Q321,(Q321/Q22)*S22)</f>
        <v/>
      </c>
      <c r="T321" s="1062" t="str">
        <f>IF(A321=T16,D321,"")</f>
        <v/>
      </c>
      <c r="U321" s="1073" t="str">
        <f>IF(A321=T16,C321,"")</f>
        <v/>
      </c>
      <c r="V321" s="1074" t="str">
        <f>IF(ISTEXT(T321),T321,(T321/T22)*V22)</f>
        <v/>
      </c>
      <c r="W321" s="1062" t="str">
        <f>IF(A321=W16,D321,"")</f>
        <v/>
      </c>
      <c r="X321" s="1075" t="str">
        <f>IF(A321=W16,C321,"")</f>
        <v/>
      </c>
      <c r="Y321" s="1076" t="str">
        <f>IF(ISTEXT(W321),W321,(W321/W22)*Y22)</f>
        <v/>
      </c>
      <c r="Z321" s="1062" t="str">
        <f>IF(A321=Z16,D321,"")</f>
        <v/>
      </c>
      <c r="AA321" s="1077" t="str">
        <f>IF(A321=Z16,C321,"")</f>
        <v/>
      </c>
      <c r="AB321" s="1078" t="str">
        <f>IF(ISTEXT(Z321),Z321,(Z321/Z22)*AB22)</f>
        <v/>
      </c>
      <c r="AC321" s="1062" t="str">
        <f>IF(A321=AC16,D321,"")</f>
        <v/>
      </c>
      <c r="AD321" s="1079" t="str">
        <f>IF(A321=AC16,C321,"")</f>
        <v/>
      </c>
      <c r="AE321" s="1080" t="str">
        <f>IF(ISTEXT(AC321),AC321,(AC321/AC22)*AE22)</f>
        <v/>
      </c>
      <c r="AF321" s="1062" t="str">
        <f>IF(A321=AF16,D321,"")</f>
        <v/>
      </c>
      <c r="AG321" s="1081" t="str">
        <f>IF(A321=AF16,C321,"")</f>
        <v/>
      </c>
      <c r="AH321" s="1082" t="str">
        <f>IF(ISTEXT(AF321),AF321,(AF321/AF22)*AH22)</f>
        <v/>
      </c>
      <c r="AI321" s="1062" t="str">
        <f>IF(A321=AI16,D321,"")</f>
        <v/>
      </c>
      <c r="AJ321" s="1083" t="str">
        <f>IF(A321=AI16,C321,"")</f>
        <v/>
      </c>
      <c r="AK321" s="1084" t="str">
        <f>IF(ISTEXT(AI321),AI321,(AI321/AI22)*AK22)</f>
        <v/>
      </c>
      <c r="AL321" s="1062" t="str">
        <f>IF(A321=AL16,D321,"")</f>
        <v/>
      </c>
      <c r="AM321" s="1085" t="str">
        <f>IF(A321=AL16,C321,"")</f>
        <v/>
      </c>
      <c r="AN321" s="1086" t="str">
        <f>IF(ISTEXT(AL321),AL321,(AL321/AL22)*AN22)</f>
        <v/>
      </c>
      <c r="AO321" s="1062" t="str">
        <f>IF(A321=AO16,D321,"")</f>
        <v/>
      </c>
      <c r="AP321" s="1087" t="str">
        <f>IF(A321=AO16,C321,"")</f>
        <v/>
      </c>
      <c r="AQ321" s="1088" t="str">
        <f>IF(ISTEXT(AO321),AO321,(AO321/AO22)*AQ22)</f>
        <v/>
      </c>
      <c r="AR321" s="1062" t="str">
        <f>IF(A321=AR16,D321,"")</f>
        <v/>
      </c>
      <c r="AS321" s="1089" t="str">
        <f>IF(A321=AR16,C321,"")</f>
        <v/>
      </c>
      <c r="AT321" s="1090" t="str">
        <f>IF(ISTEXT(AR321),AR321,(AR321/AR22)*AT22)</f>
        <v/>
      </c>
      <c r="AU321" s="1062" t="str">
        <f>IF(A321=AU16,D321,"")</f>
        <v/>
      </c>
      <c r="AV321" s="1091" t="str">
        <f>IF(A321=AU16,C321,"")</f>
        <v/>
      </c>
      <c r="AW321" s="1092" t="str">
        <f>IF(ISTEXT(AU321),AU321,(AU321/AU22)*AW22)</f>
        <v/>
      </c>
    </row>
    <row r="322" spans="1:49" ht="18.75">
      <c r="A322" s="1058"/>
      <c r="B322" s="1352"/>
      <c r="C322" s="1409"/>
      <c r="D322" s="1410"/>
      <c r="E322" s="1062" t="str">
        <f>IF(A322=E16,D322,"")</f>
        <v/>
      </c>
      <c r="F322" s="1063" t="str">
        <f>IF(A322=E16,C322,"")</f>
        <v/>
      </c>
      <c r="G322" s="1064" t="str">
        <f>IF(ISTEXT(E322),E322,(E322/E22)*G22)</f>
        <v/>
      </c>
      <c r="H322" s="1062" t="str">
        <f>IF(A322=H16,D322,"")</f>
        <v/>
      </c>
      <c r="I322" s="1065" t="str">
        <f>IF(A322=H16,C322,"")</f>
        <v/>
      </c>
      <c r="J322" s="1066" t="str">
        <f>IF(ISTEXT(H322),H322,(H322/H22)*J22)</f>
        <v/>
      </c>
      <c r="K322" s="1062" t="str">
        <f>IF(A322=K16,D322,"")</f>
        <v/>
      </c>
      <c r="L322" s="1067" t="str">
        <f>IF(A322=K16,C322,"")</f>
        <v/>
      </c>
      <c r="M322" s="1068" t="str">
        <f>IF(ISTEXT(K322),K322,(K322/K22)*M22)</f>
        <v/>
      </c>
      <c r="N322" s="1062" t="str">
        <f>IF(A322=N16,D322,"")</f>
        <v/>
      </c>
      <c r="O322" s="1069" t="str">
        <f>IF(A322=N16,C322,"")</f>
        <v/>
      </c>
      <c r="P322" s="1070" t="str">
        <f>IF(ISTEXT(N322),N322,(N322/N22)*P22)</f>
        <v/>
      </c>
      <c r="Q322" s="1062" t="str">
        <f>IF(A322=Q16,D322,"")</f>
        <v/>
      </c>
      <c r="R322" s="1071" t="str">
        <f>IF(A322=Q16,C322,"")</f>
        <v/>
      </c>
      <c r="S322" s="1072" t="str">
        <f>IF(ISTEXT(Q322),Q322,(Q322/Q22)*S22)</f>
        <v/>
      </c>
      <c r="T322" s="1062" t="str">
        <f>IF(A322=T16,D322,"")</f>
        <v/>
      </c>
      <c r="U322" s="1073" t="str">
        <f>IF(A322=T16,C322,"")</f>
        <v/>
      </c>
      <c r="V322" s="1074" t="str">
        <f>IF(ISTEXT(T322),T322,(T322/T22)*V22)</f>
        <v/>
      </c>
      <c r="W322" s="1062" t="str">
        <f>IF(A322=W16,D322,"")</f>
        <v/>
      </c>
      <c r="X322" s="1075" t="str">
        <f>IF(A322=W16,C322,"")</f>
        <v/>
      </c>
      <c r="Y322" s="1076" t="str">
        <f>IF(ISTEXT(W322),W322,(W322/W22)*Y22)</f>
        <v/>
      </c>
      <c r="Z322" s="1062" t="str">
        <f>IF(A322=Z16,D322,"")</f>
        <v/>
      </c>
      <c r="AA322" s="1077" t="str">
        <f>IF(A322=Z16,C322,"")</f>
        <v/>
      </c>
      <c r="AB322" s="1078" t="str">
        <f>IF(ISTEXT(Z322),Z322,(Z322/Z22)*AB22)</f>
        <v/>
      </c>
      <c r="AC322" s="1062" t="str">
        <f>IF(A322=AC16,D322,"")</f>
        <v/>
      </c>
      <c r="AD322" s="1079" t="str">
        <f>IF(A322=AC16,C322,"")</f>
        <v/>
      </c>
      <c r="AE322" s="1080" t="str">
        <f>IF(ISTEXT(AC322),AC322,(AC322/AC22)*AE22)</f>
        <v/>
      </c>
      <c r="AF322" s="1062" t="str">
        <f>IF(A322=AF16,D322,"")</f>
        <v/>
      </c>
      <c r="AG322" s="1081" t="str">
        <f>IF(A322=AF16,C322,"")</f>
        <v/>
      </c>
      <c r="AH322" s="1082" t="str">
        <f>IF(ISTEXT(AF322),AF322,(AF322/AF22)*AH22)</f>
        <v/>
      </c>
      <c r="AI322" s="1062" t="str">
        <f>IF(A322=AI16,D322,"")</f>
        <v/>
      </c>
      <c r="AJ322" s="1083" t="str">
        <f>IF(A322=AI16,C322,"")</f>
        <v/>
      </c>
      <c r="AK322" s="1084" t="str">
        <f>IF(ISTEXT(AI322),AI322,(AI322/AI22)*AK22)</f>
        <v/>
      </c>
      <c r="AL322" s="1062" t="str">
        <f>IF(A322=AL16,D322,"")</f>
        <v/>
      </c>
      <c r="AM322" s="1085" t="str">
        <f>IF(A322=AL16,C322,"")</f>
        <v/>
      </c>
      <c r="AN322" s="1086" t="str">
        <f>IF(ISTEXT(AL322),AL322,(AL322/AL22)*AN22)</f>
        <v/>
      </c>
      <c r="AO322" s="1062" t="str">
        <f>IF(A322=AO16,D322,"")</f>
        <v/>
      </c>
      <c r="AP322" s="1087" t="str">
        <f>IF(A322=AO16,C322,"")</f>
        <v/>
      </c>
      <c r="AQ322" s="1088" t="str">
        <f>IF(ISTEXT(AO322),AO322,(AO322/AO22)*AQ22)</f>
        <v/>
      </c>
      <c r="AR322" s="1062" t="str">
        <f>IF(A322=AR16,D322,"")</f>
        <v/>
      </c>
      <c r="AS322" s="1089" t="str">
        <f>IF(A322=AR16,C322,"")</f>
        <v/>
      </c>
      <c r="AT322" s="1090" t="str">
        <f>IF(ISTEXT(AR322),AR322,(AR322/AR22)*AT22)</f>
        <v/>
      </c>
      <c r="AU322" s="1062" t="str">
        <f>IF(A322=AU16,D322,"")</f>
        <v/>
      </c>
      <c r="AV322" s="1091" t="str">
        <f>IF(A322=AU16,C322,"")</f>
        <v/>
      </c>
      <c r="AW322" s="1092" t="str">
        <f>IF(ISTEXT(AU322),AU322,(AU322/AU22)*AW22)</f>
        <v/>
      </c>
    </row>
    <row r="323" spans="1:49" ht="18.75">
      <c r="A323" s="1058"/>
      <c r="B323" s="1352"/>
      <c r="C323" s="1409"/>
      <c r="D323" s="1410"/>
      <c r="E323" s="1062" t="str">
        <f>IF(A323=E16,D323,"")</f>
        <v/>
      </c>
      <c r="F323" s="1063" t="str">
        <f>IF(A323=E16,C323,"")</f>
        <v/>
      </c>
      <c r="G323" s="1064" t="str">
        <f>IF(ISTEXT(E323),E323,(E323/E22)*G22)</f>
        <v/>
      </c>
      <c r="H323" s="1062" t="str">
        <f>IF(A323=H16,D323,"")</f>
        <v/>
      </c>
      <c r="I323" s="1065" t="str">
        <f>IF(A323=H16,C323,"")</f>
        <v/>
      </c>
      <c r="J323" s="1066" t="str">
        <f>IF(ISTEXT(H323),H323,(H323/H22)*J22)</f>
        <v/>
      </c>
      <c r="K323" s="1062" t="str">
        <f>IF(A323=K16,D323,"")</f>
        <v/>
      </c>
      <c r="L323" s="1067" t="str">
        <f>IF(A323=K16,C323,"")</f>
        <v/>
      </c>
      <c r="M323" s="1068" t="str">
        <f>IF(ISTEXT(K323),K323,(K323/K22)*M22)</f>
        <v/>
      </c>
      <c r="N323" s="1062" t="str">
        <f>IF(A323=N16,D323,"")</f>
        <v/>
      </c>
      <c r="O323" s="1069" t="str">
        <f>IF(A323=N16,C323,"")</f>
        <v/>
      </c>
      <c r="P323" s="1070" t="str">
        <f>IF(ISTEXT(N323),N323,(N323/N22)*P22)</f>
        <v/>
      </c>
      <c r="Q323" s="1062" t="str">
        <f>IF(A323=Q16,D323,"")</f>
        <v/>
      </c>
      <c r="R323" s="1071" t="str">
        <f>IF(A323=Q16,C323,"")</f>
        <v/>
      </c>
      <c r="S323" s="1072" t="str">
        <f>IF(ISTEXT(Q323),Q323,(Q323/Q22)*S22)</f>
        <v/>
      </c>
      <c r="T323" s="1062" t="str">
        <f>IF(A323=T16,D323,"")</f>
        <v/>
      </c>
      <c r="U323" s="1073" t="str">
        <f>IF(A323=T16,C323,"")</f>
        <v/>
      </c>
      <c r="V323" s="1074" t="str">
        <f>IF(ISTEXT(T323),T323,(T323/T22)*V22)</f>
        <v/>
      </c>
      <c r="W323" s="1062" t="str">
        <f>IF(A323=W16,D323,"")</f>
        <v/>
      </c>
      <c r="X323" s="1075" t="str">
        <f>IF(A323=W16,C323,"")</f>
        <v/>
      </c>
      <c r="Y323" s="1076" t="str">
        <f>IF(ISTEXT(W323),W323,(W323/W22)*Y22)</f>
        <v/>
      </c>
      <c r="Z323" s="1062" t="str">
        <f>IF(A323=Z16,D323,"")</f>
        <v/>
      </c>
      <c r="AA323" s="1077" t="str">
        <f>IF(A323=Z16,C323,"")</f>
        <v/>
      </c>
      <c r="AB323" s="1078" t="str">
        <f>IF(ISTEXT(Z323),Z323,(Z323/Z22)*AB22)</f>
        <v/>
      </c>
      <c r="AC323" s="1062" t="str">
        <f>IF(A323=AC16,D323,"")</f>
        <v/>
      </c>
      <c r="AD323" s="1079" t="str">
        <f>IF(A323=AC16,C323,"")</f>
        <v/>
      </c>
      <c r="AE323" s="1080" t="str">
        <f>IF(ISTEXT(AC323),AC323,(AC323/AC22)*AE22)</f>
        <v/>
      </c>
      <c r="AF323" s="1062" t="str">
        <f>IF(A323=AF16,D323,"")</f>
        <v/>
      </c>
      <c r="AG323" s="1081" t="str">
        <f>IF(A323=AF16,C323,"")</f>
        <v/>
      </c>
      <c r="AH323" s="1082" t="str">
        <f>IF(ISTEXT(AF323),AF323,(AF323/AF22)*AH22)</f>
        <v/>
      </c>
      <c r="AI323" s="1062" t="str">
        <f>IF(A323=AI16,D323,"")</f>
        <v/>
      </c>
      <c r="AJ323" s="1083" t="str">
        <f>IF(A323=AI16,C323,"")</f>
        <v/>
      </c>
      <c r="AK323" s="1084" t="str">
        <f>IF(ISTEXT(AI323),AI323,(AI323/AI22)*AK22)</f>
        <v/>
      </c>
      <c r="AL323" s="1062" t="str">
        <f>IF(A323=AL16,D323,"")</f>
        <v/>
      </c>
      <c r="AM323" s="1085" t="str">
        <f>IF(A323=AL16,C323,"")</f>
        <v/>
      </c>
      <c r="AN323" s="1086" t="str">
        <f>IF(ISTEXT(AL323),AL323,(AL323/AL22)*AN22)</f>
        <v/>
      </c>
      <c r="AO323" s="1062" t="str">
        <f>IF(A323=AO16,D323,"")</f>
        <v/>
      </c>
      <c r="AP323" s="1087" t="str">
        <f>IF(A323=AO16,C323,"")</f>
        <v/>
      </c>
      <c r="AQ323" s="1088" t="str">
        <f>IF(ISTEXT(AO323),AO323,(AO323/AO22)*AQ22)</f>
        <v/>
      </c>
      <c r="AR323" s="1062" t="str">
        <f>IF(A323=AR16,D323,"")</f>
        <v/>
      </c>
      <c r="AS323" s="1089" t="str">
        <f>IF(A323=AR16,C323,"")</f>
        <v/>
      </c>
      <c r="AT323" s="1090" t="str">
        <f>IF(ISTEXT(AR323),AR323,(AR323/AR22)*AT22)</f>
        <v/>
      </c>
      <c r="AU323" s="1062" t="str">
        <f>IF(A323=AU16,D323,"")</f>
        <v/>
      </c>
      <c r="AV323" s="1091" t="str">
        <f>IF(A323=AU16,C323,"")</f>
        <v/>
      </c>
      <c r="AW323" s="1092" t="str">
        <f>IF(ISTEXT(AU323),AU323,(AU323/AU22)*AW22)</f>
        <v/>
      </c>
    </row>
    <row r="324" spans="1:49" ht="18.75">
      <c r="A324" s="1058"/>
      <c r="B324" s="1352"/>
      <c r="C324" s="1409"/>
      <c r="D324" s="1410"/>
      <c r="E324" s="1062" t="str">
        <f>IF(A324=E16,D324,"")</f>
        <v/>
      </c>
      <c r="F324" s="1063" t="str">
        <f>IF(A324=E16,C324,"")</f>
        <v/>
      </c>
      <c r="G324" s="1064" t="str">
        <f>IF(ISTEXT(E324),E324,(E324/E22)*G22)</f>
        <v/>
      </c>
      <c r="H324" s="1062" t="str">
        <f>IF(A324=H16,D324,"")</f>
        <v/>
      </c>
      <c r="I324" s="1065" t="str">
        <f>IF(A324=H16,C324,"")</f>
        <v/>
      </c>
      <c r="J324" s="1066" t="str">
        <f>IF(ISTEXT(H324),H324,(H324/H22)*J22)</f>
        <v/>
      </c>
      <c r="K324" s="1062" t="str">
        <f>IF(A324=K16,D324,"")</f>
        <v/>
      </c>
      <c r="L324" s="1067" t="str">
        <f>IF(A324=K16,C324,"")</f>
        <v/>
      </c>
      <c r="M324" s="1068" t="str">
        <f>IF(ISTEXT(K324),K324,(K324/K22)*M22)</f>
        <v/>
      </c>
      <c r="N324" s="1062" t="str">
        <f>IF(A324=N16,D324,"")</f>
        <v/>
      </c>
      <c r="O324" s="1069" t="str">
        <f>IF(A324=N16,C324,"")</f>
        <v/>
      </c>
      <c r="P324" s="1070" t="str">
        <f>IF(ISTEXT(N324),N324,(N324/N22)*P22)</f>
        <v/>
      </c>
      <c r="Q324" s="1062" t="str">
        <f>IF(A324=Q16,D324,"")</f>
        <v/>
      </c>
      <c r="R324" s="1071" t="str">
        <f>IF(A324=Q16,C324,"")</f>
        <v/>
      </c>
      <c r="S324" s="1072" t="str">
        <f>IF(ISTEXT(Q324),Q324,(Q324/Q22)*S22)</f>
        <v/>
      </c>
      <c r="T324" s="1062" t="str">
        <f>IF(A324=T16,D324,"")</f>
        <v/>
      </c>
      <c r="U324" s="1073" t="str">
        <f>IF(A324=T16,C324,"")</f>
        <v/>
      </c>
      <c r="V324" s="1074" t="str">
        <f>IF(ISTEXT(T324),T324,(T324/T22)*V22)</f>
        <v/>
      </c>
      <c r="W324" s="1062" t="str">
        <f>IF(A324=W16,D324,"")</f>
        <v/>
      </c>
      <c r="X324" s="1075" t="str">
        <f>IF(A324=W16,C324,"")</f>
        <v/>
      </c>
      <c r="Y324" s="1076" t="str">
        <f>IF(ISTEXT(W324),W324,(W324/W22)*Y22)</f>
        <v/>
      </c>
      <c r="Z324" s="1062" t="str">
        <f>IF(A324=Z16,D324,"")</f>
        <v/>
      </c>
      <c r="AA324" s="1077" t="str">
        <f>IF(A324=Z16,C324,"")</f>
        <v/>
      </c>
      <c r="AB324" s="1078" t="str">
        <f>IF(ISTEXT(Z324),Z324,(Z324/Z22)*AB22)</f>
        <v/>
      </c>
      <c r="AC324" s="1062" t="str">
        <f>IF(A324=AC16,D324,"")</f>
        <v/>
      </c>
      <c r="AD324" s="1079" t="str">
        <f>IF(A324=AC16,C324,"")</f>
        <v/>
      </c>
      <c r="AE324" s="1080" t="str">
        <f>IF(ISTEXT(AC324),AC324,(AC324/AC22)*AE22)</f>
        <v/>
      </c>
      <c r="AF324" s="1062" t="str">
        <f>IF(A324=AF16,D324,"")</f>
        <v/>
      </c>
      <c r="AG324" s="1081" t="str">
        <f>IF(A324=AF16,C324,"")</f>
        <v/>
      </c>
      <c r="AH324" s="1082" t="str">
        <f>IF(ISTEXT(AF324),AF324,(AF324/AF22)*AH22)</f>
        <v/>
      </c>
      <c r="AI324" s="1062" t="str">
        <f>IF(A324=AI16,D324,"")</f>
        <v/>
      </c>
      <c r="AJ324" s="1083" t="str">
        <f>IF(A324=AI16,C324,"")</f>
        <v/>
      </c>
      <c r="AK324" s="1084" t="str">
        <f>IF(ISTEXT(AI324),AI324,(AI324/AI22)*AK22)</f>
        <v/>
      </c>
      <c r="AL324" s="1062" t="str">
        <f>IF(A324=AL16,D324,"")</f>
        <v/>
      </c>
      <c r="AM324" s="1085" t="str">
        <f>IF(A324=AL16,C324,"")</f>
        <v/>
      </c>
      <c r="AN324" s="1086" t="str">
        <f>IF(ISTEXT(AL324),AL324,(AL324/AL22)*AN22)</f>
        <v/>
      </c>
      <c r="AO324" s="1062" t="str">
        <f>IF(A324=AO16,D324,"")</f>
        <v/>
      </c>
      <c r="AP324" s="1087" t="str">
        <f>IF(A324=AO16,C324,"")</f>
        <v/>
      </c>
      <c r="AQ324" s="1088" t="str">
        <f>IF(ISTEXT(AO324),AO324,(AO324/AO22)*AQ22)</f>
        <v/>
      </c>
      <c r="AR324" s="1062" t="str">
        <f>IF(A324=AR16,D324,"")</f>
        <v/>
      </c>
      <c r="AS324" s="1089" t="str">
        <f>IF(A324=AR16,C324,"")</f>
        <v/>
      </c>
      <c r="AT324" s="1090" t="str">
        <f>IF(ISTEXT(AR324),AR324,(AR324/AR22)*AT22)</f>
        <v/>
      </c>
      <c r="AU324" s="1062" t="str">
        <f>IF(A324=AU16,D324,"")</f>
        <v/>
      </c>
      <c r="AV324" s="1091" t="str">
        <f>IF(A324=AU16,C324,"")</f>
        <v/>
      </c>
      <c r="AW324" s="1092" t="str">
        <f>IF(ISTEXT(AU324),AU324,(AU324/AU22)*AW22)</f>
        <v/>
      </c>
    </row>
    <row r="325" spans="1:49" ht="18.75">
      <c r="A325" s="1058"/>
      <c r="B325" s="1352"/>
      <c r="C325" s="1409"/>
      <c r="D325" s="1410"/>
      <c r="E325" s="1062" t="str">
        <f>IF(A325=E16,D325,"")</f>
        <v/>
      </c>
      <c r="F325" s="1063" t="str">
        <f>IF(A325=E16,C325,"")</f>
        <v/>
      </c>
      <c r="G325" s="1064" t="str">
        <f>IF(ISTEXT(E325),E325,(E325/E22)*G22)</f>
        <v/>
      </c>
      <c r="H325" s="1062" t="str">
        <f>IF(A325=H16,D325,"")</f>
        <v/>
      </c>
      <c r="I325" s="1065" t="str">
        <f>IF(A325=H16,C325,"")</f>
        <v/>
      </c>
      <c r="J325" s="1066" t="str">
        <f>IF(ISTEXT(H325),H325,(H325/H22)*J22)</f>
        <v/>
      </c>
      <c r="K325" s="1062" t="str">
        <f>IF(A325=K16,D325,"")</f>
        <v/>
      </c>
      <c r="L325" s="1067" t="str">
        <f>IF(A325=K16,C325,"")</f>
        <v/>
      </c>
      <c r="M325" s="1068" t="str">
        <f>IF(ISTEXT(K325),K325,(K325/K22)*M22)</f>
        <v/>
      </c>
      <c r="N325" s="1062" t="str">
        <f>IF(A325=N16,D325,"")</f>
        <v/>
      </c>
      <c r="O325" s="1069" t="str">
        <f>IF(A325=N16,C325,"")</f>
        <v/>
      </c>
      <c r="P325" s="1070" t="str">
        <f>IF(ISTEXT(N325),N325,(N325/N22)*P22)</f>
        <v/>
      </c>
      <c r="Q325" s="1062" t="str">
        <f>IF(A325=Q16,D325,"")</f>
        <v/>
      </c>
      <c r="R325" s="1071" t="str">
        <f>IF(A325=Q16,C325,"")</f>
        <v/>
      </c>
      <c r="S325" s="1072" t="str">
        <f>IF(ISTEXT(Q325),Q325,(Q325/Q22)*S22)</f>
        <v/>
      </c>
      <c r="T325" s="1062" t="str">
        <f>IF(A325=T16,D325,"")</f>
        <v/>
      </c>
      <c r="U325" s="1073" t="str">
        <f>IF(A325=T16,C325,"")</f>
        <v/>
      </c>
      <c r="V325" s="1074" t="str">
        <f>IF(ISTEXT(T325),T325,(T325/T22)*V22)</f>
        <v/>
      </c>
      <c r="W325" s="1062" t="str">
        <f>IF(A325=W16,D325,"")</f>
        <v/>
      </c>
      <c r="X325" s="1075" t="str">
        <f>IF(A325=W16,C325,"")</f>
        <v/>
      </c>
      <c r="Y325" s="1076" t="str">
        <f>IF(ISTEXT(W325),W325,(W325/W22)*Y22)</f>
        <v/>
      </c>
      <c r="Z325" s="1062" t="str">
        <f>IF(A325=Z16,D325,"")</f>
        <v/>
      </c>
      <c r="AA325" s="1077" t="str">
        <f>IF(A325=Z16,C325,"")</f>
        <v/>
      </c>
      <c r="AB325" s="1078" t="str">
        <f>IF(ISTEXT(Z325),Z325,(Z325/Z22)*AB22)</f>
        <v/>
      </c>
      <c r="AC325" s="1062" t="str">
        <f>IF(A325=AC16,D325,"")</f>
        <v/>
      </c>
      <c r="AD325" s="1079" t="str">
        <f>IF(A325=AC16,C325,"")</f>
        <v/>
      </c>
      <c r="AE325" s="1080" t="str">
        <f>IF(ISTEXT(AC325),AC325,(AC325/AC22)*AE22)</f>
        <v/>
      </c>
      <c r="AF325" s="1062" t="str">
        <f>IF(A325=AF16,D325,"")</f>
        <v/>
      </c>
      <c r="AG325" s="1081" t="str">
        <f>IF(A325=AF16,C325,"")</f>
        <v/>
      </c>
      <c r="AH325" s="1082" t="str">
        <f>IF(ISTEXT(AF325),AF325,(AF325/AF22)*AH22)</f>
        <v/>
      </c>
      <c r="AI325" s="1062" t="str">
        <f>IF(A325=AI16,D325,"")</f>
        <v/>
      </c>
      <c r="AJ325" s="1083" t="str">
        <f>IF(A325=AI16,C325,"")</f>
        <v/>
      </c>
      <c r="AK325" s="1084" t="str">
        <f>IF(ISTEXT(AI325),AI325,(AI325/AI22)*AK22)</f>
        <v/>
      </c>
      <c r="AL325" s="1062" t="str">
        <f>IF(A325=AL16,D325,"")</f>
        <v/>
      </c>
      <c r="AM325" s="1085" t="str">
        <f>IF(A325=AL16,C325,"")</f>
        <v/>
      </c>
      <c r="AN325" s="1086" t="str">
        <f>IF(ISTEXT(AL325),AL325,(AL325/AL22)*AN22)</f>
        <v/>
      </c>
      <c r="AO325" s="1062" t="str">
        <f>IF(A325=AO16,D325,"")</f>
        <v/>
      </c>
      <c r="AP325" s="1087" t="str">
        <f>IF(A325=AO16,C325,"")</f>
        <v/>
      </c>
      <c r="AQ325" s="1088" t="str">
        <f>IF(ISTEXT(AO325),AO325,(AO325/AO22)*AQ22)</f>
        <v/>
      </c>
      <c r="AR325" s="1062" t="str">
        <f>IF(A325=AR16,D325,"")</f>
        <v/>
      </c>
      <c r="AS325" s="1089" t="str">
        <f>IF(A325=AR16,C325,"")</f>
        <v/>
      </c>
      <c r="AT325" s="1090" t="str">
        <f>IF(ISTEXT(AR325),AR325,(AR325/AR22)*AT22)</f>
        <v/>
      </c>
      <c r="AU325" s="1062" t="str">
        <f>IF(A325=AU16,D325,"")</f>
        <v/>
      </c>
      <c r="AV325" s="1091" t="str">
        <f>IF(A325=AU16,C325,"")</f>
        <v/>
      </c>
      <c r="AW325" s="1092" t="str">
        <f>IF(ISTEXT(AU325),AU325,(AU325/AU22)*AW22)</f>
        <v/>
      </c>
    </row>
    <row r="326" spans="1:49" ht="18.75">
      <c r="A326" s="1058"/>
      <c r="B326" s="1352"/>
      <c r="C326" s="1409"/>
      <c r="D326" s="1410"/>
      <c r="E326" s="1062" t="str">
        <f>IF(A326=E16,D326,"")</f>
        <v/>
      </c>
      <c r="F326" s="1063" t="str">
        <f>IF(A326=E16,C326,"")</f>
        <v/>
      </c>
      <c r="G326" s="1064" t="str">
        <f>IF(ISTEXT(E326),E326,(E326/E22)*G22)</f>
        <v/>
      </c>
      <c r="H326" s="1062" t="str">
        <f>IF(A326=H16,D326,"")</f>
        <v/>
      </c>
      <c r="I326" s="1065" t="str">
        <f>IF(A326=H16,C326,"")</f>
        <v/>
      </c>
      <c r="J326" s="1066" t="str">
        <f>IF(ISTEXT(H326),H326,(H326/H22)*J22)</f>
        <v/>
      </c>
      <c r="K326" s="1062" t="str">
        <f>IF(A326=K16,D326,"")</f>
        <v/>
      </c>
      <c r="L326" s="1067" t="str">
        <f>IF(A326=K16,C326,"")</f>
        <v/>
      </c>
      <c r="M326" s="1068" t="str">
        <f>IF(ISTEXT(K326),K326,(K326/K22)*M22)</f>
        <v/>
      </c>
      <c r="N326" s="1062" t="str">
        <f>IF(A326=N16,D326,"")</f>
        <v/>
      </c>
      <c r="O326" s="1069" t="str">
        <f>IF(A326=N16,C326,"")</f>
        <v/>
      </c>
      <c r="P326" s="1070" t="str">
        <f>IF(ISTEXT(N326),N326,(N326/N22)*P22)</f>
        <v/>
      </c>
      <c r="Q326" s="1062" t="str">
        <f>IF(A326=Q16,D326,"")</f>
        <v/>
      </c>
      <c r="R326" s="1071" t="str">
        <f>IF(A326=Q16,C326,"")</f>
        <v/>
      </c>
      <c r="S326" s="1072" t="str">
        <f>IF(ISTEXT(Q326),Q326,(Q326/Q22)*S22)</f>
        <v/>
      </c>
      <c r="T326" s="1062" t="str">
        <f>IF(A326=T16,D326,"")</f>
        <v/>
      </c>
      <c r="U326" s="1073" t="str">
        <f>IF(A326=T16,C326,"")</f>
        <v/>
      </c>
      <c r="V326" s="1074" t="str">
        <f>IF(ISTEXT(T326),T326,(T326/T22)*V22)</f>
        <v/>
      </c>
      <c r="W326" s="1062" t="str">
        <f>IF(A326=W16,D326,"")</f>
        <v/>
      </c>
      <c r="X326" s="1075" t="str">
        <f>IF(A326=W16,C326,"")</f>
        <v/>
      </c>
      <c r="Y326" s="1076" t="str">
        <f>IF(ISTEXT(W326),W326,(W326/W22)*Y22)</f>
        <v/>
      </c>
      <c r="Z326" s="1062" t="str">
        <f>IF(A326=Z16,D326,"")</f>
        <v/>
      </c>
      <c r="AA326" s="1077" t="str">
        <f>IF(A326=Z16,C326,"")</f>
        <v/>
      </c>
      <c r="AB326" s="1078" t="str">
        <f>IF(ISTEXT(Z326),Z326,(Z326/Z22)*AB22)</f>
        <v/>
      </c>
      <c r="AC326" s="1062" t="str">
        <f>IF(A326=AC16,D326,"")</f>
        <v/>
      </c>
      <c r="AD326" s="1079" t="str">
        <f>IF(A326=AC16,C326,"")</f>
        <v/>
      </c>
      <c r="AE326" s="1080" t="str">
        <f>IF(ISTEXT(AC326),AC326,(AC326/AC22)*AE22)</f>
        <v/>
      </c>
      <c r="AF326" s="1062" t="str">
        <f>IF(A326=AF16,D326,"")</f>
        <v/>
      </c>
      <c r="AG326" s="1081" t="str">
        <f>IF(A326=AF16,C326,"")</f>
        <v/>
      </c>
      <c r="AH326" s="1082" t="str">
        <f>IF(ISTEXT(AF326),AF326,(AF326/AF22)*AH22)</f>
        <v/>
      </c>
      <c r="AI326" s="1062" t="str">
        <f>IF(A326=AI16,D326,"")</f>
        <v/>
      </c>
      <c r="AJ326" s="1083" t="str">
        <f>IF(A326=AI16,C326,"")</f>
        <v/>
      </c>
      <c r="AK326" s="1084" t="str">
        <f>IF(ISTEXT(AI326),AI326,(AI326/AI22)*AK22)</f>
        <v/>
      </c>
      <c r="AL326" s="1062" t="str">
        <f>IF(A326=AL16,D326,"")</f>
        <v/>
      </c>
      <c r="AM326" s="1085" t="str">
        <f>IF(A326=AL16,C326,"")</f>
        <v/>
      </c>
      <c r="AN326" s="1086" t="str">
        <f>IF(ISTEXT(AL326),AL326,(AL326/AL22)*AN22)</f>
        <v/>
      </c>
      <c r="AO326" s="1062" t="str">
        <f>IF(A326=AO16,D326,"")</f>
        <v/>
      </c>
      <c r="AP326" s="1087" t="str">
        <f>IF(A326=AO16,C326,"")</f>
        <v/>
      </c>
      <c r="AQ326" s="1088" t="str">
        <f>IF(ISTEXT(AO326),AO326,(AO326/AO22)*AQ22)</f>
        <v/>
      </c>
      <c r="AR326" s="1062" t="str">
        <f>IF(A326=AR16,D326,"")</f>
        <v/>
      </c>
      <c r="AS326" s="1089" t="str">
        <f>IF(A326=AR16,C326,"")</f>
        <v/>
      </c>
      <c r="AT326" s="1090" t="str">
        <f>IF(ISTEXT(AR326),AR326,(AR326/AR22)*AT22)</f>
        <v/>
      </c>
      <c r="AU326" s="1062" t="str">
        <f>IF(A326=AU16,D326,"")</f>
        <v/>
      </c>
      <c r="AV326" s="1091" t="str">
        <f>IF(A326=AU16,C326,"")</f>
        <v/>
      </c>
      <c r="AW326" s="1092" t="str">
        <f>IF(ISTEXT(AU326),AU326,(AU326/AU22)*AW22)</f>
        <v/>
      </c>
    </row>
    <row r="327" spans="1:49" ht="18.75">
      <c r="A327" s="1058"/>
      <c r="B327" s="1352"/>
      <c r="C327" s="1409"/>
      <c r="D327" s="1410"/>
      <c r="E327" s="1062" t="str">
        <f>IF(A327=E16,D327,"")</f>
        <v/>
      </c>
      <c r="F327" s="1063" t="str">
        <f>IF(A327=E16,C327,"")</f>
        <v/>
      </c>
      <c r="G327" s="1064" t="str">
        <f>IF(ISTEXT(E327),E327,(E327/E22)*G22)</f>
        <v/>
      </c>
      <c r="H327" s="1062" t="str">
        <f>IF(A327=H16,D327,"")</f>
        <v/>
      </c>
      <c r="I327" s="1065" t="str">
        <f>IF(A327=H16,C327,"")</f>
        <v/>
      </c>
      <c r="J327" s="1066" t="str">
        <f>IF(ISTEXT(H327),H327,(H327/H22)*J22)</f>
        <v/>
      </c>
      <c r="K327" s="1062" t="str">
        <f>IF(A327=K16,D327,"")</f>
        <v/>
      </c>
      <c r="L327" s="1067" t="str">
        <f>IF(A327=K16,C327,"")</f>
        <v/>
      </c>
      <c r="M327" s="1068" t="str">
        <f>IF(ISTEXT(K327),K327,(K327/K22)*M22)</f>
        <v/>
      </c>
      <c r="N327" s="1062" t="str">
        <f>IF(A327=N16,D327,"")</f>
        <v/>
      </c>
      <c r="O327" s="1069" t="str">
        <f>IF(A327=N16,C327,"")</f>
        <v/>
      </c>
      <c r="P327" s="1070" t="str">
        <f>IF(ISTEXT(N327),N327,(N327/N22)*P22)</f>
        <v/>
      </c>
      <c r="Q327" s="1062" t="str">
        <f>IF(A327=Q16,D327,"")</f>
        <v/>
      </c>
      <c r="R327" s="1071" t="str">
        <f>IF(A327=Q16,C327,"")</f>
        <v/>
      </c>
      <c r="S327" s="1072" t="str">
        <f>IF(ISTEXT(Q327),Q327,(Q327/Q22)*S22)</f>
        <v/>
      </c>
      <c r="T327" s="1062" t="str">
        <f>IF(A327=T16,D327,"")</f>
        <v/>
      </c>
      <c r="U327" s="1073" t="str">
        <f>IF(A327=T16,C327,"")</f>
        <v/>
      </c>
      <c r="V327" s="1074" t="str">
        <f>IF(ISTEXT(T327),T327,(T327/T22)*V22)</f>
        <v/>
      </c>
      <c r="W327" s="1062" t="str">
        <f>IF(A327=W16,D327,"")</f>
        <v/>
      </c>
      <c r="X327" s="1075" t="str">
        <f>IF(A327=W16,C327,"")</f>
        <v/>
      </c>
      <c r="Y327" s="1076" t="str">
        <f>IF(ISTEXT(W327),W327,(W327/W22)*Y22)</f>
        <v/>
      </c>
      <c r="Z327" s="1062" t="str">
        <f>IF(A327=Z16,D327,"")</f>
        <v/>
      </c>
      <c r="AA327" s="1077" t="str">
        <f>IF(A327=Z16,C327,"")</f>
        <v/>
      </c>
      <c r="AB327" s="1078" t="str">
        <f>IF(ISTEXT(Z327),Z327,(Z327/Z22)*AB22)</f>
        <v/>
      </c>
      <c r="AC327" s="1062" t="str">
        <f>IF(A327=AC16,D327,"")</f>
        <v/>
      </c>
      <c r="AD327" s="1079" t="str">
        <f>IF(A327=AC16,C327,"")</f>
        <v/>
      </c>
      <c r="AE327" s="1080" t="str">
        <f>IF(ISTEXT(AC327),AC327,(AC327/AC22)*AE22)</f>
        <v/>
      </c>
      <c r="AF327" s="1062" t="str">
        <f>IF(A327=AF16,D327,"")</f>
        <v/>
      </c>
      <c r="AG327" s="1081" t="str">
        <f>IF(A327=AF16,C327,"")</f>
        <v/>
      </c>
      <c r="AH327" s="1082" t="str">
        <f>IF(ISTEXT(AF327),AF327,(AF327/AF22)*AH22)</f>
        <v/>
      </c>
      <c r="AI327" s="1062" t="str">
        <f>IF(A327=AI16,D327,"")</f>
        <v/>
      </c>
      <c r="AJ327" s="1083" t="str">
        <f>IF(A327=AI16,C327,"")</f>
        <v/>
      </c>
      <c r="AK327" s="1084" t="str">
        <f>IF(ISTEXT(AI327),AI327,(AI327/AI22)*AK22)</f>
        <v/>
      </c>
      <c r="AL327" s="1062" t="str">
        <f>IF(A327=AL16,D327,"")</f>
        <v/>
      </c>
      <c r="AM327" s="1085" t="str">
        <f>IF(A327=AL16,C327,"")</f>
        <v/>
      </c>
      <c r="AN327" s="1086" t="str">
        <f>IF(ISTEXT(AL327),AL327,(AL327/AL22)*AN22)</f>
        <v/>
      </c>
      <c r="AO327" s="1062" t="str">
        <f>IF(A327=AO16,D327,"")</f>
        <v/>
      </c>
      <c r="AP327" s="1087" t="str">
        <f>IF(A327=AO16,C327,"")</f>
        <v/>
      </c>
      <c r="AQ327" s="1088" t="str">
        <f>IF(ISTEXT(AO327),AO327,(AO327/AO22)*AQ22)</f>
        <v/>
      </c>
      <c r="AR327" s="1062" t="str">
        <f>IF(A327=AR16,D327,"")</f>
        <v/>
      </c>
      <c r="AS327" s="1089" t="str">
        <f>IF(A327=AR16,C327,"")</f>
        <v/>
      </c>
      <c r="AT327" s="1090" t="str">
        <f>IF(ISTEXT(AR327),AR327,(AR327/AR22)*AT22)</f>
        <v/>
      </c>
      <c r="AU327" s="1062" t="str">
        <f>IF(A327=AU16,D327,"")</f>
        <v/>
      </c>
      <c r="AV327" s="1091" t="str">
        <f>IF(A327=AU16,C327,"")</f>
        <v/>
      </c>
      <c r="AW327" s="1092" t="str">
        <f>IF(ISTEXT(AU327),AU327,(AU327/AU22)*AW22)</f>
        <v/>
      </c>
    </row>
    <row r="328" spans="1:49" ht="18.75">
      <c r="A328" s="1058"/>
      <c r="B328" s="1352"/>
      <c r="C328" s="1409"/>
      <c r="D328" s="1410"/>
      <c r="E328" s="1062" t="str">
        <f>IF(A328=E16,D328,"")</f>
        <v/>
      </c>
      <c r="F328" s="1063" t="str">
        <f>IF(A328=E16,C328,"")</f>
        <v/>
      </c>
      <c r="G328" s="1064" t="str">
        <f>IF(ISTEXT(E328),E328,(E328/E22)*G22)</f>
        <v/>
      </c>
      <c r="H328" s="1062" t="str">
        <f>IF(A328=H16,D328,"")</f>
        <v/>
      </c>
      <c r="I328" s="1065" t="str">
        <f>IF(A328=H16,C328,"")</f>
        <v/>
      </c>
      <c r="J328" s="1066" t="str">
        <f>IF(ISTEXT(H328),H328,(H328/H22)*J22)</f>
        <v/>
      </c>
      <c r="K328" s="1062" t="str">
        <f>IF(A328=K16,D328,"")</f>
        <v/>
      </c>
      <c r="L328" s="1067" t="str">
        <f>IF(A328=K16,C328,"")</f>
        <v/>
      </c>
      <c r="M328" s="1068" t="str">
        <f>IF(ISTEXT(K328),K328,(K328/K22)*M22)</f>
        <v/>
      </c>
      <c r="N328" s="1062" t="str">
        <f>IF(A328=N16,D328,"")</f>
        <v/>
      </c>
      <c r="O328" s="1069" t="str">
        <f>IF(A328=N16,C328,"")</f>
        <v/>
      </c>
      <c r="P328" s="1070" t="str">
        <f>IF(ISTEXT(N328),N328,(N328/N22)*P22)</f>
        <v/>
      </c>
      <c r="Q328" s="1062" t="str">
        <f>IF(A328=Q16,D328,"")</f>
        <v/>
      </c>
      <c r="R328" s="1071" t="str">
        <f>IF(A328=Q16,C328,"")</f>
        <v/>
      </c>
      <c r="S328" s="1072" t="str">
        <f>IF(ISTEXT(Q328),Q328,(Q328/Q22)*S22)</f>
        <v/>
      </c>
      <c r="T328" s="1062" t="str">
        <f>IF(A328=T16,D328,"")</f>
        <v/>
      </c>
      <c r="U328" s="1073" t="str">
        <f>IF(A328=T16,C328,"")</f>
        <v/>
      </c>
      <c r="V328" s="1074" t="str">
        <f>IF(ISTEXT(T328),T328,(T328/T22)*V22)</f>
        <v/>
      </c>
      <c r="W328" s="1062" t="str">
        <f>IF(A328=W16,D328,"")</f>
        <v/>
      </c>
      <c r="X328" s="1075" t="str">
        <f>IF(A328=W16,C328,"")</f>
        <v/>
      </c>
      <c r="Y328" s="1076" t="str">
        <f>IF(ISTEXT(W328),W328,(W328/W22)*Y22)</f>
        <v/>
      </c>
      <c r="Z328" s="1062" t="str">
        <f>IF(A328=Z16,D328,"")</f>
        <v/>
      </c>
      <c r="AA328" s="1077" t="str">
        <f>IF(A328=Z16,C328,"")</f>
        <v/>
      </c>
      <c r="AB328" s="1078" t="str">
        <f>IF(ISTEXT(Z328),Z328,(Z328/Z22)*AB22)</f>
        <v/>
      </c>
      <c r="AC328" s="1062" t="str">
        <f>IF(A328=AC16,D328,"")</f>
        <v/>
      </c>
      <c r="AD328" s="1079" t="str">
        <f>IF(A328=AC16,C328,"")</f>
        <v/>
      </c>
      <c r="AE328" s="1080" t="str">
        <f>IF(ISTEXT(AC328),AC328,(AC328/AC22)*AE22)</f>
        <v/>
      </c>
      <c r="AF328" s="1062" t="str">
        <f>IF(A328=AF16,D328,"")</f>
        <v/>
      </c>
      <c r="AG328" s="1081" t="str">
        <f>IF(A328=AF16,C328,"")</f>
        <v/>
      </c>
      <c r="AH328" s="1082" t="str">
        <f>IF(ISTEXT(AF328),AF328,(AF328/AF22)*AH22)</f>
        <v/>
      </c>
      <c r="AI328" s="1062" t="str">
        <f>IF(A328=AI16,D328,"")</f>
        <v/>
      </c>
      <c r="AJ328" s="1083" t="str">
        <f>IF(A328=AI16,C328,"")</f>
        <v/>
      </c>
      <c r="AK328" s="1084" t="str">
        <f>IF(ISTEXT(AI328),AI328,(AI328/AI22)*AK22)</f>
        <v/>
      </c>
      <c r="AL328" s="1062" t="str">
        <f>IF(A328=AL16,D328,"")</f>
        <v/>
      </c>
      <c r="AM328" s="1085" t="str">
        <f>IF(A328=AL16,C328,"")</f>
        <v/>
      </c>
      <c r="AN328" s="1086" t="str">
        <f>IF(ISTEXT(AL328),AL328,(AL328/AL22)*AN22)</f>
        <v/>
      </c>
      <c r="AO328" s="1062" t="str">
        <f>IF(A328=AO16,D328,"")</f>
        <v/>
      </c>
      <c r="AP328" s="1087" t="str">
        <f>IF(A328=AO16,C328,"")</f>
        <v/>
      </c>
      <c r="AQ328" s="1088" t="str">
        <f>IF(ISTEXT(AO328),AO328,(AO328/AO22)*AQ22)</f>
        <v/>
      </c>
      <c r="AR328" s="1062" t="str">
        <f>IF(A328=AR16,D328,"")</f>
        <v/>
      </c>
      <c r="AS328" s="1089" t="str">
        <f>IF(A328=AR16,C328,"")</f>
        <v/>
      </c>
      <c r="AT328" s="1090" t="str">
        <f>IF(ISTEXT(AR328),AR328,(AR328/AR22)*AT22)</f>
        <v/>
      </c>
      <c r="AU328" s="1062" t="str">
        <f>IF(A328=AU16,D328,"")</f>
        <v/>
      </c>
      <c r="AV328" s="1091" t="str">
        <f>IF(A328=AU16,C328,"")</f>
        <v/>
      </c>
      <c r="AW328" s="1092" t="str">
        <f>IF(ISTEXT(AU328),AU328,(AU328/AU22)*AW22)</f>
        <v/>
      </c>
    </row>
    <row r="329" spans="1:49" ht="18.75">
      <c r="A329" s="1058"/>
      <c r="B329" s="1352"/>
      <c r="C329" s="1409"/>
      <c r="D329" s="1410"/>
      <c r="E329" s="1062" t="str">
        <f>IF(A329=E16,D329,"")</f>
        <v/>
      </c>
      <c r="F329" s="1063" t="str">
        <f>IF(A329=E16,C329,"")</f>
        <v/>
      </c>
      <c r="G329" s="1064" t="str">
        <f>IF(ISTEXT(E329),E329,(E329/E22)*G22)</f>
        <v/>
      </c>
      <c r="H329" s="1062" t="str">
        <f>IF(A329=H16,D329,"")</f>
        <v/>
      </c>
      <c r="I329" s="1065" t="str">
        <f>IF(A329=H16,C329,"")</f>
        <v/>
      </c>
      <c r="J329" s="1066" t="str">
        <f>IF(ISTEXT(H329),H329,(H329/H22)*J22)</f>
        <v/>
      </c>
      <c r="K329" s="1062" t="str">
        <f>IF(A329=K16,D329,"")</f>
        <v/>
      </c>
      <c r="L329" s="1067" t="str">
        <f>IF(A329=K16,C329,"")</f>
        <v/>
      </c>
      <c r="M329" s="1068" t="str">
        <f>IF(ISTEXT(K329),K329,(K329/K22)*M22)</f>
        <v/>
      </c>
      <c r="N329" s="1062" t="str">
        <f>IF(A329=N16,D329,"")</f>
        <v/>
      </c>
      <c r="O329" s="1069" t="str">
        <f>IF(A329=N16,C329,"")</f>
        <v/>
      </c>
      <c r="P329" s="1070" t="str">
        <f>IF(ISTEXT(N329),N329,(N329/N22)*P22)</f>
        <v/>
      </c>
      <c r="Q329" s="1062" t="str">
        <f>IF(A329=Q16,D329,"")</f>
        <v/>
      </c>
      <c r="R329" s="1071" t="str">
        <f>IF(A329=Q16,C329,"")</f>
        <v/>
      </c>
      <c r="S329" s="1072" t="str">
        <f>IF(ISTEXT(Q329),Q329,(Q329/Q22)*S22)</f>
        <v/>
      </c>
      <c r="T329" s="1062" t="str">
        <f>IF(A329=T16,D329,"")</f>
        <v/>
      </c>
      <c r="U329" s="1073" t="str">
        <f>IF(A329=T16,C329,"")</f>
        <v/>
      </c>
      <c r="V329" s="1074" t="str">
        <f>IF(ISTEXT(T329),T329,(T329/T22)*V22)</f>
        <v/>
      </c>
      <c r="W329" s="1062" t="str">
        <f>IF(A329=W16,D329,"")</f>
        <v/>
      </c>
      <c r="X329" s="1075" t="str">
        <f>IF(A329=W16,C329,"")</f>
        <v/>
      </c>
      <c r="Y329" s="1076" t="str">
        <f>IF(ISTEXT(W329),W329,(W329/W22)*Y22)</f>
        <v/>
      </c>
      <c r="Z329" s="1062" t="str">
        <f>IF(A329=Z16,D329,"")</f>
        <v/>
      </c>
      <c r="AA329" s="1077" t="str">
        <f>IF(A329=Z16,C329,"")</f>
        <v/>
      </c>
      <c r="AB329" s="1078" t="str">
        <f>IF(ISTEXT(Z329),Z329,(Z329/Z22)*AB22)</f>
        <v/>
      </c>
      <c r="AC329" s="1062" t="str">
        <f>IF(A329=AC16,D329,"")</f>
        <v/>
      </c>
      <c r="AD329" s="1079" t="str">
        <f>IF(A329=AC16,C329,"")</f>
        <v/>
      </c>
      <c r="AE329" s="1080" t="str">
        <f>IF(ISTEXT(AC329),AC329,(AC329/AC22)*AE22)</f>
        <v/>
      </c>
      <c r="AF329" s="1062" t="str">
        <f>IF(A329=AF16,D329,"")</f>
        <v/>
      </c>
      <c r="AG329" s="1081" t="str">
        <f>IF(A329=AF16,C329,"")</f>
        <v/>
      </c>
      <c r="AH329" s="1082" t="str">
        <f>IF(ISTEXT(AF329),AF329,(AF329/AF22)*AH22)</f>
        <v/>
      </c>
      <c r="AI329" s="1062" t="str">
        <f>IF(A329=AI16,D329,"")</f>
        <v/>
      </c>
      <c r="AJ329" s="1083" t="str">
        <f>IF(A329=AI16,C329,"")</f>
        <v/>
      </c>
      <c r="AK329" s="1084" t="str">
        <f>IF(ISTEXT(AI329),AI329,(AI329/AI22)*AK22)</f>
        <v/>
      </c>
      <c r="AL329" s="1062" t="str">
        <f>IF(A329=AL16,D329,"")</f>
        <v/>
      </c>
      <c r="AM329" s="1085" t="str">
        <f>IF(A329=AL16,C329,"")</f>
        <v/>
      </c>
      <c r="AN329" s="1086" t="str">
        <f>IF(ISTEXT(AL329),AL329,(AL329/AL22)*AN22)</f>
        <v/>
      </c>
      <c r="AO329" s="1062" t="str">
        <f>IF(A329=AO16,D329,"")</f>
        <v/>
      </c>
      <c r="AP329" s="1087" t="str">
        <f>IF(A329=AO16,C329,"")</f>
        <v/>
      </c>
      <c r="AQ329" s="1088" t="str">
        <f>IF(ISTEXT(AO329),AO329,(AO329/AO22)*AQ22)</f>
        <v/>
      </c>
      <c r="AR329" s="1062" t="str">
        <f>IF(A329=AR16,D329,"")</f>
        <v/>
      </c>
      <c r="AS329" s="1089" t="str">
        <f>IF(A329=AR16,C329,"")</f>
        <v/>
      </c>
      <c r="AT329" s="1090" t="str">
        <f>IF(ISTEXT(AR329),AR329,(AR329/AR22)*AT22)</f>
        <v/>
      </c>
      <c r="AU329" s="1062" t="str">
        <f>IF(A329=AU16,D329,"")</f>
        <v/>
      </c>
      <c r="AV329" s="1091" t="str">
        <f>IF(A329=AU16,C329,"")</f>
        <v/>
      </c>
      <c r="AW329" s="1092" t="str">
        <f>IF(ISTEXT(AU329),AU329,(AU329/AU22)*AW22)</f>
        <v/>
      </c>
    </row>
    <row r="330" spans="1:49" ht="18.75">
      <c r="A330" s="1058"/>
      <c r="B330" s="1352"/>
      <c r="C330" s="1409"/>
      <c r="D330" s="1410"/>
      <c r="E330" s="1062" t="str">
        <f>IF(A330=E16,D330,"")</f>
        <v/>
      </c>
      <c r="F330" s="1063" t="str">
        <f>IF(A330=E16,C330,"")</f>
        <v/>
      </c>
      <c r="G330" s="1064" t="str">
        <f>IF(ISTEXT(E330),E330,(E330/E22)*G22)</f>
        <v/>
      </c>
      <c r="H330" s="1062" t="str">
        <f>IF(A330=H16,D330,"")</f>
        <v/>
      </c>
      <c r="I330" s="1065" t="str">
        <f>IF(A330=H16,C330,"")</f>
        <v/>
      </c>
      <c r="J330" s="1066" t="str">
        <f>IF(ISTEXT(H330),H330,(H330/H22)*J22)</f>
        <v/>
      </c>
      <c r="K330" s="1062" t="str">
        <f>IF(A330=K16,D330,"")</f>
        <v/>
      </c>
      <c r="L330" s="1067" t="str">
        <f>IF(A330=K16,C330,"")</f>
        <v/>
      </c>
      <c r="M330" s="1068" t="str">
        <f>IF(ISTEXT(K330),K330,(K330/K22)*M22)</f>
        <v/>
      </c>
      <c r="N330" s="1062" t="str">
        <f>IF(A330=N16,D330,"")</f>
        <v/>
      </c>
      <c r="O330" s="1069" t="str">
        <f>IF(A330=N16,C330,"")</f>
        <v/>
      </c>
      <c r="P330" s="1070" t="str">
        <f>IF(ISTEXT(N330),N330,(N330/N22)*P22)</f>
        <v/>
      </c>
      <c r="Q330" s="1062" t="str">
        <f>IF(A330=Q16,D330,"")</f>
        <v/>
      </c>
      <c r="R330" s="1071" t="str">
        <f>IF(A330=Q16,C330,"")</f>
        <v/>
      </c>
      <c r="S330" s="1072" t="str">
        <f>IF(ISTEXT(Q330),Q330,(Q330/Q22)*S22)</f>
        <v/>
      </c>
      <c r="T330" s="1062" t="str">
        <f>IF(A330=T16,D330,"")</f>
        <v/>
      </c>
      <c r="U330" s="1073" t="str">
        <f>IF(A330=T16,C330,"")</f>
        <v/>
      </c>
      <c r="V330" s="1074" t="str">
        <f>IF(ISTEXT(T330),T330,(T330/T22)*V22)</f>
        <v/>
      </c>
      <c r="W330" s="1062" t="str">
        <f>IF(A330=W16,D330,"")</f>
        <v/>
      </c>
      <c r="X330" s="1075" t="str">
        <f>IF(A330=W16,C330,"")</f>
        <v/>
      </c>
      <c r="Y330" s="1076" t="str">
        <f>IF(ISTEXT(W330),W330,(W330/W22)*Y22)</f>
        <v/>
      </c>
      <c r="Z330" s="1062" t="str">
        <f>IF(A330=Z16,D330,"")</f>
        <v/>
      </c>
      <c r="AA330" s="1077" t="str">
        <f>IF(A330=Z16,C330,"")</f>
        <v/>
      </c>
      <c r="AB330" s="1078" t="str">
        <f>IF(ISTEXT(Z330),Z330,(Z330/Z22)*AB22)</f>
        <v/>
      </c>
      <c r="AC330" s="1062" t="str">
        <f>IF(A330=AC16,D330,"")</f>
        <v/>
      </c>
      <c r="AD330" s="1079" t="str">
        <f>IF(A330=AC16,C330,"")</f>
        <v/>
      </c>
      <c r="AE330" s="1080" t="str">
        <f>IF(ISTEXT(AC330),AC330,(AC330/AC22)*AE22)</f>
        <v/>
      </c>
      <c r="AF330" s="1062" t="str">
        <f>IF(A330=AF16,D330,"")</f>
        <v/>
      </c>
      <c r="AG330" s="1081" t="str">
        <f>IF(A330=AF16,C330,"")</f>
        <v/>
      </c>
      <c r="AH330" s="1082" t="str">
        <f>IF(ISTEXT(AF330),AF330,(AF330/AF22)*AH22)</f>
        <v/>
      </c>
      <c r="AI330" s="1062" t="str">
        <f>IF(A330=AI16,D330,"")</f>
        <v/>
      </c>
      <c r="AJ330" s="1083" t="str">
        <f>IF(A330=AI16,C330,"")</f>
        <v/>
      </c>
      <c r="AK330" s="1084" t="str">
        <f>IF(ISTEXT(AI330),AI330,(AI330/AI22)*AK22)</f>
        <v/>
      </c>
      <c r="AL330" s="1062" t="str">
        <f>IF(A330=AL16,D330,"")</f>
        <v/>
      </c>
      <c r="AM330" s="1085" t="str">
        <f>IF(A330=AL16,C330,"")</f>
        <v/>
      </c>
      <c r="AN330" s="1086" t="str">
        <f>IF(ISTEXT(AL330),AL330,(AL330/AL22)*AN22)</f>
        <v/>
      </c>
      <c r="AO330" s="1062" t="str">
        <f>IF(A330=AO16,D330,"")</f>
        <v/>
      </c>
      <c r="AP330" s="1087" t="str">
        <f>IF(A330=AO16,C330,"")</f>
        <v/>
      </c>
      <c r="AQ330" s="1088" t="str">
        <f>IF(ISTEXT(AO330),AO330,(AO330/AO22)*AQ22)</f>
        <v/>
      </c>
      <c r="AR330" s="1062" t="str">
        <f>IF(A330=AR16,D330,"")</f>
        <v/>
      </c>
      <c r="AS330" s="1089" t="str">
        <f>IF(A330=AR16,C330,"")</f>
        <v/>
      </c>
      <c r="AT330" s="1090" t="str">
        <f>IF(ISTEXT(AR330),AR330,(AR330/AR22)*AT22)</f>
        <v/>
      </c>
      <c r="AU330" s="1062" t="str">
        <f>IF(A330=AU16,D330,"")</f>
        <v/>
      </c>
      <c r="AV330" s="1091" t="str">
        <f>IF(A330=AU16,C330,"")</f>
        <v/>
      </c>
      <c r="AW330" s="1092" t="str">
        <f>IF(ISTEXT(AU330),AU330,(AU330/AU22)*AW22)</f>
        <v/>
      </c>
    </row>
    <row r="331" spans="1:49" ht="18.75">
      <c r="A331" s="1058"/>
      <c r="B331" s="1352"/>
      <c r="C331" s="1409"/>
      <c r="D331" s="1410"/>
      <c r="E331" s="1062" t="str">
        <f>IF(A331=E16,D331,"")</f>
        <v/>
      </c>
      <c r="F331" s="1063" t="str">
        <f>IF(A331=E16,C331,"")</f>
        <v/>
      </c>
      <c r="G331" s="1064" t="str">
        <f>IF(ISTEXT(E331),E331,(E331/E22)*G22)</f>
        <v/>
      </c>
      <c r="H331" s="1062" t="str">
        <f>IF(A331=H16,D331,"")</f>
        <v/>
      </c>
      <c r="I331" s="1065" t="str">
        <f>IF(A331=H16,C331,"")</f>
        <v/>
      </c>
      <c r="J331" s="1066" t="str">
        <f>IF(ISTEXT(H331),H331,(H331/H22)*J22)</f>
        <v/>
      </c>
      <c r="K331" s="1062" t="str">
        <f>IF(A331=K16,D331,"")</f>
        <v/>
      </c>
      <c r="L331" s="1067" t="str">
        <f>IF(A331=K16,C331,"")</f>
        <v/>
      </c>
      <c r="M331" s="1068" t="str">
        <f>IF(ISTEXT(K331),K331,(K331/K22)*M22)</f>
        <v/>
      </c>
      <c r="N331" s="1062" t="str">
        <f>IF(A331=N16,D331,"")</f>
        <v/>
      </c>
      <c r="O331" s="1069" t="str">
        <f>IF(A331=N16,C331,"")</f>
        <v/>
      </c>
      <c r="P331" s="1070" t="str">
        <f>IF(ISTEXT(N331),N331,(N331/N22)*P22)</f>
        <v/>
      </c>
      <c r="Q331" s="1062" t="str">
        <f>IF(A331=Q16,D331,"")</f>
        <v/>
      </c>
      <c r="R331" s="1071" t="str">
        <f>IF(A331=Q16,C331,"")</f>
        <v/>
      </c>
      <c r="S331" s="1072" t="str">
        <f>IF(ISTEXT(Q331),Q331,(Q331/Q22)*S22)</f>
        <v/>
      </c>
      <c r="T331" s="1062" t="str">
        <f>IF(A331=T16,D331,"")</f>
        <v/>
      </c>
      <c r="U331" s="1073" t="str">
        <f>IF(A331=T16,C331,"")</f>
        <v/>
      </c>
      <c r="V331" s="1074" t="str">
        <f>IF(ISTEXT(T331),T331,(T331/T22)*V22)</f>
        <v/>
      </c>
      <c r="W331" s="1062" t="str">
        <f>IF(A331=W16,D331,"")</f>
        <v/>
      </c>
      <c r="X331" s="1075" t="str">
        <f>IF(A331=W16,C331,"")</f>
        <v/>
      </c>
      <c r="Y331" s="1076" t="str">
        <f>IF(ISTEXT(W331),W331,(W331/W22)*Y22)</f>
        <v/>
      </c>
      <c r="Z331" s="1062" t="str">
        <f>IF(A331=Z16,D331,"")</f>
        <v/>
      </c>
      <c r="AA331" s="1077" t="str">
        <f>IF(A331=Z16,C331,"")</f>
        <v/>
      </c>
      <c r="AB331" s="1078" t="str">
        <f>IF(ISTEXT(Z331),Z331,(Z331/Z22)*AB22)</f>
        <v/>
      </c>
      <c r="AC331" s="1062" t="str">
        <f>IF(A331=AC16,D331,"")</f>
        <v/>
      </c>
      <c r="AD331" s="1079" t="str">
        <f>IF(A331=AC16,C331,"")</f>
        <v/>
      </c>
      <c r="AE331" s="1080" t="str">
        <f>IF(ISTEXT(AC331),AC331,(AC331/AC22)*AE22)</f>
        <v/>
      </c>
      <c r="AF331" s="1062" t="str">
        <f>IF(A331=AF16,D331,"")</f>
        <v/>
      </c>
      <c r="AG331" s="1081" t="str">
        <f>IF(A331=AF16,C331,"")</f>
        <v/>
      </c>
      <c r="AH331" s="1082" t="str">
        <f>IF(ISTEXT(AF331),AF331,(AF331/AF22)*AH22)</f>
        <v/>
      </c>
      <c r="AI331" s="1062" t="str">
        <f>IF(A331=AI16,D331,"")</f>
        <v/>
      </c>
      <c r="AJ331" s="1083" t="str">
        <f>IF(A331=AI16,C331,"")</f>
        <v/>
      </c>
      <c r="AK331" s="1084" t="str">
        <f>IF(ISTEXT(AI331),AI331,(AI331/AI22)*AK22)</f>
        <v/>
      </c>
      <c r="AL331" s="1062" t="str">
        <f>IF(A331=AL16,D331,"")</f>
        <v/>
      </c>
      <c r="AM331" s="1085" t="str">
        <f>IF(A331=AL16,C331,"")</f>
        <v/>
      </c>
      <c r="AN331" s="1086" t="str">
        <f>IF(ISTEXT(AL331),AL331,(AL331/AL22)*AN22)</f>
        <v/>
      </c>
      <c r="AO331" s="1062" t="str">
        <f>IF(A331=AO16,D331,"")</f>
        <v/>
      </c>
      <c r="AP331" s="1087" t="str">
        <f>IF(A331=AO16,C331,"")</f>
        <v/>
      </c>
      <c r="AQ331" s="1088" t="str">
        <f>IF(ISTEXT(AO331),AO331,(AO331/AO22)*AQ22)</f>
        <v/>
      </c>
      <c r="AR331" s="1062" t="str">
        <f>IF(A331=AR16,D331,"")</f>
        <v/>
      </c>
      <c r="AS331" s="1089" t="str">
        <f>IF(A331=AR16,C331,"")</f>
        <v/>
      </c>
      <c r="AT331" s="1090" t="str">
        <f>IF(ISTEXT(AR331),AR331,(AR331/AR22)*AT22)</f>
        <v/>
      </c>
      <c r="AU331" s="1062" t="str">
        <f>IF(A331=AU16,D331,"")</f>
        <v/>
      </c>
      <c r="AV331" s="1091" t="str">
        <f>IF(A331=AU16,C331,"")</f>
        <v/>
      </c>
      <c r="AW331" s="1092" t="str">
        <f>IF(ISTEXT(AU331),AU331,(AU331/AU22)*AW22)</f>
        <v/>
      </c>
    </row>
    <row r="332" spans="1:49" ht="18.75">
      <c r="A332" s="1058"/>
      <c r="B332" s="1352"/>
      <c r="C332" s="1409"/>
      <c r="D332" s="1410"/>
      <c r="E332" s="1062" t="str">
        <f>IF(A332=E16,D332,"")</f>
        <v/>
      </c>
      <c r="F332" s="1063" t="str">
        <f>IF(A332=E16,C332,"")</f>
        <v/>
      </c>
      <c r="G332" s="1064" t="str">
        <f>IF(ISTEXT(E332),E332,(E332/E22)*G22)</f>
        <v/>
      </c>
      <c r="H332" s="1062" t="str">
        <f>IF(A332=H16,D332,"")</f>
        <v/>
      </c>
      <c r="I332" s="1065" t="str">
        <f>IF(A332=H16,C332,"")</f>
        <v/>
      </c>
      <c r="J332" s="1066" t="str">
        <f>IF(ISTEXT(H332),H332,(H332/H22)*J22)</f>
        <v/>
      </c>
      <c r="K332" s="1062" t="str">
        <f>IF(A332=K16,D332,"")</f>
        <v/>
      </c>
      <c r="L332" s="1067" t="str">
        <f>IF(A332=K16,C332,"")</f>
        <v/>
      </c>
      <c r="M332" s="1068" t="str">
        <f>IF(ISTEXT(K332),K332,(K332/K22)*M22)</f>
        <v/>
      </c>
      <c r="N332" s="1062" t="str">
        <f>IF(A332=N16,D332,"")</f>
        <v/>
      </c>
      <c r="O332" s="1069" t="str">
        <f>IF(A332=N16,C332,"")</f>
        <v/>
      </c>
      <c r="P332" s="1070" t="str">
        <f>IF(ISTEXT(N332),N332,(N332/N22)*P22)</f>
        <v/>
      </c>
      <c r="Q332" s="1062" t="str">
        <f>IF(A332=Q16,D332,"")</f>
        <v/>
      </c>
      <c r="R332" s="1071" t="str">
        <f>IF(A332=Q16,C332,"")</f>
        <v/>
      </c>
      <c r="S332" s="1072" t="str">
        <f>IF(ISTEXT(Q332),Q332,(Q332/Q22)*S22)</f>
        <v/>
      </c>
      <c r="T332" s="1062" t="str">
        <f>IF(A332=T16,D332,"")</f>
        <v/>
      </c>
      <c r="U332" s="1073" t="str">
        <f>IF(A332=T16,C332,"")</f>
        <v/>
      </c>
      <c r="V332" s="1074" t="str">
        <f>IF(ISTEXT(T332),T332,(T332/T22)*V22)</f>
        <v/>
      </c>
      <c r="W332" s="1062" t="str">
        <f>IF(A332=W16,D332,"")</f>
        <v/>
      </c>
      <c r="X332" s="1075" t="str">
        <f>IF(A332=W16,C332,"")</f>
        <v/>
      </c>
      <c r="Y332" s="1076" t="str">
        <f>IF(ISTEXT(W332),W332,(W332/W22)*Y22)</f>
        <v/>
      </c>
      <c r="Z332" s="1062" t="str">
        <f>IF(A332=Z16,D332,"")</f>
        <v/>
      </c>
      <c r="AA332" s="1077" t="str">
        <f>IF(A332=Z16,C332,"")</f>
        <v/>
      </c>
      <c r="AB332" s="1078" t="str">
        <f>IF(ISTEXT(Z332),Z332,(Z332/Z22)*AB22)</f>
        <v/>
      </c>
      <c r="AC332" s="1062" t="str">
        <f>IF(A332=AC16,D332,"")</f>
        <v/>
      </c>
      <c r="AD332" s="1079" t="str">
        <f>IF(A332=AC16,C332,"")</f>
        <v/>
      </c>
      <c r="AE332" s="1080" t="str">
        <f>IF(ISTEXT(AC332),AC332,(AC332/AC22)*AE22)</f>
        <v/>
      </c>
      <c r="AF332" s="1062" t="str">
        <f>IF(A332=AF16,D332,"")</f>
        <v/>
      </c>
      <c r="AG332" s="1081" t="str">
        <f>IF(A332=AF16,C332,"")</f>
        <v/>
      </c>
      <c r="AH332" s="1082" t="str">
        <f>IF(ISTEXT(AF332),AF332,(AF332/AF22)*AH22)</f>
        <v/>
      </c>
      <c r="AI332" s="1062" t="str">
        <f>IF(A332=AI16,D332,"")</f>
        <v/>
      </c>
      <c r="AJ332" s="1083" t="str">
        <f>IF(A332=AI16,C332,"")</f>
        <v/>
      </c>
      <c r="AK332" s="1084" t="str">
        <f>IF(ISTEXT(AI332),AI332,(AI332/AI22)*AK22)</f>
        <v/>
      </c>
      <c r="AL332" s="1062" t="str">
        <f>IF(A332=AL16,D332,"")</f>
        <v/>
      </c>
      <c r="AM332" s="1085" t="str">
        <f>IF(A332=AL16,C332,"")</f>
        <v/>
      </c>
      <c r="AN332" s="1086" t="str">
        <f>IF(ISTEXT(AL332),AL332,(AL332/AL22)*AN22)</f>
        <v/>
      </c>
      <c r="AO332" s="1062" t="str">
        <f>IF(A332=AO16,D332,"")</f>
        <v/>
      </c>
      <c r="AP332" s="1087" t="str">
        <f>IF(A332=AO16,C332,"")</f>
        <v/>
      </c>
      <c r="AQ332" s="1088" t="str">
        <f>IF(ISTEXT(AO332),AO332,(AO332/AO22)*AQ22)</f>
        <v/>
      </c>
      <c r="AR332" s="1062" t="str">
        <f>IF(A332=AR16,D332,"")</f>
        <v/>
      </c>
      <c r="AS332" s="1089" t="str">
        <f>IF(A332=AR16,C332,"")</f>
        <v/>
      </c>
      <c r="AT332" s="1090" t="str">
        <f>IF(ISTEXT(AR332),AR332,(AR332/AR22)*AT22)</f>
        <v/>
      </c>
      <c r="AU332" s="1062" t="str">
        <f>IF(A332=AU16,D332,"")</f>
        <v/>
      </c>
      <c r="AV332" s="1091" t="str">
        <f>IF(A332=AU16,C332,"")</f>
        <v/>
      </c>
      <c r="AW332" s="1092" t="str">
        <f>IF(ISTEXT(AU332),AU332,(AU332/AU22)*AW22)</f>
        <v/>
      </c>
    </row>
    <row r="333" spans="1:49" ht="18.75">
      <c r="A333" s="1058"/>
      <c r="B333" s="1352"/>
      <c r="C333" s="1409"/>
      <c r="D333" s="1410"/>
      <c r="E333" s="1062" t="str">
        <f>IF(A333=E16,D333,"")</f>
        <v/>
      </c>
      <c r="F333" s="1063" t="str">
        <f>IF(A333=E16,C333,"")</f>
        <v/>
      </c>
      <c r="G333" s="1064" t="str">
        <f>IF(ISTEXT(E333),E333,(E333/E22)*G22)</f>
        <v/>
      </c>
      <c r="H333" s="1062" t="str">
        <f>IF(A333=H16,D333,"")</f>
        <v/>
      </c>
      <c r="I333" s="1065" t="str">
        <f>IF(A333=H16,C333,"")</f>
        <v/>
      </c>
      <c r="J333" s="1066" t="str">
        <f>IF(ISTEXT(H333),H333,(H333/H22)*J22)</f>
        <v/>
      </c>
      <c r="K333" s="1062" t="str">
        <f>IF(A333=K16,D333,"")</f>
        <v/>
      </c>
      <c r="L333" s="1067" t="str">
        <f>IF(A333=K16,C333,"")</f>
        <v/>
      </c>
      <c r="M333" s="1068" t="str">
        <f>IF(ISTEXT(K333),K333,(K333/K22)*M22)</f>
        <v/>
      </c>
      <c r="N333" s="1062" t="str">
        <f>IF(A333=N16,D333,"")</f>
        <v/>
      </c>
      <c r="O333" s="1069" t="str">
        <f>IF(A333=N16,C333,"")</f>
        <v/>
      </c>
      <c r="P333" s="1070" t="str">
        <f>IF(ISTEXT(N333),N333,(N333/N22)*P22)</f>
        <v/>
      </c>
      <c r="Q333" s="1062" t="str">
        <f>IF(A333=Q16,D333,"")</f>
        <v/>
      </c>
      <c r="R333" s="1071" t="str">
        <f>IF(A333=Q16,C333,"")</f>
        <v/>
      </c>
      <c r="S333" s="1072" t="str">
        <f>IF(ISTEXT(Q333),Q333,(Q333/Q22)*S22)</f>
        <v/>
      </c>
      <c r="T333" s="1062" t="str">
        <f>IF(A333=T16,D333,"")</f>
        <v/>
      </c>
      <c r="U333" s="1073" t="str">
        <f>IF(A333=T16,C333,"")</f>
        <v/>
      </c>
      <c r="V333" s="1074" t="str">
        <f>IF(ISTEXT(T333),T333,(T333/T22)*V22)</f>
        <v/>
      </c>
      <c r="W333" s="1062" t="str">
        <f>IF(A333=W16,D333,"")</f>
        <v/>
      </c>
      <c r="X333" s="1075" t="str">
        <f>IF(A333=W16,C333,"")</f>
        <v/>
      </c>
      <c r="Y333" s="1076" t="str">
        <f>IF(ISTEXT(W333),W333,(W333/W22)*Y22)</f>
        <v/>
      </c>
      <c r="Z333" s="1062" t="str">
        <f>IF(A333=Z16,D333,"")</f>
        <v/>
      </c>
      <c r="AA333" s="1077" t="str">
        <f>IF(A333=Z16,C333,"")</f>
        <v/>
      </c>
      <c r="AB333" s="1078" t="str">
        <f>IF(ISTEXT(Z333),Z333,(Z333/Z22)*AB22)</f>
        <v/>
      </c>
      <c r="AC333" s="1062" t="str">
        <f>IF(A333=AC16,D333,"")</f>
        <v/>
      </c>
      <c r="AD333" s="1079" t="str">
        <f>IF(A333=AC16,C333,"")</f>
        <v/>
      </c>
      <c r="AE333" s="1080" t="str">
        <f>IF(ISTEXT(AC333),AC333,(AC333/AC22)*AE22)</f>
        <v/>
      </c>
      <c r="AF333" s="1062" t="str">
        <f>IF(A333=AF16,D333,"")</f>
        <v/>
      </c>
      <c r="AG333" s="1081" t="str">
        <f>IF(A333=AF16,C333,"")</f>
        <v/>
      </c>
      <c r="AH333" s="1082" t="str">
        <f>IF(ISTEXT(AF333),AF333,(AF333/AF22)*AH22)</f>
        <v/>
      </c>
      <c r="AI333" s="1062" t="str">
        <f>IF(A333=AI16,D333,"")</f>
        <v/>
      </c>
      <c r="AJ333" s="1083" t="str">
        <f>IF(A333=AI16,C333,"")</f>
        <v/>
      </c>
      <c r="AK333" s="1084" t="str">
        <f>IF(ISTEXT(AI333),AI333,(AI333/AI22)*AK22)</f>
        <v/>
      </c>
      <c r="AL333" s="1062" t="str">
        <f>IF(A333=AL16,D333,"")</f>
        <v/>
      </c>
      <c r="AM333" s="1085" t="str">
        <f>IF(A333=AL16,C333,"")</f>
        <v/>
      </c>
      <c r="AN333" s="1086" t="str">
        <f>IF(ISTEXT(AL333),AL333,(AL333/AL22)*AN22)</f>
        <v/>
      </c>
      <c r="AO333" s="1062" t="str">
        <f>IF(A333=AO16,D333,"")</f>
        <v/>
      </c>
      <c r="AP333" s="1087" t="str">
        <f>IF(A333=AO16,C333,"")</f>
        <v/>
      </c>
      <c r="AQ333" s="1088" t="str">
        <f>IF(ISTEXT(AO333),AO333,(AO333/AO22)*AQ22)</f>
        <v/>
      </c>
      <c r="AR333" s="1062" t="str">
        <f>IF(A333=AR16,D333,"")</f>
        <v/>
      </c>
      <c r="AS333" s="1089" t="str">
        <f>IF(A333=AR16,C333,"")</f>
        <v/>
      </c>
      <c r="AT333" s="1090" t="str">
        <f>IF(ISTEXT(AR333),AR333,(AR333/AR22)*AT22)</f>
        <v/>
      </c>
      <c r="AU333" s="1062" t="str">
        <f>IF(A333=AU16,D333,"")</f>
        <v/>
      </c>
      <c r="AV333" s="1091" t="str">
        <f>IF(A333=AU16,C333,"")</f>
        <v/>
      </c>
      <c r="AW333" s="1092" t="str">
        <f>IF(ISTEXT(AU333),AU333,(AU333/AU22)*AW22)</f>
        <v/>
      </c>
    </row>
    <row r="334" spans="1:49" ht="18.75">
      <c r="A334" s="1058"/>
      <c r="B334" s="1352"/>
      <c r="C334" s="1409"/>
      <c r="D334" s="1410"/>
      <c r="E334" s="1062" t="str">
        <f>IF(A334=E16,D334,"")</f>
        <v/>
      </c>
      <c r="F334" s="1063" t="str">
        <f>IF(A334=E16,C334,"")</f>
        <v/>
      </c>
      <c r="G334" s="1064" t="str">
        <f>IF(ISTEXT(E334),E334,(E334/E22)*G22)</f>
        <v/>
      </c>
      <c r="H334" s="1062" t="str">
        <f>IF(A334=H16,D334,"")</f>
        <v/>
      </c>
      <c r="I334" s="1065" t="str">
        <f>IF(A334=H16,C334,"")</f>
        <v/>
      </c>
      <c r="J334" s="1066" t="str">
        <f>IF(ISTEXT(H334),H334,(H334/H22)*J22)</f>
        <v/>
      </c>
      <c r="K334" s="1062" t="str">
        <f>IF(A334=K16,D334,"")</f>
        <v/>
      </c>
      <c r="L334" s="1067" t="str">
        <f>IF(A334=K16,C334,"")</f>
        <v/>
      </c>
      <c r="M334" s="1068" t="str">
        <f>IF(ISTEXT(K334),K334,(K334/K22)*M22)</f>
        <v/>
      </c>
      <c r="N334" s="1062" t="str">
        <f>IF(A334=N16,D334,"")</f>
        <v/>
      </c>
      <c r="O334" s="1069" t="str">
        <f>IF(A334=N16,C334,"")</f>
        <v/>
      </c>
      <c r="P334" s="1070" t="str">
        <f>IF(ISTEXT(N334),N334,(N334/N22)*P22)</f>
        <v/>
      </c>
      <c r="Q334" s="1062" t="str">
        <f>IF(A334=Q16,D334,"")</f>
        <v/>
      </c>
      <c r="R334" s="1071" t="str">
        <f>IF(A334=Q16,C334,"")</f>
        <v/>
      </c>
      <c r="S334" s="1072" t="str">
        <f>IF(ISTEXT(Q334),Q334,(Q334/Q22)*S22)</f>
        <v/>
      </c>
      <c r="T334" s="1062" t="str">
        <f>IF(A334=T16,D334,"")</f>
        <v/>
      </c>
      <c r="U334" s="1073" t="str">
        <f>IF(A334=T16,C334,"")</f>
        <v/>
      </c>
      <c r="V334" s="1074" t="str">
        <f>IF(ISTEXT(T334),T334,(T334/T22)*V22)</f>
        <v/>
      </c>
      <c r="W334" s="1062" t="str">
        <f>IF(A334=W16,D334,"")</f>
        <v/>
      </c>
      <c r="X334" s="1075" t="str">
        <f>IF(A334=W16,C334,"")</f>
        <v/>
      </c>
      <c r="Y334" s="1076" t="str">
        <f>IF(ISTEXT(W334),W334,(W334/W22)*Y22)</f>
        <v/>
      </c>
      <c r="Z334" s="1062" t="str">
        <f>IF(A334=Z16,D334,"")</f>
        <v/>
      </c>
      <c r="AA334" s="1077" t="str">
        <f>IF(A334=Z16,C334,"")</f>
        <v/>
      </c>
      <c r="AB334" s="1078" t="str">
        <f>IF(ISTEXT(Z334),Z334,(Z334/Z22)*AB22)</f>
        <v/>
      </c>
      <c r="AC334" s="1062" t="str">
        <f>IF(A334=AC16,D334,"")</f>
        <v/>
      </c>
      <c r="AD334" s="1079" t="str">
        <f>IF(A334=AC16,C334,"")</f>
        <v/>
      </c>
      <c r="AE334" s="1080" t="str">
        <f>IF(ISTEXT(AC334),AC334,(AC334/AC22)*AE22)</f>
        <v/>
      </c>
      <c r="AF334" s="1062" t="str">
        <f>IF(A334=AF16,D334,"")</f>
        <v/>
      </c>
      <c r="AG334" s="1081" t="str">
        <f>IF(A334=AF16,C334,"")</f>
        <v/>
      </c>
      <c r="AH334" s="1082" t="str">
        <f>IF(ISTEXT(AF334),AF334,(AF334/AF22)*AH22)</f>
        <v/>
      </c>
      <c r="AI334" s="1062" t="str">
        <f>IF(A334=AI16,D334,"")</f>
        <v/>
      </c>
      <c r="AJ334" s="1083" t="str">
        <f>IF(A334=AI16,C334,"")</f>
        <v/>
      </c>
      <c r="AK334" s="1084" t="str">
        <f>IF(ISTEXT(AI334),AI334,(AI334/AI22)*AK22)</f>
        <v/>
      </c>
      <c r="AL334" s="1062" t="str">
        <f>IF(A334=AL16,D334,"")</f>
        <v/>
      </c>
      <c r="AM334" s="1085" t="str">
        <f>IF(A334=AL16,C334,"")</f>
        <v/>
      </c>
      <c r="AN334" s="1086" t="str">
        <f>IF(ISTEXT(AL334),AL334,(AL334/AL22)*AN22)</f>
        <v/>
      </c>
      <c r="AO334" s="1062" t="str">
        <f>IF(A334=AO16,D334,"")</f>
        <v/>
      </c>
      <c r="AP334" s="1087" t="str">
        <f>IF(A334=AO16,C334,"")</f>
        <v/>
      </c>
      <c r="AQ334" s="1088" t="str">
        <f>IF(ISTEXT(AO334),AO334,(AO334/AO22)*AQ22)</f>
        <v/>
      </c>
      <c r="AR334" s="1062" t="str">
        <f>IF(A334=AR16,D334,"")</f>
        <v/>
      </c>
      <c r="AS334" s="1089" t="str">
        <f>IF(A334=AR16,C334,"")</f>
        <v/>
      </c>
      <c r="AT334" s="1090" t="str">
        <f>IF(ISTEXT(AR334),AR334,(AR334/AR22)*AT22)</f>
        <v/>
      </c>
      <c r="AU334" s="1062" t="str">
        <f>IF(A334=AU16,D334,"")</f>
        <v/>
      </c>
      <c r="AV334" s="1091" t="str">
        <f>IF(A334=AU16,C334,"")</f>
        <v/>
      </c>
      <c r="AW334" s="1092" t="str">
        <f>IF(ISTEXT(AU334),AU334,(AU334/AU22)*AW22)</f>
        <v/>
      </c>
    </row>
    <row r="335" spans="1:49" ht="18.75">
      <c r="A335" s="1058"/>
      <c r="B335" s="1352"/>
      <c r="C335" s="1409"/>
      <c r="D335" s="1410"/>
      <c r="E335" s="1062" t="str">
        <f>IF(A335=E16,D335,"")</f>
        <v/>
      </c>
      <c r="F335" s="1063" t="str">
        <f>IF(A335=E16,C335,"")</f>
        <v/>
      </c>
      <c r="G335" s="1064" t="str">
        <f>IF(ISTEXT(E335),E335,(E335/E22)*G22)</f>
        <v/>
      </c>
      <c r="H335" s="1062" t="str">
        <f>IF(A335=H16,D335,"")</f>
        <v/>
      </c>
      <c r="I335" s="1065" t="str">
        <f>IF(A335=H16,C335,"")</f>
        <v/>
      </c>
      <c r="J335" s="1066" t="str">
        <f>IF(ISTEXT(H335),H335,(H335/H22)*J22)</f>
        <v/>
      </c>
      <c r="K335" s="1062" t="str">
        <f>IF(A335=K16,D335,"")</f>
        <v/>
      </c>
      <c r="L335" s="1067" t="str">
        <f>IF(A335=K16,C335,"")</f>
        <v/>
      </c>
      <c r="M335" s="1068" t="str">
        <f>IF(ISTEXT(K335),K335,(K335/K22)*M22)</f>
        <v/>
      </c>
      <c r="N335" s="1062" t="str">
        <f>IF(A335=N16,D335,"")</f>
        <v/>
      </c>
      <c r="O335" s="1069" t="str">
        <f>IF(A335=N16,C335,"")</f>
        <v/>
      </c>
      <c r="P335" s="1070" t="str">
        <f>IF(ISTEXT(N335),N335,(N335/N22)*P22)</f>
        <v/>
      </c>
      <c r="Q335" s="1062" t="str">
        <f>IF(A335=Q16,D335,"")</f>
        <v/>
      </c>
      <c r="R335" s="1071" t="str">
        <f>IF(A335=Q16,C335,"")</f>
        <v/>
      </c>
      <c r="S335" s="1072" t="str">
        <f>IF(ISTEXT(Q335),Q335,(Q335/Q22)*S22)</f>
        <v/>
      </c>
      <c r="T335" s="1062" t="str">
        <f>IF(A335=T16,D335,"")</f>
        <v/>
      </c>
      <c r="U335" s="1073" t="str">
        <f>IF(A335=T16,C335,"")</f>
        <v/>
      </c>
      <c r="V335" s="1074" t="str">
        <f>IF(ISTEXT(T335),T335,(T335/T22)*V22)</f>
        <v/>
      </c>
      <c r="W335" s="1062" t="str">
        <f>IF(A335=W16,D335,"")</f>
        <v/>
      </c>
      <c r="X335" s="1075" t="str">
        <f>IF(A335=W16,C335,"")</f>
        <v/>
      </c>
      <c r="Y335" s="1076" t="str">
        <f>IF(ISTEXT(W335),W335,(W335/W22)*Y22)</f>
        <v/>
      </c>
      <c r="Z335" s="1062" t="str">
        <f>IF(A335=Z16,D335,"")</f>
        <v/>
      </c>
      <c r="AA335" s="1077" t="str">
        <f>IF(A335=Z16,C335,"")</f>
        <v/>
      </c>
      <c r="AB335" s="1078" t="str">
        <f>IF(ISTEXT(Z335),Z335,(Z335/Z22)*AB22)</f>
        <v/>
      </c>
      <c r="AC335" s="1062" t="str">
        <f>IF(A335=AC16,D335,"")</f>
        <v/>
      </c>
      <c r="AD335" s="1079" t="str">
        <f>IF(A335=AC16,C335,"")</f>
        <v/>
      </c>
      <c r="AE335" s="1080" t="str">
        <f>IF(ISTEXT(AC335),AC335,(AC335/AC22)*AE22)</f>
        <v/>
      </c>
      <c r="AF335" s="1062" t="str">
        <f>IF(A335=AF16,D335,"")</f>
        <v/>
      </c>
      <c r="AG335" s="1081" t="str">
        <f>IF(A335=AF16,C335,"")</f>
        <v/>
      </c>
      <c r="AH335" s="1082" t="str">
        <f>IF(ISTEXT(AF335),AF335,(AF335/AF22)*AH22)</f>
        <v/>
      </c>
      <c r="AI335" s="1062" t="str">
        <f>IF(A335=AI16,D335,"")</f>
        <v/>
      </c>
      <c r="AJ335" s="1083" t="str">
        <f>IF(A335=AI16,C335,"")</f>
        <v/>
      </c>
      <c r="AK335" s="1084" t="str">
        <f>IF(ISTEXT(AI335),AI335,(AI335/AI22)*AK22)</f>
        <v/>
      </c>
      <c r="AL335" s="1062" t="str">
        <f>IF(A335=AL16,D335,"")</f>
        <v/>
      </c>
      <c r="AM335" s="1085" t="str">
        <f>IF(A335=AL16,C335,"")</f>
        <v/>
      </c>
      <c r="AN335" s="1086" t="str">
        <f>IF(ISTEXT(AL335),AL335,(AL335/AL22)*AN22)</f>
        <v/>
      </c>
      <c r="AO335" s="1062" t="str">
        <f>IF(A335=AO16,D335,"")</f>
        <v/>
      </c>
      <c r="AP335" s="1087" t="str">
        <f>IF(A335=AO16,C335,"")</f>
        <v/>
      </c>
      <c r="AQ335" s="1088" t="str">
        <f>IF(ISTEXT(AO335),AO335,(AO335/AO22)*AQ22)</f>
        <v/>
      </c>
      <c r="AR335" s="1062" t="str">
        <f>IF(A335=AR16,D335,"")</f>
        <v/>
      </c>
      <c r="AS335" s="1089" t="str">
        <f>IF(A335=AR16,C335,"")</f>
        <v/>
      </c>
      <c r="AT335" s="1090" t="str">
        <f>IF(ISTEXT(AR335),AR335,(AR335/AR22)*AT22)</f>
        <v/>
      </c>
      <c r="AU335" s="1062" t="str">
        <f>IF(A335=AU16,D335,"")</f>
        <v/>
      </c>
      <c r="AV335" s="1091" t="str">
        <f>IF(A335=AU16,C335,"")</f>
        <v/>
      </c>
      <c r="AW335" s="1092" t="str">
        <f>IF(ISTEXT(AU335),AU335,(AU335/AU22)*AW22)</f>
        <v/>
      </c>
    </row>
    <row r="336" spans="1:49" ht="18.75">
      <c r="A336" s="1058"/>
      <c r="B336" s="1352"/>
      <c r="C336" s="1409"/>
      <c r="D336" s="1410"/>
      <c r="E336" s="1062" t="str">
        <f>IF(A336=E16,D336,"")</f>
        <v/>
      </c>
      <c r="F336" s="1063" t="str">
        <f>IF(A336=E16,C336,"")</f>
        <v/>
      </c>
      <c r="G336" s="1064" t="str">
        <f>IF(ISTEXT(E336),E336,(E336/E22)*G22)</f>
        <v/>
      </c>
      <c r="H336" s="1062" t="str">
        <f>IF(A336=H16,D336,"")</f>
        <v/>
      </c>
      <c r="I336" s="1065" t="str">
        <f>IF(A336=H16,C336,"")</f>
        <v/>
      </c>
      <c r="J336" s="1066" t="str">
        <f>IF(ISTEXT(H336),H336,(H336/H22)*J22)</f>
        <v/>
      </c>
      <c r="K336" s="1062" t="str">
        <f>IF(A336=K16,D336,"")</f>
        <v/>
      </c>
      <c r="L336" s="1067" t="str">
        <f>IF(A336=K16,C336,"")</f>
        <v/>
      </c>
      <c r="M336" s="1068" t="str">
        <f>IF(ISTEXT(K336),K336,(K336/K22)*M22)</f>
        <v/>
      </c>
      <c r="N336" s="1062" t="str">
        <f>IF(A336=N16,D336,"")</f>
        <v/>
      </c>
      <c r="O336" s="1069" t="str">
        <f>IF(A336=N16,C336,"")</f>
        <v/>
      </c>
      <c r="P336" s="1070" t="str">
        <f>IF(ISTEXT(N336),N336,(N336/N22)*P22)</f>
        <v/>
      </c>
      <c r="Q336" s="1062" t="str">
        <f>IF(A336=Q16,D336,"")</f>
        <v/>
      </c>
      <c r="R336" s="1071" t="str">
        <f>IF(A336=Q16,C336,"")</f>
        <v/>
      </c>
      <c r="S336" s="1072" t="str">
        <f>IF(ISTEXT(Q336),Q336,(Q336/Q22)*S22)</f>
        <v/>
      </c>
      <c r="T336" s="1062" t="str">
        <f>IF(A336=T16,D336,"")</f>
        <v/>
      </c>
      <c r="U336" s="1073" t="str">
        <f>IF(A336=T16,C336,"")</f>
        <v/>
      </c>
      <c r="V336" s="1074" t="str">
        <f>IF(ISTEXT(T336),T336,(T336/T22)*V22)</f>
        <v/>
      </c>
      <c r="W336" s="1062" t="str">
        <f>IF(A336=W16,D336,"")</f>
        <v/>
      </c>
      <c r="X336" s="1075" t="str">
        <f>IF(A336=W16,C336,"")</f>
        <v/>
      </c>
      <c r="Y336" s="1076" t="str">
        <f>IF(ISTEXT(W336),W336,(W336/W22)*Y22)</f>
        <v/>
      </c>
      <c r="Z336" s="1062" t="str">
        <f>IF(A336=Z16,D336,"")</f>
        <v/>
      </c>
      <c r="AA336" s="1077" t="str">
        <f>IF(A336=Z16,C336,"")</f>
        <v/>
      </c>
      <c r="AB336" s="1078" t="str">
        <f>IF(ISTEXT(Z336),Z336,(Z336/Z22)*AB22)</f>
        <v/>
      </c>
      <c r="AC336" s="1062" t="str">
        <f>IF(A336=AC16,D336,"")</f>
        <v/>
      </c>
      <c r="AD336" s="1079" t="str">
        <f>IF(A336=AC16,C336,"")</f>
        <v/>
      </c>
      <c r="AE336" s="1080" t="str">
        <f>IF(ISTEXT(AC336),AC336,(AC336/AC22)*AE22)</f>
        <v/>
      </c>
      <c r="AF336" s="1062" t="str">
        <f>IF(A336=AF16,D336,"")</f>
        <v/>
      </c>
      <c r="AG336" s="1081" t="str">
        <f>IF(A336=AF16,C336,"")</f>
        <v/>
      </c>
      <c r="AH336" s="1082" t="str">
        <f>IF(ISTEXT(AF336),AF336,(AF336/AF22)*AH22)</f>
        <v/>
      </c>
      <c r="AI336" s="1062" t="str">
        <f>IF(A336=AI16,D336,"")</f>
        <v/>
      </c>
      <c r="AJ336" s="1083" t="str">
        <f>IF(A336=AI16,C336,"")</f>
        <v/>
      </c>
      <c r="AK336" s="1084" t="str">
        <f>IF(ISTEXT(AI336),AI336,(AI336/AI22)*AK22)</f>
        <v/>
      </c>
      <c r="AL336" s="1062" t="str">
        <f>IF(A336=AL16,D336,"")</f>
        <v/>
      </c>
      <c r="AM336" s="1085" t="str">
        <f>IF(A336=AL16,C336,"")</f>
        <v/>
      </c>
      <c r="AN336" s="1086" t="str">
        <f>IF(ISTEXT(AL336),AL336,(AL336/AL22)*AN22)</f>
        <v/>
      </c>
      <c r="AO336" s="1062" t="str">
        <f>IF(A336=AO16,D336,"")</f>
        <v/>
      </c>
      <c r="AP336" s="1087" t="str">
        <f>IF(A336=AO16,C336,"")</f>
        <v/>
      </c>
      <c r="AQ336" s="1088" t="str">
        <f>IF(ISTEXT(AO336),AO336,(AO336/AO22)*AQ22)</f>
        <v/>
      </c>
      <c r="AR336" s="1062" t="str">
        <f>IF(A336=AR16,D336,"")</f>
        <v/>
      </c>
      <c r="AS336" s="1089" t="str">
        <f>IF(A336=AR16,C336,"")</f>
        <v/>
      </c>
      <c r="AT336" s="1090" t="str">
        <f>IF(ISTEXT(AR336),AR336,(AR336/AR22)*AT22)</f>
        <v/>
      </c>
      <c r="AU336" s="1062" t="str">
        <f>IF(A336=AU16,D336,"")</f>
        <v/>
      </c>
      <c r="AV336" s="1091" t="str">
        <f>IF(A336=AU16,C336,"")</f>
        <v/>
      </c>
      <c r="AW336" s="1092" t="str">
        <f>IF(ISTEXT(AU336),AU336,(AU336/AU22)*AW22)</f>
        <v/>
      </c>
    </row>
    <row r="337" spans="1:49" ht="18.75">
      <c r="A337" s="1058"/>
      <c r="B337" s="1352"/>
      <c r="C337" s="1409"/>
      <c r="D337" s="1410"/>
      <c r="E337" s="1062" t="str">
        <f>IF(A337=E16,D337,"")</f>
        <v/>
      </c>
      <c r="F337" s="1063" t="str">
        <f>IF(A337=E16,C337,"")</f>
        <v/>
      </c>
      <c r="G337" s="1064" t="str">
        <f>IF(ISTEXT(E337),E337,(E337/E22)*G22)</f>
        <v/>
      </c>
      <c r="H337" s="1062" t="str">
        <f>IF(A337=H16,D337,"")</f>
        <v/>
      </c>
      <c r="I337" s="1065" t="str">
        <f>IF(A337=H16,C337,"")</f>
        <v/>
      </c>
      <c r="J337" s="1066" t="str">
        <f>IF(ISTEXT(H337),H337,(H337/H22)*J22)</f>
        <v/>
      </c>
      <c r="K337" s="1062" t="str">
        <f>IF(A337=K16,D337,"")</f>
        <v/>
      </c>
      <c r="L337" s="1067" t="str">
        <f>IF(A337=K16,C337,"")</f>
        <v/>
      </c>
      <c r="M337" s="1068" t="str">
        <f>IF(ISTEXT(K337),K337,(K337/K22)*M22)</f>
        <v/>
      </c>
      <c r="N337" s="1062" t="str">
        <f>IF(A337=N16,D337,"")</f>
        <v/>
      </c>
      <c r="O337" s="1069" t="str">
        <f>IF(A337=N16,C337,"")</f>
        <v/>
      </c>
      <c r="P337" s="1070" t="str">
        <f>IF(ISTEXT(N337),N337,(N337/N22)*P22)</f>
        <v/>
      </c>
      <c r="Q337" s="1062" t="str">
        <f>IF(A337=Q16,D337,"")</f>
        <v/>
      </c>
      <c r="R337" s="1071" t="str">
        <f>IF(A337=Q16,C337,"")</f>
        <v/>
      </c>
      <c r="S337" s="1072" t="str">
        <f>IF(ISTEXT(Q337),Q337,(Q337/Q22)*S22)</f>
        <v/>
      </c>
      <c r="T337" s="1062" t="str">
        <f>IF(A337=T16,D337,"")</f>
        <v/>
      </c>
      <c r="U337" s="1073" t="str">
        <f>IF(A337=T16,C337,"")</f>
        <v/>
      </c>
      <c r="V337" s="1074" t="str">
        <f>IF(ISTEXT(T337),T337,(T337/T22)*V22)</f>
        <v/>
      </c>
      <c r="W337" s="1062" t="str">
        <f>IF(A337=W16,D337,"")</f>
        <v/>
      </c>
      <c r="X337" s="1075" t="str">
        <f>IF(A337=W16,C337,"")</f>
        <v/>
      </c>
      <c r="Y337" s="1076" t="str">
        <f>IF(ISTEXT(W337),W337,(W337/W22)*Y22)</f>
        <v/>
      </c>
      <c r="Z337" s="1062" t="str">
        <f>IF(A337=Z16,D337,"")</f>
        <v/>
      </c>
      <c r="AA337" s="1077" t="str">
        <f>IF(A337=Z16,C337,"")</f>
        <v/>
      </c>
      <c r="AB337" s="1078" t="str">
        <f>IF(ISTEXT(Z337),Z337,(Z337/Z22)*AB22)</f>
        <v/>
      </c>
      <c r="AC337" s="1062" t="str">
        <f>IF(A337=AC16,D337,"")</f>
        <v/>
      </c>
      <c r="AD337" s="1079" t="str">
        <f>IF(A337=AC16,C337,"")</f>
        <v/>
      </c>
      <c r="AE337" s="1080" t="str">
        <f>IF(ISTEXT(AC337),AC337,(AC337/AC22)*AE22)</f>
        <v/>
      </c>
      <c r="AF337" s="1062" t="str">
        <f>IF(A337=AF16,D337,"")</f>
        <v/>
      </c>
      <c r="AG337" s="1081" t="str">
        <f>IF(A337=AF16,C337,"")</f>
        <v/>
      </c>
      <c r="AH337" s="1082" t="str">
        <f>IF(ISTEXT(AF337),AF337,(AF337/AF22)*AH22)</f>
        <v/>
      </c>
      <c r="AI337" s="1062" t="str">
        <f>IF(A337=AI16,D337,"")</f>
        <v/>
      </c>
      <c r="AJ337" s="1083" t="str">
        <f>IF(A337=AI16,C337,"")</f>
        <v/>
      </c>
      <c r="AK337" s="1084" t="str">
        <f>IF(ISTEXT(AI337),AI337,(AI337/AI22)*AK22)</f>
        <v/>
      </c>
      <c r="AL337" s="1062" t="str">
        <f>IF(A337=AL16,D337,"")</f>
        <v/>
      </c>
      <c r="AM337" s="1085" t="str">
        <f>IF(A337=AL16,C337,"")</f>
        <v/>
      </c>
      <c r="AN337" s="1086" t="str">
        <f>IF(ISTEXT(AL337),AL337,(AL337/AL22)*AN22)</f>
        <v/>
      </c>
      <c r="AO337" s="1062" t="str">
        <f>IF(A337=AO16,D337,"")</f>
        <v/>
      </c>
      <c r="AP337" s="1087" t="str">
        <f>IF(A337=AO16,C337,"")</f>
        <v/>
      </c>
      <c r="AQ337" s="1088" t="str">
        <f>IF(ISTEXT(AO337),AO337,(AO337/AO22)*AQ22)</f>
        <v/>
      </c>
      <c r="AR337" s="1062" t="str">
        <f>IF(A337=AR16,D337,"")</f>
        <v/>
      </c>
      <c r="AS337" s="1089" t="str">
        <f>IF(A337=AR16,C337,"")</f>
        <v/>
      </c>
      <c r="AT337" s="1090" t="str">
        <f>IF(ISTEXT(AR337),AR337,(AR337/AR22)*AT22)</f>
        <v/>
      </c>
      <c r="AU337" s="1062" t="str">
        <f>IF(A337=AU16,D337,"")</f>
        <v/>
      </c>
      <c r="AV337" s="1091" t="str">
        <f>IF(A337=AU16,C337,"")</f>
        <v/>
      </c>
      <c r="AW337" s="1092" t="str">
        <f>IF(ISTEXT(AU337),AU337,(AU337/AU22)*AW22)</f>
        <v/>
      </c>
    </row>
    <row r="338" spans="1:49" ht="18.75">
      <c r="A338" s="1058"/>
      <c r="B338" s="1352"/>
      <c r="C338" s="1409"/>
      <c r="D338" s="1410"/>
      <c r="E338" s="1062" t="str">
        <f>IF(A338=E16,D338,"")</f>
        <v/>
      </c>
      <c r="F338" s="1063" t="str">
        <f>IF(A338=E16,C338,"")</f>
        <v/>
      </c>
      <c r="G338" s="1064" t="str">
        <f>IF(ISTEXT(E338),E338,(E338/E22)*G22)</f>
        <v/>
      </c>
      <c r="H338" s="1062" t="str">
        <f>IF(A338=H16,D338,"")</f>
        <v/>
      </c>
      <c r="I338" s="1065" t="str">
        <f>IF(A338=H16,C338,"")</f>
        <v/>
      </c>
      <c r="J338" s="1066" t="str">
        <f>IF(ISTEXT(H338),H338,(H338/H22)*J22)</f>
        <v/>
      </c>
      <c r="K338" s="1062" t="str">
        <f>IF(A338=K16,D338,"")</f>
        <v/>
      </c>
      <c r="L338" s="1067" t="str">
        <f>IF(A338=K16,C338,"")</f>
        <v/>
      </c>
      <c r="M338" s="1068" t="str">
        <f>IF(ISTEXT(K338),K338,(K338/K22)*M22)</f>
        <v/>
      </c>
      <c r="N338" s="1062" t="str">
        <f>IF(A338=N16,D338,"")</f>
        <v/>
      </c>
      <c r="O338" s="1069" t="str">
        <f>IF(A338=N16,C338,"")</f>
        <v/>
      </c>
      <c r="P338" s="1070" t="str">
        <f>IF(ISTEXT(N338),N338,(N338/N22)*P22)</f>
        <v/>
      </c>
      <c r="Q338" s="1062" t="str">
        <f>IF(A338=Q16,D338,"")</f>
        <v/>
      </c>
      <c r="R338" s="1071" t="str">
        <f>IF(A338=Q16,C338,"")</f>
        <v/>
      </c>
      <c r="S338" s="1072" t="str">
        <f>IF(ISTEXT(Q338),Q338,(Q338/Q22)*S22)</f>
        <v/>
      </c>
      <c r="T338" s="1062" t="str">
        <f>IF(A338=T16,D338,"")</f>
        <v/>
      </c>
      <c r="U338" s="1073" t="str">
        <f>IF(A338=T16,C338,"")</f>
        <v/>
      </c>
      <c r="V338" s="1074" t="str">
        <f>IF(ISTEXT(T338),T338,(T338/T22)*V22)</f>
        <v/>
      </c>
      <c r="W338" s="1062" t="str">
        <f>IF(A338=W16,D338,"")</f>
        <v/>
      </c>
      <c r="X338" s="1075" t="str">
        <f>IF(A338=W16,C338,"")</f>
        <v/>
      </c>
      <c r="Y338" s="1076" t="str">
        <f>IF(ISTEXT(W338),W338,(W338/W22)*Y22)</f>
        <v/>
      </c>
      <c r="Z338" s="1062" t="str">
        <f>IF(A338=Z16,D338,"")</f>
        <v/>
      </c>
      <c r="AA338" s="1077" t="str">
        <f>IF(A338=Z16,C338,"")</f>
        <v/>
      </c>
      <c r="AB338" s="1078" t="str">
        <f>IF(ISTEXT(Z338),Z338,(Z338/Z22)*AB22)</f>
        <v/>
      </c>
      <c r="AC338" s="1062" t="str">
        <f>IF(A338=AC16,D338,"")</f>
        <v/>
      </c>
      <c r="AD338" s="1079" t="str">
        <f>IF(A338=AC16,C338,"")</f>
        <v/>
      </c>
      <c r="AE338" s="1080" t="str">
        <f>IF(ISTEXT(AC338),AC338,(AC338/AC22)*AE22)</f>
        <v/>
      </c>
      <c r="AF338" s="1062" t="str">
        <f>IF(A338=AF16,D338,"")</f>
        <v/>
      </c>
      <c r="AG338" s="1081" t="str">
        <f>IF(A338=AF16,C338,"")</f>
        <v/>
      </c>
      <c r="AH338" s="1082" t="str">
        <f>IF(ISTEXT(AF338),AF338,(AF338/AF22)*AH22)</f>
        <v/>
      </c>
      <c r="AI338" s="1062" t="str">
        <f>IF(A338=AI16,D338,"")</f>
        <v/>
      </c>
      <c r="AJ338" s="1083" t="str">
        <f>IF(A338=AI16,C338,"")</f>
        <v/>
      </c>
      <c r="AK338" s="1084" t="str">
        <f>IF(ISTEXT(AI338),AI338,(AI338/AI22)*AK22)</f>
        <v/>
      </c>
      <c r="AL338" s="1062" t="str">
        <f>IF(A338=AL16,D338,"")</f>
        <v/>
      </c>
      <c r="AM338" s="1085" t="str">
        <f>IF(A338=AL16,C338,"")</f>
        <v/>
      </c>
      <c r="AN338" s="1086" t="str">
        <f>IF(ISTEXT(AL338),AL338,(AL338/AL22)*AN22)</f>
        <v/>
      </c>
      <c r="AO338" s="1062" t="str">
        <f>IF(A338=AO16,D338,"")</f>
        <v/>
      </c>
      <c r="AP338" s="1087" t="str">
        <f>IF(A338=AO16,C338,"")</f>
        <v/>
      </c>
      <c r="AQ338" s="1088" t="str">
        <f>IF(ISTEXT(AO338),AO338,(AO338/AO22)*AQ22)</f>
        <v/>
      </c>
      <c r="AR338" s="1062" t="str">
        <f>IF(A338=AR16,D338,"")</f>
        <v/>
      </c>
      <c r="AS338" s="1089" t="str">
        <f>IF(A338=AR16,C338,"")</f>
        <v/>
      </c>
      <c r="AT338" s="1090" t="str">
        <f>IF(ISTEXT(AR338),AR338,(AR338/AR22)*AT22)</f>
        <v/>
      </c>
      <c r="AU338" s="1062" t="str">
        <f>IF(A338=AU16,D338,"")</f>
        <v/>
      </c>
      <c r="AV338" s="1091" t="str">
        <f>IF(A338=AU16,C338,"")</f>
        <v/>
      </c>
      <c r="AW338" s="1092" t="str">
        <f>IF(ISTEXT(AU338),AU338,(AU338/AU22)*AW22)</f>
        <v/>
      </c>
    </row>
    <row r="339" spans="1:49" ht="18.75">
      <c r="A339" s="1058"/>
      <c r="B339" s="1352"/>
      <c r="C339" s="1409"/>
      <c r="D339" s="1410"/>
      <c r="E339" s="1062" t="str">
        <f>IF(A339=E16,D339,"")</f>
        <v/>
      </c>
      <c r="F339" s="1063" t="str">
        <f>IF(A339=E16,C339,"")</f>
        <v/>
      </c>
      <c r="G339" s="1064" t="str">
        <f>IF(ISTEXT(E339),E339,(E339/E22)*G22)</f>
        <v/>
      </c>
      <c r="H339" s="1062" t="str">
        <f>IF(A339=H16,D339,"")</f>
        <v/>
      </c>
      <c r="I339" s="1065" t="str">
        <f>IF(A339=H16,C339,"")</f>
        <v/>
      </c>
      <c r="J339" s="1066" t="str">
        <f>IF(ISTEXT(H339),H339,(H339/H22)*J22)</f>
        <v/>
      </c>
      <c r="K339" s="1062" t="str">
        <f>IF(A339=K16,D339,"")</f>
        <v/>
      </c>
      <c r="L339" s="1067" t="str">
        <f>IF(A339=K16,C339,"")</f>
        <v/>
      </c>
      <c r="M339" s="1068" t="str">
        <f>IF(ISTEXT(K339),K339,(K339/K22)*M22)</f>
        <v/>
      </c>
      <c r="N339" s="1062" t="str">
        <f>IF(A339=N16,D339,"")</f>
        <v/>
      </c>
      <c r="O339" s="1069" t="str">
        <f>IF(A339=N16,C339,"")</f>
        <v/>
      </c>
      <c r="P339" s="1070" t="str">
        <f>IF(ISTEXT(N339),N339,(N339/N22)*P22)</f>
        <v/>
      </c>
      <c r="Q339" s="1062" t="str">
        <f>IF(A339=Q16,D339,"")</f>
        <v/>
      </c>
      <c r="R339" s="1071" t="str">
        <f>IF(A339=Q16,C339,"")</f>
        <v/>
      </c>
      <c r="S339" s="1072" t="str">
        <f>IF(ISTEXT(Q339),Q339,(Q339/Q22)*S22)</f>
        <v/>
      </c>
      <c r="T339" s="1062" t="str">
        <f>IF(A339=T16,D339,"")</f>
        <v/>
      </c>
      <c r="U339" s="1073" t="str">
        <f>IF(A339=T16,C339,"")</f>
        <v/>
      </c>
      <c r="V339" s="1074" t="str">
        <f>IF(ISTEXT(T339),T339,(T339/T22)*V22)</f>
        <v/>
      </c>
      <c r="W339" s="1062" t="str">
        <f>IF(A339=W16,D339,"")</f>
        <v/>
      </c>
      <c r="X339" s="1075" t="str">
        <f>IF(A339=W16,C339,"")</f>
        <v/>
      </c>
      <c r="Y339" s="1076" t="str">
        <f>IF(ISTEXT(W339),W339,(W339/W22)*Y22)</f>
        <v/>
      </c>
      <c r="Z339" s="1062" t="str">
        <f>IF(A339=Z16,D339,"")</f>
        <v/>
      </c>
      <c r="AA339" s="1077" t="str">
        <f>IF(A339=Z16,C339,"")</f>
        <v/>
      </c>
      <c r="AB339" s="1078" t="str">
        <f>IF(ISTEXT(Z339),Z339,(Z339/Z22)*AB22)</f>
        <v/>
      </c>
      <c r="AC339" s="1062" t="str">
        <f>IF(A339=AC16,D339,"")</f>
        <v/>
      </c>
      <c r="AD339" s="1079" t="str">
        <f>IF(A339=AC16,C339,"")</f>
        <v/>
      </c>
      <c r="AE339" s="1080" t="str">
        <f>IF(ISTEXT(AC339),AC339,(AC339/AC22)*AE22)</f>
        <v/>
      </c>
      <c r="AF339" s="1062" t="str">
        <f>IF(A339=AF16,D339,"")</f>
        <v/>
      </c>
      <c r="AG339" s="1081" t="str">
        <f>IF(A339=AF16,C339,"")</f>
        <v/>
      </c>
      <c r="AH339" s="1082" t="str">
        <f>IF(ISTEXT(AF339),AF339,(AF339/AF22)*AH22)</f>
        <v/>
      </c>
      <c r="AI339" s="1062" t="str">
        <f>IF(A339=AI16,D339,"")</f>
        <v/>
      </c>
      <c r="AJ339" s="1083" t="str">
        <f>IF(A339=AI16,C339,"")</f>
        <v/>
      </c>
      <c r="AK339" s="1084" t="str">
        <f>IF(ISTEXT(AI339),AI339,(AI339/AI22)*AK22)</f>
        <v/>
      </c>
      <c r="AL339" s="1062" t="str">
        <f>IF(A339=AL16,D339,"")</f>
        <v/>
      </c>
      <c r="AM339" s="1085" t="str">
        <f>IF(A339=AL16,C339,"")</f>
        <v/>
      </c>
      <c r="AN339" s="1086" t="str">
        <f>IF(ISTEXT(AL339),AL339,(AL339/AL22)*AN22)</f>
        <v/>
      </c>
      <c r="AO339" s="1062" t="str">
        <f>IF(A339=AO16,D339,"")</f>
        <v/>
      </c>
      <c r="AP339" s="1087" t="str">
        <f>IF(A339=AO16,C339,"")</f>
        <v/>
      </c>
      <c r="AQ339" s="1088" t="str">
        <f>IF(ISTEXT(AO339),AO339,(AO339/AO22)*AQ22)</f>
        <v/>
      </c>
      <c r="AR339" s="1062" t="str">
        <f>IF(A339=AR16,D339,"")</f>
        <v/>
      </c>
      <c r="AS339" s="1089" t="str">
        <f>IF(A339=AR16,C339,"")</f>
        <v/>
      </c>
      <c r="AT339" s="1090" t="str">
        <f>IF(ISTEXT(AR339),AR339,(AR339/AR22)*AT22)</f>
        <v/>
      </c>
      <c r="AU339" s="1062" t="str">
        <f>IF(A339=AU16,D339,"")</f>
        <v/>
      </c>
      <c r="AV339" s="1091" t="str">
        <f>IF(A339=AU16,C339,"")</f>
        <v/>
      </c>
      <c r="AW339" s="1092" t="str">
        <f>IF(ISTEXT(AU339),AU339,(AU339/AU22)*AW22)</f>
        <v/>
      </c>
    </row>
    <row r="340" spans="1:49" ht="18.75">
      <c r="A340" s="1058"/>
      <c r="B340" s="1352"/>
      <c r="C340" s="1409"/>
      <c r="D340" s="1410"/>
      <c r="E340" s="1062" t="str">
        <f>IF(A340=E16,D340,"")</f>
        <v/>
      </c>
      <c r="F340" s="1063" t="str">
        <f>IF(A340=E16,C340,"")</f>
        <v/>
      </c>
      <c r="G340" s="1064" t="str">
        <f>IF(ISTEXT(E340),E340,(E340/E22)*G22)</f>
        <v/>
      </c>
      <c r="H340" s="1062" t="str">
        <f>IF(A340=H16,D340,"")</f>
        <v/>
      </c>
      <c r="I340" s="1065" t="str">
        <f>IF(A340=H16,C340,"")</f>
        <v/>
      </c>
      <c r="J340" s="1066" t="str">
        <f>IF(ISTEXT(H340),H340,(H340/H22)*J22)</f>
        <v/>
      </c>
      <c r="K340" s="1062" t="str">
        <f>IF(A340=K16,D340,"")</f>
        <v/>
      </c>
      <c r="L340" s="1067" t="str">
        <f>IF(A340=K16,C340,"")</f>
        <v/>
      </c>
      <c r="M340" s="1068" t="str">
        <f>IF(ISTEXT(K340),K340,(K340/K22)*M22)</f>
        <v/>
      </c>
      <c r="N340" s="1062" t="str">
        <f>IF(A340=N16,D340,"")</f>
        <v/>
      </c>
      <c r="O340" s="1069" t="str">
        <f>IF(A340=N16,C340,"")</f>
        <v/>
      </c>
      <c r="P340" s="1070" t="str">
        <f>IF(ISTEXT(N340),N340,(N340/N22)*P22)</f>
        <v/>
      </c>
      <c r="Q340" s="1062" t="str">
        <f>IF(A340=Q16,D340,"")</f>
        <v/>
      </c>
      <c r="R340" s="1071" t="str">
        <f>IF(A340=Q16,C340,"")</f>
        <v/>
      </c>
      <c r="S340" s="1072" t="str">
        <f>IF(ISTEXT(Q340),Q340,(Q340/Q22)*S22)</f>
        <v/>
      </c>
      <c r="T340" s="1062" t="str">
        <f>IF(A340=T16,D340,"")</f>
        <v/>
      </c>
      <c r="U340" s="1073" t="str">
        <f>IF(A340=T16,C340,"")</f>
        <v/>
      </c>
      <c r="V340" s="1074" t="str">
        <f>IF(ISTEXT(T340),T340,(T340/T22)*V22)</f>
        <v/>
      </c>
      <c r="W340" s="1062" t="str">
        <f>IF(A340=W16,D340,"")</f>
        <v/>
      </c>
      <c r="X340" s="1075" t="str">
        <f>IF(A340=W16,C340,"")</f>
        <v/>
      </c>
      <c r="Y340" s="1076" t="str">
        <f>IF(ISTEXT(W340),W340,(W340/W22)*Y22)</f>
        <v/>
      </c>
      <c r="Z340" s="1062" t="str">
        <f>IF(A340=Z16,D340,"")</f>
        <v/>
      </c>
      <c r="AA340" s="1077" t="str">
        <f>IF(A340=Z16,C340,"")</f>
        <v/>
      </c>
      <c r="AB340" s="1078" t="str">
        <f>IF(ISTEXT(Z340),Z340,(Z340/Z22)*AB22)</f>
        <v/>
      </c>
      <c r="AC340" s="1062" t="str">
        <f>IF(A340=AC16,D340,"")</f>
        <v/>
      </c>
      <c r="AD340" s="1079" t="str">
        <f>IF(A340=AC16,C340,"")</f>
        <v/>
      </c>
      <c r="AE340" s="1080" t="str">
        <f>IF(ISTEXT(AC340),AC340,(AC340/AC22)*AE22)</f>
        <v/>
      </c>
      <c r="AF340" s="1062" t="str">
        <f>IF(A340=AF16,D340,"")</f>
        <v/>
      </c>
      <c r="AG340" s="1081" t="str">
        <f>IF(A340=AF16,C340,"")</f>
        <v/>
      </c>
      <c r="AH340" s="1082" t="str">
        <f>IF(ISTEXT(AF340),AF340,(AF340/AF22)*AH22)</f>
        <v/>
      </c>
      <c r="AI340" s="1062" t="str">
        <f>IF(A340=AI16,D340,"")</f>
        <v/>
      </c>
      <c r="AJ340" s="1083" t="str">
        <f>IF(A340=AI16,C340,"")</f>
        <v/>
      </c>
      <c r="AK340" s="1084" t="str">
        <f>IF(ISTEXT(AI340),AI340,(AI340/AI22)*AK22)</f>
        <v/>
      </c>
      <c r="AL340" s="1062" t="str">
        <f>IF(A340=AL16,D340,"")</f>
        <v/>
      </c>
      <c r="AM340" s="1085" t="str">
        <f>IF(A340=AL16,C340,"")</f>
        <v/>
      </c>
      <c r="AN340" s="1086" t="str">
        <f>IF(ISTEXT(AL340),AL340,(AL340/AL22)*AN22)</f>
        <v/>
      </c>
      <c r="AO340" s="1062" t="str">
        <f>IF(A340=AO16,D340,"")</f>
        <v/>
      </c>
      <c r="AP340" s="1087" t="str">
        <f>IF(A340=AO16,C340,"")</f>
        <v/>
      </c>
      <c r="AQ340" s="1088" t="str">
        <f>IF(ISTEXT(AO340),AO340,(AO340/AO22)*AQ22)</f>
        <v/>
      </c>
      <c r="AR340" s="1062" t="str">
        <f>IF(A340=AR16,D340,"")</f>
        <v/>
      </c>
      <c r="AS340" s="1089" t="str">
        <f>IF(A340=AR16,C340,"")</f>
        <v/>
      </c>
      <c r="AT340" s="1090" t="str">
        <f>IF(ISTEXT(AR340),AR340,(AR340/AR22)*AT22)</f>
        <v/>
      </c>
      <c r="AU340" s="1062" t="str">
        <f>IF(A340=AU16,D340,"")</f>
        <v/>
      </c>
      <c r="AV340" s="1091" t="str">
        <f>IF(A340=AU16,C340,"")</f>
        <v/>
      </c>
      <c r="AW340" s="1092" t="str">
        <f>IF(ISTEXT(AU340),AU340,(AU340/AU22)*AW22)</f>
        <v/>
      </c>
    </row>
    <row r="341" spans="1:49" ht="18.75">
      <c r="A341" s="1058"/>
      <c r="B341" s="1352"/>
      <c r="C341" s="1409"/>
      <c r="D341" s="1410"/>
      <c r="E341" s="1062" t="str">
        <f>IF(A341=E16,D341,"")</f>
        <v/>
      </c>
      <c r="F341" s="1063" t="str">
        <f>IF(A341=E16,C341,"")</f>
        <v/>
      </c>
      <c r="G341" s="1064" t="str">
        <f>IF(ISTEXT(E341),E341,(E341/E22)*G22)</f>
        <v/>
      </c>
      <c r="H341" s="1062" t="str">
        <f>IF(A341=H16,D341,"")</f>
        <v/>
      </c>
      <c r="I341" s="1065" t="str">
        <f>IF(A341=H16,C341,"")</f>
        <v/>
      </c>
      <c r="J341" s="1066" t="str">
        <f>IF(ISTEXT(H341),H341,(H341/H22)*J22)</f>
        <v/>
      </c>
      <c r="K341" s="1062" t="str">
        <f>IF(A341=K16,D341,"")</f>
        <v/>
      </c>
      <c r="L341" s="1067" t="str">
        <f>IF(A341=K16,C341,"")</f>
        <v/>
      </c>
      <c r="M341" s="1068" t="str">
        <f>IF(ISTEXT(K341),K341,(K341/K22)*M22)</f>
        <v/>
      </c>
      <c r="N341" s="1062" t="str">
        <f>IF(A341=N16,D341,"")</f>
        <v/>
      </c>
      <c r="O341" s="1069" t="str">
        <f>IF(A341=N16,C341,"")</f>
        <v/>
      </c>
      <c r="P341" s="1070" t="str">
        <f>IF(ISTEXT(N341),N341,(N341/N22)*P22)</f>
        <v/>
      </c>
      <c r="Q341" s="1062" t="str">
        <f>IF(A341=Q16,D341,"")</f>
        <v/>
      </c>
      <c r="R341" s="1071" t="str">
        <f>IF(A341=Q16,C341,"")</f>
        <v/>
      </c>
      <c r="S341" s="1072" t="str">
        <f>IF(ISTEXT(Q341),Q341,(Q341/Q22)*S22)</f>
        <v/>
      </c>
      <c r="T341" s="1062" t="str">
        <f>IF(A341=T16,D341,"")</f>
        <v/>
      </c>
      <c r="U341" s="1073" t="str">
        <f>IF(A341=T16,C341,"")</f>
        <v/>
      </c>
      <c r="V341" s="1074" t="str">
        <f>IF(ISTEXT(T341),T341,(T341/T22)*V22)</f>
        <v/>
      </c>
      <c r="W341" s="1062" t="str">
        <f>IF(A341=W16,D341,"")</f>
        <v/>
      </c>
      <c r="X341" s="1075" t="str">
        <f>IF(A341=W16,C341,"")</f>
        <v/>
      </c>
      <c r="Y341" s="1076" t="str">
        <f>IF(ISTEXT(W341),W341,(W341/W22)*Y22)</f>
        <v/>
      </c>
      <c r="Z341" s="1062" t="str">
        <f>IF(A341=Z16,D341,"")</f>
        <v/>
      </c>
      <c r="AA341" s="1077" t="str">
        <f>IF(A341=Z16,C341,"")</f>
        <v/>
      </c>
      <c r="AB341" s="1078" t="str">
        <f>IF(ISTEXT(Z341),Z341,(Z341/Z22)*AB22)</f>
        <v/>
      </c>
      <c r="AC341" s="1062" t="str">
        <f>IF(A341=AC16,D341,"")</f>
        <v/>
      </c>
      <c r="AD341" s="1079" t="str">
        <f>IF(A341=AC16,C341,"")</f>
        <v/>
      </c>
      <c r="AE341" s="1080" t="str">
        <f>IF(ISTEXT(AC341),AC341,(AC341/AC22)*AE22)</f>
        <v/>
      </c>
      <c r="AF341" s="1062" t="str">
        <f>IF(A341=AF16,D341,"")</f>
        <v/>
      </c>
      <c r="AG341" s="1081" t="str">
        <f>IF(A341=AF16,C341,"")</f>
        <v/>
      </c>
      <c r="AH341" s="1082" t="str">
        <f>IF(ISTEXT(AF341),AF341,(AF341/AF22)*AH22)</f>
        <v/>
      </c>
      <c r="AI341" s="1062" t="str">
        <f>IF(A341=AI16,D341,"")</f>
        <v/>
      </c>
      <c r="AJ341" s="1083" t="str">
        <f>IF(A341=AI16,C341,"")</f>
        <v/>
      </c>
      <c r="AK341" s="1084" t="str">
        <f>IF(ISTEXT(AI341),AI341,(AI341/AI22)*AK22)</f>
        <v/>
      </c>
      <c r="AL341" s="1062" t="str">
        <f>IF(A341=AL16,D341,"")</f>
        <v/>
      </c>
      <c r="AM341" s="1085" t="str">
        <f>IF(A341=AL16,C341,"")</f>
        <v/>
      </c>
      <c r="AN341" s="1086" t="str">
        <f>IF(ISTEXT(AL341),AL341,(AL341/AL22)*AN22)</f>
        <v/>
      </c>
      <c r="AO341" s="1062" t="str">
        <f>IF(A341=AO16,D341,"")</f>
        <v/>
      </c>
      <c r="AP341" s="1087" t="str">
        <f>IF(A341=AO16,C341,"")</f>
        <v/>
      </c>
      <c r="AQ341" s="1088" t="str">
        <f>IF(ISTEXT(AO341),AO341,(AO341/AO22)*AQ22)</f>
        <v/>
      </c>
      <c r="AR341" s="1062" t="str">
        <f>IF(A341=AR16,D341,"")</f>
        <v/>
      </c>
      <c r="AS341" s="1089" t="str">
        <f>IF(A341=AR16,C341,"")</f>
        <v/>
      </c>
      <c r="AT341" s="1090" t="str">
        <f>IF(ISTEXT(AR341),AR341,(AR341/AR22)*AT22)</f>
        <v/>
      </c>
      <c r="AU341" s="1062" t="str">
        <f>IF(A341=AU16,D341,"")</f>
        <v/>
      </c>
      <c r="AV341" s="1091" t="str">
        <f>IF(A341=AU16,C341,"")</f>
        <v/>
      </c>
      <c r="AW341" s="1092" t="str">
        <f>IF(ISTEXT(AU341),AU341,(AU341/AU22)*AW22)</f>
        <v/>
      </c>
    </row>
    <row r="342" spans="1:49" ht="18.75">
      <c r="A342" s="1058"/>
      <c r="B342" s="1352"/>
      <c r="C342" s="1409"/>
      <c r="D342" s="1410"/>
      <c r="E342" s="1062" t="str">
        <f>IF(A342=E16,D342,"")</f>
        <v/>
      </c>
      <c r="F342" s="1063" t="str">
        <f>IF(A342=E16,C342,"")</f>
        <v/>
      </c>
      <c r="G342" s="1064" t="str">
        <f>IF(ISTEXT(E342),E342,(E342/E22)*G22)</f>
        <v/>
      </c>
      <c r="H342" s="1062" t="str">
        <f>IF(A342=H16,D342,"")</f>
        <v/>
      </c>
      <c r="I342" s="1065" t="str">
        <f>IF(A342=H16,C342,"")</f>
        <v/>
      </c>
      <c r="J342" s="1066" t="str">
        <f>IF(ISTEXT(H342),H342,(H342/H22)*J22)</f>
        <v/>
      </c>
      <c r="K342" s="1062" t="str">
        <f>IF(A342=K16,D342,"")</f>
        <v/>
      </c>
      <c r="L342" s="1067" t="str">
        <f>IF(A342=K16,C342,"")</f>
        <v/>
      </c>
      <c r="M342" s="1068" t="str">
        <f>IF(ISTEXT(K342),K342,(K342/K22)*M22)</f>
        <v/>
      </c>
      <c r="N342" s="1062" t="str">
        <f>IF(A342=N16,D342,"")</f>
        <v/>
      </c>
      <c r="O342" s="1069" t="str">
        <f>IF(A342=N16,C342,"")</f>
        <v/>
      </c>
      <c r="P342" s="1070" t="str">
        <f>IF(ISTEXT(N342),N342,(N342/N22)*P22)</f>
        <v/>
      </c>
      <c r="Q342" s="1062" t="str">
        <f>IF(A342=Q16,D342,"")</f>
        <v/>
      </c>
      <c r="R342" s="1071" t="str">
        <f>IF(A342=Q16,C342,"")</f>
        <v/>
      </c>
      <c r="S342" s="1072" t="str">
        <f>IF(ISTEXT(Q342),Q342,(Q342/Q22)*S22)</f>
        <v/>
      </c>
      <c r="T342" s="1062" t="str">
        <f>IF(A342=T16,D342,"")</f>
        <v/>
      </c>
      <c r="U342" s="1073" t="str">
        <f>IF(A342=T16,C342,"")</f>
        <v/>
      </c>
      <c r="V342" s="1074" t="str">
        <f>IF(ISTEXT(T342),T342,(T342/T22)*V22)</f>
        <v/>
      </c>
      <c r="W342" s="1062" t="str">
        <f>IF(A342=W16,D342,"")</f>
        <v/>
      </c>
      <c r="X342" s="1075" t="str">
        <f>IF(A342=W16,C342,"")</f>
        <v/>
      </c>
      <c r="Y342" s="1076" t="str">
        <f>IF(ISTEXT(W342),W342,(W342/W22)*Y22)</f>
        <v/>
      </c>
      <c r="Z342" s="1062" t="str">
        <f>IF(A342=Z16,D342,"")</f>
        <v/>
      </c>
      <c r="AA342" s="1077" t="str">
        <f>IF(A342=Z16,C342,"")</f>
        <v/>
      </c>
      <c r="AB342" s="1078" t="str">
        <f>IF(ISTEXT(Z342),Z342,(Z342/Z22)*AB22)</f>
        <v/>
      </c>
      <c r="AC342" s="1062" t="str">
        <f>IF(A342=AC16,D342,"")</f>
        <v/>
      </c>
      <c r="AD342" s="1079" t="str">
        <f>IF(A342=AC16,C342,"")</f>
        <v/>
      </c>
      <c r="AE342" s="1080" t="str">
        <f>IF(ISTEXT(AC342),AC342,(AC342/AC22)*AE22)</f>
        <v/>
      </c>
      <c r="AF342" s="1062" t="str">
        <f>IF(A342=AF16,D342,"")</f>
        <v/>
      </c>
      <c r="AG342" s="1081" t="str">
        <f>IF(A342=AF16,C342,"")</f>
        <v/>
      </c>
      <c r="AH342" s="1082" t="str">
        <f>IF(ISTEXT(AF342),AF342,(AF342/AF22)*AH22)</f>
        <v/>
      </c>
      <c r="AI342" s="1062" t="str">
        <f>IF(A342=AI16,D342,"")</f>
        <v/>
      </c>
      <c r="AJ342" s="1083" t="str">
        <f>IF(A342=AI16,C342,"")</f>
        <v/>
      </c>
      <c r="AK342" s="1084" t="str">
        <f>IF(ISTEXT(AI342),AI342,(AI342/AI22)*AK22)</f>
        <v/>
      </c>
      <c r="AL342" s="1062" t="str">
        <f>IF(A342=AL16,D342,"")</f>
        <v/>
      </c>
      <c r="AM342" s="1085" t="str">
        <f>IF(A342=AL16,C342,"")</f>
        <v/>
      </c>
      <c r="AN342" s="1086" t="str">
        <f>IF(ISTEXT(AL342),AL342,(AL342/AL22)*AN22)</f>
        <v/>
      </c>
      <c r="AO342" s="1062" t="str">
        <f>IF(A342=AO16,D342,"")</f>
        <v/>
      </c>
      <c r="AP342" s="1087" t="str">
        <f>IF(A342=AO16,C342,"")</f>
        <v/>
      </c>
      <c r="AQ342" s="1088" t="str">
        <f>IF(ISTEXT(AO342),AO342,(AO342/AO22)*AQ22)</f>
        <v/>
      </c>
      <c r="AR342" s="1062" t="str">
        <f>IF(A342=AR16,D342,"")</f>
        <v/>
      </c>
      <c r="AS342" s="1089" t="str">
        <f>IF(A342=AR16,C342,"")</f>
        <v/>
      </c>
      <c r="AT342" s="1090" t="str">
        <f>IF(ISTEXT(AR342),AR342,(AR342/AR22)*AT22)</f>
        <v/>
      </c>
      <c r="AU342" s="1062" t="str">
        <f>IF(A342=AU16,D342,"")</f>
        <v/>
      </c>
      <c r="AV342" s="1091" t="str">
        <f>IF(A342=AU16,C342,"")</f>
        <v/>
      </c>
      <c r="AW342" s="1092" t="str">
        <f>IF(ISTEXT(AU342),AU342,(AU342/AU22)*AW22)</f>
        <v/>
      </c>
    </row>
    <row r="343" spans="1:49" ht="18.75">
      <c r="A343" s="1058"/>
      <c r="B343" s="1352"/>
      <c r="C343" s="1409"/>
      <c r="D343" s="1410"/>
      <c r="E343" s="1062" t="str">
        <f>IF(A343=E16,D343,"")</f>
        <v/>
      </c>
      <c r="F343" s="1063" t="str">
        <f>IF(A343=E16,C343,"")</f>
        <v/>
      </c>
      <c r="G343" s="1064" t="str">
        <f>IF(ISTEXT(E343),E343,(E343/E22)*G22)</f>
        <v/>
      </c>
      <c r="H343" s="1062" t="str">
        <f>IF(A343=H16,D343,"")</f>
        <v/>
      </c>
      <c r="I343" s="1065" t="str">
        <f>IF(A343=H16,C343,"")</f>
        <v/>
      </c>
      <c r="J343" s="1066" t="str">
        <f>IF(ISTEXT(H343),H343,(H343/H22)*J22)</f>
        <v/>
      </c>
      <c r="K343" s="1062" t="str">
        <f>IF(A343=K16,D343,"")</f>
        <v/>
      </c>
      <c r="L343" s="1067" t="str">
        <f>IF(A343=K16,C343,"")</f>
        <v/>
      </c>
      <c r="M343" s="1068" t="str">
        <f>IF(ISTEXT(K343),K343,(K343/K22)*M22)</f>
        <v/>
      </c>
      <c r="N343" s="1062" t="str">
        <f>IF(A343=N16,D343,"")</f>
        <v/>
      </c>
      <c r="O343" s="1069" t="str">
        <f>IF(A343=N16,C343,"")</f>
        <v/>
      </c>
      <c r="P343" s="1070" t="str">
        <f>IF(ISTEXT(N343),N343,(N343/N22)*P22)</f>
        <v/>
      </c>
      <c r="Q343" s="1062" t="str">
        <f>IF(A343=Q16,D343,"")</f>
        <v/>
      </c>
      <c r="R343" s="1071" t="str">
        <f>IF(A343=Q16,C343,"")</f>
        <v/>
      </c>
      <c r="S343" s="1072" t="str">
        <f>IF(ISTEXT(Q343),Q343,(Q343/Q22)*S22)</f>
        <v/>
      </c>
      <c r="T343" s="1062" t="str">
        <f>IF(A343=T16,D343,"")</f>
        <v/>
      </c>
      <c r="U343" s="1073" t="str">
        <f>IF(A343=T16,C343,"")</f>
        <v/>
      </c>
      <c r="V343" s="1074" t="str">
        <f>IF(ISTEXT(T343),T343,(T343/T22)*V22)</f>
        <v/>
      </c>
      <c r="W343" s="1062" t="str">
        <f>IF(A343=W16,D343,"")</f>
        <v/>
      </c>
      <c r="X343" s="1075" t="str">
        <f>IF(A343=W16,C343,"")</f>
        <v/>
      </c>
      <c r="Y343" s="1076" t="str">
        <f>IF(ISTEXT(W343),W343,(W343/W22)*Y22)</f>
        <v/>
      </c>
      <c r="Z343" s="1062" t="str">
        <f>IF(A343=Z16,D343,"")</f>
        <v/>
      </c>
      <c r="AA343" s="1077" t="str">
        <f>IF(A343=Z16,C343,"")</f>
        <v/>
      </c>
      <c r="AB343" s="1078" t="str">
        <f>IF(ISTEXT(Z343),Z343,(Z343/Z22)*AB22)</f>
        <v/>
      </c>
      <c r="AC343" s="1062" t="str">
        <f>IF(A343=AC16,D343,"")</f>
        <v/>
      </c>
      <c r="AD343" s="1079" t="str">
        <f>IF(A343=AC16,C343,"")</f>
        <v/>
      </c>
      <c r="AE343" s="1080" t="str">
        <f>IF(ISTEXT(AC343),AC343,(AC343/AC22)*AE22)</f>
        <v/>
      </c>
      <c r="AF343" s="1062" t="str">
        <f>IF(A343=AF16,D343,"")</f>
        <v/>
      </c>
      <c r="AG343" s="1081" t="str">
        <f>IF(A343=AF16,C343,"")</f>
        <v/>
      </c>
      <c r="AH343" s="1082" t="str">
        <f>IF(ISTEXT(AF343),AF343,(AF343/AF22)*AH22)</f>
        <v/>
      </c>
      <c r="AI343" s="1062" t="str">
        <f>IF(A343=AI16,D343,"")</f>
        <v/>
      </c>
      <c r="AJ343" s="1083" t="str">
        <f>IF(A343=AI16,C343,"")</f>
        <v/>
      </c>
      <c r="AK343" s="1084" t="str">
        <f>IF(ISTEXT(AI343),AI343,(AI343/AI22)*AK22)</f>
        <v/>
      </c>
      <c r="AL343" s="1062" t="str">
        <f>IF(A343=AL16,D343,"")</f>
        <v/>
      </c>
      <c r="AM343" s="1085" t="str">
        <f>IF(A343=AL16,C343,"")</f>
        <v/>
      </c>
      <c r="AN343" s="1086" t="str">
        <f>IF(ISTEXT(AL343),AL343,(AL343/AL22)*AN22)</f>
        <v/>
      </c>
      <c r="AO343" s="1062" t="str">
        <f>IF(A343=AO16,D343,"")</f>
        <v/>
      </c>
      <c r="AP343" s="1087" t="str">
        <f>IF(A343=AO16,C343,"")</f>
        <v/>
      </c>
      <c r="AQ343" s="1088" t="str">
        <f>IF(ISTEXT(AO343),AO343,(AO343/AO22)*AQ22)</f>
        <v/>
      </c>
      <c r="AR343" s="1062" t="str">
        <f>IF(A343=AR16,D343,"")</f>
        <v/>
      </c>
      <c r="AS343" s="1089" t="str">
        <f>IF(A343=AR16,C343,"")</f>
        <v/>
      </c>
      <c r="AT343" s="1090" t="str">
        <f>IF(ISTEXT(AR343),AR343,(AR343/AR22)*AT22)</f>
        <v/>
      </c>
      <c r="AU343" s="1062" t="str">
        <f>IF(A343=AU16,D343,"")</f>
        <v/>
      </c>
      <c r="AV343" s="1091" t="str">
        <f>IF(A343=AU16,C343,"")</f>
        <v/>
      </c>
      <c r="AW343" s="1092" t="str">
        <f>IF(ISTEXT(AU343),AU343,(AU343/AU22)*AW22)</f>
        <v/>
      </c>
    </row>
    <row r="344" spans="1:49" ht="18.75">
      <c r="A344" s="1058"/>
      <c r="B344" s="1352"/>
      <c r="C344" s="1409"/>
      <c r="D344" s="1410"/>
      <c r="E344" s="1062" t="str">
        <f>IF(A344=E16,D344,"")</f>
        <v/>
      </c>
      <c r="F344" s="1063" t="str">
        <f>IF(A344=E16,C344,"")</f>
        <v/>
      </c>
      <c r="G344" s="1064" t="str">
        <f>IF(ISTEXT(E344),E344,(E344/E22)*G22)</f>
        <v/>
      </c>
      <c r="H344" s="1062" t="str">
        <f>IF(A344=H16,D344,"")</f>
        <v/>
      </c>
      <c r="I344" s="1065" t="str">
        <f>IF(A344=H16,C344,"")</f>
        <v/>
      </c>
      <c r="J344" s="1066" t="str">
        <f>IF(ISTEXT(H344),H344,(H344/H22)*J22)</f>
        <v/>
      </c>
      <c r="K344" s="1062" t="str">
        <f>IF(A344=K16,D344,"")</f>
        <v/>
      </c>
      <c r="L344" s="1067" t="str">
        <f>IF(A344=K16,C344,"")</f>
        <v/>
      </c>
      <c r="M344" s="1068" t="str">
        <f>IF(ISTEXT(K344),K344,(K344/K22)*M22)</f>
        <v/>
      </c>
      <c r="N344" s="1062" t="str">
        <f>IF(A344=N16,D344,"")</f>
        <v/>
      </c>
      <c r="O344" s="1069" t="str">
        <f>IF(A344=N16,C344,"")</f>
        <v/>
      </c>
      <c r="P344" s="1070" t="str">
        <f>IF(ISTEXT(N344),N344,(N344/N22)*P22)</f>
        <v/>
      </c>
      <c r="Q344" s="1062" t="str">
        <f>IF(A344=Q16,D344,"")</f>
        <v/>
      </c>
      <c r="R344" s="1071" t="str">
        <f>IF(A344=Q16,C344,"")</f>
        <v/>
      </c>
      <c r="S344" s="1072" t="str">
        <f>IF(ISTEXT(Q344),Q344,(Q344/Q22)*S22)</f>
        <v/>
      </c>
      <c r="T344" s="1062" t="str">
        <f>IF(A344=T16,D344,"")</f>
        <v/>
      </c>
      <c r="U344" s="1073" t="str">
        <f>IF(A344=T16,C344,"")</f>
        <v/>
      </c>
      <c r="V344" s="1074" t="str">
        <f>IF(ISTEXT(T344),T344,(T344/T22)*V22)</f>
        <v/>
      </c>
      <c r="W344" s="1062" t="str">
        <f>IF(A344=W16,D344,"")</f>
        <v/>
      </c>
      <c r="X344" s="1075" t="str">
        <f>IF(A344=W16,C344,"")</f>
        <v/>
      </c>
      <c r="Y344" s="1076" t="str">
        <f>IF(ISTEXT(W344),W344,(W344/W22)*Y22)</f>
        <v/>
      </c>
      <c r="Z344" s="1062" t="str">
        <f>IF(A344=Z16,D344,"")</f>
        <v/>
      </c>
      <c r="AA344" s="1077" t="str">
        <f>IF(A344=Z16,C344,"")</f>
        <v/>
      </c>
      <c r="AB344" s="1078" t="str">
        <f>IF(ISTEXT(Z344),Z344,(Z344/Z22)*AB22)</f>
        <v/>
      </c>
      <c r="AC344" s="1062" t="str">
        <f>IF(A344=AC16,D344,"")</f>
        <v/>
      </c>
      <c r="AD344" s="1079" t="str">
        <f>IF(A344=AC16,C344,"")</f>
        <v/>
      </c>
      <c r="AE344" s="1080" t="str">
        <f>IF(ISTEXT(AC344),AC344,(AC344/AC22)*AE22)</f>
        <v/>
      </c>
      <c r="AF344" s="1062" t="str">
        <f>IF(A344=AF16,D344,"")</f>
        <v/>
      </c>
      <c r="AG344" s="1081" t="str">
        <f>IF(A344=AF16,C344,"")</f>
        <v/>
      </c>
      <c r="AH344" s="1082" t="str">
        <f>IF(ISTEXT(AF344),AF344,(AF344/AF22)*AH22)</f>
        <v/>
      </c>
      <c r="AI344" s="1062" t="str">
        <f>IF(A344=AI16,D344,"")</f>
        <v/>
      </c>
      <c r="AJ344" s="1083" t="str">
        <f>IF(A344=AI16,C344,"")</f>
        <v/>
      </c>
      <c r="AK344" s="1084" t="str">
        <f>IF(ISTEXT(AI344),AI344,(AI344/AI22)*AK22)</f>
        <v/>
      </c>
      <c r="AL344" s="1062" t="str">
        <f>IF(A344=AL16,D344,"")</f>
        <v/>
      </c>
      <c r="AM344" s="1085" t="str">
        <f>IF(A344=AL16,C344,"")</f>
        <v/>
      </c>
      <c r="AN344" s="1086" t="str">
        <f>IF(ISTEXT(AL344),AL344,(AL344/AL22)*AN22)</f>
        <v/>
      </c>
      <c r="AO344" s="1062" t="str">
        <f>IF(A344=AO16,D344,"")</f>
        <v/>
      </c>
      <c r="AP344" s="1087" t="str">
        <f>IF(A344=AO16,C344,"")</f>
        <v/>
      </c>
      <c r="AQ344" s="1088" t="str">
        <f>IF(ISTEXT(AO344),AO344,(AO344/AO22)*AQ22)</f>
        <v/>
      </c>
      <c r="AR344" s="1062" t="str">
        <f>IF(A344=AR16,D344,"")</f>
        <v/>
      </c>
      <c r="AS344" s="1089" t="str">
        <f>IF(A344=AR16,C344,"")</f>
        <v/>
      </c>
      <c r="AT344" s="1090" t="str">
        <f>IF(ISTEXT(AR344),AR344,(AR344/AR22)*AT22)</f>
        <v/>
      </c>
      <c r="AU344" s="1062" t="str">
        <f>IF(A344=AU16,D344,"")</f>
        <v/>
      </c>
      <c r="AV344" s="1091" t="str">
        <f>IF(A344=AU16,C344,"")</f>
        <v/>
      </c>
      <c r="AW344" s="1092" t="str">
        <f>IF(ISTEXT(AU344),AU344,(AU344/AU22)*AW22)</f>
        <v/>
      </c>
    </row>
    <row r="345" spans="1:49" ht="18.75">
      <c r="A345" s="1058"/>
      <c r="B345" s="1352"/>
      <c r="C345" s="1409"/>
      <c r="D345" s="1410"/>
      <c r="E345" s="1062" t="str">
        <f>IF(A345=E16,D345,"")</f>
        <v/>
      </c>
      <c r="F345" s="1063" t="str">
        <f>IF(A345=E16,C345,"")</f>
        <v/>
      </c>
      <c r="G345" s="1064" t="str">
        <f>IF(ISTEXT(E345),E345,(E345/E22)*G22)</f>
        <v/>
      </c>
      <c r="H345" s="1062" t="str">
        <f>IF(A345=H16,D345,"")</f>
        <v/>
      </c>
      <c r="I345" s="1065" t="str">
        <f>IF(A345=H16,C345,"")</f>
        <v/>
      </c>
      <c r="J345" s="1066" t="str">
        <f>IF(ISTEXT(H345),H345,(H345/H22)*J22)</f>
        <v/>
      </c>
      <c r="K345" s="1062" t="str">
        <f>IF(A345=K16,D345,"")</f>
        <v/>
      </c>
      <c r="L345" s="1067" t="str">
        <f>IF(A345=K16,C345,"")</f>
        <v/>
      </c>
      <c r="M345" s="1068" t="str">
        <f>IF(ISTEXT(K345),K345,(K345/K22)*M22)</f>
        <v/>
      </c>
      <c r="N345" s="1062" t="str">
        <f>IF(A345=N16,D345,"")</f>
        <v/>
      </c>
      <c r="O345" s="1069" t="str">
        <f>IF(A345=N16,C345,"")</f>
        <v/>
      </c>
      <c r="P345" s="1070" t="str">
        <f>IF(ISTEXT(N345),N345,(N345/N22)*P22)</f>
        <v/>
      </c>
      <c r="Q345" s="1062" t="str">
        <f>IF(A345=Q16,D345,"")</f>
        <v/>
      </c>
      <c r="R345" s="1071" t="str">
        <f>IF(A345=Q16,C345,"")</f>
        <v/>
      </c>
      <c r="S345" s="1072" t="str">
        <f>IF(ISTEXT(Q345),Q345,(Q345/Q22)*S22)</f>
        <v/>
      </c>
      <c r="T345" s="1062" t="str">
        <f>IF(A345=T16,D345,"")</f>
        <v/>
      </c>
      <c r="U345" s="1073" t="str">
        <f>IF(A345=T16,C345,"")</f>
        <v/>
      </c>
      <c r="V345" s="1074" t="str">
        <f>IF(ISTEXT(T345),T345,(T345/T22)*V22)</f>
        <v/>
      </c>
      <c r="W345" s="1062" t="str">
        <f>IF(A345=W16,D345,"")</f>
        <v/>
      </c>
      <c r="X345" s="1075" t="str">
        <f>IF(A345=W16,C345,"")</f>
        <v/>
      </c>
      <c r="Y345" s="1076" t="str">
        <f>IF(ISTEXT(W345),W345,(W345/W22)*Y22)</f>
        <v/>
      </c>
      <c r="Z345" s="1062" t="str">
        <f>IF(A345=Z16,D345,"")</f>
        <v/>
      </c>
      <c r="AA345" s="1077" t="str">
        <f>IF(A345=Z16,C345,"")</f>
        <v/>
      </c>
      <c r="AB345" s="1078" t="str">
        <f>IF(ISTEXT(Z345),Z345,(Z345/Z22)*AB22)</f>
        <v/>
      </c>
      <c r="AC345" s="1062" t="str">
        <f>IF(A345=AC16,D345,"")</f>
        <v/>
      </c>
      <c r="AD345" s="1079" t="str">
        <f>IF(A345=AC16,C345,"")</f>
        <v/>
      </c>
      <c r="AE345" s="1080" t="str">
        <f>IF(ISTEXT(AC345),AC345,(AC345/AC22)*AE22)</f>
        <v/>
      </c>
      <c r="AF345" s="1062" t="str">
        <f>IF(A345=AF16,D345,"")</f>
        <v/>
      </c>
      <c r="AG345" s="1081" t="str">
        <f>IF(A345=AF16,C345,"")</f>
        <v/>
      </c>
      <c r="AH345" s="1082" t="str">
        <f>IF(ISTEXT(AF345),AF345,(AF345/AF22)*AH22)</f>
        <v/>
      </c>
      <c r="AI345" s="1062" t="str">
        <f>IF(A345=AI16,D345,"")</f>
        <v/>
      </c>
      <c r="AJ345" s="1083" t="str">
        <f>IF(A345=AI16,C345,"")</f>
        <v/>
      </c>
      <c r="AK345" s="1084" t="str">
        <f>IF(ISTEXT(AI345),AI345,(AI345/AI22)*AK22)</f>
        <v/>
      </c>
      <c r="AL345" s="1062" t="str">
        <f>IF(A345=AL16,D345,"")</f>
        <v/>
      </c>
      <c r="AM345" s="1085" t="str">
        <f>IF(A345=AL16,C345,"")</f>
        <v/>
      </c>
      <c r="AN345" s="1086" t="str">
        <f>IF(ISTEXT(AL345),AL345,(AL345/AL22)*AN22)</f>
        <v/>
      </c>
      <c r="AO345" s="1062" t="str">
        <f>IF(A345=AO16,D345,"")</f>
        <v/>
      </c>
      <c r="AP345" s="1087" t="str">
        <f>IF(A345=AO16,C345,"")</f>
        <v/>
      </c>
      <c r="AQ345" s="1088" t="str">
        <f>IF(ISTEXT(AO345),AO345,(AO345/AO22)*AQ22)</f>
        <v/>
      </c>
      <c r="AR345" s="1062" t="str">
        <f>IF(A345=AR16,D345,"")</f>
        <v/>
      </c>
      <c r="AS345" s="1089" t="str">
        <f>IF(A345=AR16,C345,"")</f>
        <v/>
      </c>
      <c r="AT345" s="1090" t="str">
        <f>IF(ISTEXT(AR345),AR345,(AR345/AR22)*AT22)</f>
        <v/>
      </c>
      <c r="AU345" s="1062" t="str">
        <f>IF(A345=AU16,D345,"")</f>
        <v/>
      </c>
      <c r="AV345" s="1091" t="str">
        <f>IF(A345=AU16,C345,"")</f>
        <v/>
      </c>
      <c r="AW345" s="1092" t="str">
        <f>IF(ISTEXT(AU345),AU345,(AU345/AU22)*AW22)</f>
        <v/>
      </c>
    </row>
    <row r="346" spans="1:49" ht="18.75">
      <c r="A346" s="1058"/>
      <c r="B346" s="1352"/>
      <c r="C346" s="1409"/>
      <c r="D346" s="1410"/>
      <c r="E346" s="1062" t="str">
        <f>IF(A346=E16,D346,"")</f>
        <v/>
      </c>
      <c r="F346" s="1063" t="str">
        <f>IF(A346=E16,C346,"")</f>
        <v/>
      </c>
      <c r="G346" s="1064" t="str">
        <f>IF(ISTEXT(E346),E346,(E346/E22)*G22)</f>
        <v/>
      </c>
      <c r="H346" s="1062" t="str">
        <f>IF(A346=H16,D346,"")</f>
        <v/>
      </c>
      <c r="I346" s="1065" t="str">
        <f>IF(A346=H16,C346,"")</f>
        <v/>
      </c>
      <c r="J346" s="1066" t="str">
        <f>IF(ISTEXT(H346),H346,(H346/H22)*J22)</f>
        <v/>
      </c>
      <c r="K346" s="1062" t="str">
        <f>IF(A346=K16,D346,"")</f>
        <v/>
      </c>
      <c r="L346" s="1067" t="str">
        <f>IF(A346=K16,C346,"")</f>
        <v/>
      </c>
      <c r="M346" s="1068" t="str">
        <f>IF(ISTEXT(K346),K346,(K346/K22)*M22)</f>
        <v/>
      </c>
      <c r="N346" s="1062" t="str">
        <f>IF(A346=N16,D346,"")</f>
        <v/>
      </c>
      <c r="O346" s="1069" t="str">
        <f>IF(A346=N16,C346,"")</f>
        <v/>
      </c>
      <c r="P346" s="1070" t="str">
        <f>IF(ISTEXT(N346),N346,(N346/N22)*P22)</f>
        <v/>
      </c>
      <c r="Q346" s="1062" t="str">
        <f>IF(A346=Q16,D346,"")</f>
        <v/>
      </c>
      <c r="R346" s="1071" t="str">
        <f>IF(A346=Q16,C346,"")</f>
        <v/>
      </c>
      <c r="S346" s="1072" t="str">
        <f>IF(ISTEXT(Q346),Q346,(Q346/Q22)*S22)</f>
        <v/>
      </c>
      <c r="T346" s="1062" t="str">
        <f>IF(A346=T16,D346,"")</f>
        <v/>
      </c>
      <c r="U346" s="1073" t="str">
        <f>IF(A346=T16,C346,"")</f>
        <v/>
      </c>
      <c r="V346" s="1074" t="str">
        <f>IF(ISTEXT(T346),T346,(T346/T22)*V22)</f>
        <v/>
      </c>
      <c r="W346" s="1062" t="str">
        <f>IF(A346=W16,D346,"")</f>
        <v/>
      </c>
      <c r="X346" s="1075" t="str">
        <f>IF(A346=W16,C346,"")</f>
        <v/>
      </c>
      <c r="Y346" s="1076" t="str">
        <f>IF(ISTEXT(W346),W346,(W346/W22)*Y22)</f>
        <v/>
      </c>
      <c r="Z346" s="1062" t="str">
        <f>IF(A346=Z16,D346,"")</f>
        <v/>
      </c>
      <c r="AA346" s="1077" t="str">
        <f>IF(A346=Z16,C346,"")</f>
        <v/>
      </c>
      <c r="AB346" s="1078" t="str">
        <f>IF(ISTEXT(Z346),Z346,(Z346/Z22)*AB22)</f>
        <v/>
      </c>
      <c r="AC346" s="1062" t="str">
        <f>IF(A346=AC16,D346,"")</f>
        <v/>
      </c>
      <c r="AD346" s="1079" t="str">
        <f>IF(A346=AC16,C346,"")</f>
        <v/>
      </c>
      <c r="AE346" s="1080" t="str">
        <f>IF(ISTEXT(AC346),AC346,(AC346/AC22)*AE22)</f>
        <v/>
      </c>
      <c r="AF346" s="1062" t="str">
        <f>IF(A346=AF16,D346,"")</f>
        <v/>
      </c>
      <c r="AG346" s="1081" t="str">
        <f>IF(A346=AF16,C346,"")</f>
        <v/>
      </c>
      <c r="AH346" s="1082" t="str">
        <f>IF(ISTEXT(AF346),AF346,(AF346/AF22)*AH22)</f>
        <v/>
      </c>
      <c r="AI346" s="1062" t="str">
        <f>IF(A346=AI16,D346,"")</f>
        <v/>
      </c>
      <c r="AJ346" s="1083" t="str">
        <f>IF(A346=AI16,C346,"")</f>
        <v/>
      </c>
      <c r="AK346" s="1084" t="str">
        <f>IF(ISTEXT(AI346),AI346,(AI346/AI22)*AK22)</f>
        <v/>
      </c>
      <c r="AL346" s="1062" t="str">
        <f>IF(A346=AL16,D346,"")</f>
        <v/>
      </c>
      <c r="AM346" s="1085" t="str">
        <f>IF(A346=AL16,C346,"")</f>
        <v/>
      </c>
      <c r="AN346" s="1086" t="str">
        <f>IF(ISTEXT(AL346),AL346,(AL346/AL22)*AN22)</f>
        <v/>
      </c>
      <c r="AO346" s="1062" t="str">
        <f>IF(A346=AO16,D346,"")</f>
        <v/>
      </c>
      <c r="AP346" s="1087" t="str">
        <f>IF(A346=AO16,C346,"")</f>
        <v/>
      </c>
      <c r="AQ346" s="1088" t="str">
        <f>IF(ISTEXT(AO346),AO346,(AO346/AO22)*AQ22)</f>
        <v/>
      </c>
      <c r="AR346" s="1062" t="str">
        <f>IF(A346=AR16,D346,"")</f>
        <v/>
      </c>
      <c r="AS346" s="1089" t="str">
        <f>IF(A346=AR16,C346,"")</f>
        <v/>
      </c>
      <c r="AT346" s="1090" t="str">
        <f>IF(ISTEXT(AR346),AR346,(AR346/AR22)*AT22)</f>
        <v/>
      </c>
      <c r="AU346" s="1062" t="str">
        <f>IF(A346=AU16,D346,"")</f>
        <v/>
      </c>
      <c r="AV346" s="1091" t="str">
        <f>IF(A346=AU16,C346,"")</f>
        <v/>
      </c>
      <c r="AW346" s="1092" t="str">
        <f>IF(ISTEXT(AU346),AU346,(AU346/AU22)*AW22)</f>
        <v/>
      </c>
    </row>
    <row r="347" spans="1:49" ht="18.75">
      <c r="A347" s="1058"/>
      <c r="B347" s="1352"/>
      <c r="C347" s="1409"/>
      <c r="D347" s="1410"/>
      <c r="E347" s="1062" t="str">
        <f>IF(A347=E16,D347,"")</f>
        <v/>
      </c>
      <c r="F347" s="1063" t="str">
        <f>IF(A347=E16,C347,"")</f>
        <v/>
      </c>
      <c r="G347" s="1064" t="str">
        <f>IF(ISTEXT(E347),E347,(E347/E22)*G22)</f>
        <v/>
      </c>
      <c r="H347" s="1062" t="str">
        <f>IF(A347=H16,D347,"")</f>
        <v/>
      </c>
      <c r="I347" s="1065" t="str">
        <f>IF(A347=H16,C347,"")</f>
        <v/>
      </c>
      <c r="J347" s="1066" t="str">
        <f>IF(ISTEXT(H347),H347,(H347/H22)*J22)</f>
        <v/>
      </c>
      <c r="K347" s="1062" t="str">
        <f>IF(A347=K16,D347,"")</f>
        <v/>
      </c>
      <c r="L347" s="1067" t="str">
        <f>IF(A347=K16,C347,"")</f>
        <v/>
      </c>
      <c r="M347" s="1068" t="str">
        <f>IF(ISTEXT(K347),K347,(K347/K22)*M22)</f>
        <v/>
      </c>
      <c r="N347" s="1062" t="str">
        <f>IF(A347=N16,D347,"")</f>
        <v/>
      </c>
      <c r="O347" s="1069" t="str">
        <f>IF(A347=N16,C347,"")</f>
        <v/>
      </c>
      <c r="P347" s="1070" t="str">
        <f>IF(ISTEXT(N347),N347,(N347/N22)*P22)</f>
        <v/>
      </c>
      <c r="Q347" s="1062" t="str">
        <f>IF(A347=Q16,D347,"")</f>
        <v/>
      </c>
      <c r="R347" s="1071" t="str">
        <f>IF(A347=Q16,C347,"")</f>
        <v/>
      </c>
      <c r="S347" s="1072" t="str">
        <f>IF(ISTEXT(Q347),Q347,(Q347/Q22)*S22)</f>
        <v/>
      </c>
      <c r="T347" s="1062" t="str">
        <f>IF(A347=T16,D347,"")</f>
        <v/>
      </c>
      <c r="U347" s="1073" t="str">
        <f>IF(A347=T16,C347,"")</f>
        <v/>
      </c>
      <c r="V347" s="1074" t="str">
        <f>IF(ISTEXT(T347),T347,(T347/T22)*V22)</f>
        <v/>
      </c>
      <c r="W347" s="1062" t="str">
        <f>IF(A347=W16,D347,"")</f>
        <v/>
      </c>
      <c r="X347" s="1075" t="str">
        <f>IF(A347=W16,C347,"")</f>
        <v/>
      </c>
      <c r="Y347" s="1076" t="str">
        <f>IF(ISTEXT(W347),W347,(W347/W22)*Y22)</f>
        <v/>
      </c>
      <c r="Z347" s="1062" t="str">
        <f>IF(A347=Z16,D347,"")</f>
        <v/>
      </c>
      <c r="AA347" s="1077" t="str">
        <f>IF(A347=Z16,C347,"")</f>
        <v/>
      </c>
      <c r="AB347" s="1078" t="str">
        <f>IF(ISTEXT(Z347),Z347,(Z347/Z22)*AB22)</f>
        <v/>
      </c>
      <c r="AC347" s="1062" t="str">
        <f>IF(A347=AC16,D347,"")</f>
        <v/>
      </c>
      <c r="AD347" s="1079" t="str">
        <f>IF(A347=AC16,C347,"")</f>
        <v/>
      </c>
      <c r="AE347" s="1080" t="str">
        <f>IF(ISTEXT(AC347),AC347,(AC347/AC22)*AE22)</f>
        <v/>
      </c>
      <c r="AF347" s="1062" t="str">
        <f>IF(A347=AF16,D347,"")</f>
        <v/>
      </c>
      <c r="AG347" s="1081" t="str">
        <f>IF(A347=AF16,C347,"")</f>
        <v/>
      </c>
      <c r="AH347" s="1082" t="str">
        <f>IF(ISTEXT(AF347),AF347,(AF347/AF22)*AH22)</f>
        <v/>
      </c>
      <c r="AI347" s="1062" t="str">
        <f>IF(A347=AI16,D347,"")</f>
        <v/>
      </c>
      <c r="AJ347" s="1083" t="str">
        <f>IF(A347=AI16,C347,"")</f>
        <v/>
      </c>
      <c r="AK347" s="1084" t="str">
        <f>IF(ISTEXT(AI347),AI347,(AI347/AI22)*AK22)</f>
        <v/>
      </c>
      <c r="AL347" s="1062" t="str">
        <f>IF(A347=AL16,D347,"")</f>
        <v/>
      </c>
      <c r="AM347" s="1085" t="str">
        <f>IF(A347=AL16,C347,"")</f>
        <v/>
      </c>
      <c r="AN347" s="1086" t="str">
        <f>IF(ISTEXT(AL347),AL347,(AL347/AL22)*AN22)</f>
        <v/>
      </c>
      <c r="AO347" s="1062" t="str">
        <f>IF(A347=AO16,D347,"")</f>
        <v/>
      </c>
      <c r="AP347" s="1087" t="str">
        <f>IF(A347=AO16,C347,"")</f>
        <v/>
      </c>
      <c r="AQ347" s="1088" t="str">
        <f>IF(ISTEXT(AO347),AO347,(AO347/AO22)*AQ22)</f>
        <v/>
      </c>
      <c r="AR347" s="1062" t="str">
        <f>IF(A347=AR16,D347,"")</f>
        <v/>
      </c>
      <c r="AS347" s="1089" t="str">
        <f>IF(A347=AR16,C347,"")</f>
        <v/>
      </c>
      <c r="AT347" s="1090" t="str">
        <f>IF(ISTEXT(AR347),AR347,(AR347/AR22)*AT22)</f>
        <v/>
      </c>
      <c r="AU347" s="1062" t="str">
        <f>IF(A347=AU16,D347,"")</f>
        <v/>
      </c>
      <c r="AV347" s="1091" t="str">
        <f>IF(A347=AU16,C347,"")</f>
        <v/>
      </c>
      <c r="AW347" s="1092" t="str">
        <f>IF(ISTEXT(AU347),AU347,(AU347/AU22)*AW22)</f>
        <v/>
      </c>
    </row>
    <row r="348" spans="1:49" ht="18.75">
      <c r="A348" s="1058"/>
      <c r="B348" s="1352"/>
      <c r="C348" s="1409"/>
      <c r="D348" s="1410"/>
      <c r="E348" s="1062" t="str">
        <f>IF(A348=E16,D348,"")</f>
        <v/>
      </c>
      <c r="F348" s="1063" t="str">
        <f>IF(A348=E16,C348,"")</f>
        <v/>
      </c>
      <c r="G348" s="1064" t="str">
        <f>IF(ISTEXT(E348),E348,(E348/E22)*G22)</f>
        <v/>
      </c>
      <c r="H348" s="1062" t="str">
        <f>IF(A348=H16,D348,"")</f>
        <v/>
      </c>
      <c r="I348" s="1065" t="str">
        <f>IF(A348=H16,C348,"")</f>
        <v/>
      </c>
      <c r="J348" s="1066" t="str">
        <f>IF(ISTEXT(H348),H348,(H348/H22)*J22)</f>
        <v/>
      </c>
      <c r="K348" s="1062" t="str">
        <f>IF(A348=K16,D348,"")</f>
        <v/>
      </c>
      <c r="L348" s="1067" t="str">
        <f>IF(A348=K16,C348,"")</f>
        <v/>
      </c>
      <c r="M348" s="1068" t="str">
        <f>IF(ISTEXT(K348),K348,(K348/K22)*M22)</f>
        <v/>
      </c>
      <c r="N348" s="1062" t="str">
        <f>IF(A348=N16,D348,"")</f>
        <v/>
      </c>
      <c r="O348" s="1069" t="str">
        <f>IF(A348=N16,C348,"")</f>
        <v/>
      </c>
      <c r="P348" s="1070" t="str">
        <f>IF(ISTEXT(N348),N348,(N348/N22)*P22)</f>
        <v/>
      </c>
      <c r="Q348" s="1062" t="str">
        <f>IF(A348=Q16,D348,"")</f>
        <v/>
      </c>
      <c r="R348" s="1071" t="str">
        <f>IF(A348=Q16,C348,"")</f>
        <v/>
      </c>
      <c r="S348" s="1072" t="str">
        <f>IF(ISTEXT(Q348),Q348,(Q348/Q22)*S22)</f>
        <v/>
      </c>
      <c r="T348" s="1062" t="str">
        <f>IF(A348=T16,D348,"")</f>
        <v/>
      </c>
      <c r="U348" s="1073" t="str">
        <f>IF(A348=T16,C348,"")</f>
        <v/>
      </c>
      <c r="V348" s="1074" t="str">
        <f>IF(ISTEXT(T348),T348,(T348/T22)*V22)</f>
        <v/>
      </c>
      <c r="W348" s="1062" t="str">
        <f>IF(A348=W16,D348,"")</f>
        <v/>
      </c>
      <c r="X348" s="1075" t="str">
        <f>IF(A348=W16,C348,"")</f>
        <v/>
      </c>
      <c r="Y348" s="1076" t="str">
        <f>IF(ISTEXT(W348),W348,(W348/W22)*Y22)</f>
        <v/>
      </c>
      <c r="Z348" s="1062" t="str">
        <f>IF(A348=Z16,D348,"")</f>
        <v/>
      </c>
      <c r="AA348" s="1077" t="str">
        <f>IF(A348=Z16,C348,"")</f>
        <v/>
      </c>
      <c r="AB348" s="1078" t="str">
        <f>IF(ISTEXT(Z348),Z348,(Z348/Z22)*AB22)</f>
        <v/>
      </c>
      <c r="AC348" s="1062" t="str">
        <f>IF(A348=AC16,D348,"")</f>
        <v/>
      </c>
      <c r="AD348" s="1079" t="str">
        <f>IF(A348=AC16,C348,"")</f>
        <v/>
      </c>
      <c r="AE348" s="1080" t="str">
        <f>IF(ISTEXT(AC348),AC348,(AC348/AC22)*AE22)</f>
        <v/>
      </c>
      <c r="AF348" s="1062" t="str">
        <f>IF(A348=AF16,D348,"")</f>
        <v/>
      </c>
      <c r="AG348" s="1081" t="str">
        <f>IF(A348=AF16,C348,"")</f>
        <v/>
      </c>
      <c r="AH348" s="1082" t="str">
        <f>IF(ISTEXT(AF348),AF348,(AF348/AF22)*AH22)</f>
        <v/>
      </c>
      <c r="AI348" s="1062" t="str">
        <f>IF(A348=AI16,D348,"")</f>
        <v/>
      </c>
      <c r="AJ348" s="1083" t="str">
        <f>IF(A348=AI16,C348,"")</f>
        <v/>
      </c>
      <c r="AK348" s="1084" t="str">
        <f>IF(ISTEXT(AI348),AI348,(AI348/AI22)*AK22)</f>
        <v/>
      </c>
      <c r="AL348" s="1062" t="str">
        <f>IF(A348=AL16,D348,"")</f>
        <v/>
      </c>
      <c r="AM348" s="1085" t="str">
        <f>IF(A348=AL16,C348,"")</f>
        <v/>
      </c>
      <c r="AN348" s="1086" t="str">
        <f>IF(ISTEXT(AL348),AL348,(AL348/AL22)*AN22)</f>
        <v/>
      </c>
      <c r="AO348" s="1062" t="str">
        <f>IF(A348=AO16,D348,"")</f>
        <v/>
      </c>
      <c r="AP348" s="1087" t="str">
        <f>IF(A348=AO16,C348,"")</f>
        <v/>
      </c>
      <c r="AQ348" s="1088" t="str">
        <f>IF(ISTEXT(AO348),AO348,(AO348/AO22)*AQ22)</f>
        <v/>
      </c>
      <c r="AR348" s="1062" t="str">
        <f>IF(A348=AR16,D348,"")</f>
        <v/>
      </c>
      <c r="AS348" s="1089" t="str">
        <f>IF(A348=AR16,C348,"")</f>
        <v/>
      </c>
      <c r="AT348" s="1090" t="str">
        <f>IF(ISTEXT(AR348),AR348,(AR348/AR22)*AT22)</f>
        <v/>
      </c>
      <c r="AU348" s="1062" t="str">
        <f>IF(A348=AU16,D348,"")</f>
        <v/>
      </c>
      <c r="AV348" s="1091" t="str">
        <f>IF(A348=AU16,C348,"")</f>
        <v/>
      </c>
      <c r="AW348" s="1092" t="str">
        <f>IF(ISTEXT(AU348),AU348,(AU348/AU22)*AW22)</f>
        <v/>
      </c>
    </row>
    <row r="349" spans="1:49" ht="18.75">
      <c r="A349" s="1058"/>
      <c r="B349" s="1352"/>
      <c r="C349" s="1409"/>
      <c r="D349" s="1410"/>
      <c r="E349" s="1062" t="str">
        <f>IF(A349=E16,D349,"")</f>
        <v/>
      </c>
      <c r="F349" s="1063" t="str">
        <f>IF(A349=E16,C349,"")</f>
        <v/>
      </c>
      <c r="G349" s="1064" t="str">
        <f>IF(ISTEXT(E349),E349,(E349/E22)*G22)</f>
        <v/>
      </c>
      <c r="H349" s="1062" t="str">
        <f>IF(A349=H16,D349,"")</f>
        <v/>
      </c>
      <c r="I349" s="1065" t="str">
        <f>IF(A349=H16,C349,"")</f>
        <v/>
      </c>
      <c r="J349" s="1066" t="str">
        <f>IF(ISTEXT(H349),H349,(H349/H22)*J22)</f>
        <v/>
      </c>
      <c r="K349" s="1062" t="str">
        <f>IF(A349=K16,D349,"")</f>
        <v/>
      </c>
      <c r="L349" s="1067" t="str">
        <f>IF(A349=K16,C349,"")</f>
        <v/>
      </c>
      <c r="M349" s="1068" t="str">
        <f>IF(ISTEXT(K349),K349,(K349/K22)*M22)</f>
        <v/>
      </c>
      <c r="N349" s="1062" t="str">
        <f>IF(A349=N16,D349,"")</f>
        <v/>
      </c>
      <c r="O349" s="1069" t="str">
        <f>IF(A349=N16,C349,"")</f>
        <v/>
      </c>
      <c r="P349" s="1070" t="str">
        <f>IF(ISTEXT(N349),N349,(N349/N22)*P22)</f>
        <v/>
      </c>
      <c r="Q349" s="1062" t="str">
        <f>IF(A349=Q16,D349,"")</f>
        <v/>
      </c>
      <c r="R349" s="1071" t="str">
        <f>IF(A349=Q16,C349,"")</f>
        <v/>
      </c>
      <c r="S349" s="1072" t="str">
        <f>IF(ISTEXT(Q349),Q349,(Q349/Q22)*S22)</f>
        <v/>
      </c>
      <c r="T349" s="1062" t="str">
        <f>IF(A349=T16,D349,"")</f>
        <v/>
      </c>
      <c r="U349" s="1073" t="str">
        <f>IF(A349=T16,C349,"")</f>
        <v/>
      </c>
      <c r="V349" s="1074" t="str">
        <f>IF(ISTEXT(T349),T349,(T349/T22)*V22)</f>
        <v/>
      </c>
      <c r="W349" s="1062" t="str">
        <f>IF(A349=W16,D349,"")</f>
        <v/>
      </c>
      <c r="X349" s="1075" t="str">
        <f>IF(A349=W16,C349,"")</f>
        <v/>
      </c>
      <c r="Y349" s="1076" t="str">
        <f>IF(ISTEXT(W349),W349,(W349/W22)*Y22)</f>
        <v/>
      </c>
      <c r="Z349" s="1062" t="str">
        <f>IF(A349=Z16,D349,"")</f>
        <v/>
      </c>
      <c r="AA349" s="1077" t="str">
        <f>IF(A349=Z16,C349,"")</f>
        <v/>
      </c>
      <c r="AB349" s="1078" t="str">
        <f>IF(ISTEXT(Z349),Z349,(Z349/Z22)*AB22)</f>
        <v/>
      </c>
      <c r="AC349" s="1062" t="str">
        <f>IF(A349=AC16,D349,"")</f>
        <v/>
      </c>
      <c r="AD349" s="1079" t="str">
        <f>IF(A349=AC16,C349,"")</f>
        <v/>
      </c>
      <c r="AE349" s="1080" t="str">
        <f>IF(ISTEXT(AC349),AC349,(AC349/AC22)*AE22)</f>
        <v/>
      </c>
      <c r="AF349" s="1062" t="str">
        <f>IF(A349=AF16,D349,"")</f>
        <v/>
      </c>
      <c r="AG349" s="1081" t="str">
        <f>IF(A349=AF16,C349,"")</f>
        <v/>
      </c>
      <c r="AH349" s="1082" t="str">
        <f>IF(ISTEXT(AF349),AF349,(AF349/AF22)*AH22)</f>
        <v/>
      </c>
      <c r="AI349" s="1062" t="str">
        <f>IF(A349=AI16,D349,"")</f>
        <v/>
      </c>
      <c r="AJ349" s="1083" t="str">
        <f>IF(A349=AI16,C349,"")</f>
        <v/>
      </c>
      <c r="AK349" s="1084" t="str">
        <f>IF(ISTEXT(AI349),AI349,(AI349/AI22)*AK22)</f>
        <v/>
      </c>
      <c r="AL349" s="1062" t="str">
        <f>IF(A349=AL16,D349,"")</f>
        <v/>
      </c>
      <c r="AM349" s="1085" t="str">
        <f>IF(A349=AL16,C349,"")</f>
        <v/>
      </c>
      <c r="AN349" s="1086" t="str">
        <f>IF(ISTEXT(AL349),AL349,(AL349/AL22)*AN22)</f>
        <v/>
      </c>
      <c r="AO349" s="1062" t="str">
        <f>IF(A349=AO16,D349,"")</f>
        <v/>
      </c>
      <c r="AP349" s="1087" t="str">
        <f>IF(A349=AO16,C349,"")</f>
        <v/>
      </c>
      <c r="AQ349" s="1088" t="str">
        <f>IF(ISTEXT(AO349),AO349,(AO349/AO22)*AQ22)</f>
        <v/>
      </c>
      <c r="AR349" s="1062" t="str">
        <f>IF(A349=AR16,D349,"")</f>
        <v/>
      </c>
      <c r="AS349" s="1089" t="str">
        <f>IF(A349=AR16,C349,"")</f>
        <v/>
      </c>
      <c r="AT349" s="1090" t="str">
        <f>IF(ISTEXT(AR349),AR349,(AR349/AR22)*AT22)</f>
        <v/>
      </c>
      <c r="AU349" s="1062" t="str">
        <f>IF(A349=AU16,D349,"")</f>
        <v/>
      </c>
      <c r="AV349" s="1091" t="str">
        <f>IF(A349=AU16,C349,"")</f>
        <v/>
      </c>
      <c r="AW349" s="1092" t="str">
        <f>IF(ISTEXT(AU349),AU349,(AU349/AU22)*AW22)</f>
        <v/>
      </c>
    </row>
    <row r="350" spans="1:49" ht="18.75">
      <c r="A350" s="1058"/>
      <c r="B350" s="1352"/>
      <c r="C350" s="1409"/>
      <c r="D350" s="1410"/>
      <c r="E350" s="1062" t="str">
        <f>IF(A350=E16,D350,"")</f>
        <v/>
      </c>
      <c r="F350" s="1063" t="str">
        <f>IF(A350=E16,C350,"")</f>
        <v/>
      </c>
      <c r="G350" s="1064" t="str">
        <f>IF(ISTEXT(E350),E350,(E350/E22)*G22)</f>
        <v/>
      </c>
      <c r="H350" s="1062" t="str">
        <f>IF(A350=H16,D350,"")</f>
        <v/>
      </c>
      <c r="I350" s="1065" t="str">
        <f>IF(A350=H16,C350,"")</f>
        <v/>
      </c>
      <c r="J350" s="1066" t="str">
        <f>IF(ISTEXT(H350),H350,(H350/H22)*J22)</f>
        <v/>
      </c>
      <c r="K350" s="1062" t="str">
        <f>IF(A350=K16,D350,"")</f>
        <v/>
      </c>
      <c r="L350" s="1067" t="str">
        <f>IF(A350=K16,C350,"")</f>
        <v/>
      </c>
      <c r="M350" s="1068" t="str">
        <f>IF(ISTEXT(K350),K350,(K350/K22)*M22)</f>
        <v/>
      </c>
      <c r="N350" s="1062" t="str">
        <f>IF(A350=N16,D350,"")</f>
        <v/>
      </c>
      <c r="O350" s="1069" t="str">
        <f>IF(A350=N16,C350,"")</f>
        <v/>
      </c>
      <c r="P350" s="1070" t="str">
        <f>IF(ISTEXT(N350),N350,(N350/N22)*P22)</f>
        <v/>
      </c>
      <c r="Q350" s="1062" t="str">
        <f>IF(A350=Q16,D350,"")</f>
        <v/>
      </c>
      <c r="R350" s="1071" t="str">
        <f>IF(A350=Q16,C350,"")</f>
        <v/>
      </c>
      <c r="S350" s="1072" t="str">
        <f>IF(ISTEXT(Q350),Q350,(Q350/Q22)*S22)</f>
        <v/>
      </c>
      <c r="T350" s="1062" t="str">
        <f>IF(A350=T16,D350,"")</f>
        <v/>
      </c>
      <c r="U350" s="1073" t="str">
        <f>IF(A350=T16,C350,"")</f>
        <v/>
      </c>
      <c r="V350" s="1074" t="str">
        <f>IF(ISTEXT(T350),T350,(T350/T22)*V22)</f>
        <v/>
      </c>
      <c r="W350" s="1062" t="str">
        <f>IF(A350=W16,D350,"")</f>
        <v/>
      </c>
      <c r="X350" s="1075" t="str">
        <f>IF(A350=W16,C350,"")</f>
        <v/>
      </c>
      <c r="Y350" s="1076" t="str">
        <f>IF(ISTEXT(W350),W350,(W350/W22)*Y22)</f>
        <v/>
      </c>
      <c r="Z350" s="1062" t="str">
        <f>IF(A350=Z16,D350,"")</f>
        <v/>
      </c>
      <c r="AA350" s="1077" t="str">
        <f>IF(A350=Z16,C350,"")</f>
        <v/>
      </c>
      <c r="AB350" s="1078" t="str">
        <f>IF(ISTEXT(Z350),Z350,(Z350/Z22)*AB22)</f>
        <v/>
      </c>
      <c r="AC350" s="1062" t="str">
        <f>IF(A350=AC16,D350,"")</f>
        <v/>
      </c>
      <c r="AD350" s="1079" t="str">
        <f>IF(A350=AC16,C350,"")</f>
        <v/>
      </c>
      <c r="AE350" s="1080" t="str">
        <f>IF(ISTEXT(AC350),AC350,(AC350/AC22)*AE22)</f>
        <v/>
      </c>
      <c r="AF350" s="1062" t="str">
        <f>IF(A350=AF16,D350,"")</f>
        <v/>
      </c>
      <c r="AG350" s="1081" t="str">
        <f>IF(A350=AF16,C350,"")</f>
        <v/>
      </c>
      <c r="AH350" s="1082" t="str">
        <f>IF(ISTEXT(AF350),AF350,(AF350/AF22)*AH22)</f>
        <v/>
      </c>
      <c r="AI350" s="1062" t="str">
        <f>IF(A350=AI16,D350,"")</f>
        <v/>
      </c>
      <c r="AJ350" s="1083" t="str">
        <f>IF(A350=AI16,C350,"")</f>
        <v/>
      </c>
      <c r="AK350" s="1084" t="str">
        <f>IF(ISTEXT(AI350),AI350,(AI350/AI22)*AK22)</f>
        <v/>
      </c>
      <c r="AL350" s="1062" t="str">
        <f>IF(A350=AL16,D350,"")</f>
        <v/>
      </c>
      <c r="AM350" s="1085" t="str">
        <f>IF(A350=AL16,C350,"")</f>
        <v/>
      </c>
      <c r="AN350" s="1086" t="str">
        <f>IF(ISTEXT(AL350),AL350,(AL350/AL22)*AN22)</f>
        <v/>
      </c>
      <c r="AO350" s="1062" t="str">
        <f>IF(A350=AO16,D350,"")</f>
        <v/>
      </c>
      <c r="AP350" s="1087" t="str">
        <f>IF(A350=AO16,C350,"")</f>
        <v/>
      </c>
      <c r="AQ350" s="1088" t="str">
        <f>IF(ISTEXT(AO350),AO350,(AO350/AO22)*AQ22)</f>
        <v/>
      </c>
      <c r="AR350" s="1062" t="str">
        <f>IF(A350=AR16,D350,"")</f>
        <v/>
      </c>
      <c r="AS350" s="1089" t="str">
        <f>IF(A350=AR16,C350,"")</f>
        <v/>
      </c>
      <c r="AT350" s="1090" t="str">
        <f>IF(ISTEXT(AR350),AR350,(AR350/AR22)*AT22)</f>
        <v/>
      </c>
      <c r="AU350" s="1062" t="str">
        <f>IF(A350=AU16,D350,"")</f>
        <v/>
      </c>
      <c r="AV350" s="1091" t="str">
        <f>IF(A350=AU16,C350,"")</f>
        <v/>
      </c>
      <c r="AW350" s="1092" t="str">
        <f>IF(ISTEXT(AU350),AU350,(AU350/AU22)*AW22)</f>
        <v/>
      </c>
    </row>
    <row r="351" spans="1:49" ht="18.75">
      <c r="A351" s="1058"/>
      <c r="B351" s="1352"/>
      <c r="C351" s="1409"/>
      <c r="D351" s="1410"/>
      <c r="E351" s="1062" t="str">
        <f>IF(A351=E16,D351,"")</f>
        <v/>
      </c>
      <c r="F351" s="1063" t="str">
        <f>IF(A351=E16,C351,"")</f>
        <v/>
      </c>
      <c r="G351" s="1064" t="str">
        <f>IF(ISTEXT(E351),E351,(E351/E22)*G22)</f>
        <v/>
      </c>
      <c r="H351" s="1062" t="str">
        <f>IF(A351=H16,D351,"")</f>
        <v/>
      </c>
      <c r="I351" s="1065" t="str">
        <f>IF(A351=H16,C351,"")</f>
        <v/>
      </c>
      <c r="J351" s="1066" t="str">
        <f>IF(ISTEXT(H351),H351,(H351/H22)*J22)</f>
        <v/>
      </c>
      <c r="K351" s="1062" t="str">
        <f>IF(A351=K16,D351,"")</f>
        <v/>
      </c>
      <c r="L351" s="1067" t="str">
        <f>IF(A351=K16,C351,"")</f>
        <v/>
      </c>
      <c r="M351" s="1068" t="str">
        <f>IF(ISTEXT(K351),K351,(K351/K22)*M22)</f>
        <v/>
      </c>
      <c r="N351" s="1062" t="str">
        <f>IF(A351=N16,D351,"")</f>
        <v/>
      </c>
      <c r="O351" s="1069" t="str">
        <f>IF(A351=N16,C351,"")</f>
        <v/>
      </c>
      <c r="P351" s="1070" t="str">
        <f>IF(ISTEXT(N351),N351,(N351/N22)*P22)</f>
        <v/>
      </c>
      <c r="Q351" s="1062" t="str">
        <f>IF(A351=Q16,D351,"")</f>
        <v/>
      </c>
      <c r="R351" s="1071" t="str">
        <f>IF(A351=Q16,C351,"")</f>
        <v/>
      </c>
      <c r="S351" s="1072" t="str">
        <f>IF(ISTEXT(Q351),Q351,(Q351/Q22)*S22)</f>
        <v/>
      </c>
      <c r="T351" s="1062" t="str">
        <f>IF(A351=T16,D351,"")</f>
        <v/>
      </c>
      <c r="U351" s="1073" t="str">
        <f>IF(A351=T16,C351,"")</f>
        <v/>
      </c>
      <c r="V351" s="1074" t="str">
        <f>IF(ISTEXT(T351),T351,(T351/T22)*V22)</f>
        <v/>
      </c>
      <c r="W351" s="1062" t="str">
        <f>IF(A351=W16,D351,"")</f>
        <v/>
      </c>
      <c r="X351" s="1075" t="str">
        <f>IF(A351=W16,C351,"")</f>
        <v/>
      </c>
      <c r="Y351" s="1076" t="str">
        <f>IF(ISTEXT(W351),W351,(W351/W22)*Y22)</f>
        <v/>
      </c>
      <c r="Z351" s="1062" t="str">
        <f>IF(A351=Z16,D351,"")</f>
        <v/>
      </c>
      <c r="AA351" s="1077" t="str">
        <f>IF(A351=Z16,C351,"")</f>
        <v/>
      </c>
      <c r="AB351" s="1078" t="str">
        <f>IF(ISTEXT(Z351),Z351,(Z351/Z22)*AB22)</f>
        <v/>
      </c>
      <c r="AC351" s="1062" t="str">
        <f>IF(A351=AC16,D351,"")</f>
        <v/>
      </c>
      <c r="AD351" s="1079" t="str">
        <f>IF(A351=AC16,C351,"")</f>
        <v/>
      </c>
      <c r="AE351" s="1080" t="str">
        <f>IF(ISTEXT(AC351),AC351,(AC351/AC22)*AE22)</f>
        <v/>
      </c>
      <c r="AF351" s="1062" t="str">
        <f>IF(A351=AF16,D351,"")</f>
        <v/>
      </c>
      <c r="AG351" s="1081" t="str">
        <f>IF(A351=AF16,C351,"")</f>
        <v/>
      </c>
      <c r="AH351" s="1082" t="str">
        <f>IF(ISTEXT(AF351),AF351,(AF351/AF22)*AH22)</f>
        <v/>
      </c>
      <c r="AI351" s="1062" t="str">
        <f>IF(A351=AI16,D351,"")</f>
        <v/>
      </c>
      <c r="AJ351" s="1083" t="str">
        <f>IF(A351=AI16,C351,"")</f>
        <v/>
      </c>
      <c r="AK351" s="1084" t="str">
        <f>IF(ISTEXT(AI351),AI351,(AI351/AI22)*AK22)</f>
        <v/>
      </c>
      <c r="AL351" s="1062" t="str">
        <f>IF(A351=AL16,D351,"")</f>
        <v/>
      </c>
      <c r="AM351" s="1085" t="str">
        <f>IF(A351=AL16,C351,"")</f>
        <v/>
      </c>
      <c r="AN351" s="1086" t="str">
        <f>IF(ISTEXT(AL351),AL351,(AL351/AL22)*AN22)</f>
        <v/>
      </c>
      <c r="AO351" s="1062" t="str">
        <f>IF(A351=AO16,D351,"")</f>
        <v/>
      </c>
      <c r="AP351" s="1087" t="str">
        <f>IF(A351=AO16,C351,"")</f>
        <v/>
      </c>
      <c r="AQ351" s="1088" t="str">
        <f>IF(ISTEXT(AO351),AO351,(AO351/AO22)*AQ22)</f>
        <v/>
      </c>
      <c r="AR351" s="1062" t="str">
        <f>IF(A351=AR16,D351,"")</f>
        <v/>
      </c>
      <c r="AS351" s="1089" t="str">
        <f>IF(A351=AR16,C351,"")</f>
        <v/>
      </c>
      <c r="AT351" s="1090" t="str">
        <f>IF(ISTEXT(AR351),AR351,(AR351/AR22)*AT22)</f>
        <v/>
      </c>
      <c r="AU351" s="1062" t="str">
        <f>IF(A351=AU16,D351,"")</f>
        <v/>
      </c>
      <c r="AV351" s="1091" t="str">
        <f>IF(A351=AU16,C351,"")</f>
        <v/>
      </c>
      <c r="AW351" s="1092" t="str">
        <f>IF(ISTEXT(AU351),AU351,(AU351/AU22)*AW22)</f>
        <v/>
      </c>
    </row>
    <row r="352" spans="1:49" ht="18.75">
      <c r="A352" s="1058"/>
      <c r="B352" s="1352"/>
      <c r="C352" s="1409"/>
      <c r="D352" s="1410"/>
      <c r="E352" s="1062" t="str">
        <f>IF(A352=E16,D352,"")</f>
        <v/>
      </c>
      <c r="F352" s="1063" t="str">
        <f>IF(A352=E16,C352,"")</f>
        <v/>
      </c>
      <c r="G352" s="1064" t="str">
        <f>IF(ISTEXT(E352),E352,(E352/E22)*G22)</f>
        <v/>
      </c>
      <c r="H352" s="1062" t="str">
        <f>IF(A352=H16,D352,"")</f>
        <v/>
      </c>
      <c r="I352" s="1065" t="str">
        <f>IF(A352=H16,C352,"")</f>
        <v/>
      </c>
      <c r="J352" s="1066" t="str">
        <f>IF(ISTEXT(H352),H352,(H352/H22)*J22)</f>
        <v/>
      </c>
      <c r="K352" s="1062" t="str">
        <f>IF(A352=K16,D352,"")</f>
        <v/>
      </c>
      <c r="L352" s="1067" t="str">
        <f>IF(A352=K16,C352,"")</f>
        <v/>
      </c>
      <c r="M352" s="1068" t="str">
        <f>IF(ISTEXT(K352),K352,(K352/K22)*M22)</f>
        <v/>
      </c>
      <c r="N352" s="1062" t="str">
        <f>IF(A352=N16,D352,"")</f>
        <v/>
      </c>
      <c r="O352" s="1069" t="str">
        <f>IF(A352=N16,C352,"")</f>
        <v/>
      </c>
      <c r="P352" s="1070" t="str">
        <f>IF(ISTEXT(N352),N352,(N352/N22)*P22)</f>
        <v/>
      </c>
      <c r="Q352" s="1062" t="str">
        <f>IF(A352=Q16,D352,"")</f>
        <v/>
      </c>
      <c r="R352" s="1071" t="str">
        <f>IF(A352=Q16,C352,"")</f>
        <v/>
      </c>
      <c r="S352" s="1072" t="str">
        <f>IF(ISTEXT(Q352),Q352,(Q352/Q22)*S22)</f>
        <v/>
      </c>
      <c r="T352" s="1062" t="str">
        <f>IF(A352=T16,D352,"")</f>
        <v/>
      </c>
      <c r="U352" s="1073" t="str">
        <f>IF(A352=T16,C352,"")</f>
        <v/>
      </c>
      <c r="V352" s="1074" t="str">
        <f>IF(ISTEXT(T352),T352,(T352/T22)*V22)</f>
        <v/>
      </c>
      <c r="W352" s="1062" t="str">
        <f>IF(A352=W16,D352,"")</f>
        <v/>
      </c>
      <c r="X352" s="1075" t="str">
        <f>IF(A352=W16,C352,"")</f>
        <v/>
      </c>
      <c r="Y352" s="1076" t="str">
        <f>IF(ISTEXT(W352),W352,(W352/W22)*Y22)</f>
        <v/>
      </c>
      <c r="Z352" s="1062" t="str">
        <f>IF(A352=Z16,D352,"")</f>
        <v/>
      </c>
      <c r="AA352" s="1077" t="str">
        <f>IF(A352=Z16,C352,"")</f>
        <v/>
      </c>
      <c r="AB352" s="1078" t="str">
        <f>IF(ISTEXT(Z352),Z352,(Z352/Z22)*AB22)</f>
        <v/>
      </c>
      <c r="AC352" s="1062" t="str">
        <f>IF(A352=AC16,D352,"")</f>
        <v/>
      </c>
      <c r="AD352" s="1079" t="str">
        <f>IF(A352=AC16,C352,"")</f>
        <v/>
      </c>
      <c r="AE352" s="1080" t="str">
        <f>IF(ISTEXT(AC352),AC352,(AC352/AC22)*AE22)</f>
        <v/>
      </c>
      <c r="AF352" s="1062" t="str">
        <f>IF(A352=AF16,D352,"")</f>
        <v/>
      </c>
      <c r="AG352" s="1081" t="str">
        <f>IF(A352=AF16,C352,"")</f>
        <v/>
      </c>
      <c r="AH352" s="1082" t="str">
        <f>IF(ISTEXT(AF352),AF352,(AF352/AF22)*AH22)</f>
        <v/>
      </c>
      <c r="AI352" s="1062" t="str">
        <f>IF(A352=AI16,D352,"")</f>
        <v/>
      </c>
      <c r="AJ352" s="1083" t="str">
        <f>IF(A352=AI16,C352,"")</f>
        <v/>
      </c>
      <c r="AK352" s="1084" t="str">
        <f>IF(ISTEXT(AI352),AI352,(AI352/AI22)*AK22)</f>
        <v/>
      </c>
      <c r="AL352" s="1062" t="str">
        <f>IF(A352=AL16,D352,"")</f>
        <v/>
      </c>
      <c r="AM352" s="1085" t="str">
        <f>IF(A352=AL16,C352,"")</f>
        <v/>
      </c>
      <c r="AN352" s="1086" t="str">
        <f>IF(ISTEXT(AL352),AL352,(AL352/AL22)*AN22)</f>
        <v/>
      </c>
      <c r="AO352" s="1062" t="str">
        <f>IF(A352=AO16,D352,"")</f>
        <v/>
      </c>
      <c r="AP352" s="1087" t="str">
        <f>IF(A352=AO16,C352,"")</f>
        <v/>
      </c>
      <c r="AQ352" s="1088" t="str">
        <f>IF(ISTEXT(AO352),AO352,(AO352/AO22)*AQ22)</f>
        <v/>
      </c>
      <c r="AR352" s="1062" t="str">
        <f>IF(A352=AR16,D352,"")</f>
        <v/>
      </c>
      <c r="AS352" s="1089" t="str">
        <f>IF(A352=AR16,C352,"")</f>
        <v/>
      </c>
      <c r="AT352" s="1090" t="str">
        <f>IF(ISTEXT(AR352),AR352,(AR352/AR22)*AT22)</f>
        <v/>
      </c>
      <c r="AU352" s="1062" t="str">
        <f>IF(A352=AU16,D352,"")</f>
        <v/>
      </c>
      <c r="AV352" s="1091" t="str">
        <f>IF(A352=AU16,C352,"")</f>
        <v/>
      </c>
      <c r="AW352" s="1092" t="str">
        <f>IF(ISTEXT(AU352),AU352,(AU352/AU22)*AW22)</f>
        <v/>
      </c>
    </row>
    <row r="353" spans="1:49" ht="18.75">
      <c r="A353" s="1058"/>
      <c r="B353" s="1352"/>
      <c r="C353" s="1409"/>
      <c r="D353" s="1410"/>
      <c r="E353" s="1062" t="str">
        <f>IF(A353=E16,D353,"")</f>
        <v/>
      </c>
      <c r="F353" s="1063" t="str">
        <f>IF(A353=E16,C353,"")</f>
        <v/>
      </c>
      <c r="G353" s="1064" t="str">
        <f>IF(ISTEXT(E353),E353,(E353/E22)*G22)</f>
        <v/>
      </c>
      <c r="H353" s="1062" t="str">
        <f>IF(A353=H16,D353,"")</f>
        <v/>
      </c>
      <c r="I353" s="1065" t="str">
        <f>IF(A353=H16,C353,"")</f>
        <v/>
      </c>
      <c r="J353" s="1066" t="str">
        <f>IF(ISTEXT(H353),H353,(H353/H22)*J22)</f>
        <v/>
      </c>
      <c r="K353" s="1062" t="str">
        <f>IF(A353=K16,D353,"")</f>
        <v/>
      </c>
      <c r="L353" s="1067" t="str">
        <f>IF(A353=K16,C353,"")</f>
        <v/>
      </c>
      <c r="M353" s="1068" t="str">
        <f>IF(ISTEXT(K353),K353,(K353/K22)*M22)</f>
        <v/>
      </c>
      <c r="N353" s="1062" t="str">
        <f>IF(A353=N16,D353,"")</f>
        <v/>
      </c>
      <c r="O353" s="1069" t="str">
        <f>IF(A353=N16,C353,"")</f>
        <v/>
      </c>
      <c r="P353" s="1070" t="str">
        <f>IF(ISTEXT(N353),N353,(N353/N22)*P22)</f>
        <v/>
      </c>
      <c r="Q353" s="1062" t="str">
        <f>IF(A353=Q16,D353,"")</f>
        <v/>
      </c>
      <c r="R353" s="1071" t="str">
        <f>IF(A353=Q16,C353,"")</f>
        <v/>
      </c>
      <c r="S353" s="1072" t="str">
        <f>IF(ISTEXT(Q353),Q353,(Q353/Q22)*S22)</f>
        <v/>
      </c>
      <c r="T353" s="1062" t="str">
        <f>IF(A353=T16,D353,"")</f>
        <v/>
      </c>
      <c r="U353" s="1073" t="str">
        <f>IF(A353=T16,C353,"")</f>
        <v/>
      </c>
      <c r="V353" s="1074" t="str">
        <f>IF(ISTEXT(T353),T353,(T353/T22)*V22)</f>
        <v/>
      </c>
      <c r="W353" s="1062" t="str">
        <f>IF(A353=W16,D353,"")</f>
        <v/>
      </c>
      <c r="X353" s="1075" t="str">
        <f>IF(A353=W16,C353,"")</f>
        <v/>
      </c>
      <c r="Y353" s="1076" t="str">
        <f>IF(ISTEXT(W353),W353,(W353/W22)*Y22)</f>
        <v/>
      </c>
      <c r="Z353" s="1062" t="str">
        <f>IF(A353=Z16,D353,"")</f>
        <v/>
      </c>
      <c r="AA353" s="1077" t="str">
        <f>IF(A353=Z16,C353,"")</f>
        <v/>
      </c>
      <c r="AB353" s="1078" t="str">
        <f>IF(ISTEXT(Z353),Z353,(Z353/Z22)*AB22)</f>
        <v/>
      </c>
      <c r="AC353" s="1062" t="str">
        <f>IF(A353=AC16,D353,"")</f>
        <v/>
      </c>
      <c r="AD353" s="1079" t="str">
        <f>IF(A353=AC16,C353,"")</f>
        <v/>
      </c>
      <c r="AE353" s="1080" t="str">
        <f>IF(ISTEXT(AC353),AC353,(AC353/AC22)*AE22)</f>
        <v/>
      </c>
      <c r="AF353" s="1062" t="str">
        <f>IF(A353=AF16,D353,"")</f>
        <v/>
      </c>
      <c r="AG353" s="1081" t="str">
        <f>IF(A353=AF16,C353,"")</f>
        <v/>
      </c>
      <c r="AH353" s="1082" t="str">
        <f>IF(ISTEXT(AF353),AF353,(AF353/AF22)*AH22)</f>
        <v/>
      </c>
      <c r="AI353" s="1062" t="str">
        <f>IF(A353=AI16,D353,"")</f>
        <v/>
      </c>
      <c r="AJ353" s="1083" t="str">
        <f>IF(A353=AI16,C353,"")</f>
        <v/>
      </c>
      <c r="AK353" s="1084" t="str">
        <f>IF(ISTEXT(AI353),AI353,(AI353/AI22)*AK22)</f>
        <v/>
      </c>
      <c r="AL353" s="1062" t="str">
        <f>IF(A353=AL16,D353,"")</f>
        <v/>
      </c>
      <c r="AM353" s="1085" t="str">
        <f>IF(A353=AL16,C353,"")</f>
        <v/>
      </c>
      <c r="AN353" s="1086" t="str">
        <f>IF(ISTEXT(AL353),AL353,(AL353/AL22)*AN22)</f>
        <v/>
      </c>
      <c r="AO353" s="1062" t="str">
        <f>IF(A353=AO16,D353,"")</f>
        <v/>
      </c>
      <c r="AP353" s="1087" t="str">
        <f>IF(A353=AO16,C353,"")</f>
        <v/>
      </c>
      <c r="AQ353" s="1088" t="str">
        <f>IF(ISTEXT(AO353),AO353,(AO353/AO22)*AQ22)</f>
        <v/>
      </c>
      <c r="AR353" s="1062" t="str">
        <f>IF(A353=AR16,D353,"")</f>
        <v/>
      </c>
      <c r="AS353" s="1089" t="str">
        <f>IF(A353=AR16,C353,"")</f>
        <v/>
      </c>
      <c r="AT353" s="1090" t="str">
        <f>IF(ISTEXT(AR353),AR353,(AR353/AR22)*AT22)</f>
        <v/>
      </c>
      <c r="AU353" s="1062" t="str">
        <f>IF(A353=AU16,D353,"")</f>
        <v/>
      </c>
      <c r="AV353" s="1091" t="str">
        <f>IF(A353=AU16,C353,"")</f>
        <v/>
      </c>
      <c r="AW353" s="1092" t="str">
        <f>IF(ISTEXT(AU353),AU353,(AU353/AU22)*AW22)</f>
        <v/>
      </c>
    </row>
    <row r="354" spans="1:49" ht="18.75">
      <c r="A354" s="1058"/>
      <c r="B354" s="1352"/>
      <c r="C354" s="1409"/>
      <c r="D354" s="1410"/>
      <c r="E354" s="1062" t="str">
        <f>IF(A354=E16,D354,"")</f>
        <v/>
      </c>
      <c r="F354" s="1063" t="str">
        <f>IF(A354=E16,C354,"")</f>
        <v/>
      </c>
      <c r="G354" s="1064" t="str">
        <f>IF(ISTEXT(E354),E354,(E354/E22)*G22)</f>
        <v/>
      </c>
      <c r="H354" s="1062" t="str">
        <f>IF(A354=H16,D354,"")</f>
        <v/>
      </c>
      <c r="I354" s="1065" t="str">
        <f>IF(A354=H16,C354,"")</f>
        <v/>
      </c>
      <c r="J354" s="1066" t="str">
        <f>IF(ISTEXT(H354),H354,(H354/H22)*J22)</f>
        <v/>
      </c>
      <c r="K354" s="1062" t="str">
        <f>IF(A354=K16,D354,"")</f>
        <v/>
      </c>
      <c r="L354" s="1067" t="str">
        <f>IF(A354=K16,C354,"")</f>
        <v/>
      </c>
      <c r="M354" s="1068" t="str">
        <f>IF(ISTEXT(K354),K354,(K354/K22)*M22)</f>
        <v/>
      </c>
      <c r="N354" s="1062" t="str">
        <f>IF(A354=N16,D354,"")</f>
        <v/>
      </c>
      <c r="O354" s="1069" t="str">
        <f>IF(A354=N16,C354,"")</f>
        <v/>
      </c>
      <c r="P354" s="1070" t="str">
        <f>IF(ISTEXT(N354),N354,(N354/N22)*P22)</f>
        <v/>
      </c>
      <c r="Q354" s="1062" t="str">
        <f>IF(A354=Q16,D354,"")</f>
        <v/>
      </c>
      <c r="R354" s="1071" t="str">
        <f>IF(A354=Q16,C354,"")</f>
        <v/>
      </c>
      <c r="S354" s="1072" t="str">
        <f>IF(ISTEXT(Q354),Q354,(Q354/Q22)*S22)</f>
        <v/>
      </c>
      <c r="T354" s="1062" t="str">
        <f>IF(A354=T16,D354,"")</f>
        <v/>
      </c>
      <c r="U354" s="1073" t="str">
        <f>IF(A354=T16,C354,"")</f>
        <v/>
      </c>
      <c r="V354" s="1074" t="str">
        <f>IF(ISTEXT(T354),T354,(T354/T22)*V22)</f>
        <v/>
      </c>
      <c r="W354" s="1062" t="str">
        <f>IF(A354=W16,D354,"")</f>
        <v/>
      </c>
      <c r="X354" s="1075" t="str">
        <f>IF(A354=W16,C354,"")</f>
        <v/>
      </c>
      <c r="Y354" s="1076" t="str">
        <f>IF(ISTEXT(W354),W354,(W354/W22)*Y22)</f>
        <v/>
      </c>
      <c r="Z354" s="1062" t="str">
        <f>IF(A354=Z16,D354,"")</f>
        <v/>
      </c>
      <c r="AA354" s="1077" t="str">
        <f>IF(A354=Z16,C354,"")</f>
        <v/>
      </c>
      <c r="AB354" s="1078" t="str">
        <f>IF(ISTEXT(Z354),Z354,(Z354/Z22)*AB22)</f>
        <v/>
      </c>
      <c r="AC354" s="1062" t="str">
        <f>IF(A354=AC16,D354,"")</f>
        <v/>
      </c>
      <c r="AD354" s="1079" t="str">
        <f>IF(A354=AC16,C354,"")</f>
        <v/>
      </c>
      <c r="AE354" s="1080" t="str">
        <f>IF(ISTEXT(AC354),AC354,(AC354/AC22)*AE22)</f>
        <v/>
      </c>
      <c r="AF354" s="1062" t="str">
        <f>IF(A354=AF16,D354,"")</f>
        <v/>
      </c>
      <c r="AG354" s="1081" t="str">
        <f>IF(A354=AF16,C354,"")</f>
        <v/>
      </c>
      <c r="AH354" s="1082" t="str">
        <f>IF(ISTEXT(AF354),AF354,(AF354/AF22)*AH22)</f>
        <v/>
      </c>
      <c r="AI354" s="1062" t="str">
        <f>IF(A354=AI16,D354,"")</f>
        <v/>
      </c>
      <c r="AJ354" s="1083" t="str">
        <f>IF(A354=AI16,C354,"")</f>
        <v/>
      </c>
      <c r="AK354" s="1084" t="str">
        <f>IF(ISTEXT(AI354),AI354,(AI354/AI22)*AK22)</f>
        <v/>
      </c>
      <c r="AL354" s="1062" t="str">
        <f>IF(A354=AL16,D354,"")</f>
        <v/>
      </c>
      <c r="AM354" s="1085" t="str">
        <f>IF(A354=AL16,C354,"")</f>
        <v/>
      </c>
      <c r="AN354" s="1086" t="str">
        <f>IF(ISTEXT(AL354),AL354,(AL354/AL22)*AN22)</f>
        <v/>
      </c>
      <c r="AO354" s="1062" t="str">
        <f>IF(A354=AO16,D354,"")</f>
        <v/>
      </c>
      <c r="AP354" s="1087" t="str">
        <f>IF(A354=AO16,C354,"")</f>
        <v/>
      </c>
      <c r="AQ354" s="1088" t="str">
        <f>IF(ISTEXT(AO354),AO354,(AO354/AO22)*AQ22)</f>
        <v/>
      </c>
      <c r="AR354" s="1062" t="str">
        <f>IF(A354=AR16,D354,"")</f>
        <v/>
      </c>
      <c r="AS354" s="1089" t="str">
        <f>IF(A354=AR16,C354,"")</f>
        <v/>
      </c>
      <c r="AT354" s="1090" t="str">
        <f>IF(ISTEXT(AR354),AR354,(AR354/AR22)*AT22)</f>
        <v/>
      </c>
      <c r="AU354" s="1062" t="str">
        <f>IF(A354=AU16,D354,"")</f>
        <v/>
      </c>
      <c r="AV354" s="1091" t="str">
        <f>IF(A354=AU16,C354,"")</f>
        <v/>
      </c>
      <c r="AW354" s="1092" t="str">
        <f>IF(ISTEXT(AU354),AU354,(AU354/AU22)*AW22)</f>
        <v/>
      </c>
    </row>
    <row r="355" spans="1:49" ht="18.75">
      <c r="A355" s="1058"/>
      <c r="B355" s="1352"/>
      <c r="C355" s="1409"/>
      <c r="D355" s="1410"/>
      <c r="E355" s="1062" t="str">
        <f>IF(A355=E16,D355,"")</f>
        <v/>
      </c>
      <c r="F355" s="1063" t="str">
        <f>IF(A355=E16,C355,"")</f>
        <v/>
      </c>
      <c r="G355" s="1064" t="str">
        <f>IF(ISTEXT(E355),E355,(E355/E22)*G22)</f>
        <v/>
      </c>
      <c r="H355" s="1062" t="str">
        <f>IF(A355=H16,D355,"")</f>
        <v/>
      </c>
      <c r="I355" s="1065" t="str">
        <f>IF(A355=H16,C355,"")</f>
        <v/>
      </c>
      <c r="J355" s="1066" t="str">
        <f>IF(ISTEXT(H355),H355,(H355/H22)*J22)</f>
        <v/>
      </c>
      <c r="K355" s="1062" t="str">
        <f>IF(A355=K16,D355,"")</f>
        <v/>
      </c>
      <c r="L355" s="1067" t="str">
        <f>IF(A355=K16,C355,"")</f>
        <v/>
      </c>
      <c r="M355" s="1068" t="str">
        <f>IF(ISTEXT(K355),K355,(K355/K22)*M22)</f>
        <v/>
      </c>
      <c r="N355" s="1062" t="str">
        <f>IF(A355=N16,D355,"")</f>
        <v/>
      </c>
      <c r="O355" s="1069" t="str">
        <f>IF(A355=N16,C355,"")</f>
        <v/>
      </c>
      <c r="P355" s="1070" t="str">
        <f>IF(ISTEXT(N355),N355,(N355/N22)*P22)</f>
        <v/>
      </c>
      <c r="Q355" s="1062" t="str">
        <f>IF(A355=Q16,D355,"")</f>
        <v/>
      </c>
      <c r="R355" s="1071" t="str">
        <f>IF(A355=Q16,C355,"")</f>
        <v/>
      </c>
      <c r="S355" s="1072" t="str">
        <f>IF(ISTEXT(Q355),Q355,(Q355/Q22)*S22)</f>
        <v/>
      </c>
      <c r="T355" s="1062" t="str">
        <f>IF(A355=T16,D355,"")</f>
        <v/>
      </c>
      <c r="U355" s="1073" t="str">
        <f>IF(A355=T16,C355,"")</f>
        <v/>
      </c>
      <c r="V355" s="1074" t="str">
        <f>IF(ISTEXT(T355),T355,(T355/T22)*V22)</f>
        <v/>
      </c>
      <c r="W355" s="1062" t="str">
        <f>IF(A355=W16,D355,"")</f>
        <v/>
      </c>
      <c r="X355" s="1075" t="str">
        <f>IF(A355=W16,C355,"")</f>
        <v/>
      </c>
      <c r="Y355" s="1076" t="str">
        <f>IF(ISTEXT(W355),W355,(W355/W22)*Y22)</f>
        <v/>
      </c>
      <c r="Z355" s="1062" t="str">
        <f>IF(A355=Z16,D355,"")</f>
        <v/>
      </c>
      <c r="AA355" s="1077" t="str">
        <f>IF(A355=Z16,C355,"")</f>
        <v/>
      </c>
      <c r="AB355" s="1078" t="str">
        <f>IF(ISTEXT(Z355),Z355,(Z355/Z22)*AB22)</f>
        <v/>
      </c>
      <c r="AC355" s="1062" t="str">
        <f>IF(A355=AC16,D355,"")</f>
        <v/>
      </c>
      <c r="AD355" s="1079" t="str">
        <f>IF(A355=AC16,C355,"")</f>
        <v/>
      </c>
      <c r="AE355" s="1080" t="str">
        <f>IF(ISTEXT(AC355),AC355,(AC355/AC22)*AE22)</f>
        <v/>
      </c>
      <c r="AF355" s="1062" t="str">
        <f>IF(A355=AF16,D355,"")</f>
        <v/>
      </c>
      <c r="AG355" s="1081" t="str">
        <f>IF(A355=AF16,C355,"")</f>
        <v/>
      </c>
      <c r="AH355" s="1082" t="str">
        <f>IF(ISTEXT(AF355),AF355,(AF355/AF22)*AH22)</f>
        <v/>
      </c>
      <c r="AI355" s="1062" t="str">
        <f>IF(A355=AI16,D355,"")</f>
        <v/>
      </c>
      <c r="AJ355" s="1083" t="str">
        <f>IF(A355=AI16,C355,"")</f>
        <v/>
      </c>
      <c r="AK355" s="1084" t="str">
        <f>IF(ISTEXT(AI355),AI355,(AI355/AI22)*AK22)</f>
        <v/>
      </c>
      <c r="AL355" s="1062" t="str">
        <f>IF(A355=AL16,D355,"")</f>
        <v/>
      </c>
      <c r="AM355" s="1085" t="str">
        <f>IF(A355=AL16,C355,"")</f>
        <v/>
      </c>
      <c r="AN355" s="1086" t="str">
        <f>IF(ISTEXT(AL355),AL355,(AL355/AL22)*AN22)</f>
        <v/>
      </c>
      <c r="AO355" s="1062" t="str">
        <f>IF(A355=AO16,D355,"")</f>
        <v/>
      </c>
      <c r="AP355" s="1087" t="str">
        <f>IF(A355=AO16,C355,"")</f>
        <v/>
      </c>
      <c r="AQ355" s="1088" t="str">
        <f>IF(ISTEXT(AO355),AO355,(AO355/AO22)*AQ22)</f>
        <v/>
      </c>
      <c r="AR355" s="1062" t="str">
        <f>IF(A355=AR16,D355,"")</f>
        <v/>
      </c>
      <c r="AS355" s="1089" t="str">
        <f>IF(A355=AR16,C355,"")</f>
        <v/>
      </c>
      <c r="AT355" s="1090" t="str">
        <f>IF(ISTEXT(AR355),AR355,(AR355/AR22)*AT22)</f>
        <v/>
      </c>
      <c r="AU355" s="1062" t="str">
        <f>IF(A355=AU16,D355,"")</f>
        <v/>
      </c>
      <c r="AV355" s="1091" t="str">
        <f>IF(A355=AU16,C355,"")</f>
        <v/>
      </c>
      <c r="AW355" s="1092" t="str">
        <f>IF(ISTEXT(AU355),AU355,(AU355/AU22)*AW22)</f>
        <v/>
      </c>
    </row>
    <row r="356" spans="1:49" ht="18.75">
      <c r="A356" s="1058"/>
      <c r="B356" s="1352"/>
      <c r="C356" s="1409"/>
      <c r="D356" s="1410"/>
      <c r="E356" s="1062" t="str">
        <f>IF(A356=E16,D356,"")</f>
        <v/>
      </c>
      <c r="F356" s="1063" t="str">
        <f>IF(A356=E16,C356,"")</f>
        <v/>
      </c>
      <c r="G356" s="1064" t="str">
        <f>IF(ISTEXT(E356),E356,(E356/E22)*G22)</f>
        <v/>
      </c>
      <c r="H356" s="1062" t="str">
        <f>IF(A356=H16,D356,"")</f>
        <v/>
      </c>
      <c r="I356" s="1065" t="str">
        <f>IF(A356=H16,C356,"")</f>
        <v/>
      </c>
      <c r="J356" s="1066" t="str">
        <f>IF(ISTEXT(H356),H356,(H356/H22)*J22)</f>
        <v/>
      </c>
      <c r="K356" s="1062" t="str">
        <f>IF(A356=K16,D356,"")</f>
        <v/>
      </c>
      <c r="L356" s="1067" t="str">
        <f>IF(A356=K16,C356,"")</f>
        <v/>
      </c>
      <c r="M356" s="1068" t="str">
        <f>IF(ISTEXT(K356),K356,(K356/K22)*M22)</f>
        <v/>
      </c>
      <c r="N356" s="1062" t="str">
        <f>IF(A356=N16,D356,"")</f>
        <v/>
      </c>
      <c r="O356" s="1069" t="str">
        <f>IF(A356=N16,C356,"")</f>
        <v/>
      </c>
      <c r="P356" s="1070" t="str">
        <f>IF(ISTEXT(N356),N356,(N356/N22)*P22)</f>
        <v/>
      </c>
      <c r="Q356" s="1062" t="str">
        <f>IF(A356=Q16,D356,"")</f>
        <v/>
      </c>
      <c r="R356" s="1071" t="str">
        <f>IF(A356=Q16,C356,"")</f>
        <v/>
      </c>
      <c r="S356" s="1072" t="str">
        <f>IF(ISTEXT(Q356),Q356,(Q356/Q22)*S22)</f>
        <v/>
      </c>
      <c r="T356" s="1062" t="str">
        <f>IF(A356=T16,D356,"")</f>
        <v/>
      </c>
      <c r="U356" s="1073" t="str">
        <f>IF(A356=T16,C356,"")</f>
        <v/>
      </c>
      <c r="V356" s="1074" t="str">
        <f>IF(ISTEXT(T356),T356,(T356/T22)*V22)</f>
        <v/>
      </c>
      <c r="W356" s="1062" t="str">
        <f>IF(A356=W16,D356,"")</f>
        <v/>
      </c>
      <c r="X356" s="1075" t="str">
        <f>IF(A356=W16,C356,"")</f>
        <v/>
      </c>
      <c r="Y356" s="1076" t="str">
        <f>IF(ISTEXT(W356),W356,(W356/W22)*Y22)</f>
        <v/>
      </c>
      <c r="Z356" s="1062" t="str">
        <f>IF(A356=Z16,D356,"")</f>
        <v/>
      </c>
      <c r="AA356" s="1077" t="str">
        <f>IF(A356=Z16,C356,"")</f>
        <v/>
      </c>
      <c r="AB356" s="1078" t="str">
        <f>IF(ISTEXT(Z356),Z356,(Z356/Z22)*AB22)</f>
        <v/>
      </c>
      <c r="AC356" s="1062" t="str">
        <f>IF(A356=AC16,D356,"")</f>
        <v/>
      </c>
      <c r="AD356" s="1079" t="str">
        <f>IF(A356=AC16,C356,"")</f>
        <v/>
      </c>
      <c r="AE356" s="1080" t="str">
        <f>IF(ISTEXT(AC356),AC356,(AC356/AC22)*AE22)</f>
        <v/>
      </c>
      <c r="AF356" s="1062" t="str">
        <f>IF(A356=AF16,D356,"")</f>
        <v/>
      </c>
      <c r="AG356" s="1081" t="str">
        <f>IF(A356=AF16,C356,"")</f>
        <v/>
      </c>
      <c r="AH356" s="1082" t="str">
        <f>IF(ISTEXT(AF356),AF356,(AF356/AF22)*AH22)</f>
        <v/>
      </c>
      <c r="AI356" s="1062" t="str">
        <f>IF(A356=AI16,D356,"")</f>
        <v/>
      </c>
      <c r="AJ356" s="1083" t="str">
        <f>IF(A356=AI16,C356,"")</f>
        <v/>
      </c>
      <c r="AK356" s="1084" t="str">
        <f>IF(ISTEXT(AI356),AI356,(AI356/AI22)*AK22)</f>
        <v/>
      </c>
      <c r="AL356" s="1062" t="str">
        <f>IF(A356=AL16,D356,"")</f>
        <v/>
      </c>
      <c r="AM356" s="1085" t="str">
        <f>IF(A356=AL16,C356,"")</f>
        <v/>
      </c>
      <c r="AN356" s="1086" t="str">
        <f>IF(ISTEXT(AL356),AL356,(AL356/AL22)*AN22)</f>
        <v/>
      </c>
      <c r="AO356" s="1062" t="str">
        <f>IF(A356=AO16,D356,"")</f>
        <v/>
      </c>
      <c r="AP356" s="1087" t="str">
        <f>IF(A356=AO16,C356,"")</f>
        <v/>
      </c>
      <c r="AQ356" s="1088" t="str">
        <f>IF(ISTEXT(AO356),AO356,(AO356/AO22)*AQ22)</f>
        <v/>
      </c>
      <c r="AR356" s="1062" t="str">
        <f>IF(A356=AR16,D356,"")</f>
        <v/>
      </c>
      <c r="AS356" s="1089" t="str">
        <f>IF(A356=AR16,C356,"")</f>
        <v/>
      </c>
      <c r="AT356" s="1090" t="str">
        <f>IF(ISTEXT(AR356),AR356,(AR356/AR22)*AT22)</f>
        <v/>
      </c>
      <c r="AU356" s="1062" t="str">
        <f>IF(A356=AU16,D356,"")</f>
        <v/>
      </c>
      <c r="AV356" s="1091" t="str">
        <f>IF(A356=AU16,C356,"")</f>
        <v/>
      </c>
      <c r="AW356" s="1092" t="str">
        <f>IF(ISTEXT(AU356),AU356,(AU356/AU22)*AW22)</f>
        <v/>
      </c>
    </row>
    <row r="357" spans="1:49" ht="18.75">
      <c r="A357" s="1058"/>
      <c r="B357" s="1352"/>
      <c r="C357" s="1409"/>
      <c r="D357" s="1410"/>
      <c r="E357" s="1062" t="str">
        <f>IF(A357=E16,D357,"")</f>
        <v/>
      </c>
      <c r="F357" s="1063" t="str">
        <f>IF(A357=E16,C357,"")</f>
        <v/>
      </c>
      <c r="G357" s="1064" t="str">
        <f>IF(ISTEXT(E357),E357,(E357/E22)*G22)</f>
        <v/>
      </c>
      <c r="H357" s="1062" t="str">
        <f>IF(A357=H16,D357,"")</f>
        <v/>
      </c>
      <c r="I357" s="1065" t="str">
        <f>IF(A357=H16,C357,"")</f>
        <v/>
      </c>
      <c r="J357" s="1066" t="str">
        <f>IF(ISTEXT(H357),H357,(H357/H22)*J22)</f>
        <v/>
      </c>
      <c r="K357" s="1062" t="str">
        <f>IF(A357=K16,D357,"")</f>
        <v/>
      </c>
      <c r="L357" s="1067" t="str">
        <f>IF(A357=K16,C357,"")</f>
        <v/>
      </c>
      <c r="M357" s="1068" t="str">
        <f>IF(ISTEXT(K357),K357,(K357/K22)*M22)</f>
        <v/>
      </c>
      <c r="N357" s="1062" t="str">
        <f>IF(A357=N16,D357,"")</f>
        <v/>
      </c>
      <c r="O357" s="1069" t="str">
        <f>IF(A357=N16,C357,"")</f>
        <v/>
      </c>
      <c r="P357" s="1070" t="str">
        <f>IF(ISTEXT(N357),N357,(N357/N22)*P22)</f>
        <v/>
      </c>
      <c r="Q357" s="1062" t="str">
        <f>IF(A357=Q16,D357,"")</f>
        <v/>
      </c>
      <c r="R357" s="1071" t="str">
        <f>IF(A357=Q16,C357,"")</f>
        <v/>
      </c>
      <c r="S357" s="1072" t="str">
        <f>IF(ISTEXT(Q357),Q357,(Q357/Q22)*S22)</f>
        <v/>
      </c>
      <c r="T357" s="1062" t="str">
        <f>IF(A357=T16,D357,"")</f>
        <v/>
      </c>
      <c r="U357" s="1073" t="str">
        <f>IF(A357=T16,C357,"")</f>
        <v/>
      </c>
      <c r="V357" s="1074" t="str">
        <f>IF(ISTEXT(T357),T357,(T357/T22)*V22)</f>
        <v/>
      </c>
      <c r="W357" s="1062" t="str">
        <f>IF(A357=W16,D357,"")</f>
        <v/>
      </c>
      <c r="X357" s="1075" t="str">
        <f>IF(A357=W16,C357,"")</f>
        <v/>
      </c>
      <c r="Y357" s="1076" t="str">
        <f>IF(ISTEXT(W357),W357,(W357/W22)*Y22)</f>
        <v/>
      </c>
      <c r="Z357" s="1062" t="str">
        <f>IF(A357=Z16,D357,"")</f>
        <v/>
      </c>
      <c r="AA357" s="1077" t="str">
        <f>IF(A357=Z16,C357,"")</f>
        <v/>
      </c>
      <c r="AB357" s="1078" t="str">
        <f>IF(ISTEXT(Z357),Z357,(Z357/Z22)*AB22)</f>
        <v/>
      </c>
      <c r="AC357" s="1062" t="str">
        <f>IF(A357=AC16,D357,"")</f>
        <v/>
      </c>
      <c r="AD357" s="1079" t="str">
        <f>IF(A357=AC16,C357,"")</f>
        <v/>
      </c>
      <c r="AE357" s="1080" t="str">
        <f>IF(ISTEXT(AC357),AC357,(AC357/AC22)*AE22)</f>
        <v/>
      </c>
      <c r="AF357" s="1062" t="str">
        <f>IF(A357=AF16,D357,"")</f>
        <v/>
      </c>
      <c r="AG357" s="1081" t="str">
        <f>IF(A357=AF16,C357,"")</f>
        <v/>
      </c>
      <c r="AH357" s="1082" t="str">
        <f>IF(ISTEXT(AF357),AF357,(AF357/AF22)*AH22)</f>
        <v/>
      </c>
      <c r="AI357" s="1062" t="str">
        <f>IF(A357=AI16,D357,"")</f>
        <v/>
      </c>
      <c r="AJ357" s="1083" t="str">
        <f>IF(A357=AI16,C357,"")</f>
        <v/>
      </c>
      <c r="AK357" s="1084" t="str">
        <f>IF(ISTEXT(AI357),AI357,(AI357/AI22)*AK22)</f>
        <v/>
      </c>
      <c r="AL357" s="1062" t="str">
        <f>IF(A357=AL16,D357,"")</f>
        <v/>
      </c>
      <c r="AM357" s="1085" t="str">
        <f>IF(A357=AL16,C357,"")</f>
        <v/>
      </c>
      <c r="AN357" s="1086" t="str">
        <f>IF(ISTEXT(AL357),AL357,(AL357/AL22)*AN22)</f>
        <v/>
      </c>
      <c r="AO357" s="1062" t="str">
        <f>IF(A357=AO16,D357,"")</f>
        <v/>
      </c>
      <c r="AP357" s="1087" t="str">
        <f>IF(A357=AO16,C357,"")</f>
        <v/>
      </c>
      <c r="AQ357" s="1088" t="str">
        <f>IF(ISTEXT(AO357),AO357,(AO357/AO22)*AQ22)</f>
        <v/>
      </c>
      <c r="AR357" s="1062" t="str">
        <f>IF(A357=AR16,D357,"")</f>
        <v/>
      </c>
      <c r="AS357" s="1089" t="str">
        <f>IF(A357=AR16,C357,"")</f>
        <v/>
      </c>
      <c r="AT357" s="1090" t="str">
        <f>IF(ISTEXT(AR357),AR357,(AR357/AR22)*AT22)</f>
        <v/>
      </c>
      <c r="AU357" s="1062" t="str">
        <f>IF(A357=AU16,D357,"")</f>
        <v/>
      </c>
      <c r="AV357" s="1091" t="str">
        <f>IF(A357=AU16,C357,"")</f>
        <v/>
      </c>
      <c r="AW357" s="1092" t="str">
        <f>IF(ISTEXT(AU357),AU357,(AU357/AU22)*AW22)</f>
        <v/>
      </c>
    </row>
    <row r="358" spans="1:49" ht="18.75">
      <c r="A358" s="1058"/>
      <c r="B358" s="1352"/>
      <c r="C358" s="1409"/>
      <c r="D358" s="1410"/>
      <c r="E358" s="1062" t="str">
        <f>IF(A358=E16,D358,"")</f>
        <v/>
      </c>
      <c r="F358" s="1063" t="str">
        <f>IF(A358=E16,C358,"")</f>
        <v/>
      </c>
      <c r="G358" s="1064" t="str">
        <f>IF(ISTEXT(E358),E358,(E358/E22)*G22)</f>
        <v/>
      </c>
      <c r="H358" s="1062" t="str">
        <f>IF(A358=H16,D358,"")</f>
        <v/>
      </c>
      <c r="I358" s="1065" t="str">
        <f>IF(A358=H16,C358,"")</f>
        <v/>
      </c>
      <c r="J358" s="1066" t="str">
        <f>IF(ISTEXT(H358),H358,(H358/H22)*J22)</f>
        <v/>
      </c>
      <c r="K358" s="1062" t="str">
        <f>IF(A358=K16,D358,"")</f>
        <v/>
      </c>
      <c r="L358" s="1067" t="str">
        <f>IF(A358=K16,C358,"")</f>
        <v/>
      </c>
      <c r="M358" s="1068" t="str">
        <f>IF(ISTEXT(K358),K358,(K358/K22)*M22)</f>
        <v/>
      </c>
      <c r="N358" s="1062" t="str">
        <f>IF(A358=N16,D358,"")</f>
        <v/>
      </c>
      <c r="O358" s="1069" t="str">
        <f>IF(A358=N16,C358,"")</f>
        <v/>
      </c>
      <c r="P358" s="1070" t="str">
        <f>IF(ISTEXT(N358),N358,(N358/N22)*P22)</f>
        <v/>
      </c>
      <c r="Q358" s="1062" t="str">
        <f>IF(A358=Q16,D358,"")</f>
        <v/>
      </c>
      <c r="R358" s="1071" t="str">
        <f>IF(A358=Q16,C358,"")</f>
        <v/>
      </c>
      <c r="S358" s="1072" t="str">
        <f>IF(ISTEXT(Q358),Q358,(Q358/Q22)*S22)</f>
        <v/>
      </c>
      <c r="T358" s="1062" t="str">
        <f>IF(A358=T16,D358,"")</f>
        <v/>
      </c>
      <c r="U358" s="1073" t="str">
        <f>IF(A358=T16,C358,"")</f>
        <v/>
      </c>
      <c r="V358" s="1074" t="str">
        <f>IF(ISTEXT(T358),T358,(T358/T22)*V22)</f>
        <v/>
      </c>
      <c r="W358" s="1062" t="str">
        <f>IF(A358=W16,D358,"")</f>
        <v/>
      </c>
      <c r="X358" s="1075" t="str">
        <f>IF(A358=W16,C358,"")</f>
        <v/>
      </c>
      <c r="Y358" s="1076" t="str">
        <f>IF(ISTEXT(W358),W358,(W358/W22)*Y22)</f>
        <v/>
      </c>
      <c r="Z358" s="1062" t="str">
        <f>IF(A358=Z16,D358,"")</f>
        <v/>
      </c>
      <c r="AA358" s="1077" t="str">
        <f>IF(A358=Z16,C358,"")</f>
        <v/>
      </c>
      <c r="AB358" s="1078" t="str">
        <f>IF(ISTEXT(Z358),Z358,(Z358/Z22)*AB22)</f>
        <v/>
      </c>
      <c r="AC358" s="1062" t="str">
        <f>IF(A358=AC16,D358,"")</f>
        <v/>
      </c>
      <c r="AD358" s="1079" t="str">
        <f>IF(A358=AC16,C358,"")</f>
        <v/>
      </c>
      <c r="AE358" s="1080" t="str">
        <f>IF(ISTEXT(AC358),AC358,(AC358/AC22)*AE22)</f>
        <v/>
      </c>
      <c r="AF358" s="1062" t="str">
        <f>IF(A358=AF16,D358,"")</f>
        <v/>
      </c>
      <c r="AG358" s="1081" t="str">
        <f>IF(A358=AF16,C358,"")</f>
        <v/>
      </c>
      <c r="AH358" s="1082" t="str">
        <f>IF(ISTEXT(AF358),AF358,(AF358/AF22)*AH22)</f>
        <v/>
      </c>
      <c r="AI358" s="1062" t="str">
        <f>IF(A358=AI16,D358,"")</f>
        <v/>
      </c>
      <c r="AJ358" s="1083" t="str">
        <f>IF(A358=AI16,C358,"")</f>
        <v/>
      </c>
      <c r="AK358" s="1084" t="str">
        <f>IF(ISTEXT(AI358),AI358,(AI358/AI22)*AK22)</f>
        <v/>
      </c>
      <c r="AL358" s="1062" t="str">
        <f>IF(A358=AL16,D358,"")</f>
        <v/>
      </c>
      <c r="AM358" s="1085" t="str">
        <f>IF(A358=AL16,C358,"")</f>
        <v/>
      </c>
      <c r="AN358" s="1086" t="str">
        <f>IF(ISTEXT(AL358),AL358,(AL358/AL22)*AN22)</f>
        <v/>
      </c>
      <c r="AO358" s="1062" t="str">
        <f>IF(A358=AO16,D358,"")</f>
        <v/>
      </c>
      <c r="AP358" s="1087" t="str">
        <f>IF(A358=AO16,C358,"")</f>
        <v/>
      </c>
      <c r="AQ358" s="1088" t="str">
        <f>IF(ISTEXT(AO358),AO358,(AO358/AO22)*AQ22)</f>
        <v/>
      </c>
      <c r="AR358" s="1062" t="str">
        <f>IF(A358=AR16,D358,"")</f>
        <v/>
      </c>
      <c r="AS358" s="1089" t="str">
        <f>IF(A358=AR16,C358,"")</f>
        <v/>
      </c>
      <c r="AT358" s="1090" t="str">
        <f>IF(ISTEXT(AR358),AR358,(AR358/AR22)*AT22)</f>
        <v/>
      </c>
      <c r="AU358" s="1062" t="str">
        <f>IF(A358=AU16,D358,"")</f>
        <v/>
      </c>
      <c r="AV358" s="1091" t="str">
        <f>IF(A358=AU16,C358,"")</f>
        <v/>
      </c>
      <c r="AW358" s="1092" t="str">
        <f>IF(ISTEXT(AU358),AU358,(AU358/AU22)*AW22)</f>
        <v/>
      </c>
    </row>
    <row r="359" spans="1:49" ht="18.75">
      <c r="A359" s="1058"/>
      <c r="B359" s="1352"/>
      <c r="C359" s="1409"/>
      <c r="D359" s="1410"/>
      <c r="E359" s="1062" t="str">
        <f>IF(A359=E16,D359,"")</f>
        <v/>
      </c>
      <c r="F359" s="1063" t="str">
        <f>IF(A359=E16,C359,"")</f>
        <v/>
      </c>
      <c r="G359" s="1064" t="str">
        <f>IF(ISTEXT(E359),E359,(E359/E22)*G22)</f>
        <v/>
      </c>
      <c r="H359" s="1062" t="str">
        <f>IF(A359=H16,D359,"")</f>
        <v/>
      </c>
      <c r="I359" s="1065" t="str">
        <f>IF(A359=H16,C359,"")</f>
        <v/>
      </c>
      <c r="J359" s="1066" t="str">
        <f>IF(ISTEXT(H359),H359,(H359/H22)*J22)</f>
        <v/>
      </c>
      <c r="K359" s="1062" t="str">
        <f>IF(A359=K16,D359,"")</f>
        <v/>
      </c>
      <c r="L359" s="1067" t="str">
        <f>IF(A359=K16,C359,"")</f>
        <v/>
      </c>
      <c r="M359" s="1068" t="str">
        <f>IF(ISTEXT(K359),K359,(K359/K22)*M22)</f>
        <v/>
      </c>
      <c r="N359" s="1062" t="str">
        <f>IF(A359=N16,D359,"")</f>
        <v/>
      </c>
      <c r="O359" s="1069" t="str">
        <f>IF(A359=N16,C359,"")</f>
        <v/>
      </c>
      <c r="P359" s="1070" t="str">
        <f>IF(ISTEXT(N359),N359,(N359/N22)*P22)</f>
        <v/>
      </c>
      <c r="Q359" s="1062" t="str">
        <f>IF(A359=Q16,D359,"")</f>
        <v/>
      </c>
      <c r="R359" s="1071" t="str">
        <f>IF(A359=Q16,C359,"")</f>
        <v/>
      </c>
      <c r="S359" s="1072" t="str">
        <f>IF(ISTEXT(Q359),Q359,(Q359/Q22)*S22)</f>
        <v/>
      </c>
      <c r="T359" s="1062" t="str">
        <f>IF(A359=T16,D359,"")</f>
        <v/>
      </c>
      <c r="U359" s="1073" t="str">
        <f>IF(A359=T16,C359,"")</f>
        <v/>
      </c>
      <c r="V359" s="1074" t="str">
        <f>IF(ISTEXT(T359),T359,(T359/T22)*V22)</f>
        <v/>
      </c>
      <c r="W359" s="1062" t="str">
        <f>IF(A359=W16,D359,"")</f>
        <v/>
      </c>
      <c r="X359" s="1075" t="str">
        <f>IF(A359=W16,C359,"")</f>
        <v/>
      </c>
      <c r="Y359" s="1076" t="str">
        <f>IF(ISTEXT(W359),W359,(W359/W22)*Y22)</f>
        <v/>
      </c>
      <c r="Z359" s="1062" t="str">
        <f>IF(A359=Z16,D359,"")</f>
        <v/>
      </c>
      <c r="AA359" s="1077" t="str">
        <f>IF(A359=Z16,C359,"")</f>
        <v/>
      </c>
      <c r="AB359" s="1078" t="str">
        <f>IF(ISTEXT(Z359),Z359,(Z359/Z22)*AB22)</f>
        <v/>
      </c>
      <c r="AC359" s="1062" t="str">
        <f>IF(A359=AC16,D359,"")</f>
        <v/>
      </c>
      <c r="AD359" s="1079" t="str">
        <f>IF(A359=AC16,C359,"")</f>
        <v/>
      </c>
      <c r="AE359" s="1080" t="str">
        <f>IF(ISTEXT(AC359),AC359,(AC359/AC22)*AE22)</f>
        <v/>
      </c>
      <c r="AF359" s="1062" t="str">
        <f>IF(A359=AF16,D359,"")</f>
        <v/>
      </c>
      <c r="AG359" s="1081" t="str">
        <f>IF(A359=AF16,C359,"")</f>
        <v/>
      </c>
      <c r="AH359" s="1082" t="str">
        <f>IF(ISTEXT(AF359),AF359,(AF359/AF22)*AH22)</f>
        <v/>
      </c>
      <c r="AI359" s="1062" t="str">
        <f>IF(A359=AI16,D359,"")</f>
        <v/>
      </c>
      <c r="AJ359" s="1083" t="str">
        <f>IF(A359=AI16,C359,"")</f>
        <v/>
      </c>
      <c r="AK359" s="1084" t="str">
        <f>IF(ISTEXT(AI359),AI359,(AI359/AI22)*AK22)</f>
        <v/>
      </c>
      <c r="AL359" s="1062" t="str">
        <f>IF(A359=AL16,D359,"")</f>
        <v/>
      </c>
      <c r="AM359" s="1085" t="str">
        <f>IF(A359=AL16,C359,"")</f>
        <v/>
      </c>
      <c r="AN359" s="1086" t="str">
        <f>IF(ISTEXT(AL359),AL359,(AL359/AL22)*AN22)</f>
        <v/>
      </c>
      <c r="AO359" s="1062" t="str">
        <f>IF(A359=AO16,D359,"")</f>
        <v/>
      </c>
      <c r="AP359" s="1087" t="str">
        <f>IF(A359=AO16,C359,"")</f>
        <v/>
      </c>
      <c r="AQ359" s="1088" t="str">
        <f>IF(ISTEXT(AO359),AO359,(AO359/AO22)*AQ22)</f>
        <v/>
      </c>
      <c r="AR359" s="1062" t="str">
        <f>IF(A359=AR16,D359,"")</f>
        <v/>
      </c>
      <c r="AS359" s="1089" t="str">
        <f>IF(A359=AR16,C359,"")</f>
        <v/>
      </c>
      <c r="AT359" s="1090" t="str">
        <f>IF(ISTEXT(AR359),AR359,(AR359/AR22)*AT22)</f>
        <v/>
      </c>
      <c r="AU359" s="1062" t="str">
        <f>IF(A359=AU16,D359,"")</f>
        <v/>
      </c>
      <c r="AV359" s="1091" t="str">
        <f>IF(A359=AU16,C359,"")</f>
        <v/>
      </c>
      <c r="AW359" s="1092" t="str">
        <f>IF(ISTEXT(AU359),AU359,(AU359/AU22)*AW22)</f>
        <v/>
      </c>
    </row>
    <row r="360" spans="1:49" ht="18.75">
      <c r="A360" s="1058"/>
      <c r="B360" s="1352"/>
      <c r="C360" s="1409"/>
      <c r="D360" s="1410"/>
      <c r="E360" s="1062" t="str">
        <f>IF(A360=E16,D360,"")</f>
        <v/>
      </c>
      <c r="F360" s="1063" t="str">
        <f>IF(A360=E16,C360,"")</f>
        <v/>
      </c>
      <c r="G360" s="1064" t="str">
        <f>IF(ISTEXT(E360),E360,(E360/E22)*G22)</f>
        <v/>
      </c>
      <c r="H360" s="1062" t="str">
        <f>IF(A360=H16,D360,"")</f>
        <v/>
      </c>
      <c r="I360" s="1065" t="str">
        <f>IF(A360=H16,C360,"")</f>
        <v/>
      </c>
      <c r="J360" s="1066" t="str">
        <f>IF(ISTEXT(H360),H360,(H360/H22)*J22)</f>
        <v/>
      </c>
      <c r="K360" s="1062" t="str">
        <f>IF(A360=K16,D360,"")</f>
        <v/>
      </c>
      <c r="L360" s="1067" t="str">
        <f>IF(A360=K16,C360,"")</f>
        <v/>
      </c>
      <c r="M360" s="1068" t="str">
        <f>IF(ISTEXT(K360),K360,(K360/K22)*M22)</f>
        <v/>
      </c>
      <c r="N360" s="1062" t="str">
        <f>IF(A360=N16,D360,"")</f>
        <v/>
      </c>
      <c r="O360" s="1069" t="str">
        <f>IF(A360=N16,C360,"")</f>
        <v/>
      </c>
      <c r="P360" s="1070" t="str">
        <f>IF(ISTEXT(N360),N360,(N360/N22)*P22)</f>
        <v/>
      </c>
      <c r="Q360" s="1062" t="str">
        <f>IF(A360=Q16,D360,"")</f>
        <v/>
      </c>
      <c r="R360" s="1071" t="str">
        <f>IF(A360=Q16,C360,"")</f>
        <v/>
      </c>
      <c r="S360" s="1072" t="str">
        <f>IF(ISTEXT(Q360),Q360,(Q360/Q22)*S22)</f>
        <v/>
      </c>
      <c r="T360" s="1062" t="str">
        <f>IF(A360=T16,D360,"")</f>
        <v/>
      </c>
      <c r="U360" s="1073" t="str">
        <f>IF(A360=T16,C360,"")</f>
        <v/>
      </c>
      <c r="V360" s="1074" t="str">
        <f>IF(ISTEXT(T360),T360,(T360/T22)*V22)</f>
        <v/>
      </c>
      <c r="W360" s="1062" t="str">
        <f>IF(A360=W16,D360,"")</f>
        <v/>
      </c>
      <c r="X360" s="1075" t="str">
        <f>IF(A360=W16,C360,"")</f>
        <v/>
      </c>
      <c r="Y360" s="1076" t="str">
        <f>IF(ISTEXT(W360),W360,(W360/W22)*Y22)</f>
        <v/>
      </c>
      <c r="Z360" s="1062" t="str">
        <f>IF(A360=Z16,D360,"")</f>
        <v/>
      </c>
      <c r="AA360" s="1077" t="str">
        <f>IF(A360=Z16,C360,"")</f>
        <v/>
      </c>
      <c r="AB360" s="1078" t="str">
        <f>IF(ISTEXT(Z360),Z360,(Z360/Z22)*AB22)</f>
        <v/>
      </c>
      <c r="AC360" s="1062" t="str">
        <f>IF(A360=AC16,D360,"")</f>
        <v/>
      </c>
      <c r="AD360" s="1079" t="str">
        <f>IF(A360=AC16,C360,"")</f>
        <v/>
      </c>
      <c r="AE360" s="1080" t="str">
        <f>IF(ISTEXT(AC360),AC360,(AC360/AC22)*AE22)</f>
        <v/>
      </c>
      <c r="AF360" s="1062" t="str">
        <f>IF(A360=AF16,D360,"")</f>
        <v/>
      </c>
      <c r="AG360" s="1081" t="str">
        <f>IF(A360=AF16,C360,"")</f>
        <v/>
      </c>
      <c r="AH360" s="1082" t="str">
        <f>IF(ISTEXT(AF360),AF360,(AF360/AF22)*AH22)</f>
        <v/>
      </c>
      <c r="AI360" s="1062" t="str">
        <f>IF(A360=AI16,D360,"")</f>
        <v/>
      </c>
      <c r="AJ360" s="1083" t="str">
        <f>IF(A360=AI16,C360,"")</f>
        <v/>
      </c>
      <c r="AK360" s="1084" t="str">
        <f>IF(ISTEXT(AI360),AI360,(AI360/AI22)*AK22)</f>
        <v/>
      </c>
      <c r="AL360" s="1062" t="str">
        <f>IF(A360=AL16,D360,"")</f>
        <v/>
      </c>
      <c r="AM360" s="1085" t="str">
        <f>IF(A360=AL16,C360,"")</f>
        <v/>
      </c>
      <c r="AN360" s="1086" t="str">
        <f>IF(ISTEXT(AL360),AL360,(AL360/AL22)*AN22)</f>
        <v/>
      </c>
      <c r="AO360" s="1062" t="str">
        <f>IF(A360=AO16,D360,"")</f>
        <v/>
      </c>
      <c r="AP360" s="1087" t="str">
        <f>IF(A360=AO16,C360,"")</f>
        <v/>
      </c>
      <c r="AQ360" s="1088" t="str">
        <f>IF(ISTEXT(AO360),AO360,(AO360/AO22)*AQ22)</f>
        <v/>
      </c>
      <c r="AR360" s="1062" t="str">
        <f>IF(A360=AR16,D360,"")</f>
        <v/>
      </c>
      <c r="AS360" s="1089" t="str">
        <f>IF(A360=AR16,C360,"")</f>
        <v/>
      </c>
      <c r="AT360" s="1090" t="str">
        <f>IF(ISTEXT(AR360),AR360,(AR360/AR22)*AT22)</f>
        <v/>
      </c>
      <c r="AU360" s="1062" t="str">
        <f>IF(A360=AU16,D360,"")</f>
        <v/>
      </c>
      <c r="AV360" s="1091" t="str">
        <f>IF(A360=AU16,C360,"")</f>
        <v/>
      </c>
      <c r="AW360" s="1092" t="str">
        <f>IF(ISTEXT(AU360),AU360,(AU360/AU22)*AW22)</f>
        <v/>
      </c>
    </row>
    <row r="361" spans="1:49" ht="18.75">
      <c r="A361" s="1058"/>
      <c r="B361" s="1352"/>
      <c r="C361" s="1409"/>
      <c r="D361" s="1410"/>
      <c r="E361" s="1062" t="str">
        <f>IF(A361=E16,D361,"")</f>
        <v/>
      </c>
      <c r="F361" s="1063" t="str">
        <f>IF(A361=E16,C361,"")</f>
        <v/>
      </c>
      <c r="G361" s="1064" t="str">
        <f>IF(ISTEXT(E361),E361,(E361/E22)*G22)</f>
        <v/>
      </c>
      <c r="H361" s="1062" t="str">
        <f>IF(A361=H16,D361,"")</f>
        <v/>
      </c>
      <c r="I361" s="1065" t="str">
        <f>IF(A361=H16,C361,"")</f>
        <v/>
      </c>
      <c r="J361" s="1066" t="str">
        <f>IF(ISTEXT(H361),H361,(H361/H22)*J22)</f>
        <v/>
      </c>
      <c r="K361" s="1062" t="str">
        <f>IF(A361=K16,D361,"")</f>
        <v/>
      </c>
      <c r="L361" s="1067" t="str">
        <f>IF(A361=K16,C361,"")</f>
        <v/>
      </c>
      <c r="M361" s="1068" t="str">
        <f>IF(ISTEXT(K361),K361,(K361/K22)*M22)</f>
        <v/>
      </c>
      <c r="N361" s="1062" t="str">
        <f>IF(A361=N16,D361,"")</f>
        <v/>
      </c>
      <c r="O361" s="1069" t="str">
        <f>IF(A361=N16,C361,"")</f>
        <v/>
      </c>
      <c r="P361" s="1070" t="str">
        <f>IF(ISTEXT(N361),N361,(N361/N22)*P22)</f>
        <v/>
      </c>
      <c r="Q361" s="1062" t="str">
        <f>IF(A361=Q16,D361,"")</f>
        <v/>
      </c>
      <c r="R361" s="1071" t="str">
        <f>IF(A361=Q16,C361,"")</f>
        <v/>
      </c>
      <c r="S361" s="1072" t="str">
        <f>IF(ISTEXT(Q361),Q361,(Q361/Q22)*S22)</f>
        <v/>
      </c>
      <c r="T361" s="1062" t="str">
        <f>IF(A361=T16,D361,"")</f>
        <v/>
      </c>
      <c r="U361" s="1073" t="str">
        <f>IF(A361=T16,C361,"")</f>
        <v/>
      </c>
      <c r="V361" s="1074" t="str">
        <f>IF(ISTEXT(T361),T361,(T361/T22)*V22)</f>
        <v/>
      </c>
      <c r="W361" s="1062" t="str">
        <f>IF(A361=W16,D361,"")</f>
        <v/>
      </c>
      <c r="X361" s="1075" t="str">
        <f>IF(A361=W16,C361,"")</f>
        <v/>
      </c>
      <c r="Y361" s="1076" t="str">
        <f>IF(ISTEXT(W361),W361,(W361/W22)*Y22)</f>
        <v/>
      </c>
      <c r="Z361" s="1062" t="str">
        <f>IF(A361=Z16,D361,"")</f>
        <v/>
      </c>
      <c r="AA361" s="1077" t="str">
        <f>IF(A361=Z16,C361,"")</f>
        <v/>
      </c>
      <c r="AB361" s="1078" t="str">
        <f>IF(ISTEXT(Z361),Z361,(Z361/Z22)*AB22)</f>
        <v/>
      </c>
      <c r="AC361" s="1062" t="str">
        <f>IF(A361=AC16,D361,"")</f>
        <v/>
      </c>
      <c r="AD361" s="1079" t="str">
        <f>IF(A361=AC16,C361,"")</f>
        <v/>
      </c>
      <c r="AE361" s="1080" t="str">
        <f>IF(ISTEXT(AC361),AC361,(AC361/AC22)*AE22)</f>
        <v/>
      </c>
      <c r="AF361" s="1062" t="str">
        <f>IF(A361=AF16,D361,"")</f>
        <v/>
      </c>
      <c r="AG361" s="1081" t="str">
        <f>IF(A361=AF16,C361,"")</f>
        <v/>
      </c>
      <c r="AH361" s="1082" t="str">
        <f>IF(ISTEXT(AF361),AF361,(AF361/AF22)*AH22)</f>
        <v/>
      </c>
      <c r="AI361" s="1062" t="str">
        <f>IF(A361=AI16,D361,"")</f>
        <v/>
      </c>
      <c r="AJ361" s="1083" t="str">
        <f>IF(A361=AI16,C361,"")</f>
        <v/>
      </c>
      <c r="AK361" s="1084" t="str">
        <f>IF(ISTEXT(AI361),AI361,(AI361/AI22)*AK22)</f>
        <v/>
      </c>
      <c r="AL361" s="1062" t="str">
        <f>IF(A361=AL16,D361,"")</f>
        <v/>
      </c>
      <c r="AM361" s="1085" t="str">
        <f>IF(A361=AL16,C361,"")</f>
        <v/>
      </c>
      <c r="AN361" s="1086" t="str">
        <f>IF(ISTEXT(AL361),AL361,(AL361/AL22)*AN22)</f>
        <v/>
      </c>
      <c r="AO361" s="1062" t="str">
        <f>IF(A361=AO16,D361,"")</f>
        <v/>
      </c>
      <c r="AP361" s="1087" t="str">
        <f>IF(A361=AO16,C361,"")</f>
        <v/>
      </c>
      <c r="AQ361" s="1088" t="str">
        <f>IF(ISTEXT(AO361),AO361,(AO361/AO22)*AQ22)</f>
        <v/>
      </c>
      <c r="AR361" s="1062" t="str">
        <f>IF(A361=AR16,D361,"")</f>
        <v/>
      </c>
      <c r="AS361" s="1089" t="str">
        <f>IF(A361=AR16,C361,"")</f>
        <v/>
      </c>
      <c r="AT361" s="1090" t="str">
        <f>IF(ISTEXT(AR361),AR361,(AR361/AR22)*AT22)</f>
        <v/>
      </c>
      <c r="AU361" s="1062" t="str">
        <f>IF(A361=AU16,D361,"")</f>
        <v/>
      </c>
      <c r="AV361" s="1091" t="str">
        <f>IF(A361=AU16,C361,"")</f>
        <v/>
      </c>
      <c r="AW361" s="1092" t="str">
        <f>IF(ISTEXT(AU361),AU361,(AU361/AU22)*AW22)</f>
        <v/>
      </c>
    </row>
    <row r="362" spans="1:49" ht="18.75">
      <c r="A362" s="1058"/>
      <c r="B362" s="1352"/>
      <c r="C362" s="1409"/>
      <c r="D362" s="1410"/>
      <c r="E362" s="1062" t="str">
        <f>IF(A362=E16,D362,"")</f>
        <v/>
      </c>
      <c r="F362" s="1063" t="str">
        <f>IF(A362=E16,C362,"")</f>
        <v/>
      </c>
      <c r="G362" s="1064" t="str">
        <f>IF(ISTEXT(E362),E362,(E362/E22)*G22)</f>
        <v/>
      </c>
      <c r="H362" s="1062" t="str">
        <f>IF(A362=H16,D362,"")</f>
        <v/>
      </c>
      <c r="I362" s="1065" t="str">
        <f>IF(A362=H16,C362,"")</f>
        <v/>
      </c>
      <c r="J362" s="1066" t="str">
        <f>IF(ISTEXT(H362),H362,(H362/H22)*J22)</f>
        <v/>
      </c>
      <c r="K362" s="1062" t="str">
        <f>IF(A362=K16,D362,"")</f>
        <v/>
      </c>
      <c r="L362" s="1067" t="str">
        <f>IF(A362=K16,C362,"")</f>
        <v/>
      </c>
      <c r="M362" s="1068" t="str">
        <f>IF(ISTEXT(K362),K362,(K362/K22)*M22)</f>
        <v/>
      </c>
      <c r="N362" s="1062" t="str">
        <f>IF(A362=N16,D362,"")</f>
        <v/>
      </c>
      <c r="O362" s="1069" t="str">
        <f>IF(A362=N16,C362,"")</f>
        <v/>
      </c>
      <c r="P362" s="1070" t="str">
        <f>IF(ISTEXT(N362),N362,(N362/N22)*P22)</f>
        <v/>
      </c>
      <c r="Q362" s="1062" t="str">
        <f>IF(A362=Q16,D362,"")</f>
        <v/>
      </c>
      <c r="R362" s="1071" t="str">
        <f>IF(A362=Q16,C362,"")</f>
        <v/>
      </c>
      <c r="S362" s="1072" t="str">
        <f>IF(ISTEXT(Q362),Q362,(Q362/Q22)*S22)</f>
        <v/>
      </c>
      <c r="T362" s="1062" t="str">
        <f>IF(A362=T16,D362,"")</f>
        <v/>
      </c>
      <c r="U362" s="1073" t="str">
        <f>IF(A362=T16,C362,"")</f>
        <v/>
      </c>
      <c r="V362" s="1074" t="str">
        <f>IF(ISTEXT(T362),T362,(T362/T22)*V22)</f>
        <v/>
      </c>
      <c r="W362" s="1062" t="str">
        <f>IF(A362=W16,D362,"")</f>
        <v/>
      </c>
      <c r="X362" s="1075" t="str">
        <f>IF(A362=W16,C362,"")</f>
        <v/>
      </c>
      <c r="Y362" s="1076" t="str">
        <f>IF(ISTEXT(W362),W362,(W362/W22)*Y22)</f>
        <v/>
      </c>
      <c r="Z362" s="1062" t="str">
        <f>IF(A362=Z16,D362,"")</f>
        <v/>
      </c>
      <c r="AA362" s="1077" t="str">
        <f>IF(A362=Z16,C362,"")</f>
        <v/>
      </c>
      <c r="AB362" s="1078" t="str">
        <f>IF(ISTEXT(Z362),Z362,(Z362/Z22)*AB22)</f>
        <v/>
      </c>
      <c r="AC362" s="1062" t="str">
        <f>IF(A362=AC16,D362,"")</f>
        <v/>
      </c>
      <c r="AD362" s="1079" t="str">
        <f>IF(A362=AC16,C362,"")</f>
        <v/>
      </c>
      <c r="AE362" s="1080" t="str">
        <f>IF(ISTEXT(AC362),AC362,(AC362/AC22)*AE22)</f>
        <v/>
      </c>
      <c r="AF362" s="1062" t="str">
        <f>IF(A362=AF16,D362,"")</f>
        <v/>
      </c>
      <c r="AG362" s="1081" t="str">
        <f>IF(A362=AF16,C362,"")</f>
        <v/>
      </c>
      <c r="AH362" s="1082" t="str">
        <f>IF(ISTEXT(AF362),AF362,(AF362/AF22)*AH22)</f>
        <v/>
      </c>
      <c r="AI362" s="1062" t="str">
        <f>IF(A362=AI16,D362,"")</f>
        <v/>
      </c>
      <c r="AJ362" s="1083" t="str">
        <f>IF(A362=AI16,C362,"")</f>
        <v/>
      </c>
      <c r="AK362" s="1084" t="str">
        <f>IF(ISTEXT(AI362),AI362,(AI362/AI22)*AK22)</f>
        <v/>
      </c>
      <c r="AL362" s="1062" t="str">
        <f>IF(A362=AL16,D362,"")</f>
        <v/>
      </c>
      <c r="AM362" s="1085" t="str">
        <f>IF(A362=AL16,C362,"")</f>
        <v/>
      </c>
      <c r="AN362" s="1086" t="str">
        <f>IF(ISTEXT(AL362),AL362,(AL362/AL22)*AN22)</f>
        <v/>
      </c>
      <c r="AO362" s="1062" t="str">
        <f>IF(A362=AO16,D362,"")</f>
        <v/>
      </c>
      <c r="AP362" s="1087" t="str">
        <f>IF(A362=AO16,C362,"")</f>
        <v/>
      </c>
      <c r="AQ362" s="1088" t="str">
        <f>IF(ISTEXT(AO362),AO362,(AO362/AO22)*AQ22)</f>
        <v/>
      </c>
      <c r="AR362" s="1062" t="str">
        <f>IF(A362=AR16,D362,"")</f>
        <v/>
      </c>
      <c r="AS362" s="1089" t="str">
        <f>IF(A362=AR16,C362,"")</f>
        <v/>
      </c>
      <c r="AT362" s="1090" t="str">
        <f>IF(ISTEXT(AR362),AR362,(AR362/AR22)*AT22)</f>
        <v/>
      </c>
      <c r="AU362" s="1062" t="str">
        <f>IF(A362=AU16,D362,"")</f>
        <v/>
      </c>
      <c r="AV362" s="1091" t="str">
        <f>IF(A362=AU16,C362,"")</f>
        <v/>
      </c>
      <c r="AW362" s="1092" t="str">
        <f>IF(ISTEXT(AU362),AU362,(AU362/AU22)*AW22)</f>
        <v/>
      </c>
    </row>
    <row r="363" spans="1:49" ht="18.75">
      <c r="A363" s="1058"/>
      <c r="B363" s="1352"/>
      <c r="C363" s="1409"/>
      <c r="D363" s="1410"/>
      <c r="E363" s="1062" t="str">
        <f>IF(A363=E16,D363,"")</f>
        <v/>
      </c>
      <c r="F363" s="1063" t="str">
        <f>IF(A363=E16,C363,"")</f>
        <v/>
      </c>
      <c r="G363" s="1064" t="str">
        <f>IF(ISTEXT(E363),E363,(E363/E22)*G22)</f>
        <v/>
      </c>
      <c r="H363" s="1062" t="str">
        <f>IF(A363=H16,D363,"")</f>
        <v/>
      </c>
      <c r="I363" s="1065" t="str">
        <f>IF(A363=H16,C363,"")</f>
        <v/>
      </c>
      <c r="J363" s="1066" t="str">
        <f>IF(ISTEXT(H363),H363,(H363/H22)*J22)</f>
        <v/>
      </c>
      <c r="K363" s="1062" t="str">
        <f>IF(A363=K16,D363,"")</f>
        <v/>
      </c>
      <c r="L363" s="1067" t="str">
        <f>IF(A363=K16,C363,"")</f>
        <v/>
      </c>
      <c r="M363" s="1068" t="str">
        <f>IF(ISTEXT(K363),K363,(K363/K22)*M22)</f>
        <v/>
      </c>
      <c r="N363" s="1062" t="str">
        <f>IF(A363=N16,D363,"")</f>
        <v/>
      </c>
      <c r="O363" s="1069" t="str">
        <f>IF(A363=N16,C363,"")</f>
        <v/>
      </c>
      <c r="P363" s="1070" t="str">
        <f>IF(ISTEXT(N363),N363,(N363/N22)*P22)</f>
        <v/>
      </c>
      <c r="Q363" s="1062" t="str">
        <f>IF(A363=Q16,D363,"")</f>
        <v/>
      </c>
      <c r="R363" s="1071" t="str">
        <f>IF(A363=Q16,C363,"")</f>
        <v/>
      </c>
      <c r="S363" s="1072" t="str">
        <f>IF(ISTEXT(Q363),Q363,(Q363/Q22)*S22)</f>
        <v/>
      </c>
      <c r="T363" s="1062" t="str">
        <f>IF(A363=T16,D363,"")</f>
        <v/>
      </c>
      <c r="U363" s="1073" t="str">
        <f>IF(A363=T16,C363,"")</f>
        <v/>
      </c>
      <c r="V363" s="1074" t="str">
        <f>IF(ISTEXT(T363),T363,(T363/T22)*V22)</f>
        <v/>
      </c>
      <c r="W363" s="1062" t="str">
        <f>IF(A363=W16,D363,"")</f>
        <v/>
      </c>
      <c r="X363" s="1075" t="str">
        <f>IF(A363=W16,C363,"")</f>
        <v/>
      </c>
      <c r="Y363" s="1076" t="str">
        <f>IF(ISTEXT(W363),W363,(W363/W22)*Y22)</f>
        <v/>
      </c>
      <c r="Z363" s="1062" t="str">
        <f>IF(A363=Z16,D363,"")</f>
        <v/>
      </c>
      <c r="AA363" s="1077" t="str">
        <f>IF(A363=Z16,C363,"")</f>
        <v/>
      </c>
      <c r="AB363" s="1078" t="str">
        <f>IF(ISTEXT(Z363),Z363,(Z363/Z22)*AB22)</f>
        <v/>
      </c>
      <c r="AC363" s="1062" t="str">
        <f>IF(A363=AC16,D363,"")</f>
        <v/>
      </c>
      <c r="AD363" s="1079" t="str">
        <f>IF(A363=AC16,C363,"")</f>
        <v/>
      </c>
      <c r="AE363" s="1080" t="str">
        <f>IF(ISTEXT(AC363),AC363,(AC363/AC22)*AE22)</f>
        <v/>
      </c>
      <c r="AF363" s="1062" t="str">
        <f>IF(A363=AF16,D363,"")</f>
        <v/>
      </c>
      <c r="AG363" s="1081" t="str">
        <f>IF(A363=AF16,C363,"")</f>
        <v/>
      </c>
      <c r="AH363" s="1082" t="str">
        <f>IF(ISTEXT(AF363),AF363,(AF363/AF22)*AH22)</f>
        <v/>
      </c>
      <c r="AI363" s="1062" t="str">
        <f>IF(A363=AI16,D363,"")</f>
        <v/>
      </c>
      <c r="AJ363" s="1083" t="str">
        <f>IF(A363=AI16,C363,"")</f>
        <v/>
      </c>
      <c r="AK363" s="1084" t="str">
        <f>IF(ISTEXT(AI363),AI363,(AI363/AI22)*AK22)</f>
        <v/>
      </c>
      <c r="AL363" s="1062" t="str">
        <f>IF(A363=AL16,D363,"")</f>
        <v/>
      </c>
      <c r="AM363" s="1085" t="str">
        <f>IF(A363=AL16,C363,"")</f>
        <v/>
      </c>
      <c r="AN363" s="1086" t="str">
        <f>IF(ISTEXT(AL363),AL363,(AL363/AL22)*AN22)</f>
        <v/>
      </c>
      <c r="AO363" s="1062" t="str">
        <f>IF(A363=AO16,D363,"")</f>
        <v/>
      </c>
      <c r="AP363" s="1087" t="str">
        <f>IF(A363=AO16,C363,"")</f>
        <v/>
      </c>
      <c r="AQ363" s="1088" t="str">
        <f>IF(ISTEXT(AO363),AO363,(AO363/AO22)*AQ22)</f>
        <v/>
      </c>
      <c r="AR363" s="1062" t="str">
        <f>IF(A363=AR16,D363,"")</f>
        <v/>
      </c>
      <c r="AS363" s="1089" t="str">
        <f>IF(A363=AR16,C363,"")</f>
        <v/>
      </c>
      <c r="AT363" s="1090" t="str">
        <f>IF(ISTEXT(AR363),AR363,(AR363/AR22)*AT22)</f>
        <v/>
      </c>
      <c r="AU363" s="1062" t="str">
        <f>IF(A363=AU16,D363,"")</f>
        <v/>
      </c>
      <c r="AV363" s="1091" t="str">
        <f>IF(A363=AU16,C363,"")</f>
        <v/>
      </c>
      <c r="AW363" s="1092" t="str">
        <f>IF(ISTEXT(AU363),AU363,(AU363/AU22)*AW22)</f>
        <v/>
      </c>
    </row>
    <row r="364" spans="1:49" ht="18.75">
      <c r="A364" s="1058"/>
      <c r="B364" s="1352"/>
      <c r="C364" s="1409"/>
      <c r="D364" s="1410"/>
      <c r="E364" s="1062" t="str">
        <f>IF(A364=E16,D364,"")</f>
        <v/>
      </c>
      <c r="F364" s="1063" t="str">
        <f>IF(A364=E16,C364,"")</f>
        <v/>
      </c>
      <c r="G364" s="1064" t="str">
        <f>IF(ISTEXT(E364),E364,(E364/E22)*G22)</f>
        <v/>
      </c>
      <c r="H364" s="1062" t="str">
        <f>IF(A364=H16,D364,"")</f>
        <v/>
      </c>
      <c r="I364" s="1065" t="str">
        <f>IF(A364=H16,C364,"")</f>
        <v/>
      </c>
      <c r="J364" s="1066" t="str">
        <f>IF(ISTEXT(H364),H364,(H364/H22)*J22)</f>
        <v/>
      </c>
      <c r="K364" s="1062" t="str">
        <f>IF(A364=K16,D364,"")</f>
        <v/>
      </c>
      <c r="L364" s="1067" t="str">
        <f>IF(A364=K16,C364,"")</f>
        <v/>
      </c>
      <c r="M364" s="1068" t="str">
        <f>IF(ISTEXT(K364),K364,(K364/K22)*M22)</f>
        <v/>
      </c>
      <c r="N364" s="1062" t="str">
        <f>IF(A364=N16,D364,"")</f>
        <v/>
      </c>
      <c r="O364" s="1069" t="str">
        <f>IF(A364=N16,C364,"")</f>
        <v/>
      </c>
      <c r="P364" s="1070" t="str">
        <f>IF(ISTEXT(N364),N364,(N364/N22)*P22)</f>
        <v/>
      </c>
      <c r="Q364" s="1062" t="str">
        <f>IF(A364=Q16,D364,"")</f>
        <v/>
      </c>
      <c r="R364" s="1071" t="str">
        <f>IF(A364=Q16,C364,"")</f>
        <v/>
      </c>
      <c r="S364" s="1072" t="str">
        <f>IF(ISTEXT(Q364),Q364,(Q364/Q22)*S22)</f>
        <v/>
      </c>
      <c r="T364" s="1062" t="str">
        <f>IF(A364=T16,D364,"")</f>
        <v/>
      </c>
      <c r="U364" s="1073" t="str">
        <f>IF(A364=T16,C364,"")</f>
        <v/>
      </c>
      <c r="V364" s="1074" t="str">
        <f>IF(ISTEXT(T364),T364,(T364/T22)*V22)</f>
        <v/>
      </c>
      <c r="W364" s="1062" t="str">
        <f>IF(A364=W16,D364,"")</f>
        <v/>
      </c>
      <c r="X364" s="1075" t="str">
        <f>IF(A364=W16,C364,"")</f>
        <v/>
      </c>
      <c r="Y364" s="1076" t="str">
        <f>IF(ISTEXT(W364),W364,(W364/W22)*Y22)</f>
        <v/>
      </c>
      <c r="Z364" s="1062" t="str">
        <f>IF(A364=Z16,D364,"")</f>
        <v/>
      </c>
      <c r="AA364" s="1077" t="str">
        <f>IF(A364=Z16,C364,"")</f>
        <v/>
      </c>
      <c r="AB364" s="1078" t="str">
        <f>IF(ISTEXT(Z364),Z364,(Z364/Z22)*AB22)</f>
        <v/>
      </c>
      <c r="AC364" s="1062" t="str">
        <f>IF(A364=AC16,D364,"")</f>
        <v/>
      </c>
      <c r="AD364" s="1079" t="str">
        <f>IF(A364=AC16,C364,"")</f>
        <v/>
      </c>
      <c r="AE364" s="1080" t="str">
        <f>IF(ISTEXT(AC364),AC364,(AC364/AC22)*AE22)</f>
        <v/>
      </c>
      <c r="AF364" s="1062" t="str">
        <f>IF(A364=AF16,D364,"")</f>
        <v/>
      </c>
      <c r="AG364" s="1081" t="str">
        <f>IF(A364=AF16,C364,"")</f>
        <v/>
      </c>
      <c r="AH364" s="1082" t="str">
        <f>IF(ISTEXT(AF364),AF364,(AF364/AF22)*AH22)</f>
        <v/>
      </c>
      <c r="AI364" s="1062" t="str">
        <f>IF(A364=AI16,D364,"")</f>
        <v/>
      </c>
      <c r="AJ364" s="1083" t="str">
        <f>IF(A364=AI16,C364,"")</f>
        <v/>
      </c>
      <c r="AK364" s="1084" t="str">
        <f>IF(ISTEXT(AI364),AI364,(AI364/AI22)*AK22)</f>
        <v/>
      </c>
      <c r="AL364" s="1062" t="str">
        <f>IF(A364=AL16,D364,"")</f>
        <v/>
      </c>
      <c r="AM364" s="1085" t="str">
        <f>IF(A364=AL16,C364,"")</f>
        <v/>
      </c>
      <c r="AN364" s="1086" t="str">
        <f>IF(ISTEXT(AL364),AL364,(AL364/AL22)*AN22)</f>
        <v/>
      </c>
      <c r="AO364" s="1062" t="str">
        <f>IF(A364=AO16,D364,"")</f>
        <v/>
      </c>
      <c r="AP364" s="1087" t="str">
        <f>IF(A364=AO16,C364,"")</f>
        <v/>
      </c>
      <c r="AQ364" s="1088" t="str">
        <f>IF(ISTEXT(AO364),AO364,(AO364/AO22)*AQ22)</f>
        <v/>
      </c>
      <c r="AR364" s="1062" t="str">
        <f>IF(A364=AR16,D364,"")</f>
        <v/>
      </c>
      <c r="AS364" s="1089" t="str">
        <f>IF(A364=AR16,C364,"")</f>
        <v/>
      </c>
      <c r="AT364" s="1090" t="str">
        <f>IF(ISTEXT(AR364),AR364,(AR364/AR22)*AT22)</f>
        <v/>
      </c>
      <c r="AU364" s="1062" t="str">
        <f>IF(A364=AU16,D364,"")</f>
        <v/>
      </c>
      <c r="AV364" s="1091" t="str">
        <f>IF(A364=AU16,C364,"")</f>
        <v/>
      </c>
      <c r="AW364" s="1092" t="str">
        <f>IF(ISTEXT(AU364),AU364,(AU364/AU22)*AW22)</f>
        <v/>
      </c>
    </row>
    <row r="365" spans="1:49" ht="18.75">
      <c r="A365" s="1058"/>
      <c r="B365" s="1352"/>
      <c r="C365" s="1409"/>
      <c r="D365" s="1410"/>
      <c r="E365" s="1062" t="str">
        <f>IF(A365=E16,D365,"")</f>
        <v/>
      </c>
      <c r="F365" s="1063" t="str">
        <f>IF(A365=E16,C365,"")</f>
        <v/>
      </c>
      <c r="G365" s="1064" t="str">
        <f>IF(ISTEXT(E365),E365,(E365/E22)*G22)</f>
        <v/>
      </c>
      <c r="H365" s="1062" t="str">
        <f>IF(A365=H16,D365,"")</f>
        <v/>
      </c>
      <c r="I365" s="1065" t="str">
        <f>IF(A365=H16,C365,"")</f>
        <v/>
      </c>
      <c r="J365" s="1066" t="str">
        <f>IF(ISTEXT(H365),H365,(H365/H22)*J22)</f>
        <v/>
      </c>
      <c r="K365" s="1062" t="str">
        <f>IF(A365=K16,D365,"")</f>
        <v/>
      </c>
      <c r="L365" s="1067" t="str">
        <f>IF(A365=K16,C365,"")</f>
        <v/>
      </c>
      <c r="M365" s="1068" t="str">
        <f>IF(ISTEXT(K365),K365,(K365/K22)*M22)</f>
        <v/>
      </c>
      <c r="N365" s="1062" t="str">
        <f>IF(A365=N16,D365,"")</f>
        <v/>
      </c>
      <c r="O365" s="1069" t="str">
        <f>IF(A365=N16,C365,"")</f>
        <v/>
      </c>
      <c r="P365" s="1070" t="str">
        <f>IF(ISTEXT(N365),N365,(N365/N22)*P22)</f>
        <v/>
      </c>
      <c r="Q365" s="1062" t="str">
        <f>IF(A365=Q16,D365,"")</f>
        <v/>
      </c>
      <c r="R365" s="1071" t="str">
        <f>IF(A365=Q16,C365,"")</f>
        <v/>
      </c>
      <c r="S365" s="1072" t="str">
        <f>IF(ISTEXT(Q365),Q365,(Q365/Q22)*S22)</f>
        <v/>
      </c>
      <c r="T365" s="1062" t="str">
        <f>IF(A365=T16,D365,"")</f>
        <v/>
      </c>
      <c r="U365" s="1073" t="str">
        <f>IF(A365=T16,C365,"")</f>
        <v/>
      </c>
      <c r="V365" s="1074" t="str">
        <f>IF(ISTEXT(T365),T365,(T365/T22)*V22)</f>
        <v/>
      </c>
      <c r="W365" s="1062" t="str">
        <f>IF(A365=W16,D365,"")</f>
        <v/>
      </c>
      <c r="X365" s="1075" t="str">
        <f>IF(A365=W16,C365,"")</f>
        <v/>
      </c>
      <c r="Y365" s="1076" t="str">
        <f>IF(ISTEXT(W365),W365,(W365/W22)*Y22)</f>
        <v/>
      </c>
      <c r="Z365" s="1062" t="str">
        <f>IF(A365=Z16,D365,"")</f>
        <v/>
      </c>
      <c r="AA365" s="1077" t="str">
        <f>IF(A365=Z16,C365,"")</f>
        <v/>
      </c>
      <c r="AB365" s="1078" t="str">
        <f>IF(ISTEXT(Z365),Z365,(Z365/Z22)*AB22)</f>
        <v/>
      </c>
      <c r="AC365" s="1062" t="str">
        <f>IF(A365=AC16,D365,"")</f>
        <v/>
      </c>
      <c r="AD365" s="1079" t="str">
        <f>IF(A365=AC16,C365,"")</f>
        <v/>
      </c>
      <c r="AE365" s="1080" t="str">
        <f>IF(ISTEXT(AC365),AC365,(AC365/AC22)*AE22)</f>
        <v/>
      </c>
      <c r="AF365" s="1062" t="str">
        <f>IF(A365=AF16,D365,"")</f>
        <v/>
      </c>
      <c r="AG365" s="1081" t="str">
        <f>IF(A365=AF16,C365,"")</f>
        <v/>
      </c>
      <c r="AH365" s="1082" t="str">
        <f>IF(ISTEXT(AF365),AF365,(AF365/AF22)*AH22)</f>
        <v/>
      </c>
      <c r="AI365" s="1062" t="str">
        <f>IF(A365=AI16,D365,"")</f>
        <v/>
      </c>
      <c r="AJ365" s="1083" t="str">
        <f>IF(A365=AI16,C365,"")</f>
        <v/>
      </c>
      <c r="AK365" s="1084" t="str">
        <f>IF(ISTEXT(AI365),AI365,(AI365/AI22)*AK22)</f>
        <v/>
      </c>
      <c r="AL365" s="1062" t="str">
        <f>IF(A365=AL16,D365,"")</f>
        <v/>
      </c>
      <c r="AM365" s="1085" t="str">
        <f>IF(A365=AL16,C365,"")</f>
        <v/>
      </c>
      <c r="AN365" s="1086" t="str">
        <f>IF(ISTEXT(AL365),AL365,(AL365/AL22)*AN22)</f>
        <v/>
      </c>
      <c r="AO365" s="1062" t="str">
        <f>IF(A365=AO16,D365,"")</f>
        <v/>
      </c>
      <c r="AP365" s="1087" t="str">
        <f>IF(A365=AO16,C365,"")</f>
        <v/>
      </c>
      <c r="AQ365" s="1088" t="str">
        <f>IF(ISTEXT(AO365),AO365,(AO365/AO22)*AQ22)</f>
        <v/>
      </c>
      <c r="AR365" s="1062" t="str">
        <f>IF(A365=AR16,D365,"")</f>
        <v/>
      </c>
      <c r="AS365" s="1089" t="str">
        <f>IF(A365=AR16,C365,"")</f>
        <v/>
      </c>
      <c r="AT365" s="1090" t="str">
        <f>IF(ISTEXT(AR365),AR365,(AR365/AR22)*AT22)</f>
        <v/>
      </c>
      <c r="AU365" s="1062" t="str">
        <f>IF(A365=AU16,D365,"")</f>
        <v/>
      </c>
      <c r="AV365" s="1091" t="str">
        <f>IF(A365=AU16,C365,"")</f>
        <v/>
      </c>
      <c r="AW365" s="1092" t="str">
        <f>IF(ISTEXT(AU365),AU365,(AU365/AU22)*AW22)</f>
        <v/>
      </c>
    </row>
    <row r="366" spans="1:49" ht="18.75">
      <c r="A366" s="1058"/>
      <c r="B366" s="1352"/>
      <c r="C366" s="1409"/>
      <c r="D366" s="1410"/>
      <c r="E366" s="1062" t="str">
        <f>IF(A366=E16,D366,"")</f>
        <v/>
      </c>
      <c r="F366" s="1063" t="str">
        <f>IF(A366=E16,C366,"")</f>
        <v/>
      </c>
      <c r="G366" s="1064" t="str">
        <f>IF(ISTEXT(E366),E366,(E366/E22)*G22)</f>
        <v/>
      </c>
      <c r="H366" s="1062" t="str">
        <f>IF(A366=H16,D366,"")</f>
        <v/>
      </c>
      <c r="I366" s="1065" t="str">
        <f>IF(A366=H16,C366,"")</f>
        <v/>
      </c>
      <c r="J366" s="1066" t="str">
        <f>IF(ISTEXT(H366),H366,(H366/H22)*J22)</f>
        <v/>
      </c>
      <c r="K366" s="1062" t="str">
        <f>IF(A366=K16,D366,"")</f>
        <v/>
      </c>
      <c r="L366" s="1067" t="str">
        <f>IF(A366=K16,C366,"")</f>
        <v/>
      </c>
      <c r="M366" s="1068" t="str">
        <f>IF(ISTEXT(K366),K366,(K366/K22)*M22)</f>
        <v/>
      </c>
      <c r="N366" s="1062" t="str">
        <f>IF(A366=N16,D366,"")</f>
        <v/>
      </c>
      <c r="O366" s="1069" t="str">
        <f>IF(A366=N16,C366,"")</f>
        <v/>
      </c>
      <c r="P366" s="1070" t="str">
        <f>IF(ISTEXT(N366),N366,(N366/N22)*P22)</f>
        <v/>
      </c>
      <c r="Q366" s="1062" t="str">
        <f>IF(A366=Q16,D366,"")</f>
        <v/>
      </c>
      <c r="R366" s="1071" t="str">
        <f>IF(A366=Q16,C366,"")</f>
        <v/>
      </c>
      <c r="S366" s="1072" t="str">
        <f>IF(ISTEXT(Q366),Q366,(Q366/Q22)*S22)</f>
        <v/>
      </c>
      <c r="T366" s="1062" t="str">
        <f>IF(A366=T16,D366,"")</f>
        <v/>
      </c>
      <c r="U366" s="1073" t="str">
        <f>IF(A366=T16,C366,"")</f>
        <v/>
      </c>
      <c r="V366" s="1074" t="str">
        <f>IF(ISTEXT(T366),T366,(T366/T22)*V22)</f>
        <v/>
      </c>
      <c r="W366" s="1062" t="str">
        <f>IF(A366=W16,D366,"")</f>
        <v/>
      </c>
      <c r="X366" s="1075" t="str">
        <f>IF(A366=W16,C366,"")</f>
        <v/>
      </c>
      <c r="Y366" s="1076" t="str">
        <f>IF(ISTEXT(W366),W366,(W366/W22)*Y22)</f>
        <v/>
      </c>
      <c r="Z366" s="1062" t="str">
        <f>IF(A366=Z16,D366,"")</f>
        <v/>
      </c>
      <c r="AA366" s="1077" t="str">
        <f>IF(A366=Z16,C366,"")</f>
        <v/>
      </c>
      <c r="AB366" s="1078" t="str">
        <f>IF(ISTEXT(Z366),Z366,(Z366/Z22)*AB22)</f>
        <v/>
      </c>
      <c r="AC366" s="1062" t="str">
        <f>IF(A366=AC16,D366,"")</f>
        <v/>
      </c>
      <c r="AD366" s="1079" t="str">
        <f>IF(A366=AC16,C366,"")</f>
        <v/>
      </c>
      <c r="AE366" s="1080" t="str">
        <f>IF(ISTEXT(AC366),AC366,(AC366/AC22)*AE22)</f>
        <v/>
      </c>
      <c r="AF366" s="1062" t="str">
        <f>IF(A366=AF16,D366,"")</f>
        <v/>
      </c>
      <c r="AG366" s="1081" t="str">
        <f>IF(A366=AF16,C366,"")</f>
        <v/>
      </c>
      <c r="AH366" s="1082" t="str">
        <f>IF(ISTEXT(AF366),AF366,(AF366/AF22)*AH22)</f>
        <v/>
      </c>
      <c r="AI366" s="1062" t="str">
        <f>IF(A366=AI16,D366,"")</f>
        <v/>
      </c>
      <c r="AJ366" s="1083" t="str">
        <f>IF(A366=AI16,C366,"")</f>
        <v/>
      </c>
      <c r="AK366" s="1084" t="str">
        <f>IF(ISTEXT(AI366),AI366,(AI366/AI22)*AK22)</f>
        <v/>
      </c>
      <c r="AL366" s="1062" t="str">
        <f>IF(A366=AL16,D366,"")</f>
        <v/>
      </c>
      <c r="AM366" s="1085" t="str">
        <f>IF(A366=AL16,C366,"")</f>
        <v/>
      </c>
      <c r="AN366" s="1086" t="str">
        <f>IF(ISTEXT(AL366),AL366,(AL366/AL22)*AN22)</f>
        <v/>
      </c>
      <c r="AO366" s="1062" t="str">
        <f>IF(A366=AO16,D366,"")</f>
        <v/>
      </c>
      <c r="AP366" s="1087" t="str">
        <f>IF(A366=AO16,C366,"")</f>
        <v/>
      </c>
      <c r="AQ366" s="1088" t="str">
        <f>IF(ISTEXT(AO366),AO366,(AO366/AO22)*AQ22)</f>
        <v/>
      </c>
      <c r="AR366" s="1062" t="str">
        <f>IF(A366=AR16,D366,"")</f>
        <v/>
      </c>
      <c r="AS366" s="1089" t="str">
        <f>IF(A366=AR16,C366,"")</f>
        <v/>
      </c>
      <c r="AT366" s="1090" t="str">
        <f>IF(ISTEXT(AR366),AR366,(AR366/AR22)*AT22)</f>
        <v/>
      </c>
      <c r="AU366" s="1062" t="str">
        <f>IF(A366=AU16,D366,"")</f>
        <v/>
      </c>
      <c r="AV366" s="1091" t="str">
        <f>IF(A366=AU16,C366,"")</f>
        <v/>
      </c>
      <c r="AW366" s="1092" t="str">
        <f>IF(ISTEXT(AU366),AU366,(AU366/AU22)*AW22)</f>
        <v/>
      </c>
    </row>
    <row r="367" spans="1:49" ht="18.75">
      <c r="A367" s="1058"/>
      <c r="B367" s="1352"/>
      <c r="C367" s="1409"/>
      <c r="D367" s="1410"/>
      <c r="E367" s="1062" t="str">
        <f>IF(A367=E16,D367,"")</f>
        <v/>
      </c>
      <c r="F367" s="1063" t="str">
        <f>IF(A367=E16,C367,"")</f>
        <v/>
      </c>
      <c r="G367" s="1064" t="str">
        <f>IF(ISTEXT(E367),E367,(E367/E22)*G22)</f>
        <v/>
      </c>
      <c r="H367" s="1062" t="str">
        <f>IF(A367=H16,D367,"")</f>
        <v/>
      </c>
      <c r="I367" s="1065" t="str">
        <f>IF(A367=H16,C367,"")</f>
        <v/>
      </c>
      <c r="J367" s="1066" t="str">
        <f>IF(ISTEXT(H367),H367,(H367/H22)*J22)</f>
        <v/>
      </c>
      <c r="K367" s="1062" t="str">
        <f>IF(A367=K16,D367,"")</f>
        <v/>
      </c>
      <c r="L367" s="1067" t="str">
        <f>IF(A367=K16,C367,"")</f>
        <v/>
      </c>
      <c r="M367" s="1068" t="str">
        <f>IF(ISTEXT(K367),K367,(K367/K22)*M22)</f>
        <v/>
      </c>
      <c r="N367" s="1062" t="str">
        <f>IF(A367=N16,D367,"")</f>
        <v/>
      </c>
      <c r="O367" s="1069" t="str">
        <f>IF(A367=N16,C367,"")</f>
        <v/>
      </c>
      <c r="P367" s="1070" t="str">
        <f>IF(ISTEXT(N367),N367,(N367/N22)*P22)</f>
        <v/>
      </c>
      <c r="Q367" s="1062" t="str">
        <f>IF(A367=Q16,D367,"")</f>
        <v/>
      </c>
      <c r="R367" s="1071" t="str">
        <f>IF(A367=Q16,C367,"")</f>
        <v/>
      </c>
      <c r="S367" s="1072" t="str">
        <f>IF(ISTEXT(Q367),Q367,(Q367/Q22)*S22)</f>
        <v/>
      </c>
      <c r="T367" s="1062" t="str">
        <f>IF(A367=T16,D367,"")</f>
        <v/>
      </c>
      <c r="U367" s="1073" t="str">
        <f>IF(A367=T16,C367,"")</f>
        <v/>
      </c>
      <c r="V367" s="1074" t="str">
        <f>IF(ISTEXT(T367),T367,(T367/T22)*V22)</f>
        <v/>
      </c>
      <c r="W367" s="1062" t="str">
        <f>IF(A367=W16,D367,"")</f>
        <v/>
      </c>
      <c r="X367" s="1075" t="str">
        <f>IF(A367=W16,C367,"")</f>
        <v/>
      </c>
      <c r="Y367" s="1076" t="str">
        <f>IF(ISTEXT(W367),W367,(W367/W22)*Y22)</f>
        <v/>
      </c>
      <c r="Z367" s="1062" t="str">
        <f>IF(A367=Z16,D367,"")</f>
        <v/>
      </c>
      <c r="AA367" s="1077" t="str">
        <f>IF(A367=Z16,C367,"")</f>
        <v/>
      </c>
      <c r="AB367" s="1078" t="str">
        <f>IF(ISTEXT(Z367),Z367,(Z367/Z22)*AB22)</f>
        <v/>
      </c>
      <c r="AC367" s="1062" t="str">
        <f>IF(A367=AC16,D367,"")</f>
        <v/>
      </c>
      <c r="AD367" s="1079" t="str">
        <f>IF(A367=AC16,C367,"")</f>
        <v/>
      </c>
      <c r="AE367" s="1080" t="str">
        <f>IF(ISTEXT(AC367),AC367,(AC367/AC22)*AE22)</f>
        <v/>
      </c>
      <c r="AF367" s="1062" t="str">
        <f>IF(A367=AF16,D367,"")</f>
        <v/>
      </c>
      <c r="AG367" s="1081" t="str">
        <f>IF(A367=AF16,C367,"")</f>
        <v/>
      </c>
      <c r="AH367" s="1082" t="str">
        <f>IF(ISTEXT(AF367),AF367,(AF367/AF22)*AH22)</f>
        <v/>
      </c>
      <c r="AI367" s="1062" t="str">
        <f>IF(A367=AI16,D367,"")</f>
        <v/>
      </c>
      <c r="AJ367" s="1083" t="str">
        <f>IF(A367=AI16,C367,"")</f>
        <v/>
      </c>
      <c r="AK367" s="1084" t="str">
        <f>IF(ISTEXT(AI367),AI367,(AI367/AI22)*AK22)</f>
        <v/>
      </c>
      <c r="AL367" s="1062" t="str">
        <f>IF(A367=AL16,D367,"")</f>
        <v/>
      </c>
      <c r="AM367" s="1085" t="str">
        <f>IF(A367=AL16,C367,"")</f>
        <v/>
      </c>
      <c r="AN367" s="1086" t="str">
        <f>IF(ISTEXT(AL367),AL367,(AL367/AL22)*AN22)</f>
        <v/>
      </c>
      <c r="AO367" s="1062" t="str">
        <f>IF(A367=AO16,D367,"")</f>
        <v/>
      </c>
      <c r="AP367" s="1087" t="str">
        <f>IF(A367=AO16,C367,"")</f>
        <v/>
      </c>
      <c r="AQ367" s="1088" t="str">
        <f>IF(ISTEXT(AO367),AO367,(AO367/AO22)*AQ22)</f>
        <v/>
      </c>
      <c r="AR367" s="1062" t="str">
        <f>IF(A367=AR16,D367,"")</f>
        <v/>
      </c>
      <c r="AS367" s="1089" t="str">
        <f>IF(A367=AR16,C367,"")</f>
        <v/>
      </c>
      <c r="AT367" s="1090" t="str">
        <f>IF(ISTEXT(AR367),AR367,(AR367/AR22)*AT22)</f>
        <v/>
      </c>
      <c r="AU367" s="1062" t="str">
        <f>IF(A367=AU16,D367,"")</f>
        <v/>
      </c>
      <c r="AV367" s="1091" t="str">
        <f>IF(A367=AU16,C367,"")</f>
        <v/>
      </c>
      <c r="AW367" s="1092" t="str">
        <f>IF(ISTEXT(AU367),AU367,(AU367/AU22)*AW22)</f>
        <v/>
      </c>
    </row>
    <row r="368" spans="1:49" ht="18.75">
      <c r="A368" s="1058"/>
      <c r="B368" s="1352"/>
      <c r="C368" s="1409"/>
      <c r="D368" s="1410"/>
      <c r="E368" s="1062" t="str">
        <f>IF(A368=E16,D368,"")</f>
        <v/>
      </c>
      <c r="F368" s="1063" t="str">
        <f>IF(A368=E16,C368,"")</f>
        <v/>
      </c>
      <c r="G368" s="1064" t="str">
        <f>IF(ISTEXT(E368),E368,(E368/E22)*G22)</f>
        <v/>
      </c>
      <c r="H368" s="1062" t="str">
        <f>IF(A368=H16,D368,"")</f>
        <v/>
      </c>
      <c r="I368" s="1065" t="str">
        <f>IF(A368=H16,C368,"")</f>
        <v/>
      </c>
      <c r="J368" s="1066" t="str">
        <f>IF(ISTEXT(H368),H368,(H368/H22)*J22)</f>
        <v/>
      </c>
      <c r="K368" s="1062" t="str">
        <f>IF(A368=K16,D368,"")</f>
        <v/>
      </c>
      <c r="L368" s="1067" t="str">
        <f>IF(A368=K16,C368,"")</f>
        <v/>
      </c>
      <c r="M368" s="1068" t="str">
        <f>IF(ISTEXT(K368),K368,(K368/K22)*M22)</f>
        <v/>
      </c>
      <c r="N368" s="1062" t="str">
        <f>IF(A368=N16,D368,"")</f>
        <v/>
      </c>
      <c r="O368" s="1069" t="str">
        <f>IF(A368=N16,C368,"")</f>
        <v/>
      </c>
      <c r="P368" s="1070" t="str">
        <f>IF(ISTEXT(N368),N368,(N368/N22)*P22)</f>
        <v/>
      </c>
      <c r="Q368" s="1062" t="str">
        <f>IF(A368=Q16,D368,"")</f>
        <v/>
      </c>
      <c r="R368" s="1071" t="str">
        <f>IF(A368=Q16,C368,"")</f>
        <v/>
      </c>
      <c r="S368" s="1072" t="str">
        <f>IF(ISTEXT(Q368),Q368,(Q368/Q22)*S22)</f>
        <v/>
      </c>
      <c r="T368" s="1062" t="str">
        <f>IF(A368=T16,D368,"")</f>
        <v/>
      </c>
      <c r="U368" s="1073" t="str">
        <f>IF(A368=T16,C368,"")</f>
        <v/>
      </c>
      <c r="V368" s="1074" t="str">
        <f>IF(ISTEXT(T368),T368,(T368/T22)*V22)</f>
        <v/>
      </c>
      <c r="W368" s="1062" t="str">
        <f>IF(A368=W16,D368,"")</f>
        <v/>
      </c>
      <c r="X368" s="1075" t="str">
        <f>IF(A368=W16,C368,"")</f>
        <v/>
      </c>
      <c r="Y368" s="1076" t="str">
        <f>IF(ISTEXT(W368),W368,(W368/W22)*Y22)</f>
        <v/>
      </c>
      <c r="Z368" s="1062" t="str">
        <f>IF(A368=Z16,D368,"")</f>
        <v/>
      </c>
      <c r="AA368" s="1077" t="str">
        <f>IF(A368=Z16,C368,"")</f>
        <v/>
      </c>
      <c r="AB368" s="1078" t="str">
        <f>IF(ISTEXT(Z368),Z368,(Z368/Z22)*AB22)</f>
        <v/>
      </c>
      <c r="AC368" s="1062" t="str">
        <f>IF(A368=AC16,D368,"")</f>
        <v/>
      </c>
      <c r="AD368" s="1079" t="str">
        <f>IF(A368=AC16,C368,"")</f>
        <v/>
      </c>
      <c r="AE368" s="1080" t="str">
        <f>IF(ISTEXT(AC368),AC368,(AC368/AC22)*AE22)</f>
        <v/>
      </c>
      <c r="AF368" s="1062" t="str">
        <f>IF(A368=AF16,D368,"")</f>
        <v/>
      </c>
      <c r="AG368" s="1081" t="str">
        <f>IF(A368=AF16,C368,"")</f>
        <v/>
      </c>
      <c r="AH368" s="1082" t="str">
        <f>IF(ISTEXT(AF368),AF368,(AF368/AF22)*AH22)</f>
        <v/>
      </c>
      <c r="AI368" s="1062" t="str">
        <f>IF(A368=AI16,D368,"")</f>
        <v/>
      </c>
      <c r="AJ368" s="1083" t="str">
        <f>IF(A368=AI16,C368,"")</f>
        <v/>
      </c>
      <c r="AK368" s="1084" t="str">
        <f>IF(ISTEXT(AI368),AI368,(AI368/AI22)*AK22)</f>
        <v/>
      </c>
      <c r="AL368" s="1062" t="str">
        <f>IF(A368=AL16,D368,"")</f>
        <v/>
      </c>
      <c r="AM368" s="1085" t="str">
        <f>IF(A368=AL16,C368,"")</f>
        <v/>
      </c>
      <c r="AN368" s="1086" t="str">
        <f>IF(ISTEXT(AL368),AL368,(AL368/AL22)*AN22)</f>
        <v/>
      </c>
      <c r="AO368" s="1062" t="str">
        <f>IF(A368=AO16,D368,"")</f>
        <v/>
      </c>
      <c r="AP368" s="1087" t="str">
        <f>IF(A368=AO16,C368,"")</f>
        <v/>
      </c>
      <c r="AQ368" s="1088" t="str">
        <f>IF(ISTEXT(AO368),AO368,(AO368/AO22)*AQ22)</f>
        <v/>
      </c>
      <c r="AR368" s="1062" t="str">
        <f>IF(A368=AR16,D368,"")</f>
        <v/>
      </c>
      <c r="AS368" s="1089" t="str">
        <f>IF(A368=AR16,C368,"")</f>
        <v/>
      </c>
      <c r="AT368" s="1090" t="str">
        <f>IF(ISTEXT(AR368),AR368,(AR368/AR22)*AT22)</f>
        <v/>
      </c>
      <c r="AU368" s="1062" t="str">
        <f>IF(A368=AU16,D368,"")</f>
        <v/>
      </c>
      <c r="AV368" s="1091" t="str">
        <f>IF(A368=AU16,C368,"")</f>
        <v/>
      </c>
      <c r="AW368" s="1092" t="str">
        <f>IF(ISTEXT(AU368),AU368,(AU368/AU22)*AW22)</f>
        <v/>
      </c>
    </row>
    <row r="369" spans="1:57" ht="18.75">
      <c r="A369" s="1058"/>
      <c r="B369" s="1352"/>
      <c r="C369" s="1409"/>
      <c r="D369" s="1410"/>
      <c r="E369" s="1062" t="str">
        <f>IF(A369=E16,D369,"")</f>
        <v/>
      </c>
      <c r="F369" s="1063" t="str">
        <f>IF(A369=E16,C369,"")</f>
        <v/>
      </c>
      <c r="G369" s="1064" t="str">
        <f>IF(ISTEXT(E369),E369,(E369/E22)*G22)</f>
        <v/>
      </c>
      <c r="H369" s="1062" t="str">
        <f>IF(A369=H16,D369,"")</f>
        <v/>
      </c>
      <c r="I369" s="1065" t="str">
        <f>IF(A369=H16,C369,"")</f>
        <v/>
      </c>
      <c r="J369" s="1066" t="str">
        <f>IF(ISTEXT(H369),H369,(H369/H22)*J22)</f>
        <v/>
      </c>
      <c r="K369" s="1062" t="str">
        <f>IF(A369=K16,D369,"")</f>
        <v/>
      </c>
      <c r="L369" s="1067" t="str">
        <f>IF(A369=K16,C369,"")</f>
        <v/>
      </c>
      <c r="M369" s="1068" t="str">
        <f>IF(ISTEXT(K369),K369,(K369/K22)*M22)</f>
        <v/>
      </c>
      <c r="N369" s="1062" t="str">
        <f>IF(A369=N16,D369,"")</f>
        <v/>
      </c>
      <c r="O369" s="1069" t="str">
        <f>IF(A369=N16,C369,"")</f>
        <v/>
      </c>
      <c r="P369" s="1070" t="str">
        <f>IF(ISTEXT(N369),N369,(N369/N22)*P22)</f>
        <v/>
      </c>
      <c r="Q369" s="1062" t="str">
        <f>IF(A369=Q16,D369,"")</f>
        <v/>
      </c>
      <c r="R369" s="1071" t="str">
        <f>IF(A369=Q16,C369,"")</f>
        <v/>
      </c>
      <c r="S369" s="1072" t="str">
        <f>IF(ISTEXT(Q369),Q369,(Q369/Q22)*S22)</f>
        <v/>
      </c>
      <c r="T369" s="1062" t="str">
        <f>IF(A369=T16,D369,"")</f>
        <v/>
      </c>
      <c r="U369" s="1073" t="str">
        <f>IF(A369=T16,C369,"")</f>
        <v/>
      </c>
      <c r="V369" s="1074" t="str">
        <f>IF(ISTEXT(T369),T369,(T369/T22)*V22)</f>
        <v/>
      </c>
      <c r="W369" s="1062" t="str">
        <f>IF(A369=W16,D369,"")</f>
        <v/>
      </c>
      <c r="X369" s="1075" t="str">
        <f>IF(A369=W16,C369,"")</f>
        <v/>
      </c>
      <c r="Y369" s="1076" t="str">
        <f>IF(ISTEXT(W369),W369,(W369/W22)*Y22)</f>
        <v/>
      </c>
      <c r="Z369" s="1062" t="str">
        <f>IF(A369=Z16,D369,"")</f>
        <v/>
      </c>
      <c r="AA369" s="1077" t="str">
        <f>IF(A369=Z16,C369,"")</f>
        <v/>
      </c>
      <c r="AB369" s="1078" t="str">
        <f>IF(ISTEXT(Z369),Z369,(Z369/Z22)*AB22)</f>
        <v/>
      </c>
      <c r="AC369" s="1062" t="str">
        <f>IF(A369=AC16,D369,"")</f>
        <v/>
      </c>
      <c r="AD369" s="1079" t="str">
        <f>IF(A369=AC16,C369,"")</f>
        <v/>
      </c>
      <c r="AE369" s="1080" t="str">
        <f>IF(ISTEXT(AC369),AC369,(AC369/AC22)*AE22)</f>
        <v/>
      </c>
      <c r="AF369" s="1062" t="str">
        <f>IF(A369=AF16,D369,"")</f>
        <v/>
      </c>
      <c r="AG369" s="1081" t="str">
        <f>IF(A369=AF16,C369,"")</f>
        <v/>
      </c>
      <c r="AH369" s="1082" t="str">
        <f>IF(ISTEXT(AF369),AF369,(AF369/AF22)*AH22)</f>
        <v/>
      </c>
      <c r="AI369" s="1062" t="str">
        <f>IF(A369=AI16,D369,"")</f>
        <v/>
      </c>
      <c r="AJ369" s="1083" t="str">
        <f>IF(A369=AI16,C369,"")</f>
        <v/>
      </c>
      <c r="AK369" s="1084" t="str">
        <f>IF(ISTEXT(AI369),AI369,(AI369/AI22)*AK22)</f>
        <v/>
      </c>
      <c r="AL369" s="1062" t="str">
        <f>IF(A369=AL16,D369,"")</f>
        <v/>
      </c>
      <c r="AM369" s="1085" t="str">
        <f>IF(A369=AL16,C369,"")</f>
        <v/>
      </c>
      <c r="AN369" s="1086" t="str">
        <f>IF(ISTEXT(AL369),AL369,(AL369/AL22)*AN22)</f>
        <v/>
      </c>
      <c r="AO369" s="1062" t="str">
        <f>IF(A369=AO16,D369,"")</f>
        <v/>
      </c>
      <c r="AP369" s="1087" t="str">
        <f>IF(A369=AO16,C369,"")</f>
        <v/>
      </c>
      <c r="AQ369" s="1088" t="str">
        <f>IF(ISTEXT(AO369),AO369,(AO369/AO22)*AQ22)</f>
        <v/>
      </c>
      <c r="AR369" s="1062" t="str">
        <f>IF(A369=AR16,D369,"")</f>
        <v/>
      </c>
      <c r="AS369" s="1089" t="str">
        <f>IF(A369=AR16,C369,"")</f>
        <v/>
      </c>
      <c r="AT369" s="1090" t="str">
        <f>IF(ISTEXT(AR369),AR369,(AR369/AR22)*AT22)</f>
        <v/>
      </c>
      <c r="AU369" s="1062" t="str">
        <f>IF(A369=AU16,D369,"")</f>
        <v/>
      </c>
      <c r="AV369" s="1091" t="str">
        <f>IF(A369=AU16,C369,"")</f>
        <v/>
      </c>
      <c r="AW369" s="1092" t="str">
        <f>IF(ISTEXT(AU369),AU369,(AU369/AU22)*AW22)</f>
        <v/>
      </c>
    </row>
    <row r="370" spans="1:57" ht="18.75">
      <c r="A370" s="1058"/>
      <c r="B370" s="1352"/>
      <c r="C370" s="1409"/>
      <c r="D370" s="1410"/>
      <c r="E370" s="1062" t="str">
        <f>IF(A370=E16,D370,"")</f>
        <v/>
      </c>
      <c r="F370" s="1063" t="str">
        <f>IF(A370=E16,C370,"")</f>
        <v/>
      </c>
      <c r="G370" s="1064" t="str">
        <f>IF(ISTEXT(E370),E370,(E370/E22)*G22)</f>
        <v/>
      </c>
      <c r="H370" s="1062" t="str">
        <f>IF(A370=H16,D370,"")</f>
        <v/>
      </c>
      <c r="I370" s="1065" t="str">
        <f>IF(A370=H16,C370,"")</f>
        <v/>
      </c>
      <c r="J370" s="1066" t="str">
        <f>IF(ISTEXT(H370),H370,(H370/H22)*J22)</f>
        <v/>
      </c>
      <c r="K370" s="1062" t="str">
        <f>IF(A370=K16,D370,"")</f>
        <v/>
      </c>
      <c r="L370" s="1067" t="str">
        <f>IF(A370=K16,C370,"")</f>
        <v/>
      </c>
      <c r="M370" s="1068" t="str">
        <f>IF(ISTEXT(K370),K370,(K370/K22)*M22)</f>
        <v/>
      </c>
      <c r="N370" s="1062" t="str">
        <f>IF(A370=N16,D370,"")</f>
        <v/>
      </c>
      <c r="O370" s="1069" t="str">
        <f>IF(A370=N16,C370,"")</f>
        <v/>
      </c>
      <c r="P370" s="1070" t="str">
        <f>IF(ISTEXT(N370),N370,(N370/N22)*P22)</f>
        <v/>
      </c>
      <c r="Q370" s="1062" t="str">
        <f>IF(A370=Q16,D370,"")</f>
        <v/>
      </c>
      <c r="R370" s="1071" t="str">
        <f>IF(A370=Q16,C370,"")</f>
        <v/>
      </c>
      <c r="S370" s="1072" t="str">
        <f>IF(ISTEXT(Q370),Q370,(Q370/Q22)*S22)</f>
        <v/>
      </c>
      <c r="T370" s="1062" t="str">
        <f>IF(A370=T16,D370,"")</f>
        <v/>
      </c>
      <c r="U370" s="1073" t="str">
        <f>IF(A370=T16,C370,"")</f>
        <v/>
      </c>
      <c r="V370" s="1074" t="str">
        <f>IF(ISTEXT(T370),T370,(T370/T22)*V22)</f>
        <v/>
      </c>
      <c r="W370" s="1062" t="str">
        <f>IF(A370=W16,D370,"")</f>
        <v/>
      </c>
      <c r="X370" s="1075" t="str">
        <f>IF(A370=W16,C370,"")</f>
        <v/>
      </c>
      <c r="Y370" s="1076" t="str">
        <f>IF(ISTEXT(W370),W370,(W370/W22)*Y22)</f>
        <v/>
      </c>
      <c r="Z370" s="1062" t="str">
        <f>IF(A370=Z16,D370,"")</f>
        <v/>
      </c>
      <c r="AA370" s="1077" t="str">
        <f>IF(A370=Z16,C370,"")</f>
        <v/>
      </c>
      <c r="AB370" s="1078" t="str">
        <f>IF(ISTEXT(Z370),Z370,(Z370/Z22)*AB22)</f>
        <v/>
      </c>
      <c r="AC370" s="1062" t="str">
        <f>IF(A370=AC16,D370,"")</f>
        <v/>
      </c>
      <c r="AD370" s="1079" t="str">
        <f>IF(A370=AC16,C370,"")</f>
        <v/>
      </c>
      <c r="AE370" s="1080" t="str">
        <f>IF(ISTEXT(AC370),AC370,(AC370/AC22)*AE22)</f>
        <v/>
      </c>
      <c r="AF370" s="1062" t="str">
        <f>IF(A370=AF16,D370,"")</f>
        <v/>
      </c>
      <c r="AG370" s="1081" t="str">
        <f>IF(A370=AF16,C370,"")</f>
        <v/>
      </c>
      <c r="AH370" s="1082" t="str">
        <f>IF(ISTEXT(AF370),AF370,(AF370/AF22)*AH22)</f>
        <v/>
      </c>
      <c r="AI370" s="1062" t="str">
        <f>IF(A370=AI16,D370,"")</f>
        <v/>
      </c>
      <c r="AJ370" s="1083" t="str">
        <f>IF(A370=AI16,C370,"")</f>
        <v/>
      </c>
      <c r="AK370" s="1084" t="str">
        <f>IF(ISTEXT(AI370),AI370,(AI370/AI22)*AK22)</f>
        <v/>
      </c>
      <c r="AL370" s="1062" t="str">
        <f>IF(A370=AL16,D370,"")</f>
        <v/>
      </c>
      <c r="AM370" s="1085" t="str">
        <f>IF(A370=AL16,C370,"")</f>
        <v/>
      </c>
      <c r="AN370" s="1086" t="str">
        <f>IF(ISTEXT(AL370),AL370,(AL370/AL22)*AN22)</f>
        <v/>
      </c>
      <c r="AO370" s="1062" t="str">
        <f>IF(A370=AO16,D370,"")</f>
        <v/>
      </c>
      <c r="AP370" s="1087" t="str">
        <f>IF(A370=AO16,C370,"")</f>
        <v/>
      </c>
      <c r="AQ370" s="1088" t="str">
        <f>IF(ISTEXT(AO370),AO370,(AO370/AO22)*AQ22)</f>
        <v/>
      </c>
      <c r="AR370" s="1062" t="str">
        <f>IF(A370=AR16,D370,"")</f>
        <v/>
      </c>
      <c r="AS370" s="1089" t="str">
        <f>IF(A370=AR16,C370,"")</f>
        <v/>
      </c>
      <c r="AT370" s="1090" t="str">
        <f>IF(ISTEXT(AR370),AR370,(AR370/AR22)*AT22)</f>
        <v/>
      </c>
      <c r="AU370" s="1062" t="str">
        <f>IF(A370=AU16,D370,"")</f>
        <v/>
      </c>
      <c r="AV370" s="1091" t="str">
        <f>IF(A370=AU16,C370,"")</f>
        <v/>
      </c>
      <c r="AW370" s="1092" t="str">
        <f>IF(ISTEXT(AU370),AU370,(AU370/AU22)*AW22)</f>
        <v/>
      </c>
    </row>
    <row r="371" spans="1:57" ht="18.75">
      <c r="A371" s="1058"/>
      <c r="B371" s="1352"/>
      <c r="C371" s="1409"/>
      <c r="D371" s="1410"/>
      <c r="E371" s="1062" t="str">
        <f>IF(A371=E16,D371,"")</f>
        <v/>
      </c>
      <c r="F371" s="1063" t="str">
        <f>IF(A371=E16,C371,"")</f>
        <v/>
      </c>
      <c r="G371" s="1064" t="str">
        <f>IF(ISTEXT(E371),E371,(E371/E22)*G22)</f>
        <v/>
      </c>
      <c r="H371" s="1062" t="str">
        <f>IF(A371=H16,D371,"")</f>
        <v/>
      </c>
      <c r="I371" s="1065" t="str">
        <f>IF(A371=H16,C371,"")</f>
        <v/>
      </c>
      <c r="J371" s="1066" t="str">
        <f>IF(ISTEXT(H371),H371,(H371/H22)*J22)</f>
        <v/>
      </c>
      <c r="K371" s="1062" t="str">
        <f>IF(A371=K16,D371,"")</f>
        <v/>
      </c>
      <c r="L371" s="1067" t="str">
        <f>IF(A371=K16,C371,"")</f>
        <v/>
      </c>
      <c r="M371" s="1068" t="str">
        <f>IF(ISTEXT(K371),K371,(K371/K22)*M22)</f>
        <v/>
      </c>
      <c r="N371" s="1062" t="str">
        <f>IF(A371=N16,D371,"")</f>
        <v/>
      </c>
      <c r="O371" s="1069" t="str">
        <f>IF(A371=N16,C371,"")</f>
        <v/>
      </c>
      <c r="P371" s="1070" t="str">
        <f>IF(ISTEXT(N371),N371,(N371/N22)*P22)</f>
        <v/>
      </c>
      <c r="Q371" s="1062" t="str">
        <f>IF(A371=Q16,D371,"")</f>
        <v/>
      </c>
      <c r="R371" s="1071" t="str">
        <f>IF(A371=Q16,C371,"")</f>
        <v/>
      </c>
      <c r="S371" s="1072" t="str">
        <f>IF(ISTEXT(Q371),Q371,(Q371/Q22)*S22)</f>
        <v/>
      </c>
      <c r="T371" s="1062" t="str">
        <f>IF(A371=T16,D371,"")</f>
        <v/>
      </c>
      <c r="U371" s="1073" t="str">
        <f>IF(A371=T16,C371,"")</f>
        <v/>
      </c>
      <c r="V371" s="1074" t="str">
        <f>IF(ISTEXT(T371),T371,(T371/T22)*V22)</f>
        <v/>
      </c>
      <c r="W371" s="1062" t="str">
        <f>IF(A371=W16,D371,"")</f>
        <v/>
      </c>
      <c r="X371" s="1075" t="str">
        <f>IF(A371=W16,C371,"")</f>
        <v/>
      </c>
      <c r="Y371" s="1076" t="str">
        <f>IF(ISTEXT(W371),W371,(W371/W22)*Y22)</f>
        <v/>
      </c>
      <c r="Z371" s="1062" t="str">
        <f>IF(A371=Z16,D371,"")</f>
        <v/>
      </c>
      <c r="AA371" s="1077" t="str">
        <f>IF(A371=Z16,C371,"")</f>
        <v/>
      </c>
      <c r="AB371" s="1078" t="str">
        <f>IF(ISTEXT(Z371),Z371,(Z371/Z22)*AB22)</f>
        <v/>
      </c>
      <c r="AC371" s="1062" t="str">
        <f>IF(A371=AC16,D371,"")</f>
        <v/>
      </c>
      <c r="AD371" s="1079" t="str">
        <f>IF(A371=AC16,C371,"")</f>
        <v/>
      </c>
      <c r="AE371" s="1080" t="str">
        <f>IF(ISTEXT(AC371),AC371,(AC371/AC22)*AE22)</f>
        <v/>
      </c>
      <c r="AF371" s="1062" t="str">
        <f>IF(A371=AF16,D371,"")</f>
        <v/>
      </c>
      <c r="AG371" s="1081" t="str">
        <f>IF(A371=AF16,C371,"")</f>
        <v/>
      </c>
      <c r="AH371" s="1082" t="str">
        <f>IF(ISTEXT(AF371),AF371,(AF371/AF22)*AH22)</f>
        <v/>
      </c>
      <c r="AI371" s="1062" t="str">
        <f>IF(A371=AI16,D371,"")</f>
        <v/>
      </c>
      <c r="AJ371" s="1083" t="str">
        <f>IF(A371=AI16,C371,"")</f>
        <v/>
      </c>
      <c r="AK371" s="1084" t="str">
        <f>IF(ISTEXT(AI371),AI371,(AI371/AI22)*AK22)</f>
        <v/>
      </c>
      <c r="AL371" s="1062" t="str">
        <f>IF(A371=AL16,D371,"")</f>
        <v/>
      </c>
      <c r="AM371" s="1085" t="str">
        <f>IF(A371=AL16,C371,"")</f>
        <v/>
      </c>
      <c r="AN371" s="1086" t="str">
        <f>IF(ISTEXT(AL371),AL371,(AL371/AL22)*AN22)</f>
        <v/>
      </c>
      <c r="AO371" s="1062" t="str">
        <f>IF(A371=AO16,D371,"")</f>
        <v/>
      </c>
      <c r="AP371" s="1087" t="str">
        <f>IF(A371=AO16,C371,"")</f>
        <v/>
      </c>
      <c r="AQ371" s="1088" t="str">
        <f>IF(ISTEXT(AO371),AO371,(AO371/AO22)*AQ22)</f>
        <v/>
      </c>
      <c r="AR371" s="1062" t="str">
        <f>IF(A371=AR16,D371,"")</f>
        <v/>
      </c>
      <c r="AS371" s="1089" t="str">
        <f>IF(A371=AR16,C371,"")</f>
        <v/>
      </c>
      <c r="AT371" s="1090" t="str">
        <f>IF(ISTEXT(AR371),AR371,(AR371/AR22)*AT22)</f>
        <v/>
      </c>
      <c r="AU371" s="1062" t="str">
        <f>IF(A371=AU16,D371,"")</f>
        <v/>
      </c>
      <c r="AV371" s="1091" t="str">
        <f>IF(A371=AU16,C371,"")</f>
        <v/>
      </c>
      <c r="AW371" s="1092" t="str">
        <f>IF(ISTEXT(AU371),AU371,(AU371/AU22)*AW22)</f>
        <v/>
      </c>
    </row>
    <row r="372" spans="1:57" ht="18.75">
      <c r="A372" s="1058"/>
      <c r="B372" s="1352"/>
      <c r="C372" s="1409"/>
      <c r="D372" s="1410"/>
      <c r="E372" s="1062" t="str">
        <f>IF(A372=E16,D372,"")</f>
        <v/>
      </c>
      <c r="F372" s="1063" t="str">
        <f>IF(A372=E16,C372,"")</f>
        <v/>
      </c>
      <c r="G372" s="1064" t="str">
        <f>IF(ISTEXT(E372),E372,(E372/E22)*G22)</f>
        <v/>
      </c>
      <c r="H372" s="1062" t="str">
        <f>IF(A372=H16,D372,"")</f>
        <v/>
      </c>
      <c r="I372" s="1065" t="str">
        <f>IF(A372=H16,C372,"")</f>
        <v/>
      </c>
      <c r="J372" s="1066" t="str">
        <f>IF(ISTEXT(H372),H372,(H372/H22)*J22)</f>
        <v/>
      </c>
      <c r="K372" s="1062" t="str">
        <f>IF(A372=K16,D372,"")</f>
        <v/>
      </c>
      <c r="L372" s="1067" t="str">
        <f>IF(A372=K16,C372,"")</f>
        <v/>
      </c>
      <c r="M372" s="1068" t="str">
        <f>IF(ISTEXT(K372),K372,(K372/K22)*M22)</f>
        <v/>
      </c>
      <c r="N372" s="1062" t="str">
        <f>IF(A372=N16,D372,"")</f>
        <v/>
      </c>
      <c r="O372" s="1069" t="str">
        <f>IF(A372=N16,C372,"")</f>
        <v/>
      </c>
      <c r="P372" s="1070" t="str">
        <f>IF(ISTEXT(N372),N372,(N372/N22)*P22)</f>
        <v/>
      </c>
      <c r="Q372" s="1062" t="str">
        <f>IF(A372=Q16,D372,"")</f>
        <v/>
      </c>
      <c r="R372" s="1071" t="str">
        <f>IF(A372=Q16,C372,"")</f>
        <v/>
      </c>
      <c r="S372" s="1072" t="str">
        <f>IF(ISTEXT(Q372),Q372,(Q372/Q22)*S22)</f>
        <v/>
      </c>
      <c r="T372" s="1062" t="str">
        <f>IF(A372=T16,D372,"")</f>
        <v/>
      </c>
      <c r="U372" s="1073" t="str">
        <f>IF(A372=T16,C372,"")</f>
        <v/>
      </c>
      <c r="V372" s="1074" t="str">
        <f>IF(ISTEXT(T372),T372,(T372/T22)*V22)</f>
        <v/>
      </c>
      <c r="W372" s="1062" t="str">
        <f>IF(A372=W16,D372,"")</f>
        <v/>
      </c>
      <c r="X372" s="1075" t="str">
        <f>IF(A372=W16,C372,"")</f>
        <v/>
      </c>
      <c r="Y372" s="1076" t="str">
        <f>IF(ISTEXT(W372),W372,(W372/W22)*Y22)</f>
        <v/>
      </c>
      <c r="Z372" s="1062" t="str">
        <f>IF(A372=Z16,D372,"")</f>
        <v/>
      </c>
      <c r="AA372" s="1077" t="str">
        <f>IF(A372=Z16,C372,"")</f>
        <v/>
      </c>
      <c r="AB372" s="1078" t="str">
        <f>IF(ISTEXT(Z372),Z372,(Z372/Z22)*AB22)</f>
        <v/>
      </c>
      <c r="AC372" s="1062" t="str">
        <f>IF(A372=AC16,D372,"")</f>
        <v/>
      </c>
      <c r="AD372" s="1079" t="str">
        <f>IF(A372=AC16,C372,"")</f>
        <v/>
      </c>
      <c r="AE372" s="1080" t="str">
        <f>IF(ISTEXT(AC372),AC372,(AC372/AC22)*AE22)</f>
        <v/>
      </c>
      <c r="AF372" s="1062" t="str">
        <f>IF(A372=AF16,D372,"")</f>
        <v/>
      </c>
      <c r="AG372" s="1081" t="str">
        <f>IF(A372=AF16,C372,"")</f>
        <v/>
      </c>
      <c r="AH372" s="1082" t="str">
        <f>IF(ISTEXT(AF372),AF372,(AF372/AF22)*AH22)</f>
        <v/>
      </c>
      <c r="AI372" s="1062" t="str">
        <f>IF(A372=AI16,D372,"")</f>
        <v/>
      </c>
      <c r="AJ372" s="1083" t="str">
        <f>IF(A372=AI16,C372,"")</f>
        <v/>
      </c>
      <c r="AK372" s="1084" t="str">
        <f>IF(ISTEXT(AI372),AI372,(AI372/AI22)*AK22)</f>
        <v/>
      </c>
      <c r="AL372" s="1062" t="str">
        <f>IF(A372=AL16,D372,"")</f>
        <v/>
      </c>
      <c r="AM372" s="1085" t="str">
        <f>IF(A372=AL16,C372,"")</f>
        <v/>
      </c>
      <c r="AN372" s="1086" t="str">
        <f>IF(ISTEXT(AL372),AL372,(AL372/AL22)*AN22)</f>
        <v/>
      </c>
      <c r="AO372" s="1062" t="str">
        <f>IF(A372=AO16,D372,"")</f>
        <v/>
      </c>
      <c r="AP372" s="1087" t="str">
        <f>IF(A372=AO16,C372,"")</f>
        <v/>
      </c>
      <c r="AQ372" s="1088" t="str">
        <f>IF(ISTEXT(AO372),AO372,(AO372/AO22)*AQ22)</f>
        <v/>
      </c>
      <c r="AR372" s="1062" t="str">
        <f>IF(A372=AR16,D372,"")</f>
        <v/>
      </c>
      <c r="AS372" s="1089" t="str">
        <f>IF(A372=AR16,C372,"")</f>
        <v/>
      </c>
      <c r="AT372" s="1090" t="str">
        <f>IF(ISTEXT(AR372),AR372,(AR372/AR22)*AT22)</f>
        <v/>
      </c>
      <c r="AU372" s="1062" t="str">
        <f>IF(A372=AU16,D372,"")</f>
        <v/>
      </c>
      <c r="AV372" s="1091" t="str">
        <f>IF(A372=AU16,C372,"")</f>
        <v/>
      </c>
      <c r="AW372" s="1092" t="str">
        <f>IF(ISTEXT(AU372),AU372,(AU372/AU22)*AW22)</f>
        <v/>
      </c>
    </row>
    <row r="373" spans="1:57" ht="19.5" thickBot="1">
      <c r="A373" s="1058"/>
      <c r="B373" s="1352"/>
      <c r="C373" s="1409"/>
      <c r="D373" s="1410"/>
      <c r="E373" s="1062" t="str">
        <f>IF(A373=E16,D373,"")</f>
        <v/>
      </c>
      <c r="F373" s="1063" t="str">
        <f>IF(A373=E16,C373,"")</f>
        <v/>
      </c>
      <c r="G373" s="1064" t="str">
        <f>IF(ISTEXT(E373),E373,(E373/E22)*G22)</f>
        <v/>
      </c>
      <c r="H373" s="1062" t="str">
        <f>IF(A373=H16,D373,"")</f>
        <v/>
      </c>
      <c r="I373" s="1065" t="str">
        <f>IF(A373=H16,C373,"")</f>
        <v/>
      </c>
      <c r="J373" s="1066" t="str">
        <f>IF(ISTEXT(H373),H373,(H373/H22)*J22)</f>
        <v/>
      </c>
      <c r="K373" s="1062" t="str">
        <f>IF(A373=K16,D373,"")</f>
        <v/>
      </c>
      <c r="L373" s="1067" t="str">
        <f>IF(A373=K16,C373,"")</f>
        <v/>
      </c>
      <c r="M373" s="1068" t="str">
        <f>IF(ISTEXT(K373),K373,(K373/K22)*M22)</f>
        <v/>
      </c>
      <c r="N373" s="1062" t="str">
        <f>IF(A373=N16,D373,"")</f>
        <v/>
      </c>
      <c r="O373" s="1069" t="str">
        <f>IF(A373=N16,C373,"")</f>
        <v/>
      </c>
      <c r="P373" s="1070" t="str">
        <f>IF(ISTEXT(N373),N373,(N373/N22)*P22)</f>
        <v/>
      </c>
      <c r="Q373" s="1062" t="str">
        <f>IF(A373=Q16,D373,"")</f>
        <v/>
      </c>
      <c r="R373" s="1071" t="str">
        <f>IF(A373=Q16,C373,"")</f>
        <v/>
      </c>
      <c r="S373" s="1072" t="str">
        <f>IF(ISTEXT(Q373),Q373,(Q373/Q22)*S22)</f>
        <v/>
      </c>
      <c r="T373" s="1062" t="str">
        <f>IF(A373=T16,D373,"")</f>
        <v/>
      </c>
      <c r="U373" s="1073" t="str">
        <f>IF(A373=T16,C373,"")</f>
        <v/>
      </c>
      <c r="V373" s="1074" t="str">
        <f>IF(ISTEXT(T373),T373,(T373/T22)*V22)</f>
        <v/>
      </c>
      <c r="W373" s="1062" t="str">
        <f>IF(A373=W16,D373,"")</f>
        <v/>
      </c>
      <c r="X373" s="1075" t="str">
        <f>IF(A373=W16,C373,"")</f>
        <v/>
      </c>
      <c r="Y373" s="1076" t="str">
        <f>IF(ISTEXT(W373),W373,(W373/W22)*Y22)</f>
        <v/>
      </c>
      <c r="Z373" s="1062" t="str">
        <f>IF(A373=Z16,D373,"")</f>
        <v/>
      </c>
      <c r="AA373" s="1077" t="str">
        <f>IF(A373=Z16,C373,"")</f>
        <v/>
      </c>
      <c r="AB373" s="1078" t="str">
        <f>IF(ISTEXT(Z373),Z373,(Z373/Z22)*AB22)</f>
        <v/>
      </c>
      <c r="AC373" s="1062" t="str">
        <f>IF(A373=AC16,D373,"")</f>
        <v/>
      </c>
      <c r="AD373" s="1079" t="str">
        <f>IF(A373=AC16,C373,"")</f>
        <v/>
      </c>
      <c r="AE373" s="1080" t="str">
        <f>IF(ISTEXT(AC373),AC373,(AC373/AC22)*AE22)</f>
        <v/>
      </c>
      <c r="AF373" s="1062" t="str">
        <f>IF(A373=AF16,D373,"")</f>
        <v/>
      </c>
      <c r="AG373" s="1081" t="str">
        <f>IF(A373=AF16,C373,"")</f>
        <v/>
      </c>
      <c r="AH373" s="1082" t="str">
        <f>IF(ISTEXT(AF373),AF373,(AF373/AF22)*AH22)</f>
        <v/>
      </c>
      <c r="AI373" s="1062" t="str">
        <f>IF(A373=AI16,D373,"")</f>
        <v/>
      </c>
      <c r="AJ373" s="1083" t="str">
        <f>IF(A373=AI16,C373,"")</f>
        <v/>
      </c>
      <c r="AK373" s="1084" t="str">
        <f>IF(ISTEXT(AI373),AI373,(AI373/AI22)*AK22)</f>
        <v/>
      </c>
      <c r="AL373" s="1062" t="str">
        <f>IF(A373=AL16,D373,"")</f>
        <v/>
      </c>
      <c r="AM373" s="1085" t="str">
        <f>IF(A373=AL16,C373,"")</f>
        <v/>
      </c>
      <c r="AN373" s="1086" t="str">
        <f>IF(ISTEXT(AL373),AL373,(AL373/AL22)*AN22)</f>
        <v/>
      </c>
      <c r="AO373" s="1062" t="str">
        <f>IF(A373=AO16,D373,"")</f>
        <v/>
      </c>
      <c r="AP373" s="1087" t="str">
        <f>IF(A373=AO16,C373,"")</f>
        <v/>
      </c>
      <c r="AQ373" s="1088" t="str">
        <f>IF(ISTEXT(AO373),AO373,(AO373/AO22)*AQ22)</f>
        <v/>
      </c>
      <c r="AR373" s="1062" t="str">
        <f>IF(A373=AR16,D373,"")</f>
        <v/>
      </c>
      <c r="AS373" s="1089" t="str">
        <f>IF(A373=AR16,C373,"")</f>
        <v/>
      </c>
      <c r="AT373" s="1090" t="str">
        <f>IF(ISTEXT(AR373),AR373,(AR373/AR22)*AT22)</f>
        <v/>
      </c>
      <c r="AU373" s="1062" t="str">
        <f>IF(A373=AU16,D373,"")</f>
        <v/>
      </c>
      <c r="AV373" s="1091" t="str">
        <f>IF(A373=AU16,C373,"")</f>
        <v/>
      </c>
      <c r="AW373" s="1092" t="str">
        <f>IF(ISTEXT(AU373),AU373,(AU373/AU22)*AW22)</f>
        <v/>
      </c>
    </row>
    <row r="374" spans="1:57" ht="24" customHeight="1">
      <c r="A374" s="1106"/>
      <c r="B374" s="1107"/>
      <c r="C374" s="1108"/>
      <c r="D374" s="1109"/>
      <c r="E374" s="2352" t="str">
        <f>E17</f>
        <v>Saisissez le nom du plat et de l'Auteur</v>
      </c>
      <c r="F374" s="2353"/>
      <c r="G374" s="2354"/>
      <c r="H374" s="2352" t="str">
        <f>H17</f>
        <v>Saisissez le nom du plat et de l'Auteur</v>
      </c>
      <c r="I374" s="2353"/>
      <c r="J374" s="2354"/>
      <c r="K374" s="2352" t="str">
        <f>K17</f>
        <v>Saisissez le nom du plat et de l'Auteur</v>
      </c>
      <c r="L374" s="2353"/>
      <c r="M374" s="2354"/>
      <c r="N374" s="2352" t="str">
        <f>N17</f>
        <v>Saisissez le nom du plat et de l'Auteur</v>
      </c>
      <c r="O374" s="2353"/>
      <c r="P374" s="2354"/>
      <c r="Q374" s="2352" t="str">
        <f>Q17</f>
        <v>Saisissez le nom du plat et de l'Auteur</v>
      </c>
      <c r="R374" s="2353"/>
      <c r="S374" s="2354"/>
      <c r="T374" s="2352" t="str">
        <f>T17</f>
        <v>Saisissez le nom du plat et de l'Auteur</v>
      </c>
      <c r="U374" s="2353"/>
      <c r="V374" s="2354"/>
      <c r="W374" s="2352" t="str">
        <f>W17</f>
        <v>Saisissez le nom du plat et de l'Auteur</v>
      </c>
      <c r="X374" s="2353"/>
      <c r="Y374" s="2354"/>
      <c r="Z374" s="2352" t="str">
        <f>Z17</f>
        <v>Saisissez le nom du plat et de l'Auteur</v>
      </c>
      <c r="AA374" s="2353"/>
      <c r="AB374" s="2354"/>
      <c r="AC374" s="2352" t="str">
        <f>AC17</f>
        <v>Saisissez le nom du plat et de l'Auteur</v>
      </c>
      <c r="AD374" s="2353"/>
      <c r="AE374" s="2354"/>
      <c r="AF374" s="2352" t="str">
        <f>AF17</f>
        <v>Saisissez le nom du plat et de l'Auteur</v>
      </c>
      <c r="AG374" s="2353"/>
      <c r="AH374" s="2354"/>
      <c r="AI374" s="2352" t="str">
        <f>AI17</f>
        <v>Saisissez le nom du plat et de l'Auteur</v>
      </c>
      <c r="AJ374" s="2353"/>
      <c r="AK374" s="2354"/>
      <c r="AL374" s="2352" t="str">
        <f>AL17</f>
        <v>Saisissez le nom du plat et de l'Auteur</v>
      </c>
      <c r="AM374" s="2353"/>
      <c r="AN374" s="2354"/>
      <c r="AO374" s="2352" t="str">
        <f>AO17</f>
        <v>Saisissez le nom du plat et de l'Auteur</v>
      </c>
      <c r="AP374" s="2353"/>
      <c r="AQ374" s="2354"/>
      <c r="AR374" s="2352" t="str">
        <f>AR17</f>
        <v>Saisissez le nom du plat et de l'Auteur</v>
      </c>
      <c r="AS374" s="2353"/>
      <c r="AT374" s="2354"/>
      <c r="AU374" s="2352" t="str">
        <f>AU17</f>
        <v>Saisissez le nom du plat et de l'Auteur</v>
      </c>
      <c r="AV374" s="2353"/>
      <c r="AW374" s="2354"/>
    </row>
    <row r="375" spans="1:57" ht="15.75" thickBot="1"/>
    <row r="376" spans="1:57" ht="15.75" thickBot="1">
      <c r="A376" s="1110"/>
      <c r="AY376" s="2466" t="s">
        <v>1512</v>
      </c>
      <c r="AZ376" s="2467"/>
      <c r="BA376" s="2467"/>
      <c r="BB376" s="2467"/>
      <c r="BC376" s="2467"/>
      <c r="BD376" s="2467"/>
      <c r="BE376" s="2468"/>
    </row>
    <row r="377" spans="1:57" ht="18.75" customHeight="1">
      <c r="A377" s="1111">
        <f>ROW()</f>
        <v>377</v>
      </c>
      <c r="B377" s="1112" t="s">
        <v>916</v>
      </c>
      <c r="C377" s="1113" t="s">
        <v>162</v>
      </c>
      <c r="D377" s="1113" t="s">
        <v>162</v>
      </c>
      <c r="E377" s="1114" t="s">
        <v>178</v>
      </c>
      <c r="F377" s="1115" t="s">
        <v>917</v>
      </c>
      <c r="G377" s="1115"/>
      <c r="H377" s="1115"/>
      <c r="I377" s="1115"/>
      <c r="J377" s="1115"/>
      <c r="K377" s="1116"/>
      <c r="L377" s="1117"/>
      <c r="M377" s="1117"/>
      <c r="N377" s="1118"/>
      <c r="O377" s="1119" t="s">
        <v>918</v>
      </c>
      <c r="P377" s="1120"/>
      <c r="Q377" s="1120"/>
      <c r="R377" s="1120"/>
      <c r="S377" s="1120"/>
      <c r="T377" s="1120"/>
      <c r="U377" s="1120"/>
      <c r="V377" s="1120"/>
      <c r="W377" s="1120"/>
      <c r="X377" s="1120"/>
      <c r="AA377" s="2635" t="s">
        <v>1513</v>
      </c>
      <c r="AB377" s="2636"/>
      <c r="AC377" s="2636"/>
      <c r="AD377" s="2636"/>
      <c r="AE377" s="2636"/>
      <c r="AF377" s="2636"/>
      <c r="AG377" s="2636"/>
      <c r="AH377" s="2637"/>
      <c r="AY377" s="2469"/>
      <c r="AZ377" s="2470"/>
      <c r="BA377" s="2470"/>
      <c r="BB377" s="2470"/>
      <c r="BC377" s="2470"/>
      <c r="BD377" s="2470"/>
      <c r="BE377" s="2471"/>
    </row>
    <row r="378" spans="1:57" ht="19.5" customHeight="1" thickBot="1">
      <c r="A378" s="1121"/>
      <c r="B378" s="2526" t="s">
        <v>919</v>
      </c>
      <c r="C378" s="2527" t="s">
        <v>436</v>
      </c>
      <c r="D378" s="2528">
        <v>1</v>
      </c>
      <c r="E378" s="2529">
        <v>10</v>
      </c>
      <c r="F378" s="1122" t="s">
        <v>163</v>
      </c>
      <c r="G378" s="1231" t="s">
        <v>984</v>
      </c>
      <c r="H378" s="1124"/>
      <c r="I378" s="1124"/>
      <c r="J378" s="1124"/>
      <c r="K378" s="1124"/>
      <c r="L378" s="1125"/>
      <c r="M378" s="1126"/>
      <c r="N378" s="1126"/>
      <c r="O378" s="1126"/>
      <c r="P378" s="1126"/>
      <c r="Q378" s="1126"/>
      <c r="R378" s="1126"/>
      <c r="S378" s="1126"/>
      <c r="T378" s="1126"/>
      <c r="U378" s="1126"/>
      <c r="V378" s="1126"/>
      <c r="W378" s="1126"/>
      <c r="X378" s="1126"/>
      <c r="AA378" s="2638"/>
      <c r="AB378" s="2639"/>
      <c r="AC378" s="2639"/>
      <c r="AD378" s="2639"/>
      <c r="AE378" s="2639"/>
      <c r="AF378" s="2639"/>
      <c r="AG378" s="2639"/>
      <c r="AH378" s="2640"/>
      <c r="AY378" s="2472"/>
      <c r="AZ378" s="2473"/>
      <c r="BA378" s="2473"/>
      <c r="BB378" s="2473"/>
      <c r="BC378" s="2473"/>
      <c r="BD378" s="2473"/>
      <c r="BE378" s="2474"/>
    </row>
    <row r="379" spans="1:57" ht="18.75" customHeight="1" thickBot="1">
      <c r="A379" s="1121"/>
      <c r="B379" s="2526"/>
      <c r="C379" s="2527"/>
      <c r="D379" s="2528"/>
      <c r="E379" s="2529"/>
      <c r="F379" s="1127"/>
      <c r="G379" s="1127"/>
      <c r="H379" s="1127"/>
      <c r="I379" s="1127"/>
      <c r="J379" s="1127"/>
      <c r="K379" s="1127"/>
      <c r="L379" s="1126"/>
      <c r="M379" s="1126"/>
      <c r="N379" s="1126"/>
      <c r="O379" s="1126"/>
      <c r="P379" s="1126"/>
      <c r="Q379" s="1126"/>
      <c r="R379" s="453"/>
      <c r="S379" s="453"/>
      <c r="T379" s="453"/>
      <c r="U379" s="453"/>
      <c r="V379" s="453"/>
      <c r="W379" s="453"/>
      <c r="X379" s="453"/>
      <c r="AA379" s="2641"/>
      <c r="AB379" s="2642"/>
      <c r="AC379" s="2642"/>
      <c r="AD379" s="2642"/>
      <c r="AE379" s="2642"/>
      <c r="AF379" s="2642"/>
      <c r="AG379" s="2642"/>
      <c r="AH379" s="2643"/>
    </row>
    <row r="380" spans="1:57" ht="18.75" customHeight="1">
      <c r="A380" s="1121"/>
      <c r="B380" s="1128" t="s">
        <v>920</v>
      </c>
      <c r="C380" s="1129"/>
      <c r="D380" s="1130"/>
      <c r="E380" s="1131"/>
      <c r="F380" s="1132" t="s">
        <v>921</v>
      </c>
      <c r="G380" s="1133"/>
      <c r="H380" s="1133"/>
      <c r="I380" s="1134"/>
      <c r="J380" s="1135"/>
      <c r="K380" s="1136" t="s">
        <v>922</v>
      </c>
      <c r="L380" s="1137"/>
      <c r="M380" s="1137"/>
      <c r="N380" s="1137"/>
      <c r="O380" s="1138" t="s">
        <v>923</v>
      </c>
      <c r="P380" s="1126"/>
      <c r="Q380" s="1126"/>
      <c r="R380" s="453"/>
      <c r="S380" s="453"/>
      <c r="T380" s="453"/>
      <c r="U380" s="453"/>
      <c r="V380" s="453"/>
      <c r="W380" s="453"/>
      <c r="X380" s="453"/>
      <c r="AA380" s="612"/>
      <c r="AB380" s="612"/>
      <c r="AC380" s="612"/>
      <c r="AD380" s="612"/>
      <c r="AE380" s="612"/>
      <c r="AF380" s="612"/>
      <c r="AG380" s="612"/>
      <c r="AH380" s="612"/>
    </row>
    <row r="381" spans="1:57" ht="18.75" customHeight="1">
      <c r="A381" s="1121"/>
      <c r="B381" s="2530" t="s">
        <v>910</v>
      </c>
      <c r="C381" s="2532" t="s">
        <v>171</v>
      </c>
      <c r="D381" s="2534" t="s">
        <v>911</v>
      </c>
      <c r="E381" s="1131"/>
      <c r="F381" s="1139"/>
      <c r="G381" s="1140"/>
      <c r="H381" s="1140"/>
      <c r="I381" s="1141"/>
      <c r="J381" s="1141"/>
      <c r="K381" s="1140"/>
      <c r="L381" s="1126"/>
      <c r="M381" s="1126"/>
      <c r="N381" s="1126"/>
      <c r="O381" s="1126"/>
      <c r="P381" s="1126"/>
      <c r="Q381" s="1126"/>
      <c r="R381" s="453"/>
      <c r="S381" s="453"/>
      <c r="T381" s="453"/>
      <c r="U381" s="453"/>
      <c r="V381" s="453"/>
      <c r="W381" s="453"/>
      <c r="X381" s="453"/>
      <c r="AA381" s="1391" t="s">
        <v>920</v>
      </c>
      <c r="AB381" s="612"/>
      <c r="AC381" s="612"/>
      <c r="AD381" s="612"/>
      <c r="AE381" s="612"/>
      <c r="AF381" s="612"/>
      <c r="AG381" s="612"/>
      <c r="AH381" s="612"/>
    </row>
    <row r="382" spans="1:57" ht="18.75" customHeight="1">
      <c r="A382" s="1121"/>
      <c r="B382" s="2531"/>
      <c r="C382" s="2533"/>
      <c r="D382" s="2535"/>
      <c r="E382" s="1131"/>
      <c r="F382" s="1139"/>
      <c r="G382" s="1140"/>
      <c r="H382" s="1140"/>
      <c r="I382" s="1141"/>
      <c r="J382" s="1141"/>
      <c r="K382" s="1140"/>
      <c r="L382" s="1126"/>
      <c r="M382" s="1126"/>
      <c r="N382" s="1126"/>
      <c r="O382" s="1126"/>
      <c r="P382" s="1126"/>
      <c r="Q382" s="1126"/>
      <c r="R382" s="453"/>
      <c r="S382" s="453"/>
      <c r="T382" s="453"/>
      <c r="U382" s="453"/>
      <c r="V382" s="453"/>
      <c r="W382" s="453"/>
      <c r="X382" s="453"/>
      <c r="AA382" s="1392"/>
      <c r="AB382" s="612"/>
      <c r="AC382" s="612"/>
      <c r="AD382" s="612"/>
      <c r="AE382" s="612"/>
      <c r="AF382" s="612"/>
      <c r="AG382" s="612"/>
      <c r="AH382" s="612"/>
    </row>
    <row r="383" spans="1:57" ht="18.75" customHeight="1">
      <c r="A383" s="1142"/>
      <c r="B383" s="1143"/>
      <c r="C383" s="1144"/>
      <c r="D383" s="1145"/>
      <c r="E383" s="1131"/>
      <c r="F383" s="1146"/>
      <c r="G383" s="1147"/>
      <c r="H383" s="1148"/>
      <c r="I383" s="1137"/>
      <c r="J383" s="1137"/>
      <c r="K383" s="1137"/>
      <c r="L383" s="1137"/>
      <c r="M383" s="1137"/>
      <c r="N383" s="1137"/>
      <c r="O383" s="1137"/>
      <c r="P383" s="1137"/>
      <c r="Q383" s="1137"/>
      <c r="R383" s="453"/>
      <c r="S383" s="453"/>
      <c r="T383" s="453"/>
      <c r="U383" s="453"/>
      <c r="V383" s="453"/>
      <c r="W383" s="453"/>
      <c r="X383" s="453"/>
      <c r="AA383" s="1393" t="s">
        <v>919</v>
      </c>
      <c r="AB383" s="612"/>
      <c r="AC383" s="612"/>
      <c r="AD383" s="612"/>
      <c r="AE383" s="612"/>
      <c r="AF383" s="612"/>
      <c r="AG383" s="612"/>
      <c r="AH383" s="612"/>
    </row>
    <row r="384" spans="1:57" ht="18.75">
      <c r="A384" s="1058">
        <v>1</v>
      </c>
      <c r="B384" s="1102" t="s">
        <v>25</v>
      </c>
      <c r="C384" s="1103" t="s">
        <v>9</v>
      </c>
      <c r="D384" s="1104">
        <v>0.25</v>
      </c>
      <c r="E384" s="1131">
        <f>IF(ISTEXT(D384),D384,(D384/D378)*E378)</f>
        <v>2.5</v>
      </c>
      <c r="F384" s="1149" t="s">
        <v>327</v>
      </c>
      <c r="G384" s="1147" t="s">
        <v>186</v>
      </c>
      <c r="H384" s="1148"/>
      <c r="I384" s="1140"/>
      <c r="J384" s="1140"/>
      <c r="K384" s="1140"/>
      <c r="L384" s="1126"/>
      <c r="M384" s="1126"/>
      <c r="N384" s="1126"/>
      <c r="O384" s="1126"/>
      <c r="P384" s="1126"/>
      <c r="Q384" s="1126"/>
      <c r="R384" s="453"/>
      <c r="S384" s="453"/>
      <c r="T384" s="453"/>
      <c r="U384" s="453"/>
      <c r="V384" s="453"/>
      <c r="W384" s="453"/>
      <c r="X384" s="453"/>
      <c r="AA384" s="1392"/>
      <c r="AB384" s="612"/>
      <c r="AC384" s="612"/>
      <c r="AD384" s="612"/>
      <c r="AE384" s="612"/>
      <c r="AF384" s="612"/>
      <c r="AG384" s="612"/>
      <c r="AH384" s="612"/>
    </row>
    <row r="385" spans="1:34" ht="18.75">
      <c r="A385" s="1058">
        <v>1</v>
      </c>
      <c r="B385" s="1102"/>
      <c r="C385" s="1103"/>
      <c r="D385" s="1104"/>
      <c r="E385" s="1131">
        <f>IF(ISTEXT(D385),D385,(D385/D378)*E378)</f>
        <v>0</v>
      </c>
      <c r="F385" s="1146">
        <v>1.1000000000000001</v>
      </c>
      <c r="G385" s="1147"/>
      <c r="H385" s="1148"/>
      <c r="I385" s="1148"/>
      <c r="J385" s="1148"/>
      <c r="K385" s="1148"/>
      <c r="L385" s="1148"/>
      <c r="M385" s="1148"/>
      <c r="N385" s="1148"/>
      <c r="O385" s="1148"/>
      <c r="P385" s="1148"/>
      <c r="Q385" s="1148"/>
      <c r="R385" s="453"/>
      <c r="S385" s="453"/>
      <c r="T385" s="453"/>
      <c r="U385" s="453"/>
      <c r="V385" s="453"/>
      <c r="W385" s="453"/>
      <c r="X385" s="453"/>
      <c r="AA385" s="1394" t="s">
        <v>1514</v>
      </c>
      <c r="AB385" s="612"/>
      <c r="AC385" s="612"/>
      <c r="AD385" s="612"/>
      <c r="AE385" s="612"/>
      <c r="AF385" s="612"/>
      <c r="AG385" s="612"/>
      <c r="AH385" s="612"/>
    </row>
    <row r="386" spans="1:34" ht="18.75">
      <c r="A386" s="1058">
        <v>1</v>
      </c>
      <c r="B386" s="1102"/>
      <c r="C386" s="1103"/>
      <c r="D386" s="1104"/>
      <c r="E386" s="1131">
        <f>IF(ISTEXT(D386),D386,(D386/D378)*E378)</f>
        <v>0</v>
      </c>
      <c r="F386" s="1146">
        <v>1.2</v>
      </c>
      <c r="G386" s="1147"/>
      <c r="H386" s="1148"/>
      <c r="I386" s="1148"/>
      <c r="J386" s="1148"/>
      <c r="K386" s="1148"/>
      <c r="L386" s="1148"/>
      <c r="M386" s="1148"/>
      <c r="N386" s="1148"/>
      <c r="O386" s="1148"/>
      <c r="P386" s="1148"/>
      <c r="Q386" s="1148"/>
      <c r="R386" s="453"/>
      <c r="S386" s="453"/>
      <c r="T386" s="453"/>
      <c r="U386" s="453"/>
      <c r="V386" s="453"/>
      <c r="W386" s="453"/>
      <c r="X386" s="453"/>
      <c r="AA386" s="1392"/>
      <c r="AB386" s="612"/>
      <c r="AC386" s="612"/>
      <c r="AD386" s="612"/>
      <c r="AE386" s="612"/>
      <c r="AF386" s="612"/>
      <c r="AG386" s="612"/>
      <c r="AH386" s="612"/>
    </row>
    <row r="387" spans="1:34" ht="15.75" customHeight="1">
      <c r="A387" s="1058">
        <v>1</v>
      </c>
      <c r="B387" s="1102"/>
      <c r="C387" s="1103"/>
      <c r="D387" s="1104"/>
      <c r="E387" s="1131">
        <f>IF(ISTEXT(D387),D387,(D387/D378)*E378)</f>
        <v>0</v>
      </c>
      <c r="F387" s="1149" t="s">
        <v>328</v>
      </c>
      <c r="G387" s="1147" t="s">
        <v>187</v>
      </c>
      <c r="H387" s="1148"/>
      <c r="I387" s="1148"/>
      <c r="J387" s="1148"/>
      <c r="K387" s="1148"/>
      <c r="L387" s="1148"/>
      <c r="M387" s="1148"/>
      <c r="N387" s="1148"/>
      <c r="O387" s="1148"/>
      <c r="P387" s="1148"/>
      <c r="Q387" s="1148"/>
      <c r="R387" s="453"/>
      <c r="S387" s="453"/>
      <c r="T387" s="453"/>
      <c r="U387" s="453"/>
      <c r="V387" s="453"/>
      <c r="W387" s="453"/>
      <c r="X387" s="453"/>
      <c r="AA387" s="1388" t="s">
        <v>921</v>
      </c>
      <c r="AB387" s="612"/>
      <c r="AC387" s="612"/>
      <c r="AD387" s="612"/>
      <c r="AE387" s="612"/>
      <c r="AF387" s="612"/>
      <c r="AG387" s="612"/>
      <c r="AH387" s="612"/>
    </row>
    <row r="388" spans="1:34" ht="15.75" customHeight="1">
      <c r="A388" s="1058">
        <v>1</v>
      </c>
      <c r="B388" s="1102"/>
      <c r="C388" s="1103"/>
      <c r="D388" s="1104"/>
      <c r="E388" s="1131">
        <f>IF(ISTEXT(D388),D388,(D388/D378)*E378)</f>
        <v>0</v>
      </c>
      <c r="F388" s="1146">
        <v>2.1</v>
      </c>
      <c r="G388" s="1147"/>
      <c r="H388" s="1148"/>
      <c r="I388" s="1148"/>
      <c r="J388" s="1148"/>
      <c r="K388" s="1148"/>
      <c r="L388" s="1148"/>
      <c r="M388" s="1148"/>
      <c r="N388" s="1148"/>
      <c r="O388" s="1148"/>
      <c r="P388" s="1148"/>
      <c r="Q388" s="1148"/>
      <c r="R388" s="453"/>
      <c r="S388" s="453"/>
      <c r="T388" s="453"/>
      <c r="U388" s="453"/>
      <c r="V388" s="453"/>
      <c r="W388" s="453"/>
      <c r="X388" s="453"/>
      <c r="AA388" s="1392"/>
      <c r="AB388" s="612"/>
      <c r="AC388" s="612"/>
      <c r="AD388" s="612"/>
      <c r="AE388" s="612"/>
      <c r="AF388" s="612"/>
      <c r="AG388" s="612"/>
      <c r="AH388" s="612"/>
    </row>
    <row r="389" spans="1:34" ht="15.75" customHeight="1">
      <c r="A389" s="1058">
        <v>1</v>
      </c>
      <c r="B389" s="1102"/>
      <c r="C389" s="1103"/>
      <c r="D389" s="1104"/>
      <c r="E389" s="1131">
        <f>IF(ISTEXT(D389),D389,(D389/D378)*E378)</f>
        <v>0</v>
      </c>
      <c r="F389" s="1146">
        <v>2.2000000000000002</v>
      </c>
      <c r="G389" s="1147"/>
      <c r="H389" s="1148"/>
      <c r="I389" s="1148"/>
      <c r="J389" s="1148"/>
      <c r="K389" s="1148"/>
      <c r="L389" s="1148"/>
      <c r="M389" s="1148"/>
      <c r="N389" s="1148"/>
      <c r="O389" s="1148"/>
      <c r="P389" s="1148"/>
      <c r="Q389" s="1148"/>
      <c r="R389" s="453"/>
      <c r="S389" s="453"/>
      <c r="T389" s="453"/>
      <c r="U389" s="453"/>
      <c r="V389" s="453"/>
      <c r="W389" s="453"/>
      <c r="X389" s="453"/>
      <c r="AA389" s="1389" t="s">
        <v>922</v>
      </c>
      <c r="AB389" s="612"/>
      <c r="AC389" s="612"/>
      <c r="AD389" s="612"/>
      <c r="AE389" s="612"/>
      <c r="AF389" s="612"/>
      <c r="AG389" s="612"/>
      <c r="AH389" s="612"/>
    </row>
    <row r="390" spans="1:34" ht="18" customHeight="1">
      <c r="A390" s="1058">
        <v>1</v>
      </c>
      <c r="B390" s="1102"/>
      <c r="C390" s="1103"/>
      <c r="D390" s="1104"/>
      <c r="E390" s="1131">
        <f>IF(ISTEXT(D390),D390,(D390/D378)*E378)</f>
        <v>0</v>
      </c>
      <c r="F390" s="1146" t="s">
        <v>1516</v>
      </c>
      <c r="G390" s="1147"/>
      <c r="H390" s="1148"/>
      <c r="I390" s="1148"/>
      <c r="J390" s="1148"/>
      <c r="K390" s="1148"/>
      <c r="L390" s="1148"/>
      <c r="M390" s="1148"/>
      <c r="N390" s="1148"/>
      <c r="O390" s="1148"/>
      <c r="P390" s="1148"/>
      <c r="Q390" s="1148"/>
      <c r="R390" s="453"/>
      <c r="S390" s="453"/>
      <c r="T390" s="453"/>
      <c r="U390" s="453"/>
      <c r="V390" s="453"/>
      <c r="W390" s="453"/>
      <c r="X390" s="453"/>
      <c r="AA390" s="1392"/>
      <c r="AB390" s="612"/>
      <c r="AC390" s="612"/>
      <c r="AD390" s="612"/>
      <c r="AE390" s="612"/>
      <c r="AF390" s="612"/>
      <c r="AG390" s="612"/>
      <c r="AH390" s="612"/>
    </row>
    <row r="391" spans="1:34" ht="18.75">
      <c r="A391" s="1058">
        <v>1</v>
      </c>
      <c r="B391" s="1102"/>
      <c r="C391" s="1103"/>
      <c r="D391" s="1104"/>
      <c r="E391" s="1131">
        <f>IF(ISTEXT(D391),D391,(D391/D378)*E378)</f>
        <v>0</v>
      </c>
      <c r="F391" s="1146"/>
      <c r="G391" s="1147"/>
      <c r="H391" s="1148"/>
      <c r="I391" s="1148"/>
      <c r="J391" s="1148"/>
      <c r="K391" s="1148"/>
      <c r="L391" s="1148"/>
      <c r="M391" s="1148"/>
      <c r="N391" s="1148"/>
      <c r="O391" s="1148"/>
      <c r="P391" s="1148"/>
      <c r="Q391" s="1148"/>
      <c r="R391" s="453"/>
      <c r="S391" s="453"/>
      <c r="T391" s="453"/>
      <c r="U391" s="453"/>
      <c r="V391" s="453"/>
      <c r="W391" s="453"/>
      <c r="X391" s="453"/>
      <c r="AA391" s="1390" t="s">
        <v>923</v>
      </c>
      <c r="AB391" s="612"/>
      <c r="AC391" s="612"/>
      <c r="AD391" s="612"/>
      <c r="AE391" s="612"/>
      <c r="AF391" s="612"/>
      <c r="AG391" s="612"/>
      <c r="AH391" s="612"/>
    </row>
    <row r="392" spans="1:34" ht="18.75">
      <c r="A392" s="1058">
        <v>1</v>
      </c>
      <c r="B392" s="1105"/>
      <c r="C392" s="1103"/>
      <c r="D392" s="1104"/>
      <c r="E392" s="1131">
        <f>IF(ISTEXT(D392),D392,(D392/D378)*E378)</f>
        <v>0</v>
      </c>
      <c r="F392" s="1149"/>
      <c r="G392" s="1147"/>
      <c r="H392" s="1148"/>
      <c r="I392" s="1148"/>
      <c r="J392" s="1148"/>
      <c r="K392" s="1148"/>
      <c r="L392" s="1148"/>
      <c r="M392" s="1148"/>
      <c r="N392" s="1148"/>
      <c r="O392" s="1148"/>
      <c r="P392" s="1148"/>
      <c r="Q392" s="1148"/>
      <c r="R392" s="453"/>
      <c r="S392" s="453"/>
      <c r="T392" s="453"/>
      <c r="U392" s="453"/>
      <c r="V392" s="453"/>
      <c r="W392" s="453"/>
      <c r="X392" s="453"/>
      <c r="AA392" s="612"/>
      <c r="AB392" s="612"/>
      <c r="AC392" s="612"/>
      <c r="AD392" s="612"/>
      <c r="AE392" s="612"/>
      <c r="AF392" s="612"/>
      <c r="AG392" s="612"/>
      <c r="AH392" s="612"/>
    </row>
    <row r="393" spans="1:34" ht="18.75">
      <c r="A393" s="1058">
        <v>1</v>
      </c>
      <c r="B393" s="1105"/>
      <c r="C393" s="1103"/>
      <c r="D393" s="1104"/>
      <c r="E393" s="1131">
        <f>IF(ISTEXT(D393),D393,(D393/D378)*E378)</f>
        <v>0</v>
      </c>
      <c r="F393" s="1149"/>
      <c r="G393" s="1147"/>
      <c r="H393" s="1148"/>
      <c r="I393" s="1148"/>
      <c r="J393" s="1148"/>
      <c r="K393" s="1148"/>
      <c r="L393" s="1148"/>
      <c r="M393" s="1148"/>
      <c r="N393" s="1148"/>
      <c r="O393" s="1148"/>
      <c r="P393" s="1148"/>
      <c r="Q393" s="1148"/>
      <c r="R393" s="453"/>
      <c r="S393" s="453"/>
      <c r="T393" s="453"/>
      <c r="U393" s="453"/>
      <c r="V393" s="453"/>
      <c r="W393" s="453"/>
      <c r="X393" s="453"/>
      <c r="AA393" s="1389" t="s">
        <v>1515</v>
      </c>
      <c r="AB393" s="612"/>
      <c r="AC393" s="612"/>
      <c r="AD393" s="612"/>
      <c r="AE393" s="612"/>
      <c r="AF393" s="612"/>
      <c r="AG393" s="612"/>
      <c r="AH393" s="612"/>
    </row>
    <row r="394" spans="1:34" ht="18.75">
      <c r="A394" s="1058">
        <v>1</v>
      </c>
      <c r="B394" s="1105"/>
      <c r="C394" s="1103"/>
      <c r="D394" s="1104"/>
      <c r="E394" s="1131">
        <f>IF(ISTEXT(D394),D394,(D394/D378)*E378)</f>
        <v>0</v>
      </c>
      <c r="F394" s="1149"/>
      <c r="G394" s="1147"/>
      <c r="H394" s="1148"/>
      <c r="I394" s="1148"/>
      <c r="J394" s="1148"/>
      <c r="K394" s="1148"/>
      <c r="L394" s="1148"/>
      <c r="M394" s="1148"/>
      <c r="N394" s="1148"/>
      <c r="O394" s="1148"/>
      <c r="P394" s="1148"/>
      <c r="Q394" s="1148"/>
      <c r="R394" s="453"/>
      <c r="S394" s="453"/>
      <c r="T394" s="453"/>
      <c r="U394" s="453"/>
      <c r="V394" s="453"/>
      <c r="W394" s="453"/>
      <c r="X394" s="453"/>
      <c r="AA394" s="612"/>
      <c r="AB394" s="612"/>
      <c r="AC394" s="612"/>
      <c r="AD394" s="612"/>
      <c r="AE394" s="612"/>
      <c r="AF394" s="612"/>
      <c r="AG394" s="612"/>
      <c r="AH394" s="612"/>
    </row>
    <row r="395" spans="1:34" ht="18.75">
      <c r="A395" s="1058">
        <v>1</v>
      </c>
      <c r="B395" s="1105"/>
      <c r="C395" s="1103"/>
      <c r="D395" s="1104"/>
      <c r="E395" s="1131">
        <f>IF(ISTEXT(D395),D395,(D395/D378)*E378)</f>
        <v>0</v>
      </c>
      <c r="F395" s="1146"/>
      <c r="G395" s="1147"/>
      <c r="H395" s="1148"/>
      <c r="I395" s="1148"/>
      <c r="J395" s="1148"/>
      <c r="K395" s="1148"/>
      <c r="L395" s="1148"/>
      <c r="M395" s="1148"/>
      <c r="N395" s="1148"/>
      <c r="O395" s="1148"/>
      <c r="P395" s="1148"/>
      <c r="Q395" s="1148"/>
      <c r="R395" s="453"/>
      <c r="S395" s="453"/>
      <c r="T395" s="453"/>
      <c r="U395" s="453"/>
      <c r="V395" s="453"/>
      <c r="W395" s="453"/>
      <c r="X395" s="453"/>
      <c r="AA395" s="2452">
        <v>1</v>
      </c>
      <c r="AB395" s="2452"/>
      <c r="AC395" s="2452"/>
      <c r="AD395" s="612"/>
      <c r="AE395" s="2507">
        <v>9</v>
      </c>
      <c r="AF395" s="2507"/>
      <c r="AG395" s="2507"/>
    </row>
    <row r="396" spans="1:34" ht="18.75">
      <c r="A396" s="1058">
        <v>1</v>
      </c>
      <c r="B396" s="1105"/>
      <c r="C396" s="1103"/>
      <c r="D396" s="1104"/>
      <c r="E396" s="1131">
        <f>IF(ISTEXT(D396),D396,(D396/D378)*E378)</f>
        <v>0</v>
      </c>
      <c r="F396" s="1146"/>
      <c r="G396" s="1147"/>
      <c r="H396" s="1148"/>
      <c r="I396" s="1148"/>
      <c r="J396" s="1148"/>
      <c r="K396" s="1148"/>
      <c r="L396" s="1148"/>
      <c r="M396" s="1148"/>
      <c r="N396" s="1148"/>
      <c r="O396" s="1148"/>
      <c r="P396" s="1148"/>
      <c r="Q396" s="1148"/>
      <c r="R396" s="453"/>
      <c r="S396" s="453"/>
      <c r="T396" s="453"/>
      <c r="U396" s="453"/>
      <c r="V396" s="453"/>
      <c r="W396" s="453"/>
      <c r="X396" s="453"/>
      <c r="AA396" s="612"/>
      <c r="AB396" s="612"/>
      <c r="AC396" s="612"/>
      <c r="AD396" s="612"/>
      <c r="AE396" s="612"/>
      <c r="AF396" s="612"/>
      <c r="AG396" s="612"/>
      <c r="AH396" s="612"/>
    </row>
    <row r="397" spans="1:34" ht="18.75">
      <c r="A397" s="1058">
        <v>1</v>
      </c>
      <c r="B397" s="1105"/>
      <c r="C397" s="1103"/>
      <c r="D397" s="1104"/>
      <c r="E397" s="1131">
        <f>IF(ISTEXT(D397),D397,(D397/D378)*E378)</f>
        <v>0</v>
      </c>
      <c r="F397" s="1149"/>
      <c r="G397" s="1147"/>
      <c r="H397" s="1148"/>
      <c r="I397" s="1148"/>
      <c r="J397" s="1148"/>
      <c r="K397" s="1148"/>
      <c r="L397" s="1148"/>
      <c r="M397" s="1148"/>
      <c r="N397" s="1148"/>
      <c r="O397" s="1148"/>
      <c r="P397" s="1148"/>
      <c r="Q397" s="1148"/>
      <c r="R397" s="453"/>
      <c r="S397" s="453"/>
      <c r="T397" s="453"/>
      <c r="U397" s="453"/>
      <c r="V397" s="453"/>
      <c r="W397" s="453"/>
      <c r="X397" s="453"/>
      <c r="AA397" s="2501">
        <v>2</v>
      </c>
      <c r="AB397" s="2501"/>
      <c r="AC397" s="2501"/>
      <c r="AD397" s="612"/>
      <c r="AE397" s="2410">
        <v>10</v>
      </c>
      <c r="AF397" s="2410"/>
      <c r="AG397" s="2410"/>
      <c r="AH397" s="612"/>
    </row>
    <row r="398" spans="1:34" ht="18.75">
      <c r="A398" s="1058">
        <v>1</v>
      </c>
      <c r="B398" s="1105"/>
      <c r="C398" s="1103"/>
      <c r="D398" s="1104"/>
      <c r="E398" s="1131">
        <f>IF(ISTEXT(D398),D398,(D398/D378)*E378)</f>
        <v>0</v>
      </c>
      <c r="F398" s="1146"/>
      <c r="G398" s="1147"/>
      <c r="H398" s="1148"/>
      <c r="I398" s="1148"/>
      <c r="J398" s="1148"/>
      <c r="K398" s="1148"/>
      <c r="L398" s="1148"/>
      <c r="M398" s="1148"/>
      <c r="N398" s="1148"/>
      <c r="O398" s="1148"/>
      <c r="P398" s="1148"/>
      <c r="Q398" s="1148"/>
      <c r="R398" s="453"/>
      <c r="S398" s="453"/>
      <c r="T398" s="453"/>
      <c r="U398" s="453"/>
      <c r="V398" s="453"/>
      <c r="W398" s="453"/>
      <c r="X398" s="453"/>
      <c r="AA398" s="612"/>
      <c r="AB398" s="612"/>
      <c r="AC398" s="612"/>
      <c r="AD398" s="612"/>
      <c r="AE398" s="612"/>
      <c r="AF398" s="612"/>
      <c r="AG398" s="612"/>
      <c r="AH398" s="612"/>
    </row>
    <row r="399" spans="1:34" ht="15.75" customHeight="1">
      <c r="A399" s="1058">
        <v>1</v>
      </c>
      <c r="B399" s="1105"/>
      <c r="C399" s="1103"/>
      <c r="D399" s="1104"/>
      <c r="E399" s="1131">
        <f>IF(ISTEXT(D399),D399,(D399/D378)*E378)</f>
        <v>0</v>
      </c>
      <c r="F399" s="1146"/>
      <c r="G399" s="1147"/>
      <c r="H399" s="1148"/>
      <c r="I399" s="1148"/>
      <c r="J399" s="1148"/>
      <c r="K399" s="1148"/>
      <c r="L399" s="1148"/>
      <c r="M399" s="1148"/>
      <c r="N399" s="1148"/>
      <c r="O399" s="1148"/>
      <c r="P399" s="1148"/>
      <c r="Q399" s="1148"/>
      <c r="R399" s="453"/>
      <c r="S399" s="453"/>
      <c r="T399" s="453"/>
      <c r="U399" s="453"/>
      <c r="V399" s="453"/>
      <c r="W399" s="453"/>
      <c r="X399" s="453"/>
      <c r="AA399" s="2502">
        <v>3</v>
      </c>
      <c r="AB399" s="2502"/>
      <c r="AC399" s="2502"/>
      <c r="AD399" s="612"/>
      <c r="AE399" s="2508">
        <v>11</v>
      </c>
      <c r="AF399" s="2508"/>
      <c r="AG399" s="2508"/>
      <c r="AH399" s="612"/>
    </row>
    <row r="400" spans="1:34" ht="15.75" customHeight="1">
      <c r="A400" s="1058">
        <v>1</v>
      </c>
      <c r="B400" s="1105"/>
      <c r="C400" s="1103"/>
      <c r="D400" s="1104"/>
      <c r="E400" s="1131">
        <f>IF(ISTEXT(D400),D400,(D400/D378)*E378)</f>
        <v>0</v>
      </c>
      <c r="F400" s="1146"/>
      <c r="G400" s="1147"/>
      <c r="H400" s="1148"/>
      <c r="I400" s="1148"/>
      <c r="J400" s="1148"/>
      <c r="K400" s="1148"/>
      <c r="L400" s="1148"/>
      <c r="M400" s="1148"/>
      <c r="N400" s="1148"/>
      <c r="O400" s="1148"/>
      <c r="P400" s="1148"/>
      <c r="Q400" s="1148"/>
      <c r="R400" s="453"/>
      <c r="S400" s="453"/>
      <c r="T400" s="453"/>
      <c r="U400" s="453"/>
      <c r="V400" s="453"/>
      <c r="W400" s="453"/>
      <c r="X400" s="453"/>
      <c r="AA400" s="612"/>
      <c r="AB400" s="612"/>
      <c r="AC400" s="612"/>
      <c r="AD400" s="612"/>
      <c r="AE400" s="612"/>
      <c r="AF400" s="612"/>
      <c r="AG400" s="612"/>
      <c r="AH400" s="612"/>
    </row>
    <row r="401" spans="1:34" ht="18.75" customHeight="1">
      <c r="A401" s="1058">
        <v>1</v>
      </c>
      <c r="B401" s="1105"/>
      <c r="C401" s="1103"/>
      <c r="D401" s="1104"/>
      <c r="E401" s="1131">
        <f>IF(ISTEXT(D401),D401,(D401/D378)*E378)</f>
        <v>0</v>
      </c>
      <c r="F401" s="1146"/>
      <c r="G401" s="1147"/>
      <c r="H401" s="1148"/>
      <c r="I401" s="1148"/>
      <c r="J401" s="1148"/>
      <c r="K401" s="1148"/>
      <c r="L401" s="1148"/>
      <c r="M401" s="1148"/>
      <c r="N401" s="1148"/>
      <c r="O401" s="1148"/>
      <c r="P401" s="1148"/>
      <c r="Q401" s="1148"/>
      <c r="R401" s="453"/>
      <c r="S401" s="453"/>
      <c r="T401" s="453"/>
      <c r="U401" s="453"/>
      <c r="V401" s="453"/>
      <c r="W401" s="453"/>
      <c r="X401" s="453"/>
      <c r="AA401" s="2503">
        <v>4</v>
      </c>
      <c r="AB401" s="2503"/>
      <c r="AC401" s="2503"/>
      <c r="AD401" s="612"/>
      <c r="AE401" s="2412">
        <v>12</v>
      </c>
      <c r="AF401" s="2412"/>
      <c r="AG401" s="2412"/>
      <c r="AH401" s="612"/>
    </row>
    <row r="402" spans="1:34" ht="18" customHeight="1">
      <c r="A402" s="1058">
        <v>1</v>
      </c>
      <c r="B402" s="1105"/>
      <c r="C402" s="1103"/>
      <c r="D402" s="1104"/>
      <c r="E402" s="1131">
        <f>IF(ISTEXT(D402),D402,(D402/D378)*E378)</f>
        <v>0</v>
      </c>
      <c r="F402" s="1146"/>
      <c r="G402" s="1147"/>
      <c r="H402" s="1148"/>
      <c r="I402" s="1148"/>
      <c r="J402" s="1148"/>
      <c r="K402" s="1148"/>
      <c r="L402" s="1148"/>
      <c r="M402" s="1148"/>
      <c r="N402" s="1148"/>
      <c r="O402" s="1148"/>
      <c r="P402" s="1148"/>
      <c r="Q402" s="1148"/>
      <c r="R402" s="453"/>
      <c r="S402" s="453"/>
      <c r="T402" s="453"/>
      <c r="U402" s="453"/>
      <c r="V402" s="453"/>
      <c r="W402" s="453"/>
      <c r="X402" s="453"/>
      <c r="AA402" s="612"/>
      <c r="AB402" s="612"/>
      <c r="AC402" s="612"/>
      <c r="AD402" s="612"/>
      <c r="AE402" s="612"/>
      <c r="AF402" s="612"/>
      <c r="AG402" s="612"/>
      <c r="AH402" s="612"/>
    </row>
    <row r="403" spans="1:34" ht="18.75">
      <c r="A403" s="1058">
        <v>1</v>
      </c>
      <c r="B403" s="1105"/>
      <c r="C403" s="1103" t="s">
        <v>294</v>
      </c>
      <c r="D403" s="1104"/>
      <c r="E403" s="1131">
        <f>IF(ISTEXT(D403),D403,(D403/D378)*E378)</f>
        <v>0</v>
      </c>
      <c r="F403" s="1146"/>
      <c r="G403" s="1147"/>
      <c r="H403" s="1148"/>
      <c r="I403" s="1148"/>
      <c r="J403" s="1148"/>
      <c r="K403" s="1148"/>
      <c r="L403" s="1148"/>
      <c r="M403" s="1148"/>
      <c r="N403" s="1148"/>
      <c r="O403" s="1148"/>
      <c r="P403" s="1148"/>
      <c r="Q403" s="1148"/>
      <c r="R403" s="453"/>
      <c r="S403" s="453"/>
      <c r="T403" s="453"/>
      <c r="U403" s="453"/>
      <c r="V403" s="453"/>
      <c r="W403" s="453"/>
      <c r="X403" s="453"/>
      <c r="AA403" s="2422">
        <v>5</v>
      </c>
      <c r="AB403" s="2422"/>
      <c r="AC403" s="2422"/>
      <c r="AD403" s="612"/>
      <c r="AE403" s="2505">
        <v>13</v>
      </c>
      <c r="AF403" s="2505"/>
      <c r="AG403" s="2505"/>
      <c r="AH403" s="612"/>
    </row>
    <row r="404" spans="1:34" ht="18.75">
      <c r="A404" s="1058">
        <v>1</v>
      </c>
      <c r="B404" s="1105"/>
      <c r="C404" s="1103" t="s">
        <v>9</v>
      </c>
      <c r="D404" s="1104"/>
      <c r="E404" s="1131">
        <f>IF(ISTEXT(D404),D404,(D404/D378)*E378)</f>
        <v>0</v>
      </c>
      <c r="F404" s="1149"/>
      <c r="G404" s="1147"/>
      <c r="H404" s="1148"/>
      <c r="I404" s="1148"/>
      <c r="J404" s="1148"/>
      <c r="K404" s="1148"/>
      <c r="L404" s="1148"/>
      <c r="M404" s="1148"/>
      <c r="N404" s="1148"/>
      <c r="O404" s="1148"/>
      <c r="P404" s="1148"/>
      <c r="Q404" s="1148"/>
      <c r="R404" s="453"/>
      <c r="S404" s="453"/>
      <c r="T404" s="453"/>
      <c r="U404" s="453"/>
      <c r="V404" s="453"/>
      <c r="W404" s="453"/>
      <c r="X404" s="453"/>
      <c r="AA404" s="612"/>
      <c r="AB404" s="612"/>
      <c r="AC404" s="612"/>
      <c r="AD404" s="612"/>
      <c r="AE404" s="612"/>
      <c r="AF404" s="612"/>
      <c r="AG404" s="612"/>
      <c r="AH404" s="612"/>
    </row>
    <row r="405" spans="1:34" ht="18.75">
      <c r="A405" s="1058">
        <v>1</v>
      </c>
      <c r="B405" s="1105"/>
      <c r="C405" s="1103" t="s">
        <v>86</v>
      </c>
      <c r="D405" s="1104"/>
      <c r="E405" s="1131">
        <f>IF(ISTEXT(D405),D405,(D405/D378)*E378)</f>
        <v>0</v>
      </c>
      <c r="F405" s="1146"/>
      <c r="G405" s="1147"/>
      <c r="H405" s="1148"/>
      <c r="I405" s="1148"/>
      <c r="J405" s="1148"/>
      <c r="K405" s="1148"/>
      <c r="L405" s="1148"/>
      <c r="M405" s="1148"/>
      <c r="N405" s="1148"/>
      <c r="O405" s="1148"/>
      <c r="P405" s="1148"/>
      <c r="Q405" s="1148"/>
      <c r="R405" s="453"/>
      <c r="S405" s="453"/>
      <c r="T405" s="453"/>
      <c r="U405" s="453"/>
      <c r="V405" s="453"/>
      <c r="W405" s="453"/>
      <c r="X405" s="453"/>
      <c r="AA405" s="2504">
        <v>6</v>
      </c>
      <c r="AB405" s="2504"/>
      <c r="AC405" s="2504"/>
      <c r="AD405" s="612"/>
      <c r="AE405" s="2506">
        <v>14</v>
      </c>
      <c r="AF405" s="2506"/>
      <c r="AG405" s="2506"/>
      <c r="AH405" s="612"/>
    </row>
    <row r="406" spans="1:34" ht="18.75">
      <c r="A406" s="1058">
        <v>1</v>
      </c>
      <c r="B406" s="1105"/>
      <c r="C406" s="1103" t="s">
        <v>84</v>
      </c>
      <c r="D406" s="1104"/>
      <c r="E406" s="1131">
        <f>IF(ISTEXT(D406),D406,(D406/D378)*E378)</f>
        <v>0</v>
      </c>
      <c r="F406" s="1146"/>
      <c r="G406" s="1147"/>
      <c r="H406" s="1148"/>
      <c r="I406" s="1148"/>
      <c r="J406" s="1148"/>
      <c r="K406" s="1148"/>
      <c r="L406" s="1148"/>
      <c r="M406" s="1148"/>
      <c r="N406" s="1148"/>
      <c r="O406" s="1148"/>
      <c r="P406" s="1148"/>
      <c r="Q406" s="1148"/>
      <c r="R406" s="453"/>
      <c r="S406" s="453"/>
      <c r="T406" s="453"/>
      <c r="U406" s="453"/>
      <c r="V406" s="453"/>
      <c r="W406" s="453"/>
      <c r="X406" s="453"/>
      <c r="AA406" s="612"/>
      <c r="AB406" s="612"/>
      <c r="AC406" s="612"/>
      <c r="AD406" s="612"/>
      <c r="AE406" s="612"/>
      <c r="AF406" s="612"/>
      <c r="AG406" s="612"/>
      <c r="AH406" s="612"/>
    </row>
    <row r="407" spans="1:34" ht="18.75">
      <c r="A407" s="1058">
        <v>1</v>
      </c>
      <c r="B407" s="1105"/>
      <c r="C407" s="1103" t="s">
        <v>73</v>
      </c>
      <c r="D407" s="1104"/>
      <c r="E407" s="1131">
        <f>IF(ISTEXT(D407),D407,(D407/D378)*E378)</f>
        <v>0</v>
      </c>
      <c r="F407" s="1146"/>
      <c r="G407" s="1147"/>
      <c r="H407" s="1148"/>
      <c r="I407" s="1137"/>
      <c r="J407" s="1137"/>
      <c r="K407" s="1137"/>
      <c r="L407" s="1137"/>
      <c r="M407" s="1137"/>
      <c r="N407" s="1137"/>
      <c r="O407" s="1137"/>
      <c r="P407" s="1137"/>
      <c r="Q407" s="1137"/>
      <c r="R407" s="453"/>
      <c r="S407" s="453"/>
      <c r="T407" s="453"/>
      <c r="U407" s="453"/>
      <c r="V407" s="453"/>
      <c r="W407" s="453"/>
      <c r="X407" s="453"/>
      <c r="AA407" s="2509">
        <v>7</v>
      </c>
      <c r="AB407" s="2509"/>
      <c r="AC407" s="2509"/>
      <c r="AD407" s="612"/>
      <c r="AE407" s="2462">
        <v>15</v>
      </c>
      <c r="AF407" s="2462"/>
      <c r="AG407" s="2462"/>
      <c r="AH407" s="612"/>
    </row>
    <row r="408" spans="1:34" ht="19.5" thickBot="1">
      <c r="A408" s="1142"/>
      <c r="B408" s="1143"/>
      <c r="C408" s="1144"/>
      <c r="D408" s="1145"/>
      <c r="E408" s="1131"/>
      <c r="F408" s="1146"/>
      <c r="G408" s="1147"/>
      <c r="H408" s="1148"/>
      <c r="I408" s="1137"/>
      <c r="J408" s="1137"/>
      <c r="K408" s="1137"/>
      <c r="L408" s="1137"/>
      <c r="M408" s="1137"/>
      <c r="N408" s="1137"/>
      <c r="O408" s="1137"/>
      <c r="P408" s="1137"/>
      <c r="Q408" s="1137"/>
      <c r="R408" s="453"/>
      <c r="S408" s="453"/>
      <c r="T408" s="453"/>
      <c r="U408" s="453"/>
      <c r="V408" s="453"/>
      <c r="W408" s="453"/>
      <c r="X408" s="453"/>
      <c r="AA408" s="612"/>
      <c r="AB408" s="612"/>
      <c r="AC408" s="612"/>
      <c r="AD408" s="612"/>
      <c r="AE408" s="612"/>
      <c r="AF408" s="612"/>
      <c r="AG408" s="612"/>
      <c r="AH408" s="612"/>
    </row>
    <row r="409" spans="1:34" ht="18">
      <c r="A409" s="1154"/>
      <c r="B409" s="1155"/>
      <c r="C409" s="1156"/>
      <c r="D409" s="1156"/>
      <c r="E409" s="1156"/>
      <c r="F409" s="1157"/>
      <c r="G409" s="1158"/>
      <c r="H409" s="547"/>
      <c r="I409" s="547"/>
      <c r="J409" s="547"/>
      <c r="K409" s="547"/>
      <c r="L409" s="547"/>
      <c r="M409" s="547"/>
      <c r="N409" s="547"/>
      <c r="O409" s="547"/>
      <c r="P409" s="547"/>
      <c r="Q409" s="547"/>
      <c r="R409" s="547"/>
      <c r="S409" s="547"/>
      <c r="T409" s="547"/>
      <c r="U409" s="547"/>
      <c r="V409" s="547"/>
      <c r="W409" s="547"/>
      <c r="X409" s="547"/>
      <c r="AA409" s="2510">
        <v>8</v>
      </c>
      <c r="AB409" s="2510"/>
      <c r="AC409" s="2510"/>
      <c r="AD409" s="612"/>
      <c r="AE409" s="612"/>
      <c r="AF409" s="612"/>
      <c r="AG409" s="612"/>
      <c r="AH409" s="612"/>
    </row>
    <row r="410" spans="1:34" ht="18.75" thickBot="1">
      <c r="A410" s="1154"/>
      <c r="B410" s="548"/>
      <c r="C410" s="548"/>
      <c r="D410" s="548"/>
      <c r="E410" s="548"/>
      <c r="F410" s="1159"/>
      <c r="G410" s="1159"/>
      <c r="H410" s="1159"/>
      <c r="I410" s="1159"/>
      <c r="J410" s="1159"/>
      <c r="K410" s="1159"/>
      <c r="L410" s="1159"/>
      <c r="M410" s="1159"/>
      <c r="N410" s="1160"/>
      <c r="O410" s="1160"/>
      <c r="P410" s="1160"/>
      <c r="Q410" s="1160"/>
      <c r="R410" s="1160"/>
      <c r="S410" s="1160"/>
      <c r="T410" s="1160"/>
      <c r="U410" s="1160"/>
      <c r="V410" s="1160"/>
      <c r="W410" s="1160"/>
      <c r="X410" s="1160"/>
      <c r="AA410" s="612"/>
      <c r="AB410" s="612"/>
      <c r="AC410" s="612"/>
      <c r="AD410" s="612"/>
      <c r="AE410" s="612"/>
      <c r="AF410" s="612"/>
      <c r="AG410" s="612"/>
      <c r="AH410" s="612"/>
    </row>
    <row r="411" spans="1:34" ht="18.75">
      <c r="A411" s="1111">
        <f>ROW()</f>
        <v>411</v>
      </c>
      <c r="B411" s="1161" t="s">
        <v>924</v>
      </c>
      <c r="C411" s="1162" t="s">
        <v>162</v>
      </c>
      <c r="D411" s="1162" t="s">
        <v>162</v>
      </c>
      <c r="E411" s="1114" t="s">
        <v>178</v>
      </c>
      <c r="F411" s="1115" t="s">
        <v>917</v>
      </c>
      <c r="G411" s="1115"/>
      <c r="H411" s="1115"/>
      <c r="I411" s="1115"/>
      <c r="J411" s="1115"/>
      <c r="K411" s="1116"/>
      <c r="L411" s="1117"/>
      <c r="M411" s="1117"/>
      <c r="N411" s="1118"/>
      <c r="O411" s="1119" t="s">
        <v>918</v>
      </c>
      <c r="P411" s="1120"/>
      <c r="Q411" s="1120"/>
      <c r="R411" s="1120"/>
      <c r="S411" s="1120"/>
      <c r="T411" s="1120"/>
      <c r="U411" s="1120"/>
      <c r="V411" s="1120"/>
      <c r="W411" s="1120"/>
      <c r="X411" s="1120"/>
    </row>
    <row r="412" spans="1:34" ht="20.25" customHeight="1">
      <c r="A412" s="1163"/>
      <c r="B412" s="2537" t="s">
        <v>919</v>
      </c>
      <c r="C412" s="2527" t="s">
        <v>436</v>
      </c>
      <c r="D412" s="2528">
        <v>1</v>
      </c>
      <c r="E412" s="2529">
        <v>10</v>
      </c>
      <c r="F412" s="1122" t="s">
        <v>163</v>
      </c>
      <c r="G412" s="1231" t="s">
        <v>984</v>
      </c>
      <c r="H412" s="1124"/>
      <c r="I412" s="1124"/>
      <c r="J412" s="1124"/>
      <c r="K412" s="1124"/>
      <c r="L412" s="1125"/>
      <c r="M412" s="1126"/>
      <c r="N412" s="1126"/>
      <c r="O412" s="1126"/>
      <c r="P412" s="1126"/>
      <c r="Q412" s="1126"/>
      <c r="R412" s="1126"/>
      <c r="S412" s="1126"/>
      <c r="T412" s="1126"/>
      <c r="U412" s="1126"/>
      <c r="V412" s="1126"/>
      <c r="W412" s="1126"/>
      <c r="X412" s="1126"/>
    </row>
    <row r="413" spans="1:34" ht="18.75" customHeight="1">
      <c r="A413" s="1163"/>
      <c r="B413" s="2537"/>
      <c r="C413" s="2527"/>
      <c r="D413" s="2528"/>
      <c r="E413" s="2529"/>
      <c r="F413" s="1127"/>
      <c r="G413" s="1127"/>
      <c r="H413" s="1127"/>
      <c r="I413" s="1127"/>
      <c r="J413" s="1127"/>
      <c r="K413" s="1127"/>
      <c r="L413" s="1126"/>
      <c r="M413" s="1126"/>
      <c r="N413" s="1126"/>
      <c r="O413" s="1126"/>
      <c r="P413" s="1126"/>
      <c r="Q413" s="1126"/>
      <c r="R413" s="453"/>
      <c r="S413" s="453"/>
      <c r="T413" s="453"/>
      <c r="U413" s="453"/>
      <c r="V413" s="453"/>
      <c r="W413" s="453"/>
      <c r="X413" s="453"/>
    </row>
    <row r="414" spans="1:34" ht="18.75">
      <c r="A414" s="1163"/>
      <c r="B414" s="1164" t="s">
        <v>920</v>
      </c>
      <c r="C414" s="1165"/>
      <c r="D414" s="1166"/>
      <c r="E414" s="1167"/>
      <c r="F414" s="1132" t="s">
        <v>921</v>
      </c>
      <c r="G414" s="1133"/>
      <c r="H414" s="1133"/>
      <c r="I414" s="1134"/>
      <c r="J414" s="1135"/>
      <c r="K414" s="1136" t="s">
        <v>922</v>
      </c>
      <c r="L414" s="1137"/>
      <c r="M414" s="1137"/>
      <c r="N414" s="1137"/>
      <c r="O414" s="1138" t="s">
        <v>923</v>
      </c>
      <c r="P414" s="1126"/>
      <c r="Q414" s="1126"/>
      <c r="R414" s="453"/>
      <c r="S414" s="453"/>
      <c r="T414" s="453"/>
      <c r="U414" s="453"/>
      <c r="V414" s="453"/>
      <c r="W414" s="453"/>
      <c r="X414" s="453"/>
    </row>
    <row r="415" spans="1:34" ht="18.75" customHeight="1">
      <c r="A415" s="1163"/>
      <c r="B415" s="2545" t="s">
        <v>910</v>
      </c>
      <c r="C415" s="2547" t="s">
        <v>171</v>
      </c>
      <c r="D415" s="2549" t="s">
        <v>911</v>
      </c>
      <c r="E415" s="1167"/>
      <c r="F415" s="1139"/>
      <c r="G415" s="1140"/>
      <c r="H415" s="1140"/>
      <c r="I415" s="1141"/>
      <c r="J415" s="1141"/>
      <c r="K415" s="1140"/>
      <c r="L415" s="1126"/>
      <c r="M415" s="1126"/>
      <c r="N415" s="1126"/>
      <c r="O415" s="1126"/>
      <c r="P415" s="1126"/>
      <c r="Q415" s="1126"/>
      <c r="R415" s="453"/>
      <c r="S415" s="453"/>
      <c r="T415" s="453"/>
      <c r="U415" s="453"/>
      <c r="V415" s="453"/>
      <c r="W415" s="453"/>
      <c r="X415" s="453"/>
    </row>
    <row r="416" spans="1:34" ht="18.75">
      <c r="A416" s="1163"/>
      <c r="B416" s="2546"/>
      <c r="C416" s="2548"/>
      <c r="D416" s="2550"/>
      <c r="E416" s="1167"/>
      <c r="F416" s="1139"/>
      <c r="G416" s="1140"/>
      <c r="H416" s="1140"/>
      <c r="I416" s="1141"/>
      <c r="J416" s="1141"/>
      <c r="K416" s="1140"/>
      <c r="L416" s="1126"/>
      <c r="M416" s="1126"/>
      <c r="N416" s="1126"/>
      <c r="O416" s="1126"/>
      <c r="P416" s="1126"/>
      <c r="Q416" s="1126"/>
      <c r="R416" s="453"/>
      <c r="S416" s="453"/>
      <c r="T416" s="453"/>
      <c r="U416" s="453"/>
      <c r="V416" s="453"/>
      <c r="W416" s="453"/>
      <c r="X416" s="453"/>
    </row>
    <row r="417" spans="1:24" ht="18.75">
      <c r="A417" s="1142"/>
      <c r="B417" s="1143"/>
      <c r="C417" s="1144"/>
      <c r="D417" s="1145"/>
      <c r="E417" s="1167"/>
      <c r="F417" s="1146"/>
      <c r="G417" s="1147"/>
      <c r="H417" s="1148"/>
      <c r="I417" s="1137"/>
      <c r="J417" s="1137"/>
      <c r="K417" s="1137"/>
      <c r="L417" s="1137"/>
      <c r="M417" s="1137"/>
      <c r="N417" s="1137"/>
      <c r="O417" s="1137"/>
      <c r="P417" s="1137"/>
      <c r="Q417" s="1137"/>
      <c r="R417" s="453"/>
      <c r="S417" s="453"/>
      <c r="T417" s="453"/>
      <c r="U417" s="453"/>
      <c r="V417" s="453"/>
      <c r="W417" s="453"/>
      <c r="X417" s="453"/>
    </row>
    <row r="418" spans="1:24" ht="18.75">
      <c r="A418" s="1058">
        <v>2</v>
      </c>
      <c r="B418" s="1096" t="s">
        <v>25</v>
      </c>
      <c r="C418" s="1097" t="s">
        <v>9</v>
      </c>
      <c r="D418" s="1098">
        <v>0.25</v>
      </c>
      <c r="E418" s="1167">
        <f>IF(ISTEXT(D418),D418,(D418/D412)*E412)</f>
        <v>2.5</v>
      </c>
      <c r="F418" s="1149" t="s">
        <v>327</v>
      </c>
      <c r="G418" s="1147" t="s">
        <v>186</v>
      </c>
      <c r="H418" s="1148"/>
      <c r="I418" s="1140"/>
      <c r="J418" s="1140"/>
      <c r="K418" s="1140"/>
      <c r="L418" s="1126"/>
      <c r="M418" s="1126"/>
      <c r="N418" s="1126"/>
      <c r="O418" s="1126"/>
      <c r="P418" s="1126"/>
      <c r="Q418" s="1126"/>
      <c r="R418" s="453"/>
      <c r="S418" s="453"/>
      <c r="T418" s="453"/>
      <c r="U418" s="453"/>
      <c r="V418" s="453"/>
      <c r="W418" s="453"/>
      <c r="X418" s="453"/>
    </row>
    <row r="419" spans="1:24" ht="18.75">
      <c r="A419" s="1058">
        <v>2</v>
      </c>
      <c r="B419" s="1096"/>
      <c r="C419" s="1097"/>
      <c r="D419" s="1098"/>
      <c r="E419" s="1167">
        <f>IF(ISTEXT(D419),D419,(D419/D412)*E412)</f>
        <v>0</v>
      </c>
      <c r="F419" s="1146">
        <v>1.1000000000000001</v>
      </c>
      <c r="G419" s="1147"/>
      <c r="H419" s="1148"/>
      <c r="I419" s="1148"/>
      <c r="J419" s="1148"/>
      <c r="K419" s="1148"/>
      <c r="L419" s="1148"/>
      <c r="M419" s="1148"/>
      <c r="N419" s="1148"/>
      <c r="O419" s="1148"/>
      <c r="P419" s="1148"/>
      <c r="Q419" s="1148"/>
      <c r="R419" s="453"/>
      <c r="S419" s="453"/>
      <c r="T419" s="453"/>
      <c r="U419" s="453"/>
      <c r="V419" s="453"/>
      <c r="W419" s="453"/>
      <c r="X419" s="453"/>
    </row>
    <row r="420" spans="1:24" ht="18.75">
      <c r="A420" s="1058">
        <v>2</v>
      </c>
      <c r="B420" s="1096"/>
      <c r="C420" s="1097"/>
      <c r="D420" s="1098"/>
      <c r="E420" s="1167">
        <f>IF(ISTEXT(D420),D420,(D420/D412)*E412)</f>
        <v>0</v>
      </c>
      <c r="F420" s="1146">
        <v>1.2</v>
      </c>
      <c r="G420" s="1147"/>
      <c r="H420" s="1148"/>
      <c r="I420" s="1148"/>
      <c r="J420" s="1148"/>
      <c r="K420" s="1148"/>
      <c r="L420" s="1148"/>
      <c r="M420" s="1148"/>
      <c r="N420" s="1148"/>
      <c r="O420" s="1148"/>
      <c r="P420" s="1148"/>
      <c r="Q420" s="1148"/>
      <c r="R420" s="453"/>
      <c r="S420" s="453"/>
      <c r="T420" s="453"/>
      <c r="U420" s="453"/>
      <c r="V420" s="453"/>
      <c r="W420" s="453"/>
      <c r="X420" s="453"/>
    </row>
    <row r="421" spans="1:24" ht="18.75">
      <c r="A421" s="1058">
        <v>2</v>
      </c>
      <c r="B421" s="1096"/>
      <c r="C421" s="1097"/>
      <c r="D421" s="1098"/>
      <c r="E421" s="1167">
        <f>IF(ISTEXT(D421),D421,(D421/D412)*E412)</f>
        <v>0</v>
      </c>
      <c r="F421" s="1149" t="s">
        <v>328</v>
      </c>
      <c r="G421" s="1147" t="s">
        <v>187</v>
      </c>
      <c r="H421" s="1148"/>
      <c r="I421" s="1148"/>
      <c r="J421" s="1148"/>
      <c r="K421" s="1148"/>
      <c r="L421" s="1148"/>
      <c r="M421" s="1148"/>
      <c r="N421" s="1148"/>
      <c r="O421" s="1148"/>
      <c r="P421" s="1148"/>
      <c r="Q421" s="1148"/>
      <c r="R421" s="453"/>
      <c r="S421" s="453"/>
      <c r="T421" s="453"/>
      <c r="U421" s="453"/>
      <c r="V421" s="453"/>
      <c r="W421" s="453"/>
      <c r="X421" s="453"/>
    </row>
    <row r="422" spans="1:24" ht="18.75">
      <c r="A422" s="1058">
        <v>2</v>
      </c>
      <c r="B422" s="1096"/>
      <c r="C422" s="1097"/>
      <c r="D422" s="1098"/>
      <c r="E422" s="1167">
        <f>IF(ISTEXT(D422),D422,(D422/D412)*E412)</f>
        <v>0</v>
      </c>
      <c r="F422" s="1146">
        <v>2.1</v>
      </c>
      <c r="G422" s="1147"/>
      <c r="H422" s="1148"/>
      <c r="I422" s="1148"/>
      <c r="J422" s="1148"/>
      <c r="K422" s="1148"/>
      <c r="L422" s="1148"/>
      <c r="M422" s="1148"/>
      <c r="N422" s="1148"/>
      <c r="O422" s="1148"/>
      <c r="P422" s="1148"/>
      <c r="Q422" s="1148"/>
      <c r="R422" s="453"/>
      <c r="S422" s="453"/>
      <c r="T422" s="453"/>
      <c r="U422" s="453"/>
      <c r="V422" s="453"/>
      <c r="W422" s="453"/>
      <c r="X422" s="453"/>
    </row>
    <row r="423" spans="1:24" ht="18.75">
      <c r="A423" s="1058">
        <v>2</v>
      </c>
      <c r="B423" s="1096"/>
      <c r="C423" s="1097"/>
      <c r="D423" s="1098"/>
      <c r="E423" s="1167">
        <f>IF(ISTEXT(D423),D423,(D423/D412)*E412)</f>
        <v>0</v>
      </c>
      <c r="F423" s="1146">
        <v>2.2000000000000002</v>
      </c>
      <c r="G423" s="1147"/>
      <c r="H423" s="1148"/>
      <c r="I423" s="1148"/>
      <c r="J423" s="1148"/>
      <c r="K423" s="1148"/>
      <c r="L423" s="1148"/>
      <c r="M423" s="1148"/>
      <c r="N423" s="1148"/>
      <c r="O423" s="1148"/>
      <c r="P423" s="1148"/>
      <c r="Q423" s="1148"/>
      <c r="R423" s="453"/>
      <c r="S423" s="453"/>
      <c r="T423" s="453"/>
      <c r="U423" s="453"/>
      <c r="V423" s="453"/>
      <c r="W423" s="453"/>
      <c r="X423" s="453"/>
    </row>
    <row r="424" spans="1:24" ht="18.75">
      <c r="A424" s="1058">
        <v>2</v>
      </c>
      <c r="B424" s="1096"/>
      <c r="C424" s="1097"/>
      <c r="D424" s="1098"/>
      <c r="E424" s="1167">
        <f>IF(ISTEXT(D424),D424,(D424/D412)*E412)</f>
        <v>0</v>
      </c>
      <c r="F424" s="1146" t="s">
        <v>1516</v>
      </c>
      <c r="G424" s="1147"/>
      <c r="H424" s="1148"/>
      <c r="I424" s="1148"/>
      <c r="J424" s="1148"/>
      <c r="K424" s="1148"/>
      <c r="L424" s="1148"/>
      <c r="M424" s="1148"/>
      <c r="N424" s="1148"/>
      <c r="O424" s="1148"/>
      <c r="P424" s="1148"/>
      <c r="Q424" s="1148"/>
      <c r="R424" s="453"/>
      <c r="S424" s="453"/>
      <c r="T424" s="453"/>
      <c r="U424" s="453"/>
      <c r="V424" s="453"/>
      <c r="W424" s="453"/>
      <c r="X424" s="453"/>
    </row>
    <row r="425" spans="1:24" ht="18.75">
      <c r="A425" s="1058">
        <v>2</v>
      </c>
      <c r="B425" s="1096"/>
      <c r="C425" s="1097"/>
      <c r="D425" s="1098"/>
      <c r="E425" s="1167">
        <f>IF(ISTEXT(D425),D425,(D425/D412)*E412)</f>
        <v>0</v>
      </c>
      <c r="F425" s="1146"/>
      <c r="G425" s="1147"/>
      <c r="H425" s="1148"/>
      <c r="I425" s="1148"/>
      <c r="J425" s="1148"/>
      <c r="K425" s="1148"/>
      <c r="L425" s="1148"/>
      <c r="M425" s="1148"/>
      <c r="N425" s="1148"/>
      <c r="O425" s="1148"/>
      <c r="P425" s="1148"/>
      <c r="Q425" s="1148"/>
      <c r="R425" s="453"/>
      <c r="S425" s="453"/>
      <c r="T425" s="453"/>
      <c r="U425" s="453"/>
      <c r="V425" s="453"/>
      <c r="W425" s="453"/>
      <c r="X425" s="453"/>
    </row>
    <row r="426" spans="1:24" ht="18.75">
      <c r="A426" s="1058">
        <v>2</v>
      </c>
      <c r="B426" s="1096"/>
      <c r="C426" s="1097"/>
      <c r="D426" s="1098"/>
      <c r="E426" s="1167">
        <f>IF(ISTEXT(D426),D426,(D426/D412)*E412)</f>
        <v>0</v>
      </c>
      <c r="F426" s="1149"/>
      <c r="G426" s="1147"/>
      <c r="H426" s="1148"/>
      <c r="I426" s="1148"/>
      <c r="J426" s="1148"/>
      <c r="K426" s="1148"/>
      <c r="L426" s="1148"/>
      <c r="M426" s="1148"/>
      <c r="N426" s="1148"/>
      <c r="O426" s="1148"/>
      <c r="P426" s="1148"/>
      <c r="Q426" s="1148"/>
      <c r="R426" s="453"/>
      <c r="S426" s="453"/>
      <c r="T426" s="453"/>
      <c r="U426" s="453"/>
      <c r="V426" s="453"/>
      <c r="W426" s="453"/>
      <c r="X426" s="453"/>
    </row>
    <row r="427" spans="1:24" ht="18.75">
      <c r="A427" s="1058">
        <v>2</v>
      </c>
      <c r="B427" s="1096"/>
      <c r="C427" s="1097"/>
      <c r="D427" s="1098"/>
      <c r="E427" s="1167">
        <f>IF(ISTEXT(D427),D427,(D427/D412)*E412)</f>
        <v>0</v>
      </c>
      <c r="F427" s="1149"/>
      <c r="G427" s="1147"/>
      <c r="H427" s="1148"/>
      <c r="I427" s="1148"/>
      <c r="J427" s="1148"/>
      <c r="K427" s="1148"/>
      <c r="L427" s="1148"/>
      <c r="M427" s="1148"/>
      <c r="N427" s="1148"/>
      <c r="O427" s="1148"/>
      <c r="P427" s="1148"/>
      <c r="Q427" s="1148"/>
      <c r="R427" s="453"/>
      <c r="S427" s="453"/>
      <c r="T427" s="453"/>
      <c r="U427" s="453"/>
      <c r="V427" s="453"/>
      <c r="W427" s="453"/>
      <c r="X427" s="453"/>
    </row>
    <row r="428" spans="1:24" ht="18.75">
      <c r="A428" s="1058">
        <v>2</v>
      </c>
      <c r="B428" s="1096"/>
      <c r="C428" s="1097"/>
      <c r="D428" s="1098"/>
      <c r="E428" s="1167">
        <f>IF(ISTEXT(D428),D428,(D428/D412)*E412)</f>
        <v>0</v>
      </c>
      <c r="F428" s="1149"/>
      <c r="G428" s="1147"/>
      <c r="H428" s="1148"/>
      <c r="I428" s="1148"/>
      <c r="J428" s="1148"/>
      <c r="K428" s="1148"/>
      <c r="L428" s="1148"/>
      <c r="M428" s="1148"/>
      <c r="N428" s="1148"/>
      <c r="O428" s="1148"/>
      <c r="P428" s="1148"/>
      <c r="Q428" s="1148"/>
      <c r="R428" s="453"/>
      <c r="S428" s="453"/>
      <c r="T428" s="453"/>
      <c r="U428" s="453"/>
      <c r="V428" s="453"/>
      <c r="W428" s="453"/>
      <c r="X428" s="453"/>
    </row>
    <row r="429" spans="1:24" ht="18.75">
      <c r="A429" s="1058">
        <v>2</v>
      </c>
      <c r="B429" s="1096"/>
      <c r="C429" s="1097"/>
      <c r="D429" s="1098"/>
      <c r="E429" s="1167">
        <f>IF(ISTEXT(D429),D429,(D429/D412)*E412)</f>
        <v>0</v>
      </c>
      <c r="F429" s="1146"/>
      <c r="G429" s="1147"/>
      <c r="H429" s="1148"/>
      <c r="I429" s="1148"/>
      <c r="J429" s="1148"/>
      <c r="K429" s="1148"/>
      <c r="L429" s="1148"/>
      <c r="M429" s="1148"/>
      <c r="N429" s="1148"/>
      <c r="O429" s="1148"/>
      <c r="P429" s="1148"/>
      <c r="Q429" s="1148"/>
      <c r="R429" s="453"/>
      <c r="S429" s="453"/>
      <c r="T429" s="453"/>
      <c r="U429" s="453"/>
      <c r="V429" s="453"/>
      <c r="W429" s="453"/>
      <c r="X429" s="453"/>
    </row>
    <row r="430" spans="1:24" ht="18.75">
      <c r="A430" s="1058">
        <v>2</v>
      </c>
      <c r="B430" s="1096"/>
      <c r="C430" s="1097"/>
      <c r="D430" s="1098"/>
      <c r="E430" s="1167">
        <f>IF(ISTEXT(D430),D430,(D430/D412)*E412)</f>
        <v>0</v>
      </c>
      <c r="F430" s="1146"/>
      <c r="G430" s="1147"/>
      <c r="H430" s="1148"/>
      <c r="I430" s="1148"/>
      <c r="J430" s="1148"/>
      <c r="K430" s="1148"/>
      <c r="L430" s="1148"/>
      <c r="M430" s="1148"/>
      <c r="N430" s="1148"/>
      <c r="O430" s="1148"/>
      <c r="P430" s="1148"/>
      <c r="Q430" s="1148"/>
      <c r="R430" s="453"/>
      <c r="S430" s="453"/>
      <c r="T430" s="453"/>
      <c r="U430" s="453"/>
      <c r="V430" s="453"/>
      <c r="W430" s="453"/>
      <c r="X430" s="453"/>
    </row>
    <row r="431" spans="1:24" ht="18.75">
      <c r="A431" s="1058">
        <v>2</v>
      </c>
      <c r="B431" s="1096"/>
      <c r="C431" s="1097"/>
      <c r="D431" s="1098"/>
      <c r="E431" s="1167">
        <f>IF(ISTEXT(D431),D431,(D431/D412)*E412)</f>
        <v>0</v>
      </c>
      <c r="F431" s="1149"/>
      <c r="G431" s="1147"/>
      <c r="H431" s="1148"/>
      <c r="I431" s="1148"/>
      <c r="J431" s="1148"/>
      <c r="K431" s="1148"/>
      <c r="L431" s="1148"/>
      <c r="M431" s="1148"/>
      <c r="N431" s="1148"/>
      <c r="O431" s="1148"/>
      <c r="P431" s="1148"/>
      <c r="Q431" s="1148"/>
      <c r="R431" s="453"/>
      <c r="S431" s="453"/>
      <c r="T431" s="453"/>
      <c r="U431" s="453"/>
      <c r="V431" s="453"/>
      <c r="W431" s="453"/>
      <c r="X431" s="453"/>
    </row>
    <row r="432" spans="1:24" ht="18.75">
      <c r="A432" s="1058">
        <v>2</v>
      </c>
      <c r="B432" s="1096"/>
      <c r="C432" s="1097"/>
      <c r="D432" s="1098"/>
      <c r="E432" s="1167">
        <f>IF(ISTEXT(D432),D432,(D432/D412)*E412)</f>
        <v>0</v>
      </c>
      <c r="F432" s="1146"/>
      <c r="G432" s="1147"/>
      <c r="H432" s="1148"/>
      <c r="I432" s="1148"/>
      <c r="J432" s="1148"/>
      <c r="K432" s="1148"/>
      <c r="L432" s="1148"/>
      <c r="M432" s="1148"/>
      <c r="N432" s="1148"/>
      <c r="O432" s="1148"/>
      <c r="P432" s="1148"/>
      <c r="Q432" s="1148"/>
      <c r="R432" s="453"/>
      <c r="S432" s="453"/>
      <c r="T432" s="453"/>
      <c r="U432" s="453"/>
      <c r="V432" s="453"/>
      <c r="W432" s="453"/>
      <c r="X432" s="453"/>
    </row>
    <row r="433" spans="1:24" ht="18.75">
      <c r="A433" s="1058">
        <v>2</v>
      </c>
      <c r="B433" s="1096"/>
      <c r="C433" s="1097"/>
      <c r="D433" s="1098"/>
      <c r="E433" s="1167">
        <f>IF(ISTEXT(D433),D433,(D433/D412)*E412)</f>
        <v>0</v>
      </c>
      <c r="F433" s="1146"/>
      <c r="G433" s="1147"/>
      <c r="H433" s="1148"/>
      <c r="I433" s="1148"/>
      <c r="J433" s="1148"/>
      <c r="K433" s="1148"/>
      <c r="L433" s="1148"/>
      <c r="M433" s="1148"/>
      <c r="N433" s="1148"/>
      <c r="O433" s="1148"/>
      <c r="P433" s="1148"/>
      <c r="Q433" s="1148"/>
      <c r="R433" s="453"/>
      <c r="S433" s="453"/>
      <c r="T433" s="453"/>
      <c r="U433" s="453"/>
      <c r="V433" s="453"/>
      <c r="W433" s="453"/>
      <c r="X433" s="453"/>
    </row>
    <row r="434" spans="1:24" ht="18.75">
      <c r="A434" s="1058">
        <v>2</v>
      </c>
      <c r="B434" s="1096"/>
      <c r="C434" s="1097"/>
      <c r="D434" s="1098"/>
      <c r="E434" s="1167">
        <f>IF(ISTEXT(D434),D434,(D434/D412)*E412)</f>
        <v>0</v>
      </c>
      <c r="F434" s="1146"/>
      <c r="G434" s="1147"/>
      <c r="H434" s="1148"/>
      <c r="I434" s="1148"/>
      <c r="J434" s="1148"/>
      <c r="K434" s="1148"/>
      <c r="L434" s="1148"/>
      <c r="M434" s="1148"/>
      <c r="N434" s="1148"/>
      <c r="O434" s="1148"/>
      <c r="P434" s="1148"/>
      <c r="Q434" s="1148"/>
      <c r="R434" s="453"/>
      <c r="S434" s="453"/>
      <c r="T434" s="453"/>
      <c r="U434" s="453"/>
      <c r="V434" s="453"/>
      <c r="W434" s="453"/>
      <c r="X434" s="453"/>
    </row>
    <row r="435" spans="1:24" ht="18.75">
      <c r="A435" s="1058">
        <v>2</v>
      </c>
      <c r="B435" s="1096"/>
      <c r="C435" s="1097"/>
      <c r="D435" s="1098"/>
      <c r="E435" s="1167">
        <f>IF(ISTEXT(D435),D435,(D435/D412)*E412)</f>
        <v>0</v>
      </c>
      <c r="F435" s="1146"/>
      <c r="G435" s="1147"/>
      <c r="H435" s="1148"/>
      <c r="I435" s="1148"/>
      <c r="J435" s="1148"/>
      <c r="K435" s="1148"/>
      <c r="L435" s="1148"/>
      <c r="M435" s="1148"/>
      <c r="N435" s="1148"/>
      <c r="O435" s="1148"/>
      <c r="P435" s="1148"/>
      <c r="Q435" s="1148"/>
      <c r="R435" s="453"/>
      <c r="S435" s="453"/>
      <c r="T435" s="453"/>
      <c r="U435" s="453"/>
      <c r="V435" s="453"/>
      <c r="W435" s="453"/>
      <c r="X435" s="453"/>
    </row>
    <row r="436" spans="1:24" ht="18.75">
      <c r="A436" s="1058">
        <v>2</v>
      </c>
      <c r="B436" s="1096"/>
      <c r="C436" s="1097"/>
      <c r="D436" s="1098"/>
      <c r="E436" s="1167">
        <f>IF(ISTEXT(D436),D436,(D436/D412)*E412)</f>
        <v>0</v>
      </c>
      <c r="F436" s="1146"/>
      <c r="G436" s="1147"/>
      <c r="H436" s="1148"/>
      <c r="I436" s="1148"/>
      <c r="J436" s="1148"/>
      <c r="K436" s="1148"/>
      <c r="L436" s="1148"/>
      <c r="M436" s="1148"/>
      <c r="N436" s="1148"/>
      <c r="O436" s="1148"/>
      <c r="P436" s="1148"/>
      <c r="Q436" s="1148"/>
      <c r="R436" s="453"/>
      <c r="S436" s="453"/>
      <c r="T436" s="453"/>
      <c r="U436" s="453"/>
      <c r="V436" s="453"/>
      <c r="W436" s="453"/>
      <c r="X436" s="453"/>
    </row>
    <row r="437" spans="1:24" ht="18.75">
      <c r="A437" s="1058">
        <v>2</v>
      </c>
      <c r="B437" s="1096"/>
      <c r="C437" s="1097" t="s">
        <v>294</v>
      </c>
      <c r="D437" s="1098"/>
      <c r="E437" s="1167">
        <f>IF(ISTEXT(D437),D437,(D437/D412)*E412)</f>
        <v>0</v>
      </c>
      <c r="F437" s="1146"/>
      <c r="G437" s="1147"/>
      <c r="H437" s="1148"/>
      <c r="I437" s="1148"/>
      <c r="J437" s="1148"/>
      <c r="K437" s="1148"/>
      <c r="L437" s="1148"/>
      <c r="M437" s="1148"/>
      <c r="N437" s="1148"/>
      <c r="O437" s="1148"/>
      <c r="P437" s="1148"/>
      <c r="Q437" s="1148"/>
      <c r="R437" s="453"/>
      <c r="S437" s="453"/>
      <c r="T437" s="453"/>
      <c r="U437" s="453"/>
      <c r="V437" s="453"/>
      <c r="W437" s="453"/>
      <c r="X437" s="453"/>
    </row>
    <row r="438" spans="1:24" ht="18.75">
      <c r="A438" s="1058">
        <v>2</v>
      </c>
      <c r="B438" s="1096"/>
      <c r="C438" s="1097" t="s">
        <v>9</v>
      </c>
      <c r="D438" s="1098"/>
      <c r="E438" s="1167">
        <f>IF(ISTEXT(D438),D438,(D438/D412)*E412)</f>
        <v>0</v>
      </c>
      <c r="F438" s="1149"/>
      <c r="G438" s="1147"/>
      <c r="H438" s="1148"/>
      <c r="I438" s="1148"/>
      <c r="J438" s="1148"/>
      <c r="K438" s="1148"/>
      <c r="L438" s="1148"/>
      <c r="M438" s="1148"/>
      <c r="N438" s="1148"/>
      <c r="O438" s="1148"/>
      <c r="P438" s="1148"/>
      <c r="Q438" s="1148"/>
      <c r="R438" s="453"/>
      <c r="S438" s="453"/>
      <c r="T438" s="453"/>
      <c r="U438" s="453"/>
      <c r="V438" s="453"/>
      <c r="W438" s="453"/>
      <c r="X438" s="453"/>
    </row>
    <row r="439" spans="1:24" ht="18.75">
      <c r="A439" s="1058">
        <v>2</v>
      </c>
      <c r="B439" s="1096"/>
      <c r="C439" s="1097" t="s">
        <v>86</v>
      </c>
      <c r="D439" s="1098"/>
      <c r="E439" s="1167">
        <f>IF(ISTEXT(D439),D439,(D439/D412)*E412)</f>
        <v>0</v>
      </c>
      <c r="F439" s="1146"/>
      <c r="G439" s="1147"/>
      <c r="H439" s="1148"/>
      <c r="I439" s="1148"/>
      <c r="J439" s="1148"/>
      <c r="K439" s="1148"/>
      <c r="L439" s="1148"/>
      <c r="M439" s="1148"/>
      <c r="N439" s="1148"/>
      <c r="O439" s="1148"/>
      <c r="P439" s="1148"/>
      <c r="Q439" s="1148"/>
      <c r="R439" s="453"/>
      <c r="S439" s="453"/>
      <c r="T439" s="453"/>
      <c r="U439" s="453"/>
      <c r="V439" s="453"/>
      <c r="W439" s="453"/>
      <c r="X439" s="453"/>
    </row>
    <row r="440" spans="1:24" ht="18.75">
      <c r="A440" s="1058">
        <v>2</v>
      </c>
      <c r="B440" s="1096"/>
      <c r="C440" s="1097" t="s">
        <v>84</v>
      </c>
      <c r="D440" s="1098"/>
      <c r="E440" s="1167">
        <f>IF(ISTEXT(D440),D440,(D440/D412)*E412)</f>
        <v>0</v>
      </c>
      <c r="F440" s="1146"/>
      <c r="G440" s="1147"/>
      <c r="H440" s="1148"/>
      <c r="I440" s="1148"/>
      <c r="J440" s="1148"/>
      <c r="K440" s="1148"/>
      <c r="L440" s="1148"/>
      <c r="M440" s="1148"/>
      <c r="N440" s="1148"/>
      <c r="O440" s="1148"/>
      <c r="P440" s="1148"/>
      <c r="Q440" s="1148"/>
      <c r="R440" s="453"/>
      <c r="S440" s="453"/>
      <c r="T440" s="453"/>
      <c r="U440" s="453"/>
      <c r="V440" s="453"/>
      <c r="W440" s="453"/>
      <c r="X440" s="453"/>
    </row>
    <row r="441" spans="1:24" ht="18.75">
      <c r="A441" s="1058">
        <v>2</v>
      </c>
      <c r="B441" s="1096"/>
      <c r="C441" s="1097" t="s">
        <v>73</v>
      </c>
      <c r="D441" s="1098"/>
      <c r="E441" s="1167">
        <f>IF(ISTEXT(D441),D441,(D441/D412)*E412)</f>
        <v>0</v>
      </c>
      <c r="F441" s="1146"/>
      <c r="G441" s="1147"/>
      <c r="H441" s="1148"/>
      <c r="I441" s="1137"/>
      <c r="J441" s="1137"/>
      <c r="K441" s="1137"/>
      <c r="L441" s="1137"/>
      <c r="M441" s="1137"/>
      <c r="N441" s="1137"/>
      <c r="O441" s="1137"/>
      <c r="P441" s="1137"/>
      <c r="Q441" s="1137"/>
      <c r="R441" s="453"/>
      <c r="S441" s="453"/>
      <c r="T441" s="453"/>
      <c r="U441" s="453"/>
      <c r="V441" s="453"/>
      <c r="W441" s="453"/>
      <c r="X441" s="453"/>
    </row>
    <row r="442" spans="1:24" ht="19.5" thickBot="1">
      <c r="A442" s="1142"/>
      <c r="B442" s="1143"/>
      <c r="C442" s="1144"/>
      <c r="D442" s="1145"/>
      <c r="E442" s="1167"/>
      <c r="F442" s="1146"/>
      <c r="G442" s="1147"/>
      <c r="H442" s="1169"/>
      <c r="I442" s="1168"/>
      <c r="J442" s="1168"/>
      <c r="K442" s="1168"/>
      <c r="L442" s="1168"/>
      <c r="M442" s="453"/>
      <c r="N442" s="453"/>
      <c r="O442" s="453"/>
      <c r="P442" s="453"/>
      <c r="Q442" s="453"/>
      <c r="R442" s="453"/>
      <c r="S442" s="453"/>
      <c r="T442" s="453"/>
      <c r="U442" s="453"/>
      <c r="V442" s="453"/>
      <c r="W442" s="453"/>
      <c r="X442" s="453"/>
    </row>
    <row r="443" spans="1:24" ht="18">
      <c r="A443" s="1154"/>
      <c r="B443" s="1155"/>
      <c r="C443" s="1156"/>
      <c r="D443" s="1157"/>
      <c r="E443" s="1157"/>
      <c r="F443" s="1157"/>
      <c r="G443" s="1158"/>
      <c r="H443" s="547"/>
      <c r="I443" s="547"/>
      <c r="J443" s="547"/>
      <c r="K443" s="547"/>
      <c r="L443" s="547"/>
      <c r="M443" s="547"/>
      <c r="N443" s="547"/>
      <c r="O443" s="547"/>
      <c r="P443" s="547"/>
      <c r="Q443" s="547"/>
      <c r="R443" s="547"/>
      <c r="S443" s="547"/>
      <c r="T443" s="547"/>
      <c r="U443" s="547"/>
      <c r="V443" s="547"/>
      <c r="W443" s="547"/>
      <c r="X443" s="547"/>
    </row>
    <row r="444" spans="1:24" ht="18.75" thickBot="1">
      <c r="A444" s="1154"/>
      <c r="B444" s="548"/>
      <c r="C444" s="548"/>
      <c r="D444" s="548"/>
      <c r="E444" s="548"/>
      <c r="F444" s="1159"/>
      <c r="G444" s="1159"/>
      <c r="H444" s="1159"/>
      <c r="I444" s="1159"/>
      <c r="J444" s="1159"/>
      <c r="K444" s="1159"/>
      <c r="L444" s="1159"/>
      <c r="M444" s="1159"/>
      <c r="N444" s="1160"/>
      <c r="O444" s="1160"/>
      <c r="P444" s="1160"/>
      <c r="Q444" s="1160"/>
      <c r="R444" s="1160"/>
      <c r="S444" s="1160"/>
      <c r="T444" s="1160"/>
      <c r="U444" s="1160"/>
      <c r="V444" s="1160"/>
      <c r="W444" s="1160"/>
      <c r="X444" s="1160"/>
    </row>
    <row r="445" spans="1:24" ht="18">
      <c r="A445" s="1111">
        <f>ROW()</f>
        <v>445</v>
      </c>
      <c r="B445" s="1170" t="s">
        <v>925</v>
      </c>
      <c r="C445" s="1171" t="s">
        <v>162</v>
      </c>
      <c r="D445" s="1171" t="s">
        <v>162</v>
      </c>
      <c r="E445" s="1114" t="s">
        <v>178</v>
      </c>
      <c r="F445" s="1115" t="s">
        <v>917</v>
      </c>
      <c r="G445" s="1115"/>
      <c r="H445" s="1115"/>
      <c r="I445" s="1115"/>
      <c r="J445" s="1115"/>
      <c r="K445" s="1116"/>
      <c r="L445" s="1117"/>
      <c r="M445" s="1117"/>
      <c r="N445" s="1118"/>
      <c r="O445" s="1119" t="s">
        <v>918</v>
      </c>
      <c r="P445" s="1118"/>
      <c r="Q445" s="1118"/>
      <c r="R445" s="1118"/>
      <c r="S445" s="1118"/>
      <c r="T445" s="1118"/>
      <c r="U445" s="1118"/>
      <c r="V445" s="1118"/>
      <c r="W445" s="1118"/>
      <c r="X445" s="1118"/>
    </row>
    <row r="446" spans="1:24" ht="20.25" customHeight="1">
      <c r="A446" s="1172"/>
      <c r="B446" s="2551" t="s">
        <v>919</v>
      </c>
      <c r="C446" s="2527" t="s">
        <v>436</v>
      </c>
      <c r="D446" s="2528">
        <v>1</v>
      </c>
      <c r="E446" s="2529">
        <v>10</v>
      </c>
      <c r="F446" s="1122" t="s">
        <v>163</v>
      </c>
      <c r="G446" s="1231" t="s">
        <v>984</v>
      </c>
      <c r="H446" s="1124"/>
      <c r="I446" s="1124"/>
      <c r="J446" s="1124"/>
      <c r="K446" s="1124"/>
      <c r="L446" s="1125"/>
      <c r="M446" s="1126"/>
      <c r="N446" s="1126"/>
      <c r="O446" s="1126"/>
      <c r="P446" s="1126"/>
      <c r="Q446" s="1126"/>
      <c r="R446" s="1126"/>
      <c r="S446" s="1126"/>
      <c r="T446" s="1126"/>
      <c r="U446" s="1126"/>
      <c r="V446" s="1126"/>
      <c r="W446" s="1126"/>
      <c r="X446" s="1126"/>
    </row>
    <row r="447" spans="1:24" ht="18.75" customHeight="1">
      <c r="A447" s="1172"/>
      <c r="B447" s="2551"/>
      <c r="C447" s="2527"/>
      <c r="D447" s="2528"/>
      <c r="E447" s="2529"/>
      <c r="F447" s="1127"/>
      <c r="G447" s="1127"/>
      <c r="H447" s="1127"/>
      <c r="I447" s="1127"/>
      <c r="J447" s="1127"/>
      <c r="K447" s="1127"/>
      <c r="L447" s="1126"/>
      <c r="M447" s="1126"/>
      <c r="N447" s="1126"/>
      <c r="O447" s="1126"/>
      <c r="P447" s="1126"/>
      <c r="Q447" s="1126"/>
      <c r="R447" s="72"/>
      <c r="S447" s="72"/>
      <c r="T447" s="72"/>
      <c r="U447" s="72"/>
      <c r="V447" s="72"/>
      <c r="W447" s="72"/>
      <c r="X447" s="72"/>
    </row>
    <row r="448" spans="1:24" ht="18.75">
      <c r="A448" s="1172"/>
      <c r="B448" s="1173" t="s">
        <v>920</v>
      </c>
      <c r="C448" s="1174"/>
      <c r="D448" s="1175"/>
      <c r="E448" s="1167"/>
      <c r="F448" s="1132" t="s">
        <v>921</v>
      </c>
      <c r="G448" s="1133"/>
      <c r="H448" s="1133"/>
      <c r="I448" s="1134"/>
      <c r="J448" s="1135"/>
      <c r="K448" s="1136" t="s">
        <v>922</v>
      </c>
      <c r="L448" s="1137"/>
      <c r="M448" s="1137"/>
      <c r="N448" s="1137"/>
      <c r="O448" s="1138" t="s">
        <v>923</v>
      </c>
      <c r="P448" s="1126"/>
      <c r="Q448" s="1126"/>
      <c r="R448" s="453"/>
      <c r="S448" s="453"/>
      <c r="T448" s="453"/>
      <c r="U448" s="453"/>
      <c r="V448" s="453"/>
      <c r="W448" s="453"/>
      <c r="X448" s="453"/>
    </row>
    <row r="449" spans="1:24" ht="18.75">
      <c r="A449" s="1172"/>
      <c r="B449" s="2538" t="s">
        <v>910</v>
      </c>
      <c r="C449" s="2540" t="s">
        <v>171</v>
      </c>
      <c r="D449" s="2542" t="s">
        <v>911</v>
      </c>
      <c r="E449" s="1167"/>
      <c r="F449" s="1139"/>
      <c r="G449" s="1140"/>
      <c r="H449" s="1140"/>
      <c r="I449" s="1141"/>
      <c r="J449" s="1141"/>
      <c r="K449" s="1140"/>
      <c r="L449" s="1126"/>
      <c r="M449" s="1126"/>
      <c r="N449" s="1126"/>
      <c r="O449" s="1126"/>
      <c r="P449" s="1126"/>
      <c r="Q449" s="1126"/>
      <c r="R449" s="453"/>
      <c r="S449" s="453"/>
      <c r="T449" s="453"/>
      <c r="U449" s="453"/>
      <c r="V449" s="453"/>
      <c r="W449" s="453"/>
      <c r="X449" s="453"/>
    </row>
    <row r="450" spans="1:24" ht="18.75">
      <c r="A450" s="1172"/>
      <c r="B450" s="2539"/>
      <c r="C450" s="2541"/>
      <c r="D450" s="2543"/>
      <c r="E450" s="1167"/>
      <c r="F450" s="1139"/>
      <c r="G450" s="1140"/>
      <c r="H450" s="1140"/>
      <c r="I450" s="1141"/>
      <c r="J450" s="1141"/>
      <c r="K450" s="1140"/>
      <c r="L450" s="1126"/>
      <c r="M450" s="1126"/>
      <c r="N450" s="1126"/>
      <c r="O450" s="1126"/>
      <c r="P450" s="1126"/>
      <c r="Q450" s="1126"/>
      <c r="R450" s="453"/>
      <c r="S450" s="453"/>
      <c r="T450" s="453"/>
      <c r="U450" s="453"/>
      <c r="V450" s="453"/>
      <c r="W450" s="453"/>
      <c r="X450" s="453"/>
    </row>
    <row r="451" spans="1:24" ht="18.75">
      <c r="A451" s="1142"/>
      <c r="B451" s="1143"/>
      <c r="C451" s="1144"/>
      <c r="D451" s="1145"/>
      <c r="E451" s="1167">
        <f>IF(ISTEXT(D451),D451,(D451/D446)*E446)</f>
        <v>0</v>
      </c>
      <c r="F451" s="1146"/>
      <c r="G451" s="1147"/>
      <c r="H451" s="1148"/>
      <c r="I451" s="1137"/>
      <c r="J451" s="1137"/>
      <c r="K451" s="1137"/>
      <c r="L451" s="1137"/>
      <c r="M451" s="1137"/>
      <c r="N451" s="1137"/>
      <c r="O451" s="1137"/>
      <c r="P451" s="1137"/>
      <c r="Q451" s="1137"/>
      <c r="R451" s="453"/>
      <c r="S451" s="453"/>
      <c r="T451" s="453"/>
      <c r="U451" s="453"/>
      <c r="V451" s="453"/>
      <c r="W451" s="453"/>
      <c r="X451" s="453"/>
    </row>
    <row r="452" spans="1:24" ht="18.75">
      <c r="A452" s="1058">
        <v>3</v>
      </c>
      <c r="B452" s="1176" t="s">
        <v>25</v>
      </c>
      <c r="C452" s="1174" t="s">
        <v>9</v>
      </c>
      <c r="D452" s="1177">
        <v>0.25</v>
      </c>
      <c r="E452" s="1167">
        <f>IF(ISTEXT(D452),D452,(D452/D446)*E446)</f>
        <v>2.5</v>
      </c>
      <c r="F452" s="1149" t="s">
        <v>327</v>
      </c>
      <c r="G452" s="1147" t="s">
        <v>186</v>
      </c>
      <c r="H452" s="1148"/>
      <c r="I452" s="1140"/>
      <c r="J452" s="1140"/>
      <c r="K452" s="1140"/>
      <c r="L452" s="1126"/>
      <c r="M452" s="1126"/>
      <c r="N452" s="1126"/>
      <c r="O452" s="1126"/>
      <c r="P452" s="1126"/>
      <c r="Q452" s="1126"/>
      <c r="R452" s="453"/>
      <c r="S452" s="453"/>
      <c r="T452" s="453"/>
      <c r="U452" s="453"/>
      <c r="V452" s="453"/>
      <c r="W452" s="453"/>
      <c r="X452" s="453"/>
    </row>
    <row r="453" spans="1:24" ht="18.75">
      <c r="A453" s="1058">
        <v>3</v>
      </c>
      <c r="B453" s="1176"/>
      <c r="C453" s="1174"/>
      <c r="D453" s="1177"/>
      <c r="E453" s="1167">
        <f>IF(ISTEXT(D453),D453,(D453/D446)*E446)</f>
        <v>0</v>
      </c>
      <c r="F453" s="1146">
        <v>1.1000000000000001</v>
      </c>
      <c r="G453" s="1147"/>
      <c r="H453" s="1148"/>
      <c r="I453" s="1148"/>
      <c r="J453" s="1148"/>
      <c r="K453" s="1148"/>
      <c r="L453" s="1148"/>
      <c r="M453" s="1148"/>
      <c r="N453" s="1148"/>
      <c r="O453" s="1148"/>
      <c r="P453" s="1148"/>
      <c r="Q453" s="1148"/>
      <c r="R453" s="453"/>
      <c r="S453" s="453"/>
      <c r="T453" s="453"/>
      <c r="U453" s="453"/>
      <c r="V453" s="453"/>
      <c r="W453" s="453"/>
      <c r="X453" s="453"/>
    </row>
    <row r="454" spans="1:24" ht="18.75">
      <c r="A454" s="1058">
        <v>3</v>
      </c>
      <c r="B454" s="1176"/>
      <c r="C454" s="1174"/>
      <c r="D454" s="1177"/>
      <c r="E454" s="1167">
        <f>IF(ISTEXT(D454),D454,(D454/D446)*E446)</f>
        <v>0</v>
      </c>
      <c r="F454" s="1146">
        <v>1.2</v>
      </c>
      <c r="G454" s="1147"/>
      <c r="H454" s="1148"/>
      <c r="I454" s="1148"/>
      <c r="J454" s="1148"/>
      <c r="K454" s="1148"/>
      <c r="L454" s="1148"/>
      <c r="M454" s="1148"/>
      <c r="N454" s="1148"/>
      <c r="O454" s="1148"/>
      <c r="P454" s="1148"/>
      <c r="Q454" s="1148"/>
      <c r="R454" s="453"/>
      <c r="S454" s="453"/>
      <c r="T454" s="453"/>
      <c r="U454" s="453"/>
      <c r="V454" s="453"/>
      <c r="W454" s="453"/>
      <c r="X454" s="453"/>
    </row>
    <row r="455" spans="1:24" ht="18.75">
      <c r="A455" s="1058">
        <v>3</v>
      </c>
      <c r="B455" s="1176"/>
      <c r="C455" s="1174"/>
      <c r="D455" s="1177"/>
      <c r="E455" s="1167">
        <f>IF(ISTEXT(D455),D455,(D455/D446)*E446)</f>
        <v>0</v>
      </c>
      <c r="F455" s="1149" t="s">
        <v>328</v>
      </c>
      <c r="G455" s="1147" t="s">
        <v>187</v>
      </c>
      <c r="H455" s="1148"/>
      <c r="I455" s="1148"/>
      <c r="J455" s="1148"/>
      <c r="K455" s="1148"/>
      <c r="L455" s="1148"/>
      <c r="M455" s="1148"/>
      <c r="N455" s="1148"/>
      <c r="O455" s="1148"/>
      <c r="P455" s="1148"/>
      <c r="Q455" s="1148"/>
      <c r="R455" s="453"/>
      <c r="S455" s="453"/>
      <c r="T455" s="453"/>
      <c r="U455" s="453"/>
      <c r="V455" s="453"/>
      <c r="W455" s="453"/>
      <c r="X455" s="453"/>
    </row>
    <row r="456" spans="1:24" ht="18.75">
      <c r="A456" s="1058">
        <v>3</v>
      </c>
      <c r="B456" s="1176"/>
      <c r="C456" s="1174"/>
      <c r="D456" s="1177"/>
      <c r="E456" s="1167">
        <f>IF(ISTEXT(D456),D456,(D456/D446)*E446)</f>
        <v>0</v>
      </c>
      <c r="F456" s="1146">
        <v>2.1</v>
      </c>
      <c r="G456" s="1147"/>
      <c r="H456" s="1148"/>
      <c r="I456" s="1148"/>
      <c r="J456" s="1148"/>
      <c r="K456" s="1148"/>
      <c r="L456" s="1148"/>
      <c r="M456" s="1148"/>
      <c r="N456" s="1148"/>
      <c r="O456" s="1148"/>
      <c r="P456" s="1148"/>
      <c r="Q456" s="1148"/>
      <c r="R456" s="453"/>
      <c r="S456" s="453"/>
      <c r="T456" s="453"/>
      <c r="U456" s="453"/>
      <c r="V456" s="453"/>
      <c r="W456" s="453"/>
      <c r="X456" s="453"/>
    </row>
    <row r="457" spans="1:24" ht="18.75">
      <c r="A457" s="1058">
        <v>3</v>
      </c>
      <c r="B457" s="1176"/>
      <c r="C457" s="1174"/>
      <c r="D457" s="1177"/>
      <c r="E457" s="1167">
        <f>IF(ISTEXT(D457),D457,(D457/D446)*E446)</f>
        <v>0</v>
      </c>
      <c r="F457" s="1146">
        <v>2.2000000000000002</v>
      </c>
      <c r="G457" s="1147"/>
      <c r="H457" s="1148"/>
      <c r="I457" s="1148"/>
      <c r="J457" s="1148"/>
      <c r="K457" s="1148"/>
      <c r="L457" s="1148"/>
      <c r="M457" s="1148"/>
      <c r="N457" s="1148"/>
      <c r="O457" s="1148"/>
      <c r="P457" s="1148"/>
      <c r="Q457" s="1148"/>
      <c r="R457" s="453"/>
      <c r="S457" s="453"/>
      <c r="T457" s="453"/>
      <c r="U457" s="453"/>
      <c r="V457" s="453"/>
      <c r="W457" s="453"/>
      <c r="X457" s="453"/>
    </row>
    <row r="458" spans="1:24" ht="18.75">
      <c r="A458" s="1058">
        <v>3</v>
      </c>
      <c r="B458" s="1176"/>
      <c r="C458" s="1174"/>
      <c r="D458" s="1177"/>
      <c r="E458" s="1167">
        <f>IF(ISTEXT(D458),D458,(D458/D446)*E446)</f>
        <v>0</v>
      </c>
      <c r="F458" s="1146" t="s">
        <v>1516</v>
      </c>
      <c r="G458" s="1147"/>
      <c r="H458" s="1148"/>
      <c r="I458" s="1148"/>
      <c r="J458" s="1148"/>
      <c r="K458" s="1148"/>
      <c r="L458" s="1148"/>
      <c r="M458" s="1148"/>
      <c r="N458" s="1148"/>
      <c r="O458" s="1148"/>
      <c r="P458" s="1148"/>
      <c r="Q458" s="1148"/>
      <c r="R458" s="453"/>
      <c r="S458" s="453"/>
      <c r="T458" s="453"/>
      <c r="U458" s="453"/>
      <c r="V458" s="453"/>
      <c r="W458" s="453"/>
      <c r="X458" s="453"/>
    </row>
    <row r="459" spans="1:24" ht="18.75">
      <c r="A459" s="1058">
        <v>3</v>
      </c>
      <c r="B459" s="1176"/>
      <c r="C459" s="1174"/>
      <c r="D459" s="1177"/>
      <c r="E459" s="1167">
        <f>IF(ISTEXT(D459),D459,(D459/D446)*E446)</f>
        <v>0</v>
      </c>
      <c r="F459" s="1146"/>
      <c r="G459" s="1147"/>
      <c r="H459" s="1148"/>
      <c r="I459" s="1148"/>
      <c r="J459" s="1148"/>
      <c r="K459" s="1148"/>
      <c r="L459" s="1148"/>
      <c r="M459" s="1148"/>
      <c r="N459" s="1148"/>
      <c r="O459" s="1148"/>
      <c r="P459" s="1148"/>
      <c r="Q459" s="1148"/>
      <c r="R459" s="453"/>
      <c r="S459" s="453"/>
      <c r="T459" s="453"/>
      <c r="U459" s="453"/>
      <c r="V459" s="453"/>
      <c r="W459" s="453"/>
      <c r="X459" s="453"/>
    </row>
    <row r="460" spans="1:24" ht="18.75">
      <c r="A460" s="1058">
        <v>3</v>
      </c>
      <c r="B460" s="1176"/>
      <c r="C460" s="1174"/>
      <c r="D460" s="1177"/>
      <c r="E460" s="1167">
        <f>IF(ISTEXT(D460),D460,(D460/D446)*E446)</f>
        <v>0</v>
      </c>
      <c r="F460" s="1149"/>
      <c r="G460" s="1147"/>
      <c r="H460" s="1148"/>
      <c r="I460" s="1148"/>
      <c r="J460" s="1148"/>
      <c r="K460" s="1148"/>
      <c r="L460" s="1148"/>
      <c r="M460" s="1148"/>
      <c r="N460" s="1148"/>
      <c r="O460" s="1148"/>
      <c r="P460" s="1148"/>
      <c r="Q460" s="1148"/>
      <c r="R460" s="453"/>
      <c r="S460" s="453"/>
      <c r="T460" s="453"/>
      <c r="U460" s="453"/>
      <c r="V460" s="453"/>
      <c r="W460" s="453"/>
      <c r="X460" s="453"/>
    </row>
    <row r="461" spans="1:24" ht="18.75">
      <c r="A461" s="1058">
        <v>3</v>
      </c>
      <c r="B461" s="1176"/>
      <c r="C461" s="1174"/>
      <c r="D461" s="1177"/>
      <c r="E461" s="1167">
        <f>IF(ISTEXT(D461),D461,(D461/D446)*E446)</f>
        <v>0</v>
      </c>
      <c r="F461" s="1149"/>
      <c r="G461" s="1147"/>
      <c r="H461" s="1148"/>
      <c r="I461" s="1148"/>
      <c r="J461" s="1148"/>
      <c r="K461" s="1148"/>
      <c r="L461" s="1148"/>
      <c r="M461" s="1148"/>
      <c r="N461" s="1148"/>
      <c r="O461" s="1148"/>
      <c r="P461" s="1148"/>
      <c r="Q461" s="1148"/>
      <c r="R461" s="453"/>
      <c r="S461" s="453"/>
      <c r="T461" s="453"/>
      <c r="U461" s="453"/>
      <c r="V461" s="453"/>
      <c r="W461" s="453"/>
      <c r="X461" s="453"/>
    </row>
    <row r="462" spans="1:24" ht="18.75">
      <c r="A462" s="1058">
        <v>3</v>
      </c>
      <c r="B462" s="1176"/>
      <c r="C462" s="1174"/>
      <c r="D462" s="1177"/>
      <c r="E462" s="1167">
        <f>IF(ISTEXT(D462),D462,(D462/D446)*E446)</f>
        <v>0</v>
      </c>
      <c r="F462" s="1149"/>
      <c r="G462" s="1147"/>
      <c r="H462" s="1148"/>
      <c r="I462" s="1148"/>
      <c r="J462" s="1148"/>
      <c r="K462" s="1148"/>
      <c r="L462" s="1148"/>
      <c r="M462" s="1148"/>
      <c r="N462" s="1148"/>
      <c r="O462" s="1148"/>
      <c r="P462" s="1148"/>
      <c r="Q462" s="1148"/>
      <c r="R462" s="453"/>
      <c r="S462" s="453"/>
      <c r="T462" s="453"/>
      <c r="U462" s="453"/>
      <c r="V462" s="453"/>
      <c r="W462" s="453"/>
      <c r="X462" s="453"/>
    </row>
    <row r="463" spans="1:24" ht="18.75">
      <c r="A463" s="1058">
        <v>3</v>
      </c>
      <c r="B463" s="1176"/>
      <c r="C463" s="1174"/>
      <c r="D463" s="1177"/>
      <c r="E463" s="1167">
        <f>IF(ISTEXT(D463),D463,(D463/D446)*E446)</f>
        <v>0</v>
      </c>
      <c r="F463" s="1146"/>
      <c r="G463" s="1147"/>
      <c r="H463" s="1148"/>
      <c r="I463" s="1148"/>
      <c r="J463" s="1148"/>
      <c r="K463" s="1148"/>
      <c r="L463" s="1148"/>
      <c r="M463" s="1148"/>
      <c r="N463" s="1148"/>
      <c r="O463" s="1148"/>
      <c r="P463" s="1148"/>
      <c r="Q463" s="1148"/>
      <c r="R463" s="453"/>
      <c r="S463" s="453"/>
      <c r="T463" s="453"/>
      <c r="U463" s="453"/>
      <c r="V463" s="453"/>
      <c r="W463" s="453"/>
      <c r="X463" s="453"/>
    </row>
    <row r="464" spans="1:24" ht="18.75">
      <c r="A464" s="1058">
        <v>3</v>
      </c>
      <c r="B464" s="1176"/>
      <c r="C464" s="1174"/>
      <c r="D464" s="1177"/>
      <c r="E464" s="1167">
        <f>IF(ISTEXT(D464),D464,(D464/D446)*E446)</f>
        <v>0</v>
      </c>
      <c r="F464" s="1146"/>
      <c r="G464" s="1147"/>
      <c r="H464" s="1148"/>
      <c r="I464" s="1148"/>
      <c r="J464" s="1148"/>
      <c r="K464" s="1148"/>
      <c r="L464" s="1148"/>
      <c r="M464" s="1148"/>
      <c r="N464" s="1148"/>
      <c r="O464" s="1148"/>
      <c r="P464" s="1148"/>
      <c r="Q464" s="1148"/>
      <c r="R464" s="453"/>
      <c r="S464" s="453"/>
      <c r="T464" s="453"/>
      <c r="U464" s="453"/>
      <c r="V464" s="453"/>
      <c r="W464" s="453"/>
      <c r="X464" s="453"/>
    </row>
    <row r="465" spans="1:24" ht="18.75">
      <c r="A465" s="1058">
        <v>3</v>
      </c>
      <c r="B465" s="1176"/>
      <c r="C465" s="1174"/>
      <c r="D465" s="1177"/>
      <c r="E465" s="1167">
        <f>IF(ISTEXT(D465),D465,(D465/D446)*E446)</f>
        <v>0</v>
      </c>
      <c r="F465" s="1149"/>
      <c r="G465" s="1147"/>
      <c r="H465" s="1148"/>
      <c r="I465" s="1148"/>
      <c r="J465" s="1148"/>
      <c r="K465" s="1148"/>
      <c r="L465" s="1148"/>
      <c r="M465" s="1148"/>
      <c r="N465" s="1148"/>
      <c r="O465" s="1148"/>
      <c r="P465" s="1148"/>
      <c r="Q465" s="1148"/>
      <c r="R465" s="453"/>
      <c r="S465" s="453"/>
      <c r="T465" s="453"/>
      <c r="U465" s="453"/>
      <c r="V465" s="453"/>
      <c r="W465" s="453"/>
      <c r="X465" s="453"/>
    </row>
    <row r="466" spans="1:24" ht="18.75">
      <c r="A466" s="1058">
        <v>3</v>
      </c>
      <c r="B466" s="1176"/>
      <c r="C466" s="1174"/>
      <c r="D466" s="1177"/>
      <c r="E466" s="1167">
        <f>IF(ISTEXT(D466),D466,(D466/D446)*E446)</f>
        <v>0</v>
      </c>
      <c r="F466" s="1146"/>
      <c r="G466" s="1147"/>
      <c r="H466" s="1148"/>
      <c r="I466" s="1148"/>
      <c r="J466" s="1148"/>
      <c r="K466" s="1148"/>
      <c r="L466" s="1148"/>
      <c r="M466" s="1148"/>
      <c r="N466" s="1148"/>
      <c r="O466" s="1148"/>
      <c r="P466" s="1148"/>
      <c r="Q466" s="1148"/>
      <c r="R466" s="453"/>
      <c r="S466" s="453"/>
      <c r="T466" s="453"/>
      <c r="U466" s="453"/>
      <c r="V466" s="453"/>
      <c r="W466" s="453"/>
      <c r="X466" s="453"/>
    </row>
    <row r="467" spans="1:24" ht="18.75">
      <c r="A467" s="1058">
        <v>3</v>
      </c>
      <c r="B467" s="1176"/>
      <c r="C467" s="1174"/>
      <c r="D467" s="1177"/>
      <c r="E467" s="1167">
        <f>IF(ISTEXT(D467),D467,(D467/D446)*E446)</f>
        <v>0</v>
      </c>
      <c r="F467" s="1146"/>
      <c r="G467" s="1147"/>
      <c r="H467" s="1148"/>
      <c r="I467" s="1148"/>
      <c r="J467" s="1148"/>
      <c r="K467" s="1148"/>
      <c r="L467" s="1148"/>
      <c r="M467" s="1148"/>
      <c r="N467" s="1148"/>
      <c r="O467" s="1148"/>
      <c r="P467" s="1148"/>
      <c r="Q467" s="1148"/>
      <c r="R467" s="453"/>
      <c r="S467" s="453"/>
      <c r="T467" s="453"/>
      <c r="U467" s="453"/>
      <c r="V467" s="453"/>
      <c r="W467" s="453"/>
      <c r="X467" s="453"/>
    </row>
    <row r="468" spans="1:24" ht="18.75">
      <c r="A468" s="1058">
        <v>3</v>
      </c>
      <c r="B468" s="1176"/>
      <c r="C468" s="1174"/>
      <c r="D468" s="1177"/>
      <c r="E468" s="1167">
        <f>IF(ISTEXT(D468),D468,(D468/D446)*E446)</f>
        <v>0</v>
      </c>
      <c r="F468" s="1146"/>
      <c r="G468" s="1147"/>
      <c r="H468" s="1148"/>
      <c r="I468" s="1148"/>
      <c r="J468" s="1148"/>
      <c r="K468" s="1148"/>
      <c r="L468" s="1148"/>
      <c r="M468" s="1148"/>
      <c r="N468" s="1148"/>
      <c r="O468" s="1148"/>
      <c r="P468" s="1148"/>
      <c r="Q468" s="1148"/>
      <c r="R468" s="453"/>
      <c r="S468" s="453"/>
      <c r="T468" s="453"/>
      <c r="U468" s="453"/>
      <c r="V468" s="453"/>
      <c r="W468" s="453"/>
      <c r="X468" s="453"/>
    </row>
    <row r="469" spans="1:24" ht="18.75">
      <c r="A469" s="1058">
        <v>3</v>
      </c>
      <c r="B469" s="1176"/>
      <c r="C469" s="1174"/>
      <c r="D469" s="1177"/>
      <c r="E469" s="1167">
        <f>IF(ISTEXT(D469),D469,(D469/D446)*E446)</f>
        <v>0</v>
      </c>
      <c r="F469" s="1146"/>
      <c r="G469" s="1147"/>
      <c r="H469" s="1148"/>
      <c r="I469" s="1148"/>
      <c r="J469" s="1148"/>
      <c r="K469" s="1148"/>
      <c r="L469" s="1148"/>
      <c r="M469" s="1148"/>
      <c r="N469" s="1148"/>
      <c r="O469" s="1148"/>
      <c r="P469" s="1148"/>
      <c r="Q469" s="1148"/>
      <c r="R469" s="453"/>
      <c r="S469" s="453"/>
      <c r="T469" s="453"/>
      <c r="U469" s="453"/>
      <c r="V469" s="453"/>
      <c r="W469" s="453"/>
      <c r="X469" s="453"/>
    </row>
    <row r="470" spans="1:24" ht="18.75">
      <c r="A470" s="1058">
        <v>3</v>
      </c>
      <c r="B470" s="1176"/>
      <c r="C470" s="1174"/>
      <c r="D470" s="1177"/>
      <c r="E470" s="1167">
        <f>IF(ISTEXT(D470),D470,(D470/D446)*E446)</f>
        <v>0</v>
      </c>
      <c r="F470" s="1146"/>
      <c r="G470" s="1147"/>
      <c r="H470" s="1148"/>
      <c r="I470" s="1148"/>
      <c r="J470" s="1148"/>
      <c r="K470" s="1148"/>
      <c r="L470" s="1148"/>
      <c r="M470" s="1148"/>
      <c r="N470" s="1148"/>
      <c r="O470" s="1148"/>
      <c r="P470" s="1148"/>
      <c r="Q470" s="1148"/>
      <c r="R470" s="453"/>
      <c r="S470" s="453"/>
      <c r="T470" s="453"/>
      <c r="U470" s="453"/>
      <c r="V470" s="453"/>
      <c r="W470" s="453"/>
      <c r="X470" s="453"/>
    </row>
    <row r="471" spans="1:24" ht="18.75">
      <c r="A471" s="1058">
        <v>3</v>
      </c>
      <c r="B471" s="1176"/>
      <c r="C471" s="1174" t="s">
        <v>294</v>
      </c>
      <c r="D471" s="1177"/>
      <c r="E471" s="1167">
        <f>IF(ISTEXT(D471),D471,(D471/D446)*E446)</f>
        <v>0</v>
      </c>
      <c r="F471" s="1146"/>
      <c r="G471" s="1147"/>
      <c r="H471" s="1148"/>
      <c r="I471" s="1148"/>
      <c r="J471" s="1148"/>
      <c r="K471" s="1148"/>
      <c r="L471" s="1148"/>
      <c r="M471" s="1148"/>
      <c r="N471" s="1148"/>
      <c r="O471" s="1148"/>
      <c r="P471" s="1148"/>
      <c r="Q471" s="1148"/>
      <c r="R471" s="453"/>
      <c r="S471" s="453"/>
      <c r="T471" s="453"/>
      <c r="U471" s="453"/>
      <c r="V471" s="453"/>
      <c r="W471" s="453"/>
      <c r="X471" s="453"/>
    </row>
    <row r="472" spans="1:24" ht="18.75">
      <c r="A472" s="1058">
        <v>3</v>
      </c>
      <c r="B472" s="1176"/>
      <c r="C472" s="1174" t="s">
        <v>9</v>
      </c>
      <c r="D472" s="1177"/>
      <c r="E472" s="1167">
        <f>IF(ISTEXT(D472),D472,(D472/D446)*E446)</f>
        <v>0</v>
      </c>
      <c r="F472" s="1149"/>
      <c r="G472" s="1147"/>
      <c r="H472" s="1148"/>
      <c r="I472" s="1148"/>
      <c r="J472" s="1148"/>
      <c r="K472" s="1148"/>
      <c r="L472" s="1148"/>
      <c r="M472" s="1148"/>
      <c r="N472" s="1148"/>
      <c r="O472" s="1148"/>
      <c r="P472" s="1148"/>
      <c r="Q472" s="1148"/>
      <c r="R472" s="453"/>
      <c r="S472" s="453"/>
      <c r="T472" s="453"/>
      <c r="U472" s="453"/>
      <c r="V472" s="453"/>
      <c r="W472" s="453"/>
      <c r="X472" s="453"/>
    </row>
    <row r="473" spans="1:24" ht="18.75">
      <c r="A473" s="1058">
        <v>3</v>
      </c>
      <c r="B473" s="1176"/>
      <c r="C473" s="1174" t="s">
        <v>86</v>
      </c>
      <c r="D473" s="1177"/>
      <c r="E473" s="1167">
        <f>IF(ISTEXT(D473),D473,(D473/D446)*E446)</f>
        <v>0</v>
      </c>
      <c r="F473" s="1146"/>
      <c r="G473" s="1147"/>
      <c r="H473" s="1148"/>
      <c r="I473" s="1148"/>
      <c r="J473" s="1148"/>
      <c r="K473" s="1148"/>
      <c r="L473" s="1148"/>
      <c r="M473" s="1148"/>
      <c r="N473" s="1148"/>
      <c r="O473" s="1148"/>
      <c r="P473" s="1148"/>
      <c r="Q473" s="1148"/>
      <c r="R473" s="453"/>
      <c r="S473" s="453"/>
      <c r="T473" s="453"/>
      <c r="U473" s="453"/>
      <c r="V473" s="453"/>
      <c r="W473" s="453"/>
      <c r="X473" s="453"/>
    </row>
    <row r="474" spans="1:24" ht="18.75">
      <c r="A474" s="1058">
        <v>3</v>
      </c>
      <c r="B474" s="1176"/>
      <c r="C474" s="1174" t="s">
        <v>84</v>
      </c>
      <c r="D474" s="1177"/>
      <c r="E474" s="1167">
        <f>IF(ISTEXT(D474),D474,(D474/D446)*E446)</f>
        <v>0</v>
      </c>
      <c r="F474" s="1146"/>
      <c r="G474" s="1147"/>
      <c r="H474" s="1148"/>
      <c r="I474" s="1148"/>
      <c r="J474" s="1148"/>
      <c r="K474" s="1148"/>
      <c r="L474" s="1148"/>
      <c r="M474" s="1148"/>
      <c r="N474" s="1148"/>
      <c r="O474" s="1148"/>
      <c r="P474" s="1148"/>
      <c r="Q474" s="1148"/>
      <c r="R474" s="453"/>
      <c r="S474" s="453"/>
      <c r="T474" s="453"/>
      <c r="U474" s="453"/>
      <c r="V474" s="453"/>
      <c r="W474" s="453"/>
      <c r="X474" s="453"/>
    </row>
    <row r="475" spans="1:24" ht="18.75">
      <c r="A475" s="1058">
        <v>3</v>
      </c>
      <c r="B475" s="1176"/>
      <c r="C475" s="1174" t="s">
        <v>73</v>
      </c>
      <c r="D475" s="1177"/>
      <c r="E475" s="1167">
        <f>IF(ISTEXT(D475),D475,(D475/D446)*E446)</f>
        <v>0</v>
      </c>
      <c r="F475" s="1146"/>
      <c r="G475" s="1147"/>
      <c r="H475" s="1148"/>
      <c r="I475" s="1137"/>
      <c r="J475" s="1137"/>
      <c r="K475" s="1137"/>
      <c r="L475" s="1137"/>
      <c r="M475" s="1137"/>
      <c r="N475" s="1137"/>
      <c r="O475" s="1137"/>
      <c r="P475" s="1137"/>
      <c r="Q475" s="1137"/>
      <c r="R475" s="453"/>
      <c r="S475" s="453"/>
      <c r="T475" s="453"/>
      <c r="U475" s="453"/>
      <c r="V475" s="453"/>
      <c r="W475" s="453"/>
      <c r="X475" s="453"/>
    </row>
    <row r="476" spans="1:24" ht="19.5" thickBot="1">
      <c r="A476" s="1142"/>
      <c r="B476" s="1143"/>
      <c r="C476" s="1144"/>
      <c r="D476" s="1145"/>
      <c r="E476" s="1178">
        <f>IF(ISTEXT(D476),D476,(D476/D446)*E446)</f>
        <v>0</v>
      </c>
      <c r="F476" s="1149"/>
      <c r="G476" s="1147"/>
      <c r="H476" s="1126"/>
      <c r="I476" s="1137"/>
      <c r="J476" s="1137"/>
      <c r="K476" s="1137"/>
      <c r="L476" s="1137"/>
      <c r="M476" s="1137"/>
      <c r="N476" s="1137"/>
      <c r="O476" s="1137"/>
      <c r="P476" s="1137"/>
      <c r="Q476" s="1137"/>
      <c r="R476" s="1148"/>
      <c r="S476" s="72"/>
      <c r="T476" s="72"/>
      <c r="U476" s="72"/>
      <c r="V476" s="72"/>
      <c r="W476" s="72"/>
      <c r="X476" s="72"/>
    </row>
    <row r="477" spans="1:24" ht="18">
      <c r="A477" s="1154"/>
      <c r="B477" s="1155"/>
      <c r="C477" s="1156"/>
      <c r="D477" s="1157"/>
      <c r="E477" s="1157"/>
      <c r="F477" s="1157"/>
      <c r="G477" s="1158"/>
      <c r="H477" s="547"/>
      <c r="I477" s="547"/>
      <c r="J477" s="547"/>
      <c r="K477" s="547"/>
      <c r="L477" s="547"/>
      <c r="M477" s="547"/>
      <c r="N477" s="547"/>
      <c r="O477" s="547"/>
      <c r="P477" s="547"/>
      <c r="Q477" s="547"/>
      <c r="R477" s="547"/>
      <c r="S477" s="547"/>
      <c r="T477" s="547"/>
      <c r="U477" s="547"/>
      <c r="V477" s="547"/>
      <c r="W477" s="547"/>
      <c r="X477" s="547"/>
    </row>
    <row r="478" spans="1:24" ht="18.75" thickBot="1">
      <c r="A478" s="1154"/>
      <c r="B478" s="548"/>
      <c r="C478" s="548"/>
      <c r="D478" s="548"/>
      <c r="E478" s="548"/>
      <c r="F478" s="1159"/>
      <c r="G478" s="1159"/>
      <c r="H478" s="1159"/>
      <c r="I478" s="1159"/>
      <c r="J478" s="1159"/>
      <c r="K478" s="1159"/>
      <c r="L478" s="1159"/>
      <c r="M478" s="1159"/>
      <c r="N478" s="1160"/>
      <c r="O478" s="1160"/>
      <c r="P478" s="1160"/>
      <c r="Q478" s="1160"/>
      <c r="R478" s="1160"/>
      <c r="S478" s="1160"/>
      <c r="T478" s="1160"/>
      <c r="U478" s="1160"/>
      <c r="V478" s="1160"/>
      <c r="W478" s="1160"/>
      <c r="X478" s="1160"/>
    </row>
    <row r="479" spans="1:24" ht="18">
      <c r="A479" s="1111">
        <f>ROW()</f>
        <v>479</v>
      </c>
      <c r="B479" s="1179" t="s">
        <v>925</v>
      </c>
      <c r="C479" s="1180" t="s">
        <v>162</v>
      </c>
      <c r="D479" s="1180" t="s">
        <v>162</v>
      </c>
      <c r="E479" s="1114" t="s">
        <v>178</v>
      </c>
      <c r="F479" s="1115" t="s">
        <v>917</v>
      </c>
      <c r="G479" s="1115"/>
      <c r="H479" s="1115"/>
      <c r="I479" s="1115"/>
      <c r="J479" s="1115"/>
      <c r="K479" s="1116"/>
      <c r="L479" s="1117"/>
      <c r="M479" s="1117"/>
      <c r="N479" s="1118"/>
      <c r="O479" s="1119" t="s">
        <v>918</v>
      </c>
      <c r="P479" s="1118"/>
      <c r="Q479" s="1118"/>
      <c r="R479" s="1118"/>
      <c r="S479" s="1118"/>
      <c r="T479" s="1118"/>
      <c r="U479" s="1118"/>
      <c r="V479" s="1118"/>
      <c r="W479" s="1118"/>
      <c r="X479" s="1118"/>
    </row>
    <row r="480" spans="1:24" ht="20.25" customHeight="1">
      <c r="A480" s="1181"/>
      <c r="B480" s="2544" t="s">
        <v>919</v>
      </c>
      <c r="C480" s="2527" t="s">
        <v>436</v>
      </c>
      <c r="D480" s="2528">
        <v>1</v>
      </c>
      <c r="E480" s="2529">
        <v>10</v>
      </c>
      <c r="F480" s="1122" t="s">
        <v>163</v>
      </c>
      <c r="G480" s="1231" t="s">
        <v>984</v>
      </c>
      <c r="H480" s="1124"/>
      <c r="I480" s="1124"/>
      <c r="J480" s="1124"/>
      <c r="K480" s="1124"/>
      <c r="L480" s="1125"/>
      <c r="M480" s="1126"/>
      <c r="N480" s="1126"/>
      <c r="O480" s="1126"/>
      <c r="P480" s="1126"/>
      <c r="Q480" s="1126"/>
      <c r="R480" s="1126"/>
      <c r="S480" s="1126"/>
      <c r="T480" s="1126"/>
      <c r="U480" s="1126"/>
      <c r="V480" s="1126"/>
      <c r="W480" s="1126"/>
      <c r="X480" s="1126"/>
    </row>
    <row r="481" spans="1:24" ht="18.75" customHeight="1">
      <c r="A481" s="1181"/>
      <c r="B481" s="2544"/>
      <c r="C481" s="2527"/>
      <c r="D481" s="2528"/>
      <c r="E481" s="2529"/>
      <c r="F481" s="1127"/>
      <c r="G481" s="1127"/>
      <c r="H481" s="1127"/>
      <c r="I481" s="1127"/>
      <c r="J481" s="1127"/>
      <c r="K481" s="1127"/>
      <c r="L481" s="1126"/>
      <c r="M481" s="1126"/>
      <c r="N481" s="1126"/>
      <c r="O481" s="1126"/>
      <c r="P481" s="1126"/>
      <c r="Q481" s="1126"/>
      <c r="R481" s="72"/>
      <c r="S481" s="72"/>
      <c r="T481" s="72"/>
      <c r="U481" s="72"/>
      <c r="V481" s="72"/>
      <c r="W481" s="72"/>
      <c r="X481" s="72"/>
    </row>
    <row r="482" spans="1:24" ht="18.75">
      <c r="A482" s="1181"/>
      <c r="B482" s="1182" t="s">
        <v>920</v>
      </c>
      <c r="C482" s="1183"/>
      <c r="D482" s="1184"/>
      <c r="E482" s="1167"/>
      <c r="F482" s="1132" t="s">
        <v>921</v>
      </c>
      <c r="G482" s="1133"/>
      <c r="H482" s="1133"/>
      <c r="I482" s="1134"/>
      <c r="J482" s="1135"/>
      <c r="K482" s="1136" t="s">
        <v>922</v>
      </c>
      <c r="L482" s="1137"/>
      <c r="M482" s="1137"/>
      <c r="N482" s="1137"/>
      <c r="O482" s="1138" t="s">
        <v>923</v>
      </c>
      <c r="P482" s="1126"/>
      <c r="Q482" s="1126"/>
      <c r="R482" s="453"/>
      <c r="S482" s="453"/>
      <c r="T482" s="453"/>
      <c r="U482" s="453"/>
      <c r="V482" s="453"/>
      <c r="W482" s="453"/>
      <c r="X482" s="453"/>
    </row>
    <row r="483" spans="1:24" ht="18.75" customHeight="1">
      <c r="A483" s="1185"/>
      <c r="B483" s="2559" t="s">
        <v>910</v>
      </c>
      <c r="C483" s="2561" t="s">
        <v>171</v>
      </c>
      <c r="D483" s="2563" t="s">
        <v>911</v>
      </c>
      <c r="E483" s="1167"/>
      <c r="F483" s="1139"/>
      <c r="G483" s="1140"/>
      <c r="H483" s="1140"/>
      <c r="I483" s="1141"/>
      <c r="J483" s="1141"/>
      <c r="K483" s="1140"/>
      <c r="L483" s="1126"/>
      <c r="M483" s="1126"/>
      <c r="N483" s="1126"/>
      <c r="O483" s="1126"/>
      <c r="P483" s="1126"/>
      <c r="Q483" s="1126"/>
      <c r="R483" s="453"/>
      <c r="S483" s="453"/>
      <c r="T483" s="453"/>
      <c r="U483" s="453"/>
      <c r="V483" s="453"/>
      <c r="W483" s="453"/>
      <c r="X483" s="453"/>
    </row>
    <row r="484" spans="1:24" ht="18.75">
      <c r="A484" s="1185"/>
      <c r="B484" s="2560"/>
      <c r="C484" s="2562"/>
      <c r="D484" s="2564"/>
      <c r="E484" s="1167"/>
      <c r="F484" s="1139"/>
      <c r="G484" s="1140"/>
      <c r="H484" s="1140"/>
      <c r="I484" s="1141"/>
      <c r="J484" s="1141"/>
      <c r="K484" s="1140"/>
      <c r="L484" s="1126"/>
      <c r="M484" s="1126"/>
      <c r="N484" s="1126"/>
      <c r="O484" s="1126"/>
      <c r="P484" s="1126"/>
      <c r="Q484" s="1126"/>
      <c r="R484" s="453"/>
      <c r="S484" s="453"/>
      <c r="T484" s="453"/>
      <c r="U484" s="453"/>
      <c r="V484" s="453"/>
      <c r="W484" s="453"/>
      <c r="X484" s="453"/>
    </row>
    <row r="485" spans="1:24" ht="18.75">
      <c r="A485" s="1142"/>
      <c r="B485" s="1143"/>
      <c r="C485" s="1144"/>
      <c r="D485" s="1145"/>
      <c r="E485" s="1167"/>
      <c r="F485" s="1146"/>
      <c r="G485" s="1147"/>
      <c r="H485" s="1148"/>
      <c r="I485" s="1137"/>
      <c r="J485" s="1137"/>
      <c r="K485" s="1137"/>
      <c r="L485" s="1137"/>
      <c r="M485" s="1137"/>
      <c r="N485" s="1137"/>
      <c r="O485" s="1137"/>
      <c r="P485" s="1137"/>
      <c r="Q485" s="1137"/>
      <c r="R485" s="453"/>
      <c r="S485" s="453"/>
      <c r="T485" s="453"/>
      <c r="U485" s="453"/>
      <c r="V485" s="453"/>
      <c r="W485" s="453"/>
      <c r="X485" s="453"/>
    </row>
    <row r="486" spans="1:24" ht="18.75">
      <c r="A486" s="1058">
        <v>4</v>
      </c>
      <c r="B486" s="1099" t="s">
        <v>25</v>
      </c>
      <c r="C486" s="1100" t="s">
        <v>9</v>
      </c>
      <c r="D486" s="1101">
        <v>0.25</v>
      </c>
      <c r="E486" s="1167">
        <f>IF(ISTEXT(D486),D486,(D486/D480)*E480)</f>
        <v>2.5</v>
      </c>
      <c r="F486" s="1149" t="s">
        <v>327</v>
      </c>
      <c r="G486" s="1147" t="s">
        <v>186</v>
      </c>
      <c r="H486" s="1148"/>
      <c r="I486" s="1140"/>
      <c r="J486" s="1140"/>
      <c r="K486" s="1140"/>
      <c r="L486" s="1126"/>
      <c r="M486" s="1126"/>
      <c r="N486" s="1126"/>
      <c r="O486" s="1126"/>
      <c r="P486" s="1126"/>
      <c r="Q486" s="1126"/>
      <c r="R486" s="453"/>
      <c r="S486" s="453"/>
      <c r="T486" s="453"/>
      <c r="U486" s="453"/>
      <c r="V486" s="453"/>
      <c r="W486" s="453"/>
      <c r="X486" s="453"/>
    </row>
    <row r="487" spans="1:24" ht="18.75">
      <c r="A487" s="1058">
        <v>4</v>
      </c>
      <c r="B487" s="1099"/>
      <c r="C487" s="1100"/>
      <c r="D487" s="1101"/>
      <c r="E487" s="1167">
        <f>IF(ISTEXT(D487),D487,(D487/D480)*E480)</f>
        <v>0</v>
      </c>
      <c r="F487" s="1146">
        <v>1.1000000000000001</v>
      </c>
      <c r="G487" s="1147"/>
      <c r="H487" s="1148"/>
      <c r="I487" s="1148"/>
      <c r="J487" s="1148"/>
      <c r="K487" s="1148"/>
      <c r="L487" s="1148"/>
      <c r="M487" s="1148"/>
      <c r="N487" s="1148"/>
      <c r="O487" s="1148"/>
      <c r="P487" s="1148"/>
      <c r="Q487" s="1148"/>
      <c r="R487" s="453"/>
      <c r="S487" s="453"/>
      <c r="T487" s="453"/>
      <c r="U487" s="453"/>
      <c r="V487" s="453"/>
      <c r="W487" s="453"/>
      <c r="X487" s="453"/>
    </row>
    <row r="488" spans="1:24" ht="18.75">
      <c r="A488" s="1058">
        <v>4</v>
      </c>
      <c r="B488" s="1099"/>
      <c r="C488" s="1100"/>
      <c r="D488" s="1101"/>
      <c r="E488" s="1167">
        <f>IF(ISTEXT(D488),D488,(D488/D480)*E480)</f>
        <v>0</v>
      </c>
      <c r="F488" s="1146">
        <v>1.2</v>
      </c>
      <c r="G488" s="1147"/>
      <c r="H488" s="1148"/>
      <c r="I488" s="1148"/>
      <c r="J488" s="1148"/>
      <c r="K488" s="1148"/>
      <c r="L488" s="1148"/>
      <c r="M488" s="1148"/>
      <c r="N488" s="1148"/>
      <c r="O488" s="1148"/>
      <c r="P488" s="1148"/>
      <c r="Q488" s="1148"/>
      <c r="R488" s="453"/>
      <c r="S488" s="453"/>
      <c r="T488" s="453"/>
      <c r="U488" s="453"/>
      <c r="V488" s="453"/>
      <c r="W488" s="453"/>
      <c r="X488" s="453"/>
    </row>
    <row r="489" spans="1:24" ht="18.75">
      <c r="A489" s="1058">
        <v>4</v>
      </c>
      <c r="B489" s="1099"/>
      <c r="C489" s="1100"/>
      <c r="D489" s="1101"/>
      <c r="E489" s="1167">
        <f>IF(ISTEXT(D489),D489,(D489/D480)*E480)</f>
        <v>0</v>
      </c>
      <c r="F489" s="1149" t="s">
        <v>328</v>
      </c>
      <c r="G489" s="1147" t="s">
        <v>187</v>
      </c>
      <c r="H489" s="1148"/>
      <c r="I489" s="1148"/>
      <c r="J489" s="1148"/>
      <c r="K489" s="1148"/>
      <c r="L489" s="1148"/>
      <c r="M489" s="1148"/>
      <c r="N489" s="1148"/>
      <c r="O489" s="1148"/>
      <c r="P489" s="1148"/>
      <c r="Q489" s="1148"/>
      <c r="R489" s="453"/>
      <c r="S489" s="453"/>
      <c r="T489" s="453"/>
      <c r="U489" s="453"/>
      <c r="V489" s="453"/>
      <c r="W489" s="453"/>
      <c r="X489" s="453"/>
    </row>
    <row r="490" spans="1:24" ht="18.75">
      <c r="A490" s="1058">
        <v>4</v>
      </c>
      <c r="B490" s="1099"/>
      <c r="C490" s="1100"/>
      <c r="D490" s="1101"/>
      <c r="E490" s="1167">
        <f>IF(ISTEXT(D490),D490,(D490/D480)*E480)</f>
        <v>0</v>
      </c>
      <c r="F490" s="1146">
        <v>2.1</v>
      </c>
      <c r="G490" s="1147"/>
      <c r="H490" s="1148"/>
      <c r="I490" s="1148"/>
      <c r="J490" s="1148"/>
      <c r="K490" s="1148"/>
      <c r="L490" s="1148"/>
      <c r="M490" s="1148"/>
      <c r="N490" s="1148"/>
      <c r="O490" s="1148"/>
      <c r="P490" s="1148"/>
      <c r="Q490" s="1148"/>
      <c r="R490" s="453"/>
      <c r="S490" s="453"/>
      <c r="T490" s="453"/>
      <c r="U490" s="453"/>
      <c r="V490" s="453"/>
      <c r="W490" s="453"/>
      <c r="X490" s="453"/>
    </row>
    <row r="491" spans="1:24" ht="18.75">
      <c r="A491" s="1058">
        <v>4</v>
      </c>
      <c r="B491" s="1099"/>
      <c r="C491" s="1100"/>
      <c r="D491" s="1101"/>
      <c r="E491" s="1167">
        <f>IF(ISTEXT(D491),D491,(D491/D480)*E480)</f>
        <v>0</v>
      </c>
      <c r="F491" s="1146">
        <v>2.2000000000000002</v>
      </c>
      <c r="G491" s="1147"/>
      <c r="H491" s="1148"/>
      <c r="I491" s="1148"/>
      <c r="J491" s="1148"/>
      <c r="K491" s="1148"/>
      <c r="L491" s="1148"/>
      <c r="M491" s="1148"/>
      <c r="N491" s="1148"/>
      <c r="O491" s="1148"/>
      <c r="P491" s="1148"/>
      <c r="Q491" s="1148"/>
      <c r="R491" s="453"/>
      <c r="S491" s="453"/>
      <c r="T491" s="453"/>
      <c r="U491" s="453"/>
      <c r="V491" s="453"/>
      <c r="W491" s="453"/>
      <c r="X491" s="453"/>
    </row>
    <row r="492" spans="1:24" ht="18.75">
      <c r="A492" s="1058">
        <v>4</v>
      </c>
      <c r="B492" s="1099"/>
      <c r="C492" s="1100"/>
      <c r="D492" s="1101"/>
      <c r="E492" s="1167">
        <f>IF(ISTEXT(D492),D492,(D492/D480)*E480)</f>
        <v>0</v>
      </c>
      <c r="F492" s="1146" t="s">
        <v>1516</v>
      </c>
      <c r="G492" s="1147"/>
      <c r="H492" s="1148"/>
      <c r="I492" s="1148"/>
      <c r="J492" s="1148"/>
      <c r="K492" s="1148"/>
      <c r="L492" s="1148"/>
      <c r="M492" s="1148"/>
      <c r="N492" s="1148"/>
      <c r="O492" s="1148"/>
      <c r="P492" s="1148"/>
      <c r="Q492" s="1148"/>
      <c r="R492" s="453"/>
      <c r="S492" s="453"/>
      <c r="T492" s="453"/>
      <c r="U492" s="453"/>
      <c r="V492" s="453"/>
      <c r="W492" s="453"/>
      <c r="X492" s="453"/>
    </row>
    <row r="493" spans="1:24" ht="18.75">
      <c r="A493" s="1058">
        <v>4</v>
      </c>
      <c r="B493" s="1099"/>
      <c r="C493" s="1100"/>
      <c r="D493" s="1101"/>
      <c r="E493" s="1167">
        <f>IF(ISTEXT(D493),D493,(D493/D480)*E480)</f>
        <v>0</v>
      </c>
      <c r="F493" s="1146"/>
      <c r="G493" s="1147"/>
      <c r="H493" s="1148"/>
      <c r="I493" s="1148"/>
      <c r="J493" s="1148"/>
      <c r="K493" s="1148"/>
      <c r="L493" s="1148"/>
      <c r="M493" s="1148"/>
      <c r="N493" s="1148"/>
      <c r="O493" s="1148"/>
      <c r="P493" s="1148"/>
      <c r="Q493" s="1148"/>
      <c r="R493" s="453"/>
      <c r="S493" s="453"/>
      <c r="T493" s="453"/>
      <c r="U493" s="453"/>
      <c r="V493" s="453"/>
      <c r="W493" s="453"/>
      <c r="X493" s="453"/>
    </row>
    <row r="494" spans="1:24" ht="18.75">
      <c r="A494" s="1058">
        <v>4</v>
      </c>
      <c r="B494" s="1099"/>
      <c r="C494" s="1100"/>
      <c r="D494" s="1101"/>
      <c r="E494" s="1167">
        <f>IF(ISTEXT(D494),D494,(D494/D480)*E480)</f>
        <v>0</v>
      </c>
      <c r="F494" s="1149"/>
      <c r="G494" s="1147"/>
      <c r="H494" s="1148"/>
      <c r="I494" s="1148"/>
      <c r="J494" s="1148"/>
      <c r="K494" s="1148"/>
      <c r="L494" s="1148"/>
      <c r="M494" s="1148"/>
      <c r="N494" s="1148"/>
      <c r="O494" s="1148"/>
      <c r="P494" s="1148"/>
      <c r="Q494" s="1148"/>
      <c r="R494" s="453"/>
      <c r="S494" s="453"/>
      <c r="T494" s="453"/>
      <c r="U494" s="453"/>
      <c r="V494" s="453"/>
      <c r="W494" s="453"/>
      <c r="X494" s="453"/>
    </row>
    <row r="495" spans="1:24" ht="18.75">
      <c r="A495" s="1058">
        <v>4</v>
      </c>
      <c r="B495" s="1099"/>
      <c r="C495" s="1100"/>
      <c r="D495" s="1101"/>
      <c r="E495" s="1167">
        <f>IF(ISTEXT(D495),D495,(D495/D480)*E480)</f>
        <v>0</v>
      </c>
      <c r="F495" s="1149"/>
      <c r="G495" s="1147"/>
      <c r="H495" s="1148"/>
      <c r="I495" s="1148"/>
      <c r="J495" s="1148"/>
      <c r="K495" s="1148"/>
      <c r="L495" s="1148"/>
      <c r="M495" s="1148"/>
      <c r="N495" s="1148"/>
      <c r="O495" s="1148"/>
      <c r="P495" s="1148"/>
      <c r="Q495" s="1148"/>
      <c r="R495" s="453"/>
      <c r="S495" s="453"/>
      <c r="T495" s="453"/>
      <c r="U495" s="453"/>
      <c r="V495" s="453"/>
      <c r="W495" s="453"/>
      <c r="X495" s="453"/>
    </row>
    <row r="496" spans="1:24" ht="18.75">
      <c r="A496" s="1058">
        <v>4</v>
      </c>
      <c r="B496" s="1099"/>
      <c r="C496" s="1100"/>
      <c r="D496" s="1101"/>
      <c r="E496" s="1167">
        <f>IF(ISTEXT(D496),D496,(D496/D480)*E480)</f>
        <v>0</v>
      </c>
      <c r="F496" s="1149"/>
      <c r="G496" s="1147"/>
      <c r="H496" s="1148"/>
      <c r="I496" s="1148"/>
      <c r="J496" s="1148"/>
      <c r="K496" s="1148"/>
      <c r="L496" s="1148"/>
      <c r="M496" s="1148"/>
      <c r="N496" s="1148"/>
      <c r="O496" s="1148"/>
      <c r="P496" s="1148"/>
      <c r="Q496" s="1148"/>
      <c r="R496" s="453"/>
      <c r="S496" s="453"/>
      <c r="T496" s="453"/>
      <c r="U496" s="453"/>
      <c r="V496" s="453"/>
      <c r="W496" s="453"/>
      <c r="X496" s="453"/>
    </row>
    <row r="497" spans="1:24" ht="18.75">
      <c r="A497" s="1058">
        <v>4</v>
      </c>
      <c r="B497" s="1099"/>
      <c r="C497" s="1100"/>
      <c r="D497" s="1101"/>
      <c r="E497" s="1167">
        <f>IF(ISTEXT(D497),D497,(D497/D480)*E480)</f>
        <v>0</v>
      </c>
      <c r="F497" s="1146"/>
      <c r="G497" s="1147"/>
      <c r="H497" s="1148"/>
      <c r="I497" s="1148"/>
      <c r="J497" s="1148"/>
      <c r="K497" s="1148"/>
      <c r="L497" s="1148"/>
      <c r="M497" s="1148"/>
      <c r="N497" s="1148"/>
      <c r="O497" s="1148"/>
      <c r="P497" s="1148"/>
      <c r="Q497" s="1148"/>
      <c r="R497" s="453"/>
      <c r="S497" s="453"/>
      <c r="T497" s="453"/>
      <c r="U497" s="453"/>
      <c r="V497" s="453"/>
      <c r="W497" s="453"/>
      <c r="X497" s="453"/>
    </row>
    <row r="498" spans="1:24" ht="18.75">
      <c r="A498" s="1058">
        <v>4</v>
      </c>
      <c r="B498" s="1099"/>
      <c r="C498" s="1100"/>
      <c r="D498" s="1101"/>
      <c r="E498" s="1167">
        <f>IF(ISTEXT(D498),D498,(D498/D480)*E480)</f>
        <v>0</v>
      </c>
      <c r="F498" s="1146"/>
      <c r="G498" s="1147"/>
      <c r="H498" s="1148"/>
      <c r="I498" s="1148"/>
      <c r="J498" s="1148"/>
      <c r="K498" s="1148"/>
      <c r="L498" s="1148"/>
      <c r="M498" s="1148"/>
      <c r="N498" s="1148"/>
      <c r="O498" s="1148"/>
      <c r="P498" s="1148"/>
      <c r="Q498" s="1148"/>
      <c r="R498" s="453"/>
      <c r="S498" s="453"/>
      <c r="T498" s="453"/>
      <c r="U498" s="453"/>
      <c r="V498" s="453"/>
      <c r="W498" s="453"/>
      <c r="X498" s="453"/>
    </row>
    <row r="499" spans="1:24" ht="18.75">
      <c r="A499" s="1058">
        <v>4</v>
      </c>
      <c r="B499" s="1099"/>
      <c r="C499" s="1100"/>
      <c r="D499" s="1101"/>
      <c r="E499" s="1167">
        <f>IF(ISTEXT(D499),D499,(D499/D480)*E480)</f>
        <v>0</v>
      </c>
      <c r="F499" s="1149"/>
      <c r="G499" s="1147"/>
      <c r="H499" s="1148"/>
      <c r="I499" s="1148"/>
      <c r="J499" s="1148"/>
      <c r="K499" s="1148"/>
      <c r="L499" s="1148"/>
      <c r="M499" s="1148"/>
      <c r="N499" s="1148"/>
      <c r="O499" s="1148"/>
      <c r="P499" s="1148"/>
      <c r="Q499" s="1148"/>
      <c r="R499" s="453"/>
      <c r="S499" s="453"/>
      <c r="T499" s="453"/>
      <c r="U499" s="453"/>
      <c r="V499" s="453"/>
      <c r="W499" s="453"/>
      <c r="X499" s="453"/>
    </row>
    <row r="500" spans="1:24" ht="18.75">
      <c r="A500" s="1058">
        <v>4</v>
      </c>
      <c r="B500" s="1099"/>
      <c r="C500" s="1100"/>
      <c r="D500" s="1101"/>
      <c r="E500" s="1167">
        <f>IF(ISTEXT(D500),D500,(D500/D480)*E480)</f>
        <v>0</v>
      </c>
      <c r="F500" s="1146"/>
      <c r="G500" s="1147"/>
      <c r="H500" s="1148"/>
      <c r="I500" s="1148"/>
      <c r="J500" s="1148"/>
      <c r="K500" s="1148"/>
      <c r="L500" s="1148"/>
      <c r="M500" s="1148"/>
      <c r="N500" s="1148"/>
      <c r="O500" s="1148"/>
      <c r="P500" s="1148"/>
      <c r="Q500" s="1148"/>
      <c r="R500" s="453"/>
      <c r="S500" s="453"/>
      <c r="T500" s="453"/>
      <c r="U500" s="453"/>
      <c r="V500" s="453"/>
      <c r="W500" s="453"/>
      <c r="X500" s="453"/>
    </row>
    <row r="501" spans="1:24" ht="18.75">
      <c r="A501" s="1058">
        <v>4</v>
      </c>
      <c r="B501" s="1099"/>
      <c r="C501" s="1100"/>
      <c r="D501" s="1101"/>
      <c r="E501" s="1167">
        <f>IF(ISTEXT(D501),D501,(D501/D480)*E480)</f>
        <v>0</v>
      </c>
      <c r="F501" s="1146"/>
      <c r="G501" s="1147"/>
      <c r="H501" s="1148"/>
      <c r="I501" s="1148"/>
      <c r="J501" s="1148"/>
      <c r="K501" s="1148"/>
      <c r="L501" s="1148"/>
      <c r="M501" s="1148"/>
      <c r="N501" s="1148"/>
      <c r="O501" s="1148"/>
      <c r="P501" s="1148"/>
      <c r="Q501" s="1148"/>
      <c r="R501" s="453"/>
      <c r="S501" s="453"/>
      <c r="T501" s="453"/>
      <c r="U501" s="453"/>
      <c r="V501" s="453"/>
      <c r="W501" s="453"/>
      <c r="X501" s="453"/>
    </row>
    <row r="502" spans="1:24" ht="18.75">
      <c r="A502" s="1058">
        <v>4</v>
      </c>
      <c r="B502" s="1099"/>
      <c r="C502" s="1100"/>
      <c r="D502" s="1101"/>
      <c r="E502" s="1167">
        <f>IF(ISTEXT(D502),D502,(D502/D480)*E480)</f>
        <v>0</v>
      </c>
      <c r="F502" s="1146"/>
      <c r="G502" s="1147"/>
      <c r="H502" s="1148"/>
      <c r="I502" s="1148"/>
      <c r="J502" s="1148"/>
      <c r="K502" s="1148"/>
      <c r="L502" s="1148"/>
      <c r="M502" s="1148"/>
      <c r="N502" s="1148"/>
      <c r="O502" s="1148"/>
      <c r="P502" s="1148"/>
      <c r="Q502" s="1148"/>
      <c r="R502" s="453"/>
      <c r="S502" s="453"/>
      <c r="T502" s="453"/>
      <c r="U502" s="453"/>
      <c r="V502" s="453"/>
      <c r="W502" s="453"/>
      <c r="X502" s="453"/>
    </row>
    <row r="503" spans="1:24" ht="18.75">
      <c r="A503" s="1058">
        <v>4</v>
      </c>
      <c r="B503" s="1099"/>
      <c r="C503" s="1100"/>
      <c r="D503" s="1101"/>
      <c r="E503" s="1167">
        <f>IF(ISTEXT(D503),D503,(D503/D480)*E480)</f>
        <v>0</v>
      </c>
      <c r="F503" s="1146"/>
      <c r="G503" s="1147"/>
      <c r="H503" s="1148"/>
      <c r="I503" s="1148"/>
      <c r="J503" s="1148"/>
      <c r="K503" s="1148"/>
      <c r="L503" s="1148"/>
      <c r="M503" s="1148"/>
      <c r="N503" s="1148"/>
      <c r="O503" s="1148"/>
      <c r="P503" s="1148"/>
      <c r="Q503" s="1148"/>
      <c r="R503" s="453"/>
      <c r="S503" s="453"/>
      <c r="T503" s="453"/>
      <c r="U503" s="453"/>
      <c r="V503" s="453"/>
      <c r="W503" s="453"/>
      <c r="X503" s="453"/>
    </row>
    <row r="504" spans="1:24" ht="18.75">
      <c r="A504" s="1058">
        <v>4</v>
      </c>
      <c r="B504" s="1099"/>
      <c r="C504" s="1100"/>
      <c r="D504" s="1101"/>
      <c r="E504" s="1167">
        <f>IF(ISTEXT(D504),D504,(D504/D480)*E480)</f>
        <v>0</v>
      </c>
      <c r="F504" s="1146"/>
      <c r="G504" s="1147"/>
      <c r="H504" s="1148"/>
      <c r="I504" s="1148"/>
      <c r="J504" s="1148"/>
      <c r="K504" s="1148"/>
      <c r="L504" s="1148"/>
      <c r="M504" s="1148"/>
      <c r="N504" s="1148"/>
      <c r="O504" s="1148"/>
      <c r="P504" s="1148"/>
      <c r="Q504" s="1148"/>
      <c r="R504" s="453"/>
      <c r="S504" s="453"/>
      <c r="T504" s="453"/>
      <c r="U504" s="453"/>
      <c r="V504" s="453"/>
      <c r="W504" s="453"/>
      <c r="X504" s="453"/>
    </row>
    <row r="505" spans="1:24" ht="18.75">
      <c r="A505" s="1058">
        <v>4</v>
      </c>
      <c r="B505" s="1099"/>
      <c r="C505" s="1100" t="s">
        <v>294</v>
      </c>
      <c r="D505" s="1101"/>
      <c r="E505" s="1167">
        <f>IF(ISTEXT(D505),D505,(D505/D480)*E480)</f>
        <v>0</v>
      </c>
      <c r="F505" s="1146"/>
      <c r="G505" s="1147"/>
      <c r="H505" s="1148"/>
      <c r="I505" s="1148"/>
      <c r="J505" s="1148"/>
      <c r="K505" s="1148"/>
      <c r="L505" s="1148"/>
      <c r="M505" s="1148"/>
      <c r="N505" s="1148"/>
      <c r="O505" s="1148"/>
      <c r="P505" s="1148"/>
      <c r="Q505" s="1148"/>
      <c r="R505" s="453"/>
      <c r="S505" s="453"/>
      <c r="T505" s="453"/>
      <c r="U505" s="453"/>
      <c r="V505" s="453"/>
      <c r="W505" s="453"/>
      <c r="X505" s="453"/>
    </row>
    <row r="506" spans="1:24" ht="18.75">
      <c r="A506" s="1058">
        <v>4</v>
      </c>
      <c r="B506" s="1099"/>
      <c r="C506" s="1100" t="s">
        <v>9</v>
      </c>
      <c r="D506" s="1101"/>
      <c r="E506" s="1167">
        <f>IF(ISTEXT(D506),D506,(D506/D480)*E480)</f>
        <v>0</v>
      </c>
      <c r="F506" s="1149"/>
      <c r="G506" s="1147"/>
      <c r="H506" s="1148"/>
      <c r="I506" s="1148"/>
      <c r="J506" s="1148"/>
      <c r="K506" s="1148"/>
      <c r="L506" s="1148"/>
      <c r="M506" s="1148"/>
      <c r="N506" s="1148"/>
      <c r="O506" s="1148"/>
      <c r="P506" s="1148"/>
      <c r="Q506" s="1148"/>
      <c r="R506" s="453"/>
      <c r="S506" s="453"/>
      <c r="T506" s="453"/>
      <c r="U506" s="453"/>
      <c r="V506" s="453"/>
      <c r="W506" s="453"/>
      <c r="X506" s="453"/>
    </row>
    <row r="507" spans="1:24" ht="18.75">
      <c r="A507" s="1058">
        <v>4</v>
      </c>
      <c r="B507" s="1099"/>
      <c r="C507" s="1100" t="s">
        <v>86</v>
      </c>
      <c r="D507" s="1101"/>
      <c r="E507" s="1167">
        <f>IF(ISTEXT(D507),D507,(D507/D480)*E480)</f>
        <v>0</v>
      </c>
      <c r="F507" s="1146"/>
      <c r="G507" s="1147"/>
      <c r="H507" s="1148"/>
      <c r="I507" s="1148"/>
      <c r="J507" s="1148"/>
      <c r="K507" s="1148"/>
      <c r="L507" s="1148"/>
      <c r="M507" s="1148"/>
      <c r="N507" s="1148"/>
      <c r="O507" s="1148"/>
      <c r="P507" s="1148"/>
      <c r="Q507" s="1148"/>
      <c r="R507" s="453"/>
      <c r="S507" s="453"/>
      <c r="T507" s="453"/>
      <c r="U507" s="453"/>
      <c r="V507" s="453"/>
      <c r="W507" s="453"/>
      <c r="X507" s="453"/>
    </row>
    <row r="508" spans="1:24" ht="18.75">
      <c r="A508" s="1058">
        <v>4</v>
      </c>
      <c r="B508" s="1099"/>
      <c r="C508" s="1100" t="s">
        <v>84</v>
      </c>
      <c r="D508" s="1101"/>
      <c r="E508" s="1167">
        <f>IF(ISTEXT(D508),D508,(D508/D480)*E480)</f>
        <v>0</v>
      </c>
      <c r="F508" s="1146"/>
      <c r="G508" s="1147"/>
      <c r="H508" s="1148"/>
      <c r="I508" s="1148"/>
      <c r="J508" s="1148"/>
      <c r="K508" s="1148"/>
      <c r="L508" s="1148"/>
      <c r="M508" s="1148"/>
      <c r="N508" s="1148"/>
      <c r="O508" s="1148"/>
      <c r="P508" s="1148"/>
      <c r="Q508" s="1148"/>
      <c r="R508" s="453"/>
      <c r="S508" s="453"/>
      <c r="T508" s="453"/>
      <c r="U508" s="453"/>
      <c r="V508" s="453"/>
      <c r="W508" s="453"/>
      <c r="X508" s="453"/>
    </row>
    <row r="509" spans="1:24" ht="18.75">
      <c r="A509" s="1058">
        <v>4</v>
      </c>
      <c r="B509" s="1099"/>
      <c r="C509" s="1100" t="s">
        <v>915</v>
      </c>
      <c r="D509" s="1101"/>
      <c r="E509" s="1167">
        <f>IF(ISTEXT(D509),D509,(D509/D480)*E480)</f>
        <v>0</v>
      </c>
      <c r="F509" s="1146"/>
      <c r="G509" s="1147"/>
      <c r="H509" s="1148"/>
      <c r="I509" s="1137"/>
      <c r="J509" s="1137"/>
      <c r="K509" s="1137"/>
      <c r="L509" s="1137"/>
      <c r="M509" s="1137"/>
      <c r="N509" s="1137"/>
      <c r="O509" s="1137"/>
      <c r="P509" s="1137"/>
      <c r="Q509" s="1137"/>
      <c r="R509" s="453"/>
      <c r="S509" s="453"/>
      <c r="T509" s="453"/>
      <c r="U509" s="453"/>
      <c r="V509" s="453"/>
      <c r="W509" s="453"/>
      <c r="X509" s="453"/>
    </row>
    <row r="510" spans="1:24" ht="19.5" thickBot="1">
      <c r="A510" s="1142"/>
      <c r="B510" s="1143"/>
      <c r="C510" s="1144"/>
      <c r="D510" s="1145"/>
      <c r="E510" s="1131"/>
      <c r="F510" s="1149"/>
      <c r="G510" s="1147"/>
      <c r="H510" s="1126"/>
      <c r="I510" s="1137"/>
      <c r="J510" s="1137"/>
      <c r="K510" s="1137"/>
      <c r="L510" s="1137"/>
      <c r="M510" s="1137"/>
      <c r="N510" s="1137"/>
      <c r="O510" s="1137"/>
      <c r="P510" s="1137"/>
      <c r="Q510" s="1137"/>
      <c r="R510" s="72"/>
      <c r="S510" s="72"/>
      <c r="T510" s="72"/>
      <c r="U510" s="72"/>
      <c r="V510" s="72"/>
      <c r="W510" s="72"/>
      <c r="X510" s="72"/>
    </row>
    <row r="511" spans="1:24" ht="18">
      <c r="A511" s="1154"/>
      <c r="B511" s="1155"/>
      <c r="C511" s="1156"/>
      <c r="D511" s="1156"/>
      <c r="E511" s="1156"/>
      <c r="F511" s="1157"/>
      <c r="G511" s="1158"/>
      <c r="H511" s="547"/>
      <c r="I511" s="547"/>
      <c r="J511" s="547"/>
      <c r="K511" s="547"/>
      <c r="L511" s="547"/>
      <c r="M511" s="547"/>
      <c r="N511" s="547"/>
      <c r="O511" s="547"/>
      <c r="P511" s="547"/>
      <c r="Q511" s="547"/>
      <c r="R511" s="547"/>
      <c r="S511" s="547"/>
      <c r="T511" s="547"/>
      <c r="U511" s="547"/>
      <c r="V511" s="547"/>
      <c r="W511" s="547"/>
      <c r="X511" s="547"/>
    </row>
    <row r="512" spans="1:24" ht="18.75" thickBot="1">
      <c r="A512" s="1154"/>
      <c r="B512" s="548"/>
      <c r="C512" s="548"/>
      <c r="D512" s="548"/>
      <c r="E512" s="548"/>
      <c r="F512" s="1159"/>
      <c r="G512" s="1159"/>
      <c r="H512" s="1159"/>
      <c r="I512" s="1159"/>
      <c r="J512" s="1159"/>
      <c r="K512" s="1159"/>
      <c r="L512" s="1159"/>
      <c r="M512" s="1159"/>
      <c r="N512" s="1160"/>
      <c r="O512" s="1160"/>
      <c r="P512" s="1160"/>
      <c r="Q512" s="1160"/>
      <c r="R512" s="1160"/>
      <c r="S512" s="1160"/>
      <c r="T512" s="1160"/>
      <c r="U512" s="1160"/>
      <c r="V512" s="1160"/>
      <c r="W512" s="1160"/>
      <c r="X512" s="1160"/>
    </row>
    <row r="513" spans="1:24" ht="18">
      <c r="A513" s="1111">
        <f>ROW()</f>
        <v>513</v>
      </c>
      <c r="B513" s="1186" t="s">
        <v>930</v>
      </c>
      <c r="C513" s="1187" t="s">
        <v>162</v>
      </c>
      <c r="D513" s="1187" t="s">
        <v>162</v>
      </c>
      <c r="E513" s="1114" t="s">
        <v>178</v>
      </c>
      <c r="F513" s="1115" t="s">
        <v>917</v>
      </c>
      <c r="G513" s="1115"/>
      <c r="H513" s="1115"/>
      <c r="I513" s="1115"/>
      <c r="J513" s="1115"/>
      <c r="K513" s="1116"/>
      <c r="L513" s="1117"/>
      <c r="M513" s="1117"/>
      <c r="N513" s="1118"/>
      <c r="O513" s="1119" t="s">
        <v>918</v>
      </c>
      <c r="P513" s="1118"/>
      <c r="Q513" s="1118"/>
      <c r="R513" s="1118"/>
      <c r="S513" s="1118"/>
      <c r="T513" s="1118"/>
      <c r="U513" s="1118"/>
      <c r="V513" s="1118"/>
      <c r="W513" s="1118"/>
      <c r="X513" s="1118"/>
    </row>
    <row r="514" spans="1:24" ht="20.25" customHeight="1">
      <c r="A514" s="1188"/>
      <c r="B514" s="2565" t="s">
        <v>919</v>
      </c>
      <c r="C514" s="2527" t="s">
        <v>436</v>
      </c>
      <c r="D514" s="2528">
        <v>1</v>
      </c>
      <c r="E514" s="2529">
        <v>10</v>
      </c>
      <c r="F514" s="1122" t="s">
        <v>163</v>
      </c>
      <c r="G514" s="1231" t="s">
        <v>984</v>
      </c>
      <c r="H514" s="1124"/>
      <c r="I514" s="1124"/>
      <c r="J514" s="1124"/>
      <c r="K514" s="1124"/>
      <c r="L514" s="1125"/>
      <c r="M514" s="1126"/>
      <c r="N514" s="1126"/>
      <c r="O514" s="1126"/>
      <c r="P514" s="1126"/>
      <c r="Q514" s="1126"/>
      <c r="R514" s="1126"/>
      <c r="S514" s="1126"/>
      <c r="T514" s="1126"/>
      <c r="U514" s="1126"/>
      <c r="V514" s="1126"/>
      <c r="W514" s="1126"/>
      <c r="X514" s="1126"/>
    </row>
    <row r="515" spans="1:24" ht="18.75" customHeight="1">
      <c r="A515" s="1188"/>
      <c r="B515" s="2565"/>
      <c r="C515" s="2527"/>
      <c r="D515" s="2528"/>
      <c r="E515" s="2529"/>
      <c r="F515" s="1127"/>
      <c r="G515" s="1127"/>
      <c r="H515" s="1127"/>
      <c r="I515" s="1127"/>
      <c r="J515" s="1127"/>
      <c r="K515" s="1127"/>
      <c r="L515" s="1126"/>
      <c r="M515" s="1126"/>
      <c r="N515" s="1126"/>
      <c r="O515" s="1126"/>
      <c r="P515" s="1126"/>
      <c r="Q515" s="1126"/>
      <c r="R515" s="72"/>
      <c r="S515" s="72"/>
      <c r="T515" s="72"/>
      <c r="U515" s="72"/>
      <c r="V515" s="72"/>
      <c r="W515" s="72"/>
      <c r="X515" s="72"/>
    </row>
    <row r="516" spans="1:24" ht="18.75">
      <c r="A516" s="1188"/>
      <c r="B516" s="1189" t="s">
        <v>920</v>
      </c>
      <c r="C516" s="1190"/>
      <c r="D516" s="1191"/>
      <c r="E516" s="1167"/>
      <c r="F516" s="1132" t="s">
        <v>921</v>
      </c>
      <c r="G516" s="1133"/>
      <c r="H516" s="1133"/>
      <c r="I516" s="1134"/>
      <c r="J516" s="1135"/>
      <c r="K516" s="1136" t="s">
        <v>922</v>
      </c>
      <c r="L516" s="1137"/>
      <c r="M516" s="1137"/>
      <c r="N516" s="1137"/>
      <c r="O516" s="1138" t="s">
        <v>923</v>
      </c>
      <c r="P516" s="1126"/>
      <c r="Q516" s="1126"/>
      <c r="R516" s="453"/>
      <c r="S516" s="453"/>
      <c r="T516" s="453"/>
      <c r="U516" s="453"/>
      <c r="V516" s="453"/>
      <c r="W516" s="453"/>
      <c r="X516" s="453"/>
    </row>
    <row r="517" spans="1:24" ht="18.75" customHeight="1">
      <c r="A517" s="1192"/>
      <c r="B517" s="2552" t="s">
        <v>910</v>
      </c>
      <c r="C517" s="2554" t="s">
        <v>171</v>
      </c>
      <c r="D517" s="2556" t="s">
        <v>911</v>
      </c>
      <c r="E517" s="1167"/>
      <c r="F517" s="1139"/>
      <c r="G517" s="1140"/>
      <c r="H517" s="1140"/>
      <c r="I517" s="1141"/>
      <c r="J517" s="1141"/>
      <c r="K517" s="1140"/>
      <c r="L517" s="1126"/>
      <c r="M517" s="1126"/>
      <c r="N517" s="1126"/>
      <c r="O517" s="1126"/>
      <c r="P517" s="1126"/>
      <c r="Q517" s="1126"/>
      <c r="R517" s="453"/>
      <c r="S517" s="453"/>
      <c r="T517" s="453"/>
      <c r="U517" s="453"/>
      <c r="V517" s="453"/>
      <c r="W517" s="453"/>
      <c r="X517" s="453"/>
    </row>
    <row r="518" spans="1:24" ht="18.75">
      <c r="A518" s="1192"/>
      <c r="B518" s="2553"/>
      <c r="C518" s="2555"/>
      <c r="D518" s="2557"/>
      <c r="E518" s="1167"/>
      <c r="F518" s="1139"/>
      <c r="G518" s="1140"/>
      <c r="H518" s="1140"/>
      <c r="I518" s="1141"/>
      <c r="J518" s="1141"/>
      <c r="K518" s="1140"/>
      <c r="L518" s="1126"/>
      <c r="M518" s="1126"/>
      <c r="N518" s="1126"/>
      <c r="O518" s="1126"/>
      <c r="P518" s="1126"/>
      <c r="Q518" s="1126"/>
      <c r="R518" s="453"/>
      <c r="S518" s="453"/>
      <c r="T518" s="453"/>
      <c r="U518" s="453"/>
      <c r="V518" s="453"/>
      <c r="W518" s="453"/>
      <c r="X518" s="453"/>
    </row>
    <row r="519" spans="1:24" ht="18.75">
      <c r="A519" s="1142"/>
      <c r="B519" s="1143"/>
      <c r="C519" s="1144"/>
      <c r="D519" s="1145"/>
      <c r="E519" s="1167"/>
      <c r="F519" s="1146"/>
      <c r="G519" s="1147"/>
      <c r="H519" s="1148"/>
      <c r="I519" s="1137"/>
      <c r="J519" s="1137"/>
      <c r="K519" s="1137"/>
      <c r="L519" s="1137"/>
      <c r="M519" s="1137"/>
      <c r="N519" s="1137"/>
      <c r="O519" s="1137"/>
      <c r="P519" s="1137"/>
      <c r="Q519" s="1137"/>
      <c r="R519" s="453"/>
      <c r="S519" s="453"/>
      <c r="T519" s="453"/>
      <c r="U519" s="453"/>
      <c r="V519" s="453"/>
      <c r="W519" s="453"/>
      <c r="X519" s="453"/>
    </row>
    <row r="520" spans="1:24" ht="18.75">
      <c r="A520" s="1058">
        <v>5</v>
      </c>
      <c r="B520" s="1193" t="s">
        <v>25</v>
      </c>
      <c r="C520" s="1194" t="s">
        <v>9</v>
      </c>
      <c r="D520" s="1195">
        <v>0.25</v>
      </c>
      <c r="E520" s="1167">
        <f>IF(ISTEXT(D520),D520,(D520/D514)*E514)</f>
        <v>2.5</v>
      </c>
      <c r="F520" s="1149" t="s">
        <v>327</v>
      </c>
      <c r="G520" s="1147" t="s">
        <v>186</v>
      </c>
      <c r="H520" s="1148"/>
      <c r="I520" s="1140"/>
      <c r="J520" s="1140"/>
      <c r="K520" s="1140"/>
      <c r="L520" s="1126"/>
      <c r="M520" s="1126"/>
      <c r="N520" s="1126"/>
      <c r="O520" s="1126"/>
      <c r="P520" s="1126"/>
      <c r="Q520" s="1126"/>
      <c r="R520" s="453"/>
      <c r="S520" s="453"/>
      <c r="T520" s="453"/>
      <c r="U520" s="453"/>
      <c r="V520" s="453"/>
      <c r="W520" s="453"/>
      <c r="X520" s="453"/>
    </row>
    <row r="521" spans="1:24" ht="18.75">
      <c r="A521" s="1058">
        <v>5</v>
      </c>
      <c r="B521" s="1193"/>
      <c r="C521" s="1194"/>
      <c r="D521" s="1195"/>
      <c r="E521" s="1167">
        <f>IF(ISTEXT(D521),D521,(D521/D514)*E514)</f>
        <v>0</v>
      </c>
      <c r="F521" s="1146">
        <v>1.1000000000000001</v>
      </c>
      <c r="G521" s="1147"/>
      <c r="H521" s="1148"/>
      <c r="I521" s="1148"/>
      <c r="J521" s="1148"/>
      <c r="K521" s="1148"/>
      <c r="L521" s="1148"/>
      <c r="M521" s="1148"/>
      <c r="N521" s="1148"/>
      <c r="O521" s="1148"/>
      <c r="P521" s="1148"/>
      <c r="Q521" s="1148"/>
      <c r="R521" s="453"/>
      <c r="S521" s="453"/>
      <c r="T521" s="453"/>
      <c r="U521" s="453"/>
      <c r="V521" s="453"/>
      <c r="W521" s="453"/>
      <c r="X521" s="453"/>
    </row>
    <row r="522" spans="1:24" ht="18.75">
      <c r="A522" s="1058">
        <v>5</v>
      </c>
      <c r="B522" s="1193"/>
      <c r="C522" s="1194"/>
      <c r="D522" s="1195"/>
      <c r="E522" s="1167">
        <f>IF(ISTEXT(D522),D522,(D522/D514)*E514)</f>
        <v>0</v>
      </c>
      <c r="F522" s="1146">
        <v>1.2</v>
      </c>
      <c r="G522" s="1147"/>
      <c r="H522" s="1148"/>
      <c r="I522" s="1148"/>
      <c r="J522" s="1148"/>
      <c r="K522" s="1148"/>
      <c r="L522" s="1148"/>
      <c r="M522" s="1148"/>
      <c r="N522" s="1148"/>
      <c r="O522" s="1148"/>
      <c r="P522" s="1148"/>
      <c r="Q522" s="1148"/>
      <c r="R522" s="453"/>
      <c r="S522" s="453"/>
      <c r="T522" s="453"/>
      <c r="U522" s="453"/>
      <c r="V522" s="453"/>
      <c r="W522" s="453"/>
      <c r="X522" s="453"/>
    </row>
    <row r="523" spans="1:24" ht="18.75">
      <c r="A523" s="1058">
        <v>5</v>
      </c>
      <c r="B523" s="1193"/>
      <c r="C523" s="1194"/>
      <c r="D523" s="1195"/>
      <c r="E523" s="1167">
        <f>IF(ISTEXT(D523),D523,(D523/D514)*E514)</f>
        <v>0</v>
      </c>
      <c r="F523" s="1149" t="s">
        <v>328</v>
      </c>
      <c r="G523" s="1147" t="s">
        <v>187</v>
      </c>
      <c r="H523" s="1148"/>
      <c r="I523" s="1148"/>
      <c r="J523" s="1148"/>
      <c r="K523" s="1148"/>
      <c r="L523" s="1148"/>
      <c r="M523" s="1148"/>
      <c r="N523" s="1148"/>
      <c r="O523" s="1148"/>
      <c r="P523" s="1148"/>
      <c r="Q523" s="1148"/>
      <c r="R523" s="453"/>
      <c r="S523" s="453"/>
      <c r="T523" s="453"/>
      <c r="U523" s="453"/>
      <c r="V523" s="453"/>
      <c r="W523" s="453"/>
      <c r="X523" s="453"/>
    </row>
    <row r="524" spans="1:24" ht="18.75">
      <c r="A524" s="1058">
        <v>5</v>
      </c>
      <c r="B524" s="1193"/>
      <c r="C524" s="1194"/>
      <c r="D524" s="1195"/>
      <c r="E524" s="1167">
        <f>IF(ISTEXT(D524),D524,(D524/D514)*E514)</f>
        <v>0</v>
      </c>
      <c r="F524" s="1146">
        <v>2.1</v>
      </c>
      <c r="G524" s="1147"/>
      <c r="H524" s="1148"/>
      <c r="I524" s="1148"/>
      <c r="J524" s="1148"/>
      <c r="K524" s="1148"/>
      <c r="L524" s="1148"/>
      <c r="M524" s="1148"/>
      <c r="N524" s="1148"/>
      <c r="O524" s="1148"/>
      <c r="P524" s="1148"/>
      <c r="Q524" s="1148"/>
      <c r="R524" s="453"/>
      <c r="S524" s="453"/>
      <c r="T524" s="453"/>
      <c r="U524" s="453"/>
      <c r="V524" s="453"/>
      <c r="W524" s="453"/>
      <c r="X524" s="453"/>
    </row>
    <row r="525" spans="1:24" ht="18.75">
      <c r="A525" s="1058">
        <v>5</v>
      </c>
      <c r="B525" s="1193"/>
      <c r="C525" s="1194"/>
      <c r="D525" s="1195"/>
      <c r="E525" s="1167">
        <f>IF(ISTEXT(D525),D525,(D525/D514)*E514)</f>
        <v>0</v>
      </c>
      <c r="F525" s="1146">
        <v>2.2000000000000002</v>
      </c>
      <c r="G525" s="1147"/>
      <c r="H525" s="1148"/>
      <c r="I525" s="1148"/>
      <c r="J525" s="1148"/>
      <c r="K525" s="1148"/>
      <c r="L525" s="1148"/>
      <c r="M525" s="1148"/>
      <c r="N525" s="1148"/>
      <c r="O525" s="1148"/>
      <c r="P525" s="1148"/>
      <c r="Q525" s="1148"/>
      <c r="R525" s="453"/>
      <c r="S525" s="453"/>
      <c r="T525" s="453"/>
      <c r="U525" s="453"/>
      <c r="V525" s="453"/>
      <c r="W525" s="453"/>
      <c r="X525" s="453"/>
    </row>
    <row r="526" spans="1:24" ht="18.75">
      <c r="A526" s="1058">
        <v>5</v>
      </c>
      <c r="B526" s="1193"/>
      <c r="C526" s="1194"/>
      <c r="D526" s="1195"/>
      <c r="E526" s="1167">
        <f>IF(ISTEXT(D526),D526,(D526/D514)*E514)</f>
        <v>0</v>
      </c>
      <c r="F526" s="1146" t="s">
        <v>1516</v>
      </c>
      <c r="G526" s="1147"/>
      <c r="H526" s="1148"/>
      <c r="I526" s="1148"/>
      <c r="J526" s="1148"/>
      <c r="K526" s="1148"/>
      <c r="L526" s="1148"/>
      <c r="M526" s="1148"/>
      <c r="N526" s="1148"/>
      <c r="O526" s="1148"/>
      <c r="P526" s="1148"/>
      <c r="Q526" s="1148"/>
      <c r="R526" s="453"/>
      <c r="S526" s="453"/>
      <c r="T526" s="453"/>
      <c r="U526" s="453"/>
      <c r="V526" s="453"/>
      <c r="W526" s="453"/>
      <c r="X526" s="453"/>
    </row>
    <row r="527" spans="1:24" ht="18.75">
      <c r="A527" s="1058">
        <v>5</v>
      </c>
      <c r="B527" s="1193"/>
      <c r="C527" s="1194"/>
      <c r="D527" s="1195"/>
      <c r="E527" s="1167">
        <f>IF(ISTEXT(D527),D527,(D527/D514)*E514)</f>
        <v>0</v>
      </c>
      <c r="F527" s="1146"/>
      <c r="G527" s="1147"/>
      <c r="H527" s="1148"/>
      <c r="I527" s="1148"/>
      <c r="J527" s="1148"/>
      <c r="K527" s="1148"/>
      <c r="L527" s="1148"/>
      <c r="M527" s="1148"/>
      <c r="N527" s="1148"/>
      <c r="O527" s="1148"/>
      <c r="P527" s="1148"/>
      <c r="Q527" s="1148"/>
      <c r="R527" s="453"/>
      <c r="S527" s="453"/>
      <c r="T527" s="453"/>
      <c r="U527" s="453"/>
      <c r="V527" s="453"/>
      <c r="W527" s="453"/>
      <c r="X527" s="453"/>
    </row>
    <row r="528" spans="1:24" ht="18.75">
      <c r="A528" s="1058">
        <v>5</v>
      </c>
      <c r="B528" s="1193"/>
      <c r="C528" s="1194"/>
      <c r="D528" s="1195"/>
      <c r="E528" s="1167">
        <f>IF(ISTEXT(D528),D528,(D528/D514)*E514)</f>
        <v>0</v>
      </c>
      <c r="F528" s="1149"/>
      <c r="G528" s="1147"/>
      <c r="H528" s="1148"/>
      <c r="I528" s="1148"/>
      <c r="J528" s="1148"/>
      <c r="K528" s="1148"/>
      <c r="L528" s="1148"/>
      <c r="M528" s="1148"/>
      <c r="N528" s="1148"/>
      <c r="O528" s="1148"/>
      <c r="P528" s="1148"/>
      <c r="Q528" s="1148"/>
      <c r="R528" s="453"/>
      <c r="S528" s="453"/>
      <c r="T528" s="453"/>
      <c r="U528" s="453"/>
      <c r="V528" s="453"/>
      <c r="W528" s="453"/>
      <c r="X528" s="453"/>
    </row>
    <row r="529" spans="1:24" ht="18.75">
      <c r="A529" s="1058">
        <v>5</v>
      </c>
      <c r="B529" s="1193"/>
      <c r="C529" s="1194"/>
      <c r="D529" s="1195"/>
      <c r="E529" s="1167">
        <f>IF(ISTEXT(D529),D529,(D529/D514)*E514)</f>
        <v>0</v>
      </c>
      <c r="F529" s="1149"/>
      <c r="G529" s="1147"/>
      <c r="H529" s="1148"/>
      <c r="I529" s="1148"/>
      <c r="J529" s="1148"/>
      <c r="K529" s="1148"/>
      <c r="L529" s="1148"/>
      <c r="M529" s="1148"/>
      <c r="N529" s="1148"/>
      <c r="O529" s="1148"/>
      <c r="P529" s="1148"/>
      <c r="Q529" s="1148"/>
      <c r="R529" s="453"/>
      <c r="S529" s="453"/>
      <c r="T529" s="453"/>
      <c r="U529" s="453"/>
      <c r="V529" s="453"/>
      <c r="W529" s="453"/>
      <c r="X529" s="453"/>
    </row>
    <row r="530" spans="1:24" ht="18.75">
      <c r="A530" s="1058">
        <v>5</v>
      </c>
      <c r="B530" s="1193"/>
      <c r="C530" s="1194"/>
      <c r="D530" s="1195"/>
      <c r="E530" s="1167">
        <f>IF(ISTEXT(D530),D530,(D530/D514)*E514)</f>
        <v>0</v>
      </c>
      <c r="F530" s="1149"/>
      <c r="G530" s="1147"/>
      <c r="H530" s="1148"/>
      <c r="I530" s="1148"/>
      <c r="J530" s="1148"/>
      <c r="K530" s="1148"/>
      <c r="L530" s="1148"/>
      <c r="M530" s="1148"/>
      <c r="N530" s="1148"/>
      <c r="O530" s="1148"/>
      <c r="P530" s="1148"/>
      <c r="Q530" s="1148"/>
      <c r="R530" s="453"/>
      <c r="S530" s="453"/>
      <c r="T530" s="453"/>
      <c r="U530" s="453"/>
      <c r="V530" s="453"/>
      <c r="W530" s="453"/>
      <c r="X530" s="453"/>
    </row>
    <row r="531" spans="1:24" ht="18.75">
      <c r="A531" s="1058">
        <v>5</v>
      </c>
      <c r="B531" s="1193"/>
      <c r="C531" s="1194"/>
      <c r="D531" s="1195"/>
      <c r="E531" s="1167">
        <f>IF(ISTEXT(D531),D531,(D531/D514)*E514)</f>
        <v>0</v>
      </c>
      <c r="F531" s="1146"/>
      <c r="G531" s="1147"/>
      <c r="H531" s="1148"/>
      <c r="I531" s="1148"/>
      <c r="J531" s="1148"/>
      <c r="K531" s="1148"/>
      <c r="L531" s="1148"/>
      <c r="M531" s="1148"/>
      <c r="N531" s="1148"/>
      <c r="O531" s="1148"/>
      <c r="P531" s="1148"/>
      <c r="Q531" s="1148"/>
      <c r="R531" s="453"/>
      <c r="S531" s="453"/>
      <c r="T531" s="453"/>
      <c r="U531" s="453"/>
      <c r="V531" s="453"/>
      <c r="W531" s="453"/>
      <c r="X531" s="453"/>
    </row>
    <row r="532" spans="1:24" ht="18.75">
      <c r="A532" s="1058">
        <v>5</v>
      </c>
      <c r="B532" s="1193"/>
      <c r="C532" s="1194"/>
      <c r="D532" s="1195"/>
      <c r="E532" s="1167">
        <f>IF(ISTEXT(D532),D532,(D532/D514)*E514)</f>
        <v>0</v>
      </c>
      <c r="F532" s="1146"/>
      <c r="G532" s="1147"/>
      <c r="H532" s="1148"/>
      <c r="I532" s="1148"/>
      <c r="J532" s="1148"/>
      <c r="K532" s="1148"/>
      <c r="L532" s="1148"/>
      <c r="M532" s="1148"/>
      <c r="N532" s="1148"/>
      <c r="O532" s="1148"/>
      <c r="P532" s="1148"/>
      <c r="Q532" s="1148"/>
      <c r="R532" s="453"/>
      <c r="S532" s="453"/>
      <c r="T532" s="453"/>
      <c r="U532" s="453"/>
      <c r="V532" s="453"/>
      <c r="W532" s="453"/>
      <c r="X532" s="453"/>
    </row>
    <row r="533" spans="1:24" ht="18.75">
      <c r="A533" s="1058">
        <v>5</v>
      </c>
      <c r="B533" s="1193"/>
      <c r="C533" s="1194"/>
      <c r="D533" s="1195"/>
      <c r="E533" s="1167">
        <f>IF(ISTEXT(D533),D533,(D533/D514)*E514)</f>
        <v>0</v>
      </c>
      <c r="F533" s="1149"/>
      <c r="G533" s="1147"/>
      <c r="H533" s="1148"/>
      <c r="I533" s="1148"/>
      <c r="J533" s="1148"/>
      <c r="K533" s="1148"/>
      <c r="L533" s="1148"/>
      <c r="M533" s="1148"/>
      <c r="N533" s="1148"/>
      <c r="O533" s="1148"/>
      <c r="P533" s="1148"/>
      <c r="Q533" s="1148"/>
      <c r="R533" s="453"/>
      <c r="S533" s="453"/>
      <c r="T533" s="453"/>
      <c r="U533" s="453"/>
      <c r="V533" s="453"/>
      <c r="W533" s="453"/>
      <c r="X533" s="453"/>
    </row>
    <row r="534" spans="1:24" ht="18.75">
      <c r="A534" s="1058">
        <v>5</v>
      </c>
      <c r="B534" s="1193"/>
      <c r="C534" s="1194"/>
      <c r="D534" s="1195"/>
      <c r="E534" s="1167">
        <f>IF(ISTEXT(D534),D534,(D534/D514)*E514)</f>
        <v>0</v>
      </c>
      <c r="F534" s="1146"/>
      <c r="G534" s="1147"/>
      <c r="H534" s="1148"/>
      <c r="I534" s="1148"/>
      <c r="J534" s="1148"/>
      <c r="K534" s="1148"/>
      <c r="L534" s="1148"/>
      <c r="M534" s="1148"/>
      <c r="N534" s="1148"/>
      <c r="O534" s="1148"/>
      <c r="P534" s="1148"/>
      <c r="Q534" s="1148"/>
      <c r="R534" s="453"/>
      <c r="S534" s="453"/>
      <c r="T534" s="453"/>
      <c r="U534" s="453"/>
      <c r="V534" s="453"/>
      <c r="W534" s="453"/>
      <c r="X534" s="453"/>
    </row>
    <row r="535" spans="1:24" ht="18.75">
      <c r="A535" s="1058">
        <v>5</v>
      </c>
      <c r="B535" s="1193"/>
      <c r="C535" s="1194"/>
      <c r="D535" s="1195"/>
      <c r="E535" s="1167">
        <f>IF(ISTEXT(D535),D535,(D535/D514)*E514)</f>
        <v>0</v>
      </c>
      <c r="F535" s="1146"/>
      <c r="G535" s="1147"/>
      <c r="H535" s="1148"/>
      <c r="I535" s="1148"/>
      <c r="J535" s="1148"/>
      <c r="K535" s="1148"/>
      <c r="L535" s="1148"/>
      <c r="M535" s="1148"/>
      <c r="N535" s="1148"/>
      <c r="O535" s="1148"/>
      <c r="P535" s="1148"/>
      <c r="Q535" s="1148"/>
      <c r="R535" s="453"/>
      <c r="S535" s="453"/>
      <c r="T535" s="453"/>
      <c r="U535" s="453"/>
      <c r="V535" s="453"/>
      <c r="W535" s="453"/>
      <c r="X535" s="453"/>
    </row>
    <row r="536" spans="1:24" ht="18.75">
      <c r="A536" s="1058">
        <v>5</v>
      </c>
      <c r="B536" s="1193"/>
      <c r="C536" s="1194"/>
      <c r="D536" s="1195"/>
      <c r="E536" s="1167">
        <f>IF(ISTEXT(D536),D536,(D536/D514)*E514)</f>
        <v>0</v>
      </c>
      <c r="F536" s="1146"/>
      <c r="G536" s="1147"/>
      <c r="H536" s="1148"/>
      <c r="I536" s="1148"/>
      <c r="J536" s="1148"/>
      <c r="K536" s="1148"/>
      <c r="L536" s="1148"/>
      <c r="M536" s="1148"/>
      <c r="N536" s="1148"/>
      <c r="O536" s="1148"/>
      <c r="P536" s="1148"/>
      <c r="Q536" s="1148"/>
      <c r="R536" s="453"/>
      <c r="S536" s="453"/>
      <c r="T536" s="453"/>
      <c r="U536" s="453"/>
      <c r="V536" s="453"/>
      <c r="W536" s="453"/>
      <c r="X536" s="453"/>
    </row>
    <row r="537" spans="1:24" ht="18.75">
      <c r="A537" s="1058">
        <v>5</v>
      </c>
      <c r="B537" s="1193"/>
      <c r="C537" s="1194"/>
      <c r="D537" s="1195"/>
      <c r="E537" s="1167">
        <f>IF(ISTEXT(D537),D537,(D537/D514)*E514)</f>
        <v>0</v>
      </c>
      <c r="F537" s="1146"/>
      <c r="G537" s="1147"/>
      <c r="H537" s="1148"/>
      <c r="I537" s="1148"/>
      <c r="J537" s="1148"/>
      <c r="K537" s="1148"/>
      <c r="L537" s="1148"/>
      <c r="M537" s="1148"/>
      <c r="N537" s="1148"/>
      <c r="O537" s="1148"/>
      <c r="P537" s="1148"/>
      <c r="Q537" s="1148"/>
      <c r="R537" s="453"/>
      <c r="S537" s="453"/>
      <c r="T537" s="453"/>
      <c r="U537" s="453"/>
      <c r="V537" s="453"/>
      <c r="W537" s="453"/>
      <c r="X537" s="453"/>
    </row>
    <row r="538" spans="1:24" ht="18.75">
      <c r="A538" s="1058">
        <v>5</v>
      </c>
      <c r="B538" s="1193"/>
      <c r="C538" s="1194"/>
      <c r="D538" s="1195"/>
      <c r="E538" s="1167">
        <f>IF(ISTEXT(D538),D538,(D538/D514)*E514)</f>
        <v>0</v>
      </c>
      <c r="F538" s="1146"/>
      <c r="G538" s="1147"/>
      <c r="H538" s="1148"/>
      <c r="I538" s="1148"/>
      <c r="J538" s="1148"/>
      <c r="K538" s="1148"/>
      <c r="L538" s="1148"/>
      <c r="M538" s="1148"/>
      <c r="N538" s="1148"/>
      <c r="O538" s="1148"/>
      <c r="P538" s="1148"/>
      <c r="Q538" s="1148"/>
      <c r="R538" s="453"/>
      <c r="S538" s="453"/>
      <c r="T538" s="453"/>
      <c r="U538" s="453"/>
      <c r="V538" s="453"/>
      <c r="W538" s="453"/>
      <c r="X538" s="453"/>
    </row>
    <row r="539" spans="1:24" ht="18.75">
      <c r="A539" s="1058">
        <v>5</v>
      </c>
      <c r="B539" s="1193"/>
      <c r="C539" s="1194" t="s">
        <v>294</v>
      </c>
      <c r="D539" s="1195"/>
      <c r="E539" s="1167">
        <f>IF(ISTEXT(D539),D539,(D539/D514)*E514)</f>
        <v>0</v>
      </c>
      <c r="F539" s="1146"/>
      <c r="G539" s="1147"/>
      <c r="H539" s="1148"/>
      <c r="I539" s="1148"/>
      <c r="J539" s="1148"/>
      <c r="K539" s="1148"/>
      <c r="L539" s="1148"/>
      <c r="M539" s="1148"/>
      <c r="N539" s="1148"/>
      <c r="O539" s="1148"/>
      <c r="P539" s="1148"/>
      <c r="Q539" s="1148"/>
      <c r="R539" s="453"/>
      <c r="S539" s="453"/>
      <c r="T539" s="453"/>
      <c r="U539" s="453"/>
      <c r="V539" s="453"/>
      <c r="W539" s="453"/>
      <c r="X539" s="453"/>
    </row>
    <row r="540" spans="1:24" ht="18.75">
      <c r="A540" s="1058">
        <v>5</v>
      </c>
      <c r="B540" s="1193"/>
      <c r="C540" s="1194" t="s">
        <v>9</v>
      </c>
      <c r="D540" s="1195"/>
      <c r="E540" s="1167">
        <f>IF(ISTEXT(D540),D540,(D540/D514)*E514)</f>
        <v>0</v>
      </c>
      <c r="F540" s="1149"/>
      <c r="G540" s="1147"/>
      <c r="H540" s="1148"/>
      <c r="I540" s="1148"/>
      <c r="J540" s="1148"/>
      <c r="K540" s="1148"/>
      <c r="L540" s="1148"/>
      <c r="M540" s="1148"/>
      <c r="N540" s="1148"/>
      <c r="O540" s="1148"/>
      <c r="P540" s="1148"/>
      <c r="Q540" s="1148"/>
      <c r="R540" s="453"/>
      <c r="S540" s="453"/>
      <c r="T540" s="453"/>
      <c r="U540" s="453"/>
      <c r="V540" s="453"/>
      <c r="W540" s="453"/>
      <c r="X540" s="453"/>
    </row>
    <row r="541" spans="1:24" ht="18.75">
      <c r="A541" s="1058">
        <v>5</v>
      </c>
      <c r="B541" s="1193"/>
      <c r="C541" s="1194" t="s">
        <v>86</v>
      </c>
      <c r="D541" s="1195"/>
      <c r="E541" s="1167">
        <f>IF(ISTEXT(D541),D541,(D541/D514)*E514)</f>
        <v>0</v>
      </c>
      <c r="F541" s="1146"/>
      <c r="G541" s="1147"/>
      <c r="H541" s="1148"/>
      <c r="I541" s="1148"/>
      <c r="J541" s="1148"/>
      <c r="K541" s="1148"/>
      <c r="L541" s="1148"/>
      <c r="M541" s="1148"/>
      <c r="N541" s="1148"/>
      <c r="O541" s="1148"/>
      <c r="P541" s="1148"/>
      <c r="Q541" s="1148"/>
      <c r="R541" s="453"/>
      <c r="S541" s="453"/>
      <c r="T541" s="453"/>
      <c r="U541" s="453"/>
      <c r="V541" s="453"/>
      <c r="W541" s="453"/>
      <c r="X541" s="453"/>
    </row>
    <row r="542" spans="1:24" ht="18.75">
      <c r="A542" s="1058">
        <v>5</v>
      </c>
      <c r="B542" s="1193"/>
      <c r="C542" s="1194" t="s">
        <v>84</v>
      </c>
      <c r="D542" s="1195"/>
      <c r="E542" s="1167">
        <f>IF(ISTEXT(D542),D542,(D542/D514)*E514)</f>
        <v>0</v>
      </c>
      <c r="F542" s="1146"/>
      <c r="G542" s="1147"/>
      <c r="H542" s="1148"/>
      <c r="I542" s="1148"/>
      <c r="J542" s="1148"/>
      <c r="K542" s="1148"/>
      <c r="L542" s="1148"/>
      <c r="M542" s="1148"/>
      <c r="N542" s="1148"/>
      <c r="O542" s="1148"/>
      <c r="P542" s="1148"/>
      <c r="Q542" s="1148"/>
      <c r="R542" s="453"/>
      <c r="S542" s="453"/>
      <c r="T542" s="453"/>
      <c r="U542" s="453"/>
      <c r="V542" s="453"/>
      <c r="W542" s="453"/>
      <c r="X542" s="453"/>
    </row>
    <row r="543" spans="1:24" ht="18.75">
      <c r="A543" s="1058">
        <v>5</v>
      </c>
      <c r="B543" s="1193"/>
      <c r="C543" s="1194" t="s">
        <v>915</v>
      </c>
      <c r="D543" s="1195"/>
      <c r="E543" s="1167">
        <f>IF(ISTEXT(D543),D543,(D543/D514)*E514)</f>
        <v>0</v>
      </c>
      <c r="F543" s="1146"/>
      <c r="G543" s="1147"/>
      <c r="H543" s="1148"/>
      <c r="I543" s="1137"/>
      <c r="J543" s="1137"/>
      <c r="K543" s="1137"/>
      <c r="L543" s="1137"/>
      <c r="M543" s="1137"/>
      <c r="N543" s="1137"/>
      <c r="O543" s="1137"/>
      <c r="P543" s="1137"/>
      <c r="Q543" s="1137"/>
      <c r="R543" s="453"/>
      <c r="S543" s="453"/>
      <c r="T543" s="453"/>
      <c r="U543" s="453"/>
      <c r="V543" s="453"/>
      <c r="W543" s="453"/>
      <c r="X543" s="453"/>
    </row>
    <row r="544" spans="1:24" ht="19.5" thickBot="1">
      <c r="A544" s="1142"/>
      <c r="B544" s="1143"/>
      <c r="C544" s="1144"/>
      <c r="D544" s="1145"/>
      <c r="E544" s="1131"/>
      <c r="F544" s="514"/>
      <c r="G544" s="514"/>
      <c r="H544" s="514"/>
      <c r="I544" s="514"/>
      <c r="J544" s="514"/>
      <c r="K544" s="514"/>
      <c r="L544" s="514"/>
      <c r="M544" s="514"/>
      <c r="N544" s="514"/>
      <c r="O544" s="514"/>
      <c r="P544" s="514"/>
      <c r="Q544" s="514"/>
      <c r="R544" s="514"/>
      <c r="S544" s="514"/>
      <c r="T544" s="514"/>
      <c r="U544" s="514"/>
      <c r="V544" s="514"/>
      <c r="W544" s="514"/>
      <c r="X544" s="514"/>
    </row>
    <row r="545" spans="1:24" ht="18">
      <c r="A545" s="1154"/>
      <c r="B545" s="1155"/>
      <c r="C545" s="1156"/>
      <c r="D545" s="1156"/>
      <c r="E545" s="1156"/>
      <c r="F545" s="1157"/>
      <c r="G545" s="1158"/>
      <c r="H545" s="547"/>
      <c r="I545" s="547"/>
      <c r="J545" s="547"/>
      <c r="K545" s="547"/>
      <c r="L545" s="547"/>
      <c r="M545" s="547"/>
      <c r="N545" s="547"/>
      <c r="O545" s="547"/>
      <c r="P545" s="547"/>
      <c r="Q545" s="547"/>
      <c r="R545" s="547"/>
      <c r="S545" s="547"/>
      <c r="T545" s="547"/>
      <c r="U545" s="547"/>
      <c r="V545" s="547"/>
      <c r="W545" s="547"/>
      <c r="X545" s="547"/>
    </row>
    <row r="546" spans="1:24" ht="18.75" thickBot="1">
      <c r="A546" s="1154"/>
      <c r="B546" s="548"/>
      <c r="C546" s="548"/>
      <c r="D546" s="548"/>
      <c r="E546" s="548"/>
      <c r="F546" s="1159"/>
      <c r="G546" s="1159"/>
      <c r="H546" s="1159"/>
      <c r="I546" s="1159"/>
      <c r="J546" s="1159"/>
      <c r="K546" s="1159"/>
      <c r="L546" s="1159"/>
      <c r="M546" s="1159"/>
      <c r="N546" s="1160"/>
      <c r="O546" s="1160"/>
      <c r="P546" s="1160"/>
      <c r="Q546" s="1160"/>
      <c r="R546" s="1160"/>
      <c r="S546" s="1160"/>
      <c r="T546" s="1160"/>
      <c r="U546" s="1160"/>
      <c r="V546" s="1160"/>
      <c r="W546" s="1160"/>
      <c r="X546" s="1160"/>
    </row>
    <row r="547" spans="1:24" ht="18">
      <c r="A547" s="1111">
        <f>ROW()</f>
        <v>547</v>
      </c>
      <c r="B547" s="1196" t="s">
        <v>940</v>
      </c>
      <c r="C547" s="1197" t="s">
        <v>162</v>
      </c>
      <c r="D547" s="1197" t="s">
        <v>162</v>
      </c>
      <c r="E547" s="1114" t="s">
        <v>178</v>
      </c>
      <c r="F547" s="1115" t="s">
        <v>917</v>
      </c>
      <c r="G547" s="1115"/>
      <c r="H547" s="1115"/>
      <c r="I547" s="1115"/>
      <c r="J547" s="1115"/>
      <c r="K547" s="1116"/>
      <c r="L547" s="1117"/>
      <c r="M547" s="1117"/>
      <c r="N547" s="1118"/>
      <c r="O547" s="1119" t="s">
        <v>918</v>
      </c>
      <c r="P547" s="1118"/>
      <c r="Q547" s="1118"/>
      <c r="R547" s="1118"/>
      <c r="S547" s="1118"/>
      <c r="T547" s="1118"/>
      <c r="U547" s="1118"/>
      <c r="V547" s="1118"/>
      <c r="W547" s="1118"/>
      <c r="X547" s="1118"/>
    </row>
    <row r="548" spans="1:24" ht="20.25" customHeight="1">
      <c r="A548" s="1198"/>
      <c r="B548" s="2558" t="s">
        <v>919</v>
      </c>
      <c r="C548" s="2527" t="s">
        <v>436</v>
      </c>
      <c r="D548" s="2528">
        <v>1</v>
      </c>
      <c r="E548" s="2529">
        <v>10</v>
      </c>
      <c r="F548" s="1122" t="s">
        <v>163</v>
      </c>
      <c r="G548" s="1231" t="s">
        <v>984</v>
      </c>
      <c r="H548" s="1124"/>
      <c r="I548" s="1124"/>
      <c r="J548" s="1124"/>
      <c r="K548" s="1124"/>
      <c r="L548" s="1125"/>
      <c r="M548" s="1126"/>
      <c r="N548" s="1126"/>
      <c r="O548" s="1126"/>
      <c r="P548" s="1126"/>
      <c r="Q548" s="1126"/>
      <c r="R548" s="1126"/>
      <c r="S548" s="1126"/>
      <c r="T548" s="1126"/>
      <c r="U548" s="1126"/>
      <c r="V548" s="1126"/>
      <c r="W548" s="1126"/>
      <c r="X548" s="1126"/>
    </row>
    <row r="549" spans="1:24" ht="18.75" customHeight="1">
      <c r="A549" s="1198"/>
      <c r="B549" s="2558"/>
      <c r="C549" s="2527"/>
      <c r="D549" s="2528"/>
      <c r="E549" s="2529"/>
      <c r="F549" s="1127"/>
      <c r="G549" s="1127"/>
      <c r="H549" s="1127"/>
      <c r="I549" s="1127"/>
      <c r="J549" s="1127"/>
      <c r="K549" s="1127"/>
      <c r="L549" s="1126"/>
      <c r="M549" s="1126"/>
      <c r="N549" s="1126"/>
      <c r="O549" s="1126"/>
      <c r="P549" s="1126"/>
      <c r="Q549" s="1126"/>
      <c r="R549" s="72"/>
      <c r="S549" s="72"/>
      <c r="T549" s="72"/>
      <c r="U549" s="72"/>
      <c r="V549" s="72"/>
      <c r="W549" s="72"/>
      <c r="X549" s="72"/>
    </row>
    <row r="550" spans="1:24" ht="18.75">
      <c r="A550" s="1198"/>
      <c r="B550" s="1199" t="s">
        <v>920</v>
      </c>
      <c r="C550" s="1200"/>
      <c r="D550" s="1201"/>
      <c r="E550" s="1167"/>
      <c r="F550" s="1132" t="s">
        <v>921</v>
      </c>
      <c r="G550" s="1133"/>
      <c r="H550" s="1133"/>
      <c r="I550" s="1134"/>
      <c r="J550" s="1135"/>
      <c r="K550" s="1136" t="s">
        <v>922</v>
      </c>
      <c r="L550" s="1137"/>
      <c r="M550" s="1137"/>
      <c r="N550" s="1137"/>
      <c r="O550" s="1138" t="s">
        <v>923</v>
      </c>
      <c r="P550" s="1126"/>
      <c r="Q550" s="1126"/>
      <c r="R550" s="453"/>
      <c r="S550" s="453"/>
      <c r="T550" s="453"/>
      <c r="U550" s="453"/>
      <c r="V550" s="453"/>
      <c r="W550" s="453"/>
      <c r="X550" s="453"/>
    </row>
    <row r="551" spans="1:24" ht="18.75">
      <c r="A551" s="1202"/>
      <c r="B551" s="2573" t="s">
        <v>910</v>
      </c>
      <c r="C551" s="2575" t="s">
        <v>171</v>
      </c>
      <c r="D551" s="2577" t="s">
        <v>911</v>
      </c>
      <c r="E551" s="1167"/>
      <c r="F551" s="1139"/>
      <c r="G551" s="1140"/>
      <c r="H551" s="1140"/>
      <c r="I551" s="1141"/>
      <c r="J551" s="1141"/>
      <c r="K551" s="1140"/>
      <c r="L551" s="1126"/>
      <c r="M551" s="1126"/>
      <c r="N551" s="1126"/>
      <c r="O551" s="1126"/>
      <c r="P551" s="1126"/>
      <c r="Q551" s="1126"/>
      <c r="R551" s="453"/>
      <c r="S551" s="453"/>
      <c r="T551" s="453"/>
      <c r="U551" s="453"/>
      <c r="V551" s="453"/>
      <c r="W551" s="453"/>
      <c r="X551" s="453"/>
    </row>
    <row r="552" spans="1:24" ht="18.75">
      <c r="A552" s="1202"/>
      <c r="B552" s="2574"/>
      <c r="C552" s="2576"/>
      <c r="D552" s="2578"/>
      <c r="E552" s="1167"/>
      <c r="F552" s="1139"/>
      <c r="G552" s="1140"/>
      <c r="H552" s="1140"/>
      <c r="I552" s="1141"/>
      <c r="J552" s="1141"/>
      <c r="K552" s="1140"/>
      <c r="L552" s="1126"/>
      <c r="M552" s="1126"/>
      <c r="N552" s="1126"/>
      <c r="O552" s="1126"/>
      <c r="P552" s="1126"/>
      <c r="Q552" s="1126"/>
      <c r="R552" s="453"/>
      <c r="S552" s="453"/>
      <c r="T552" s="453"/>
      <c r="U552" s="453"/>
      <c r="V552" s="453"/>
      <c r="W552" s="453"/>
      <c r="X552" s="453"/>
    </row>
    <row r="553" spans="1:24" ht="18.75">
      <c r="A553" s="1142"/>
      <c r="B553" s="1143"/>
      <c r="C553" s="1144"/>
      <c r="D553" s="1145"/>
      <c r="E553" s="1167"/>
      <c r="F553" s="1146"/>
      <c r="G553" s="1147"/>
      <c r="H553" s="1148"/>
      <c r="I553" s="1137"/>
      <c r="J553" s="1137"/>
      <c r="K553" s="1137"/>
      <c r="L553" s="1137"/>
      <c r="M553" s="1137"/>
      <c r="N553" s="1137"/>
      <c r="O553" s="1137"/>
      <c r="P553" s="1137"/>
      <c r="Q553" s="1137"/>
      <c r="R553" s="453"/>
      <c r="S553" s="453"/>
      <c r="T553" s="453"/>
      <c r="U553" s="453"/>
      <c r="V553" s="453"/>
      <c r="W553" s="453"/>
      <c r="X553" s="453"/>
    </row>
    <row r="554" spans="1:24" ht="18.75">
      <c r="A554" s="1058">
        <v>6</v>
      </c>
      <c r="B554" s="1203" t="s">
        <v>25</v>
      </c>
      <c r="C554" s="1204" t="s">
        <v>9</v>
      </c>
      <c r="D554" s="1205">
        <v>0.25</v>
      </c>
      <c r="E554" s="1167">
        <f>IF(ISTEXT(D554),D554,(D554/D548)*E548)</f>
        <v>2.5</v>
      </c>
      <c r="F554" s="1149" t="s">
        <v>327</v>
      </c>
      <c r="G554" s="1147" t="s">
        <v>186</v>
      </c>
      <c r="H554" s="1148"/>
      <c r="I554" s="1140"/>
      <c r="J554" s="1140"/>
      <c r="K554" s="1140"/>
      <c r="L554" s="1126"/>
      <c r="M554" s="1126"/>
      <c r="N554" s="1126"/>
      <c r="O554" s="1126"/>
      <c r="P554" s="1126"/>
      <c r="Q554" s="1126"/>
      <c r="R554" s="453"/>
      <c r="S554" s="453"/>
      <c r="T554" s="453"/>
      <c r="U554" s="453"/>
      <c r="V554" s="453"/>
      <c r="W554" s="453"/>
      <c r="X554" s="453"/>
    </row>
    <row r="555" spans="1:24" ht="18.75">
      <c r="A555" s="1058">
        <v>6</v>
      </c>
      <c r="B555" s="1203"/>
      <c r="C555" s="1204"/>
      <c r="D555" s="1205"/>
      <c r="E555" s="1167">
        <f>IF(ISTEXT(D555),D555,(D555/D548)*E548)</f>
        <v>0</v>
      </c>
      <c r="F555" s="1146">
        <v>1.1000000000000001</v>
      </c>
      <c r="G555" s="1147"/>
      <c r="H555" s="1148"/>
      <c r="I555" s="1148"/>
      <c r="J555" s="1148"/>
      <c r="K555" s="1148"/>
      <c r="L555" s="1148"/>
      <c r="M555" s="1148"/>
      <c r="N555" s="1148"/>
      <c r="O555" s="1148"/>
      <c r="P555" s="1148"/>
      <c r="Q555" s="1148"/>
      <c r="R555" s="453"/>
      <c r="S555" s="453"/>
      <c r="T555" s="453"/>
      <c r="U555" s="453"/>
      <c r="V555" s="453"/>
      <c r="W555" s="453"/>
      <c r="X555" s="453"/>
    </row>
    <row r="556" spans="1:24" ht="18.75">
      <c r="A556" s="1058">
        <v>6</v>
      </c>
      <c r="B556" s="1203"/>
      <c r="C556" s="1204"/>
      <c r="D556" s="1205"/>
      <c r="E556" s="1167">
        <f>IF(ISTEXT(D556),D556,(D556/D548)*E548)</f>
        <v>0</v>
      </c>
      <c r="F556" s="1146">
        <v>1.2</v>
      </c>
      <c r="G556" s="1147"/>
      <c r="H556" s="1148"/>
      <c r="I556" s="1148"/>
      <c r="J556" s="1148"/>
      <c r="K556" s="1148"/>
      <c r="L556" s="1148"/>
      <c r="M556" s="1148"/>
      <c r="N556" s="1148"/>
      <c r="O556" s="1148"/>
      <c r="P556" s="1148"/>
      <c r="Q556" s="1148"/>
      <c r="R556" s="453"/>
      <c r="S556" s="453"/>
      <c r="T556" s="453"/>
      <c r="U556" s="453"/>
      <c r="V556" s="453"/>
      <c r="W556" s="453"/>
      <c r="X556" s="453"/>
    </row>
    <row r="557" spans="1:24" ht="18.75">
      <c r="A557" s="1058">
        <v>6</v>
      </c>
      <c r="B557" s="1203"/>
      <c r="C557" s="1204"/>
      <c r="D557" s="1205"/>
      <c r="E557" s="1167">
        <f>IF(ISTEXT(D557),D557,(D557/D548)*E548)</f>
        <v>0</v>
      </c>
      <c r="F557" s="1149" t="s">
        <v>328</v>
      </c>
      <c r="G557" s="1147" t="s">
        <v>187</v>
      </c>
      <c r="H557" s="1148"/>
      <c r="I557" s="1148"/>
      <c r="J557" s="1148"/>
      <c r="K557" s="1148"/>
      <c r="L557" s="1148"/>
      <c r="M557" s="1148"/>
      <c r="N557" s="1148"/>
      <c r="O557" s="1148"/>
      <c r="P557" s="1148"/>
      <c r="Q557" s="1148"/>
      <c r="R557" s="453"/>
      <c r="S557" s="453"/>
      <c r="T557" s="453"/>
      <c r="U557" s="453"/>
      <c r="V557" s="453"/>
      <c r="W557" s="453"/>
      <c r="X557" s="453"/>
    </row>
    <row r="558" spans="1:24" ht="18.75">
      <c r="A558" s="1058">
        <v>6</v>
      </c>
      <c r="B558" s="1203"/>
      <c r="C558" s="1204"/>
      <c r="D558" s="1205"/>
      <c r="E558" s="1167">
        <f>IF(ISTEXT(D558),D558,(D558/D548)*E548)</f>
        <v>0</v>
      </c>
      <c r="F558" s="1146">
        <v>2.1</v>
      </c>
      <c r="G558" s="1147"/>
      <c r="H558" s="1148"/>
      <c r="I558" s="1148"/>
      <c r="J558" s="1148"/>
      <c r="K558" s="1148"/>
      <c r="L558" s="1148"/>
      <c r="M558" s="1148"/>
      <c r="N558" s="1148"/>
      <c r="O558" s="1148"/>
      <c r="P558" s="1148"/>
      <c r="Q558" s="1148"/>
      <c r="R558" s="453"/>
      <c r="S558" s="453"/>
      <c r="T558" s="453"/>
      <c r="U558" s="453"/>
      <c r="V558" s="453"/>
      <c r="W558" s="453"/>
      <c r="X558" s="453"/>
    </row>
    <row r="559" spans="1:24" ht="18.75">
      <c r="A559" s="1058">
        <v>6</v>
      </c>
      <c r="B559" s="1203"/>
      <c r="C559" s="1204"/>
      <c r="D559" s="1205"/>
      <c r="E559" s="1167">
        <f>IF(ISTEXT(D559),D559,(D559/D548)*E548)</f>
        <v>0</v>
      </c>
      <c r="F559" s="1146">
        <v>2.2000000000000002</v>
      </c>
      <c r="G559" s="1147"/>
      <c r="H559" s="1148"/>
      <c r="I559" s="1148"/>
      <c r="J559" s="1148"/>
      <c r="K559" s="1148"/>
      <c r="L559" s="1148"/>
      <c r="M559" s="1148"/>
      <c r="N559" s="1148"/>
      <c r="O559" s="1148"/>
      <c r="P559" s="1148"/>
      <c r="Q559" s="1148"/>
      <c r="R559" s="453"/>
      <c r="S559" s="453"/>
      <c r="T559" s="453"/>
      <c r="U559" s="453"/>
      <c r="V559" s="453"/>
      <c r="W559" s="453"/>
      <c r="X559" s="453"/>
    </row>
    <row r="560" spans="1:24" ht="18.75">
      <c r="A560" s="1058">
        <v>6</v>
      </c>
      <c r="B560" s="1203"/>
      <c r="C560" s="1204"/>
      <c r="D560" s="1205"/>
      <c r="E560" s="1167">
        <f>IF(ISTEXT(D560),D560,(D560/D548)*E548)</f>
        <v>0</v>
      </c>
      <c r="F560" s="1146" t="s">
        <v>1516</v>
      </c>
      <c r="G560" s="1147"/>
      <c r="H560" s="1148"/>
      <c r="I560" s="1148"/>
      <c r="J560" s="1148"/>
      <c r="K560" s="1148"/>
      <c r="L560" s="1148"/>
      <c r="M560" s="1148"/>
      <c r="N560" s="1148"/>
      <c r="O560" s="1148"/>
      <c r="P560" s="1148"/>
      <c r="Q560" s="1148"/>
      <c r="R560" s="453"/>
      <c r="S560" s="453"/>
      <c r="T560" s="453"/>
      <c r="U560" s="453"/>
      <c r="V560" s="453"/>
      <c r="W560" s="453"/>
      <c r="X560" s="453"/>
    </row>
    <row r="561" spans="1:24" ht="18.75">
      <c r="A561" s="1058">
        <v>6</v>
      </c>
      <c r="B561" s="1203"/>
      <c r="C561" s="1204"/>
      <c r="D561" s="1205"/>
      <c r="E561" s="1167">
        <f>IF(ISTEXT(D561),D561,(D561/D548)*E548)</f>
        <v>0</v>
      </c>
      <c r="F561" s="1146"/>
      <c r="G561" s="1147"/>
      <c r="H561" s="1148"/>
      <c r="I561" s="1148"/>
      <c r="J561" s="1148"/>
      <c r="K561" s="1148"/>
      <c r="L561" s="1148"/>
      <c r="M561" s="1148"/>
      <c r="N561" s="1148"/>
      <c r="O561" s="1148"/>
      <c r="P561" s="1148"/>
      <c r="Q561" s="1148"/>
      <c r="R561" s="453"/>
      <c r="S561" s="453"/>
      <c r="T561" s="453"/>
      <c r="U561" s="453"/>
      <c r="V561" s="453"/>
      <c r="W561" s="453"/>
      <c r="X561" s="453"/>
    </row>
    <row r="562" spans="1:24" ht="18.75">
      <c r="A562" s="1058">
        <v>6</v>
      </c>
      <c r="B562" s="1203"/>
      <c r="C562" s="1204"/>
      <c r="D562" s="1205"/>
      <c r="E562" s="1167">
        <f>IF(ISTEXT(D562),D562,(D562/D548)*E548)</f>
        <v>0</v>
      </c>
      <c r="F562" s="1149"/>
      <c r="G562" s="1147"/>
      <c r="H562" s="1148"/>
      <c r="I562" s="1148"/>
      <c r="J562" s="1148"/>
      <c r="K562" s="1148"/>
      <c r="L562" s="1148"/>
      <c r="M562" s="1148"/>
      <c r="N562" s="1148"/>
      <c r="O562" s="1148"/>
      <c r="P562" s="1148"/>
      <c r="Q562" s="1148"/>
      <c r="R562" s="453"/>
      <c r="S562" s="453"/>
      <c r="T562" s="453"/>
      <c r="U562" s="453"/>
      <c r="V562" s="453"/>
      <c r="W562" s="453"/>
      <c r="X562" s="453"/>
    </row>
    <row r="563" spans="1:24" ht="18.75">
      <c r="A563" s="1058">
        <v>6</v>
      </c>
      <c r="B563" s="1203"/>
      <c r="C563" s="1204"/>
      <c r="D563" s="1205"/>
      <c r="E563" s="1167">
        <f>IF(ISTEXT(D563),D563,(D563/D548)*E548)</f>
        <v>0</v>
      </c>
      <c r="F563" s="1149"/>
      <c r="G563" s="1147"/>
      <c r="H563" s="1148"/>
      <c r="I563" s="1148"/>
      <c r="J563" s="1148"/>
      <c r="K563" s="1148"/>
      <c r="L563" s="1148"/>
      <c r="M563" s="1148"/>
      <c r="N563" s="1148"/>
      <c r="O563" s="1148"/>
      <c r="P563" s="1148"/>
      <c r="Q563" s="1148"/>
      <c r="R563" s="453"/>
      <c r="S563" s="453"/>
      <c r="T563" s="453"/>
      <c r="U563" s="453"/>
      <c r="V563" s="453"/>
      <c r="W563" s="453"/>
      <c r="X563" s="453"/>
    </row>
    <row r="564" spans="1:24" ht="18.75">
      <c r="A564" s="1058">
        <v>6</v>
      </c>
      <c r="B564" s="1203"/>
      <c r="C564" s="1204"/>
      <c r="D564" s="1205"/>
      <c r="E564" s="1167">
        <f>IF(ISTEXT(D564),D564,(D564/D548)*E548)</f>
        <v>0</v>
      </c>
      <c r="F564" s="1149"/>
      <c r="G564" s="1147"/>
      <c r="H564" s="1148"/>
      <c r="I564" s="1148"/>
      <c r="J564" s="1148"/>
      <c r="K564" s="1148"/>
      <c r="L564" s="1148"/>
      <c r="M564" s="1148"/>
      <c r="N564" s="1148"/>
      <c r="O564" s="1148"/>
      <c r="P564" s="1148"/>
      <c r="Q564" s="1148"/>
      <c r="R564" s="453"/>
      <c r="S564" s="453"/>
      <c r="T564" s="453"/>
      <c r="U564" s="453"/>
      <c r="V564" s="453"/>
      <c r="W564" s="453"/>
      <c r="X564" s="453"/>
    </row>
    <row r="565" spans="1:24" ht="18.75">
      <c r="A565" s="1058">
        <v>6</v>
      </c>
      <c r="B565" s="1203"/>
      <c r="C565" s="1204"/>
      <c r="D565" s="1205"/>
      <c r="E565" s="1167">
        <f>IF(ISTEXT(D565),D565,(D565/D548)*E548)</f>
        <v>0</v>
      </c>
      <c r="F565" s="1146"/>
      <c r="G565" s="1147"/>
      <c r="H565" s="1148"/>
      <c r="I565" s="1148"/>
      <c r="J565" s="1148"/>
      <c r="K565" s="1148"/>
      <c r="L565" s="1148"/>
      <c r="M565" s="1148"/>
      <c r="N565" s="1148"/>
      <c r="O565" s="1148"/>
      <c r="P565" s="1148"/>
      <c r="Q565" s="1148"/>
      <c r="R565" s="453"/>
      <c r="S565" s="453"/>
      <c r="T565" s="453"/>
      <c r="U565" s="453"/>
      <c r="V565" s="453"/>
      <c r="W565" s="453"/>
      <c r="X565" s="453"/>
    </row>
    <row r="566" spans="1:24" ht="18.75">
      <c r="A566" s="1058">
        <v>6</v>
      </c>
      <c r="B566" s="1203"/>
      <c r="C566" s="1204"/>
      <c r="D566" s="1205"/>
      <c r="E566" s="1167">
        <f>IF(ISTEXT(D566),D566,(D566/D548)*E548)</f>
        <v>0</v>
      </c>
      <c r="F566" s="1146"/>
      <c r="G566" s="1147"/>
      <c r="H566" s="1148"/>
      <c r="I566" s="1148"/>
      <c r="J566" s="1148"/>
      <c r="K566" s="1148"/>
      <c r="L566" s="1148"/>
      <c r="M566" s="1148"/>
      <c r="N566" s="1148"/>
      <c r="O566" s="1148"/>
      <c r="P566" s="1148"/>
      <c r="Q566" s="1148"/>
      <c r="R566" s="453"/>
      <c r="S566" s="453"/>
      <c r="T566" s="453"/>
      <c r="U566" s="453"/>
      <c r="V566" s="453"/>
      <c r="W566" s="453"/>
      <c r="X566" s="453"/>
    </row>
    <row r="567" spans="1:24" ht="18.75">
      <c r="A567" s="1058">
        <v>6</v>
      </c>
      <c r="B567" s="1203"/>
      <c r="C567" s="1204"/>
      <c r="D567" s="1205"/>
      <c r="E567" s="1167">
        <f>IF(ISTEXT(D567),D567,(D567/D548)*E548)</f>
        <v>0</v>
      </c>
      <c r="F567" s="1149"/>
      <c r="G567" s="1147"/>
      <c r="H567" s="1148"/>
      <c r="I567" s="1148"/>
      <c r="J567" s="1148"/>
      <c r="K567" s="1148"/>
      <c r="L567" s="1148"/>
      <c r="M567" s="1148"/>
      <c r="N567" s="1148"/>
      <c r="O567" s="1148"/>
      <c r="P567" s="1148"/>
      <c r="Q567" s="1148"/>
      <c r="R567" s="453"/>
      <c r="S567" s="453"/>
      <c r="T567" s="453"/>
      <c r="U567" s="453"/>
      <c r="V567" s="453"/>
      <c r="W567" s="453"/>
      <c r="X567" s="453"/>
    </row>
    <row r="568" spans="1:24" ht="18.75">
      <c r="A568" s="1058">
        <v>6</v>
      </c>
      <c r="B568" s="1203"/>
      <c r="C568" s="1204"/>
      <c r="D568" s="1205"/>
      <c r="E568" s="1167">
        <f>IF(ISTEXT(D568),D568,(D568/D548)*E548)</f>
        <v>0</v>
      </c>
      <c r="F568" s="1146"/>
      <c r="G568" s="1147"/>
      <c r="H568" s="1148"/>
      <c r="I568" s="1148"/>
      <c r="J568" s="1148"/>
      <c r="K568" s="1148"/>
      <c r="L568" s="1148"/>
      <c r="M568" s="1148"/>
      <c r="N568" s="1148"/>
      <c r="O568" s="1148"/>
      <c r="P568" s="1148"/>
      <c r="Q568" s="1148"/>
      <c r="R568" s="453"/>
      <c r="S568" s="453"/>
      <c r="T568" s="453"/>
      <c r="U568" s="453"/>
      <c r="V568" s="453"/>
      <c r="W568" s="453"/>
      <c r="X568" s="453"/>
    </row>
    <row r="569" spans="1:24" ht="18.75">
      <c r="A569" s="1058">
        <v>6</v>
      </c>
      <c r="B569" s="1203"/>
      <c r="C569" s="1204"/>
      <c r="D569" s="1205"/>
      <c r="E569" s="1167">
        <f>IF(ISTEXT(D569),D569,(D569/D548)*E548)</f>
        <v>0</v>
      </c>
      <c r="F569" s="1146"/>
      <c r="G569" s="1147"/>
      <c r="H569" s="1148"/>
      <c r="I569" s="1148"/>
      <c r="J569" s="1148"/>
      <c r="K569" s="1148"/>
      <c r="L569" s="1148"/>
      <c r="M569" s="1148"/>
      <c r="N569" s="1148"/>
      <c r="O569" s="1148"/>
      <c r="P569" s="1148"/>
      <c r="Q569" s="1148"/>
      <c r="R569" s="453"/>
      <c r="S569" s="453"/>
      <c r="T569" s="453"/>
      <c r="U569" s="453"/>
      <c r="V569" s="453"/>
      <c r="W569" s="453"/>
      <c r="X569" s="453"/>
    </row>
    <row r="570" spans="1:24" ht="18.75">
      <c r="A570" s="1058">
        <v>6</v>
      </c>
      <c r="B570" s="1203"/>
      <c r="C570" s="1204"/>
      <c r="D570" s="1205"/>
      <c r="E570" s="1167">
        <f>IF(ISTEXT(D570),D570,(D570/D548)*E548)</f>
        <v>0</v>
      </c>
      <c r="F570" s="1146"/>
      <c r="G570" s="1147"/>
      <c r="H570" s="1148"/>
      <c r="I570" s="1148"/>
      <c r="J570" s="1148"/>
      <c r="K570" s="1148"/>
      <c r="L570" s="1148"/>
      <c r="M570" s="1148"/>
      <c r="N570" s="1148"/>
      <c r="O570" s="1148"/>
      <c r="P570" s="1148"/>
      <c r="Q570" s="1148"/>
      <c r="R570" s="453"/>
      <c r="S570" s="453"/>
      <c r="T570" s="453"/>
      <c r="U570" s="453"/>
      <c r="V570" s="453"/>
      <c r="W570" s="453"/>
      <c r="X570" s="453"/>
    </row>
    <row r="571" spans="1:24" ht="18.75">
      <c r="A571" s="1058">
        <v>6</v>
      </c>
      <c r="B571" s="1203"/>
      <c r="C571" s="1204"/>
      <c r="D571" s="1205"/>
      <c r="E571" s="1167">
        <f>IF(ISTEXT(D571),D571,(D571/D548)*E548)</f>
        <v>0</v>
      </c>
      <c r="F571" s="1146"/>
      <c r="G571" s="1147"/>
      <c r="H571" s="1148"/>
      <c r="I571" s="1148"/>
      <c r="J571" s="1148"/>
      <c r="K571" s="1148"/>
      <c r="L571" s="1148"/>
      <c r="M571" s="1148"/>
      <c r="N571" s="1148"/>
      <c r="O571" s="1148"/>
      <c r="P571" s="1148"/>
      <c r="Q571" s="1148"/>
      <c r="R571" s="453"/>
      <c r="S571" s="453"/>
      <c r="T571" s="453"/>
      <c r="U571" s="453"/>
      <c r="V571" s="453"/>
      <c r="W571" s="453"/>
      <c r="X571" s="453"/>
    </row>
    <row r="572" spans="1:24" ht="18.75">
      <c r="A572" s="1058">
        <v>6</v>
      </c>
      <c r="B572" s="1203"/>
      <c r="C572" s="1204"/>
      <c r="D572" s="1205"/>
      <c r="E572" s="1167">
        <f>IF(ISTEXT(D572),D572,(D572/D548)*E548)</f>
        <v>0</v>
      </c>
      <c r="F572" s="1146"/>
      <c r="G572" s="1147"/>
      <c r="H572" s="1148"/>
      <c r="I572" s="1148"/>
      <c r="J572" s="1148"/>
      <c r="K572" s="1148"/>
      <c r="L572" s="1148"/>
      <c r="M572" s="1148"/>
      <c r="N572" s="1148"/>
      <c r="O572" s="1148"/>
      <c r="P572" s="1148"/>
      <c r="Q572" s="1148"/>
      <c r="R572" s="453"/>
      <c r="S572" s="453"/>
      <c r="T572" s="453"/>
      <c r="U572" s="453"/>
      <c r="V572" s="453"/>
      <c r="W572" s="453"/>
      <c r="X572" s="453"/>
    </row>
    <row r="573" spans="1:24" ht="18.75">
      <c r="A573" s="1058">
        <v>6</v>
      </c>
      <c r="B573" s="1203"/>
      <c r="C573" s="1204" t="s">
        <v>294</v>
      </c>
      <c r="D573" s="1205"/>
      <c r="E573" s="1167">
        <f>IF(ISTEXT(D573),D573,(D573/D548)*E548)</f>
        <v>0</v>
      </c>
      <c r="F573" s="1146"/>
      <c r="G573" s="1147"/>
      <c r="H573" s="1148"/>
      <c r="I573" s="1148"/>
      <c r="J573" s="1148"/>
      <c r="K573" s="1148"/>
      <c r="L573" s="1148"/>
      <c r="M573" s="1148"/>
      <c r="N573" s="1148"/>
      <c r="O573" s="1148"/>
      <c r="P573" s="1148"/>
      <c r="Q573" s="1148"/>
      <c r="R573" s="453"/>
      <c r="S573" s="453"/>
      <c r="T573" s="453"/>
      <c r="U573" s="453"/>
      <c r="V573" s="453"/>
      <c r="W573" s="453"/>
      <c r="X573" s="453"/>
    </row>
    <row r="574" spans="1:24" ht="18.75">
      <c r="A574" s="1058">
        <v>6</v>
      </c>
      <c r="B574" s="1203"/>
      <c r="C574" s="1204" t="s">
        <v>9</v>
      </c>
      <c r="D574" s="1205"/>
      <c r="E574" s="1167">
        <f>IF(ISTEXT(D574),D574,(D574/D548)*E548)</f>
        <v>0</v>
      </c>
      <c r="F574" s="1149"/>
      <c r="G574" s="1147"/>
      <c r="H574" s="1148"/>
      <c r="I574" s="1148"/>
      <c r="J574" s="1148"/>
      <c r="K574" s="1148"/>
      <c r="L574" s="1148"/>
      <c r="M574" s="1148"/>
      <c r="N574" s="1148"/>
      <c r="O574" s="1148"/>
      <c r="P574" s="1148"/>
      <c r="Q574" s="1148"/>
      <c r="R574" s="453"/>
      <c r="S574" s="453"/>
      <c r="T574" s="453"/>
      <c r="U574" s="453"/>
      <c r="V574" s="453"/>
      <c r="W574" s="453"/>
      <c r="X574" s="453"/>
    </row>
    <row r="575" spans="1:24" ht="18.75">
      <c r="A575" s="1058">
        <v>6</v>
      </c>
      <c r="B575" s="1203"/>
      <c r="C575" s="1204" t="s">
        <v>86</v>
      </c>
      <c r="D575" s="1205"/>
      <c r="E575" s="1167">
        <f>IF(ISTEXT(D575),D575,(D575/D548)*E548)</f>
        <v>0</v>
      </c>
      <c r="F575" s="1146"/>
      <c r="G575" s="1147"/>
      <c r="H575" s="1148"/>
      <c r="I575" s="1148"/>
      <c r="J575" s="1148"/>
      <c r="K575" s="1148"/>
      <c r="L575" s="1148"/>
      <c r="M575" s="1148"/>
      <c r="N575" s="1148"/>
      <c r="O575" s="1148"/>
      <c r="P575" s="1148"/>
      <c r="Q575" s="1148"/>
      <c r="R575" s="453"/>
      <c r="S575" s="453"/>
      <c r="T575" s="453"/>
      <c r="U575" s="453"/>
      <c r="V575" s="453"/>
      <c r="W575" s="453"/>
      <c r="X575" s="453"/>
    </row>
    <row r="576" spans="1:24" ht="18.75">
      <c r="A576" s="1058">
        <v>6</v>
      </c>
      <c r="B576" s="1203"/>
      <c r="C576" s="1204" t="s">
        <v>84</v>
      </c>
      <c r="D576" s="1205"/>
      <c r="E576" s="1167">
        <f>IF(ISTEXT(D576),D576,(D576/D548)*E548)</f>
        <v>0</v>
      </c>
      <c r="F576" s="1146"/>
      <c r="G576" s="1147"/>
      <c r="H576" s="1148"/>
      <c r="I576" s="1148"/>
      <c r="J576" s="1148"/>
      <c r="K576" s="1148"/>
      <c r="L576" s="1148"/>
      <c r="M576" s="1148"/>
      <c r="N576" s="1148"/>
      <c r="O576" s="1148"/>
      <c r="P576" s="1148"/>
      <c r="Q576" s="1148"/>
      <c r="R576" s="453"/>
      <c r="S576" s="453"/>
      <c r="T576" s="453"/>
      <c r="U576" s="453"/>
      <c r="V576" s="453"/>
      <c r="W576" s="453"/>
      <c r="X576" s="453"/>
    </row>
    <row r="577" spans="1:24" ht="18.75">
      <c r="A577" s="1058">
        <v>6</v>
      </c>
      <c r="B577" s="1203"/>
      <c r="C577" s="1204" t="s">
        <v>915</v>
      </c>
      <c r="D577" s="1205"/>
      <c r="E577" s="1167">
        <f>IF(ISTEXT(D577),D577,(D577/D548)*E548)</f>
        <v>0</v>
      </c>
      <c r="F577" s="1146"/>
      <c r="G577" s="1147"/>
      <c r="H577" s="1148"/>
      <c r="I577" s="1137"/>
      <c r="J577" s="1137"/>
      <c r="K577" s="1137"/>
      <c r="L577" s="1137"/>
      <c r="M577" s="1137"/>
      <c r="N577" s="1137"/>
      <c r="O577" s="1137"/>
      <c r="P577" s="1137"/>
      <c r="Q577" s="1137"/>
      <c r="R577" s="453"/>
      <c r="S577" s="453"/>
      <c r="T577" s="453"/>
      <c r="U577" s="453"/>
      <c r="V577" s="453"/>
      <c r="W577" s="453"/>
      <c r="X577" s="453"/>
    </row>
    <row r="578" spans="1:24" ht="19.5" thickBot="1">
      <c r="A578" s="1142"/>
      <c r="B578" s="1143"/>
      <c r="C578" s="1144"/>
      <c r="D578" s="1145"/>
      <c r="E578" s="1131"/>
      <c r="F578" s="514"/>
      <c r="G578" s="1206"/>
      <c r="H578" s="514"/>
      <c r="I578" s="514"/>
      <c r="J578" s="514"/>
      <c r="K578" s="514"/>
      <c r="L578" s="514"/>
      <c r="M578" s="514"/>
      <c r="N578" s="514"/>
      <c r="O578" s="514"/>
      <c r="P578" s="514"/>
      <c r="Q578" s="514"/>
      <c r="R578" s="514"/>
      <c r="S578" s="514"/>
      <c r="T578" s="514"/>
      <c r="U578" s="514"/>
      <c r="V578" s="514"/>
      <c r="W578" s="514"/>
      <c r="X578" s="514"/>
    </row>
    <row r="579" spans="1:24" ht="18">
      <c r="A579" s="1154"/>
      <c r="B579" s="1155"/>
      <c r="C579" s="1156"/>
      <c r="D579" s="1156"/>
      <c r="E579" s="1156"/>
      <c r="F579" s="1157"/>
      <c r="G579" s="1158"/>
      <c r="H579" s="547"/>
      <c r="I579" s="547"/>
      <c r="J579" s="547"/>
      <c r="K579" s="547"/>
      <c r="L579" s="547"/>
      <c r="M579" s="547"/>
      <c r="N579" s="547"/>
      <c r="O579" s="547"/>
      <c r="P579" s="547"/>
      <c r="Q579" s="547"/>
      <c r="R579" s="547"/>
      <c r="S579" s="547"/>
      <c r="T579" s="547"/>
      <c r="U579" s="547"/>
      <c r="V579" s="547"/>
      <c r="W579" s="547"/>
      <c r="X579" s="547"/>
    </row>
    <row r="580" spans="1:24" ht="18.75" thickBot="1">
      <c r="A580" s="1154"/>
      <c r="B580" s="548"/>
      <c r="C580" s="548"/>
      <c r="D580" s="548"/>
      <c r="E580" s="548"/>
      <c r="F580" s="1159"/>
      <c r="G580" s="1159"/>
      <c r="H580" s="1159"/>
      <c r="I580" s="1159"/>
      <c r="J580" s="1159"/>
      <c r="K580" s="1159"/>
      <c r="L580" s="1159"/>
      <c r="M580" s="1159"/>
      <c r="N580" s="1160"/>
      <c r="O580" s="1160"/>
      <c r="P580" s="1160"/>
      <c r="Q580" s="1160"/>
      <c r="R580" s="1160"/>
      <c r="S580" s="1160"/>
      <c r="T580" s="1160"/>
      <c r="U580" s="1160"/>
      <c r="V580" s="1160"/>
      <c r="W580" s="1160"/>
      <c r="X580" s="1160"/>
    </row>
    <row r="581" spans="1:24" ht="18">
      <c r="A581" s="1111">
        <f>ROW()</f>
        <v>581</v>
      </c>
      <c r="B581" s="1207" t="s">
        <v>953</v>
      </c>
      <c r="C581" s="1208" t="s">
        <v>162</v>
      </c>
      <c r="D581" s="1208" t="s">
        <v>162</v>
      </c>
      <c r="E581" s="1114" t="s">
        <v>954</v>
      </c>
      <c r="F581" s="1115" t="s">
        <v>917</v>
      </c>
      <c r="G581" s="1115"/>
      <c r="H581" s="1115"/>
      <c r="I581" s="1115"/>
      <c r="J581" s="1115"/>
      <c r="K581" s="1116"/>
      <c r="L581" s="1117"/>
      <c r="M581" s="1117"/>
      <c r="N581" s="1118"/>
      <c r="O581" s="1119" t="s">
        <v>918</v>
      </c>
      <c r="P581" s="1118"/>
      <c r="Q581" s="1118"/>
      <c r="R581" s="1118"/>
      <c r="S581" s="1118"/>
      <c r="T581" s="1118"/>
      <c r="U581" s="1118"/>
      <c r="V581" s="1118"/>
      <c r="W581" s="1118"/>
      <c r="X581" s="1118"/>
    </row>
    <row r="582" spans="1:24" ht="20.25" customHeight="1">
      <c r="A582" s="1209"/>
      <c r="B582" s="2579" t="s">
        <v>919</v>
      </c>
      <c r="C582" s="2527" t="s">
        <v>436</v>
      </c>
      <c r="D582" s="2528">
        <v>1</v>
      </c>
      <c r="E582" s="2529">
        <v>10</v>
      </c>
      <c r="F582" s="1122" t="s">
        <v>163</v>
      </c>
      <c r="G582" s="1231" t="s">
        <v>984</v>
      </c>
      <c r="H582" s="1124"/>
      <c r="I582" s="1124"/>
      <c r="J582" s="1124"/>
      <c r="K582" s="1124"/>
      <c r="L582" s="1125"/>
      <c r="M582" s="1126"/>
      <c r="N582" s="1126"/>
      <c r="O582" s="1126"/>
      <c r="P582" s="1126"/>
      <c r="Q582" s="1126"/>
      <c r="R582" s="1126"/>
      <c r="S582" s="1126"/>
      <c r="T582" s="1126"/>
      <c r="U582" s="1126"/>
      <c r="V582" s="1126"/>
      <c r="W582" s="1126"/>
      <c r="X582" s="1126"/>
    </row>
    <row r="583" spans="1:24" ht="18.75" customHeight="1">
      <c r="A583" s="1209"/>
      <c r="B583" s="2579"/>
      <c r="C583" s="2527"/>
      <c r="D583" s="2528"/>
      <c r="E583" s="2529"/>
      <c r="F583" s="1127"/>
      <c r="G583" s="1127"/>
      <c r="H583" s="1127"/>
      <c r="I583" s="1127"/>
      <c r="J583" s="1127"/>
      <c r="K583" s="1127"/>
      <c r="L583" s="1126"/>
      <c r="M583" s="1126"/>
      <c r="N583" s="1126"/>
      <c r="O583" s="1126"/>
      <c r="P583" s="1126"/>
      <c r="Q583" s="1126"/>
      <c r="R583" s="72"/>
      <c r="S583" s="72"/>
      <c r="T583" s="72"/>
      <c r="U583" s="72"/>
      <c r="V583" s="72"/>
      <c r="W583" s="72"/>
      <c r="X583" s="72"/>
    </row>
    <row r="584" spans="1:24" ht="18.75">
      <c r="A584" s="1209"/>
      <c r="B584" s="1210" t="s">
        <v>920</v>
      </c>
      <c r="C584" s="1211"/>
      <c r="D584" s="1212"/>
      <c r="E584" s="1167"/>
      <c r="F584" s="1132" t="s">
        <v>921</v>
      </c>
      <c r="G584" s="1133"/>
      <c r="H584" s="1133"/>
      <c r="I584" s="1134"/>
      <c r="J584" s="1135"/>
      <c r="K584" s="1136" t="s">
        <v>922</v>
      </c>
      <c r="L584" s="1137"/>
      <c r="M584" s="1137"/>
      <c r="N584" s="1137"/>
      <c r="O584" s="1138" t="s">
        <v>923</v>
      </c>
      <c r="P584" s="1126"/>
      <c r="Q584" s="1126"/>
      <c r="R584" s="453"/>
      <c r="S584" s="453"/>
      <c r="T584" s="453"/>
      <c r="U584" s="453"/>
      <c r="V584" s="453"/>
      <c r="W584" s="453"/>
      <c r="X584" s="453"/>
    </row>
    <row r="585" spans="1:24" ht="18.75">
      <c r="A585" s="1213"/>
      <c r="B585" s="2566" t="s">
        <v>910</v>
      </c>
      <c r="C585" s="2568" t="s">
        <v>171</v>
      </c>
      <c r="D585" s="2570" t="s">
        <v>911</v>
      </c>
      <c r="E585" s="1167"/>
      <c r="F585" s="1139"/>
      <c r="G585" s="1140"/>
      <c r="H585" s="1140"/>
      <c r="I585" s="1141"/>
      <c r="J585" s="1141"/>
      <c r="K585" s="1140"/>
      <c r="L585" s="1126"/>
      <c r="M585" s="1126"/>
      <c r="N585" s="1126"/>
      <c r="O585" s="1126"/>
      <c r="P585" s="1126"/>
      <c r="Q585" s="1126"/>
      <c r="R585" s="453"/>
      <c r="S585" s="453"/>
      <c r="T585" s="453"/>
      <c r="U585" s="453"/>
      <c r="V585" s="453"/>
      <c r="W585" s="453"/>
      <c r="X585" s="453"/>
    </row>
    <row r="586" spans="1:24" ht="18.75">
      <c r="A586" s="1213"/>
      <c r="B586" s="2567"/>
      <c r="C586" s="2569"/>
      <c r="D586" s="2571"/>
      <c r="E586" s="1167"/>
      <c r="F586" s="1139"/>
      <c r="G586" s="1140"/>
      <c r="H586" s="1140"/>
      <c r="I586" s="1141"/>
      <c r="J586" s="1141"/>
      <c r="K586" s="1140"/>
      <c r="L586" s="1126"/>
      <c r="M586" s="1126"/>
      <c r="N586" s="1126"/>
      <c r="O586" s="1126"/>
      <c r="P586" s="1126"/>
      <c r="Q586" s="1126"/>
      <c r="R586" s="453"/>
      <c r="S586" s="453"/>
      <c r="T586" s="453"/>
      <c r="U586" s="453"/>
      <c r="V586" s="453"/>
      <c r="W586" s="453"/>
      <c r="X586" s="453"/>
    </row>
    <row r="587" spans="1:24" ht="18.75">
      <c r="A587" s="1142"/>
      <c r="B587" s="1143"/>
      <c r="C587" s="1144"/>
      <c r="D587" s="1145"/>
      <c r="E587" s="1167"/>
      <c r="F587" s="1146"/>
      <c r="G587" s="1147"/>
      <c r="H587" s="1148"/>
      <c r="I587" s="1137"/>
      <c r="J587" s="1137"/>
      <c r="K587" s="1137"/>
      <c r="L587" s="1137"/>
      <c r="M587" s="1137"/>
      <c r="N587" s="1137"/>
      <c r="O587" s="1137"/>
      <c r="P587" s="1137"/>
      <c r="Q587" s="1137"/>
      <c r="R587" s="453"/>
      <c r="S587" s="453"/>
      <c r="T587" s="453"/>
      <c r="U587" s="453"/>
      <c r="V587" s="453"/>
      <c r="W587" s="453"/>
      <c r="X587" s="453"/>
    </row>
    <row r="588" spans="1:24" ht="18.75">
      <c r="A588" s="1058">
        <v>7</v>
      </c>
      <c r="B588" s="1214" t="s">
        <v>25</v>
      </c>
      <c r="C588" s="1215" t="s">
        <v>9</v>
      </c>
      <c r="D588" s="1216">
        <v>0.25</v>
      </c>
      <c r="E588" s="1167">
        <f>IF(ISTEXT(D588),D588,(D588/D582)*E582)</f>
        <v>2.5</v>
      </c>
      <c r="F588" s="1149" t="s">
        <v>327</v>
      </c>
      <c r="G588" s="1147" t="s">
        <v>186</v>
      </c>
      <c r="H588" s="1148"/>
      <c r="I588" s="1140"/>
      <c r="J588" s="1140"/>
      <c r="K588" s="1140"/>
      <c r="L588" s="1126"/>
      <c r="M588" s="1126"/>
      <c r="N588" s="1126"/>
      <c r="O588" s="1126"/>
      <c r="P588" s="1126"/>
      <c r="Q588" s="1126"/>
      <c r="R588" s="453"/>
      <c r="S588" s="453"/>
      <c r="T588" s="453"/>
      <c r="U588" s="453"/>
      <c r="V588" s="453"/>
      <c r="W588" s="453"/>
      <c r="X588" s="453"/>
    </row>
    <row r="589" spans="1:24" ht="18.75">
      <c r="A589" s="1058">
        <v>7</v>
      </c>
      <c r="B589" s="1214"/>
      <c r="C589" s="1215"/>
      <c r="D589" s="1216"/>
      <c r="E589" s="1167">
        <f>IF(ISTEXT(D589),D589,(D589/D582)*E582)</f>
        <v>0</v>
      </c>
      <c r="F589" s="1146">
        <v>1.1000000000000001</v>
      </c>
      <c r="G589" s="1147"/>
      <c r="H589" s="1148"/>
      <c r="I589" s="1148"/>
      <c r="J589" s="1148"/>
      <c r="K589" s="1148"/>
      <c r="L589" s="1148"/>
      <c r="M589" s="1148"/>
      <c r="N589" s="1148"/>
      <c r="O589" s="1148"/>
      <c r="P589" s="1148"/>
      <c r="Q589" s="1148"/>
      <c r="R589" s="453"/>
      <c r="S589" s="453"/>
      <c r="T589" s="453"/>
      <c r="U589" s="453"/>
      <c r="V589" s="453"/>
      <c r="W589" s="453"/>
      <c r="X589" s="453"/>
    </row>
    <row r="590" spans="1:24" ht="18.75">
      <c r="A590" s="1058">
        <v>7</v>
      </c>
      <c r="B590" s="1214"/>
      <c r="C590" s="1215"/>
      <c r="D590" s="1216"/>
      <c r="E590" s="1167">
        <f>IF(ISTEXT(D590),D590,(D590/D582)*E582)</f>
        <v>0</v>
      </c>
      <c r="F590" s="1146">
        <v>1.2</v>
      </c>
      <c r="G590" s="1147"/>
      <c r="H590" s="1148"/>
      <c r="I590" s="1148"/>
      <c r="J590" s="1148"/>
      <c r="K590" s="1148"/>
      <c r="L590" s="1148"/>
      <c r="M590" s="1148"/>
      <c r="N590" s="1148"/>
      <c r="O590" s="1148"/>
      <c r="P590" s="1148"/>
      <c r="Q590" s="1148"/>
      <c r="R590" s="453"/>
      <c r="S590" s="453"/>
      <c r="T590" s="453"/>
      <c r="U590" s="453"/>
      <c r="V590" s="453"/>
      <c r="W590" s="453"/>
      <c r="X590" s="453"/>
    </row>
    <row r="591" spans="1:24" ht="18.75">
      <c r="A591" s="1058">
        <v>7</v>
      </c>
      <c r="B591" s="1214"/>
      <c r="C591" s="1215"/>
      <c r="D591" s="1216"/>
      <c r="E591" s="1167">
        <f>IF(ISTEXT(D591),D591,(D591/D582)*E582)</f>
        <v>0</v>
      </c>
      <c r="F591" s="1149" t="s">
        <v>328</v>
      </c>
      <c r="G591" s="1147" t="s">
        <v>187</v>
      </c>
      <c r="H591" s="1148"/>
      <c r="I591" s="1148"/>
      <c r="J591" s="1148"/>
      <c r="K591" s="1148"/>
      <c r="L591" s="1148"/>
      <c r="M591" s="1148"/>
      <c r="N591" s="1148"/>
      <c r="O591" s="1148"/>
      <c r="P591" s="1148"/>
      <c r="Q591" s="1148"/>
      <c r="R591" s="453"/>
      <c r="S591" s="453"/>
      <c r="T591" s="453"/>
      <c r="U591" s="453"/>
      <c r="V591" s="453"/>
      <c r="W591" s="453"/>
      <c r="X591" s="453"/>
    </row>
    <row r="592" spans="1:24" ht="18.75">
      <c r="A592" s="1058">
        <v>7</v>
      </c>
      <c r="B592" s="1214"/>
      <c r="C592" s="1215"/>
      <c r="D592" s="1216"/>
      <c r="E592" s="1167">
        <f>IF(ISTEXT(D592),D592,(D592/D582)*E582)</f>
        <v>0</v>
      </c>
      <c r="F592" s="1146">
        <v>2.1</v>
      </c>
      <c r="G592" s="1147"/>
      <c r="H592" s="1148"/>
      <c r="I592" s="1148"/>
      <c r="J592" s="1148"/>
      <c r="K592" s="1148"/>
      <c r="L592" s="1148"/>
      <c r="M592" s="1148"/>
      <c r="N592" s="1148"/>
      <c r="O592" s="1148"/>
      <c r="P592" s="1148"/>
      <c r="Q592" s="1148"/>
      <c r="R592" s="453"/>
      <c r="S592" s="453"/>
      <c r="T592" s="453"/>
      <c r="U592" s="453"/>
      <c r="V592" s="453"/>
      <c r="W592" s="453"/>
      <c r="X592" s="453"/>
    </row>
    <row r="593" spans="1:24" ht="18.75">
      <c r="A593" s="1058">
        <v>7</v>
      </c>
      <c r="B593" s="1214"/>
      <c r="C593" s="1215"/>
      <c r="D593" s="1216"/>
      <c r="E593" s="1167">
        <f>IF(ISTEXT(D593),D593,(D593/D582)*E582)</f>
        <v>0</v>
      </c>
      <c r="F593" s="1146">
        <v>2.2000000000000002</v>
      </c>
      <c r="G593" s="1147"/>
      <c r="H593" s="1148"/>
      <c r="I593" s="1148"/>
      <c r="J593" s="1148"/>
      <c r="K593" s="1148"/>
      <c r="L593" s="1148"/>
      <c r="M593" s="1148"/>
      <c r="N593" s="1148"/>
      <c r="O593" s="1148"/>
      <c r="P593" s="1148"/>
      <c r="Q593" s="1148"/>
      <c r="R593" s="453"/>
      <c r="S593" s="453"/>
      <c r="T593" s="453"/>
      <c r="U593" s="453"/>
      <c r="V593" s="453"/>
      <c r="W593" s="453"/>
      <c r="X593" s="453"/>
    </row>
    <row r="594" spans="1:24" ht="18.75">
      <c r="A594" s="1058">
        <v>7</v>
      </c>
      <c r="B594" s="1214"/>
      <c r="C594" s="1215"/>
      <c r="D594" s="1216"/>
      <c r="E594" s="1167">
        <f>IF(ISTEXT(D594),D594,(D594/D582)*E582)</f>
        <v>0</v>
      </c>
      <c r="F594" s="1146" t="s">
        <v>1516</v>
      </c>
      <c r="G594" s="1147"/>
      <c r="H594" s="1148"/>
      <c r="I594" s="1148"/>
      <c r="J594" s="1148"/>
      <c r="K594" s="1148"/>
      <c r="L594" s="1148"/>
      <c r="M594" s="1148"/>
      <c r="N594" s="1148"/>
      <c r="O594" s="1148"/>
      <c r="P594" s="1148"/>
      <c r="Q594" s="1148"/>
      <c r="R594" s="453"/>
      <c r="S594" s="453"/>
      <c r="T594" s="453"/>
      <c r="U594" s="453"/>
      <c r="V594" s="453"/>
      <c r="W594" s="453"/>
      <c r="X594" s="453"/>
    </row>
    <row r="595" spans="1:24" ht="18.75">
      <c r="A595" s="1058">
        <v>7</v>
      </c>
      <c r="B595" s="1214"/>
      <c r="C595" s="1215"/>
      <c r="D595" s="1216"/>
      <c r="E595" s="1167">
        <f>IF(ISTEXT(D595),D595,(D595/D582)*E582)</f>
        <v>0</v>
      </c>
      <c r="F595" s="1146"/>
      <c r="G595" s="1147"/>
      <c r="H595" s="1148"/>
      <c r="I595" s="1148"/>
      <c r="J595" s="1148"/>
      <c r="K595" s="1148"/>
      <c r="L595" s="1148"/>
      <c r="M595" s="1148"/>
      <c r="N595" s="1148"/>
      <c r="O595" s="1148"/>
      <c r="P595" s="1148"/>
      <c r="Q595" s="1148"/>
      <c r="R595" s="453"/>
      <c r="S595" s="453"/>
      <c r="T595" s="453"/>
      <c r="U595" s="453"/>
      <c r="V595" s="453"/>
      <c r="W595" s="453"/>
      <c r="X595" s="453"/>
    </row>
    <row r="596" spans="1:24" ht="18.75">
      <c r="A596" s="1058">
        <v>7</v>
      </c>
      <c r="B596" s="1214"/>
      <c r="C596" s="1215"/>
      <c r="D596" s="1216"/>
      <c r="E596" s="1167">
        <f>IF(ISTEXT(D596),D596,(D596/D582)*E582)</f>
        <v>0</v>
      </c>
      <c r="F596" s="1149"/>
      <c r="G596" s="1147"/>
      <c r="H596" s="1148"/>
      <c r="I596" s="1148"/>
      <c r="J596" s="1148"/>
      <c r="K596" s="1148"/>
      <c r="L596" s="1148"/>
      <c r="M596" s="1148"/>
      <c r="N596" s="1148"/>
      <c r="O596" s="1148"/>
      <c r="P596" s="1148"/>
      <c r="Q596" s="1148"/>
      <c r="R596" s="453"/>
      <c r="S596" s="453"/>
      <c r="T596" s="453"/>
      <c r="U596" s="453"/>
      <c r="V596" s="453"/>
      <c r="W596" s="453"/>
      <c r="X596" s="453"/>
    </row>
    <row r="597" spans="1:24" ht="18.75">
      <c r="A597" s="1058">
        <v>7</v>
      </c>
      <c r="B597" s="1214"/>
      <c r="C597" s="1215"/>
      <c r="D597" s="1216"/>
      <c r="E597" s="1167">
        <f>IF(ISTEXT(D597),D597,(D597/D582)*E582)</f>
        <v>0</v>
      </c>
      <c r="F597" s="1149"/>
      <c r="G597" s="1147"/>
      <c r="H597" s="1148"/>
      <c r="I597" s="1148"/>
      <c r="J597" s="1148"/>
      <c r="K597" s="1148"/>
      <c r="L597" s="1148"/>
      <c r="M597" s="1148"/>
      <c r="N597" s="1148"/>
      <c r="O597" s="1148"/>
      <c r="P597" s="1148"/>
      <c r="Q597" s="1148"/>
      <c r="R597" s="453"/>
      <c r="S597" s="453"/>
      <c r="T597" s="453"/>
      <c r="U597" s="453"/>
      <c r="V597" s="453"/>
      <c r="W597" s="453"/>
      <c r="X597" s="453"/>
    </row>
    <row r="598" spans="1:24" ht="18.75">
      <c r="A598" s="1058">
        <v>7</v>
      </c>
      <c r="B598" s="1214"/>
      <c r="C598" s="1215"/>
      <c r="D598" s="1216"/>
      <c r="E598" s="1167">
        <f>IF(ISTEXT(D598),D598,(D598/D582)*E582)</f>
        <v>0</v>
      </c>
      <c r="F598" s="1149"/>
      <c r="G598" s="1147"/>
      <c r="H598" s="1148"/>
      <c r="I598" s="1148"/>
      <c r="J598" s="1148"/>
      <c r="K598" s="1148"/>
      <c r="L598" s="1148"/>
      <c r="M598" s="1148"/>
      <c r="N598" s="1148"/>
      <c r="O598" s="1148"/>
      <c r="P598" s="1148"/>
      <c r="Q598" s="1148"/>
      <c r="R598" s="453"/>
      <c r="S598" s="453"/>
      <c r="T598" s="453"/>
      <c r="U598" s="453"/>
      <c r="V598" s="453"/>
      <c r="W598" s="453"/>
      <c r="X598" s="453"/>
    </row>
    <row r="599" spans="1:24" ht="18.75">
      <c r="A599" s="1058">
        <v>7</v>
      </c>
      <c r="B599" s="1214"/>
      <c r="C599" s="1215"/>
      <c r="D599" s="1216"/>
      <c r="E599" s="1167">
        <f>IF(ISTEXT(D599),D599,(D599/D582)*E582)</f>
        <v>0</v>
      </c>
      <c r="F599" s="1146"/>
      <c r="G599" s="1147"/>
      <c r="H599" s="1148"/>
      <c r="I599" s="1148"/>
      <c r="J599" s="1148"/>
      <c r="K599" s="1148"/>
      <c r="L599" s="1148"/>
      <c r="M599" s="1148"/>
      <c r="N599" s="1148"/>
      <c r="O599" s="1148"/>
      <c r="P599" s="1148"/>
      <c r="Q599" s="1148"/>
      <c r="R599" s="453"/>
      <c r="S599" s="453"/>
      <c r="T599" s="453"/>
      <c r="U599" s="453"/>
      <c r="V599" s="453"/>
      <c r="W599" s="453"/>
      <c r="X599" s="453"/>
    </row>
    <row r="600" spans="1:24" ht="18.75">
      <c r="A600" s="1058">
        <v>7</v>
      </c>
      <c r="B600" s="1214"/>
      <c r="C600" s="1215"/>
      <c r="D600" s="1216"/>
      <c r="E600" s="1167">
        <f>IF(ISTEXT(D600),D600,(D600/D582)*E582)</f>
        <v>0</v>
      </c>
      <c r="F600" s="1146"/>
      <c r="G600" s="1147"/>
      <c r="H600" s="1148"/>
      <c r="I600" s="1148"/>
      <c r="J600" s="1148"/>
      <c r="K600" s="1148"/>
      <c r="L600" s="1148"/>
      <c r="M600" s="1148"/>
      <c r="N600" s="1148"/>
      <c r="O600" s="1148"/>
      <c r="P600" s="1148"/>
      <c r="Q600" s="1148"/>
      <c r="R600" s="453"/>
      <c r="S600" s="453"/>
      <c r="T600" s="453"/>
      <c r="U600" s="453"/>
      <c r="V600" s="453"/>
      <c r="W600" s="453"/>
      <c r="X600" s="453"/>
    </row>
    <row r="601" spans="1:24" ht="18.75">
      <c r="A601" s="1058">
        <v>7</v>
      </c>
      <c r="B601" s="1214"/>
      <c r="C601" s="1215"/>
      <c r="D601" s="1216"/>
      <c r="E601" s="1167">
        <f>IF(ISTEXT(D601),D601,(D601/D582)*E582)</f>
        <v>0</v>
      </c>
      <c r="F601" s="1149"/>
      <c r="G601" s="1147"/>
      <c r="H601" s="1148"/>
      <c r="I601" s="1148"/>
      <c r="J601" s="1148"/>
      <c r="K601" s="1148"/>
      <c r="L601" s="1148"/>
      <c r="M601" s="1148"/>
      <c r="N601" s="1148"/>
      <c r="O601" s="1148"/>
      <c r="P601" s="1148"/>
      <c r="Q601" s="1148"/>
      <c r="R601" s="453"/>
      <c r="S601" s="453"/>
      <c r="T601" s="453"/>
      <c r="U601" s="453"/>
      <c r="V601" s="453"/>
      <c r="W601" s="453"/>
      <c r="X601" s="453"/>
    </row>
    <row r="602" spans="1:24" ht="18.75">
      <c r="A602" s="1058">
        <v>7</v>
      </c>
      <c r="B602" s="1214"/>
      <c r="C602" s="1215"/>
      <c r="D602" s="1216"/>
      <c r="E602" s="1167">
        <f>IF(ISTEXT(D602),D602,(D602/D582)*E582)</f>
        <v>0</v>
      </c>
      <c r="F602" s="1146"/>
      <c r="G602" s="1147"/>
      <c r="H602" s="1148"/>
      <c r="I602" s="1148"/>
      <c r="J602" s="1148"/>
      <c r="K602" s="1148"/>
      <c r="L602" s="1148"/>
      <c r="M602" s="1148"/>
      <c r="N602" s="1148"/>
      <c r="O602" s="1148"/>
      <c r="P602" s="1148"/>
      <c r="Q602" s="1148"/>
      <c r="R602" s="453"/>
      <c r="S602" s="453"/>
      <c r="T602" s="453"/>
      <c r="U602" s="453"/>
      <c r="V602" s="453"/>
      <c r="W602" s="453"/>
      <c r="X602" s="453"/>
    </row>
    <row r="603" spans="1:24" ht="18.75">
      <c r="A603" s="1058">
        <v>7</v>
      </c>
      <c r="B603" s="1214"/>
      <c r="C603" s="1215"/>
      <c r="D603" s="1216"/>
      <c r="E603" s="1167">
        <f>IF(ISTEXT(D603),D603,(D603/D582)*E582)</f>
        <v>0</v>
      </c>
      <c r="F603" s="1146"/>
      <c r="G603" s="1147"/>
      <c r="H603" s="1148"/>
      <c r="I603" s="1148"/>
      <c r="J603" s="1148"/>
      <c r="K603" s="1148"/>
      <c r="L603" s="1148"/>
      <c r="M603" s="1148"/>
      <c r="N603" s="1148"/>
      <c r="O603" s="1148"/>
      <c r="P603" s="1148"/>
      <c r="Q603" s="1148"/>
      <c r="R603" s="453"/>
      <c r="S603" s="453"/>
      <c r="T603" s="453"/>
      <c r="U603" s="453"/>
      <c r="V603" s="453"/>
      <c r="W603" s="453"/>
      <c r="X603" s="453"/>
    </row>
    <row r="604" spans="1:24" ht="18.75">
      <c r="A604" s="1058">
        <v>7</v>
      </c>
      <c r="B604" s="1214"/>
      <c r="C604" s="1215"/>
      <c r="D604" s="1216"/>
      <c r="E604" s="1167">
        <f>IF(ISTEXT(D604),D604,(D604/D582)*E582)</f>
        <v>0</v>
      </c>
      <c r="F604" s="1146"/>
      <c r="G604" s="1147"/>
      <c r="H604" s="1148"/>
      <c r="I604" s="1148"/>
      <c r="J604" s="1148"/>
      <c r="K604" s="1148"/>
      <c r="L604" s="1148"/>
      <c r="M604" s="1148"/>
      <c r="N604" s="1148"/>
      <c r="O604" s="1148"/>
      <c r="P604" s="1148"/>
      <c r="Q604" s="1148"/>
      <c r="R604" s="453"/>
      <c r="S604" s="453"/>
      <c r="T604" s="453"/>
      <c r="U604" s="453"/>
      <c r="V604" s="453"/>
      <c r="W604" s="453"/>
      <c r="X604" s="453"/>
    </row>
    <row r="605" spans="1:24" ht="18.75">
      <c r="A605" s="1058">
        <v>7</v>
      </c>
      <c r="B605" s="1214"/>
      <c r="C605" s="1215"/>
      <c r="D605" s="1216"/>
      <c r="E605" s="1167">
        <f>IF(ISTEXT(D605),D605,(D605/D582)*E582)</f>
        <v>0</v>
      </c>
      <c r="F605" s="1146"/>
      <c r="G605" s="1147"/>
      <c r="H605" s="1148"/>
      <c r="I605" s="1148"/>
      <c r="J605" s="1148"/>
      <c r="K605" s="1148"/>
      <c r="L605" s="1148"/>
      <c r="M605" s="1148"/>
      <c r="N605" s="1148"/>
      <c r="O605" s="1148"/>
      <c r="P605" s="1148"/>
      <c r="Q605" s="1148"/>
      <c r="R605" s="453"/>
      <c r="S605" s="453"/>
      <c r="T605" s="453"/>
      <c r="U605" s="453"/>
      <c r="V605" s="453"/>
      <c r="W605" s="453"/>
      <c r="X605" s="453"/>
    </row>
    <row r="606" spans="1:24" ht="18.75">
      <c r="A606" s="1058">
        <v>7</v>
      </c>
      <c r="B606" s="1214"/>
      <c r="C606" s="1215"/>
      <c r="D606" s="1216"/>
      <c r="E606" s="1167">
        <f>IF(ISTEXT(D606),D606,(D606/D582)*E582)</f>
        <v>0</v>
      </c>
      <c r="F606" s="1146"/>
      <c r="G606" s="1147"/>
      <c r="H606" s="1148"/>
      <c r="I606" s="1148"/>
      <c r="J606" s="1148"/>
      <c r="K606" s="1148"/>
      <c r="L606" s="1148"/>
      <c r="M606" s="1148"/>
      <c r="N606" s="1148"/>
      <c r="O606" s="1148"/>
      <c r="P606" s="1148"/>
      <c r="Q606" s="1148"/>
      <c r="R606" s="453"/>
      <c r="S606" s="453"/>
      <c r="T606" s="453"/>
      <c r="U606" s="453"/>
      <c r="V606" s="453"/>
      <c r="W606" s="453"/>
      <c r="X606" s="453"/>
    </row>
    <row r="607" spans="1:24" ht="18.75">
      <c r="A607" s="1058">
        <v>7</v>
      </c>
      <c r="B607" s="1214"/>
      <c r="C607" s="1215" t="s">
        <v>294</v>
      </c>
      <c r="D607" s="1216"/>
      <c r="E607" s="1167">
        <f>IF(ISTEXT(D607),D607,(D607/D582)*E582)</f>
        <v>0</v>
      </c>
      <c r="F607" s="1146"/>
      <c r="G607" s="1147"/>
      <c r="H607" s="1148"/>
      <c r="I607" s="1148"/>
      <c r="J607" s="1148"/>
      <c r="K607" s="1148"/>
      <c r="L607" s="1148"/>
      <c r="M607" s="1148"/>
      <c r="N607" s="1148"/>
      <c r="O607" s="1148"/>
      <c r="P607" s="1148"/>
      <c r="Q607" s="1148"/>
      <c r="R607" s="453"/>
      <c r="S607" s="453"/>
      <c r="T607" s="453"/>
      <c r="U607" s="453"/>
      <c r="V607" s="453"/>
      <c r="W607" s="453"/>
      <c r="X607" s="453"/>
    </row>
    <row r="608" spans="1:24" ht="18.75">
      <c r="A608" s="1058">
        <v>7</v>
      </c>
      <c r="B608" s="1214"/>
      <c r="C608" s="1215" t="s">
        <v>9</v>
      </c>
      <c r="D608" s="1216"/>
      <c r="E608" s="1167">
        <f>IF(ISTEXT(D608),D608,(D608/D582)*E582)</f>
        <v>0</v>
      </c>
      <c r="F608" s="1149"/>
      <c r="G608" s="1147"/>
      <c r="H608" s="1148"/>
      <c r="I608" s="1148"/>
      <c r="J608" s="1148"/>
      <c r="K608" s="1148"/>
      <c r="L608" s="1148"/>
      <c r="M608" s="1148"/>
      <c r="N608" s="1148"/>
      <c r="O608" s="1148"/>
      <c r="P608" s="1148"/>
      <c r="Q608" s="1148"/>
      <c r="R608" s="453"/>
      <c r="S608" s="453"/>
      <c r="T608" s="453"/>
      <c r="U608" s="453"/>
      <c r="V608" s="453"/>
      <c r="W608" s="453"/>
      <c r="X608" s="453"/>
    </row>
    <row r="609" spans="1:24" ht="18.75">
      <c r="A609" s="1058">
        <v>7</v>
      </c>
      <c r="B609" s="1214"/>
      <c r="C609" s="1215" t="s">
        <v>86</v>
      </c>
      <c r="D609" s="1216"/>
      <c r="E609" s="1167">
        <f>IF(ISTEXT(D609),D609,(D609/D582)*E582)</f>
        <v>0</v>
      </c>
      <c r="F609" s="1146"/>
      <c r="G609" s="1147"/>
      <c r="H609" s="1148"/>
      <c r="I609" s="1148"/>
      <c r="J609" s="1148"/>
      <c r="K609" s="1148"/>
      <c r="L609" s="1148"/>
      <c r="M609" s="1148"/>
      <c r="N609" s="1148"/>
      <c r="O609" s="1148"/>
      <c r="P609" s="1148"/>
      <c r="Q609" s="1148"/>
      <c r="R609" s="453"/>
      <c r="S609" s="453"/>
      <c r="T609" s="453"/>
      <c r="U609" s="453"/>
      <c r="V609" s="453"/>
      <c r="W609" s="453"/>
      <c r="X609" s="453"/>
    </row>
    <row r="610" spans="1:24" ht="18.75">
      <c r="A610" s="1058">
        <v>7</v>
      </c>
      <c r="B610" s="1214"/>
      <c r="C610" s="1215" t="s">
        <v>84</v>
      </c>
      <c r="D610" s="1216"/>
      <c r="E610" s="1167">
        <f>IF(ISTEXT(D610),D610,(D610/D582)*E582)</f>
        <v>0</v>
      </c>
      <c r="F610" s="1146"/>
      <c r="G610" s="1147"/>
      <c r="H610" s="1148"/>
      <c r="I610" s="1148"/>
      <c r="J610" s="1148"/>
      <c r="K610" s="1148"/>
      <c r="L610" s="1148"/>
      <c r="M610" s="1148"/>
      <c r="N610" s="1148"/>
      <c r="O610" s="1148"/>
      <c r="P610" s="1148"/>
      <c r="Q610" s="1148"/>
      <c r="R610" s="453"/>
      <c r="S610" s="453"/>
      <c r="T610" s="453"/>
      <c r="U610" s="453"/>
      <c r="V610" s="453"/>
      <c r="W610" s="453"/>
      <c r="X610" s="453"/>
    </row>
    <row r="611" spans="1:24" ht="18.75">
      <c r="A611" s="1058">
        <v>7</v>
      </c>
      <c r="B611" s="1214"/>
      <c r="C611" s="1215" t="s">
        <v>915</v>
      </c>
      <c r="D611" s="1216"/>
      <c r="E611" s="1167">
        <f>IF(ISTEXT(D611),D611,(D611/D582)*E582)</f>
        <v>0</v>
      </c>
      <c r="F611" s="1146"/>
      <c r="G611" s="1147"/>
      <c r="H611" s="1148"/>
      <c r="I611" s="1137"/>
      <c r="J611" s="1137"/>
      <c r="K611" s="1137"/>
      <c r="L611" s="1137"/>
      <c r="M611" s="1137"/>
      <c r="N611" s="1137"/>
      <c r="O611" s="1137"/>
      <c r="P611" s="1137"/>
      <c r="Q611" s="1137"/>
      <c r="R611" s="453"/>
      <c r="S611" s="453"/>
      <c r="T611" s="453"/>
      <c r="U611" s="453"/>
      <c r="V611" s="453"/>
      <c r="W611" s="453"/>
      <c r="X611" s="453"/>
    </row>
    <row r="612" spans="1:24" ht="19.5" thickBot="1">
      <c r="A612" s="1142"/>
      <c r="B612" s="1143"/>
      <c r="C612" s="1144"/>
      <c r="D612" s="1145"/>
      <c r="E612" s="1131"/>
      <c r="F612" s="1149"/>
      <c r="G612" s="1147"/>
      <c r="H612" s="1126"/>
      <c r="I612" s="1137"/>
      <c r="J612" s="1137"/>
      <c r="K612" s="1137"/>
      <c r="L612" s="1137"/>
      <c r="M612" s="1137"/>
      <c r="N612" s="1137"/>
      <c r="O612" s="1137"/>
      <c r="P612" s="1137"/>
      <c r="Q612" s="1137"/>
      <c r="R612" s="72"/>
      <c r="S612" s="72"/>
      <c r="T612" s="72"/>
      <c r="U612" s="72"/>
      <c r="V612" s="72"/>
      <c r="W612" s="72"/>
      <c r="X612" s="72"/>
    </row>
    <row r="613" spans="1:24" ht="18">
      <c r="A613" s="1154"/>
      <c r="B613" s="1155"/>
      <c r="C613" s="1156"/>
      <c r="D613" s="1156"/>
      <c r="E613" s="1156"/>
      <c r="F613" s="1157"/>
      <c r="G613" s="1158"/>
      <c r="H613" s="547"/>
      <c r="I613" s="547"/>
      <c r="J613" s="547"/>
      <c r="K613" s="547"/>
      <c r="L613" s="547"/>
      <c r="M613" s="547"/>
      <c r="N613" s="547"/>
      <c r="O613" s="547"/>
      <c r="P613" s="547"/>
      <c r="Q613" s="547"/>
      <c r="R613" s="547"/>
      <c r="S613" s="547"/>
      <c r="T613" s="547"/>
      <c r="U613" s="547"/>
      <c r="V613" s="547"/>
      <c r="W613" s="547"/>
      <c r="X613" s="547"/>
    </row>
    <row r="614" spans="1:24" ht="18.75" thickBot="1">
      <c r="A614" s="1154"/>
      <c r="B614" s="548"/>
      <c r="C614" s="548"/>
      <c r="D614" s="548"/>
      <c r="E614" s="548"/>
      <c r="F614" s="1159"/>
      <c r="G614" s="1159"/>
      <c r="H614" s="1159"/>
      <c r="I614" s="1159"/>
      <c r="J614" s="1159"/>
      <c r="K614" s="1159"/>
      <c r="L614" s="1159"/>
      <c r="M614" s="1159"/>
      <c r="N614" s="1160"/>
      <c r="O614" s="1160"/>
      <c r="P614" s="1160"/>
      <c r="Q614" s="1160"/>
      <c r="R614" s="1160"/>
      <c r="S614" s="1160"/>
      <c r="T614" s="1160"/>
      <c r="U614" s="1160"/>
      <c r="V614" s="1160"/>
      <c r="W614" s="1160"/>
      <c r="X614" s="1160"/>
    </row>
    <row r="615" spans="1:24" ht="18">
      <c r="A615" s="1111">
        <f>ROW()</f>
        <v>615</v>
      </c>
      <c r="B615" s="1217" t="s">
        <v>967</v>
      </c>
      <c r="C615" s="1218" t="s">
        <v>162</v>
      </c>
      <c r="D615" s="1218" t="s">
        <v>162</v>
      </c>
      <c r="E615" s="1114" t="s">
        <v>178</v>
      </c>
      <c r="F615" s="1115" t="s">
        <v>917</v>
      </c>
      <c r="G615" s="1115"/>
      <c r="H615" s="1115"/>
      <c r="I615" s="1115"/>
      <c r="J615" s="1115"/>
      <c r="K615" s="1116"/>
      <c r="L615" s="1117"/>
      <c r="M615" s="1117"/>
      <c r="N615" s="1118"/>
      <c r="O615" s="1119" t="s">
        <v>918</v>
      </c>
      <c r="P615" s="1118"/>
      <c r="Q615" s="1118"/>
      <c r="R615" s="1118"/>
      <c r="S615" s="1118"/>
      <c r="T615" s="1118"/>
      <c r="U615" s="1118"/>
      <c r="V615" s="1118"/>
      <c r="W615" s="1118"/>
      <c r="X615" s="1118"/>
    </row>
    <row r="616" spans="1:24" ht="20.25" customHeight="1">
      <c r="A616" s="1219"/>
      <c r="B616" s="2572" t="s">
        <v>919</v>
      </c>
      <c r="C616" s="2527" t="s">
        <v>436</v>
      </c>
      <c r="D616" s="2528">
        <v>1</v>
      </c>
      <c r="E616" s="2529">
        <v>10</v>
      </c>
      <c r="F616" s="1122" t="s">
        <v>163</v>
      </c>
      <c r="G616" s="1231" t="s">
        <v>984</v>
      </c>
      <c r="H616" s="1124"/>
      <c r="I616" s="1124"/>
      <c r="J616" s="1124"/>
      <c r="K616" s="1124"/>
      <c r="L616" s="1125"/>
      <c r="M616" s="1126"/>
      <c r="N616" s="1126"/>
      <c r="O616" s="1126"/>
      <c r="P616" s="1126"/>
      <c r="Q616" s="1126"/>
      <c r="R616" s="1126"/>
      <c r="S616" s="1126"/>
      <c r="T616" s="1126"/>
      <c r="U616" s="1126"/>
      <c r="V616" s="1126"/>
      <c r="W616" s="1126"/>
      <c r="X616" s="1126"/>
    </row>
    <row r="617" spans="1:24" ht="18.75" customHeight="1">
      <c r="A617" s="1219"/>
      <c r="B617" s="2572"/>
      <c r="C617" s="2527"/>
      <c r="D617" s="2528"/>
      <c r="E617" s="2529"/>
      <c r="F617" s="1127"/>
      <c r="G617" s="1127"/>
      <c r="H617" s="1127"/>
      <c r="I617" s="1127"/>
      <c r="J617" s="1127"/>
      <c r="K617" s="1127"/>
      <c r="L617" s="1126"/>
      <c r="M617" s="1126"/>
      <c r="N617" s="1126"/>
      <c r="O617" s="1126"/>
      <c r="P617" s="1126"/>
      <c r="Q617" s="1126"/>
      <c r="R617" s="72"/>
      <c r="S617" s="72"/>
      <c r="T617" s="72"/>
      <c r="U617" s="72"/>
      <c r="V617" s="72"/>
      <c r="W617" s="72"/>
      <c r="X617" s="72"/>
    </row>
    <row r="618" spans="1:24" ht="18.75">
      <c r="A618" s="1219"/>
      <c r="B618" s="1220" t="s">
        <v>920</v>
      </c>
      <c r="C618" s="1221"/>
      <c r="D618" s="1222"/>
      <c r="E618" s="1167"/>
      <c r="F618" s="1132" t="s">
        <v>921</v>
      </c>
      <c r="G618" s="1133"/>
      <c r="H618" s="1133"/>
      <c r="I618" s="1134"/>
      <c r="J618" s="1135"/>
      <c r="K618" s="1136" t="s">
        <v>922</v>
      </c>
      <c r="L618" s="1137"/>
      <c r="M618" s="1137"/>
      <c r="N618" s="1137"/>
      <c r="O618" s="1138" t="s">
        <v>923</v>
      </c>
      <c r="P618" s="1126"/>
      <c r="Q618" s="1126"/>
      <c r="R618" s="453"/>
      <c r="S618" s="453"/>
      <c r="T618" s="453"/>
      <c r="U618" s="453"/>
      <c r="V618" s="453"/>
      <c r="W618" s="453"/>
      <c r="X618" s="453"/>
    </row>
    <row r="619" spans="1:24" ht="18.75" customHeight="1">
      <c r="A619" s="1223"/>
      <c r="B619" s="2587" t="s">
        <v>910</v>
      </c>
      <c r="C619" s="2589" t="s">
        <v>171</v>
      </c>
      <c r="D619" s="2591" t="s">
        <v>911</v>
      </c>
      <c r="E619" s="1167"/>
      <c r="F619" s="1139"/>
      <c r="G619" s="1140"/>
      <c r="H619" s="1140"/>
      <c r="I619" s="1141"/>
      <c r="J619" s="1141"/>
      <c r="K619" s="1140"/>
      <c r="L619" s="1126"/>
      <c r="M619" s="1126"/>
      <c r="N619" s="1126"/>
      <c r="O619" s="1126"/>
      <c r="P619" s="1126"/>
      <c r="Q619" s="1126"/>
      <c r="R619" s="453"/>
      <c r="S619" s="453"/>
      <c r="T619" s="453"/>
      <c r="U619" s="453"/>
      <c r="V619" s="453"/>
      <c r="W619" s="453"/>
      <c r="X619" s="453"/>
    </row>
    <row r="620" spans="1:24" ht="18.75">
      <c r="A620" s="1223"/>
      <c r="B620" s="2588"/>
      <c r="C620" s="2590"/>
      <c r="D620" s="2592"/>
      <c r="E620" s="1167"/>
      <c r="F620" s="1139"/>
      <c r="G620" s="1140"/>
      <c r="H620" s="1140"/>
      <c r="I620" s="1141"/>
      <c r="J620" s="1141"/>
      <c r="K620" s="1140"/>
      <c r="L620" s="1126"/>
      <c r="M620" s="1126"/>
      <c r="N620" s="1126"/>
      <c r="O620" s="1126"/>
      <c r="P620" s="1126"/>
      <c r="Q620" s="1126"/>
      <c r="R620" s="453"/>
      <c r="S620" s="453"/>
      <c r="T620" s="453"/>
      <c r="U620" s="453"/>
      <c r="V620" s="453"/>
      <c r="W620" s="453"/>
      <c r="X620" s="453"/>
    </row>
    <row r="621" spans="1:24" ht="18.75">
      <c r="A621" s="1142"/>
      <c r="B621" s="1143"/>
      <c r="C621" s="1144"/>
      <c r="D621" s="1145"/>
      <c r="E621" s="1167">
        <f>IF(ISTEXT(D621),D621,(D621/D616)*E616)</f>
        <v>0</v>
      </c>
      <c r="F621" s="1146"/>
      <c r="G621" s="1147"/>
      <c r="H621" s="1148"/>
      <c r="I621" s="1137"/>
      <c r="J621" s="1137"/>
      <c r="K621" s="1137"/>
      <c r="L621" s="1137"/>
      <c r="M621" s="1137"/>
      <c r="N621" s="1137"/>
      <c r="O621" s="1137"/>
      <c r="P621" s="1137"/>
      <c r="Q621" s="1137"/>
      <c r="R621" s="453"/>
      <c r="S621" s="453"/>
      <c r="T621" s="453"/>
      <c r="U621" s="453"/>
      <c r="V621" s="453"/>
      <c r="W621" s="453"/>
      <c r="X621" s="453"/>
    </row>
    <row r="622" spans="1:24" ht="18.75">
      <c r="A622" s="1058">
        <v>8</v>
      </c>
      <c r="B622" s="1224" t="s">
        <v>25</v>
      </c>
      <c r="C622" s="1225" t="s">
        <v>9</v>
      </c>
      <c r="D622" s="1226">
        <v>0.25</v>
      </c>
      <c r="E622" s="1167">
        <f>IF(ISTEXT(D622),D622,(D622/D616)*E616)</f>
        <v>2.5</v>
      </c>
      <c r="F622" s="1149" t="s">
        <v>327</v>
      </c>
      <c r="G622" s="1147" t="s">
        <v>186</v>
      </c>
      <c r="H622" s="1148"/>
      <c r="I622" s="1140"/>
      <c r="J622" s="1140"/>
      <c r="K622" s="1140"/>
      <c r="L622" s="1126"/>
      <c r="M622" s="1126"/>
      <c r="N622" s="1126"/>
      <c r="O622" s="1126"/>
      <c r="P622" s="1126"/>
      <c r="Q622" s="1126"/>
      <c r="R622" s="453"/>
      <c r="S622" s="453"/>
      <c r="T622" s="453"/>
      <c r="U622" s="453"/>
      <c r="V622" s="453"/>
      <c r="W622" s="453"/>
      <c r="X622" s="453"/>
    </row>
    <row r="623" spans="1:24" ht="18.75">
      <c r="A623" s="1058">
        <v>8</v>
      </c>
      <c r="B623" s="1224"/>
      <c r="C623" s="1225"/>
      <c r="D623" s="1226"/>
      <c r="E623" s="1167">
        <f>IF(ISTEXT(D623),D623,(D623/D616)*E616)</f>
        <v>0</v>
      </c>
      <c r="F623" s="1146">
        <v>1.1000000000000001</v>
      </c>
      <c r="G623" s="1147"/>
      <c r="H623" s="1148"/>
      <c r="I623" s="1148"/>
      <c r="J623" s="1148"/>
      <c r="K623" s="1148"/>
      <c r="L623" s="1148"/>
      <c r="M623" s="1148"/>
      <c r="N623" s="1148"/>
      <c r="O623" s="1148"/>
      <c r="P623" s="1148"/>
      <c r="Q623" s="1148"/>
      <c r="R623" s="453"/>
      <c r="S623" s="453"/>
      <c r="T623" s="453"/>
      <c r="U623" s="453"/>
      <c r="V623" s="453"/>
      <c r="W623" s="453"/>
      <c r="X623" s="453"/>
    </row>
    <row r="624" spans="1:24" ht="18.75">
      <c r="A624" s="1058">
        <v>8</v>
      </c>
      <c r="B624" s="1224"/>
      <c r="C624" s="1225"/>
      <c r="D624" s="1226"/>
      <c r="E624" s="1167">
        <f>IF(ISTEXT(D624),D624,(D624/D616)*E616)</f>
        <v>0</v>
      </c>
      <c r="F624" s="1146">
        <v>1.2</v>
      </c>
      <c r="G624" s="1147"/>
      <c r="H624" s="1148"/>
      <c r="I624" s="1148"/>
      <c r="J624" s="1148"/>
      <c r="K624" s="1148"/>
      <c r="L624" s="1148"/>
      <c r="M624" s="1148"/>
      <c r="N624" s="1148"/>
      <c r="O624" s="1148"/>
      <c r="P624" s="1148"/>
      <c r="Q624" s="1148"/>
      <c r="R624" s="453"/>
      <c r="S624" s="453"/>
      <c r="T624" s="453"/>
      <c r="U624" s="453"/>
      <c r="V624" s="453"/>
      <c r="W624" s="453"/>
      <c r="X624" s="453"/>
    </row>
    <row r="625" spans="1:24" ht="18.75">
      <c r="A625" s="1058">
        <v>8</v>
      </c>
      <c r="B625" s="1224"/>
      <c r="C625" s="1225"/>
      <c r="D625" s="1226"/>
      <c r="E625" s="1167">
        <f>IF(ISTEXT(D625),D625,(D625/D616)*E616)</f>
        <v>0</v>
      </c>
      <c r="F625" s="1149" t="s">
        <v>328</v>
      </c>
      <c r="G625" s="1147" t="s">
        <v>187</v>
      </c>
      <c r="H625" s="1148"/>
      <c r="I625" s="1148"/>
      <c r="J625" s="1148"/>
      <c r="K625" s="1148"/>
      <c r="L625" s="1148"/>
      <c r="M625" s="1148"/>
      <c r="N625" s="1148"/>
      <c r="O625" s="1148"/>
      <c r="P625" s="1148"/>
      <c r="Q625" s="1148"/>
      <c r="R625" s="453"/>
      <c r="S625" s="453"/>
      <c r="T625" s="453"/>
      <c r="U625" s="453"/>
      <c r="V625" s="453"/>
      <c r="W625" s="453"/>
      <c r="X625" s="453"/>
    </row>
    <row r="626" spans="1:24" ht="18.75">
      <c r="A626" s="1058">
        <v>8</v>
      </c>
      <c r="B626" s="1224"/>
      <c r="C626" s="1225"/>
      <c r="D626" s="1226"/>
      <c r="E626" s="1167">
        <f>IF(ISTEXT(D626),D626,(D626/D616)*E616)</f>
        <v>0</v>
      </c>
      <c r="F626" s="1146">
        <v>2.1</v>
      </c>
      <c r="G626" s="1147"/>
      <c r="H626" s="1148"/>
      <c r="I626" s="1148"/>
      <c r="J626" s="1148"/>
      <c r="K626" s="1148"/>
      <c r="L626" s="1148"/>
      <c r="M626" s="1148"/>
      <c r="N626" s="1148"/>
      <c r="O626" s="1148"/>
      <c r="P626" s="1148"/>
      <c r="Q626" s="1148"/>
      <c r="R626" s="453"/>
      <c r="S626" s="453"/>
      <c r="T626" s="453"/>
      <c r="U626" s="453"/>
      <c r="V626" s="453"/>
      <c r="W626" s="453"/>
      <c r="X626" s="453"/>
    </row>
    <row r="627" spans="1:24" ht="18.75">
      <c r="A627" s="1058">
        <v>8</v>
      </c>
      <c r="B627" s="1224"/>
      <c r="C627" s="1225"/>
      <c r="D627" s="1226"/>
      <c r="E627" s="1167">
        <f>IF(ISTEXT(D627),D627,(D627/D616)*E616)</f>
        <v>0</v>
      </c>
      <c r="F627" s="1146">
        <v>2.2000000000000002</v>
      </c>
      <c r="G627" s="1147"/>
      <c r="H627" s="1148"/>
      <c r="I627" s="1148"/>
      <c r="J627" s="1148"/>
      <c r="K627" s="1148"/>
      <c r="L627" s="1148"/>
      <c r="M627" s="1148"/>
      <c r="N627" s="1148"/>
      <c r="O627" s="1148"/>
      <c r="P627" s="1148"/>
      <c r="Q627" s="1148"/>
      <c r="R627" s="453"/>
      <c r="S627" s="453"/>
      <c r="T627" s="453"/>
      <c r="U627" s="453"/>
      <c r="V627" s="453"/>
      <c r="W627" s="453"/>
      <c r="X627" s="453"/>
    </row>
    <row r="628" spans="1:24" ht="18.75">
      <c r="A628" s="1058">
        <v>8</v>
      </c>
      <c r="B628" s="1224"/>
      <c r="C628" s="1225"/>
      <c r="D628" s="1226"/>
      <c r="E628" s="1167">
        <f>IF(ISTEXT(D628),D628,(D628/D616)*E616)</f>
        <v>0</v>
      </c>
      <c r="F628" s="1146" t="s">
        <v>1516</v>
      </c>
      <c r="G628" s="1147"/>
      <c r="H628" s="1148"/>
      <c r="I628" s="1148"/>
      <c r="J628" s="1148"/>
      <c r="K628" s="1148"/>
      <c r="L628" s="1148"/>
      <c r="M628" s="1148"/>
      <c r="N628" s="1148"/>
      <c r="O628" s="1148"/>
      <c r="P628" s="1148"/>
      <c r="Q628" s="1148"/>
      <c r="R628" s="453"/>
      <c r="S628" s="453"/>
      <c r="T628" s="453"/>
      <c r="U628" s="453"/>
      <c r="V628" s="453"/>
      <c r="W628" s="453"/>
      <c r="X628" s="453"/>
    </row>
    <row r="629" spans="1:24" ht="18.75">
      <c r="A629" s="1058">
        <v>8</v>
      </c>
      <c r="B629" s="1224"/>
      <c r="C629" s="1225"/>
      <c r="D629" s="1226"/>
      <c r="E629" s="1167">
        <f>IF(ISTEXT(D629),D629,(D629/D616)*E616)</f>
        <v>0</v>
      </c>
      <c r="F629" s="1146"/>
      <c r="G629" s="1147"/>
      <c r="H629" s="1148"/>
      <c r="I629" s="1148"/>
      <c r="J629" s="1148"/>
      <c r="K629" s="1148"/>
      <c r="L629" s="1148"/>
      <c r="M629" s="1148"/>
      <c r="N629" s="1148"/>
      <c r="O629" s="1148"/>
      <c r="P629" s="1148"/>
      <c r="Q629" s="1148"/>
      <c r="R629" s="453"/>
      <c r="S629" s="453"/>
      <c r="T629" s="453"/>
      <c r="U629" s="453"/>
      <c r="V629" s="453"/>
      <c r="W629" s="453"/>
      <c r="X629" s="453"/>
    </row>
    <row r="630" spans="1:24" ht="18.75">
      <c r="A630" s="1058">
        <v>8</v>
      </c>
      <c r="B630" s="1224"/>
      <c r="C630" s="1225"/>
      <c r="D630" s="1226"/>
      <c r="E630" s="1167">
        <f>IF(ISTEXT(D630),D630,(D630/D616)*E616)</f>
        <v>0</v>
      </c>
      <c r="F630" s="1149"/>
      <c r="G630" s="1147"/>
      <c r="H630" s="1148"/>
      <c r="I630" s="1148"/>
      <c r="J630" s="1148"/>
      <c r="K630" s="1148"/>
      <c r="L630" s="1148"/>
      <c r="M630" s="1148"/>
      <c r="N630" s="1148"/>
      <c r="O630" s="1148"/>
      <c r="P630" s="1148"/>
      <c r="Q630" s="1148"/>
      <c r="R630" s="453"/>
      <c r="S630" s="453"/>
      <c r="T630" s="453"/>
      <c r="U630" s="453"/>
      <c r="V630" s="453"/>
      <c r="W630" s="453"/>
      <c r="X630" s="453"/>
    </row>
    <row r="631" spans="1:24" ht="18.75">
      <c r="A631" s="1058">
        <v>8</v>
      </c>
      <c r="B631" s="1224"/>
      <c r="C631" s="1225"/>
      <c r="D631" s="1226"/>
      <c r="E631" s="1167">
        <f>IF(ISTEXT(D631),D631,(D631/D616)*E616)</f>
        <v>0</v>
      </c>
      <c r="F631" s="1149"/>
      <c r="G631" s="1147"/>
      <c r="H631" s="1148"/>
      <c r="I631" s="1148"/>
      <c r="J631" s="1148"/>
      <c r="K631" s="1148"/>
      <c r="L631" s="1148"/>
      <c r="M631" s="1148"/>
      <c r="N631" s="1148"/>
      <c r="O631" s="1148"/>
      <c r="P631" s="1148"/>
      <c r="Q631" s="1148"/>
      <c r="R631" s="453"/>
      <c r="S631" s="453"/>
      <c r="T631" s="453"/>
      <c r="U631" s="453"/>
      <c r="V631" s="453"/>
      <c r="W631" s="453"/>
      <c r="X631" s="453"/>
    </row>
    <row r="632" spans="1:24" ht="18.75">
      <c r="A632" s="1058">
        <v>8</v>
      </c>
      <c r="B632" s="1224"/>
      <c r="C632" s="1225"/>
      <c r="D632" s="1226"/>
      <c r="E632" s="1167">
        <f>IF(ISTEXT(D632),D632,(D632/D616)*E616)</f>
        <v>0</v>
      </c>
      <c r="F632" s="1149"/>
      <c r="G632" s="1147"/>
      <c r="H632" s="1148"/>
      <c r="I632" s="1148"/>
      <c r="J632" s="1148"/>
      <c r="K632" s="1148"/>
      <c r="L632" s="1148"/>
      <c r="M632" s="1148"/>
      <c r="N632" s="1148"/>
      <c r="O632" s="1148"/>
      <c r="P632" s="1148"/>
      <c r="Q632" s="1148"/>
      <c r="R632" s="453"/>
      <c r="S632" s="453"/>
      <c r="T632" s="453"/>
      <c r="U632" s="453"/>
      <c r="V632" s="453"/>
      <c r="W632" s="453"/>
      <c r="X632" s="453"/>
    </row>
    <row r="633" spans="1:24" ht="18.75">
      <c r="A633" s="1058">
        <v>8</v>
      </c>
      <c r="B633" s="1224"/>
      <c r="C633" s="1225"/>
      <c r="D633" s="1226"/>
      <c r="E633" s="1167">
        <f>IF(ISTEXT(D633),D633,(D633/D616)*E616)</f>
        <v>0</v>
      </c>
      <c r="F633" s="1146"/>
      <c r="G633" s="1147"/>
      <c r="H633" s="1148"/>
      <c r="I633" s="1148"/>
      <c r="J633" s="1148"/>
      <c r="K633" s="1148"/>
      <c r="L633" s="1148"/>
      <c r="M633" s="1148"/>
      <c r="N633" s="1148"/>
      <c r="O633" s="1148"/>
      <c r="P633" s="1148"/>
      <c r="Q633" s="1148"/>
      <c r="R633" s="453"/>
      <c r="S633" s="453"/>
      <c r="T633" s="453"/>
      <c r="U633" s="453"/>
      <c r="V633" s="453"/>
      <c r="W633" s="453"/>
      <c r="X633" s="453"/>
    </row>
    <row r="634" spans="1:24" ht="18.75">
      <c r="A634" s="1058">
        <v>8</v>
      </c>
      <c r="B634" s="1224"/>
      <c r="C634" s="1225"/>
      <c r="D634" s="1226"/>
      <c r="E634" s="1167">
        <f>IF(ISTEXT(D634),D634,(D634/D616)*E616)</f>
        <v>0</v>
      </c>
      <c r="F634" s="1146"/>
      <c r="G634" s="1147"/>
      <c r="H634" s="1148"/>
      <c r="I634" s="1148"/>
      <c r="J634" s="1148"/>
      <c r="K634" s="1148"/>
      <c r="L634" s="1148"/>
      <c r="M634" s="1148"/>
      <c r="N634" s="1148"/>
      <c r="O634" s="1148"/>
      <c r="P634" s="1148"/>
      <c r="Q634" s="1148"/>
      <c r="R634" s="453"/>
      <c r="S634" s="453"/>
      <c r="T634" s="453"/>
      <c r="U634" s="453"/>
      <c r="V634" s="453"/>
      <c r="W634" s="453"/>
      <c r="X634" s="453"/>
    </row>
    <row r="635" spans="1:24" ht="18.75">
      <c r="A635" s="1058">
        <v>8</v>
      </c>
      <c r="B635" s="1224"/>
      <c r="C635" s="1225"/>
      <c r="D635" s="1226"/>
      <c r="E635" s="1167">
        <f>IF(ISTEXT(D635),D635,(D635/D616)*E616)</f>
        <v>0</v>
      </c>
      <c r="F635" s="1149"/>
      <c r="G635" s="1147"/>
      <c r="H635" s="1148"/>
      <c r="I635" s="1148"/>
      <c r="J635" s="1148"/>
      <c r="K635" s="1148"/>
      <c r="L635" s="1148"/>
      <c r="M635" s="1148"/>
      <c r="N635" s="1148"/>
      <c r="O635" s="1148"/>
      <c r="P635" s="1148"/>
      <c r="Q635" s="1148"/>
      <c r="R635" s="453"/>
      <c r="S635" s="453"/>
      <c r="T635" s="453"/>
      <c r="U635" s="453"/>
      <c r="V635" s="453"/>
      <c r="W635" s="453"/>
      <c r="X635" s="453"/>
    </row>
    <row r="636" spans="1:24" ht="18.75">
      <c r="A636" s="1058">
        <v>8</v>
      </c>
      <c r="B636" s="1224"/>
      <c r="C636" s="1225"/>
      <c r="D636" s="1226"/>
      <c r="E636" s="1167">
        <f>IF(ISTEXT(D636),D636,(D636/D616)*E616)</f>
        <v>0</v>
      </c>
      <c r="F636" s="1146"/>
      <c r="G636" s="1147"/>
      <c r="H636" s="1148"/>
      <c r="I636" s="1148"/>
      <c r="J636" s="1148"/>
      <c r="K636" s="1148"/>
      <c r="L636" s="1148"/>
      <c r="M636" s="1148"/>
      <c r="N636" s="1148"/>
      <c r="O636" s="1148"/>
      <c r="P636" s="1148"/>
      <c r="Q636" s="1148"/>
      <c r="R636" s="453"/>
      <c r="S636" s="453"/>
      <c r="T636" s="453"/>
      <c r="U636" s="453"/>
      <c r="V636" s="453"/>
      <c r="W636" s="453"/>
      <c r="X636" s="453"/>
    </row>
    <row r="637" spans="1:24" ht="18.75">
      <c r="A637" s="1058">
        <v>8</v>
      </c>
      <c r="B637" s="1224"/>
      <c r="C637" s="1225"/>
      <c r="D637" s="1226"/>
      <c r="E637" s="1167">
        <f>IF(ISTEXT(D637),D637,(D637/D616)*E616)</f>
        <v>0</v>
      </c>
      <c r="F637" s="1146"/>
      <c r="G637" s="1147"/>
      <c r="H637" s="1148"/>
      <c r="I637" s="1148"/>
      <c r="J637" s="1148"/>
      <c r="K637" s="1148"/>
      <c r="L637" s="1148"/>
      <c r="M637" s="1148"/>
      <c r="N637" s="1148"/>
      <c r="O637" s="1148"/>
      <c r="P637" s="1148"/>
      <c r="Q637" s="1148"/>
      <c r="R637" s="453"/>
      <c r="S637" s="453"/>
      <c r="T637" s="453"/>
      <c r="U637" s="453"/>
      <c r="V637" s="453"/>
      <c r="W637" s="453"/>
      <c r="X637" s="453"/>
    </row>
    <row r="638" spans="1:24" ht="18.75">
      <c r="A638" s="1058">
        <v>8</v>
      </c>
      <c r="B638" s="1224"/>
      <c r="C638" s="1225"/>
      <c r="D638" s="1226"/>
      <c r="E638" s="1167">
        <f>IF(ISTEXT(D638),D638,(D638/D616)*E616)</f>
        <v>0</v>
      </c>
      <c r="F638" s="1146"/>
      <c r="G638" s="1147"/>
      <c r="H638" s="1148"/>
      <c r="I638" s="1148"/>
      <c r="J638" s="1148"/>
      <c r="K638" s="1148"/>
      <c r="L638" s="1148"/>
      <c r="M638" s="1148"/>
      <c r="N638" s="1148"/>
      <c r="O638" s="1148"/>
      <c r="P638" s="1148"/>
      <c r="Q638" s="1148"/>
      <c r="R638" s="453"/>
      <c r="S638" s="453"/>
      <c r="T638" s="453"/>
      <c r="U638" s="453"/>
      <c r="V638" s="453"/>
      <c r="W638" s="453"/>
      <c r="X638" s="453"/>
    </row>
    <row r="639" spans="1:24" ht="18.75">
      <c r="A639" s="1058">
        <v>8</v>
      </c>
      <c r="B639" s="1224"/>
      <c r="C639" s="1225"/>
      <c r="D639" s="1226"/>
      <c r="E639" s="1167">
        <f>IF(ISTEXT(D639),D639,(D639/D616)*E616)</f>
        <v>0</v>
      </c>
      <c r="F639" s="1146"/>
      <c r="G639" s="1147"/>
      <c r="H639" s="1148"/>
      <c r="I639" s="1148"/>
      <c r="J639" s="1148"/>
      <c r="K639" s="1148"/>
      <c r="L639" s="1148"/>
      <c r="M639" s="1148"/>
      <c r="N639" s="1148"/>
      <c r="O639" s="1148"/>
      <c r="P639" s="1148"/>
      <c r="Q639" s="1148"/>
      <c r="R639" s="453"/>
      <c r="S639" s="453"/>
      <c r="T639" s="453"/>
      <c r="U639" s="453"/>
      <c r="V639" s="453"/>
      <c r="W639" s="453"/>
      <c r="X639" s="453"/>
    </row>
    <row r="640" spans="1:24" ht="18.75">
      <c r="A640" s="1058">
        <v>8</v>
      </c>
      <c r="B640" s="1224"/>
      <c r="C640" s="1225"/>
      <c r="D640" s="1226"/>
      <c r="E640" s="1167">
        <f>IF(ISTEXT(D640),D640,(D640/D616)*E616)</f>
        <v>0</v>
      </c>
      <c r="F640" s="1146"/>
      <c r="G640" s="1147"/>
      <c r="H640" s="1148"/>
      <c r="I640" s="1148"/>
      <c r="J640" s="1148"/>
      <c r="K640" s="1148"/>
      <c r="L640" s="1148"/>
      <c r="M640" s="1148"/>
      <c r="N640" s="1148"/>
      <c r="O640" s="1148"/>
      <c r="P640" s="1148"/>
      <c r="Q640" s="1148"/>
      <c r="R640" s="453"/>
      <c r="S640" s="453"/>
      <c r="T640" s="453"/>
      <c r="U640" s="453"/>
      <c r="V640" s="453"/>
      <c r="W640" s="453"/>
      <c r="X640" s="453"/>
    </row>
    <row r="641" spans="1:24" ht="18.75">
      <c r="A641" s="1058">
        <v>8</v>
      </c>
      <c r="B641" s="1224"/>
      <c r="C641" s="1225" t="s">
        <v>294</v>
      </c>
      <c r="D641" s="1226"/>
      <c r="E641" s="1167">
        <f>IF(ISTEXT(D641),D641,(D641/D616)*E616)</f>
        <v>0</v>
      </c>
      <c r="F641" s="1146"/>
      <c r="G641" s="1147"/>
      <c r="H641" s="1148"/>
      <c r="I641" s="1148"/>
      <c r="J641" s="1148"/>
      <c r="K641" s="1148"/>
      <c r="L641" s="1148"/>
      <c r="M641" s="1148"/>
      <c r="N641" s="1148"/>
      <c r="O641" s="1148"/>
      <c r="P641" s="1148"/>
      <c r="Q641" s="1148"/>
      <c r="R641" s="453"/>
      <c r="S641" s="453"/>
      <c r="T641" s="453"/>
      <c r="U641" s="453"/>
      <c r="V641" s="453"/>
      <c r="W641" s="453"/>
      <c r="X641" s="453"/>
    </row>
    <row r="642" spans="1:24" ht="18.75">
      <c r="A642" s="1058">
        <v>8</v>
      </c>
      <c r="B642" s="1224"/>
      <c r="C642" s="1225" t="s">
        <v>9</v>
      </c>
      <c r="D642" s="1226"/>
      <c r="E642" s="1167">
        <f>IF(ISTEXT(D642),D642,(D642/D616)*E616)</f>
        <v>0</v>
      </c>
      <c r="F642" s="1149"/>
      <c r="G642" s="1147"/>
      <c r="H642" s="1148"/>
      <c r="I642" s="1148"/>
      <c r="J642" s="1148"/>
      <c r="K642" s="1148"/>
      <c r="L642" s="1148"/>
      <c r="M642" s="1148"/>
      <c r="N642" s="1148"/>
      <c r="O642" s="1148"/>
      <c r="P642" s="1148"/>
      <c r="Q642" s="1148"/>
      <c r="R642" s="453"/>
      <c r="S642" s="453"/>
      <c r="T642" s="453"/>
      <c r="U642" s="453"/>
      <c r="V642" s="453"/>
      <c r="W642" s="453"/>
      <c r="X642" s="453"/>
    </row>
    <row r="643" spans="1:24" ht="18.75">
      <c r="A643" s="1058">
        <v>8</v>
      </c>
      <c r="B643" s="1224"/>
      <c r="C643" s="1225" t="s">
        <v>86</v>
      </c>
      <c r="D643" s="1226"/>
      <c r="E643" s="1167">
        <f>IF(ISTEXT(D643),D643,(D643/D616)*E616)</f>
        <v>0</v>
      </c>
      <c r="F643" s="1146"/>
      <c r="G643" s="1147"/>
      <c r="H643" s="1148"/>
      <c r="I643" s="1148"/>
      <c r="J643" s="1148"/>
      <c r="K643" s="1148"/>
      <c r="L643" s="1148"/>
      <c r="M643" s="1148"/>
      <c r="N643" s="1148"/>
      <c r="O643" s="1148"/>
      <c r="P643" s="1148"/>
      <c r="Q643" s="1148"/>
      <c r="R643" s="453"/>
      <c r="S643" s="453"/>
      <c r="T643" s="453"/>
      <c r="U643" s="453"/>
      <c r="V643" s="453"/>
      <c r="W643" s="453"/>
      <c r="X643" s="453"/>
    </row>
    <row r="644" spans="1:24" ht="18.75">
      <c r="A644" s="1058">
        <v>8</v>
      </c>
      <c r="B644" s="1224"/>
      <c r="C644" s="1225" t="s">
        <v>84</v>
      </c>
      <c r="D644" s="1226"/>
      <c r="E644" s="1167">
        <f>IF(ISTEXT(D644),D644,(D644/D616)*E616)</f>
        <v>0</v>
      </c>
      <c r="F644" s="1146"/>
      <c r="G644" s="1147"/>
      <c r="H644" s="1148"/>
      <c r="I644" s="1148"/>
      <c r="J644" s="1148"/>
      <c r="K644" s="1148"/>
      <c r="L644" s="1148"/>
      <c r="M644" s="1148"/>
      <c r="N644" s="1148"/>
      <c r="O644" s="1148"/>
      <c r="P644" s="1148"/>
      <c r="Q644" s="1148"/>
      <c r="R644" s="453"/>
      <c r="S644" s="453"/>
      <c r="T644" s="453"/>
      <c r="U644" s="453"/>
      <c r="V644" s="453"/>
      <c r="W644" s="453"/>
      <c r="X644" s="453"/>
    </row>
    <row r="645" spans="1:24" ht="18.75">
      <c r="A645" s="1058">
        <v>8</v>
      </c>
      <c r="B645" s="1224"/>
      <c r="C645" s="1225" t="s">
        <v>915</v>
      </c>
      <c r="D645" s="1226"/>
      <c r="E645" s="1167">
        <f>IF(ISTEXT(D645),D645,(D645/D616)*E616)</f>
        <v>0</v>
      </c>
      <c r="F645" s="1146"/>
      <c r="G645" s="1147"/>
      <c r="H645" s="1148"/>
      <c r="I645" s="1137"/>
      <c r="J645" s="1137"/>
      <c r="K645" s="1137"/>
      <c r="L645" s="1137"/>
      <c r="M645" s="1137"/>
      <c r="N645" s="1137"/>
      <c r="O645" s="1137"/>
      <c r="P645" s="1137"/>
      <c r="Q645" s="1137"/>
      <c r="R645" s="453"/>
      <c r="S645" s="453"/>
      <c r="T645" s="453"/>
      <c r="U645" s="453"/>
      <c r="V645" s="453"/>
      <c r="W645" s="453"/>
      <c r="X645" s="453"/>
    </row>
    <row r="646" spans="1:24" ht="18.75" thickBot="1">
      <c r="A646" s="1142"/>
      <c r="B646" s="1143"/>
      <c r="C646" s="1144"/>
      <c r="D646" s="1145"/>
      <c r="E646" s="1306"/>
      <c r="F646" s="514"/>
      <c r="G646" s="1206"/>
      <c r="H646" s="514"/>
      <c r="I646" s="514"/>
      <c r="J646" s="514"/>
      <c r="K646" s="514"/>
      <c r="L646" s="514"/>
      <c r="M646" s="514"/>
      <c r="N646" s="514"/>
      <c r="O646" s="514"/>
      <c r="P646" s="514"/>
      <c r="Q646" s="514"/>
      <c r="R646" s="514"/>
      <c r="S646" s="514"/>
      <c r="T646" s="514"/>
      <c r="U646" s="514"/>
      <c r="V646" s="514"/>
      <c r="W646" s="514"/>
      <c r="X646" s="514"/>
    </row>
    <row r="647" spans="1:24">
      <c r="A647" s="1154"/>
      <c r="B647" s="1156"/>
      <c r="C647" s="1156"/>
      <c r="D647" s="1156"/>
      <c r="E647" s="1156"/>
    </row>
    <row r="648" spans="1:24" ht="15.75" thickBot="1">
      <c r="A648" s="1154"/>
    </row>
    <row r="649" spans="1:24" ht="18">
      <c r="A649" s="1111">
        <f>ROW()</f>
        <v>649</v>
      </c>
      <c r="B649" s="1227" t="s">
        <v>983</v>
      </c>
      <c r="C649" s="1228" t="s">
        <v>162</v>
      </c>
      <c r="D649" s="1228" t="s">
        <v>162</v>
      </c>
      <c r="E649" s="1229" t="s">
        <v>178</v>
      </c>
      <c r="F649" s="1115" t="s">
        <v>917</v>
      </c>
      <c r="G649" s="1115"/>
      <c r="H649" s="1115"/>
      <c r="I649" s="1115"/>
      <c r="J649" s="1115"/>
      <c r="K649" s="1116"/>
      <c r="L649" s="1117"/>
      <c r="M649" s="1117"/>
      <c r="N649" s="1118"/>
      <c r="O649" s="1119" t="s">
        <v>918</v>
      </c>
      <c r="P649" s="1118"/>
      <c r="Q649" s="1118"/>
      <c r="R649" s="1118"/>
      <c r="S649" s="1118"/>
      <c r="T649" s="1118"/>
      <c r="U649" s="1118"/>
      <c r="V649" s="1118"/>
      <c r="W649" s="1118"/>
      <c r="X649" s="1118"/>
    </row>
    <row r="650" spans="1:24" ht="20.25" customHeight="1">
      <c r="A650" s="1230"/>
      <c r="B650" s="2593" t="s">
        <v>919</v>
      </c>
      <c r="C650" s="2527" t="s">
        <v>436</v>
      </c>
      <c r="D650" s="2528">
        <v>1</v>
      </c>
      <c r="E650" s="2529">
        <v>10</v>
      </c>
      <c r="F650" s="1122" t="s">
        <v>163</v>
      </c>
      <c r="G650" s="1231" t="s">
        <v>984</v>
      </c>
      <c r="H650" s="1124"/>
      <c r="I650" s="1124"/>
      <c r="J650" s="1124"/>
      <c r="K650" s="1124"/>
      <c r="L650" s="1125"/>
      <c r="M650" s="1126"/>
      <c r="N650" s="1126"/>
      <c r="O650" s="1126"/>
      <c r="P650" s="1126"/>
      <c r="Q650" s="1126"/>
      <c r="R650" s="1126"/>
      <c r="S650" s="1126"/>
      <c r="T650" s="1126"/>
      <c r="U650" s="1126"/>
      <c r="V650" s="1126"/>
      <c r="W650" s="1126"/>
      <c r="X650" s="1126"/>
    </row>
    <row r="651" spans="1:24" ht="18.75" customHeight="1">
      <c r="A651" s="1230"/>
      <c r="B651" s="2593"/>
      <c r="C651" s="2527"/>
      <c r="D651" s="2528"/>
      <c r="E651" s="2529"/>
      <c r="F651" s="1127"/>
      <c r="G651" s="1127"/>
      <c r="H651" s="1127"/>
      <c r="I651" s="1127"/>
      <c r="J651" s="1127"/>
      <c r="K651" s="1127"/>
      <c r="L651" s="1126"/>
      <c r="M651" s="1126"/>
      <c r="N651" s="1126"/>
      <c r="O651" s="1126"/>
      <c r="P651" s="1126"/>
      <c r="Q651" s="1126"/>
      <c r="R651" s="72"/>
      <c r="S651" s="72"/>
      <c r="T651" s="72"/>
      <c r="U651" s="72"/>
      <c r="V651" s="72"/>
      <c r="W651" s="72"/>
      <c r="X651" s="72"/>
    </row>
    <row r="652" spans="1:24" ht="18.75">
      <c r="A652" s="1230"/>
      <c r="B652" s="1232" t="s">
        <v>920</v>
      </c>
      <c r="C652" s="1233"/>
      <c r="D652" s="1234"/>
      <c r="E652" s="1167"/>
      <c r="F652" s="1132" t="s">
        <v>921</v>
      </c>
      <c r="G652" s="1133"/>
      <c r="H652" s="1133"/>
      <c r="I652" s="1134"/>
      <c r="J652" s="1135"/>
      <c r="K652" s="1136" t="s">
        <v>922</v>
      </c>
      <c r="L652" s="1137"/>
      <c r="M652" s="1137"/>
      <c r="N652" s="1137"/>
      <c r="O652" s="1138" t="s">
        <v>923</v>
      </c>
      <c r="P652" s="1126"/>
      <c r="Q652" s="1126"/>
      <c r="R652" s="453"/>
      <c r="S652" s="453"/>
      <c r="T652" s="453"/>
      <c r="U652" s="453"/>
      <c r="V652" s="453"/>
      <c r="W652" s="453"/>
      <c r="X652" s="453"/>
    </row>
    <row r="653" spans="1:24" ht="18.75" customHeight="1">
      <c r="A653" s="1235"/>
      <c r="B653" s="2580" t="s">
        <v>910</v>
      </c>
      <c r="C653" s="2582" t="s">
        <v>171</v>
      </c>
      <c r="D653" s="2584" t="s">
        <v>911</v>
      </c>
      <c r="E653" s="1167"/>
      <c r="F653" s="1139"/>
      <c r="G653" s="1140"/>
      <c r="H653" s="1140"/>
      <c r="I653" s="1141"/>
      <c r="J653" s="1141"/>
      <c r="K653" s="1140"/>
      <c r="L653" s="1126"/>
      <c r="M653" s="1126"/>
      <c r="N653" s="1126"/>
      <c r="O653" s="1126"/>
      <c r="P653" s="1126"/>
      <c r="Q653" s="1126"/>
      <c r="R653" s="453"/>
      <c r="S653" s="453"/>
      <c r="T653" s="453"/>
      <c r="U653" s="453"/>
      <c r="V653" s="453"/>
      <c r="W653" s="453"/>
      <c r="X653" s="453"/>
    </row>
    <row r="654" spans="1:24" ht="18.75">
      <c r="A654" s="1235"/>
      <c r="B654" s="2581"/>
      <c r="C654" s="2583"/>
      <c r="D654" s="2585"/>
      <c r="E654" s="1167"/>
      <c r="F654" s="1139"/>
      <c r="G654" s="1140"/>
      <c r="H654" s="1140"/>
      <c r="I654" s="1141"/>
      <c r="J654" s="1141"/>
      <c r="K654" s="1140"/>
      <c r="L654" s="1126"/>
      <c r="M654" s="1126"/>
      <c r="N654" s="1126"/>
      <c r="O654" s="1126"/>
      <c r="P654" s="1126"/>
      <c r="Q654" s="1126"/>
      <c r="R654" s="453"/>
      <c r="S654" s="453"/>
      <c r="T654" s="453"/>
      <c r="U654" s="453"/>
      <c r="V654" s="453"/>
      <c r="W654" s="453"/>
      <c r="X654" s="453"/>
    </row>
    <row r="655" spans="1:24" ht="18.75">
      <c r="A655" s="1142"/>
      <c r="B655" s="1143"/>
      <c r="C655" s="1144"/>
      <c r="D655" s="1145"/>
      <c r="E655" s="1167"/>
      <c r="F655" s="1146"/>
      <c r="G655" s="1147"/>
      <c r="H655" s="1148"/>
      <c r="I655" s="1137"/>
      <c r="J655" s="1137"/>
      <c r="K655" s="1137"/>
      <c r="L655" s="1137"/>
      <c r="M655" s="1137"/>
      <c r="N655" s="1137"/>
      <c r="O655" s="1137"/>
      <c r="P655" s="1137"/>
      <c r="Q655" s="1137"/>
      <c r="R655" s="453"/>
      <c r="S655" s="453"/>
      <c r="T655" s="453"/>
      <c r="U655" s="453"/>
      <c r="V655" s="453"/>
      <c r="W655" s="453"/>
      <c r="X655" s="453"/>
    </row>
    <row r="656" spans="1:24" ht="18.75">
      <c r="A656" s="1058">
        <v>9</v>
      </c>
      <c r="B656" s="1236" t="s">
        <v>25</v>
      </c>
      <c r="C656" s="1237" t="s">
        <v>9</v>
      </c>
      <c r="D656" s="1238">
        <v>0.25</v>
      </c>
      <c r="E656" s="1167">
        <f>IF(ISTEXT(D656),D656,(D656/D650)*E650)</f>
        <v>2.5</v>
      </c>
      <c r="F656" s="1149" t="s">
        <v>327</v>
      </c>
      <c r="G656" s="1147" t="s">
        <v>186</v>
      </c>
      <c r="H656" s="1148"/>
      <c r="I656" s="1140"/>
      <c r="J656" s="1140"/>
      <c r="K656" s="1140"/>
      <c r="L656" s="1126"/>
      <c r="M656" s="1126"/>
      <c r="N656" s="1126"/>
      <c r="O656" s="1126"/>
      <c r="P656" s="1126"/>
      <c r="Q656" s="1126"/>
      <c r="R656" s="453"/>
      <c r="S656" s="453"/>
      <c r="T656" s="453"/>
      <c r="U656" s="453"/>
      <c r="V656" s="453"/>
      <c r="W656" s="453"/>
      <c r="X656" s="453"/>
    </row>
    <row r="657" spans="1:24" ht="18.75">
      <c r="A657" s="1058">
        <v>9</v>
      </c>
      <c r="B657" s="1236"/>
      <c r="C657" s="1237"/>
      <c r="D657" s="1238"/>
      <c r="E657" s="1167">
        <f>IF(ISTEXT(D657),D657,(D657/D650)*E650)</f>
        <v>0</v>
      </c>
      <c r="F657" s="1146">
        <v>1.1000000000000001</v>
      </c>
      <c r="G657" s="1147"/>
      <c r="H657" s="1148"/>
      <c r="I657" s="1148"/>
      <c r="J657" s="1148"/>
      <c r="K657" s="1148"/>
      <c r="L657" s="1148"/>
      <c r="M657" s="1148"/>
      <c r="N657" s="1148"/>
      <c r="O657" s="1148"/>
      <c r="P657" s="1148"/>
      <c r="Q657" s="1148"/>
      <c r="R657" s="453"/>
      <c r="S657" s="453"/>
      <c r="T657" s="453"/>
      <c r="U657" s="453"/>
      <c r="V657" s="453"/>
      <c r="W657" s="453"/>
      <c r="X657" s="453"/>
    </row>
    <row r="658" spans="1:24" ht="18.75">
      <c r="A658" s="1058">
        <v>9</v>
      </c>
      <c r="B658" s="1236"/>
      <c r="C658" s="1237"/>
      <c r="D658" s="1238"/>
      <c r="E658" s="1167">
        <f>IF(ISTEXT(D658),D658,(D658/D650)*E650)</f>
        <v>0</v>
      </c>
      <c r="F658" s="1146">
        <v>1.2</v>
      </c>
      <c r="G658" s="1147"/>
      <c r="H658" s="1148"/>
      <c r="I658" s="1148"/>
      <c r="J658" s="1148"/>
      <c r="K658" s="1148"/>
      <c r="L658" s="1148"/>
      <c r="M658" s="1148"/>
      <c r="N658" s="1148"/>
      <c r="O658" s="1148"/>
      <c r="P658" s="1148"/>
      <c r="Q658" s="1148"/>
      <c r="R658" s="453"/>
      <c r="S658" s="453"/>
      <c r="T658" s="453"/>
      <c r="U658" s="453"/>
      <c r="V658" s="453"/>
      <c r="W658" s="453"/>
      <c r="X658" s="453"/>
    </row>
    <row r="659" spans="1:24" ht="18.75">
      <c r="A659" s="1058">
        <v>9</v>
      </c>
      <c r="B659" s="1236"/>
      <c r="C659" s="1237"/>
      <c r="D659" s="1238"/>
      <c r="E659" s="1167">
        <f>IF(ISTEXT(D659),D659,(D659/D650)*E650)</f>
        <v>0</v>
      </c>
      <c r="F659" s="1149" t="s">
        <v>328</v>
      </c>
      <c r="G659" s="1147" t="s">
        <v>187</v>
      </c>
      <c r="H659" s="1148"/>
      <c r="I659" s="1148"/>
      <c r="J659" s="1148"/>
      <c r="K659" s="1148"/>
      <c r="L659" s="1148"/>
      <c r="M659" s="1148"/>
      <c r="N659" s="1148"/>
      <c r="O659" s="1148"/>
      <c r="P659" s="1148"/>
      <c r="Q659" s="1148"/>
      <c r="R659" s="453"/>
      <c r="S659" s="453"/>
      <c r="T659" s="453"/>
      <c r="U659" s="453"/>
      <c r="V659" s="453"/>
      <c r="W659" s="453"/>
      <c r="X659" s="453"/>
    </row>
    <row r="660" spans="1:24" ht="18.75">
      <c r="A660" s="1058">
        <v>9</v>
      </c>
      <c r="B660" s="1236"/>
      <c r="C660" s="1237"/>
      <c r="D660" s="1238"/>
      <c r="E660" s="1167">
        <f>IF(ISTEXT(D660),D660,(D660/D650)*E650)</f>
        <v>0</v>
      </c>
      <c r="F660" s="1146">
        <v>2.1</v>
      </c>
      <c r="G660" s="1147"/>
      <c r="H660" s="1148"/>
      <c r="I660" s="1148"/>
      <c r="J660" s="1148"/>
      <c r="K660" s="1148"/>
      <c r="L660" s="1148"/>
      <c r="M660" s="1148"/>
      <c r="N660" s="1148"/>
      <c r="O660" s="1148"/>
      <c r="P660" s="1148"/>
      <c r="Q660" s="1148"/>
      <c r="R660" s="453"/>
      <c r="S660" s="453"/>
      <c r="T660" s="453"/>
      <c r="U660" s="453"/>
      <c r="V660" s="453"/>
      <c r="W660" s="453"/>
      <c r="X660" s="453"/>
    </row>
    <row r="661" spans="1:24" ht="18.75">
      <c r="A661" s="1058">
        <v>9</v>
      </c>
      <c r="B661" s="1236"/>
      <c r="C661" s="1237"/>
      <c r="D661" s="1238"/>
      <c r="E661" s="1167">
        <f>IF(ISTEXT(D661),D661,(D661/D650)*E650)</f>
        <v>0</v>
      </c>
      <c r="F661" s="1146">
        <v>2.2000000000000002</v>
      </c>
      <c r="G661" s="1147"/>
      <c r="H661" s="1148"/>
      <c r="I661" s="1148"/>
      <c r="J661" s="1148"/>
      <c r="K661" s="1148"/>
      <c r="L661" s="1148"/>
      <c r="M661" s="1148"/>
      <c r="N661" s="1148"/>
      <c r="O661" s="1148"/>
      <c r="P661" s="1148"/>
      <c r="Q661" s="1148"/>
      <c r="R661" s="453"/>
      <c r="S661" s="453"/>
      <c r="T661" s="453"/>
      <c r="U661" s="453"/>
      <c r="V661" s="453"/>
      <c r="W661" s="453"/>
      <c r="X661" s="453"/>
    </row>
    <row r="662" spans="1:24" ht="18.75">
      <c r="A662" s="1058">
        <v>9</v>
      </c>
      <c r="B662" s="1236"/>
      <c r="C662" s="1237"/>
      <c r="D662" s="1238"/>
      <c r="E662" s="1167">
        <f>IF(ISTEXT(D662),D662,(D662/D650)*E650)</f>
        <v>0</v>
      </c>
      <c r="F662" s="1146" t="s">
        <v>1516</v>
      </c>
      <c r="G662" s="1147"/>
      <c r="H662" s="1148"/>
      <c r="I662" s="1148"/>
      <c r="J662" s="1148"/>
      <c r="K662" s="1148"/>
      <c r="L662" s="1148"/>
      <c r="M662" s="1148"/>
      <c r="N662" s="1148"/>
      <c r="O662" s="1148"/>
      <c r="P662" s="1148"/>
      <c r="Q662" s="1148"/>
      <c r="R662" s="453"/>
      <c r="S662" s="453"/>
      <c r="T662" s="453"/>
      <c r="U662" s="453"/>
      <c r="V662" s="453"/>
      <c r="W662" s="453"/>
      <c r="X662" s="453"/>
    </row>
    <row r="663" spans="1:24" ht="18.75">
      <c r="A663" s="1058">
        <v>9</v>
      </c>
      <c r="B663" s="1236"/>
      <c r="C663" s="1237"/>
      <c r="D663" s="1238"/>
      <c r="E663" s="1167">
        <f>IF(ISTEXT(D663),D663,(D663/D650)*E650)</f>
        <v>0</v>
      </c>
      <c r="F663" s="1146"/>
      <c r="G663" s="1147"/>
      <c r="H663" s="1148"/>
      <c r="I663" s="1148"/>
      <c r="J663" s="1148"/>
      <c r="K663" s="1148"/>
      <c r="L663" s="1148"/>
      <c r="M663" s="1148"/>
      <c r="N663" s="1148"/>
      <c r="O663" s="1148"/>
      <c r="P663" s="1148"/>
      <c r="Q663" s="1148"/>
      <c r="R663" s="453"/>
      <c r="S663" s="453"/>
      <c r="T663" s="453"/>
      <c r="U663" s="453"/>
      <c r="V663" s="453"/>
      <c r="W663" s="453"/>
      <c r="X663" s="453"/>
    </row>
    <row r="664" spans="1:24" ht="18.75">
      <c r="A664" s="1058">
        <v>9</v>
      </c>
      <c r="B664" s="1236"/>
      <c r="C664" s="1237"/>
      <c r="D664" s="1238"/>
      <c r="E664" s="1167">
        <f>IF(ISTEXT(D664),D664,(D664/D650)*E650)</f>
        <v>0</v>
      </c>
      <c r="F664" s="1149"/>
      <c r="G664" s="1147"/>
      <c r="H664" s="1148"/>
      <c r="I664" s="1148"/>
      <c r="J664" s="1148"/>
      <c r="K664" s="1148"/>
      <c r="L664" s="1148"/>
      <c r="M664" s="1148"/>
      <c r="N664" s="1148"/>
      <c r="O664" s="1148"/>
      <c r="P664" s="1148"/>
      <c r="Q664" s="1148"/>
      <c r="R664" s="453"/>
      <c r="S664" s="453"/>
      <c r="T664" s="453"/>
      <c r="U664" s="453"/>
      <c r="V664" s="453"/>
      <c r="W664" s="453"/>
      <c r="X664" s="453"/>
    </row>
    <row r="665" spans="1:24" ht="18.75">
      <c r="A665" s="1058">
        <v>9</v>
      </c>
      <c r="B665" s="1236"/>
      <c r="C665" s="1237"/>
      <c r="D665" s="1238"/>
      <c r="E665" s="1167">
        <f>IF(ISTEXT(D665),D665,(D665/D650)*E650)</f>
        <v>0</v>
      </c>
      <c r="F665" s="1149"/>
      <c r="G665" s="1147"/>
      <c r="H665" s="1148"/>
      <c r="I665" s="1148"/>
      <c r="J665" s="1148"/>
      <c r="K665" s="1148"/>
      <c r="L665" s="1148"/>
      <c r="M665" s="1148"/>
      <c r="N665" s="1148"/>
      <c r="O665" s="1148"/>
      <c r="P665" s="1148"/>
      <c r="Q665" s="1148"/>
      <c r="R665" s="453"/>
      <c r="S665" s="453"/>
      <c r="T665" s="453"/>
      <c r="U665" s="453"/>
      <c r="V665" s="453"/>
      <c r="W665" s="453"/>
      <c r="X665" s="453"/>
    </row>
    <row r="666" spans="1:24" ht="18.75">
      <c r="A666" s="1058">
        <v>9</v>
      </c>
      <c r="B666" s="1236"/>
      <c r="C666" s="1237"/>
      <c r="D666" s="1238"/>
      <c r="E666" s="1167">
        <f>IF(ISTEXT(D666),D666,(D666/D650)*E650)</f>
        <v>0</v>
      </c>
      <c r="F666" s="1149"/>
      <c r="G666" s="1147"/>
      <c r="H666" s="1148"/>
      <c r="I666" s="1148"/>
      <c r="J666" s="1148"/>
      <c r="K666" s="1148"/>
      <c r="L666" s="1148"/>
      <c r="M666" s="1148"/>
      <c r="N666" s="1148"/>
      <c r="O666" s="1148"/>
      <c r="P666" s="1148"/>
      <c r="Q666" s="1148"/>
      <c r="R666" s="453"/>
      <c r="S666" s="453"/>
      <c r="T666" s="453"/>
      <c r="U666" s="453"/>
      <c r="V666" s="453"/>
      <c r="W666" s="453"/>
      <c r="X666" s="453"/>
    </row>
    <row r="667" spans="1:24" ht="18.75">
      <c r="A667" s="1058">
        <v>9</v>
      </c>
      <c r="B667" s="1236"/>
      <c r="C667" s="1237"/>
      <c r="D667" s="1238"/>
      <c r="E667" s="1167">
        <f>IF(ISTEXT(D667),D667,(D667/D650)*E650)</f>
        <v>0</v>
      </c>
      <c r="F667" s="1146"/>
      <c r="G667" s="1147"/>
      <c r="H667" s="1148"/>
      <c r="I667" s="1148"/>
      <c r="J667" s="1148"/>
      <c r="K667" s="1148"/>
      <c r="L667" s="1148"/>
      <c r="M667" s="1148"/>
      <c r="N667" s="1148"/>
      <c r="O667" s="1148"/>
      <c r="P667" s="1148"/>
      <c r="Q667" s="1148"/>
      <c r="R667" s="453"/>
      <c r="S667" s="453"/>
      <c r="T667" s="453"/>
      <c r="U667" s="453"/>
      <c r="V667" s="453"/>
      <c r="W667" s="453"/>
      <c r="X667" s="453"/>
    </row>
    <row r="668" spans="1:24" ht="18.75">
      <c r="A668" s="1058">
        <v>9</v>
      </c>
      <c r="B668" s="1236"/>
      <c r="C668" s="1237"/>
      <c r="D668" s="1238"/>
      <c r="E668" s="1167">
        <f>IF(ISTEXT(D668),D668,(D668/D650)*E650)</f>
        <v>0</v>
      </c>
      <c r="F668" s="1146"/>
      <c r="G668" s="1147"/>
      <c r="H668" s="1148"/>
      <c r="I668" s="1148"/>
      <c r="J668" s="1148"/>
      <c r="K668" s="1148"/>
      <c r="L668" s="1148"/>
      <c r="M668" s="1148"/>
      <c r="N668" s="1148"/>
      <c r="O668" s="1148"/>
      <c r="P668" s="1148"/>
      <c r="Q668" s="1148"/>
      <c r="R668" s="453"/>
      <c r="S668" s="453"/>
      <c r="T668" s="453"/>
      <c r="U668" s="453"/>
      <c r="V668" s="453"/>
      <c r="W668" s="453"/>
      <c r="X668" s="453"/>
    </row>
    <row r="669" spans="1:24" ht="18.75">
      <c r="A669" s="1058">
        <v>9</v>
      </c>
      <c r="B669" s="1236"/>
      <c r="C669" s="1237"/>
      <c r="D669" s="1238"/>
      <c r="E669" s="1167">
        <f>IF(ISTEXT(D669),D669,(D669/D650)*E650)</f>
        <v>0</v>
      </c>
      <c r="F669" s="1149"/>
      <c r="G669" s="1147"/>
      <c r="H669" s="1148"/>
      <c r="I669" s="1148"/>
      <c r="J669" s="1148"/>
      <c r="K669" s="1148"/>
      <c r="L669" s="1148"/>
      <c r="M669" s="1148"/>
      <c r="N669" s="1148"/>
      <c r="O669" s="1148"/>
      <c r="P669" s="1148"/>
      <c r="Q669" s="1148"/>
      <c r="R669" s="453"/>
      <c r="S669" s="453"/>
      <c r="T669" s="453"/>
      <c r="U669" s="453"/>
      <c r="V669" s="453"/>
      <c r="W669" s="453"/>
      <c r="X669" s="453"/>
    </row>
    <row r="670" spans="1:24" ht="18.75">
      <c r="A670" s="1058">
        <v>9</v>
      </c>
      <c r="B670" s="1236"/>
      <c r="C670" s="1237"/>
      <c r="D670" s="1238"/>
      <c r="E670" s="1167">
        <f>IF(ISTEXT(D670),D670,(D670/D650)*E650)</f>
        <v>0</v>
      </c>
      <c r="F670" s="1146"/>
      <c r="G670" s="1147"/>
      <c r="H670" s="1148"/>
      <c r="I670" s="1148"/>
      <c r="J670" s="1148"/>
      <c r="K670" s="1148"/>
      <c r="L670" s="1148"/>
      <c r="M670" s="1148"/>
      <c r="N670" s="1148"/>
      <c r="O670" s="1148"/>
      <c r="P670" s="1148"/>
      <c r="Q670" s="1148"/>
      <c r="R670" s="453"/>
      <c r="S670" s="453"/>
      <c r="T670" s="453"/>
      <c r="U670" s="453"/>
      <c r="V670" s="453"/>
      <c r="W670" s="453"/>
      <c r="X670" s="453"/>
    </row>
    <row r="671" spans="1:24" ht="18.75">
      <c r="A671" s="1058">
        <v>9</v>
      </c>
      <c r="B671" s="1236"/>
      <c r="C671" s="1237"/>
      <c r="D671" s="1238"/>
      <c r="E671" s="1167">
        <f>IF(ISTEXT(D671),D671,(D671/D650)*E650)</f>
        <v>0</v>
      </c>
      <c r="F671" s="1146"/>
      <c r="G671" s="1147"/>
      <c r="H671" s="1148"/>
      <c r="I671" s="1148"/>
      <c r="J671" s="1148"/>
      <c r="K671" s="1148"/>
      <c r="L671" s="1148"/>
      <c r="M671" s="1148"/>
      <c r="N671" s="1148"/>
      <c r="O671" s="1148"/>
      <c r="P671" s="1148"/>
      <c r="Q671" s="1148"/>
      <c r="R671" s="453"/>
      <c r="S671" s="453"/>
      <c r="T671" s="453"/>
      <c r="U671" s="453"/>
      <c r="V671" s="453"/>
      <c r="W671" s="453"/>
      <c r="X671" s="453"/>
    </row>
    <row r="672" spans="1:24" ht="18.75">
      <c r="A672" s="1058">
        <v>9</v>
      </c>
      <c r="B672" s="1236"/>
      <c r="C672" s="1237"/>
      <c r="D672" s="1238"/>
      <c r="E672" s="1167">
        <f>IF(ISTEXT(D672),D672,(D672/D650)*E650)</f>
        <v>0</v>
      </c>
      <c r="F672" s="1146"/>
      <c r="G672" s="1147"/>
      <c r="H672" s="1148"/>
      <c r="I672" s="1148"/>
      <c r="J672" s="1148"/>
      <c r="K672" s="1148"/>
      <c r="L672" s="1148"/>
      <c r="M672" s="1148"/>
      <c r="N672" s="1148"/>
      <c r="O672" s="1148"/>
      <c r="P672" s="1148"/>
      <c r="Q672" s="1148"/>
      <c r="R672" s="453"/>
      <c r="S672" s="453"/>
      <c r="T672" s="453"/>
      <c r="U672" s="453"/>
      <c r="V672" s="453"/>
      <c r="W672" s="453"/>
      <c r="X672" s="453"/>
    </row>
    <row r="673" spans="1:24" ht="18.75">
      <c r="A673" s="1058">
        <v>9</v>
      </c>
      <c r="B673" s="1236"/>
      <c r="C673" s="1237"/>
      <c r="D673" s="1238"/>
      <c r="E673" s="1167">
        <f>IF(ISTEXT(D673),D673,(D673/D650)*E650)</f>
        <v>0</v>
      </c>
      <c r="F673" s="1146"/>
      <c r="G673" s="1147"/>
      <c r="H673" s="1148"/>
      <c r="I673" s="1148"/>
      <c r="J673" s="1148"/>
      <c r="K673" s="1148"/>
      <c r="L673" s="1148"/>
      <c r="M673" s="1148"/>
      <c r="N673" s="1148"/>
      <c r="O673" s="1148"/>
      <c r="P673" s="1148"/>
      <c r="Q673" s="1148"/>
      <c r="R673" s="453"/>
      <c r="S673" s="453"/>
      <c r="T673" s="453"/>
      <c r="U673" s="453"/>
      <c r="V673" s="453"/>
      <c r="W673" s="453"/>
      <c r="X673" s="453"/>
    </row>
    <row r="674" spans="1:24" ht="18.75">
      <c r="A674" s="1058">
        <v>9</v>
      </c>
      <c r="B674" s="1236"/>
      <c r="C674" s="1237"/>
      <c r="D674" s="1238"/>
      <c r="E674" s="1167">
        <f>IF(ISTEXT(D674),D674,(D674/D650)*E650)</f>
        <v>0</v>
      </c>
      <c r="F674" s="1146"/>
      <c r="G674" s="1147"/>
      <c r="H674" s="1148"/>
      <c r="I674" s="1148"/>
      <c r="J674" s="1148"/>
      <c r="K674" s="1148"/>
      <c r="L674" s="1148"/>
      <c r="M674" s="1148"/>
      <c r="N674" s="1148"/>
      <c r="O674" s="1148"/>
      <c r="P674" s="1148"/>
      <c r="Q674" s="1148"/>
      <c r="R674" s="453"/>
      <c r="S674" s="453"/>
      <c r="T674" s="453"/>
      <c r="U674" s="453"/>
      <c r="V674" s="453"/>
      <c r="W674" s="453"/>
      <c r="X674" s="453"/>
    </row>
    <row r="675" spans="1:24" ht="18.75">
      <c r="A675" s="1058">
        <v>9</v>
      </c>
      <c r="B675" s="1236"/>
      <c r="C675" s="1237" t="s">
        <v>294</v>
      </c>
      <c r="D675" s="1238"/>
      <c r="E675" s="1167">
        <f>IF(ISTEXT(D675),D675,(D675/D650)*E650)</f>
        <v>0</v>
      </c>
      <c r="F675" s="1146"/>
      <c r="G675" s="1147"/>
      <c r="H675" s="1148"/>
      <c r="I675" s="1148"/>
      <c r="J675" s="1148"/>
      <c r="K675" s="1148"/>
      <c r="L675" s="1148"/>
      <c r="M675" s="1148"/>
      <c r="N675" s="1148"/>
      <c r="O675" s="1148"/>
      <c r="P675" s="1148"/>
      <c r="Q675" s="1148"/>
      <c r="R675" s="453"/>
      <c r="S675" s="453"/>
      <c r="T675" s="453"/>
      <c r="U675" s="453"/>
      <c r="V675" s="453"/>
      <c r="W675" s="453"/>
      <c r="X675" s="453"/>
    </row>
    <row r="676" spans="1:24" ht="18.75">
      <c r="A676" s="1058">
        <v>9</v>
      </c>
      <c r="B676" s="1236"/>
      <c r="C676" s="1237" t="s">
        <v>9</v>
      </c>
      <c r="D676" s="1238"/>
      <c r="E676" s="1167">
        <f>IF(ISTEXT(D676),D676,(D676/D650)*E650)</f>
        <v>0</v>
      </c>
      <c r="F676" s="1149"/>
      <c r="G676" s="1147"/>
      <c r="H676" s="1148"/>
      <c r="I676" s="1148"/>
      <c r="J676" s="1148"/>
      <c r="K676" s="1148"/>
      <c r="L676" s="1148"/>
      <c r="M676" s="1148"/>
      <c r="N676" s="1148"/>
      <c r="O676" s="1148"/>
      <c r="P676" s="1148"/>
      <c r="Q676" s="1148"/>
      <c r="R676" s="453"/>
      <c r="S676" s="453"/>
      <c r="T676" s="453"/>
      <c r="U676" s="453"/>
      <c r="V676" s="453"/>
      <c r="W676" s="453"/>
      <c r="X676" s="453"/>
    </row>
    <row r="677" spans="1:24" ht="18.75">
      <c r="A677" s="1058">
        <v>9</v>
      </c>
      <c r="B677" s="1236"/>
      <c r="C677" s="1237" t="s">
        <v>86</v>
      </c>
      <c r="D677" s="1238"/>
      <c r="E677" s="1167">
        <f>IF(ISTEXT(D677),D677,(D677/D650)*E650)</f>
        <v>0</v>
      </c>
      <c r="F677" s="1146"/>
      <c r="G677" s="1147"/>
      <c r="H677" s="1148"/>
      <c r="I677" s="1148"/>
      <c r="J677" s="1148"/>
      <c r="K677" s="1148"/>
      <c r="L677" s="1148"/>
      <c r="M677" s="1148"/>
      <c r="N677" s="1148"/>
      <c r="O677" s="1148"/>
      <c r="P677" s="1148"/>
      <c r="Q677" s="1148"/>
      <c r="R677" s="453"/>
      <c r="S677" s="453"/>
      <c r="T677" s="453"/>
      <c r="U677" s="453"/>
      <c r="V677" s="453"/>
      <c r="W677" s="453"/>
      <c r="X677" s="453"/>
    </row>
    <row r="678" spans="1:24" ht="18.75">
      <c r="A678" s="1058">
        <v>9</v>
      </c>
      <c r="B678" s="1236"/>
      <c r="C678" s="1237" t="s">
        <v>84</v>
      </c>
      <c r="D678" s="1238"/>
      <c r="E678" s="1167">
        <f>IF(ISTEXT(D678),D678,(D678/D650)*E650)</f>
        <v>0</v>
      </c>
      <c r="F678" s="1146"/>
      <c r="G678" s="1147"/>
      <c r="H678" s="1148"/>
      <c r="I678" s="1148"/>
      <c r="J678" s="1148"/>
      <c r="K678" s="1148"/>
      <c r="L678" s="1148"/>
      <c r="M678" s="1148"/>
      <c r="N678" s="1148"/>
      <c r="O678" s="1148"/>
      <c r="P678" s="1148"/>
      <c r="Q678" s="1148"/>
      <c r="R678" s="453"/>
      <c r="S678" s="453"/>
      <c r="T678" s="453"/>
      <c r="U678" s="453"/>
      <c r="V678" s="453"/>
      <c r="W678" s="453"/>
      <c r="X678" s="453"/>
    </row>
    <row r="679" spans="1:24" ht="18.75">
      <c r="A679" s="1058">
        <v>9</v>
      </c>
      <c r="B679" s="1236"/>
      <c r="C679" s="1237" t="s">
        <v>915</v>
      </c>
      <c r="D679" s="1238"/>
      <c r="E679" s="1167">
        <f>IF(ISTEXT(D679),D679,(D679/D650)*E650)</f>
        <v>0</v>
      </c>
      <c r="F679" s="1146"/>
      <c r="G679" s="1147"/>
      <c r="H679" s="1148"/>
      <c r="I679" s="1137"/>
      <c r="J679" s="1137"/>
      <c r="K679" s="1137"/>
      <c r="L679" s="1137"/>
      <c r="M679" s="1137"/>
      <c r="N679" s="1137"/>
      <c r="O679" s="1137"/>
      <c r="P679" s="1137"/>
      <c r="Q679" s="1137"/>
      <c r="R679" s="453"/>
      <c r="S679" s="453"/>
      <c r="T679" s="453"/>
      <c r="U679" s="453"/>
      <c r="V679" s="453"/>
      <c r="W679" s="453"/>
      <c r="X679" s="453"/>
    </row>
    <row r="680" spans="1:24" ht="19.5" thickBot="1">
      <c r="A680" s="1142"/>
      <c r="B680" s="1143"/>
      <c r="C680" s="1144"/>
      <c r="D680" s="1145"/>
      <c r="E680" s="1239">
        <f>IF(ISTEXT(D680),D680,(D680/D650)*E650)</f>
        <v>0</v>
      </c>
      <c r="F680" s="1240"/>
      <c r="G680" s="1206"/>
      <c r="H680" s="1241"/>
      <c r="I680" s="1242"/>
      <c r="J680" s="1242"/>
      <c r="K680" s="1242"/>
      <c r="L680" s="1242"/>
      <c r="M680" s="1242"/>
      <c r="N680" s="1242"/>
      <c r="O680" s="1242"/>
      <c r="P680" s="1242"/>
      <c r="Q680" s="1242"/>
      <c r="R680" s="514"/>
      <c r="S680" s="514"/>
      <c r="T680" s="514"/>
      <c r="U680" s="514"/>
      <c r="V680" s="514"/>
      <c r="W680" s="514"/>
      <c r="X680" s="514"/>
    </row>
    <row r="681" spans="1:24">
      <c r="A681" s="1154"/>
    </row>
    <row r="682" spans="1:24" ht="15.75" thickBot="1">
      <c r="A682" s="1154"/>
    </row>
    <row r="683" spans="1:24" ht="18">
      <c r="A683" s="1111">
        <f>ROW()</f>
        <v>683</v>
      </c>
      <c r="B683" s="1243" t="s">
        <v>985</v>
      </c>
      <c r="C683" s="1244" t="s">
        <v>162</v>
      </c>
      <c r="D683" s="1244" t="s">
        <v>162</v>
      </c>
      <c r="E683" s="1114" t="s">
        <v>178</v>
      </c>
      <c r="F683" s="1115" t="s">
        <v>917</v>
      </c>
      <c r="G683" s="1115"/>
      <c r="H683" s="1115"/>
      <c r="I683" s="1115"/>
      <c r="J683" s="1115"/>
      <c r="K683" s="1116"/>
      <c r="L683" s="1117"/>
      <c r="M683" s="1117"/>
      <c r="N683" s="1118"/>
      <c r="O683" s="1119" t="s">
        <v>918</v>
      </c>
      <c r="P683" s="1118"/>
      <c r="Q683" s="1118"/>
      <c r="R683" s="1118"/>
      <c r="S683" s="1118"/>
      <c r="T683" s="1118"/>
      <c r="U683" s="1118"/>
      <c r="V683" s="1118"/>
      <c r="W683" s="1118"/>
      <c r="X683" s="1118"/>
    </row>
    <row r="684" spans="1:24" ht="21">
      <c r="A684" s="1245"/>
      <c r="B684" s="2586" t="s">
        <v>919</v>
      </c>
      <c r="C684" s="2527" t="s">
        <v>436</v>
      </c>
      <c r="D684" s="2528">
        <v>1</v>
      </c>
      <c r="E684" s="2529">
        <v>10</v>
      </c>
      <c r="F684" s="1122" t="s">
        <v>163</v>
      </c>
      <c r="G684" s="1231" t="s">
        <v>984</v>
      </c>
      <c r="H684" s="1124"/>
      <c r="I684" s="1124"/>
      <c r="J684" s="1124"/>
      <c r="K684" s="1124"/>
      <c r="L684" s="1125"/>
      <c r="M684" s="1126"/>
      <c r="N684" s="1126"/>
      <c r="O684" s="1126"/>
      <c r="P684" s="1126"/>
      <c r="Q684" s="1126"/>
      <c r="R684" s="1126"/>
      <c r="S684" s="1126"/>
      <c r="T684" s="1126"/>
      <c r="U684" s="1126"/>
      <c r="V684" s="1126"/>
      <c r="W684" s="1126"/>
      <c r="X684" s="1126"/>
    </row>
    <row r="685" spans="1:24" ht="18.75" customHeight="1">
      <c r="A685" s="1245"/>
      <c r="B685" s="2586"/>
      <c r="C685" s="2527"/>
      <c r="D685" s="2528"/>
      <c r="E685" s="2529"/>
      <c r="F685" s="1127"/>
      <c r="G685" s="1127"/>
      <c r="H685" s="1127"/>
      <c r="I685" s="1127"/>
      <c r="J685" s="1127"/>
      <c r="K685" s="1127"/>
      <c r="L685" s="1126"/>
      <c r="M685" s="1126"/>
      <c r="N685" s="1126"/>
      <c r="O685" s="1126"/>
      <c r="P685" s="1126"/>
      <c r="Q685" s="1126"/>
      <c r="R685" s="72"/>
      <c r="S685" s="72"/>
      <c r="T685" s="72"/>
      <c r="U685" s="72"/>
      <c r="V685" s="72"/>
      <c r="W685" s="72"/>
      <c r="X685" s="72"/>
    </row>
    <row r="686" spans="1:24" ht="18.75">
      <c r="A686" s="1245"/>
      <c r="B686" s="1246" t="s">
        <v>920</v>
      </c>
      <c r="C686" s="1247"/>
      <c r="D686" s="1248"/>
      <c r="E686" s="1167"/>
      <c r="F686" s="1132" t="s">
        <v>921</v>
      </c>
      <c r="G686" s="1133"/>
      <c r="H686" s="1133"/>
      <c r="I686" s="1134"/>
      <c r="J686" s="1135"/>
      <c r="K686" s="1136" t="s">
        <v>922</v>
      </c>
      <c r="L686" s="1137"/>
      <c r="M686" s="1137"/>
      <c r="N686" s="1137"/>
      <c r="O686" s="1138" t="s">
        <v>923</v>
      </c>
      <c r="P686" s="1126"/>
      <c r="Q686" s="1126"/>
      <c r="R686" s="453"/>
      <c r="S686" s="453"/>
      <c r="T686" s="453"/>
      <c r="U686" s="453"/>
      <c r="V686" s="453"/>
      <c r="W686" s="453"/>
      <c r="X686" s="453"/>
    </row>
    <row r="687" spans="1:24" ht="18.75" customHeight="1">
      <c r="A687" s="1249"/>
      <c r="B687" s="2601" t="s">
        <v>910</v>
      </c>
      <c r="C687" s="2603" t="s">
        <v>171</v>
      </c>
      <c r="D687" s="2605" t="s">
        <v>911</v>
      </c>
      <c r="E687" s="1167"/>
      <c r="F687" s="1139"/>
      <c r="G687" s="1140"/>
      <c r="H687" s="1140"/>
      <c r="I687" s="1141"/>
      <c r="J687" s="1141"/>
      <c r="K687" s="1140"/>
      <c r="L687" s="1126"/>
      <c r="M687" s="1126"/>
      <c r="N687" s="1126"/>
      <c r="O687" s="1126"/>
      <c r="P687" s="1126"/>
      <c r="Q687" s="1126"/>
      <c r="R687" s="453"/>
      <c r="S687" s="453"/>
      <c r="T687" s="453"/>
      <c r="U687" s="453"/>
      <c r="V687" s="453"/>
      <c r="W687" s="453"/>
      <c r="X687" s="453"/>
    </row>
    <row r="688" spans="1:24" ht="18.75">
      <c r="A688" s="1249"/>
      <c r="B688" s="2602"/>
      <c r="C688" s="2604"/>
      <c r="D688" s="2606"/>
      <c r="E688" s="1167"/>
      <c r="F688" s="1139"/>
      <c r="G688" s="1140"/>
      <c r="H688" s="1140"/>
      <c r="I688" s="1141"/>
      <c r="J688" s="1141"/>
      <c r="K688" s="1140"/>
      <c r="L688" s="1126"/>
      <c r="M688" s="1126"/>
      <c r="N688" s="1126"/>
      <c r="O688" s="1126"/>
      <c r="P688" s="1126"/>
      <c r="Q688" s="1126"/>
      <c r="R688" s="453"/>
      <c r="S688" s="453"/>
      <c r="T688" s="453"/>
      <c r="U688" s="453"/>
      <c r="V688" s="453"/>
      <c r="W688" s="453"/>
      <c r="X688" s="453"/>
    </row>
    <row r="689" spans="1:24" ht="18.75">
      <c r="A689" s="1142"/>
      <c r="B689" s="1143"/>
      <c r="C689" s="1144"/>
      <c r="D689" s="1145"/>
      <c r="E689" s="1167"/>
      <c r="F689" s="1146"/>
      <c r="G689" s="1147"/>
      <c r="H689" s="1148"/>
      <c r="I689" s="1137"/>
      <c r="J689" s="1137"/>
      <c r="K689" s="1137"/>
      <c r="L689" s="1137"/>
      <c r="M689" s="1137"/>
      <c r="N689" s="1137"/>
      <c r="O689" s="1137"/>
      <c r="P689" s="1137"/>
      <c r="Q689" s="1137"/>
      <c r="R689" s="453"/>
      <c r="S689" s="453"/>
      <c r="T689" s="453"/>
      <c r="U689" s="453"/>
      <c r="V689" s="453"/>
      <c r="W689" s="453"/>
      <c r="X689" s="453"/>
    </row>
    <row r="690" spans="1:24" ht="18.75">
      <c r="A690" s="1058">
        <v>10</v>
      </c>
      <c r="B690" s="1250" t="s">
        <v>25</v>
      </c>
      <c r="C690" s="1251" t="s">
        <v>9</v>
      </c>
      <c r="D690" s="1252">
        <v>0.25</v>
      </c>
      <c r="E690" s="1167">
        <f>IF(ISTEXT(D690),D690,(D690/D684)*E684)</f>
        <v>2.5</v>
      </c>
      <c r="F690" s="1149" t="s">
        <v>327</v>
      </c>
      <c r="G690" s="1147" t="s">
        <v>186</v>
      </c>
      <c r="H690" s="1148"/>
      <c r="I690" s="1140"/>
      <c r="J690" s="1140"/>
      <c r="K690" s="1140"/>
      <c r="L690" s="1126"/>
      <c r="M690" s="1126"/>
      <c r="N690" s="1126"/>
      <c r="O690" s="1126"/>
      <c r="P690" s="1126"/>
      <c r="Q690" s="1126"/>
      <c r="R690" s="453"/>
      <c r="S690" s="453"/>
      <c r="T690" s="453"/>
      <c r="U690" s="453"/>
      <c r="V690" s="453"/>
      <c r="W690" s="453"/>
      <c r="X690" s="453"/>
    </row>
    <row r="691" spans="1:24" ht="18.75">
      <c r="A691" s="1058">
        <v>10</v>
      </c>
      <c r="B691" s="1250"/>
      <c r="C691" s="1251"/>
      <c r="D691" s="1252"/>
      <c r="E691" s="1167">
        <f>IF(ISTEXT(D691),D691,(D691/D684)*E684)</f>
        <v>0</v>
      </c>
      <c r="F691" s="1146">
        <v>1.1000000000000001</v>
      </c>
      <c r="G691" s="1147"/>
      <c r="H691" s="1148"/>
      <c r="I691" s="1148"/>
      <c r="J691" s="1148"/>
      <c r="K691" s="1148"/>
      <c r="L691" s="1148"/>
      <c r="M691" s="1148"/>
      <c r="N691" s="1148"/>
      <c r="O691" s="1148"/>
      <c r="P691" s="1148"/>
      <c r="Q691" s="1148"/>
      <c r="R691" s="453"/>
      <c r="S691" s="453"/>
      <c r="T691" s="453"/>
      <c r="U691" s="453"/>
      <c r="V691" s="453"/>
      <c r="W691" s="453"/>
      <c r="X691" s="453"/>
    </row>
    <row r="692" spans="1:24" ht="18.75">
      <c r="A692" s="1058">
        <v>10</v>
      </c>
      <c r="B692" s="1250"/>
      <c r="C692" s="1251"/>
      <c r="D692" s="1252"/>
      <c r="E692" s="1167">
        <f>IF(ISTEXT(D692),D692,(D692/D684)*E684)</f>
        <v>0</v>
      </c>
      <c r="F692" s="1146">
        <v>1.2</v>
      </c>
      <c r="G692" s="1147"/>
      <c r="H692" s="1148"/>
      <c r="I692" s="1148"/>
      <c r="J692" s="1148"/>
      <c r="K692" s="1148"/>
      <c r="L692" s="1148"/>
      <c r="M692" s="1148"/>
      <c r="N692" s="1148"/>
      <c r="O692" s="1148"/>
      <c r="P692" s="1148"/>
      <c r="Q692" s="1148"/>
      <c r="R692" s="453"/>
      <c r="S692" s="453"/>
      <c r="T692" s="453"/>
      <c r="U692" s="453"/>
      <c r="V692" s="453"/>
      <c r="W692" s="453"/>
      <c r="X692" s="453"/>
    </row>
    <row r="693" spans="1:24" ht="18.75">
      <c r="A693" s="1058">
        <v>10</v>
      </c>
      <c r="B693" s="1250"/>
      <c r="C693" s="1251"/>
      <c r="D693" s="1252"/>
      <c r="E693" s="1167">
        <f>IF(ISTEXT(D693),D693,(D693/D684)*E684)</f>
        <v>0</v>
      </c>
      <c r="F693" s="1149" t="s">
        <v>328</v>
      </c>
      <c r="G693" s="1147" t="s">
        <v>187</v>
      </c>
      <c r="H693" s="1148"/>
      <c r="I693" s="1148"/>
      <c r="J693" s="1148"/>
      <c r="K693" s="1148"/>
      <c r="L693" s="1148"/>
      <c r="M693" s="1148"/>
      <c r="N693" s="1148"/>
      <c r="O693" s="1148"/>
      <c r="P693" s="1148"/>
      <c r="Q693" s="1148"/>
      <c r="R693" s="453"/>
      <c r="S693" s="453"/>
      <c r="T693" s="453"/>
      <c r="U693" s="453"/>
      <c r="V693" s="453"/>
      <c r="W693" s="453"/>
      <c r="X693" s="453"/>
    </row>
    <row r="694" spans="1:24" ht="18.75">
      <c r="A694" s="1058">
        <v>10</v>
      </c>
      <c r="B694" s="1250"/>
      <c r="C694" s="1251"/>
      <c r="D694" s="1252"/>
      <c r="E694" s="1167">
        <f>IF(ISTEXT(D694),D694,(D694/D684)*E684)</f>
        <v>0</v>
      </c>
      <c r="F694" s="1146">
        <v>2.1</v>
      </c>
      <c r="G694" s="1147"/>
      <c r="H694" s="1148"/>
      <c r="I694" s="1148"/>
      <c r="J694" s="1148"/>
      <c r="K694" s="1148"/>
      <c r="L694" s="1148"/>
      <c r="M694" s="1148"/>
      <c r="N694" s="1148"/>
      <c r="O694" s="1148"/>
      <c r="P694" s="1148"/>
      <c r="Q694" s="1148"/>
      <c r="R694" s="453"/>
      <c r="S694" s="453"/>
      <c r="T694" s="453"/>
      <c r="U694" s="453"/>
      <c r="V694" s="453"/>
      <c r="W694" s="453"/>
      <c r="X694" s="453"/>
    </row>
    <row r="695" spans="1:24" ht="18.75">
      <c r="A695" s="1058">
        <v>10</v>
      </c>
      <c r="B695" s="1250"/>
      <c r="C695" s="1251"/>
      <c r="D695" s="1252"/>
      <c r="E695" s="1167">
        <f>IF(ISTEXT(D695),D695,(D695/D684)*E684)</f>
        <v>0</v>
      </c>
      <c r="F695" s="1146">
        <v>2.2000000000000002</v>
      </c>
      <c r="G695" s="1147"/>
      <c r="H695" s="1148"/>
      <c r="I695" s="1148"/>
      <c r="J695" s="1148"/>
      <c r="K695" s="1148"/>
      <c r="L695" s="1148"/>
      <c r="M695" s="1148"/>
      <c r="N695" s="1148"/>
      <c r="O695" s="1148"/>
      <c r="P695" s="1148"/>
      <c r="Q695" s="1148"/>
      <c r="R695" s="453"/>
      <c r="S695" s="453"/>
      <c r="T695" s="453"/>
      <c r="U695" s="453"/>
      <c r="V695" s="453"/>
      <c r="W695" s="453"/>
      <c r="X695" s="453"/>
    </row>
    <row r="696" spans="1:24" ht="18.75">
      <c r="A696" s="1058">
        <v>10</v>
      </c>
      <c r="B696" s="1250"/>
      <c r="C696" s="1251"/>
      <c r="D696" s="1252"/>
      <c r="E696" s="1167">
        <f>IF(ISTEXT(D696),D696,(D696/D684)*E684)</f>
        <v>0</v>
      </c>
      <c r="F696" s="1146" t="s">
        <v>1516</v>
      </c>
      <c r="G696" s="1147"/>
      <c r="H696" s="1148"/>
      <c r="I696" s="1148"/>
      <c r="J696" s="1148"/>
      <c r="K696" s="1148"/>
      <c r="L696" s="1148"/>
      <c r="M696" s="1148"/>
      <c r="N696" s="1148"/>
      <c r="O696" s="1148"/>
      <c r="P696" s="1148"/>
      <c r="Q696" s="1148"/>
      <c r="R696" s="453"/>
      <c r="S696" s="453"/>
      <c r="T696" s="453"/>
      <c r="U696" s="453"/>
      <c r="V696" s="453"/>
      <c r="W696" s="453"/>
      <c r="X696" s="453"/>
    </row>
    <row r="697" spans="1:24" ht="18.75">
      <c r="A697" s="1058">
        <v>10</v>
      </c>
      <c r="B697" s="1250"/>
      <c r="C697" s="1251"/>
      <c r="D697" s="1252"/>
      <c r="E697" s="1167">
        <f>IF(ISTEXT(D697),D697,(D697/D684)*E684)</f>
        <v>0</v>
      </c>
      <c r="F697" s="1146"/>
      <c r="G697" s="1147"/>
      <c r="H697" s="1148"/>
      <c r="I697" s="1148"/>
      <c r="J697" s="1148"/>
      <c r="K697" s="1148"/>
      <c r="L697" s="1148"/>
      <c r="M697" s="1148"/>
      <c r="N697" s="1148"/>
      <c r="O697" s="1148"/>
      <c r="P697" s="1148"/>
      <c r="Q697" s="1148"/>
      <c r="R697" s="453"/>
      <c r="S697" s="453"/>
      <c r="T697" s="453"/>
      <c r="U697" s="453"/>
      <c r="V697" s="453"/>
      <c r="W697" s="453"/>
      <c r="X697" s="453"/>
    </row>
    <row r="698" spans="1:24" ht="18.75">
      <c r="A698" s="1058">
        <v>10</v>
      </c>
      <c r="B698" s="1250"/>
      <c r="C698" s="1251"/>
      <c r="D698" s="1252"/>
      <c r="E698" s="1167">
        <f>IF(ISTEXT(D698),D698,(D698/D684)*E684)</f>
        <v>0</v>
      </c>
      <c r="F698" s="1149"/>
      <c r="G698" s="1147"/>
      <c r="H698" s="1148"/>
      <c r="I698" s="1148"/>
      <c r="J698" s="1148"/>
      <c r="K698" s="1148"/>
      <c r="L698" s="1148"/>
      <c r="M698" s="1148"/>
      <c r="N698" s="1148"/>
      <c r="O698" s="1148"/>
      <c r="P698" s="1148"/>
      <c r="Q698" s="1148"/>
      <c r="R698" s="453"/>
      <c r="S698" s="453"/>
      <c r="T698" s="453"/>
      <c r="U698" s="453"/>
      <c r="V698" s="453"/>
      <c r="W698" s="453"/>
      <c r="X698" s="453"/>
    </row>
    <row r="699" spans="1:24" ht="18.75">
      <c r="A699" s="1058">
        <v>10</v>
      </c>
      <c r="B699" s="1250"/>
      <c r="C699" s="1251"/>
      <c r="D699" s="1252"/>
      <c r="E699" s="1167">
        <f>IF(ISTEXT(D699),D699,(D699/D684)*E684)</f>
        <v>0</v>
      </c>
      <c r="F699" s="1149"/>
      <c r="G699" s="1147"/>
      <c r="H699" s="1148"/>
      <c r="I699" s="1148"/>
      <c r="J699" s="1148"/>
      <c r="K699" s="1148"/>
      <c r="L699" s="1148"/>
      <c r="M699" s="1148"/>
      <c r="N699" s="1148"/>
      <c r="O699" s="1148"/>
      <c r="P699" s="1148"/>
      <c r="Q699" s="1148"/>
      <c r="R699" s="453"/>
      <c r="S699" s="453"/>
      <c r="T699" s="453"/>
      <c r="U699" s="453"/>
      <c r="V699" s="453"/>
      <c r="W699" s="453"/>
      <c r="X699" s="453"/>
    </row>
    <row r="700" spans="1:24" ht="18.75">
      <c r="A700" s="1058">
        <v>10</v>
      </c>
      <c r="B700" s="1250"/>
      <c r="C700" s="1251"/>
      <c r="D700" s="1252"/>
      <c r="E700" s="1167">
        <f>IF(ISTEXT(D700),D700,(D700/D684)*E684)</f>
        <v>0</v>
      </c>
      <c r="F700" s="1149"/>
      <c r="G700" s="1147"/>
      <c r="H700" s="1148"/>
      <c r="I700" s="1148"/>
      <c r="J700" s="1148"/>
      <c r="K700" s="1148"/>
      <c r="L700" s="1148"/>
      <c r="M700" s="1148"/>
      <c r="N700" s="1148"/>
      <c r="O700" s="1148"/>
      <c r="P700" s="1148"/>
      <c r="Q700" s="1148"/>
      <c r="R700" s="453"/>
      <c r="S700" s="453"/>
      <c r="T700" s="453"/>
      <c r="U700" s="453"/>
      <c r="V700" s="453"/>
      <c r="W700" s="453"/>
      <c r="X700" s="453"/>
    </row>
    <row r="701" spans="1:24" ht="18.75">
      <c r="A701" s="1058">
        <v>10</v>
      </c>
      <c r="B701" s="1250"/>
      <c r="C701" s="1251"/>
      <c r="D701" s="1252"/>
      <c r="E701" s="1167">
        <f>IF(ISTEXT(D701),D701,(D701/D684)*E684)</f>
        <v>0</v>
      </c>
      <c r="F701" s="1146"/>
      <c r="G701" s="1147"/>
      <c r="H701" s="1148"/>
      <c r="I701" s="1148"/>
      <c r="J701" s="1148"/>
      <c r="K701" s="1148"/>
      <c r="L701" s="1148"/>
      <c r="M701" s="1148"/>
      <c r="N701" s="1148"/>
      <c r="O701" s="1148"/>
      <c r="P701" s="1148"/>
      <c r="Q701" s="1148"/>
      <c r="R701" s="453"/>
      <c r="S701" s="453"/>
      <c r="T701" s="453"/>
      <c r="U701" s="453"/>
      <c r="V701" s="453"/>
      <c r="W701" s="453"/>
      <c r="X701" s="453"/>
    </row>
    <row r="702" spans="1:24" ht="18.75">
      <c r="A702" s="1058">
        <v>10</v>
      </c>
      <c r="B702" s="1250"/>
      <c r="C702" s="1251"/>
      <c r="D702" s="1252"/>
      <c r="E702" s="1167">
        <f>IF(ISTEXT(D702),D702,(D702/D684)*E684)</f>
        <v>0</v>
      </c>
      <c r="F702" s="1146"/>
      <c r="G702" s="1147"/>
      <c r="H702" s="1148"/>
      <c r="I702" s="1148"/>
      <c r="J702" s="1148"/>
      <c r="K702" s="1148"/>
      <c r="L702" s="1148"/>
      <c r="M702" s="1148"/>
      <c r="N702" s="1148"/>
      <c r="O702" s="1148"/>
      <c r="P702" s="1148"/>
      <c r="Q702" s="1148"/>
      <c r="R702" s="453"/>
      <c r="S702" s="453"/>
      <c r="T702" s="453"/>
      <c r="U702" s="453"/>
      <c r="V702" s="453"/>
      <c r="W702" s="453"/>
      <c r="X702" s="453"/>
    </row>
    <row r="703" spans="1:24" ht="18.75">
      <c r="A703" s="1058">
        <v>10</v>
      </c>
      <c r="B703" s="1250"/>
      <c r="C703" s="1251"/>
      <c r="D703" s="1252"/>
      <c r="E703" s="1167">
        <f>IF(ISTEXT(D703),D703,(D703/D684)*E684)</f>
        <v>0</v>
      </c>
      <c r="F703" s="1149"/>
      <c r="G703" s="1147"/>
      <c r="H703" s="1148"/>
      <c r="I703" s="1148"/>
      <c r="J703" s="1148"/>
      <c r="K703" s="1148"/>
      <c r="L703" s="1148"/>
      <c r="M703" s="1148"/>
      <c r="N703" s="1148"/>
      <c r="O703" s="1148"/>
      <c r="P703" s="1148"/>
      <c r="Q703" s="1148"/>
      <c r="R703" s="453"/>
      <c r="S703" s="453"/>
      <c r="T703" s="453"/>
      <c r="U703" s="453"/>
      <c r="V703" s="453"/>
      <c r="W703" s="453"/>
      <c r="X703" s="453"/>
    </row>
    <row r="704" spans="1:24" ht="18.75">
      <c r="A704" s="1058">
        <v>10</v>
      </c>
      <c r="B704" s="1250"/>
      <c r="C704" s="1251"/>
      <c r="D704" s="1252"/>
      <c r="E704" s="1167">
        <f>IF(ISTEXT(D704),D704,(D704/D684)*E684)</f>
        <v>0</v>
      </c>
      <c r="F704" s="1146"/>
      <c r="G704" s="1147"/>
      <c r="H704" s="1148"/>
      <c r="I704" s="1148"/>
      <c r="J704" s="1148"/>
      <c r="K704" s="1148"/>
      <c r="L704" s="1148"/>
      <c r="M704" s="1148"/>
      <c r="N704" s="1148"/>
      <c r="O704" s="1148"/>
      <c r="P704" s="1148"/>
      <c r="Q704" s="1148"/>
      <c r="R704" s="453"/>
      <c r="S704" s="453"/>
      <c r="T704" s="453"/>
      <c r="U704" s="453"/>
      <c r="V704" s="453"/>
      <c r="W704" s="453"/>
      <c r="X704" s="453"/>
    </row>
    <row r="705" spans="1:24" ht="18.75">
      <c r="A705" s="1058">
        <v>10</v>
      </c>
      <c r="B705" s="1250"/>
      <c r="C705" s="1251"/>
      <c r="D705" s="1252"/>
      <c r="E705" s="1167">
        <f>IF(ISTEXT(D705),D705,(D705/D684)*E684)</f>
        <v>0</v>
      </c>
      <c r="F705" s="1146"/>
      <c r="G705" s="1147"/>
      <c r="H705" s="1148"/>
      <c r="I705" s="1148"/>
      <c r="J705" s="1148"/>
      <c r="K705" s="1148"/>
      <c r="L705" s="1148"/>
      <c r="M705" s="1148"/>
      <c r="N705" s="1148"/>
      <c r="O705" s="1148"/>
      <c r="P705" s="1148"/>
      <c r="Q705" s="1148"/>
      <c r="R705" s="453"/>
      <c r="S705" s="453"/>
      <c r="T705" s="453"/>
      <c r="U705" s="453"/>
      <c r="V705" s="453"/>
      <c r="W705" s="453"/>
      <c r="X705" s="453"/>
    </row>
    <row r="706" spans="1:24" ht="18.75">
      <c r="A706" s="1058">
        <v>10</v>
      </c>
      <c r="B706" s="1250"/>
      <c r="C706" s="1251"/>
      <c r="D706" s="1252"/>
      <c r="E706" s="1167">
        <f>IF(ISTEXT(D706),D706,(D706/D684)*E684)</f>
        <v>0</v>
      </c>
      <c r="F706" s="1146"/>
      <c r="G706" s="1147"/>
      <c r="H706" s="1148"/>
      <c r="I706" s="1148"/>
      <c r="J706" s="1148"/>
      <c r="K706" s="1148"/>
      <c r="L706" s="1148"/>
      <c r="M706" s="1148"/>
      <c r="N706" s="1148"/>
      <c r="O706" s="1148"/>
      <c r="P706" s="1148"/>
      <c r="Q706" s="1148"/>
      <c r="R706" s="453"/>
      <c r="S706" s="453"/>
      <c r="T706" s="453"/>
      <c r="U706" s="453"/>
      <c r="V706" s="453"/>
      <c r="W706" s="453"/>
      <c r="X706" s="453"/>
    </row>
    <row r="707" spans="1:24" ht="18.75">
      <c r="A707" s="1058">
        <v>10</v>
      </c>
      <c r="B707" s="1250"/>
      <c r="C707" s="1251"/>
      <c r="D707" s="1252"/>
      <c r="E707" s="1167">
        <f>IF(ISTEXT(D707),D707,(D707/D684)*E684)</f>
        <v>0</v>
      </c>
      <c r="F707" s="1146"/>
      <c r="G707" s="1147"/>
      <c r="H707" s="1148"/>
      <c r="I707" s="1148"/>
      <c r="J707" s="1148"/>
      <c r="K707" s="1148"/>
      <c r="L707" s="1148"/>
      <c r="M707" s="1148"/>
      <c r="N707" s="1148"/>
      <c r="O707" s="1148"/>
      <c r="P707" s="1148"/>
      <c r="Q707" s="1148"/>
      <c r="R707" s="453"/>
      <c r="S707" s="453"/>
      <c r="T707" s="453"/>
      <c r="U707" s="453"/>
      <c r="V707" s="453"/>
      <c r="W707" s="453"/>
      <c r="X707" s="453"/>
    </row>
    <row r="708" spans="1:24" ht="18.75">
      <c r="A708" s="1058">
        <v>10</v>
      </c>
      <c r="B708" s="1250"/>
      <c r="C708" s="1251"/>
      <c r="D708" s="1252"/>
      <c r="E708" s="1167">
        <f>IF(ISTEXT(D708),D708,(D708/D684)*E684)</f>
        <v>0</v>
      </c>
      <c r="F708" s="1146"/>
      <c r="G708" s="1147"/>
      <c r="H708" s="1148"/>
      <c r="I708" s="1148"/>
      <c r="J708" s="1148"/>
      <c r="K708" s="1148"/>
      <c r="L708" s="1148"/>
      <c r="M708" s="1148"/>
      <c r="N708" s="1148"/>
      <c r="O708" s="1148"/>
      <c r="P708" s="1148"/>
      <c r="Q708" s="1148"/>
      <c r="R708" s="453"/>
      <c r="S708" s="453"/>
      <c r="T708" s="453"/>
      <c r="U708" s="453"/>
      <c r="V708" s="453"/>
      <c r="W708" s="453"/>
      <c r="X708" s="453"/>
    </row>
    <row r="709" spans="1:24" ht="18.75">
      <c r="A709" s="1058">
        <v>10</v>
      </c>
      <c r="B709" s="1250"/>
      <c r="C709" s="1251" t="s">
        <v>294</v>
      </c>
      <c r="D709" s="1252"/>
      <c r="E709" s="1167">
        <f>IF(ISTEXT(D709),D709,(D709/D684)*E684)</f>
        <v>0</v>
      </c>
      <c r="F709" s="1146"/>
      <c r="G709" s="1147"/>
      <c r="H709" s="1148"/>
      <c r="I709" s="1148"/>
      <c r="J709" s="1148"/>
      <c r="K709" s="1148"/>
      <c r="L709" s="1148"/>
      <c r="M709" s="1148"/>
      <c r="N709" s="1148"/>
      <c r="O709" s="1148"/>
      <c r="P709" s="1148"/>
      <c r="Q709" s="1148"/>
      <c r="R709" s="453"/>
      <c r="S709" s="453"/>
      <c r="T709" s="453"/>
      <c r="U709" s="453"/>
      <c r="V709" s="453"/>
      <c r="W709" s="453"/>
      <c r="X709" s="453"/>
    </row>
    <row r="710" spans="1:24" ht="18.75">
      <c r="A710" s="1058">
        <v>10</v>
      </c>
      <c r="B710" s="1250"/>
      <c r="C710" s="1251" t="s">
        <v>9</v>
      </c>
      <c r="D710" s="1252"/>
      <c r="E710" s="1167">
        <f>IF(ISTEXT(D710),D710,(D710/D684)*E684)</f>
        <v>0</v>
      </c>
      <c r="F710" s="1149"/>
      <c r="G710" s="1147"/>
      <c r="H710" s="1148"/>
      <c r="I710" s="1148"/>
      <c r="J710" s="1148"/>
      <c r="K710" s="1148"/>
      <c r="L710" s="1148"/>
      <c r="M710" s="1148"/>
      <c r="N710" s="1148"/>
      <c r="O710" s="1148"/>
      <c r="P710" s="1148"/>
      <c r="Q710" s="1148"/>
      <c r="R710" s="453"/>
      <c r="S710" s="453"/>
      <c r="T710" s="453"/>
      <c r="U710" s="453"/>
      <c r="V710" s="453"/>
      <c r="W710" s="453"/>
      <c r="X710" s="453"/>
    </row>
    <row r="711" spans="1:24" ht="18.75">
      <c r="A711" s="1058">
        <v>10</v>
      </c>
      <c r="B711" s="1250"/>
      <c r="C711" s="1251" t="s">
        <v>86</v>
      </c>
      <c r="D711" s="1252"/>
      <c r="E711" s="1167">
        <f>IF(ISTEXT(D711),D711,(D711/D684)*E684)</f>
        <v>0</v>
      </c>
      <c r="F711" s="1146"/>
      <c r="G711" s="1147"/>
      <c r="H711" s="1148"/>
      <c r="I711" s="1148"/>
      <c r="J711" s="1148"/>
      <c r="K711" s="1148"/>
      <c r="L711" s="1148"/>
      <c r="M711" s="1148"/>
      <c r="N711" s="1148"/>
      <c r="O711" s="1148"/>
      <c r="P711" s="1148"/>
      <c r="Q711" s="1148"/>
      <c r="R711" s="453"/>
      <c r="S711" s="453"/>
      <c r="T711" s="453"/>
      <c r="U711" s="453"/>
      <c r="V711" s="453"/>
      <c r="W711" s="453"/>
      <c r="X711" s="453"/>
    </row>
    <row r="712" spans="1:24" ht="18.75">
      <c r="A712" s="1058">
        <v>10</v>
      </c>
      <c r="B712" s="1250"/>
      <c r="C712" s="1251" t="s">
        <v>84</v>
      </c>
      <c r="D712" s="1252"/>
      <c r="E712" s="1167">
        <f>IF(ISTEXT(D712),D712,(D712/D684)*E684)</f>
        <v>0</v>
      </c>
      <c r="F712" s="1146"/>
      <c r="G712" s="1147"/>
      <c r="H712" s="1148"/>
      <c r="I712" s="1148"/>
      <c r="J712" s="1148"/>
      <c r="K712" s="1148"/>
      <c r="L712" s="1148"/>
      <c r="M712" s="1148"/>
      <c r="N712" s="1148"/>
      <c r="O712" s="1148"/>
      <c r="P712" s="1148"/>
      <c r="Q712" s="1148"/>
      <c r="R712" s="453"/>
      <c r="S712" s="453"/>
      <c r="T712" s="453"/>
      <c r="U712" s="453"/>
      <c r="V712" s="453"/>
      <c r="W712" s="453"/>
      <c r="X712" s="453"/>
    </row>
    <row r="713" spans="1:24" ht="18.75">
      <c r="A713" s="1058">
        <v>10</v>
      </c>
      <c r="B713" s="1250"/>
      <c r="C713" s="1251" t="s">
        <v>915</v>
      </c>
      <c r="D713" s="1252"/>
      <c r="E713" s="1167">
        <f>IF(ISTEXT(D713),D713,(D713/D684)*E684)</f>
        <v>0</v>
      </c>
      <c r="F713" s="1146"/>
      <c r="G713" s="1147"/>
      <c r="H713" s="1148"/>
      <c r="I713" s="1137"/>
      <c r="J713" s="1137"/>
      <c r="K713" s="1137"/>
      <c r="L713" s="1137"/>
      <c r="M713" s="1137"/>
      <c r="N713" s="1137"/>
      <c r="O713" s="1137"/>
      <c r="P713" s="1137"/>
      <c r="Q713" s="1137"/>
      <c r="R713" s="453"/>
      <c r="S713" s="453"/>
      <c r="T713" s="453"/>
      <c r="U713" s="453"/>
      <c r="V713" s="453"/>
      <c r="W713" s="453"/>
      <c r="X713" s="453"/>
    </row>
    <row r="714" spans="1:24" ht="19.5" thickBot="1">
      <c r="A714" s="1142"/>
      <c r="B714" s="1143"/>
      <c r="C714" s="1144"/>
      <c r="D714" s="1145"/>
      <c r="E714" s="1239"/>
      <c r="F714" s="514"/>
      <c r="G714" s="1206"/>
      <c r="H714" s="514"/>
      <c r="I714" s="514"/>
      <c r="J714" s="514"/>
      <c r="K714" s="514"/>
      <c r="L714" s="514"/>
      <c r="M714" s="514"/>
      <c r="N714" s="514"/>
      <c r="O714" s="514"/>
      <c r="P714" s="514"/>
      <c r="Q714" s="514"/>
      <c r="R714" s="514"/>
      <c r="S714" s="514"/>
      <c r="T714" s="514"/>
      <c r="U714" s="514"/>
      <c r="V714" s="514"/>
      <c r="W714" s="514"/>
      <c r="X714" s="514"/>
    </row>
    <row r="715" spans="1:24">
      <c r="A715" s="1154"/>
    </row>
    <row r="716" spans="1:24" ht="15.75" thickBot="1">
      <c r="A716" s="1154"/>
    </row>
    <row r="717" spans="1:24" ht="18">
      <c r="A717" s="1111">
        <f>ROW()</f>
        <v>717</v>
      </c>
      <c r="B717" s="1253" t="s">
        <v>986</v>
      </c>
      <c r="C717" s="1254" t="s">
        <v>162</v>
      </c>
      <c r="D717" s="1254" t="s">
        <v>162</v>
      </c>
      <c r="E717" s="1114" t="s">
        <v>178</v>
      </c>
      <c r="F717" s="1115" t="s">
        <v>917</v>
      </c>
      <c r="G717" s="1115"/>
      <c r="H717" s="1115"/>
      <c r="I717" s="1115"/>
      <c r="J717" s="1115"/>
      <c r="K717" s="1116"/>
      <c r="L717" s="1117"/>
      <c r="M717" s="1117"/>
      <c r="N717" s="1118"/>
      <c r="O717" s="1119" t="s">
        <v>918</v>
      </c>
      <c r="P717" s="1118"/>
      <c r="Q717" s="1118"/>
      <c r="R717" s="1118"/>
      <c r="S717" s="1118"/>
      <c r="T717" s="1118"/>
      <c r="U717" s="1118"/>
      <c r="V717" s="1118"/>
      <c r="W717" s="1118"/>
      <c r="X717" s="1118"/>
    </row>
    <row r="718" spans="1:24" ht="20.25" customHeight="1">
      <c r="A718" s="1255"/>
      <c r="B718" s="2607" t="s">
        <v>919</v>
      </c>
      <c r="C718" s="2527" t="s">
        <v>436</v>
      </c>
      <c r="D718" s="2528">
        <v>1</v>
      </c>
      <c r="E718" s="2529">
        <v>10</v>
      </c>
      <c r="F718" s="1122" t="s">
        <v>163</v>
      </c>
      <c r="G718" s="1231" t="s">
        <v>984</v>
      </c>
      <c r="H718" s="1124"/>
      <c r="I718" s="1124"/>
      <c r="J718" s="1124"/>
      <c r="K718" s="1124"/>
      <c r="L718" s="1125"/>
      <c r="M718" s="1126"/>
      <c r="N718" s="1126"/>
      <c r="O718" s="1126"/>
      <c r="P718" s="1126"/>
      <c r="Q718" s="1126"/>
      <c r="R718" s="1126"/>
      <c r="S718" s="1126"/>
      <c r="T718" s="1126"/>
      <c r="U718" s="1126"/>
      <c r="V718" s="1126"/>
      <c r="W718" s="1126"/>
      <c r="X718" s="1126"/>
    </row>
    <row r="719" spans="1:24" ht="18.75" customHeight="1">
      <c r="A719" s="1255"/>
      <c r="B719" s="2607"/>
      <c r="C719" s="2527"/>
      <c r="D719" s="2528"/>
      <c r="E719" s="2529"/>
      <c r="F719" s="1127"/>
      <c r="G719" s="1127"/>
      <c r="H719" s="1127"/>
      <c r="I719" s="1127"/>
      <c r="J719" s="1127"/>
      <c r="K719" s="1127"/>
      <c r="L719" s="1126"/>
      <c r="M719" s="1126"/>
      <c r="N719" s="1126"/>
      <c r="O719" s="1126"/>
      <c r="P719" s="1126"/>
      <c r="Q719" s="1126"/>
      <c r="R719" s="72"/>
      <c r="S719" s="72"/>
      <c r="T719" s="72"/>
      <c r="U719" s="72"/>
      <c r="V719" s="72"/>
      <c r="W719" s="72"/>
      <c r="X719" s="72"/>
    </row>
    <row r="720" spans="1:24" ht="18.75">
      <c r="A720" s="1255"/>
      <c r="B720" s="1256" t="s">
        <v>920</v>
      </c>
      <c r="C720" s="1257"/>
      <c r="D720" s="1258"/>
      <c r="E720" s="1167"/>
      <c r="F720" s="1132" t="s">
        <v>921</v>
      </c>
      <c r="G720" s="1133"/>
      <c r="H720" s="1133"/>
      <c r="I720" s="1134"/>
      <c r="J720" s="1135"/>
      <c r="K720" s="1136" t="s">
        <v>922</v>
      </c>
      <c r="L720" s="1137"/>
      <c r="M720" s="1137"/>
      <c r="N720" s="1137"/>
      <c r="O720" s="1138" t="s">
        <v>923</v>
      </c>
      <c r="P720" s="1126"/>
      <c r="Q720" s="1126"/>
      <c r="R720" s="453"/>
      <c r="S720" s="453"/>
      <c r="T720" s="453"/>
      <c r="U720" s="453"/>
      <c r="V720" s="453"/>
      <c r="W720" s="453"/>
      <c r="X720" s="453"/>
    </row>
    <row r="721" spans="1:24" ht="18.75">
      <c r="A721" s="1259"/>
      <c r="B721" s="2594" t="s">
        <v>910</v>
      </c>
      <c r="C721" s="2596" t="s">
        <v>171</v>
      </c>
      <c r="D721" s="2598" t="s">
        <v>911</v>
      </c>
      <c r="E721" s="1167"/>
      <c r="F721" s="1139"/>
      <c r="G721" s="1140"/>
      <c r="H721" s="1140"/>
      <c r="I721" s="1141"/>
      <c r="J721" s="1141"/>
      <c r="K721" s="1140"/>
      <c r="L721" s="1126"/>
      <c r="M721" s="1126"/>
      <c r="N721" s="1126"/>
      <c r="O721" s="1126"/>
      <c r="P721" s="1126"/>
      <c r="Q721" s="1126"/>
      <c r="R721" s="453"/>
      <c r="S721" s="453"/>
      <c r="T721" s="453"/>
      <c r="U721" s="453"/>
      <c r="V721" s="453"/>
      <c r="W721" s="453"/>
      <c r="X721" s="453"/>
    </row>
    <row r="722" spans="1:24" ht="18.75">
      <c r="A722" s="1259"/>
      <c r="B722" s="2595"/>
      <c r="C722" s="2597"/>
      <c r="D722" s="2599"/>
      <c r="E722" s="1167"/>
      <c r="F722" s="1139"/>
      <c r="G722" s="1140"/>
      <c r="H722" s="1140"/>
      <c r="I722" s="1141"/>
      <c r="J722" s="1141"/>
      <c r="K722" s="1140"/>
      <c r="L722" s="1126"/>
      <c r="M722" s="1126"/>
      <c r="N722" s="1126"/>
      <c r="O722" s="1126"/>
      <c r="P722" s="1126"/>
      <c r="Q722" s="1126"/>
      <c r="R722" s="453"/>
      <c r="S722" s="453"/>
      <c r="T722" s="453"/>
      <c r="U722" s="453"/>
      <c r="V722" s="453"/>
      <c r="W722" s="453"/>
      <c r="X722" s="453"/>
    </row>
    <row r="723" spans="1:24" ht="18.75">
      <c r="A723" s="1142"/>
      <c r="B723" s="1143"/>
      <c r="C723" s="1144"/>
      <c r="D723" s="1145"/>
      <c r="E723" s="1167"/>
      <c r="F723" s="1146"/>
      <c r="G723" s="1147"/>
      <c r="H723" s="1148"/>
      <c r="I723" s="1137"/>
      <c r="J723" s="1137"/>
      <c r="K723" s="1137"/>
      <c r="L723" s="1137"/>
      <c r="M723" s="1137"/>
      <c r="N723" s="1137"/>
      <c r="O723" s="1137"/>
      <c r="P723" s="1137"/>
      <c r="Q723" s="1137"/>
      <c r="R723" s="453"/>
      <c r="S723" s="453"/>
      <c r="T723" s="453"/>
      <c r="U723" s="453"/>
      <c r="V723" s="453"/>
      <c r="W723" s="453"/>
      <c r="X723" s="453"/>
    </row>
    <row r="724" spans="1:24" ht="18.75">
      <c r="A724" s="1058">
        <v>11</v>
      </c>
      <c r="B724" s="1260" t="s">
        <v>25</v>
      </c>
      <c r="C724" s="1261" t="s">
        <v>9</v>
      </c>
      <c r="D724" s="1262">
        <v>0.25</v>
      </c>
      <c r="E724" s="1167">
        <f>IF(ISTEXT(D724),D724,(D724/D718)*E718)</f>
        <v>2.5</v>
      </c>
      <c r="F724" s="1149" t="s">
        <v>327</v>
      </c>
      <c r="G724" s="1147" t="s">
        <v>186</v>
      </c>
      <c r="H724" s="1148"/>
      <c r="I724" s="1140"/>
      <c r="J724" s="1140"/>
      <c r="K724" s="1140"/>
      <c r="L724" s="1126"/>
      <c r="M724" s="1126"/>
      <c r="N724" s="1126"/>
      <c r="O724" s="1126"/>
      <c r="P724" s="1126"/>
      <c r="Q724" s="1126"/>
      <c r="R724" s="453"/>
      <c r="S724" s="453"/>
      <c r="T724" s="453"/>
      <c r="U724" s="453"/>
      <c r="V724" s="453"/>
      <c r="W724" s="453"/>
      <c r="X724" s="453"/>
    </row>
    <row r="725" spans="1:24" ht="18.75">
      <c r="A725" s="1058">
        <v>11</v>
      </c>
      <c r="B725" s="1260"/>
      <c r="C725" s="1261"/>
      <c r="D725" s="1262"/>
      <c r="E725" s="1167">
        <f>IF(ISTEXT(D725),D725,(D725/D718)*E718)</f>
        <v>0</v>
      </c>
      <c r="F725" s="1146">
        <v>1.1000000000000001</v>
      </c>
      <c r="G725" s="1147"/>
      <c r="H725" s="1148"/>
      <c r="I725" s="1148"/>
      <c r="J725" s="1148"/>
      <c r="K725" s="1148"/>
      <c r="L725" s="1148"/>
      <c r="M725" s="1148"/>
      <c r="N725" s="1148"/>
      <c r="O725" s="1148"/>
      <c r="P725" s="1148"/>
      <c r="Q725" s="1148"/>
      <c r="R725" s="453"/>
      <c r="S725" s="453"/>
      <c r="T725" s="453"/>
      <c r="U725" s="453"/>
      <c r="V725" s="453"/>
      <c r="W725" s="453"/>
      <c r="X725" s="453"/>
    </row>
    <row r="726" spans="1:24" ht="18.75">
      <c r="A726" s="1058">
        <v>11</v>
      </c>
      <c r="B726" s="1260"/>
      <c r="C726" s="1261"/>
      <c r="D726" s="1262"/>
      <c r="E726" s="1167">
        <f>IF(ISTEXT(D726),D726,(D726/D718)*E718)</f>
        <v>0</v>
      </c>
      <c r="F726" s="1146">
        <v>1.2</v>
      </c>
      <c r="G726" s="1147"/>
      <c r="H726" s="1148"/>
      <c r="I726" s="1148"/>
      <c r="J726" s="1148"/>
      <c r="K726" s="1148"/>
      <c r="L726" s="1148"/>
      <c r="M726" s="1148"/>
      <c r="N726" s="1148"/>
      <c r="O726" s="1148"/>
      <c r="P726" s="1148"/>
      <c r="Q726" s="1148"/>
      <c r="R726" s="453"/>
      <c r="S726" s="453"/>
      <c r="T726" s="453"/>
      <c r="U726" s="453"/>
      <c r="V726" s="453"/>
      <c r="W726" s="453"/>
      <c r="X726" s="453"/>
    </row>
    <row r="727" spans="1:24" ht="18.75">
      <c r="A727" s="1058">
        <v>11</v>
      </c>
      <c r="B727" s="1260"/>
      <c r="C727" s="1261"/>
      <c r="D727" s="1262"/>
      <c r="E727" s="1167">
        <f>IF(ISTEXT(D727),D727,(D727/D718)*E718)</f>
        <v>0</v>
      </c>
      <c r="F727" s="1149" t="s">
        <v>328</v>
      </c>
      <c r="G727" s="1147" t="s">
        <v>187</v>
      </c>
      <c r="H727" s="1148"/>
      <c r="I727" s="1148"/>
      <c r="J727" s="1148"/>
      <c r="K727" s="1148"/>
      <c r="L727" s="1148"/>
      <c r="M727" s="1148"/>
      <c r="N727" s="1148"/>
      <c r="O727" s="1148"/>
      <c r="P727" s="1148"/>
      <c r="Q727" s="1148"/>
      <c r="R727" s="453"/>
      <c r="S727" s="453"/>
      <c r="T727" s="453"/>
      <c r="U727" s="453"/>
      <c r="V727" s="453"/>
      <c r="W727" s="453"/>
      <c r="X727" s="453"/>
    </row>
    <row r="728" spans="1:24" ht="18.75">
      <c r="A728" s="1058">
        <v>11</v>
      </c>
      <c r="B728" s="1260"/>
      <c r="C728" s="1261"/>
      <c r="D728" s="1262"/>
      <c r="E728" s="1167">
        <f>IF(ISTEXT(D728),D728,(D728/D718)*E718)</f>
        <v>0</v>
      </c>
      <c r="F728" s="1146">
        <v>2.1</v>
      </c>
      <c r="G728" s="1147"/>
      <c r="H728" s="1148"/>
      <c r="I728" s="1148"/>
      <c r="J728" s="1148"/>
      <c r="K728" s="1148"/>
      <c r="L728" s="1148"/>
      <c r="M728" s="1148"/>
      <c r="N728" s="1148"/>
      <c r="O728" s="1148"/>
      <c r="P728" s="1148"/>
      <c r="Q728" s="1148"/>
      <c r="R728" s="453"/>
      <c r="S728" s="453"/>
      <c r="T728" s="453"/>
      <c r="U728" s="453"/>
      <c r="V728" s="453"/>
      <c r="W728" s="453"/>
      <c r="X728" s="453"/>
    </row>
    <row r="729" spans="1:24" ht="18.75">
      <c r="A729" s="1058">
        <v>11</v>
      </c>
      <c r="B729" s="1260"/>
      <c r="C729" s="1261"/>
      <c r="D729" s="1262"/>
      <c r="E729" s="1167">
        <f>IF(ISTEXT(D729),D729,(D729/D718)*E718)</f>
        <v>0</v>
      </c>
      <c r="F729" s="1146">
        <v>2.2000000000000002</v>
      </c>
      <c r="G729" s="1147"/>
      <c r="H729" s="1148"/>
      <c r="I729" s="1148"/>
      <c r="J729" s="1148"/>
      <c r="K729" s="1148"/>
      <c r="L729" s="1148"/>
      <c r="M729" s="1148"/>
      <c r="N729" s="1148"/>
      <c r="O729" s="1148"/>
      <c r="P729" s="1148"/>
      <c r="Q729" s="1148"/>
      <c r="R729" s="453"/>
      <c r="S729" s="453"/>
      <c r="T729" s="453"/>
      <c r="U729" s="453"/>
      <c r="V729" s="453"/>
      <c r="W729" s="453"/>
      <c r="X729" s="453"/>
    </row>
    <row r="730" spans="1:24" ht="18.75">
      <c r="A730" s="1058">
        <v>11</v>
      </c>
      <c r="B730" s="1260"/>
      <c r="C730" s="1261"/>
      <c r="D730" s="1262"/>
      <c r="E730" s="1167">
        <f>IF(ISTEXT(D730),D730,(D730/D718)*E718)</f>
        <v>0</v>
      </c>
      <c r="F730" s="1146" t="s">
        <v>1516</v>
      </c>
      <c r="G730" s="1147"/>
      <c r="H730" s="1148"/>
      <c r="I730" s="1148"/>
      <c r="J730" s="1148"/>
      <c r="K730" s="1148"/>
      <c r="L730" s="1148"/>
      <c r="M730" s="1148"/>
      <c r="N730" s="1148"/>
      <c r="O730" s="1148"/>
      <c r="P730" s="1148"/>
      <c r="Q730" s="1148"/>
      <c r="R730" s="453"/>
      <c r="S730" s="453"/>
      <c r="T730" s="453"/>
      <c r="U730" s="453"/>
      <c r="V730" s="453"/>
      <c r="W730" s="453"/>
      <c r="X730" s="453"/>
    </row>
    <row r="731" spans="1:24" ht="18.75">
      <c r="A731" s="1058">
        <v>11</v>
      </c>
      <c r="B731" s="1260"/>
      <c r="C731" s="1261"/>
      <c r="D731" s="1262"/>
      <c r="E731" s="1167">
        <f>IF(ISTEXT(D731),D731,(D731/D718)*E718)</f>
        <v>0</v>
      </c>
      <c r="F731" s="1146"/>
      <c r="G731" s="1147"/>
      <c r="H731" s="1148"/>
      <c r="I731" s="1148"/>
      <c r="J731" s="1148"/>
      <c r="K731" s="1148"/>
      <c r="L731" s="1148"/>
      <c r="M731" s="1148"/>
      <c r="N731" s="1148"/>
      <c r="O731" s="1148"/>
      <c r="P731" s="1148"/>
      <c r="Q731" s="1148"/>
      <c r="R731" s="453"/>
      <c r="S731" s="453"/>
      <c r="T731" s="453"/>
      <c r="U731" s="453"/>
      <c r="V731" s="453"/>
      <c r="W731" s="453"/>
      <c r="X731" s="453"/>
    </row>
    <row r="732" spans="1:24" ht="18.75">
      <c r="A732" s="1058">
        <v>11</v>
      </c>
      <c r="B732" s="1260"/>
      <c r="C732" s="1261"/>
      <c r="D732" s="1262"/>
      <c r="E732" s="1167">
        <f>IF(ISTEXT(D732),D732,(D732/D718)*E718)</f>
        <v>0</v>
      </c>
      <c r="F732" s="1149"/>
      <c r="G732" s="1147"/>
      <c r="H732" s="1148"/>
      <c r="I732" s="1148"/>
      <c r="J732" s="1148"/>
      <c r="K732" s="1148"/>
      <c r="L732" s="1148"/>
      <c r="M732" s="1148"/>
      <c r="N732" s="1148"/>
      <c r="O732" s="1148"/>
      <c r="P732" s="1148"/>
      <c r="Q732" s="1148"/>
      <c r="R732" s="453"/>
      <c r="S732" s="453"/>
      <c r="T732" s="453"/>
      <c r="U732" s="453"/>
      <c r="V732" s="453"/>
      <c r="W732" s="453"/>
      <c r="X732" s="453"/>
    </row>
    <row r="733" spans="1:24" ht="18.75">
      <c r="A733" s="1058">
        <v>11</v>
      </c>
      <c r="B733" s="1260"/>
      <c r="C733" s="1261"/>
      <c r="D733" s="1262"/>
      <c r="E733" s="1167">
        <f>IF(ISTEXT(D733),D733,(D733/D718)*E718)</f>
        <v>0</v>
      </c>
      <c r="F733" s="1149"/>
      <c r="G733" s="1147"/>
      <c r="H733" s="1148"/>
      <c r="I733" s="1148"/>
      <c r="J733" s="1148"/>
      <c r="K733" s="1148"/>
      <c r="L733" s="1148"/>
      <c r="M733" s="1148"/>
      <c r="N733" s="1148"/>
      <c r="O733" s="1148"/>
      <c r="P733" s="1148"/>
      <c r="Q733" s="1148"/>
      <c r="R733" s="453"/>
      <c r="S733" s="453"/>
      <c r="T733" s="453"/>
      <c r="U733" s="453"/>
      <c r="V733" s="453"/>
      <c r="W733" s="453"/>
      <c r="X733" s="453"/>
    </row>
    <row r="734" spans="1:24" ht="18.75">
      <c r="A734" s="1058">
        <v>11</v>
      </c>
      <c r="B734" s="1260"/>
      <c r="C734" s="1261"/>
      <c r="D734" s="1262"/>
      <c r="E734" s="1167">
        <f>IF(ISTEXT(D734),D734,(D734/D718)*E718)</f>
        <v>0</v>
      </c>
      <c r="F734" s="1149"/>
      <c r="G734" s="1147"/>
      <c r="H734" s="1148"/>
      <c r="I734" s="1148"/>
      <c r="J734" s="1148"/>
      <c r="K734" s="1148"/>
      <c r="L734" s="1148"/>
      <c r="M734" s="1148"/>
      <c r="N734" s="1148"/>
      <c r="O734" s="1148"/>
      <c r="P734" s="1148"/>
      <c r="Q734" s="1148"/>
      <c r="R734" s="453"/>
      <c r="S734" s="453"/>
      <c r="T734" s="453"/>
      <c r="U734" s="453"/>
      <c r="V734" s="453"/>
      <c r="W734" s="453"/>
      <c r="X734" s="453"/>
    </row>
    <row r="735" spans="1:24" ht="18.75">
      <c r="A735" s="1058">
        <v>11</v>
      </c>
      <c r="B735" s="1260"/>
      <c r="C735" s="1261"/>
      <c r="D735" s="1262"/>
      <c r="E735" s="1167">
        <f>IF(ISTEXT(D735),D735,(D735/D718)*E718)</f>
        <v>0</v>
      </c>
      <c r="F735" s="1146"/>
      <c r="G735" s="1147"/>
      <c r="H735" s="1148"/>
      <c r="I735" s="1148"/>
      <c r="J735" s="1148"/>
      <c r="K735" s="1148"/>
      <c r="L735" s="1148"/>
      <c r="M735" s="1148"/>
      <c r="N735" s="1148"/>
      <c r="O735" s="1148"/>
      <c r="P735" s="1148"/>
      <c r="Q735" s="1148"/>
      <c r="R735" s="453"/>
      <c r="S735" s="453"/>
      <c r="T735" s="453"/>
      <c r="U735" s="453"/>
      <c r="V735" s="453"/>
      <c r="W735" s="453"/>
      <c r="X735" s="453"/>
    </row>
    <row r="736" spans="1:24" ht="18.75">
      <c r="A736" s="1058">
        <v>11</v>
      </c>
      <c r="B736" s="1260"/>
      <c r="C736" s="1261"/>
      <c r="D736" s="1262"/>
      <c r="E736" s="1167">
        <f>IF(ISTEXT(D736),D736,(D736/D718)*E718)</f>
        <v>0</v>
      </c>
      <c r="F736" s="1146"/>
      <c r="G736" s="1147"/>
      <c r="H736" s="1148"/>
      <c r="I736" s="1148"/>
      <c r="J736" s="1148"/>
      <c r="K736" s="1148"/>
      <c r="L736" s="1148"/>
      <c r="M736" s="1148"/>
      <c r="N736" s="1148"/>
      <c r="O736" s="1148"/>
      <c r="P736" s="1148"/>
      <c r="Q736" s="1148"/>
      <c r="R736" s="453"/>
      <c r="S736" s="453"/>
      <c r="T736" s="453"/>
      <c r="U736" s="453"/>
      <c r="V736" s="453"/>
      <c r="W736" s="453"/>
      <c r="X736" s="453"/>
    </row>
    <row r="737" spans="1:24" ht="18.75">
      <c r="A737" s="1058">
        <v>11</v>
      </c>
      <c r="B737" s="1260"/>
      <c r="C737" s="1261"/>
      <c r="D737" s="1262"/>
      <c r="E737" s="1167">
        <f>IF(ISTEXT(D737),D737,(D737/D718)*E718)</f>
        <v>0</v>
      </c>
      <c r="F737" s="1149"/>
      <c r="G737" s="1147"/>
      <c r="H737" s="1148"/>
      <c r="I737" s="1148"/>
      <c r="J737" s="1148"/>
      <c r="K737" s="1148"/>
      <c r="L737" s="1148"/>
      <c r="M737" s="1148"/>
      <c r="N737" s="1148"/>
      <c r="O737" s="1148"/>
      <c r="P737" s="1148"/>
      <c r="Q737" s="1148"/>
      <c r="R737" s="453"/>
      <c r="S737" s="453"/>
      <c r="T737" s="453"/>
      <c r="U737" s="453"/>
      <c r="V737" s="453"/>
      <c r="W737" s="453"/>
      <c r="X737" s="453"/>
    </row>
    <row r="738" spans="1:24" ht="18.75">
      <c r="A738" s="1058">
        <v>11</v>
      </c>
      <c r="B738" s="1260"/>
      <c r="C738" s="1261"/>
      <c r="D738" s="1262"/>
      <c r="E738" s="1167">
        <f>IF(ISTEXT(D738),D738,(D738/D718)*E718)</f>
        <v>0</v>
      </c>
      <c r="F738" s="1146"/>
      <c r="G738" s="1147"/>
      <c r="H738" s="1148"/>
      <c r="I738" s="1148"/>
      <c r="J738" s="1148"/>
      <c r="K738" s="1148"/>
      <c r="L738" s="1148"/>
      <c r="M738" s="1148"/>
      <c r="N738" s="1148"/>
      <c r="O738" s="1148"/>
      <c r="P738" s="1148"/>
      <c r="Q738" s="1148"/>
      <c r="R738" s="453"/>
      <c r="S738" s="453"/>
      <c r="T738" s="453"/>
      <c r="U738" s="453"/>
      <c r="V738" s="453"/>
      <c r="W738" s="453"/>
      <c r="X738" s="453"/>
    </row>
    <row r="739" spans="1:24" ht="18.75">
      <c r="A739" s="1058">
        <v>11</v>
      </c>
      <c r="B739" s="1260"/>
      <c r="C739" s="1261"/>
      <c r="D739" s="1262"/>
      <c r="E739" s="1167">
        <f>IF(ISTEXT(D739),D739,(D739/D718)*E718)</f>
        <v>0</v>
      </c>
      <c r="F739" s="1146"/>
      <c r="G739" s="1147"/>
      <c r="H739" s="1148"/>
      <c r="I739" s="1148"/>
      <c r="J739" s="1148"/>
      <c r="K739" s="1148"/>
      <c r="L739" s="1148"/>
      <c r="M739" s="1148"/>
      <c r="N739" s="1148"/>
      <c r="O739" s="1148"/>
      <c r="P739" s="1148"/>
      <c r="Q739" s="1148"/>
      <c r="R739" s="453"/>
      <c r="S739" s="453"/>
      <c r="T739" s="453"/>
      <c r="U739" s="453"/>
      <c r="V739" s="453"/>
      <c r="W739" s="453"/>
      <c r="X739" s="453"/>
    </row>
    <row r="740" spans="1:24" ht="18.75">
      <c r="A740" s="1058">
        <v>11</v>
      </c>
      <c r="B740" s="1260"/>
      <c r="C740" s="1261"/>
      <c r="D740" s="1262"/>
      <c r="E740" s="1167">
        <f>IF(ISTEXT(D740),D740,(D740/D718)*E718)</f>
        <v>0</v>
      </c>
      <c r="F740" s="1146"/>
      <c r="G740" s="1147"/>
      <c r="H740" s="1148"/>
      <c r="I740" s="1148"/>
      <c r="J740" s="1148"/>
      <c r="K740" s="1148"/>
      <c r="L740" s="1148"/>
      <c r="M740" s="1148"/>
      <c r="N740" s="1148"/>
      <c r="O740" s="1148"/>
      <c r="P740" s="1148"/>
      <c r="Q740" s="1148"/>
      <c r="R740" s="453"/>
      <c r="S740" s="453"/>
      <c r="T740" s="453"/>
      <c r="U740" s="453"/>
      <c r="V740" s="453"/>
      <c r="W740" s="453"/>
      <c r="X740" s="453"/>
    </row>
    <row r="741" spans="1:24" ht="18.75">
      <c r="A741" s="1058">
        <v>11</v>
      </c>
      <c r="B741" s="1260"/>
      <c r="C741" s="1261"/>
      <c r="D741" s="1262"/>
      <c r="E741" s="1167">
        <f>IF(ISTEXT(D741),D741,(D741/D718)*E718)</f>
        <v>0</v>
      </c>
      <c r="F741" s="1146"/>
      <c r="G741" s="1147"/>
      <c r="H741" s="1148"/>
      <c r="I741" s="1148"/>
      <c r="J741" s="1148"/>
      <c r="K741" s="1148"/>
      <c r="L741" s="1148"/>
      <c r="M741" s="1148"/>
      <c r="N741" s="1148"/>
      <c r="O741" s="1148"/>
      <c r="P741" s="1148"/>
      <c r="Q741" s="1148"/>
      <c r="R741" s="453"/>
      <c r="S741" s="453"/>
      <c r="T741" s="453"/>
      <c r="U741" s="453"/>
      <c r="V741" s="453"/>
      <c r="W741" s="453"/>
      <c r="X741" s="453"/>
    </row>
    <row r="742" spans="1:24" ht="18.75">
      <c r="A742" s="1058">
        <v>11</v>
      </c>
      <c r="B742" s="1260"/>
      <c r="C742" s="1261"/>
      <c r="D742" s="1262"/>
      <c r="E742" s="1167">
        <f>IF(ISTEXT(D742),D742,(D742/D718)*E718)</f>
        <v>0</v>
      </c>
      <c r="F742" s="1146"/>
      <c r="G742" s="1147"/>
      <c r="H742" s="1148"/>
      <c r="I742" s="1148"/>
      <c r="J742" s="1148"/>
      <c r="K742" s="1148"/>
      <c r="L742" s="1148"/>
      <c r="M742" s="1148"/>
      <c r="N742" s="1148"/>
      <c r="O742" s="1148"/>
      <c r="P742" s="1148"/>
      <c r="Q742" s="1148"/>
      <c r="R742" s="453"/>
      <c r="S742" s="453"/>
      <c r="T742" s="453"/>
      <c r="U742" s="453"/>
      <c r="V742" s="453"/>
      <c r="W742" s="453"/>
      <c r="X742" s="453"/>
    </row>
    <row r="743" spans="1:24" ht="18.75">
      <c r="A743" s="1058">
        <v>11</v>
      </c>
      <c r="B743" s="1260"/>
      <c r="C743" s="1261" t="s">
        <v>294</v>
      </c>
      <c r="D743" s="1262"/>
      <c r="E743" s="1167">
        <f>IF(ISTEXT(D743),D743,(D743/D718)*E718)</f>
        <v>0</v>
      </c>
      <c r="F743" s="1146"/>
      <c r="G743" s="1147"/>
      <c r="H743" s="1148"/>
      <c r="I743" s="1148"/>
      <c r="J743" s="1148"/>
      <c r="K743" s="1148"/>
      <c r="L743" s="1148"/>
      <c r="M743" s="1148"/>
      <c r="N743" s="1148"/>
      <c r="O743" s="1148"/>
      <c r="P743" s="1148"/>
      <c r="Q743" s="1148"/>
      <c r="R743" s="453"/>
      <c r="S743" s="453"/>
      <c r="T743" s="453"/>
      <c r="U743" s="453"/>
      <c r="V743" s="453"/>
      <c r="W743" s="453"/>
      <c r="X743" s="453"/>
    </row>
    <row r="744" spans="1:24" ht="18.75">
      <c r="A744" s="1058">
        <v>11</v>
      </c>
      <c r="B744" s="1260"/>
      <c r="C744" s="1261" t="s">
        <v>9</v>
      </c>
      <c r="D744" s="1262"/>
      <c r="E744" s="1167">
        <f>IF(ISTEXT(D744),D744,(D744/D718)*E718)</f>
        <v>0</v>
      </c>
      <c r="F744" s="1149"/>
      <c r="G744" s="1147"/>
      <c r="H744" s="1148"/>
      <c r="I744" s="1148"/>
      <c r="J744" s="1148"/>
      <c r="K744" s="1148"/>
      <c r="L744" s="1148"/>
      <c r="M744" s="1148"/>
      <c r="N744" s="1148"/>
      <c r="O744" s="1148"/>
      <c r="P744" s="1148"/>
      <c r="Q744" s="1148"/>
      <c r="R744" s="453"/>
      <c r="S744" s="453"/>
      <c r="T744" s="453"/>
      <c r="U744" s="453"/>
      <c r="V744" s="453"/>
      <c r="W744" s="453"/>
      <c r="X744" s="453"/>
    </row>
    <row r="745" spans="1:24" ht="18.75">
      <c r="A745" s="1058">
        <v>11</v>
      </c>
      <c r="B745" s="1260"/>
      <c r="C745" s="1261" t="s">
        <v>86</v>
      </c>
      <c r="D745" s="1262"/>
      <c r="E745" s="1167">
        <f>IF(ISTEXT(D745),D745,(D745/D718)*E718)</f>
        <v>0</v>
      </c>
      <c r="F745" s="1146"/>
      <c r="G745" s="1147"/>
      <c r="H745" s="1148"/>
      <c r="I745" s="1148"/>
      <c r="J745" s="1148"/>
      <c r="K745" s="1148"/>
      <c r="L745" s="1148"/>
      <c r="M745" s="1148"/>
      <c r="N745" s="1148"/>
      <c r="O745" s="1148"/>
      <c r="P745" s="1148"/>
      <c r="Q745" s="1148"/>
      <c r="R745" s="453"/>
      <c r="S745" s="453"/>
      <c r="T745" s="453"/>
      <c r="U745" s="453"/>
      <c r="V745" s="453"/>
      <c r="W745" s="453"/>
      <c r="X745" s="453"/>
    </row>
    <row r="746" spans="1:24" ht="18.75">
      <c r="A746" s="1058">
        <v>11</v>
      </c>
      <c r="B746" s="1260"/>
      <c r="C746" s="1261" t="s">
        <v>84</v>
      </c>
      <c r="D746" s="1262"/>
      <c r="E746" s="1167">
        <f>IF(ISTEXT(D746),D746,(D746/D718)*E718)</f>
        <v>0</v>
      </c>
      <c r="F746" s="1146"/>
      <c r="G746" s="1147"/>
      <c r="H746" s="1148"/>
      <c r="I746" s="1148"/>
      <c r="J746" s="1148"/>
      <c r="K746" s="1148"/>
      <c r="L746" s="1148"/>
      <c r="M746" s="1148"/>
      <c r="N746" s="1148"/>
      <c r="O746" s="1148"/>
      <c r="P746" s="1148"/>
      <c r="Q746" s="1148"/>
      <c r="R746" s="453"/>
      <c r="S746" s="453"/>
      <c r="T746" s="453"/>
      <c r="U746" s="453"/>
      <c r="V746" s="453"/>
      <c r="W746" s="453"/>
      <c r="X746" s="453"/>
    </row>
    <row r="747" spans="1:24" ht="18.75">
      <c r="A747" s="1058">
        <v>11</v>
      </c>
      <c r="B747" s="1260"/>
      <c r="C747" s="1261" t="s">
        <v>915</v>
      </c>
      <c r="D747" s="1262"/>
      <c r="E747" s="1167">
        <f>IF(ISTEXT(D747),D747,(D747/D718)*E718)</f>
        <v>0</v>
      </c>
      <c r="F747" s="1146"/>
      <c r="G747" s="1147"/>
      <c r="H747" s="1148"/>
      <c r="I747" s="1137"/>
      <c r="J747" s="1137"/>
      <c r="K747" s="1137"/>
      <c r="L747" s="1137"/>
      <c r="M747" s="1137"/>
      <c r="N747" s="1137"/>
      <c r="O747" s="1137"/>
      <c r="P747" s="1137"/>
      <c r="Q747" s="1137"/>
      <c r="R747" s="453"/>
      <c r="S747" s="453"/>
      <c r="T747" s="453"/>
      <c r="U747" s="453"/>
      <c r="V747" s="453"/>
      <c r="W747" s="453"/>
      <c r="X747" s="453"/>
    </row>
    <row r="748" spans="1:24" ht="19.5" thickBot="1">
      <c r="A748" s="1142"/>
      <c r="B748" s="1143"/>
      <c r="C748" s="1144"/>
      <c r="D748" s="1145"/>
      <c r="E748" s="1263"/>
      <c r="F748" s="514"/>
      <c r="G748" s="1206"/>
      <c r="H748" s="514"/>
      <c r="I748" s="514"/>
      <c r="J748" s="514"/>
      <c r="K748" s="514"/>
      <c r="L748" s="514"/>
      <c r="M748" s="514"/>
      <c r="N748" s="514"/>
      <c r="O748" s="514"/>
      <c r="P748" s="514"/>
      <c r="Q748" s="514"/>
      <c r="R748" s="514"/>
      <c r="S748" s="514"/>
      <c r="T748" s="514"/>
      <c r="U748" s="514"/>
      <c r="V748" s="514"/>
      <c r="W748" s="514"/>
      <c r="X748" s="514"/>
    </row>
    <row r="749" spans="1:24">
      <c r="A749" s="1154"/>
    </row>
    <row r="750" spans="1:24" ht="15.75" thickBot="1">
      <c r="A750" s="1154"/>
    </row>
    <row r="751" spans="1:24" ht="18">
      <c r="A751" s="1111">
        <f>ROW()</f>
        <v>751</v>
      </c>
      <c r="B751" s="1264" t="s">
        <v>987</v>
      </c>
      <c r="C751" s="1265" t="s">
        <v>162</v>
      </c>
      <c r="D751" s="1265" t="s">
        <v>162</v>
      </c>
      <c r="E751" s="1114" t="s">
        <v>178</v>
      </c>
      <c r="F751" s="1115" t="s">
        <v>917</v>
      </c>
      <c r="G751" s="1115"/>
      <c r="H751" s="1115"/>
      <c r="I751" s="1115"/>
      <c r="J751" s="1115"/>
      <c r="K751" s="1116"/>
      <c r="L751" s="1117"/>
      <c r="M751" s="1117"/>
      <c r="N751" s="1118"/>
      <c r="O751" s="1119" t="s">
        <v>918</v>
      </c>
      <c r="P751" s="1118"/>
      <c r="Q751" s="1118"/>
      <c r="R751" s="1118"/>
      <c r="S751" s="1118"/>
      <c r="T751" s="1118"/>
      <c r="U751" s="1118"/>
      <c r="V751" s="1118"/>
      <c r="W751" s="1118"/>
      <c r="X751" s="1118"/>
    </row>
    <row r="752" spans="1:24" ht="21">
      <c r="A752" s="1266"/>
      <c r="B752" s="2600" t="s">
        <v>919</v>
      </c>
      <c r="C752" s="2527" t="s">
        <v>436</v>
      </c>
      <c r="D752" s="2528">
        <v>1</v>
      </c>
      <c r="E752" s="2529">
        <v>10</v>
      </c>
      <c r="F752" s="1122" t="s">
        <v>163</v>
      </c>
      <c r="G752" s="1231" t="s">
        <v>984</v>
      </c>
      <c r="H752" s="1124"/>
      <c r="I752" s="1124"/>
      <c r="J752" s="1124"/>
      <c r="K752" s="1124"/>
      <c r="L752" s="1125"/>
      <c r="M752" s="1126"/>
      <c r="N752" s="1126"/>
      <c r="O752" s="1126"/>
      <c r="P752" s="1126"/>
      <c r="Q752" s="1126"/>
      <c r="R752" s="1126"/>
      <c r="S752" s="1126"/>
      <c r="T752" s="1126"/>
      <c r="U752" s="1126"/>
      <c r="V752" s="1126"/>
      <c r="W752" s="1126"/>
      <c r="X752" s="1126"/>
    </row>
    <row r="753" spans="1:24" ht="18.75" customHeight="1">
      <c r="A753" s="1266"/>
      <c r="B753" s="2600"/>
      <c r="C753" s="2527"/>
      <c r="D753" s="2528"/>
      <c r="E753" s="2529"/>
      <c r="F753" s="1127"/>
      <c r="G753" s="1127"/>
      <c r="H753" s="1127"/>
      <c r="I753" s="1127"/>
      <c r="J753" s="1127"/>
      <c r="K753" s="1127"/>
      <c r="L753" s="1126"/>
      <c r="M753" s="1126"/>
      <c r="N753" s="1126"/>
      <c r="O753" s="1126"/>
      <c r="P753" s="1126"/>
      <c r="Q753" s="1126"/>
      <c r="R753" s="72"/>
      <c r="S753" s="72"/>
      <c r="T753" s="72"/>
      <c r="U753" s="72"/>
      <c r="V753" s="72"/>
      <c r="W753" s="72"/>
      <c r="X753" s="72"/>
    </row>
    <row r="754" spans="1:24" ht="18.75">
      <c r="A754" s="1266"/>
      <c r="B754" s="1267" t="s">
        <v>920</v>
      </c>
      <c r="C754" s="1268"/>
      <c r="D754" s="1269"/>
      <c r="E754" s="1167"/>
      <c r="F754" s="1132" t="s">
        <v>921</v>
      </c>
      <c r="G754" s="1133"/>
      <c r="H754" s="1133"/>
      <c r="I754" s="1134"/>
      <c r="J754" s="1135"/>
      <c r="K754" s="1136" t="s">
        <v>922</v>
      </c>
      <c r="L754" s="1137"/>
      <c r="M754" s="1137"/>
      <c r="N754" s="1137"/>
      <c r="O754" s="1138" t="s">
        <v>923</v>
      </c>
      <c r="P754" s="1126"/>
      <c r="Q754" s="1126"/>
      <c r="R754" s="453"/>
      <c r="S754" s="453"/>
      <c r="T754" s="453"/>
      <c r="U754" s="453"/>
      <c r="V754" s="453"/>
      <c r="W754" s="453"/>
      <c r="X754" s="453"/>
    </row>
    <row r="755" spans="1:24" ht="18.75">
      <c r="A755" s="1270"/>
      <c r="B755" s="2615" t="s">
        <v>910</v>
      </c>
      <c r="C755" s="2617" t="s">
        <v>171</v>
      </c>
      <c r="D755" s="2619" t="s">
        <v>911</v>
      </c>
      <c r="E755" s="1167"/>
      <c r="F755" s="1139"/>
      <c r="G755" s="1140"/>
      <c r="H755" s="1140"/>
      <c r="I755" s="1141"/>
      <c r="J755" s="1141"/>
      <c r="K755" s="1140"/>
      <c r="L755" s="1126"/>
      <c r="M755" s="1126"/>
      <c r="N755" s="1126"/>
      <c r="O755" s="1126"/>
      <c r="P755" s="1126"/>
      <c r="Q755" s="1126"/>
      <c r="R755" s="453"/>
      <c r="S755" s="453"/>
      <c r="T755" s="453"/>
      <c r="U755" s="453"/>
      <c r="V755" s="453"/>
      <c r="W755" s="453"/>
      <c r="X755" s="453"/>
    </row>
    <row r="756" spans="1:24" ht="18.75">
      <c r="A756" s="1270"/>
      <c r="B756" s="2616"/>
      <c r="C756" s="2618"/>
      <c r="D756" s="2620"/>
      <c r="E756" s="1167"/>
      <c r="F756" s="1139"/>
      <c r="G756" s="1140"/>
      <c r="H756" s="1140"/>
      <c r="I756" s="1141"/>
      <c r="J756" s="1141"/>
      <c r="K756" s="1140"/>
      <c r="L756" s="1126"/>
      <c r="M756" s="1126"/>
      <c r="N756" s="1126"/>
      <c r="O756" s="1126"/>
      <c r="P756" s="1126"/>
      <c r="Q756" s="1126"/>
      <c r="R756" s="453"/>
      <c r="S756" s="453"/>
      <c r="T756" s="453"/>
      <c r="U756" s="453"/>
      <c r="V756" s="453"/>
      <c r="W756" s="453"/>
      <c r="X756" s="453"/>
    </row>
    <row r="757" spans="1:24" ht="18.75">
      <c r="A757" s="1142"/>
      <c r="B757" s="1143"/>
      <c r="C757" s="1144"/>
      <c r="D757" s="1145"/>
      <c r="E757" s="1167"/>
      <c r="F757" s="1146"/>
      <c r="G757" s="1147"/>
      <c r="H757" s="1148"/>
      <c r="I757" s="1137"/>
      <c r="J757" s="1137"/>
      <c r="K757" s="1137"/>
      <c r="L757" s="1137"/>
      <c r="M757" s="1137"/>
      <c r="N757" s="1137"/>
      <c r="O757" s="1137"/>
      <c r="P757" s="1137"/>
      <c r="Q757" s="1137"/>
      <c r="R757" s="453"/>
      <c r="S757" s="453"/>
      <c r="T757" s="453"/>
      <c r="U757" s="453"/>
      <c r="V757" s="453"/>
      <c r="W757" s="453"/>
      <c r="X757" s="453"/>
    </row>
    <row r="758" spans="1:24" ht="18.75">
      <c r="A758" s="1058">
        <v>12</v>
      </c>
      <c r="B758" s="1275" t="s">
        <v>25</v>
      </c>
      <c r="C758" s="1276" t="s">
        <v>9</v>
      </c>
      <c r="D758" s="1277">
        <v>0.25</v>
      </c>
      <c r="E758" s="1167">
        <f>IF(ISTEXT(D758),D758,(D758/D752)*E752)</f>
        <v>2.5</v>
      </c>
      <c r="F758" s="1149" t="s">
        <v>327</v>
      </c>
      <c r="G758" s="1147" t="s">
        <v>186</v>
      </c>
      <c r="H758" s="1148"/>
      <c r="I758" s="1140"/>
      <c r="J758" s="1140"/>
      <c r="K758" s="1140"/>
      <c r="L758" s="1126"/>
      <c r="M758" s="1126"/>
      <c r="N758" s="1126"/>
      <c r="O758" s="1126"/>
      <c r="P758" s="1126"/>
      <c r="Q758" s="1126"/>
      <c r="R758" s="453"/>
      <c r="S758" s="453"/>
      <c r="T758" s="453"/>
      <c r="U758" s="453"/>
      <c r="V758" s="453"/>
      <c r="W758" s="453"/>
      <c r="X758" s="453"/>
    </row>
    <row r="759" spans="1:24" ht="18.75">
      <c r="A759" s="1058">
        <v>12</v>
      </c>
      <c r="B759" s="1275"/>
      <c r="C759" s="1276"/>
      <c r="D759" s="1277"/>
      <c r="E759" s="1167">
        <f>IF(ISTEXT(D759),D759,(D759/D752)*E752)</f>
        <v>0</v>
      </c>
      <c r="F759" s="1146">
        <v>1.1000000000000001</v>
      </c>
      <c r="G759" s="1147"/>
      <c r="H759" s="1148"/>
      <c r="I759" s="1148"/>
      <c r="J759" s="1148"/>
      <c r="K759" s="1148"/>
      <c r="L759" s="1148"/>
      <c r="M759" s="1148"/>
      <c r="N759" s="1148"/>
      <c r="O759" s="1148"/>
      <c r="P759" s="1148"/>
      <c r="Q759" s="1148"/>
      <c r="R759" s="453"/>
      <c r="S759" s="453"/>
      <c r="T759" s="453"/>
      <c r="U759" s="453"/>
      <c r="V759" s="453"/>
      <c r="W759" s="453"/>
      <c r="X759" s="453"/>
    </row>
    <row r="760" spans="1:24" ht="18.75">
      <c r="A760" s="1058">
        <v>12</v>
      </c>
      <c r="B760" s="1275"/>
      <c r="C760" s="1276"/>
      <c r="D760" s="1277"/>
      <c r="E760" s="1167">
        <f>IF(ISTEXT(D760),D760,(D760/D752)*E752)</f>
        <v>0</v>
      </c>
      <c r="F760" s="1146">
        <v>1.2</v>
      </c>
      <c r="G760" s="1147"/>
      <c r="H760" s="1148"/>
      <c r="I760" s="1148"/>
      <c r="J760" s="1148"/>
      <c r="K760" s="1148"/>
      <c r="L760" s="1148"/>
      <c r="M760" s="1148"/>
      <c r="N760" s="1148"/>
      <c r="O760" s="1148"/>
      <c r="P760" s="1148"/>
      <c r="Q760" s="1148"/>
      <c r="R760" s="453"/>
      <c r="S760" s="453"/>
      <c r="T760" s="453"/>
      <c r="U760" s="453"/>
      <c r="V760" s="453"/>
      <c r="W760" s="453"/>
      <c r="X760" s="453"/>
    </row>
    <row r="761" spans="1:24" ht="18.75">
      <c r="A761" s="1058">
        <v>12</v>
      </c>
      <c r="B761" s="1275"/>
      <c r="C761" s="1276"/>
      <c r="D761" s="1277"/>
      <c r="E761" s="1167">
        <f>IF(ISTEXT(D761),D761,(D761/D752)*E752)</f>
        <v>0</v>
      </c>
      <c r="F761" s="1149" t="s">
        <v>328</v>
      </c>
      <c r="G761" s="1147" t="s">
        <v>187</v>
      </c>
      <c r="H761" s="1148"/>
      <c r="I761" s="1148"/>
      <c r="J761" s="1148"/>
      <c r="K761" s="1148"/>
      <c r="L761" s="1148"/>
      <c r="M761" s="1148"/>
      <c r="N761" s="1148"/>
      <c r="O761" s="1148"/>
      <c r="P761" s="1148"/>
      <c r="Q761" s="1148"/>
      <c r="R761" s="453"/>
      <c r="S761" s="453"/>
      <c r="T761" s="453"/>
      <c r="U761" s="453"/>
      <c r="V761" s="453"/>
      <c r="W761" s="453"/>
      <c r="X761" s="453"/>
    </row>
    <row r="762" spans="1:24" ht="18.75">
      <c r="A762" s="1058">
        <v>12</v>
      </c>
      <c r="B762" s="1275"/>
      <c r="C762" s="1276"/>
      <c r="D762" s="1277"/>
      <c r="E762" s="1167">
        <f>IF(ISTEXT(D762),D762,(D762/D752)*E752)</f>
        <v>0</v>
      </c>
      <c r="F762" s="1146">
        <v>2.1</v>
      </c>
      <c r="G762" s="1147"/>
      <c r="H762" s="1148"/>
      <c r="I762" s="1148"/>
      <c r="J762" s="1148"/>
      <c r="K762" s="1148"/>
      <c r="L762" s="1148"/>
      <c r="M762" s="1148"/>
      <c r="N762" s="1148"/>
      <c r="O762" s="1148"/>
      <c r="P762" s="1148"/>
      <c r="Q762" s="1148"/>
      <c r="R762" s="453"/>
      <c r="S762" s="453"/>
      <c r="T762" s="453"/>
      <c r="U762" s="453"/>
      <c r="V762" s="453"/>
      <c r="W762" s="453"/>
      <c r="X762" s="453"/>
    </row>
    <row r="763" spans="1:24" ht="18.75">
      <c r="A763" s="1058">
        <v>12</v>
      </c>
      <c r="B763" s="1275"/>
      <c r="C763" s="1276"/>
      <c r="D763" s="1277"/>
      <c r="E763" s="1167">
        <f>IF(ISTEXT(D763),D763,(D763/D752)*E752)</f>
        <v>0</v>
      </c>
      <c r="F763" s="1146">
        <v>2.2000000000000002</v>
      </c>
      <c r="G763" s="1147"/>
      <c r="H763" s="1148"/>
      <c r="I763" s="1148"/>
      <c r="J763" s="1148"/>
      <c r="K763" s="1148"/>
      <c r="L763" s="1148"/>
      <c r="M763" s="1148"/>
      <c r="N763" s="1148"/>
      <c r="O763" s="1148"/>
      <c r="P763" s="1148"/>
      <c r="Q763" s="1148"/>
      <c r="R763" s="453"/>
      <c r="S763" s="453"/>
      <c r="T763" s="453"/>
      <c r="U763" s="453"/>
      <c r="V763" s="453"/>
      <c r="W763" s="453"/>
      <c r="X763" s="453"/>
    </row>
    <row r="764" spans="1:24" ht="18.75">
      <c r="A764" s="1058">
        <v>12</v>
      </c>
      <c r="B764" s="1275"/>
      <c r="C764" s="1276"/>
      <c r="D764" s="1277"/>
      <c r="E764" s="1167">
        <f>IF(ISTEXT(D764),D764,(D764/D752)*E752)</f>
        <v>0</v>
      </c>
      <c r="F764" s="1146" t="s">
        <v>1516</v>
      </c>
      <c r="G764" s="1147"/>
      <c r="H764" s="1148"/>
      <c r="I764" s="1148"/>
      <c r="J764" s="1148"/>
      <c r="K764" s="1148"/>
      <c r="L764" s="1148"/>
      <c r="M764" s="1148"/>
      <c r="N764" s="1148"/>
      <c r="O764" s="1148"/>
      <c r="P764" s="1148"/>
      <c r="Q764" s="1148"/>
      <c r="R764" s="453"/>
      <c r="S764" s="453"/>
      <c r="T764" s="453"/>
      <c r="U764" s="453"/>
      <c r="V764" s="453"/>
      <c r="W764" s="453"/>
      <c r="X764" s="453"/>
    </row>
    <row r="765" spans="1:24" ht="18.75">
      <c r="A765" s="1058">
        <v>12</v>
      </c>
      <c r="B765" s="1275"/>
      <c r="C765" s="1276"/>
      <c r="D765" s="1277"/>
      <c r="E765" s="1167">
        <f>IF(ISTEXT(D765),D765,(D765/D752)*E752)</f>
        <v>0</v>
      </c>
      <c r="F765" s="1146"/>
      <c r="G765" s="1147"/>
      <c r="H765" s="1148"/>
      <c r="I765" s="1148"/>
      <c r="J765" s="1148"/>
      <c r="K765" s="1148"/>
      <c r="L765" s="1148"/>
      <c r="M765" s="1148"/>
      <c r="N765" s="1148"/>
      <c r="O765" s="1148"/>
      <c r="P765" s="1148"/>
      <c r="Q765" s="1148"/>
      <c r="R765" s="453"/>
      <c r="S765" s="453"/>
      <c r="T765" s="453"/>
      <c r="U765" s="453"/>
      <c r="V765" s="453"/>
      <c r="W765" s="453"/>
      <c r="X765" s="453"/>
    </row>
    <row r="766" spans="1:24" ht="18.75">
      <c r="A766" s="1058">
        <v>12</v>
      </c>
      <c r="B766" s="1275"/>
      <c r="C766" s="1276"/>
      <c r="D766" s="1277"/>
      <c r="E766" s="1167">
        <f>IF(ISTEXT(D766),D766,(D766/D752)*E752)</f>
        <v>0</v>
      </c>
      <c r="F766" s="1149"/>
      <c r="G766" s="1147"/>
      <c r="H766" s="1148"/>
      <c r="I766" s="1148"/>
      <c r="J766" s="1148"/>
      <c r="K766" s="1148"/>
      <c r="L766" s="1148"/>
      <c r="M766" s="1148"/>
      <c r="N766" s="1148"/>
      <c r="O766" s="1148"/>
      <c r="P766" s="1148"/>
      <c r="Q766" s="1148"/>
      <c r="R766" s="453"/>
      <c r="S766" s="453"/>
      <c r="T766" s="453"/>
      <c r="U766" s="453"/>
      <c r="V766" s="453"/>
      <c r="W766" s="453"/>
      <c r="X766" s="453"/>
    </row>
    <row r="767" spans="1:24" ht="18.75">
      <c r="A767" s="1058">
        <v>12</v>
      </c>
      <c r="B767" s="1275"/>
      <c r="C767" s="1276"/>
      <c r="D767" s="1277"/>
      <c r="E767" s="1167">
        <f>IF(ISTEXT(D767),D767,(D767/D752)*E752)</f>
        <v>0</v>
      </c>
      <c r="F767" s="1149"/>
      <c r="G767" s="1147"/>
      <c r="H767" s="1148"/>
      <c r="I767" s="1148"/>
      <c r="J767" s="1148"/>
      <c r="K767" s="1148"/>
      <c r="L767" s="1148"/>
      <c r="M767" s="1148"/>
      <c r="N767" s="1148"/>
      <c r="O767" s="1148"/>
      <c r="P767" s="1148"/>
      <c r="Q767" s="1148"/>
      <c r="R767" s="453"/>
      <c r="S767" s="453"/>
      <c r="T767" s="453"/>
      <c r="U767" s="453"/>
      <c r="V767" s="453"/>
      <c r="W767" s="453"/>
      <c r="X767" s="453"/>
    </row>
    <row r="768" spans="1:24" ht="18.75">
      <c r="A768" s="1058">
        <v>12</v>
      </c>
      <c r="B768" s="1275"/>
      <c r="C768" s="1276"/>
      <c r="D768" s="1277"/>
      <c r="E768" s="1167">
        <f>IF(ISTEXT(D768),D768,(D768/D752)*E752)</f>
        <v>0</v>
      </c>
      <c r="F768" s="1149"/>
      <c r="G768" s="1147"/>
      <c r="H768" s="1148"/>
      <c r="I768" s="1148"/>
      <c r="J768" s="1148"/>
      <c r="K768" s="1148"/>
      <c r="L768" s="1148"/>
      <c r="M768" s="1148"/>
      <c r="N768" s="1148"/>
      <c r="O768" s="1148"/>
      <c r="P768" s="1148"/>
      <c r="Q768" s="1148"/>
      <c r="R768" s="453"/>
      <c r="S768" s="453"/>
      <c r="T768" s="453"/>
      <c r="U768" s="453"/>
      <c r="V768" s="453"/>
      <c r="W768" s="453"/>
      <c r="X768" s="453"/>
    </row>
    <row r="769" spans="1:24" ht="18.75">
      <c r="A769" s="1058">
        <v>12</v>
      </c>
      <c r="B769" s="1275"/>
      <c r="C769" s="1276"/>
      <c r="D769" s="1277"/>
      <c r="E769" s="1167">
        <f>IF(ISTEXT(D769),D769,(D769/D752)*E752)</f>
        <v>0</v>
      </c>
      <c r="F769" s="1146"/>
      <c r="G769" s="1147"/>
      <c r="H769" s="1148"/>
      <c r="I769" s="1148"/>
      <c r="J769" s="1148"/>
      <c r="K769" s="1148"/>
      <c r="L769" s="1148"/>
      <c r="M769" s="1148"/>
      <c r="N769" s="1148"/>
      <c r="O769" s="1148"/>
      <c r="P769" s="1148"/>
      <c r="Q769" s="1148"/>
      <c r="R769" s="453"/>
      <c r="S769" s="453"/>
      <c r="T769" s="453"/>
      <c r="U769" s="453"/>
      <c r="V769" s="453"/>
      <c r="W769" s="453"/>
      <c r="X769" s="453"/>
    </row>
    <row r="770" spans="1:24" ht="18.75">
      <c r="A770" s="1058">
        <v>12</v>
      </c>
      <c r="B770" s="1275"/>
      <c r="C770" s="1276"/>
      <c r="D770" s="1277"/>
      <c r="E770" s="1167">
        <f>IF(ISTEXT(D770),D770,(D770/D752)*E752)</f>
        <v>0</v>
      </c>
      <c r="F770" s="1146"/>
      <c r="G770" s="1147"/>
      <c r="H770" s="1148"/>
      <c r="I770" s="1148"/>
      <c r="J770" s="1148"/>
      <c r="K770" s="1148"/>
      <c r="L770" s="1148"/>
      <c r="M770" s="1148"/>
      <c r="N770" s="1148"/>
      <c r="O770" s="1148"/>
      <c r="P770" s="1148"/>
      <c r="Q770" s="1148"/>
      <c r="R770" s="453"/>
      <c r="S770" s="453"/>
      <c r="T770" s="453"/>
      <c r="U770" s="453"/>
      <c r="V770" s="453"/>
      <c r="W770" s="453"/>
      <c r="X770" s="453"/>
    </row>
    <row r="771" spans="1:24" ht="18.75">
      <c r="A771" s="1058">
        <v>12</v>
      </c>
      <c r="B771" s="1275"/>
      <c r="C771" s="1276"/>
      <c r="D771" s="1277"/>
      <c r="E771" s="1167">
        <f>IF(ISTEXT(D771),D771,(D771/D752)*E752)</f>
        <v>0</v>
      </c>
      <c r="F771" s="1149"/>
      <c r="G771" s="1147"/>
      <c r="H771" s="1148"/>
      <c r="I771" s="1148"/>
      <c r="J771" s="1148"/>
      <c r="K771" s="1148"/>
      <c r="L771" s="1148"/>
      <c r="M771" s="1148"/>
      <c r="N771" s="1148"/>
      <c r="O771" s="1148"/>
      <c r="P771" s="1148"/>
      <c r="Q771" s="1148"/>
      <c r="R771" s="453"/>
      <c r="S771" s="453"/>
      <c r="T771" s="453"/>
      <c r="U771" s="453"/>
      <c r="V771" s="453"/>
      <c r="W771" s="453"/>
      <c r="X771" s="453"/>
    </row>
    <row r="772" spans="1:24" ht="18.75">
      <c r="A772" s="1058">
        <v>12</v>
      </c>
      <c r="B772" s="1275"/>
      <c r="C772" s="1276"/>
      <c r="D772" s="1277"/>
      <c r="E772" s="1167">
        <f>IF(ISTEXT(D772),D772,(D772/D752)*E752)</f>
        <v>0</v>
      </c>
      <c r="F772" s="1146"/>
      <c r="G772" s="1147"/>
      <c r="H772" s="1148"/>
      <c r="I772" s="1148"/>
      <c r="J772" s="1148"/>
      <c r="K772" s="1148"/>
      <c r="L772" s="1148"/>
      <c r="M772" s="1148"/>
      <c r="N772" s="1148"/>
      <c r="O772" s="1148"/>
      <c r="P772" s="1148"/>
      <c r="Q772" s="1148"/>
      <c r="R772" s="453"/>
      <c r="S772" s="453"/>
      <c r="T772" s="453"/>
      <c r="U772" s="453"/>
      <c r="V772" s="453"/>
      <c r="W772" s="453"/>
      <c r="X772" s="453"/>
    </row>
    <row r="773" spans="1:24" ht="18.75">
      <c r="A773" s="1058">
        <v>12</v>
      </c>
      <c r="B773" s="1275"/>
      <c r="C773" s="1276"/>
      <c r="D773" s="1277"/>
      <c r="E773" s="1167">
        <f>IF(ISTEXT(D773),D773,(D773/D752)*E752)</f>
        <v>0</v>
      </c>
      <c r="F773" s="1146"/>
      <c r="G773" s="1147"/>
      <c r="H773" s="1148"/>
      <c r="I773" s="1148"/>
      <c r="J773" s="1148"/>
      <c r="K773" s="1148"/>
      <c r="L773" s="1148"/>
      <c r="M773" s="1148"/>
      <c r="N773" s="1148"/>
      <c r="O773" s="1148"/>
      <c r="P773" s="1148"/>
      <c r="Q773" s="1148"/>
      <c r="R773" s="453"/>
      <c r="S773" s="453"/>
      <c r="T773" s="453"/>
      <c r="U773" s="453"/>
      <c r="V773" s="453"/>
      <c r="W773" s="453"/>
      <c r="X773" s="453"/>
    </row>
    <row r="774" spans="1:24" ht="18.75">
      <c r="A774" s="1058">
        <v>12</v>
      </c>
      <c r="B774" s="1275"/>
      <c r="C774" s="1276"/>
      <c r="D774" s="1277"/>
      <c r="E774" s="1167">
        <f>IF(ISTEXT(D774),D774,(D774/D752)*E752)</f>
        <v>0</v>
      </c>
      <c r="F774" s="1146"/>
      <c r="G774" s="1147"/>
      <c r="H774" s="1148"/>
      <c r="I774" s="1148"/>
      <c r="J774" s="1148"/>
      <c r="K774" s="1148"/>
      <c r="L774" s="1148"/>
      <c r="M774" s="1148"/>
      <c r="N774" s="1148"/>
      <c r="O774" s="1148"/>
      <c r="P774" s="1148"/>
      <c r="Q774" s="1148"/>
      <c r="R774" s="453"/>
      <c r="S774" s="453"/>
      <c r="T774" s="453"/>
      <c r="U774" s="453"/>
      <c r="V774" s="453"/>
      <c r="W774" s="453"/>
      <c r="X774" s="453"/>
    </row>
    <row r="775" spans="1:24" ht="18.75">
      <c r="A775" s="1058">
        <v>12</v>
      </c>
      <c r="B775" s="1275"/>
      <c r="C775" s="1276"/>
      <c r="D775" s="1277"/>
      <c r="E775" s="1167">
        <f>IF(ISTEXT(D775),D775,(D775/D752)*E752)</f>
        <v>0</v>
      </c>
      <c r="F775" s="1146"/>
      <c r="G775" s="1147"/>
      <c r="H775" s="1148"/>
      <c r="I775" s="1148"/>
      <c r="J775" s="1148"/>
      <c r="K775" s="1148"/>
      <c r="L775" s="1148"/>
      <c r="M775" s="1148"/>
      <c r="N775" s="1148"/>
      <c r="O775" s="1148"/>
      <c r="P775" s="1148"/>
      <c r="Q775" s="1148"/>
      <c r="R775" s="453"/>
      <c r="S775" s="453"/>
      <c r="T775" s="453"/>
      <c r="U775" s="453"/>
      <c r="V775" s="453"/>
      <c r="W775" s="453"/>
      <c r="X775" s="453"/>
    </row>
    <row r="776" spans="1:24" ht="18.75">
      <c r="A776" s="1058">
        <v>12</v>
      </c>
      <c r="B776" s="1275"/>
      <c r="C776" s="1276"/>
      <c r="D776" s="1277"/>
      <c r="E776" s="1167">
        <f>IF(ISTEXT(D776),D776,(D776/D752)*E752)</f>
        <v>0</v>
      </c>
      <c r="F776" s="1146"/>
      <c r="G776" s="1147"/>
      <c r="H776" s="1148"/>
      <c r="I776" s="1148"/>
      <c r="J776" s="1148"/>
      <c r="K776" s="1148"/>
      <c r="L776" s="1148"/>
      <c r="M776" s="1148"/>
      <c r="N776" s="1148"/>
      <c r="O776" s="1148"/>
      <c r="P776" s="1148"/>
      <c r="Q776" s="1148"/>
      <c r="R776" s="453"/>
      <c r="S776" s="453"/>
      <c r="T776" s="453"/>
      <c r="U776" s="453"/>
      <c r="V776" s="453"/>
      <c r="W776" s="453"/>
      <c r="X776" s="453"/>
    </row>
    <row r="777" spans="1:24" ht="18.75">
      <c r="A777" s="1058">
        <v>12</v>
      </c>
      <c r="B777" s="1275"/>
      <c r="C777" s="1276" t="s">
        <v>294</v>
      </c>
      <c r="D777" s="1277"/>
      <c r="E777" s="1167">
        <f>IF(ISTEXT(D777),D777,(D777/D752)*E752)</f>
        <v>0</v>
      </c>
      <c r="F777" s="1146"/>
      <c r="G777" s="1147"/>
      <c r="H777" s="1148"/>
      <c r="I777" s="1148"/>
      <c r="J777" s="1148"/>
      <c r="K777" s="1148"/>
      <c r="L777" s="1148"/>
      <c r="M777" s="1148"/>
      <c r="N777" s="1148"/>
      <c r="O777" s="1148"/>
      <c r="P777" s="1148"/>
      <c r="Q777" s="1148"/>
      <c r="R777" s="453"/>
      <c r="S777" s="453"/>
      <c r="T777" s="453"/>
      <c r="U777" s="453"/>
      <c r="V777" s="453"/>
      <c r="W777" s="453"/>
      <c r="X777" s="453"/>
    </row>
    <row r="778" spans="1:24" ht="18.75">
      <c r="A778" s="1058">
        <v>12</v>
      </c>
      <c r="B778" s="1275"/>
      <c r="C778" s="1276" t="s">
        <v>9</v>
      </c>
      <c r="D778" s="1277"/>
      <c r="E778" s="1167">
        <f>IF(ISTEXT(D778),D778,(D778/D752)*E752)</f>
        <v>0</v>
      </c>
      <c r="F778" s="1149"/>
      <c r="G778" s="1147"/>
      <c r="H778" s="1148"/>
      <c r="I778" s="1148"/>
      <c r="J778" s="1148"/>
      <c r="K778" s="1148"/>
      <c r="L778" s="1148"/>
      <c r="M778" s="1148"/>
      <c r="N778" s="1148"/>
      <c r="O778" s="1148"/>
      <c r="P778" s="1148"/>
      <c r="Q778" s="1148"/>
      <c r="R778" s="453"/>
      <c r="S778" s="453"/>
      <c r="T778" s="453"/>
      <c r="U778" s="453"/>
      <c r="V778" s="453"/>
      <c r="W778" s="453"/>
      <c r="X778" s="453"/>
    </row>
    <row r="779" spans="1:24" ht="18.75">
      <c r="A779" s="1058">
        <v>12</v>
      </c>
      <c r="B779" s="1275"/>
      <c r="C779" s="1276" t="s">
        <v>86</v>
      </c>
      <c r="D779" s="1277"/>
      <c r="E779" s="1167">
        <f>IF(ISTEXT(D779),D779,(D779/D752)*E752)</f>
        <v>0</v>
      </c>
      <c r="F779" s="1146"/>
      <c r="G779" s="1147"/>
      <c r="H779" s="1148"/>
      <c r="I779" s="1148"/>
      <c r="J779" s="1148"/>
      <c r="K779" s="1148"/>
      <c r="L779" s="1148"/>
      <c r="M779" s="1148"/>
      <c r="N779" s="1148"/>
      <c r="O779" s="1148"/>
      <c r="P779" s="1148"/>
      <c r="Q779" s="1148"/>
      <c r="R779" s="453"/>
      <c r="S779" s="453"/>
      <c r="T779" s="453"/>
      <c r="U779" s="453"/>
      <c r="V779" s="453"/>
      <c r="W779" s="453"/>
      <c r="X779" s="453"/>
    </row>
    <row r="780" spans="1:24" ht="18.75">
      <c r="A780" s="1058">
        <v>12</v>
      </c>
      <c r="B780" s="1275"/>
      <c r="C780" s="1276" t="s">
        <v>84</v>
      </c>
      <c r="D780" s="1277"/>
      <c r="E780" s="1167">
        <f>IF(ISTEXT(D780),D780,(D780/D752)*E752)</f>
        <v>0</v>
      </c>
      <c r="F780" s="1146"/>
      <c r="G780" s="1147"/>
      <c r="H780" s="1148"/>
      <c r="I780" s="1148"/>
      <c r="J780" s="1148"/>
      <c r="K780" s="1148"/>
      <c r="L780" s="1148"/>
      <c r="M780" s="1148"/>
      <c r="N780" s="1148"/>
      <c r="O780" s="1148"/>
      <c r="P780" s="1148"/>
      <c r="Q780" s="1148"/>
      <c r="R780" s="453"/>
      <c r="S780" s="453"/>
      <c r="T780" s="453"/>
      <c r="U780" s="453"/>
      <c r="V780" s="453"/>
      <c r="W780" s="453"/>
      <c r="X780" s="453"/>
    </row>
    <row r="781" spans="1:24" ht="18.75">
      <c r="A781" s="1058">
        <v>12</v>
      </c>
      <c r="B781" s="1275"/>
      <c r="C781" s="1276" t="s">
        <v>915</v>
      </c>
      <c r="D781" s="1277"/>
      <c r="E781" s="1167">
        <f>IF(ISTEXT(D781),D781,(D781/D752)*E752)</f>
        <v>0</v>
      </c>
      <c r="F781" s="1146"/>
      <c r="G781" s="1147"/>
      <c r="H781" s="1148"/>
      <c r="I781" s="1137"/>
      <c r="J781" s="1137"/>
      <c r="K781" s="1137"/>
      <c r="L781" s="1137"/>
      <c r="M781" s="1137"/>
      <c r="N781" s="1137"/>
      <c r="O781" s="1137"/>
      <c r="P781" s="1137"/>
      <c r="Q781" s="1137"/>
      <c r="R781" s="453"/>
      <c r="S781" s="453"/>
      <c r="T781" s="453"/>
      <c r="U781" s="453"/>
      <c r="V781" s="453"/>
      <c r="W781" s="453"/>
      <c r="X781" s="453"/>
    </row>
    <row r="782" spans="1:24" ht="19.5" thickBot="1">
      <c r="A782" s="1142"/>
      <c r="B782" s="1143"/>
      <c r="C782" s="1144"/>
      <c r="D782" s="1145"/>
      <c r="E782" s="1239">
        <f>IF(ISTEXT(D782),D782,(D782/D752)*E752)</f>
        <v>0</v>
      </c>
      <c r="F782" s="514"/>
      <c r="G782" s="1206"/>
      <c r="H782" s="514"/>
      <c r="I782" s="514"/>
      <c r="J782" s="514"/>
      <c r="K782" s="514"/>
      <c r="L782" s="514"/>
      <c r="M782" s="514"/>
      <c r="N782" s="514"/>
      <c r="O782" s="514"/>
      <c r="P782" s="514"/>
      <c r="Q782" s="514"/>
      <c r="R782" s="514"/>
      <c r="S782" s="514"/>
      <c r="T782" s="514"/>
      <c r="U782" s="514"/>
      <c r="V782" s="514"/>
      <c r="W782" s="514"/>
      <c r="X782" s="514"/>
    </row>
    <row r="783" spans="1:24">
      <c r="A783" s="1154"/>
    </row>
    <row r="784" spans="1:24" ht="15.75" thickBot="1">
      <c r="A784" s="1154"/>
    </row>
    <row r="785" spans="1:24" ht="18">
      <c r="A785" s="1111">
        <f>ROW()</f>
        <v>785</v>
      </c>
      <c r="B785" s="1278" t="s">
        <v>988</v>
      </c>
      <c r="C785" s="1279" t="s">
        <v>162</v>
      </c>
      <c r="D785" s="1279" t="s">
        <v>162</v>
      </c>
      <c r="E785" s="1114" t="s">
        <v>178</v>
      </c>
      <c r="F785" s="1115" t="s">
        <v>917</v>
      </c>
      <c r="G785" s="1115"/>
      <c r="H785" s="1115"/>
      <c r="I785" s="1115"/>
      <c r="J785" s="1115"/>
      <c r="K785" s="1116"/>
      <c r="L785" s="1117"/>
      <c r="M785" s="1117"/>
      <c r="N785" s="1118"/>
      <c r="O785" s="1119" t="s">
        <v>918</v>
      </c>
      <c r="P785" s="1118"/>
      <c r="Q785" s="1118"/>
      <c r="R785" s="1118"/>
      <c r="S785" s="1118"/>
      <c r="T785" s="1118"/>
      <c r="U785" s="1118"/>
      <c r="V785" s="1118"/>
      <c r="W785" s="1118"/>
      <c r="X785" s="1118"/>
    </row>
    <row r="786" spans="1:24" ht="20.25" customHeight="1">
      <c r="A786" s="1280"/>
      <c r="B786" s="2621" t="s">
        <v>919</v>
      </c>
      <c r="C786" s="2527" t="s">
        <v>436</v>
      </c>
      <c r="D786" s="2528">
        <v>1</v>
      </c>
      <c r="E786" s="2529">
        <v>10</v>
      </c>
      <c r="F786" s="1122" t="s">
        <v>163</v>
      </c>
      <c r="G786" s="1231" t="s">
        <v>984</v>
      </c>
      <c r="H786" s="1124"/>
      <c r="I786" s="1124"/>
      <c r="J786" s="1124"/>
      <c r="K786" s="1124"/>
      <c r="L786" s="1125"/>
      <c r="M786" s="1126"/>
      <c r="N786" s="1126"/>
      <c r="O786" s="1126"/>
      <c r="P786" s="1126"/>
      <c r="Q786" s="1126"/>
      <c r="R786" s="1126"/>
      <c r="S786" s="1126"/>
      <c r="T786" s="1126"/>
      <c r="U786" s="1126"/>
      <c r="V786" s="1126"/>
      <c r="W786" s="1126"/>
      <c r="X786" s="1126"/>
    </row>
    <row r="787" spans="1:24" ht="18.75" customHeight="1">
      <c r="A787" s="1280"/>
      <c r="B787" s="2621"/>
      <c r="C787" s="2527"/>
      <c r="D787" s="2528"/>
      <c r="E787" s="2529"/>
      <c r="F787" s="1127"/>
      <c r="G787" s="1127"/>
      <c r="H787" s="1127"/>
      <c r="I787" s="1127"/>
      <c r="J787" s="1127"/>
      <c r="K787" s="1127"/>
      <c r="L787" s="1126"/>
      <c r="M787" s="1126"/>
      <c r="N787" s="1126"/>
      <c r="O787" s="1126"/>
      <c r="P787" s="1126"/>
      <c r="Q787" s="1126"/>
      <c r="R787" s="72"/>
      <c r="S787" s="72"/>
      <c r="T787" s="72"/>
      <c r="U787" s="72"/>
      <c r="V787" s="72"/>
      <c r="W787" s="72"/>
      <c r="X787" s="72"/>
    </row>
    <row r="788" spans="1:24" ht="18.75">
      <c r="A788" s="1280"/>
      <c r="B788" s="1281" t="s">
        <v>920</v>
      </c>
      <c r="C788" s="1282"/>
      <c r="D788" s="1283"/>
      <c r="E788" s="1167"/>
      <c r="F788" s="1132" t="s">
        <v>921</v>
      </c>
      <c r="G788" s="1133"/>
      <c r="H788" s="1133"/>
      <c r="I788" s="1134"/>
      <c r="J788" s="1135"/>
      <c r="K788" s="1136" t="s">
        <v>922</v>
      </c>
      <c r="L788" s="1137"/>
      <c r="M788" s="1137"/>
      <c r="N788" s="1137"/>
      <c r="O788" s="1138" t="s">
        <v>923</v>
      </c>
      <c r="P788" s="1126"/>
      <c r="Q788" s="1126"/>
      <c r="R788" s="453"/>
      <c r="S788" s="453"/>
      <c r="T788" s="453"/>
      <c r="U788" s="453"/>
      <c r="V788" s="453"/>
      <c r="W788" s="453"/>
      <c r="X788" s="453"/>
    </row>
    <row r="789" spans="1:24" ht="18.75">
      <c r="A789" s="1284"/>
      <c r="B789" s="2608" t="s">
        <v>910</v>
      </c>
      <c r="C789" s="2610" t="s">
        <v>171</v>
      </c>
      <c r="D789" s="2612" t="s">
        <v>911</v>
      </c>
      <c r="E789" s="1167"/>
      <c r="F789" s="1139"/>
      <c r="G789" s="1140"/>
      <c r="H789" s="1140"/>
      <c r="I789" s="1141"/>
      <c r="J789" s="1141"/>
      <c r="K789" s="1140"/>
      <c r="L789" s="1126"/>
      <c r="M789" s="1126"/>
      <c r="N789" s="1126"/>
      <c r="O789" s="1126"/>
      <c r="P789" s="1126"/>
      <c r="Q789" s="1126"/>
      <c r="R789" s="453"/>
      <c r="S789" s="453"/>
      <c r="T789" s="453"/>
      <c r="U789" s="453"/>
      <c r="V789" s="453"/>
      <c r="W789" s="453"/>
      <c r="X789" s="453"/>
    </row>
    <row r="790" spans="1:24" ht="18.75">
      <c r="A790" s="1284"/>
      <c r="B790" s="2609"/>
      <c r="C790" s="2611"/>
      <c r="D790" s="2613"/>
      <c r="E790" s="1167"/>
      <c r="F790" s="1139"/>
      <c r="G790" s="1140"/>
      <c r="H790" s="1140"/>
      <c r="I790" s="1141"/>
      <c r="J790" s="1141"/>
      <c r="K790" s="1140"/>
      <c r="L790" s="1126"/>
      <c r="M790" s="1126"/>
      <c r="N790" s="1126"/>
      <c r="O790" s="1126"/>
      <c r="P790" s="1126"/>
      <c r="Q790" s="1126"/>
      <c r="R790" s="453"/>
      <c r="S790" s="453"/>
      <c r="T790" s="453"/>
      <c r="U790" s="453"/>
      <c r="V790" s="453"/>
      <c r="W790" s="453"/>
      <c r="X790" s="453"/>
    </row>
    <row r="791" spans="1:24" ht="18.75">
      <c r="A791" s="1142"/>
      <c r="B791" s="1143"/>
      <c r="C791" s="1144"/>
      <c r="D791" s="1145"/>
      <c r="E791" s="1167"/>
      <c r="F791" s="1146"/>
      <c r="G791" s="1147"/>
      <c r="H791" s="1148"/>
      <c r="I791" s="1137"/>
      <c r="J791" s="1137"/>
      <c r="K791" s="1137"/>
      <c r="L791" s="1137"/>
      <c r="M791" s="1137"/>
      <c r="N791" s="1137"/>
      <c r="O791" s="1137"/>
      <c r="P791" s="1137"/>
      <c r="Q791" s="1137"/>
      <c r="R791" s="453"/>
      <c r="S791" s="453"/>
      <c r="T791" s="453"/>
      <c r="U791" s="453"/>
      <c r="V791" s="453"/>
      <c r="W791" s="453"/>
      <c r="X791" s="453"/>
    </row>
    <row r="792" spans="1:24" ht="18.75">
      <c r="A792" s="1058">
        <v>13</v>
      </c>
      <c r="B792" s="1285" t="s">
        <v>25</v>
      </c>
      <c r="C792" s="1286" t="s">
        <v>9</v>
      </c>
      <c r="D792" s="1287">
        <v>0.25</v>
      </c>
      <c r="E792" s="1167">
        <f>IF(ISTEXT(D792),D792,(D792/D786)*E786)</f>
        <v>2.5</v>
      </c>
      <c r="F792" s="1149" t="s">
        <v>327</v>
      </c>
      <c r="G792" s="1147" t="s">
        <v>186</v>
      </c>
      <c r="H792" s="1148"/>
      <c r="I792" s="1140"/>
      <c r="J792" s="1140"/>
      <c r="K792" s="1140"/>
      <c r="L792" s="1126"/>
      <c r="M792" s="1126"/>
      <c r="N792" s="1126"/>
      <c r="O792" s="1126"/>
      <c r="P792" s="1126"/>
      <c r="Q792" s="1126"/>
      <c r="R792" s="453"/>
      <c r="S792" s="453"/>
      <c r="T792" s="453"/>
      <c r="U792" s="453"/>
      <c r="V792" s="453"/>
      <c r="W792" s="453"/>
      <c r="X792" s="453"/>
    </row>
    <row r="793" spans="1:24" ht="18.75">
      <c r="A793" s="1058">
        <v>13</v>
      </c>
      <c r="B793" s="1285"/>
      <c r="C793" s="1286"/>
      <c r="D793" s="1287"/>
      <c r="E793" s="1167">
        <f>IF(ISTEXT(D793),D793,(D793/D786)*E786)</f>
        <v>0</v>
      </c>
      <c r="F793" s="1146">
        <v>1.1000000000000001</v>
      </c>
      <c r="G793" s="1147"/>
      <c r="H793" s="1148"/>
      <c r="I793" s="1148"/>
      <c r="J793" s="1148"/>
      <c r="K793" s="1148"/>
      <c r="L793" s="1148"/>
      <c r="M793" s="1148"/>
      <c r="N793" s="1148"/>
      <c r="O793" s="1148"/>
      <c r="P793" s="1148"/>
      <c r="Q793" s="1148"/>
      <c r="R793" s="453"/>
      <c r="S793" s="453"/>
      <c r="T793" s="453"/>
      <c r="U793" s="453"/>
      <c r="V793" s="453"/>
      <c r="W793" s="453"/>
      <c r="X793" s="453"/>
    </row>
    <row r="794" spans="1:24" ht="18.75">
      <c r="A794" s="1058">
        <v>13</v>
      </c>
      <c r="B794" s="1285"/>
      <c r="C794" s="1286"/>
      <c r="D794" s="1287"/>
      <c r="E794" s="1167">
        <f>IF(ISTEXT(D794),D794,(D794/D786)*E786)</f>
        <v>0</v>
      </c>
      <c r="F794" s="1146">
        <v>1.2</v>
      </c>
      <c r="G794" s="1147"/>
      <c r="H794" s="1148"/>
      <c r="I794" s="1148"/>
      <c r="J794" s="1148"/>
      <c r="K794" s="1148"/>
      <c r="L794" s="1148"/>
      <c r="M794" s="1148"/>
      <c r="N794" s="1148"/>
      <c r="O794" s="1148"/>
      <c r="P794" s="1148"/>
      <c r="Q794" s="1148"/>
      <c r="R794" s="453"/>
      <c r="S794" s="453"/>
      <c r="T794" s="453"/>
      <c r="U794" s="453"/>
      <c r="V794" s="453"/>
      <c r="W794" s="453"/>
      <c r="X794" s="453"/>
    </row>
    <row r="795" spans="1:24" ht="18.75">
      <c r="A795" s="1058">
        <v>13</v>
      </c>
      <c r="B795" s="1285"/>
      <c r="C795" s="1286"/>
      <c r="D795" s="1287"/>
      <c r="E795" s="1167">
        <f>IF(ISTEXT(D795),D795,(D795/D786)*E786)</f>
        <v>0</v>
      </c>
      <c r="F795" s="1149" t="s">
        <v>328</v>
      </c>
      <c r="G795" s="1147" t="s">
        <v>187</v>
      </c>
      <c r="H795" s="1148"/>
      <c r="I795" s="1148"/>
      <c r="J795" s="1148"/>
      <c r="K795" s="1148"/>
      <c r="L795" s="1148"/>
      <c r="M795" s="1148"/>
      <c r="N795" s="1148"/>
      <c r="O795" s="1148"/>
      <c r="P795" s="1148"/>
      <c r="Q795" s="1148"/>
      <c r="R795" s="453"/>
      <c r="S795" s="453"/>
      <c r="T795" s="453"/>
      <c r="U795" s="453"/>
      <c r="V795" s="453"/>
      <c r="W795" s="453"/>
      <c r="X795" s="453"/>
    </row>
    <row r="796" spans="1:24" ht="18.75">
      <c r="A796" s="1058">
        <v>13</v>
      </c>
      <c r="B796" s="1285"/>
      <c r="C796" s="1286"/>
      <c r="D796" s="1287"/>
      <c r="E796" s="1167">
        <f>IF(ISTEXT(D796),D796,(D796/D786)*E786)</f>
        <v>0</v>
      </c>
      <c r="F796" s="1146">
        <v>2.1</v>
      </c>
      <c r="G796" s="1147"/>
      <c r="H796" s="1148"/>
      <c r="I796" s="1148"/>
      <c r="J796" s="1148"/>
      <c r="K796" s="1148"/>
      <c r="L796" s="1148"/>
      <c r="M796" s="1148"/>
      <c r="N796" s="1148"/>
      <c r="O796" s="1148"/>
      <c r="P796" s="1148"/>
      <c r="Q796" s="1148"/>
      <c r="R796" s="453"/>
      <c r="S796" s="453"/>
      <c r="T796" s="453"/>
      <c r="U796" s="453"/>
      <c r="V796" s="453"/>
      <c r="W796" s="453"/>
      <c r="X796" s="453"/>
    </row>
    <row r="797" spans="1:24" ht="18.75">
      <c r="A797" s="1058">
        <v>13</v>
      </c>
      <c r="B797" s="1285"/>
      <c r="C797" s="1286"/>
      <c r="D797" s="1287"/>
      <c r="E797" s="1167">
        <f>IF(ISTEXT(D797),D797,(D797/D786)*E786)</f>
        <v>0</v>
      </c>
      <c r="F797" s="1146">
        <v>2.2000000000000002</v>
      </c>
      <c r="G797" s="1147"/>
      <c r="H797" s="1148"/>
      <c r="I797" s="1148"/>
      <c r="J797" s="1148"/>
      <c r="K797" s="1148"/>
      <c r="L797" s="1148"/>
      <c r="M797" s="1148"/>
      <c r="N797" s="1148"/>
      <c r="O797" s="1148"/>
      <c r="P797" s="1148"/>
      <c r="Q797" s="1148"/>
      <c r="R797" s="453"/>
      <c r="S797" s="453"/>
      <c r="T797" s="453"/>
      <c r="U797" s="453"/>
      <c r="V797" s="453"/>
      <c r="W797" s="453"/>
      <c r="X797" s="453"/>
    </row>
    <row r="798" spans="1:24" ht="18.75">
      <c r="A798" s="1058">
        <v>13</v>
      </c>
      <c r="B798" s="1285"/>
      <c r="C798" s="1286"/>
      <c r="D798" s="1287"/>
      <c r="E798" s="1167">
        <f>IF(ISTEXT(D798),D798,(D798/D786)*E786)</f>
        <v>0</v>
      </c>
      <c r="F798" s="1146" t="s">
        <v>1516</v>
      </c>
      <c r="G798" s="1147"/>
      <c r="H798" s="1148"/>
      <c r="I798" s="1148"/>
      <c r="J798" s="1148"/>
      <c r="K798" s="1148"/>
      <c r="L798" s="1148"/>
      <c r="M798" s="1148"/>
      <c r="N798" s="1148"/>
      <c r="O798" s="1148"/>
      <c r="P798" s="1148"/>
      <c r="Q798" s="1148"/>
      <c r="R798" s="453"/>
      <c r="S798" s="453"/>
      <c r="T798" s="453"/>
      <c r="U798" s="453"/>
      <c r="V798" s="453"/>
      <c r="W798" s="453"/>
      <c r="X798" s="453"/>
    </row>
    <row r="799" spans="1:24" ht="18.75">
      <c r="A799" s="1058">
        <v>13</v>
      </c>
      <c r="B799" s="1285"/>
      <c r="C799" s="1286"/>
      <c r="D799" s="1287"/>
      <c r="E799" s="1167">
        <f>IF(ISTEXT(D799),D799,(D799/D786)*E786)</f>
        <v>0</v>
      </c>
      <c r="F799" s="1146"/>
      <c r="G799" s="1147"/>
      <c r="H799" s="1148"/>
      <c r="I799" s="1148"/>
      <c r="J799" s="1148"/>
      <c r="K799" s="1148"/>
      <c r="L799" s="1148"/>
      <c r="M799" s="1148"/>
      <c r="N799" s="1148"/>
      <c r="O799" s="1148"/>
      <c r="P799" s="1148"/>
      <c r="Q799" s="1148"/>
      <c r="R799" s="453"/>
      <c r="S799" s="453"/>
      <c r="T799" s="453"/>
      <c r="U799" s="453"/>
      <c r="V799" s="453"/>
      <c r="W799" s="453"/>
      <c r="X799" s="453"/>
    </row>
    <row r="800" spans="1:24" ht="18.75">
      <c r="A800" s="1058">
        <v>13</v>
      </c>
      <c r="B800" s="1285"/>
      <c r="C800" s="1286"/>
      <c r="D800" s="1287"/>
      <c r="E800" s="1167">
        <f>IF(ISTEXT(D800),D800,(D800/D786)*E786)</f>
        <v>0</v>
      </c>
      <c r="F800" s="1149"/>
      <c r="G800" s="1147"/>
      <c r="H800" s="1148"/>
      <c r="I800" s="1148"/>
      <c r="J800" s="1148"/>
      <c r="K800" s="1148"/>
      <c r="L800" s="1148"/>
      <c r="M800" s="1148"/>
      <c r="N800" s="1148"/>
      <c r="O800" s="1148"/>
      <c r="P800" s="1148"/>
      <c r="Q800" s="1148"/>
      <c r="R800" s="453"/>
      <c r="S800" s="453"/>
      <c r="T800" s="453"/>
      <c r="U800" s="453"/>
      <c r="V800" s="453"/>
      <c r="W800" s="453"/>
      <c r="X800" s="453"/>
    </row>
    <row r="801" spans="1:24" ht="18.75">
      <c r="A801" s="1058">
        <v>13</v>
      </c>
      <c r="B801" s="1285"/>
      <c r="C801" s="1286"/>
      <c r="D801" s="1287"/>
      <c r="E801" s="1167">
        <f>IF(ISTEXT(D801),D801,(D801/D786)*E786)</f>
        <v>0</v>
      </c>
      <c r="F801" s="1149"/>
      <c r="G801" s="1147"/>
      <c r="H801" s="1148"/>
      <c r="I801" s="1148"/>
      <c r="J801" s="1148"/>
      <c r="K801" s="1148"/>
      <c r="L801" s="1148"/>
      <c r="M801" s="1148"/>
      <c r="N801" s="1148"/>
      <c r="O801" s="1148"/>
      <c r="P801" s="1148"/>
      <c r="Q801" s="1148"/>
      <c r="R801" s="453"/>
      <c r="S801" s="453"/>
      <c r="T801" s="453"/>
      <c r="U801" s="453"/>
      <c r="V801" s="453"/>
      <c r="W801" s="453"/>
      <c r="X801" s="453"/>
    </row>
    <row r="802" spans="1:24" ht="18.75">
      <c r="A802" s="1058">
        <v>13</v>
      </c>
      <c r="B802" s="1285"/>
      <c r="C802" s="1286"/>
      <c r="D802" s="1287"/>
      <c r="E802" s="1167">
        <f>IF(ISTEXT(D802),D802,(D802/D786)*E786)</f>
        <v>0</v>
      </c>
      <c r="F802" s="1149"/>
      <c r="G802" s="1147"/>
      <c r="H802" s="1148"/>
      <c r="I802" s="1148"/>
      <c r="J802" s="1148"/>
      <c r="K802" s="1148"/>
      <c r="L802" s="1148"/>
      <c r="M802" s="1148"/>
      <c r="N802" s="1148"/>
      <c r="O802" s="1148"/>
      <c r="P802" s="1148"/>
      <c r="Q802" s="1148"/>
      <c r="R802" s="453"/>
      <c r="S802" s="453"/>
      <c r="T802" s="453"/>
      <c r="U802" s="453"/>
      <c r="V802" s="453"/>
      <c r="W802" s="453"/>
      <c r="X802" s="453"/>
    </row>
    <row r="803" spans="1:24" ht="18.75">
      <c r="A803" s="1058">
        <v>13</v>
      </c>
      <c r="B803" s="1285"/>
      <c r="C803" s="1286"/>
      <c r="D803" s="1287"/>
      <c r="E803" s="1167">
        <f>IF(ISTEXT(D803),D803,(D803/D786)*E786)</f>
        <v>0</v>
      </c>
      <c r="F803" s="1146"/>
      <c r="G803" s="1147"/>
      <c r="H803" s="1148"/>
      <c r="I803" s="1148"/>
      <c r="J803" s="1148"/>
      <c r="K803" s="1148"/>
      <c r="L803" s="1148"/>
      <c r="M803" s="1148"/>
      <c r="N803" s="1148"/>
      <c r="O803" s="1148"/>
      <c r="P803" s="1148"/>
      <c r="Q803" s="1148"/>
      <c r="R803" s="453"/>
      <c r="S803" s="453"/>
      <c r="T803" s="453"/>
      <c r="U803" s="453"/>
      <c r="V803" s="453"/>
      <c r="W803" s="453"/>
      <c r="X803" s="453"/>
    </row>
    <row r="804" spans="1:24" ht="18.75">
      <c r="A804" s="1058">
        <v>13</v>
      </c>
      <c r="B804" s="1285"/>
      <c r="C804" s="1286"/>
      <c r="D804" s="1287"/>
      <c r="E804" s="1167">
        <f>IF(ISTEXT(D804),D804,(D804/D786)*E786)</f>
        <v>0</v>
      </c>
      <c r="F804" s="1146"/>
      <c r="G804" s="1147"/>
      <c r="H804" s="1148"/>
      <c r="I804" s="1148"/>
      <c r="J804" s="1148"/>
      <c r="K804" s="1148"/>
      <c r="L804" s="1148"/>
      <c r="M804" s="1148"/>
      <c r="N804" s="1148"/>
      <c r="O804" s="1148"/>
      <c r="P804" s="1148"/>
      <c r="Q804" s="1148"/>
      <c r="R804" s="453"/>
      <c r="S804" s="453"/>
      <c r="T804" s="453"/>
      <c r="U804" s="453"/>
      <c r="V804" s="453"/>
      <c r="W804" s="453"/>
      <c r="X804" s="453"/>
    </row>
    <row r="805" spans="1:24" ht="18.75">
      <c r="A805" s="1058">
        <v>13</v>
      </c>
      <c r="B805" s="1285"/>
      <c r="C805" s="1286"/>
      <c r="D805" s="1287"/>
      <c r="E805" s="1167">
        <f>IF(ISTEXT(D805),D805,(D805/D786)*E786)</f>
        <v>0</v>
      </c>
      <c r="F805" s="1149"/>
      <c r="G805" s="1147"/>
      <c r="H805" s="1148"/>
      <c r="I805" s="1148"/>
      <c r="J805" s="1148"/>
      <c r="K805" s="1148"/>
      <c r="L805" s="1148"/>
      <c r="M805" s="1148"/>
      <c r="N805" s="1148"/>
      <c r="O805" s="1148"/>
      <c r="P805" s="1148"/>
      <c r="Q805" s="1148"/>
      <c r="R805" s="453"/>
      <c r="S805" s="453"/>
      <c r="T805" s="453"/>
      <c r="U805" s="453"/>
      <c r="V805" s="453"/>
      <c r="W805" s="453"/>
      <c r="X805" s="453"/>
    </row>
    <row r="806" spans="1:24" ht="18.75">
      <c r="A806" s="1058">
        <v>13</v>
      </c>
      <c r="B806" s="1285"/>
      <c r="C806" s="1286"/>
      <c r="D806" s="1287"/>
      <c r="E806" s="1167">
        <f>IF(ISTEXT(D806),D806,(D806/D786)*E786)</f>
        <v>0</v>
      </c>
      <c r="F806" s="1146"/>
      <c r="G806" s="1147"/>
      <c r="H806" s="1148"/>
      <c r="I806" s="1148"/>
      <c r="J806" s="1148"/>
      <c r="K806" s="1148"/>
      <c r="L806" s="1148"/>
      <c r="M806" s="1148"/>
      <c r="N806" s="1148"/>
      <c r="O806" s="1148"/>
      <c r="P806" s="1148"/>
      <c r="Q806" s="1148"/>
      <c r="R806" s="453"/>
      <c r="S806" s="453"/>
      <c r="T806" s="453"/>
      <c r="U806" s="453"/>
      <c r="V806" s="453"/>
      <c r="W806" s="453"/>
      <c r="X806" s="453"/>
    </row>
    <row r="807" spans="1:24" ht="18.75">
      <c r="A807" s="1058">
        <v>13</v>
      </c>
      <c r="B807" s="1285"/>
      <c r="C807" s="1286"/>
      <c r="D807" s="1287"/>
      <c r="E807" s="1167">
        <f>IF(ISTEXT(D807),D807,(D807/D786)*E786)</f>
        <v>0</v>
      </c>
      <c r="F807" s="1146"/>
      <c r="G807" s="1147"/>
      <c r="H807" s="1148"/>
      <c r="I807" s="1148"/>
      <c r="J807" s="1148"/>
      <c r="K807" s="1148"/>
      <c r="L807" s="1148"/>
      <c r="M807" s="1148"/>
      <c r="N807" s="1148"/>
      <c r="O807" s="1148"/>
      <c r="P807" s="1148"/>
      <c r="Q807" s="1148"/>
      <c r="R807" s="453"/>
      <c r="S807" s="453"/>
      <c r="T807" s="453"/>
      <c r="U807" s="453"/>
      <c r="V807" s="453"/>
      <c r="W807" s="453"/>
      <c r="X807" s="453"/>
    </row>
    <row r="808" spans="1:24" ht="18.75">
      <c r="A808" s="1058">
        <v>13</v>
      </c>
      <c r="B808" s="1285"/>
      <c r="C808" s="1286"/>
      <c r="D808" s="1287"/>
      <c r="E808" s="1167">
        <f>IF(ISTEXT(D808),D808,(D808/D786)*E786)</f>
        <v>0</v>
      </c>
      <c r="F808" s="1146"/>
      <c r="G808" s="1147"/>
      <c r="H808" s="1148"/>
      <c r="I808" s="1148"/>
      <c r="J808" s="1148"/>
      <c r="K808" s="1148"/>
      <c r="L808" s="1148"/>
      <c r="M808" s="1148"/>
      <c r="N808" s="1148"/>
      <c r="O808" s="1148"/>
      <c r="P808" s="1148"/>
      <c r="Q808" s="1148"/>
      <c r="R808" s="453"/>
      <c r="S808" s="453"/>
      <c r="T808" s="453"/>
      <c r="U808" s="453"/>
      <c r="V808" s="453"/>
      <c r="W808" s="453"/>
      <c r="X808" s="453"/>
    </row>
    <row r="809" spans="1:24" ht="18.75">
      <c r="A809" s="1058">
        <v>13</v>
      </c>
      <c r="B809" s="1285"/>
      <c r="C809" s="1286"/>
      <c r="D809" s="1287"/>
      <c r="E809" s="1167">
        <f>IF(ISTEXT(D809),D809,(D809/D786)*E786)</f>
        <v>0</v>
      </c>
      <c r="F809" s="1146"/>
      <c r="G809" s="1147"/>
      <c r="H809" s="1148"/>
      <c r="I809" s="1148"/>
      <c r="J809" s="1148"/>
      <c r="K809" s="1148"/>
      <c r="L809" s="1148"/>
      <c r="M809" s="1148"/>
      <c r="N809" s="1148"/>
      <c r="O809" s="1148"/>
      <c r="P809" s="1148"/>
      <c r="Q809" s="1148"/>
      <c r="R809" s="453"/>
      <c r="S809" s="453"/>
      <c r="T809" s="453"/>
      <c r="U809" s="453"/>
      <c r="V809" s="453"/>
      <c r="W809" s="453"/>
      <c r="X809" s="453"/>
    </row>
    <row r="810" spans="1:24" ht="18.75">
      <c r="A810" s="1058">
        <v>13</v>
      </c>
      <c r="B810" s="1285"/>
      <c r="C810" s="1286"/>
      <c r="D810" s="1287"/>
      <c r="E810" s="1167">
        <f>IF(ISTEXT(D810),D810,(D810/D786)*E786)</f>
        <v>0</v>
      </c>
      <c r="F810" s="1146"/>
      <c r="G810" s="1147"/>
      <c r="H810" s="1148"/>
      <c r="I810" s="1148"/>
      <c r="J810" s="1148"/>
      <c r="K810" s="1148"/>
      <c r="L810" s="1148"/>
      <c r="M810" s="1148"/>
      <c r="N810" s="1148"/>
      <c r="O810" s="1148"/>
      <c r="P810" s="1148"/>
      <c r="Q810" s="1148"/>
      <c r="R810" s="453"/>
      <c r="S810" s="453"/>
      <c r="T810" s="453"/>
      <c r="U810" s="453"/>
      <c r="V810" s="453"/>
      <c r="W810" s="453"/>
      <c r="X810" s="453"/>
    </row>
    <row r="811" spans="1:24" ht="18.75">
      <c r="A811" s="1058">
        <v>13</v>
      </c>
      <c r="B811" s="1285"/>
      <c r="C811" s="1286" t="s">
        <v>294</v>
      </c>
      <c r="D811" s="1287"/>
      <c r="E811" s="1167">
        <f>IF(ISTEXT(D811),D811,(D811/D786)*E786)</f>
        <v>0</v>
      </c>
      <c r="F811" s="1146"/>
      <c r="G811" s="1147"/>
      <c r="H811" s="1148"/>
      <c r="I811" s="1148"/>
      <c r="J811" s="1148"/>
      <c r="K811" s="1148"/>
      <c r="L811" s="1148"/>
      <c r="M811" s="1148"/>
      <c r="N811" s="1148"/>
      <c r="O811" s="1148"/>
      <c r="P811" s="1148"/>
      <c r="Q811" s="1148"/>
      <c r="R811" s="453"/>
      <c r="S811" s="453"/>
      <c r="T811" s="453"/>
      <c r="U811" s="453"/>
      <c r="V811" s="453"/>
      <c r="W811" s="453"/>
      <c r="X811" s="453"/>
    </row>
    <row r="812" spans="1:24" ht="18.75">
      <c r="A812" s="1058">
        <v>13</v>
      </c>
      <c r="B812" s="1285"/>
      <c r="C812" s="1286" t="s">
        <v>9</v>
      </c>
      <c r="D812" s="1287"/>
      <c r="E812" s="1167">
        <f>IF(ISTEXT(D812),D812,(D812/D786)*E786)</f>
        <v>0</v>
      </c>
      <c r="F812" s="1149"/>
      <c r="G812" s="1147"/>
      <c r="H812" s="1148"/>
      <c r="I812" s="1148"/>
      <c r="J812" s="1148"/>
      <c r="K812" s="1148"/>
      <c r="L812" s="1148"/>
      <c r="M812" s="1148"/>
      <c r="N812" s="1148"/>
      <c r="O812" s="1148"/>
      <c r="P812" s="1148"/>
      <c r="Q812" s="1148"/>
      <c r="R812" s="453"/>
      <c r="S812" s="453"/>
      <c r="T812" s="453"/>
      <c r="U812" s="453"/>
      <c r="V812" s="453"/>
      <c r="W812" s="453"/>
      <c r="X812" s="453"/>
    </row>
    <row r="813" spans="1:24" ht="18.75">
      <c r="A813" s="1058">
        <v>13</v>
      </c>
      <c r="B813" s="1285"/>
      <c r="C813" s="1286" t="s">
        <v>86</v>
      </c>
      <c r="D813" s="1287"/>
      <c r="E813" s="1167">
        <f>IF(ISTEXT(D813),D813,(D813/D786)*E786)</f>
        <v>0</v>
      </c>
      <c r="F813" s="1146"/>
      <c r="G813" s="1147"/>
      <c r="H813" s="1148"/>
      <c r="I813" s="1148"/>
      <c r="J813" s="1148"/>
      <c r="K813" s="1148"/>
      <c r="L813" s="1148"/>
      <c r="M813" s="1148"/>
      <c r="N813" s="1148"/>
      <c r="O813" s="1148"/>
      <c r="P813" s="1148"/>
      <c r="Q813" s="1148"/>
      <c r="R813" s="453"/>
      <c r="S813" s="453"/>
      <c r="T813" s="453"/>
      <c r="U813" s="453"/>
      <c r="V813" s="453"/>
      <c r="W813" s="453"/>
      <c r="X813" s="453"/>
    </row>
    <row r="814" spans="1:24" ht="18.75">
      <c r="A814" s="1058">
        <v>13</v>
      </c>
      <c r="B814" s="1285"/>
      <c r="C814" s="1286" t="s">
        <v>84</v>
      </c>
      <c r="D814" s="1287"/>
      <c r="E814" s="1167">
        <f>IF(ISTEXT(D814),D814,(D814/D786)*E786)</f>
        <v>0</v>
      </c>
      <c r="F814" s="1146"/>
      <c r="G814" s="1147"/>
      <c r="H814" s="1148"/>
      <c r="I814" s="1148"/>
      <c r="J814" s="1148"/>
      <c r="K814" s="1148"/>
      <c r="L814" s="1148"/>
      <c r="M814" s="1148"/>
      <c r="N814" s="1148"/>
      <c r="O814" s="1148"/>
      <c r="P814" s="1148"/>
      <c r="Q814" s="1148"/>
      <c r="R814" s="453"/>
      <c r="S814" s="453"/>
      <c r="T814" s="453"/>
      <c r="U814" s="453"/>
      <c r="V814" s="453"/>
      <c r="W814" s="453"/>
      <c r="X814" s="453"/>
    </row>
    <row r="815" spans="1:24" ht="18.75">
      <c r="A815" s="1058">
        <v>13</v>
      </c>
      <c r="B815" s="1285"/>
      <c r="C815" s="1286" t="s">
        <v>915</v>
      </c>
      <c r="D815" s="1287"/>
      <c r="E815" s="1167">
        <f>IF(ISTEXT(D815),D815,(D815/D786)*E786)</f>
        <v>0</v>
      </c>
      <c r="F815" s="1146"/>
      <c r="G815" s="1147"/>
      <c r="H815" s="1148"/>
      <c r="I815" s="1137"/>
      <c r="J815" s="1137"/>
      <c r="K815" s="1137"/>
      <c r="L815" s="1137"/>
      <c r="M815" s="1137"/>
      <c r="N815" s="1137"/>
      <c r="O815" s="1137"/>
      <c r="P815" s="1137"/>
      <c r="Q815" s="1137"/>
      <c r="R815" s="453"/>
      <c r="S815" s="453"/>
      <c r="T815" s="453"/>
      <c r="U815" s="453"/>
      <c r="V815" s="453"/>
      <c r="W815" s="453"/>
      <c r="X815" s="453"/>
    </row>
    <row r="816" spans="1:24" ht="19.5" thickBot="1">
      <c r="A816" s="1142"/>
      <c r="B816" s="1143"/>
      <c r="C816" s="1144"/>
      <c r="D816" s="1145"/>
      <c r="E816" s="1239">
        <f>IF(ISTEXT(D816),D816,(D816/D786)*E786)</f>
        <v>0</v>
      </c>
      <c r="F816" s="514"/>
      <c r="G816" s="1206"/>
      <c r="H816" s="514"/>
      <c r="I816" s="514"/>
      <c r="J816" s="514"/>
      <c r="K816" s="514"/>
      <c r="L816" s="514"/>
      <c r="M816" s="514"/>
      <c r="N816" s="514"/>
      <c r="O816" s="514"/>
      <c r="P816" s="514"/>
      <c r="Q816" s="514"/>
      <c r="R816" s="514"/>
      <c r="S816" s="514"/>
      <c r="T816" s="514"/>
      <c r="U816" s="514"/>
      <c r="V816" s="514"/>
      <c r="W816" s="514"/>
      <c r="X816" s="514"/>
    </row>
    <row r="817" spans="1:24">
      <c r="A817" s="1154"/>
    </row>
    <row r="818" spans="1:24" ht="15.75" thickBot="1">
      <c r="A818" s="1154"/>
    </row>
    <row r="819" spans="1:24" ht="18">
      <c r="A819" s="1111">
        <f>ROW()</f>
        <v>819</v>
      </c>
      <c r="B819" s="1288" t="s">
        <v>989</v>
      </c>
      <c r="C819" s="1289" t="s">
        <v>162</v>
      </c>
      <c r="D819" s="1289" t="s">
        <v>162</v>
      </c>
      <c r="E819" s="1114" t="s">
        <v>178</v>
      </c>
      <c r="F819" s="1115" t="s">
        <v>917</v>
      </c>
      <c r="G819" s="1115"/>
      <c r="H819" s="1115"/>
      <c r="I819" s="1115"/>
      <c r="J819" s="1115"/>
      <c r="K819" s="1116"/>
      <c r="L819" s="1117"/>
      <c r="M819" s="1117"/>
      <c r="N819" s="1118"/>
      <c r="O819" s="1119" t="s">
        <v>918</v>
      </c>
      <c r="P819" s="1118"/>
      <c r="Q819" s="1118"/>
      <c r="R819" s="1118"/>
      <c r="S819" s="1118"/>
      <c r="T819" s="1118"/>
      <c r="U819" s="1118"/>
      <c r="V819" s="1118"/>
      <c r="W819" s="1118"/>
      <c r="X819" s="1118"/>
    </row>
    <row r="820" spans="1:24" ht="21">
      <c r="A820" s="1290"/>
      <c r="B820" s="2614" t="s">
        <v>919</v>
      </c>
      <c r="C820" s="2527" t="s">
        <v>436</v>
      </c>
      <c r="D820" s="2528">
        <v>1</v>
      </c>
      <c r="E820" s="2529">
        <v>10</v>
      </c>
      <c r="F820" s="1122" t="s">
        <v>163</v>
      </c>
      <c r="G820" s="1231" t="s">
        <v>984</v>
      </c>
      <c r="H820" s="1124"/>
      <c r="I820" s="1124"/>
      <c r="J820" s="1124"/>
      <c r="K820" s="1124"/>
      <c r="L820" s="1125"/>
      <c r="M820" s="1126"/>
      <c r="N820" s="1126"/>
      <c r="O820" s="1126"/>
      <c r="P820" s="1126"/>
      <c r="Q820" s="1126"/>
      <c r="R820" s="1126"/>
      <c r="S820" s="1126"/>
      <c r="T820" s="1126"/>
      <c r="U820" s="1126"/>
      <c r="V820" s="1126"/>
      <c r="W820" s="1126"/>
      <c r="X820" s="1126"/>
    </row>
    <row r="821" spans="1:24" ht="18.75" customHeight="1">
      <c r="A821" s="1290"/>
      <c r="B821" s="2614"/>
      <c r="C821" s="2527"/>
      <c r="D821" s="2528"/>
      <c r="E821" s="2529"/>
      <c r="F821" s="1127"/>
      <c r="G821" s="1127"/>
      <c r="H821" s="1127"/>
      <c r="I821" s="1127"/>
      <c r="J821" s="1127"/>
      <c r="K821" s="1127"/>
      <c r="L821" s="1126"/>
      <c r="M821" s="1126"/>
      <c r="N821" s="1126"/>
      <c r="O821" s="1126"/>
      <c r="P821" s="1126"/>
      <c r="Q821" s="1126"/>
      <c r="R821" s="72"/>
      <c r="S821" s="72"/>
      <c r="T821" s="72"/>
      <c r="U821" s="72"/>
      <c r="V821" s="72"/>
      <c r="W821" s="72"/>
      <c r="X821" s="72"/>
    </row>
    <row r="822" spans="1:24" ht="18.75">
      <c r="A822" s="1290"/>
      <c r="B822" s="1291" t="s">
        <v>920</v>
      </c>
      <c r="C822" s="1292"/>
      <c r="D822" s="1293"/>
      <c r="E822" s="1167"/>
      <c r="F822" s="1132" t="s">
        <v>921</v>
      </c>
      <c r="G822" s="1133"/>
      <c r="H822" s="1133"/>
      <c r="I822" s="1134"/>
      <c r="J822" s="1135"/>
      <c r="K822" s="1136" t="s">
        <v>922</v>
      </c>
      <c r="L822" s="1137"/>
      <c r="M822" s="1137"/>
      <c r="N822" s="1137"/>
      <c r="O822" s="1138" t="s">
        <v>923</v>
      </c>
      <c r="P822" s="1126"/>
      <c r="Q822" s="1126"/>
      <c r="R822" s="453"/>
      <c r="S822" s="453"/>
      <c r="T822" s="453"/>
      <c r="U822" s="453"/>
      <c r="V822" s="453"/>
      <c r="W822" s="453"/>
      <c r="X822" s="453"/>
    </row>
    <row r="823" spans="1:24" ht="18.75">
      <c r="A823" s="1294"/>
      <c r="B823" s="2628" t="s">
        <v>910</v>
      </c>
      <c r="C823" s="2630" t="s">
        <v>171</v>
      </c>
      <c r="D823" s="2632" t="s">
        <v>911</v>
      </c>
      <c r="E823" s="1167"/>
      <c r="F823" s="1139"/>
      <c r="G823" s="1140"/>
      <c r="H823" s="1140"/>
      <c r="I823" s="1141"/>
      <c r="J823" s="1141"/>
      <c r="K823" s="1140"/>
      <c r="L823" s="1126"/>
      <c r="M823" s="1126"/>
      <c r="N823" s="1126"/>
      <c r="O823" s="1126"/>
      <c r="P823" s="1126"/>
      <c r="Q823" s="1126"/>
      <c r="R823" s="453"/>
      <c r="S823" s="453"/>
      <c r="T823" s="453"/>
      <c r="U823" s="453"/>
      <c r="V823" s="453"/>
      <c r="W823" s="453"/>
      <c r="X823" s="453"/>
    </row>
    <row r="824" spans="1:24" ht="18.75">
      <c r="A824" s="1294"/>
      <c r="B824" s="2629"/>
      <c r="C824" s="2631"/>
      <c r="D824" s="2633"/>
      <c r="E824" s="1167"/>
      <c r="F824" s="1139"/>
      <c r="G824" s="1140"/>
      <c r="H824" s="1140"/>
      <c r="I824" s="1141"/>
      <c r="J824" s="1141"/>
      <c r="K824" s="1140"/>
      <c r="L824" s="1126"/>
      <c r="M824" s="1126"/>
      <c r="N824" s="1126"/>
      <c r="O824" s="1126"/>
      <c r="P824" s="1126"/>
      <c r="Q824" s="1126"/>
      <c r="R824" s="453"/>
      <c r="S824" s="453"/>
      <c r="T824" s="453"/>
      <c r="U824" s="453"/>
      <c r="V824" s="453"/>
      <c r="W824" s="453"/>
      <c r="X824" s="453"/>
    </row>
    <row r="825" spans="1:24" ht="18.75">
      <c r="A825" s="1142"/>
      <c r="B825" s="1143"/>
      <c r="C825" s="1144"/>
      <c r="D825" s="1145"/>
      <c r="E825" s="1167"/>
      <c r="F825" s="1146"/>
      <c r="G825" s="1147"/>
      <c r="H825" s="1148"/>
      <c r="I825" s="1137"/>
      <c r="J825" s="1137"/>
      <c r="K825" s="1137"/>
      <c r="L825" s="1137"/>
      <c r="M825" s="1137"/>
      <c r="N825" s="1137"/>
      <c r="O825" s="1137"/>
      <c r="P825" s="1137"/>
      <c r="Q825" s="1137"/>
      <c r="R825" s="453"/>
      <c r="S825" s="453"/>
      <c r="T825" s="453"/>
      <c r="U825" s="453"/>
      <c r="V825" s="453"/>
      <c r="W825" s="453"/>
      <c r="X825" s="453"/>
    </row>
    <row r="826" spans="1:24" ht="18.75">
      <c r="A826" s="1058">
        <v>14</v>
      </c>
      <c r="B826" s="1295" t="s">
        <v>25</v>
      </c>
      <c r="C826" s="1292" t="s">
        <v>9</v>
      </c>
      <c r="D826" s="1296">
        <v>0.25</v>
      </c>
      <c r="E826" s="1167">
        <f>IF(ISTEXT(D826),D826,(D826/D820)*E820)</f>
        <v>2.5</v>
      </c>
      <c r="F826" s="1149" t="s">
        <v>327</v>
      </c>
      <c r="G826" s="1147" t="s">
        <v>186</v>
      </c>
      <c r="H826" s="1148"/>
      <c r="I826" s="1140"/>
      <c r="J826" s="1140"/>
      <c r="K826" s="1140"/>
      <c r="L826" s="1126"/>
      <c r="M826" s="1126"/>
      <c r="N826" s="1126"/>
      <c r="O826" s="1126"/>
      <c r="P826" s="1126"/>
      <c r="Q826" s="1126"/>
      <c r="R826" s="453"/>
      <c r="S826" s="453"/>
      <c r="T826" s="453"/>
      <c r="U826" s="453"/>
      <c r="V826" s="453"/>
      <c r="W826" s="453"/>
      <c r="X826" s="453"/>
    </row>
    <row r="827" spans="1:24" ht="18.75">
      <c r="A827" s="1058">
        <v>14</v>
      </c>
      <c r="B827" s="1295"/>
      <c r="C827" s="1292"/>
      <c r="D827" s="1296"/>
      <c r="E827" s="1167">
        <f>IF(ISTEXT(D827),D827,(D827/D820)*E820)</f>
        <v>0</v>
      </c>
      <c r="F827" s="1146">
        <v>1.1000000000000001</v>
      </c>
      <c r="G827" s="1147"/>
      <c r="H827" s="1148"/>
      <c r="I827" s="1148"/>
      <c r="J827" s="1148"/>
      <c r="K827" s="1148"/>
      <c r="L827" s="1148"/>
      <c r="M827" s="1148"/>
      <c r="N827" s="1148"/>
      <c r="O827" s="1148"/>
      <c r="P827" s="1148"/>
      <c r="Q827" s="1148"/>
      <c r="R827" s="453"/>
      <c r="S827" s="453"/>
      <c r="T827" s="453"/>
      <c r="U827" s="453"/>
      <c r="V827" s="453"/>
      <c r="W827" s="453"/>
      <c r="X827" s="453"/>
    </row>
    <row r="828" spans="1:24" ht="18.75">
      <c r="A828" s="1058">
        <v>14</v>
      </c>
      <c r="B828" s="1295"/>
      <c r="C828" s="1292"/>
      <c r="D828" s="1296"/>
      <c r="E828" s="1167">
        <f>IF(ISTEXT(D828),D828,(D828/D820)*E820)</f>
        <v>0</v>
      </c>
      <c r="F828" s="1146">
        <v>1.2</v>
      </c>
      <c r="G828" s="1147"/>
      <c r="H828" s="1148"/>
      <c r="I828" s="1148"/>
      <c r="J828" s="1148"/>
      <c r="K828" s="1148"/>
      <c r="L828" s="1148"/>
      <c r="M828" s="1148"/>
      <c r="N828" s="1148"/>
      <c r="O828" s="1148"/>
      <c r="P828" s="1148"/>
      <c r="Q828" s="1148"/>
      <c r="R828" s="453"/>
      <c r="S828" s="453"/>
      <c r="T828" s="453"/>
      <c r="U828" s="453"/>
      <c r="V828" s="453"/>
      <c r="W828" s="453"/>
      <c r="X828" s="453"/>
    </row>
    <row r="829" spans="1:24" ht="18.75">
      <c r="A829" s="1058">
        <v>14</v>
      </c>
      <c r="B829" s="1295"/>
      <c r="C829" s="1292"/>
      <c r="D829" s="1296"/>
      <c r="E829" s="1167">
        <f>IF(ISTEXT(D829),D829,(D829/D820)*E820)</f>
        <v>0</v>
      </c>
      <c r="F829" s="1149" t="s">
        <v>328</v>
      </c>
      <c r="G829" s="1147" t="s">
        <v>187</v>
      </c>
      <c r="H829" s="1148"/>
      <c r="I829" s="1148"/>
      <c r="J829" s="1148"/>
      <c r="K829" s="1148"/>
      <c r="L829" s="1148"/>
      <c r="M829" s="1148"/>
      <c r="N829" s="1148"/>
      <c r="O829" s="1148"/>
      <c r="P829" s="1148"/>
      <c r="Q829" s="1148"/>
      <c r="R829" s="453"/>
      <c r="S829" s="453"/>
      <c r="T829" s="453"/>
      <c r="U829" s="453"/>
      <c r="V829" s="453"/>
      <c r="W829" s="453"/>
      <c r="X829" s="453"/>
    </row>
    <row r="830" spans="1:24" ht="18.75">
      <c r="A830" s="1058">
        <v>14</v>
      </c>
      <c r="B830" s="1295"/>
      <c r="C830" s="1292"/>
      <c r="D830" s="1296"/>
      <c r="E830" s="1167">
        <f>IF(ISTEXT(D830),D830,(D830/D820)*E820)</f>
        <v>0</v>
      </c>
      <c r="F830" s="1146">
        <v>2.1</v>
      </c>
      <c r="G830" s="1147"/>
      <c r="H830" s="1148"/>
      <c r="I830" s="1148"/>
      <c r="J830" s="1148"/>
      <c r="K830" s="1148"/>
      <c r="L830" s="1148"/>
      <c r="M830" s="1148"/>
      <c r="N830" s="1148"/>
      <c r="O830" s="1148"/>
      <c r="P830" s="1148"/>
      <c r="Q830" s="1148"/>
      <c r="R830" s="453"/>
      <c r="S830" s="453"/>
      <c r="T830" s="453"/>
      <c r="U830" s="453"/>
      <c r="V830" s="453"/>
      <c r="W830" s="453"/>
      <c r="X830" s="453"/>
    </row>
    <row r="831" spans="1:24" ht="18.75">
      <c r="A831" s="1058">
        <v>14</v>
      </c>
      <c r="B831" s="1295"/>
      <c r="C831" s="1292"/>
      <c r="D831" s="1296"/>
      <c r="E831" s="1167">
        <f>IF(ISTEXT(D831),D831,(D831/D820)*E820)</f>
        <v>0</v>
      </c>
      <c r="F831" s="1146">
        <v>2.2000000000000002</v>
      </c>
      <c r="G831" s="1147"/>
      <c r="H831" s="1148"/>
      <c r="I831" s="1148"/>
      <c r="J831" s="1148"/>
      <c r="K831" s="1148"/>
      <c r="L831" s="1148"/>
      <c r="M831" s="1148"/>
      <c r="N831" s="1148"/>
      <c r="O831" s="1148"/>
      <c r="P831" s="1148"/>
      <c r="Q831" s="1148"/>
      <c r="R831" s="453"/>
      <c r="S831" s="453"/>
      <c r="T831" s="453"/>
      <c r="U831" s="453"/>
      <c r="V831" s="453"/>
      <c r="W831" s="453"/>
      <c r="X831" s="453"/>
    </row>
    <row r="832" spans="1:24" ht="18.75">
      <c r="A832" s="1058">
        <v>14</v>
      </c>
      <c r="B832" s="1295"/>
      <c r="C832" s="1292"/>
      <c r="D832" s="1296"/>
      <c r="E832" s="1167">
        <f>IF(ISTEXT(D832),D832,(D832/D820)*E820)</f>
        <v>0</v>
      </c>
      <c r="F832" s="1146" t="s">
        <v>1516</v>
      </c>
      <c r="G832" s="1147"/>
      <c r="H832" s="1148"/>
      <c r="I832" s="1148"/>
      <c r="J832" s="1148"/>
      <c r="K832" s="1148"/>
      <c r="L832" s="1148"/>
      <c r="M832" s="1148"/>
      <c r="N832" s="1148"/>
      <c r="O832" s="1148"/>
      <c r="P832" s="1148"/>
      <c r="Q832" s="1148"/>
      <c r="R832" s="453"/>
      <c r="S832" s="453"/>
      <c r="T832" s="453"/>
      <c r="U832" s="453"/>
      <c r="V832" s="453"/>
      <c r="W832" s="453"/>
      <c r="X832" s="453"/>
    </row>
    <row r="833" spans="1:24" ht="18.75">
      <c r="A833" s="1058">
        <v>14</v>
      </c>
      <c r="B833" s="1295"/>
      <c r="C833" s="1292"/>
      <c r="D833" s="1296"/>
      <c r="E833" s="1167">
        <f>IF(ISTEXT(D833),D833,(D833/D820)*E820)</f>
        <v>0</v>
      </c>
      <c r="F833" s="1146"/>
      <c r="G833" s="1147"/>
      <c r="H833" s="1148"/>
      <c r="I833" s="1148"/>
      <c r="J833" s="1148"/>
      <c r="K833" s="1148"/>
      <c r="L833" s="1148"/>
      <c r="M833" s="1148"/>
      <c r="N833" s="1148"/>
      <c r="O833" s="1148"/>
      <c r="P833" s="1148"/>
      <c r="Q833" s="1148"/>
      <c r="R833" s="453"/>
      <c r="S833" s="453"/>
      <c r="T833" s="453"/>
      <c r="U833" s="453"/>
      <c r="V833" s="453"/>
      <c r="W833" s="453"/>
      <c r="X833" s="453"/>
    </row>
    <row r="834" spans="1:24" ht="18.75">
      <c r="A834" s="1058">
        <v>14</v>
      </c>
      <c r="B834" s="1295"/>
      <c r="C834" s="1292"/>
      <c r="D834" s="1296"/>
      <c r="E834" s="1167">
        <f>IF(ISTEXT(D834),D834,(D834/D820)*E820)</f>
        <v>0</v>
      </c>
      <c r="F834" s="1149"/>
      <c r="G834" s="1147"/>
      <c r="H834" s="1148"/>
      <c r="I834" s="1148"/>
      <c r="J834" s="1148"/>
      <c r="K834" s="1148"/>
      <c r="L834" s="1148"/>
      <c r="M834" s="1148"/>
      <c r="N834" s="1148"/>
      <c r="O834" s="1148"/>
      <c r="P834" s="1148"/>
      <c r="Q834" s="1148"/>
      <c r="R834" s="453"/>
      <c r="S834" s="453"/>
      <c r="T834" s="453"/>
      <c r="U834" s="453"/>
      <c r="V834" s="453"/>
      <c r="W834" s="453"/>
      <c r="X834" s="453"/>
    </row>
    <row r="835" spans="1:24" ht="18.75">
      <c r="A835" s="1058">
        <v>14</v>
      </c>
      <c r="B835" s="1295"/>
      <c r="C835" s="1292"/>
      <c r="D835" s="1296"/>
      <c r="E835" s="1167">
        <f>IF(ISTEXT(D835),D835,(D835/D820)*E820)</f>
        <v>0</v>
      </c>
      <c r="F835" s="1149"/>
      <c r="G835" s="1147"/>
      <c r="H835" s="1148"/>
      <c r="I835" s="1148"/>
      <c r="J835" s="1148"/>
      <c r="K835" s="1148"/>
      <c r="L835" s="1148"/>
      <c r="M835" s="1148"/>
      <c r="N835" s="1148"/>
      <c r="O835" s="1148"/>
      <c r="P835" s="1148"/>
      <c r="Q835" s="1148"/>
      <c r="R835" s="453"/>
      <c r="S835" s="453"/>
      <c r="T835" s="453"/>
      <c r="U835" s="453"/>
      <c r="V835" s="453"/>
      <c r="W835" s="453"/>
      <c r="X835" s="453"/>
    </row>
    <row r="836" spans="1:24" ht="18.75">
      <c r="A836" s="1058">
        <v>14</v>
      </c>
      <c r="B836" s="1295"/>
      <c r="C836" s="1292"/>
      <c r="D836" s="1296"/>
      <c r="E836" s="1167">
        <f>IF(ISTEXT(D836),D836,(D836/D820)*E820)</f>
        <v>0</v>
      </c>
      <c r="F836" s="1149"/>
      <c r="G836" s="1147"/>
      <c r="H836" s="1148"/>
      <c r="I836" s="1148"/>
      <c r="J836" s="1148"/>
      <c r="K836" s="1148"/>
      <c r="L836" s="1148"/>
      <c r="M836" s="1148"/>
      <c r="N836" s="1148"/>
      <c r="O836" s="1148"/>
      <c r="P836" s="1148"/>
      <c r="Q836" s="1148"/>
      <c r="R836" s="453"/>
      <c r="S836" s="453"/>
      <c r="T836" s="453"/>
      <c r="U836" s="453"/>
      <c r="V836" s="453"/>
      <c r="W836" s="453"/>
      <c r="X836" s="453"/>
    </row>
    <row r="837" spans="1:24" ht="18.75">
      <c r="A837" s="1058">
        <v>14</v>
      </c>
      <c r="B837" s="1295"/>
      <c r="C837" s="1292"/>
      <c r="D837" s="1296"/>
      <c r="E837" s="1167">
        <f>IF(ISTEXT(D837),D837,(D837/D820)*E820)</f>
        <v>0</v>
      </c>
      <c r="F837" s="1146"/>
      <c r="G837" s="1147"/>
      <c r="H837" s="1148"/>
      <c r="I837" s="1148"/>
      <c r="J837" s="1148"/>
      <c r="K837" s="1148"/>
      <c r="L837" s="1148"/>
      <c r="M837" s="1148"/>
      <c r="N837" s="1148"/>
      <c r="O837" s="1148"/>
      <c r="P837" s="1148"/>
      <c r="Q837" s="1148"/>
      <c r="R837" s="453"/>
      <c r="S837" s="453"/>
      <c r="T837" s="453"/>
      <c r="U837" s="453"/>
      <c r="V837" s="453"/>
      <c r="W837" s="453"/>
      <c r="X837" s="453"/>
    </row>
    <row r="838" spans="1:24" ht="18.75">
      <c r="A838" s="1058">
        <v>14</v>
      </c>
      <c r="B838" s="1295"/>
      <c r="C838" s="1292"/>
      <c r="D838" s="1296"/>
      <c r="E838" s="1167">
        <f>IF(ISTEXT(D838),D838,(D838/D820)*E820)</f>
        <v>0</v>
      </c>
      <c r="F838" s="1146"/>
      <c r="G838" s="1147"/>
      <c r="H838" s="1148"/>
      <c r="I838" s="1148"/>
      <c r="J838" s="1148"/>
      <c r="K838" s="1148"/>
      <c r="L838" s="1148"/>
      <c r="M838" s="1148"/>
      <c r="N838" s="1148"/>
      <c r="O838" s="1148"/>
      <c r="P838" s="1148"/>
      <c r="Q838" s="1148"/>
      <c r="R838" s="453"/>
      <c r="S838" s="453"/>
      <c r="T838" s="453"/>
      <c r="U838" s="453"/>
      <c r="V838" s="453"/>
      <c r="W838" s="453"/>
      <c r="X838" s="453"/>
    </row>
    <row r="839" spans="1:24" ht="18.75">
      <c r="A839" s="1058">
        <v>14</v>
      </c>
      <c r="B839" s="1295"/>
      <c r="C839" s="1292"/>
      <c r="D839" s="1296"/>
      <c r="E839" s="1167">
        <f>IF(ISTEXT(D839),D839,(D839/D820)*E820)</f>
        <v>0</v>
      </c>
      <c r="F839" s="1149"/>
      <c r="G839" s="1147"/>
      <c r="H839" s="1148"/>
      <c r="I839" s="1148"/>
      <c r="J839" s="1148"/>
      <c r="K839" s="1148"/>
      <c r="L839" s="1148"/>
      <c r="M839" s="1148"/>
      <c r="N839" s="1148"/>
      <c r="O839" s="1148"/>
      <c r="P839" s="1148"/>
      <c r="Q839" s="1148"/>
      <c r="R839" s="453"/>
      <c r="S839" s="453"/>
      <c r="T839" s="453"/>
      <c r="U839" s="453"/>
      <c r="V839" s="453"/>
      <c r="W839" s="453"/>
      <c r="X839" s="453"/>
    </row>
    <row r="840" spans="1:24" ht="18.75">
      <c r="A840" s="1058">
        <v>14</v>
      </c>
      <c r="B840" s="1295"/>
      <c r="C840" s="1292"/>
      <c r="D840" s="1296"/>
      <c r="E840" s="1167">
        <f>IF(ISTEXT(D840),D840,(D840/D820)*E820)</f>
        <v>0</v>
      </c>
      <c r="F840" s="1146"/>
      <c r="G840" s="1147"/>
      <c r="H840" s="1148"/>
      <c r="I840" s="1148"/>
      <c r="J840" s="1148"/>
      <c r="K840" s="1148"/>
      <c r="L840" s="1148"/>
      <c r="M840" s="1148"/>
      <c r="N840" s="1148"/>
      <c r="O840" s="1148"/>
      <c r="P840" s="1148"/>
      <c r="Q840" s="1148"/>
      <c r="R840" s="453"/>
      <c r="S840" s="453"/>
      <c r="T840" s="453"/>
      <c r="U840" s="453"/>
      <c r="V840" s="453"/>
      <c r="W840" s="453"/>
      <c r="X840" s="453"/>
    </row>
    <row r="841" spans="1:24" ht="18.75">
      <c r="A841" s="1058">
        <v>14</v>
      </c>
      <c r="B841" s="1295"/>
      <c r="C841" s="1292"/>
      <c r="D841" s="1296"/>
      <c r="E841" s="1167">
        <f>IF(ISTEXT(D841),D841,(D841/D820)*E820)</f>
        <v>0</v>
      </c>
      <c r="F841" s="1146"/>
      <c r="G841" s="1147"/>
      <c r="H841" s="1148"/>
      <c r="I841" s="1148"/>
      <c r="J841" s="1148"/>
      <c r="K841" s="1148"/>
      <c r="L841" s="1148"/>
      <c r="M841" s="1148"/>
      <c r="N841" s="1148"/>
      <c r="O841" s="1148"/>
      <c r="P841" s="1148"/>
      <c r="Q841" s="1148"/>
      <c r="R841" s="453"/>
      <c r="S841" s="453"/>
      <c r="T841" s="453"/>
      <c r="U841" s="453"/>
      <c r="V841" s="453"/>
      <c r="W841" s="453"/>
      <c r="X841" s="453"/>
    </row>
    <row r="842" spans="1:24" ht="18.75">
      <c r="A842" s="1058">
        <v>14</v>
      </c>
      <c r="B842" s="1295"/>
      <c r="C842" s="1292"/>
      <c r="D842" s="1296"/>
      <c r="E842" s="1167">
        <f>IF(ISTEXT(D842),D842,(D842/D820)*E820)</f>
        <v>0</v>
      </c>
      <c r="F842" s="1146"/>
      <c r="G842" s="1147"/>
      <c r="H842" s="1148"/>
      <c r="I842" s="1148"/>
      <c r="J842" s="1148"/>
      <c r="K842" s="1148"/>
      <c r="L842" s="1148"/>
      <c r="M842" s="1148"/>
      <c r="N842" s="1148"/>
      <c r="O842" s="1148"/>
      <c r="P842" s="1148"/>
      <c r="Q842" s="1148"/>
      <c r="R842" s="453"/>
      <c r="S842" s="453"/>
      <c r="T842" s="453"/>
      <c r="U842" s="453"/>
      <c r="V842" s="453"/>
      <c r="W842" s="453"/>
      <c r="X842" s="453"/>
    </row>
    <row r="843" spans="1:24" ht="18.75">
      <c r="A843" s="1058">
        <v>14</v>
      </c>
      <c r="B843" s="1295"/>
      <c r="C843" s="1292"/>
      <c r="D843" s="1296"/>
      <c r="E843" s="1167">
        <f>IF(ISTEXT(D843),D843,(D843/D820)*E820)</f>
        <v>0</v>
      </c>
      <c r="F843" s="1146"/>
      <c r="G843" s="1147"/>
      <c r="H843" s="1148"/>
      <c r="I843" s="1148"/>
      <c r="J843" s="1148"/>
      <c r="K843" s="1148"/>
      <c r="L843" s="1148"/>
      <c r="M843" s="1148"/>
      <c r="N843" s="1148"/>
      <c r="O843" s="1148"/>
      <c r="P843" s="1148"/>
      <c r="Q843" s="1148"/>
      <c r="R843" s="453"/>
      <c r="S843" s="453"/>
      <c r="T843" s="453"/>
      <c r="U843" s="453"/>
      <c r="V843" s="453"/>
      <c r="W843" s="453"/>
      <c r="X843" s="453"/>
    </row>
    <row r="844" spans="1:24" ht="18.75">
      <c r="A844" s="1058">
        <v>14</v>
      </c>
      <c r="B844" s="1295"/>
      <c r="C844" s="1292"/>
      <c r="D844" s="1296"/>
      <c r="E844" s="1167">
        <f>IF(ISTEXT(D844),D844,(D844/D820)*E820)</f>
        <v>0</v>
      </c>
      <c r="F844" s="1146"/>
      <c r="G844" s="1147"/>
      <c r="H844" s="1148"/>
      <c r="I844" s="1148"/>
      <c r="J844" s="1148"/>
      <c r="K844" s="1148"/>
      <c r="L844" s="1148"/>
      <c r="M844" s="1148"/>
      <c r="N844" s="1148"/>
      <c r="O844" s="1148"/>
      <c r="P844" s="1148"/>
      <c r="Q844" s="1148"/>
      <c r="R844" s="453"/>
      <c r="S844" s="453"/>
      <c r="T844" s="453"/>
      <c r="U844" s="453"/>
      <c r="V844" s="453"/>
      <c r="W844" s="453"/>
      <c r="X844" s="453"/>
    </row>
    <row r="845" spans="1:24" ht="18.75">
      <c r="A845" s="1058">
        <v>14</v>
      </c>
      <c r="B845" s="1295"/>
      <c r="C845" s="1292" t="s">
        <v>294</v>
      </c>
      <c r="D845" s="1296"/>
      <c r="E845" s="1167">
        <f>IF(ISTEXT(D845),D845,(D845/D820)*E820)</f>
        <v>0</v>
      </c>
      <c r="F845" s="1146"/>
      <c r="G845" s="1147"/>
      <c r="H845" s="1148"/>
      <c r="I845" s="1148"/>
      <c r="J845" s="1148"/>
      <c r="K845" s="1148"/>
      <c r="L845" s="1148"/>
      <c r="M845" s="1148"/>
      <c r="N845" s="1148"/>
      <c r="O845" s="1148"/>
      <c r="P845" s="1148"/>
      <c r="Q845" s="1148"/>
      <c r="R845" s="453"/>
      <c r="S845" s="453"/>
      <c r="T845" s="453"/>
      <c r="U845" s="453"/>
      <c r="V845" s="453"/>
      <c r="W845" s="453"/>
      <c r="X845" s="453"/>
    </row>
    <row r="846" spans="1:24" ht="18.75">
      <c r="A846" s="1058">
        <v>14</v>
      </c>
      <c r="B846" s="1295"/>
      <c r="C846" s="1292" t="s">
        <v>9</v>
      </c>
      <c r="D846" s="1296"/>
      <c r="E846" s="1167">
        <f>IF(ISTEXT(D846),D846,(D846/D820)*E820)</f>
        <v>0</v>
      </c>
      <c r="F846" s="1149"/>
      <c r="G846" s="1147"/>
      <c r="H846" s="1148"/>
      <c r="I846" s="1148"/>
      <c r="J846" s="1148"/>
      <c r="K846" s="1148"/>
      <c r="L846" s="1148"/>
      <c r="M846" s="1148"/>
      <c r="N846" s="1148"/>
      <c r="O846" s="1148"/>
      <c r="P846" s="1148"/>
      <c r="Q846" s="1148"/>
      <c r="R846" s="453"/>
      <c r="S846" s="453"/>
      <c r="T846" s="453"/>
      <c r="U846" s="453"/>
      <c r="V846" s="453"/>
      <c r="W846" s="453"/>
      <c r="X846" s="453"/>
    </row>
    <row r="847" spans="1:24" ht="18.75">
      <c r="A847" s="1058">
        <v>14</v>
      </c>
      <c r="B847" s="1295"/>
      <c r="C847" s="1292" t="s">
        <v>86</v>
      </c>
      <c r="D847" s="1296"/>
      <c r="E847" s="1167">
        <f>IF(ISTEXT(D847),D847,(D847/D820)*E820)</f>
        <v>0</v>
      </c>
      <c r="F847" s="1146"/>
      <c r="G847" s="1147"/>
      <c r="H847" s="1148"/>
      <c r="I847" s="1148"/>
      <c r="J847" s="1148"/>
      <c r="K847" s="1148"/>
      <c r="L847" s="1148"/>
      <c r="M847" s="1148"/>
      <c r="N847" s="1148"/>
      <c r="O847" s="1148"/>
      <c r="P847" s="1148"/>
      <c r="Q847" s="1148"/>
      <c r="R847" s="453"/>
      <c r="S847" s="453"/>
      <c r="T847" s="453"/>
      <c r="U847" s="453"/>
      <c r="V847" s="453"/>
      <c r="W847" s="453"/>
      <c r="X847" s="453"/>
    </row>
    <row r="848" spans="1:24" ht="18.75">
      <c r="A848" s="1058">
        <v>14</v>
      </c>
      <c r="B848" s="1295"/>
      <c r="C848" s="1292" t="s">
        <v>84</v>
      </c>
      <c r="D848" s="1296"/>
      <c r="E848" s="1167">
        <f>IF(ISTEXT(D848),D848,(D848/D820)*E820)</f>
        <v>0</v>
      </c>
      <c r="F848" s="1146"/>
      <c r="G848" s="1147"/>
      <c r="H848" s="1148"/>
      <c r="I848" s="1148"/>
      <c r="J848" s="1148"/>
      <c r="K848" s="1148"/>
      <c r="L848" s="1148"/>
      <c r="M848" s="1148"/>
      <c r="N848" s="1148"/>
      <c r="O848" s="1148"/>
      <c r="P848" s="1148"/>
      <c r="Q848" s="1148"/>
      <c r="R848" s="453"/>
      <c r="S848" s="453"/>
      <c r="T848" s="453"/>
      <c r="U848" s="453"/>
      <c r="V848" s="453"/>
      <c r="W848" s="453"/>
      <c r="X848" s="453"/>
    </row>
    <row r="849" spans="1:24" ht="18.75">
      <c r="A849" s="1058">
        <v>14</v>
      </c>
      <c r="B849" s="1295"/>
      <c r="C849" s="1292" t="s">
        <v>915</v>
      </c>
      <c r="D849" s="1296"/>
      <c r="E849" s="1167">
        <f>IF(ISTEXT(D849),D849,(D849/D820)*E820)</f>
        <v>0</v>
      </c>
      <c r="F849" s="1146"/>
      <c r="G849" s="1147"/>
      <c r="H849" s="1148"/>
      <c r="I849" s="1137"/>
      <c r="J849" s="1137"/>
      <c r="K849" s="1137"/>
      <c r="L849" s="1137"/>
      <c r="M849" s="1137"/>
      <c r="N849" s="1137"/>
      <c r="O849" s="1137"/>
      <c r="P849" s="1137"/>
      <c r="Q849" s="1137"/>
      <c r="R849" s="453"/>
      <c r="S849" s="453"/>
      <c r="T849" s="453"/>
      <c r="U849" s="453"/>
      <c r="V849" s="453"/>
      <c r="W849" s="453"/>
      <c r="X849" s="453"/>
    </row>
    <row r="850" spans="1:24" ht="19.5" thickBot="1">
      <c r="A850" s="1142"/>
      <c r="B850" s="1143"/>
      <c r="C850" s="1144"/>
      <c r="D850" s="1145"/>
      <c r="E850" s="1263"/>
      <c r="F850" s="514"/>
      <c r="G850" s="1206"/>
      <c r="H850" s="514"/>
      <c r="I850" s="514"/>
      <c r="J850" s="514"/>
      <c r="K850" s="514"/>
      <c r="L850" s="514"/>
      <c r="M850" s="514"/>
      <c r="N850" s="514"/>
      <c r="O850" s="514"/>
      <c r="P850" s="514"/>
      <c r="Q850" s="514"/>
      <c r="R850" s="514"/>
      <c r="S850" s="514"/>
      <c r="T850" s="514"/>
      <c r="U850" s="514"/>
      <c r="V850" s="514"/>
      <c r="W850" s="514"/>
      <c r="X850" s="514"/>
    </row>
    <row r="851" spans="1:24">
      <c r="A851" s="1154"/>
    </row>
    <row r="852" spans="1:24" ht="15.75" thickBot="1">
      <c r="A852" s="1154"/>
    </row>
    <row r="853" spans="1:24" ht="18">
      <c r="A853" s="1111">
        <f>ROW()</f>
        <v>853</v>
      </c>
      <c r="B853" s="1297" t="s">
        <v>990</v>
      </c>
      <c r="C853" s="1298" t="s">
        <v>162</v>
      </c>
      <c r="D853" s="1298" t="s">
        <v>162</v>
      </c>
      <c r="E853" s="1114" t="s">
        <v>178</v>
      </c>
      <c r="F853" s="1115" t="s">
        <v>917</v>
      </c>
      <c r="G853" s="1115"/>
      <c r="H853" s="1115"/>
      <c r="I853" s="1115"/>
      <c r="J853" s="1115"/>
      <c r="K853" s="1116"/>
      <c r="L853" s="1117"/>
      <c r="M853" s="1117"/>
      <c r="N853" s="1118"/>
      <c r="O853" s="1119" t="s">
        <v>918</v>
      </c>
      <c r="P853" s="1118"/>
      <c r="Q853" s="1118"/>
      <c r="R853" s="1118"/>
      <c r="S853" s="1118"/>
      <c r="T853" s="1118"/>
      <c r="U853" s="1118"/>
      <c r="V853" s="1118"/>
      <c r="W853" s="1118"/>
      <c r="X853" s="1118"/>
    </row>
    <row r="854" spans="1:24" ht="21">
      <c r="A854" s="1299"/>
      <c r="B854" s="2634" t="s">
        <v>919</v>
      </c>
      <c r="C854" s="2527" t="s">
        <v>436</v>
      </c>
      <c r="D854" s="2528">
        <v>1</v>
      </c>
      <c r="E854" s="2529">
        <v>10</v>
      </c>
      <c r="F854" s="1122" t="s">
        <v>163</v>
      </c>
      <c r="G854" s="1231" t="s">
        <v>984</v>
      </c>
      <c r="H854" s="1124"/>
      <c r="I854" s="1124"/>
      <c r="J854" s="1124"/>
      <c r="K854" s="1124"/>
      <c r="L854" s="1125"/>
      <c r="M854" s="1126"/>
      <c r="N854" s="1126"/>
      <c r="O854" s="1126"/>
      <c r="P854" s="1126"/>
      <c r="Q854" s="1126"/>
      <c r="R854" s="1126"/>
      <c r="S854" s="1126"/>
      <c r="T854" s="1126"/>
      <c r="U854" s="1126"/>
      <c r="V854" s="1126"/>
      <c r="W854" s="1126"/>
      <c r="X854" s="1126"/>
    </row>
    <row r="855" spans="1:24" ht="18.75" customHeight="1">
      <c r="A855" s="1299"/>
      <c r="B855" s="2634"/>
      <c r="C855" s="2527"/>
      <c r="D855" s="2528"/>
      <c r="E855" s="2529"/>
      <c r="F855" s="1127"/>
      <c r="G855" s="1127"/>
      <c r="H855" s="1127"/>
      <c r="I855" s="1127"/>
      <c r="J855" s="1127"/>
      <c r="K855" s="1127"/>
      <c r="L855" s="1126"/>
      <c r="M855" s="1126"/>
      <c r="N855" s="1126"/>
      <c r="O855" s="1126"/>
      <c r="P855" s="1126"/>
      <c r="Q855" s="1126"/>
      <c r="R855" s="72"/>
      <c r="S855" s="72"/>
      <c r="T855" s="72"/>
      <c r="U855" s="72"/>
      <c r="V855" s="72"/>
      <c r="W855" s="72"/>
      <c r="X855" s="72"/>
    </row>
    <row r="856" spans="1:24" ht="18.75">
      <c r="A856" s="1299"/>
      <c r="B856" s="1300" t="s">
        <v>920</v>
      </c>
      <c r="C856" s="1301"/>
      <c r="D856" s="1302"/>
      <c r="E856" s="1167"/>
      <c r="F856" s="1132" t="s">
        <v>921</v>
      </c>
      <c r="G856" s="1133"/>
      <c r="H856" s="1133"/>
      <c r="I856" s="1134"/>
      <c r="J856" s="1135"/>
      <c r="K856" s="1136" t="s">
        <v>922</v>
      </c>
      <c r="L856" s="1137"/>
      <c r="M856" s="1137"/>
      <c r="N856" s="1137"/>
      <c r="O856" s="1138" t="s">
        <v>923</v>
      </c>
      <c r="P856" s="1126"/>
      <c r="Q856" s="1126"/>
      <c r="R856" s="453"/>
      <c r="S856" s="453"/>
      <c r="T856" s="453"/>
      <c r="U856" s="453"/>
      <c r="V856" s="453"/>
      <c r="W856" s="453"/>
      <c r="X856" s="453"/>
    </row>
    <row r="857" spans="1:24" ht="18.75">
      <c r="A857" s="1303"/>
      <c r="B857" s="2622" t="s">
        <v>910</v>
      </c>
      <c r="C857" s="2624" t="s">
        <v>171</v>
      </c>
      <c r="D857" s="2626" t="s">
        <v>911</v>
      </c>
      <c r="E857" s="1167"/>
      <c r="F857" s="1139"/>
      <c r="G857" s="1140"/>
      <c r="H857" s="1140"/>
      <c r="I857" s="1141"/>
      <c r="J857" s="1141"/>
      <c r="K857" s="1140"/>
      <c r="L857" s="1126"/>
      <c r="M857" s="1126"/>
      <c r="N857" s="1126"/>
      <c r="O857" s="1126"/>
      <c r="P857" s="1126"/>
      <c r="Q857" s="1126"/>
      <c r="R857" s="453"/>
      <c r="S857" s="453"/>
      <c r="T857" s="453"/>
      <c r="U857" s="453"/>
      <c r="V857" s="453"/>
      <c r="W857" s="453"/>
      <c r="X857" s="453"/>
    </row>
    <row r="858" spans="1:24" ht="18.75">
      <c r="A858" s="1303"/>
      <c r="B858" s="2623"/>
      <c r="C858" s="2625"/>
      <c r="D858" s="2627"/>
      <c r="E858" s="1167"/>
      <c r="F858" s="1139"/>
      <c r="G858" s="1140"/>
      <c r="H858" s="1140"/>
      <c r="I858" s="1141"/>
      <c r="J858" s="1141"/>
      <c r="K858" s="1140"/>
      <c r="L858" s="1126"/>
      <c r="M858" s="1126"/>
      <c r="N858" s="1126"/>
      <c r="O858" s="1126"/>
      <c r="P858" s="1126"/>
      <c r="Q858" s="1126"/>
      <c r="R858" s="453"/>
      <c r="S858" s="453"/>
      <c r="T858" s="453"/>
      <c r="U858" s="453"/>
      <c r="V858" s="453"/>
      <c r="W858" s="453"/>
      <c r="X858" s="453"/>
    </row>
    <row r="859" spans="1:24" ht="18.75">
      <c r="A859" s="1142"/>
      <c r="B859" s="1143"/>
      <c r="C859" s="1144"/>
      <c r="D859" s="1145"/>
      <c r="E859" s="1167"/>
      <c r="F859" s="1146"/>
      <c r="G859" s="1147"/>
      <c r="H859" s="1148"/>
      <c r="I859" s="1137"/>
      <c r="J859" s="1137"/>
      <c r="K859" s="1137"/>
      <c r="L859" s="1137"/>
      <c r="M859" s="1137"/>
      <c r="N859" s="1137"/>
      <c r="O859" s="1137"/>
      <c r="P859" s="1137"/>
      <c r="Q859" s="1137"/>
      <c r="R859" s="453"/>
      <c r="S859" s="453"/>
      <c r="T859" s="453"/>
      <c r="U859" s="453"/>
      <c r="V859" s="453"/>
      <c r="W859" s="453"/>
      <c r="X859" s="453"/>
    </row>
    <row r="860" spans="1:24" ht="18.75">
      <c r="A860" s="1058">
        <v>15</v>
      </c>
      <c r="B860" s="1304" t="s">
        <v>25</v>
      </c>
      <c r="C860" s="1301" t="s">
        <v>9</v>
      </c>
      <c r="D860" s="1305">
        <v>0.25</v>
      </c>
      <c r="E860" s="1167">
        <f>IF(ISTEXT(D860),D860,(D860/D854)*E854)</f>
        <v>2.5</v>
      </c>
      <c r="F860" s="1149" t="s">
        <v>327</v>
      </c>
      <c r="G860" s="1147" t="s">
        <v>186</v>
      </c>
      <c r="H860" s="1148"/>
      <c r="I860" s="1140"/>
      <c r="J860" s="1140"/>
      <c r="K860" s="1140"/>
      <c r="L860" s="1126"/>
      <c r="M860" s="1126"/>
      <c r="N860" s="1126"/>
      <c r="O860" s="1126"/>
      <c r="P860" s="1126"/>
      <c r="Q860" s="1126"/>
      <c r="R860" s="453"/>
      <c r="S860" s="453"/>
      <c r="T860" s="453"/>
      <c r="U860" s="453"/>
      <c r="V860" s="453"/>
      <c r="W860" s="453"/>
      <c r="X860" s="453"/>
    </row>
    <row r="861" spans="1:24" ht="18.75">
      <c r="A861" s="1058">
        <v>15</v>
      </c>
      <c r="B861" s="1304"/>
      <c r="C861" s="1301"/>
      <c r="D861" s="1305"/>
      <c r="E861" s="1167">
        <f>IF(ISTEXT(D861),D861,(D861/D854)*E854)</f>
        <v>0</v>
      </c>
      <c r="F861" s="1146">
        <v>1.1000000000000001</v>
      </c>
      <c r="G861" s="1147"/>
      <c r="H861" s="1148"/>
      <c r="I861" s="1148"/>
      <c r="J861" s="1148"/>
      <c r="K861" s="1148"/>
      <c r="L861" s="1148"/>
      <c r="M861" s="1148"/>
      <c r="N861" s="1148"/>
      <c r="O861" s="1148"/>
      <c r="P861" s="1148"/>
      <c r="Q861" s="1148"/>
      <c r="R861" s="453"/>
      <c r="S861" s="453"/>
      <c r="T861" s="453"/>
      <c r="U861" s="453"/>
      <c r="V861" s="453"/>
      <c r="W861" s="453"/>
      <c r="X861" s="453"/>
    </row>
    <row r="862" spans="1:24" ht="18.75">
      <c r="A862" s="1058">
        <v>15</v>
      </c>
      <c r="B862" s="1304"/>
      <c r="C862" s="1301"/>
      <c r="D862" s="1305"/>
      <c r="E862" s="1167">
        <f>IF(ISTEXT(D862),D862,(D862/D854)*E854)</f>
        <v>0</v>
      </c>
      <c r="F862" s="1146">
        <v>1.2</v>
      </c>
      <c r="G862" s="1147"/>
      <c r="H862" s="1148"/>
      <c r="I862" s="1148"/>
      <c r="J862" s="1148"/>
      <c r="K862" s="1148"/>
      <c r="L862" s="1148"/>
      <c r="M862" s="1148"/>
      <c r="N862" s="1148"/>
      <c r="O862" s="1148"/>
      <c r="P862" s="1148"/>
      <c r="Q862" s="1148"/>
      <c r="R862" s="453"/>
      <c r="S862" s="453"/>
      <c r="T862" s="453"/>
      <c r="U862" s="453"/>
      <c r="V862" s="453"/>
      <c r="W862" s="453"/>
      <c r="X862" s="453"/>
    </row>
    <row r="863" spans="1:24" ht="18.75">
      <c r="A863" s="1058">
        <v>15</v>
      </c>
      <c r="B863" s="1304"/>
      <c r="C863" s="1301"/>
      <c r="D863" s="1305"/>
      <c r="E863" s="1167">
        <f>IF(ISTEXT(D863),D863,(D863/D854)*E854)</f>
        <v>0</v>
      </c>
      <c r="F863" s="1149" t="s">
        <v>328</v>
      </c>
      <c r="G863" s="1147" t="s">
        <v>187</v>
      </c>
      <c r="H863" s="1148"/>
      <c r="I863" s="1148"/>
      <c r="J863" s="1148"/>
      <c r="K863" s="1148"/>
      <c r="L863" s="1148"/>
      <c r="M863" s="1148"/>
      <c r="N863" s="1148"/>
      <c r="O863" s="1148"/>
      <c r="P863" s="1148"/>
      <c r="Q863" s="1148"/>
      <c r="R863" s="453"/>
      <c r="S863" s="453"/>
      <c r="T863" s="453"/>
      <c r="U863" s="453"/>
      <c r="V863" s="453"/>
      <c r="W863" s="453"/>
      <c r="X863" s="453"/>
    </row>
    <row r="864" spans="1:24" ht="18.75">
      <c r="A864" s="1058">
        <v>15</v>
      </c>
      <c r="B864" s="1304"/>
      <c r="C864" s="1301"/>
      <c r="D864" s="1305"/>
      <c r="E864" s="1167">
        <f>IF(ISTEXT(D864),D864,(D864/D854)*E854)</f>
        <v>0</v>
      </c>
      <c r="F864" s="1146">
        <v>2.1</v>
      </c>
      <c r="G864" s="1147"/>
      <c r="H864" s="1148"/>
      <c r="I864" s="1148"/>
      <c r="J864" s="1148"/>
      <c r="K864" s="1148"/>
      <c r="L864" s="1148"/>
      <c r="M864" s="1148"/>
      <c r="N864" s="1148"/>
      <c r="O864" s="1148"/>
      <c r="P864" s="1148"/>
      <c r="Q864" s="1148"/>
      <c r="R864" s="453"/>
      <c r="S864" s="453"/>
      <c r="T864" s="453"/>
      <c r="U864" s="453"/>
      <c r="V864" s="453"/>
      <c r="W864" s="453"/>
      <c r="X864" s="453"/>
    </row>
    <row r="865" spans="1:24" ht="18.75">
      <c r="A865" s="1058">
        <v>15</v>
      </c>
      <c r="B865" s="1304"/>
      <c r="C865" s="1301"/>
      <c r="D865" s="1305"/>
      <c r="E865" s="1167">
        <f>IF(ISTEXT(D865),D865,(D865/D854)*E854)</f>
        <v>0</v>
      </c>
      <c r="F865" s="1146">
        <v>2.2000000000000002</v>
      </c>
      <c r="G865" s="1147"/>
      <c r="H865" s="1148"/>
      <c r="I865" s="1148"/>
      <c r="J865" s="1148"/>
      <c r="K865" s="1148"/>
      <c r="L865" s="1148"/>
      <c r="M865" s="1148"/>
      <c r="N865" s="1148"/>
      <c r="O865" s="1148"/>
      <c r="P865" s="1148"/>
      <c r="Q865" s="1148"/>
      <c r="R865" s="453"/>
      <c r="S865" s="453"/>
      <c r="T865" s="453"/>
      <c r="U865" s="453"/>
      <c r="V865" s="453"/>
      <c r="W865" s="453"/>
      <c r="X865" s="453"/>
    </row>
    <row r="866" spans="1:24" ht="18.75">
      <c r="A866" s="1058">
        <v>15</v>
      </c>
      <c r="B866" s="1304"/>
      <c r="C866" s="1301"/>
      <c r="D866" s="1305"/>
      <c r="E866" s="1167">
        <f>IF(ISTEXT(D866),D866,(D866/D854)*E854)</f>
        <v>0</v>
      </c>
      <c r="F866" s="1146" t="s">
        <v>1516</v>
      </c>
      <c r="G866" s="1147"/>
      <c r="H866" s="1148"/>
      <c r="I866" s="1148"/>
      <c r="J866" s="1148"/>
      <c r="K866" s="1148"/>
      <c r="L866" s="1148"/>
      <c r="M866" s="1148"/>
      <c r="N866" s="1148"/>
      <c r="O866" s="1148"/>
      <c r="P866" s="1148"/>
      <c r="Q866" s="1148"/>
      <c r="R866" s="453"/>
      <c r="S866" s="453"/>
      <c r="T866" s="453"/>
      <c r="U866" s="453"/>
      <c r="V866" s="453"/>
      <c r="W866" s="453"/>
      <c r="X866" s="453"/>
    </row>
    <row r="867" spans="1:24" ht="18.75">
      <c r="A867" s="1058">
        <v>15</v>
      </c>
      <c r="B867" s="1304"/>
      <c r="C867" s="1301"/>
      <c r="D867" s="1305"/>
      <c r="E867" s="1167">
        <f>IF(ISTEXT(D867),D867,(D867/D854)*E854)</f>
        <v>0</v>
      </c>
      <c r="F867" s="1146"/>
      <c r="G867" s="1147"/>
      <c r="H867" s="1148"/>
      <c r="I867" s="1148"/>
      <c r="J867" s="1148"/>
      <c r="K867" s="1148"/>
      <c r="L867" s="1148"/>
      <c r="M867" s="1148"/>
      <c r="N867" s="1148"/>
      <c r="O867" s="1148"/>
      <c r="P867" s="1148"/>
      <c r="Q867" s="1148"/>
      <c r="R867" s="453"/>
      <c r="S867" s="453"/>
      <c r="T867" s="453"/>
      <c r="U867" s="453"/>
      <c r="V867" s="453"/>
      <c r="W867" s="453"/>
      <c r="X867" s="453"/>
    </row>
    <row r="868" spans="1:24" ht="18.75">
      <c r="A868" s="1058">
        <v>15</v>
      </c>
      <c r="B868" s="1304"/>
      <c r="C868" s="1301"/>
      <c r="D868" s="1305"/>
      <c r="E868" s="1167">
        <f>IF(ISTEXT(D868),D868,(D868/D854)*E854)</f>
        <v>0</v>
      </c>
      <c r="F868" s="1149"/>
      <c r="G868" s="1147"/>
      <c r="H868" s="1148"/>
      <c r="I868" s="1148"/>
      <c r="J868" s="1148"/>
      <c r="K868" s="1148"/>
      <c r="L868" s="1148"/>
      <c r="M868" s="1148"/>
      <c r="N868" s="1148"/>
      <c r="O868" s="1148"/>
      <c r="P868" s="1148"/>
      <c r="Q868" s="1148"/>
      <c r="R868" s="453"/>
      <c r="S868" s="453"/>
      <c r="T868" s="453"/>
      <c r="U868" s="453"/>
      <c r="V868" s="453"/>
      <c r="W868" s="453"/>
      <c r="X868" s="453"/>
    </row>
    <row r="869" spans="1:24" ht="18.75">
      <c r="A869" s="1058">
        <v>15</v>
      </c>
      <c r="B869" s="1304"/>
      <c r="C869" s="1301"/>
      <c r="D869" s="1305"/>
      <c r="E869" s="1167">
        <f>IF(ISTEXT(D869),D869,(D869/D854)*E854)</f>
        <v>0</v>
      </c>
      <c r="F869" s="1149"/>
      <c r="G869" s="1147"/>
      <c r="H869" s="1148"/>
      <c r="I869" s="1148"/>
      <c r="J869" s="1148"/>
      <c r="K869" s="1148"/>
      <c r="L869" s="1148"/>
      <c r="M869" s="1148"/>
      <c r="N869" s="1148"/>
      <c r="O869" s="1148"/>
      <c r="P869" s="1148"/>
      <c r="Q869" s="1148"/>
      <c r="R869" s="453"/>
      <c r="S869" s="453"/>
      <c r="T869" s="453"/>
      <c r="U869" s="453"/>
      <c r="V869" s="453"/>
      <c r="W869" s="453"/>
      <c r="X869" s="453"/>
    </row>
    <row r="870" spans="1:24" ht="18.75">
      <c r="A870" s="1058">
        <v>15</v>
      </c>
      <c r="B870" s="1304"/>
      <c r="C870" s="1301"/>
      <c r="D870" s="1305"/>
      <c r="E870" s="1167">
        <f>IF(ISTEXT(D870),D870,(D870/D854)*E854)</f>
        <v>0</v>
      </c>
      <c r="F870" s="1149"/>
      <c r="G870" s="1147"/>
      <c r="H870" s="1148"/>
      <c r="I870" s="1148"/>
      <c r="J870" s="1148"/>
      <c r="K870" s="1148"/>
      <c r="L870" s="1148"/>
      <c r="M870" s="1148"/>
      <c r="N870" s="1148"/>
      <c r="O870" s="1148"/>
      <c r="P870" s="1148"/>
      <c r="Q870" s="1148"/>
      <c r="R870" s="453"/>
      <c r="S870" s="453"/>
      <c r="T870" s="453"/>
      <c r="U870" s="453"/>
      <c r="V870" s="453"/>
      <c r="W870" s="453"/>
      <c r="X870" s="453"/>
    </row>
    <row r="871" spans="1:24" ht="18.75">
      <c r="A871" s="1058">
        <v>15</v>
      </c>
      <c r="B871" s="1304"/>
      <c r="C871" s="1301"/>
      <c r="D871" s="1305"/>
      <c r="E871" s="1167">
        <f>IF(ISTEXT(D871),D871,(D871/D854)*E854)</f>
        <v>0</v>
      </c>
      <c r="F871" s="1146"/>
      <c r="G871" s="1147"/>
      <c r="H871" s="1148"/>
      <c r="I871" s="1148"/>
      <c r="J871" s="1148"/>
      <c r="K871" s="1148"/>
      <c r="L871" s="1148"/>
      <c r="M871" s="1148"/>
      <c r="N871" s="1148"/>
      <c r="O871" s="1148"/>
      <c r="P871" s="1148"/>
      <c r="Q871" s="1148"/>
      <c r="R871" s="453"/>
      <c r="S871" s="453"/>
      <c r="T871" s="453"/>
      <c r="U871" s="453"/>
      <c r="V871" s="453"/>
      <c r="W871" s="453"/>
      <c r="X871" s="453"/>
    </row>
    <row r="872" spans="1:24" ht="18.75">
      <c r="A872" s="1058">
        <v>15</v>
      </c>
      <c r="B872" s="1304"/>
      <c r="C872" s="1301"/>
      <c r="D872" s="1305"/>
      <c r="E872" s="1167">
        <f>IF(ISTEXT(D872),D872,(D872/D854)*E854)</f>
        <v>0</v>
      </c>
      <c r="F872" s="1146"/>
      <c r="G872" s="1147"/>
      <c r="H872" s="1148"/>
      <c r="I872" s="1148"/>
      <c r="J872" s="1148"/>
      <c r="K872" s="1148"/>
      <c r="L872" s="1148"/>
      <c r="M872" s="1148"/>
      <c r="N872" s="1148"/>
      <c r="O872" s="1148"/>
      <c r="P872" s="1148"/>
      <c r="Q872" s="1148"/>
      <c r="R872" s="453"/>
      <c r="S872" s="453"/>
      <c r="T872" s="453"/>
      <c r="U872" s="453"/>
      <c r="V872" s="453"/>
      <c r="W872" s="453"/>
      <c r="X872" s="453"/>
    </row>
    <row r="873" spans="1:24" ht="18.75">
      <c r="A873" s="1058">
        <v>15</v>
      </c>
      <c r="B873" s="1304"/>
      <c r="C873" s="1301"/>
      <c r="D873" s="1305"/>
      <c r="E873" s="1167">
        <f>IF(ISTEXT(D873),D873,(D873/D854)*E854)</f>
        <v>0</v>
      </c>
      <c r="F873" s="1149"/>
      <c r="G873" s="1147"/>
      <c r="H873" s="1148"/>
      <c r="I873" s="1148"/>
      <c r="J873" s="1148"/>
      <c r="K873" s="1148"/>
      <c r="L873" s="1148"/>
      <c r="M873" s="1148"/>
      <c r="N873" s="1148"/>
      <c r="O873" s="1148"/>
      <c r="P873" s="1148"/>
      <c r="Q873" s="1148"/>
      <c r="R873" s="453"/>
      <c r="S873" s="453"/>
      <c r="T873" s="453"/>
      <c r="U873" s="453"/>
      <c r="V873" s="453"/>
      <c r="W873" s="453"/>
      <c r="X873" s="453"/>
    </row>
    <row r="874" spans="1:24" ht="18.75">
      <c r="A874" s="1058">
        <v>15</v>
      </c>
      <c r="B874" s="1304"/>
      <c r="C874" s="1301"/>
      <c r="D874" s="1305"/>
      <c r="E874" s="1167">
        <f>IF(ISTEXT(D874),D874,(D874/D854)*E854)</f>
        <v>0</v>
      </c>
      <c r="F874" s="1146"/>
      <c r="G874" s="1147"/>
      <c r="H874" s="1148"/>
      <c r="I874" s="1148"/>
      <c r="J874" s="1148"/>
      <c r="K874" s="1148"/>
      <c r="L874" s="1148"/>
      <c r="M874" s="1148"/>
      <c r="N874" s="1148"/>
      <c r="O874" s="1148"/>
      <c r="P874" s="1148"/>
      <c r="Q874" s="1148"/>
      <c r="R874" s="453"/>
      <c r="S874" s="453"/>
      <c r="T874" s="453"/>
      <c r="U874" s="453"/>
      <c r="V874" s="453"/>
      <c r="W874" s="453"/>
      <c r="X874" s="453"/>
    </row>
    <row r="875" spans="1:24" ht="18.75">
      <c r="A875" s="1058">
        <v>15</v>
      </c>
      <c r="B875" s="1304"/>
      <c r="C875" s="1301"/>
      <c r="D875" s="1305"/>
      <c r="E875" s="1167">
        <f>IF(ISTEXT(D875),D875,(D875/D854)*E854)</f>
        <v>0</v>
      </c>
      <c r="F875" s="1146"/>
      <c r="G875" s="1147"/>
      <c r="H875" s="1148"/>
      <c r="I875" s="1148"/>
      <c r="J875" s="1148"/>
      <c r="K875" s="1148"/>
      <c r="L875" s="1148"/>
      <c r="M875" s="1148"/>
      <c r="N875" s="1148"/>
      <c r="O875" s="1148"/>
      <c r="P875" s="1148"/>
      <c r="Q875" s="1148"/>
      <c r="R875" s="453"/>
      <c r="S875" s="453"/>
      <c r="T875" s="453"/>
      <c r="U875" s="453"/>
      <c r="V875" s="453"/>
      <c r="W875" s="453"/>
      <c r="X875" s="453"/>
    </row>
    <row r="876" spans="1:24" ht="18.75">
      <c r="A876" s="1058">
        <v>15</v>
      </c>
      <c r="B876" s="1304"/>
      <c r="C876" s="1301"/>
      <c r="D876" s="1305"/>
      <c r="E876" s="1167">
        <f>IF(ISTEXT(D876),D876,(D876/D854)*E854)</f>
        <v>0</v>
      </c>
      <c r="F876" s="1146"/>
      <c r="G876" s="1147"/>
      <c r="H876" s="1148"/>
      <c r="I876" s="1148"/>
      <c r="J876" s="1148"/>
      <c r="K876" s="1148"/>
      <c r="L876" s="1148"/>
      <c r="M876" s="1148"/>
      <c r="N876" s="1148"/>
      <c r="O876" s="1148"/>
      <c r="P876" s="1148"/>
      <c r="Q876" s="1148"/>
      <c r="R876" s="453"/>
      <c r="S876" s="453"/>
      <c r="T876" s="453"/>
      <c r="U876" s="453"/>
      <c r="V876" s="453"/>
      <c r="W876" s="453"/>
      <c r="X876" s="453"/>
    </row>
    <row r="877" spans="1:24" ht="18.75">
      <c r="A877" s="1058">
        <v>15</v>
      </c>
      <c r="B877" s="1304"/>
      <c r="C877" s="1301"/>
      <c r="D877" s="1305"/>
      <c r="E877" s="1167">
        <f>IF(ISTEXT(D877),D877,(D877/D854)*E854)</f>
        <v>0</v>
      </c>
      <c r="F877" s="1146"/>
      <c r="G877" s="1147"/>
      <c r="H877" s="1148"/>
      <c r="I877" s="1148"/>
      <c r="J877" s="1148"/>
      <c r="K877" s="1148"/>
      <c r="L877" s="1148"/>
      <c r="M877" s="1148"/>
      <c r="N877" s="1148"/>
      <c r="O877" s="1148"/>
      <c r="P877" s="1148"/>
      <c r="Q877" s="1148"/>
      <c r="R877" s="453"/>
      <c r="S877" s="453"/>
      <c r="T877" s="453"/>
      <c r="U877" s="453"/>
      <c r="V877" s="453"/>
      <c r="W877" s="453"/>
      <c r="X877" s="453"/>
    </row>
    <row r="878" spans="1:24" ht="18.75">
      <c r="A878" s="1058">
        <v>15</v>
      </c>
      <c r="B878" s="1304"/>
      <c r="C878" s="1301"/>
      <c r="D878" s="1305"/>
      <c r="E878" s="1167">
        <f>IF(ISTEXT(D878),D878,(D878/D854)*E854)</f>
        <v>0</v>
      </c>
      <c r="F878" s="1146"/>
      <c r="G878" s="1147"/>
      <c r="H878" s="1148"/>
      <c r="I878" s="1148"/>
      <c r="J878" s="1148"/>
      <c r="K878" s="1148"/>
      <c r="L878" s="1148"/>
      <c r="M878" s="1148"/>
      <c r="N878" s="1148"/>
      <c r="O878" s="1148"/>
      <c r="P878" s="1148"/>
      <c r="Q878" s="1148"/>
      <c r="R878" s="453"/>
      <c r="S878" s="453"/>
      <c r="T878" s="453"/>
      <c r="U878" s="453"/>
      <c r="V878" s="453"/>
      <c r="W878" s="453"/>
      <c r="X878" s="453"/>
    </row>
    <row r="879" spans="1:24" ht="18.75">
      <c r="A879" s="1058">
        <v>15</v>
      </c>
      <c r="B879" s="1304"/>
      <c r="C879" s="1301" t="s">
        <v>294</v>
      </c>
      <c r="D879" s="1305"/>
      <c r="E879" s="1167">
        <f>IF(ISTEXT(D879),D879,(D879/D854)*E854)</f>
        <v>0</v>
      </c>
      <c r="F879" s="1146"/>
      <c r="G879" s="1147"/>
      <c r="H879" s="1148"/>
      <c r="I879" s="1148"/>
      <c r="J879" s="1148"/>
      <c r="K879" s="1148"/>
      <c r="L879" s="1148"/>
      <c r="M879" s="1148"/>
      <c r="N879" s="1148"/>
      <c r="O879" s="1148"/>
      <c r="P879" s="1148"/>
      <c r="Q879" s="1148"/>
      <c r="R879" s="453"/>
      <c r="S879" s="453"/>
      <c r="T879" s="453"/>
      <c r="U879" s="453"/>
      <c r="V879" s="453"/>
      <c r="W879" s="453"/>
      <c r="X879" s="453"/>
    </row>
    <row r="880" spans="1:24" ht="18.75">
      <c r="A880" s="1058">
        <v>15</v>
      </c>
      <c r="B880" s="1304"/>
      <c r="C880" s="1301" t="s">
        <v>9</v>
      </c>
      <c r="D880" s="1305"/>
      <c r="E880" s="1167">
        <f>IF(ISTEXT(D880),D880,(D880/D854)*E854)</f>
        <v>0</v>
      </c>
      <c r="F880" s="1149"/>
      <c r="G880" s="1147"/>
      <c r="H880" s="1148"/>
      <c r="I880" s="1148"/>
      <c r="J880" s="1148"/>
      <c r="K880" s="1148"/>
      <c r="L880" s="1148"/>
      <c r="M880" s="1148"/>
      <c r="N880" s="1148"/>
      <c r="O880" s="1148"/>
      <c r="P880" s="1148"/>
      <c r="Q880" s="1148"/>
      <c r="R880" s="453"/>
      <c r="S880" s="453"/>
      <c r="T880" s="453"/>
      <c r="U880" s="453"/>
      <c r="V880" s="453"/>
      <c r="W880" s="453"/>
      <c r="X880" s="453"/>
    </row>
    <row r="881" spans="1:24" ht="18.75">
      <c r="A881" s="1058">
        <v>15</v>
      </c>
      <c r="B881" s="1304"/>
      <c r="C881" s="1301" t="s">
        <v>86</v>
      </c>
      <c r="D881" s="1305"/>
      <c r="E881" s="1167">
        <f>IF(ISTEXT(D881),D881,(D881/D854)*E854)</f>
        <v>0</v>
      </c>
      <c r="F881" s="1146"/>
      <c r="G881" s="1147"/>
      <c r="H881" s="1148"/>
      <c r="I881" s="1148"/>
      <c r="J881" s="1148"/>
      <c r="K881" s="1148"/>
      <c r="L881" s="1148"/>
      <c r="M881" s="1148"/>
      <c r="N881" s="1148"/>
      <c r="O881" s="1148"/>
      <c r="P881" s="1148"/>
      <c r="Q881" s="1148"/>
      <c r="R881" s="453"/>
      <c r="S881" s="453"/>
      <c r="T881" s="453"/>
      <c r="U881" s="453"/>
      <c r="V881" s="453"/>
      <c r="W881" s="453"/>
      <c r="X881" s="453"/>
    </row>
    <row r="882" spans="1:24" ht="18.75">
      <c r="A882" s="1058">
        <v>15</v>
      </c>
      <c r="B882" s="1304"/>
      <c r="C882" s="1301" t="s">
        <v>84</v>
      </c>
      <c r="D882" s="1305"/>
      <c r="E882" s="1167">
        <f>IF(ISTEXT(D882),D882,(D882/D854)*E854)</f>
        <v>0</v>
      </c>
      <c r="F882" s="1146"/>
      <c r="G882" s="1147"/>
      <c r="H882" s="1148"/>
      <c r="I882" s="1148"/>
      <c r="J882" s="1148"/>
      <c r="K882" s="1148"/>
      <c r="L882" s="1148"/>
      <c r="M882" s="1148"/>
      <c r="N882" s="1148"/>
      <c r="O882" s="1148"/>
      <c r="P882" s="1148"/>
      <c r="Q882" s="1148"/>
      <c r="R882" s="453"/>
      <c r="S882" s="453"/>
      <c r="T882" s="453"/>
      <c r="U882" s="453"/>
      <c r="V882" s="453"/>
      <c r="W882" s="453"/>
      <c r="X882" s="453"/>
    </row>
    <row r="883" spans="1:24" ht="18.75">
      <c r="A883" s="1058">
        <v>15</v>
      </c>
      <c r="B883" s="1304"/>
      <c r="C883" s="1301" t="s">
        <v>915</v>
      </c>
      <c r="D883" s="1305"/>
      <c r="E883" s="1167">
        <f>IF(ISTEXT(D883),D883,(D883/D854)*E854)</f>
        <v>0</v>
      </c>
      <c r="F883" s="1146"/>
      <c r="G883" s="1147"/>
      <c r="H883" s="1148"/>
      <c r="I883" s="1137"/>
      <c r="J883" s="1137"/>
      <c r="K883" s="1137"/>
      <c r="L883" s="1137"/>
      <c r="M883" s="1137"/>
      <c r="N883" s="1137"/>
      <c r="O883" s="1137"/>
      <c r="P883" s="1137"/>
      <c r="Q883" s="1137"/>
      <c r="R883" s="453"/>
      <c r="S883" s="453"/>
      <c r="T883" s="453"/>
      <c r="U883" s="453"/>
      <c r="V883" s="453"/>
      <c r="W883" s="453"/>
      <c r="X883" s="453"/>
    </row>
    <row r="884" spans="1:24" ht="18.75" thickBot="1">
      <c r="A884" s="1142"/>
      <c r="B884" s="1143"/>
      <c r="C884" s="1144"/>
      <c r="D884" s="1145"/>
      <c r="E884" s="1306"/>
      <c r="F884" s="514"/>
      <c r="G884" s="1206"/>
      <c r="H884" s="514"/>
      <c r="I884" s="514"/>
      <c r="J884" s="514"/>
      <c r="K884" s="514"/>
      <c r="L884" s="514"/>
      <c r="M884" s="514"/>
      <c r="N884" s="514"/>
      <c r="O884" s="514"/>
      <c r="P884" s="514"/>
      <c r="Q884" s="514"/>
      <c r="R884" s="514"/>
      <c r="S884" s="514"/>
      <c r="T884" s="514"/>
      <c r="U884" s="514"/>
      <c r="V884" s="514"/>
      <c r="W884" s="514"/>
      <c r="X884" s="514"/>
    </row>
  </sheetData>
  <mergeCells count="216">
    <mergeCell ref="W16:Y16"/>
    <mergeCell ref="Z16:AB16"/>
    <mergeCell ref="B2:AW4"/>
    <mergeCell ref="B5:U9"/>
    <mergeCell ref="V5:AW9"/>
    <mergeCell ref="B10:D16"/>
    <mergeCell ref="E16:G16"/>
    <mergeCell ref="H16:J16"/>
    <mergeCell ref="K16:M16"/>
    <mergeCell ref="N16:P16"/>
    <mergeCell ref="Q16:S16"/>
    <mergeCell ref="T16:V16"/>
    <mergeCell ref="AO16:AQ16"/>
    <mergeCell ref="AR16:AT16"/>
    <mergeCell ref="AU16:AW16"/>
    <mergeCell ref="AC16:AE16"/>
    <mergeCell ref="AF16:AH16"/>
    <mergeCell ref="AI16:AK16"/>
    <mergeCell ref="AL16:AN16"/>
    <mergeCell ref="AJ18:AK18"/>
    <mergeCell ref="AM18:AN18"/>
    <mergeCell ref="AP18:AQ18"/>
    <mergeCell ref="B17:D18"/>
    <mergeCell ref="E17:G17"/>
    <mergeCell ref="H17:J17"/>
    <mergeCell ref="K17:M17"/>
    <mergeCell ref="N17:P17"/>
    <mergeCell ref="Q17:S17"/>
    <mergeCell ref="T17:V17"/>
    <mergeCell ref="Q19:S20"/>
    <mergeCell ref="T19:V20"/>
    <mergeCell ref="W19:Y20"/>
    <mergeCell ref="AA18:AB18"/>
    <mergeCell ref="AO17:AQ17"/>
    <mergeCell ref="AR17:AT17"/>
    <mergeCell ref="AU17:AW17"/>
    <mergeCell ref="F18:G18"/>
    <mergeCell ref="I18:J18"/>
    <mergeCell ref="L18:M18"/>
    <mergeCell ref="O18:P18"/>
    <mergeCell ref="R18:S18"/>
    <mergeCell ref="U18:V18"/>
    <mergeCell ref="X18:Y18"/>
    <mergeCell ref="W17:Y17"/>
    <mergeCell ref="Z17:AB17"/>
    <mergeCell ref="AC17:AE17"/>
    <mergeCell ref="AF17:AH17"/>
    <mergeCell ref="AI17:AK17"/>
    <mergeCell ref="AL17:AN17"/>
    <mergeCell ref="AS18:AT18"/>
    <mergeCell ref="AV18:AW18"/>
    <mergeCell ref="AD18:AE18"/>
    <mergeCell ref="AG18:AH18"/>
    <mergeCell ref="AR19:AT20"/>
    <mergeCell ref="AU19:AW20"/>
    <mergeCell ref="B21:B22"/>
    <mergeCell ref="C21:C22"/>
    <mergeCell ref="D21:D22"/>
    <mergeCell ref="E374:G374"/>
    <mergeCell ref="H374:J374"/>
    <mergeCell ref="K374:M374"/>
    <mergeCell ref="N374:P374"/>
    <mergeCell ref="Q374:S374"/>
    <mergeCell ref="Z19:AB20"/>
    <mergeCell ref="AC19:AE20"/>
    <mergeCell ref="AF19:AH20"/>
    <mergeCell ref="AI19:AK20"/>
    <mergeCell ref="AL19:AN20"/>
    <mergeCell ref="AO19:AQ20"/>
    <mergeCell ref="AR374:AT374"/>
    <mergeCell ref="AU374:AW374"/>
    <mergeCell ref="AI374:AK374"/>
    <mergeCell ref="B19:D20"/>
    <mergeCell ref="E19:G20"/>
    <mergeCell ref="H19:J20"/>
    <mergeCell ref="K19:M20"/>
    <mergeCell ref="N19:P20"/>
    <mergeCell ref="B378:B379"/>
    <mergeCell ref="C378:C379"/>
    <mergeCell ref="D378:D379"/>
    <mergeCell ref="E378:E379"/>
    <mergeCell ref="T374:V374"/>
    <mergeCell ref="W374:Y374"/>
    <mergeCell ref="Z374:AB374"/>
    <mergeCell ref="AC374:AE374"/>
    <mergeCell ref="AF374:AH374"/>
    <mergeCell ref="B381:B382"/>
    <mergeCell ref="C381:C382"/>
    <mergeCell ref="D381:D382"/>
    <mergeCell ref="B412:B413"/>
    <mergeCell ref="C412:C413"/>
    <mergeCell ref="D412:D413"/>
    <mergeCell ref="E412:E413"/>
    <mergeCell ref="AL374:AN374"/>
    <mergeCell ref="AO374:AQ374"/>
    <mergeCell ref="AE403:AG403"/>
    <mergeCell ref="AE405:AG405"/>
    <mergeCell ref="AE407:AG407"/>
    <mergeCell ref="AA407:AC407"/>
    <mergeCell ref="AA409:AC409"/>
    <mergeCell ref="AE395:AG395"/>
    <mergeCell ref="AE397:AG397"/>
    <mergeCell ref="AE399:AG399"/>
    <mergeCell ref="AE401:AG401"/>
    <mergeCell ref="AA395:AC395"/>
    <mergeCell ref="AA397:AC397"/>
    <mergeCell ref="AA399:AC399"/>
    <mergeCell ref="AA401:AC401"/>
    <mergeCell ref="AA403:AC403"/>
    <mergeCell ref="AA405:AC405"/>
    <mergeCell ref="E446:E447"/>
    <mergeCell ref="B449:B450"/>
    <mergeCell ref="C449:C450"/>
    <mergeCell ref="D449:D450"/>
    <mergeCell ref="B480:B481"/>
    <mergeCell ref="C480:C481"/>
    <mergeCell ref="D480:D481"/>
    <mergeCell ref="E480:E481"/>
    <mergeCell ref="B415:B416"/>
    <mergeCell ref="C415:C416"/>
    <mergeCell ref="D415:D416"/>
    <mergeCell ref="B446:B447"/>
    <mergeCell ref="C446:C447"/>
    <mergeCell ref="D446:D447"/>
    <mergeCell ref="E514:E515"/>
    <mergeCell ref="B517:B518"/>
    <mergeCell ref="C517:C518"/>
    <mergeCell ref="D517:D518"/>
    <mergeCell ref="B548:B549"/>
    <mergeCell ref="C548:C549"/>
    <mergeCell ref="D548:D549"/>
    <mergeCell ref="E548:E549"/>
    <mergeCell ref="B483:B484"/>
    <mergeCell ref="C483:C484"/>
    <mergeCell ref="D483:D484"/>
    <mergeCell ref="B514:B515"/>
    <mergeCell ref="C514:C515"/>
    <mergeCell ref="D514:D515"/>
    <mergeCell ref="E582:E583"/>
    <mergeCell ref="B585:B586"/>
    <mergeCell ref="C585:C586"/>
    <mergeCell ref="D585:D586"/>
    <mergeCell ref="B616:B617"/>
    <mergeCell ref="C616:C617"/>
    <mergeCell ref="D616:D617"/>
    <mergeCell ref="E616:E617"/>
    <mergeCell ref="B551:B552"/>
    <mergeCell ref="C551:C552"/>
    <mergeCell ref="D551:D552"/>
    <mergeCell ref="B582:B583"/>
    <mergeCell ref="C582:C583"/>
    <mergeCell ref="D582:D583"/>
    <mergeCell ref="E650:E651"/>
    <mergeCell ref="B653:B654"/>
    <mergeCell ref="C653:C654"/>
    <mergeCell ref="D653:D654"/>
    <mergeCell ref="B684:B685"/>
    <mergeCell ref="C684:C685"/>
    <mergeCell ref="D684:D685"/>
    <mergeCell ref="E684:E685"/>
    <mergeCell ref="B619:B620"/>
    <mergeCell ref="C619:C620"/>
    <mergeCell ref="D619:D620"/>
    <mergeCell ref="B650:B651"/>
    <mergeCell ref="C650:C651"/>
    <mergeCell ref="D650:D651"/>
    <mergeCell ref="E718:E719"/>
    <mergeCell ref="B721:B722"/>
    <mergeCell ref="C721:C722"/>
    <mergeCell ref="D721:D722"/>
    <mergeCell ref="B752:B753"/>
    <mergeCell ref="C752:C753"/>
    <mergeCell ref="D752:D753"/>
    <mergeCell ref="E752:E753"/>
    <mergeCell ref="B687:B688"/>
    <mergeCell ref="C687:C688"/>
    <mergeCell ref="D687:D688"/>
    <mergeCell ref="B718:B719"/>
    <mergeCell ref="C718:C719"/>
    <mergeCell ref="D718:D719"/>
    <mergeCell ref="C789:C790"/>
    <mergeCell ref="D789:D790"/>
    <mergeCell ref="B820:B821"/>
    <mergeCell ref="C820:C821"/>
    <mergeCell ref="D820:D821"/>
    <mergeCell ref="E820:E821"/>
    <mergeCell ref="B755:B756"/>
    <mergeCell ref="C755:C756"/>
    <mergeCell ref="D755:D756"/>
    <mergeCell ref="B786:B787"/>
    <mergeCell ref="C786:C787"/>
    <mergeCell ref="D786:D787"/>
    <mergeCell ref="BI2:BM7"/>
    <mergeCell ref="BF22:BG22"/>
    <mergeCell ref="AY376:BE378"/>
    <mergeCell ref="AA377:AH379"/>
    <mergeCell ref="BF16:BH16"/>
    <mergeCell ref="AY19:AY20"/>
    <mergeCell ref="BK11:BM13"/>
    <mergeCell ref="E854:E855"/>
    <mergeCell ref="B857:B858"/>
    <mergeCell ref="C857:C858"/>
    <mergeCell ref="D857:D858"/>
    <mergeCell ref="BA10:BC18"/>
    <mergeCell ref="AZ19:AZ20"/>
    <mergeCell ref="BA19:BC20"/>
    <mergeCell ref="BA21:BC22"/>
    <mergeCell ref="AZ62:BE63"/>
    <mergeCell ref="B823:B824"/>
    <mergeCell ref="C823:C824"/>
    <mergeCell ref="D823:D824"/>
    <mergeCell ref="B854:B855"/>
    <mergeCell ref="C854:C855"/>
    <mergeCell ref="D854:D855"/>
    <mergeCell ref="E786:E787"/>
    <mergeCell ref="B789:B79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467"/>
  <sheetViews>
    <sheetView workbookViewId="0">
      <selection activeCell="E14" sqref="E14"/>
    </sheetView>
  </sheetViews>
  <sheetFormatPr baseColWidth="10" defaultRowHeight="15"/>
  <cols>
    <col min="1" max="1" width="5.85546875" style="1348" customWidth="1"/>
    <col min="2" max="2" width="9" style="1348" customWidth="1"/>
    <col min="3" max="3" width="7.28515625" style="1348" customWidth="1"/>
    <col min="4" max="4" width="39" style="1348" customWidth="1"/>
    <col min="5" max="5" width="18.7109375" style="1348" customWidth="1"/>
    <col min="6" max="7" width="20.7109375" style="1348" customWidth="1"/>
    <col min="8" max="8" width="20.7109375" style="1349" customWidth="1"/>
    <col min="9" max="9" width="16.5703125" style="1348" customWidth="1"/>
    <col min="10" max="10" width="17.140625" style="1348" customWidth="1"/>
    <col min="11" max="245" width="11.42578125" style="1348"/>
    <col min="246" max="246" width="34" style="1348" customWidth="1"/>
    <col min="247" max="249" width="11.42578125" style="1348"/>
    <col min="250" max="250" width="22.140625" style="1348" customWidth="1"/>
    <col min="251" max="251" width="17.42578125" style="1348" customWidth="1"/>
    <col min="252" max="16384" width="11.42578125" style="1348"/>
  </cols>
  <sheetData>
    <row r="1" spans="1:16" s="1309" customFormat="1" ht="20.100000000000001" customHeight="1">
      <c r="A1" s="1307">
        <v>5.14</v>
      </c>
      <c r="B1" s="1307">
        <v>8.2899999999999991</v>
      </c>
      <c r="C1" s="1307">
        <v>6.57</v>
      </c>
      <c r="D1" s="1307">
        <v>128</v>
      </c>
      <c r="E1" s="1307">
        <v>18</v>
      </c>
      <c r="F1" s="1307">
        <v>20</v>
      </c>
      <c r="G1" s="1307">
        <v>20</v>
      </c>
      <c r="H1" s="1307">
        <v>20</v>
      </c>
      <c r="I1" s="1307">
        <v>20</v>
      </c>
      <c r="J1" s="1308">
        <v>20</v>
      </c>
    </row>
    <row r="2" spans="1:16" s="1309" customFormat="1" ht="55.5" customHeight="1">
      <c r="A2" s="2644" t="s">
        <v>991</v>
      </c>
      <c r="B2" s="2646" t="s">
        <v>992</v>
      </c>
      <c r="C2" s="2646"/>
      <c r="D2" s="2646"/>
      <c r="E2" s="2646"/>
      <c r="F2" s="2646"/>
      <c r="G2" s="2646"/>
      <c r="H2" s="2646"/>
      <c r="I2" s="2646"/>
      <c r="J2" s="2647"/>
    </row>
    <row r="3" spans="1:16" s="1316" customFormat="1" ht="42" customHeight="1" thickBot="1">
      <c r="A3" s="2645"/>
      <c r="B3" s="1310" t="s">
        <v>993</v>
      </c>
      <c r="C3" s="1311">
        <v>1</v>
      </c>
      <c r="D3" s="1312" t="s">
        <v>994</v>
      </c>
      <c r="E3" s="1313"/>
      <c r="F3" s="1312"/>
      <c r="G3" s="1313"/>
      <c r="H3" s="1312"/>
      <c r="I3" s="1314"/>
      <c r="J3" s="1315"/>
    </row>
    <row r="4" spans="1:16" s="1317" customFormat="1" ht="39.950000000000003" customHeight="1">
      <c r="A4" s="2644"/>
      <c r="B4" s="2648" t="s">
        <v>995</v>
      </c>
      <c r="C4" s="2650" t="s">
        <v>996</v>
      </c>
      <c r="D4" s="2652" t="s">
        <v>997</v>
      </c>
      <c r="E4" s="2653"/>
      <c r="F4" s="2653"/>
      <c r="G4" s="2653"/>
      <c r="H4" s="2653"/>
      <c r="I4" s="2654" t="s">
        <v>998</v>
      </c>
      <c r="J4" s="2655"/>
    </row>
    <row r="5" spans="1:16" s="1317" customFormat="1" ht="39.950000000000003" customHeight="1">
      <c r="A5" s="1318">
        <f>ROW()</f>
        <v>5</v>
      </c>
      <c r="B5" s="2649"/>
      <c r="C5" s="2651"/>
      <c r="D5" s="2652"/>
      <c r="E5" s="2653"/>
      <c r="F5" s="2653"/>
      <c r="G5" s="2653"/>
      <c r="H5" s="2653"/>
      <c r="I5" s="2656">
        <f ca="1">TODAY()</f>
        <v>44545</v>
      </c>
      <c r="J5" s="2657"/>
    </row>
    <row r="6" spans="1:16" s="1326" customFormat="1" ht="27.75" customHeight="1">
      <c r="A6" s="1318">
        <f>ROW()</f>
        <v>6</v>
      </c>
      <c r="B6" s="2661">
        <f>MAX(B11:B464)</f>
        <v>451</v>
      </c>
      <c r="C6" s="1319"/>
      <c r="D6" s="1320" t="s">
        <v>999</v>
      </c>
      <c r="E6" s="1321">
        <f>COUNTIF($C$13:$C$463,"ECO")</f>
        <v>134</v>
      </c>
      <c r="F6" s="1322" t="s">
        <v>1000</v>
      </c>
      <c r="G6" s="1321">
        <f>COUNTIF($C$13:$C$463,"BOF")</f>
        <v>13</v>
      </c>
      <c r="H6" s="1323" t="s">
        <v>1001</v>
      </c>
      <c r="I6" s="1324">
        <f>COUNTIF($C$13:$C$463,"POI")</f>
        <v>70</v>
      </c>
      <c r="J6" s="1325"/>
    </row>
    <row r="7" spans="1:16" s="1326" customFormat="1" ht="27.75" customHeight="1">
      <c r="A7" s="1327">
        <f>ROW()</f>
        <v>7</v>
      </c>
      <c r="B7" s="2661"/>
      <c r="C7" s="1319"/>
      <c r="D7" s="1328" t="s">
        <v>1002</v>
      </c>
      <c r="E7" s="1321">
        <f>COUNTIF($C$13:$C$463,"LEG")</f>
        <v>63</v>
      </c>
      <c r="F7" s="1329" t="s">
        <v>1003</v>
      </c>
      <c r="G7" s="1321">
        <f>COUNTIF($C$13:$C$463,"SUR")</f>
        <v>37</v>
      </c>
      <c r="H7" s="1330" t="s">
        <v>1004</v>
      </c>
      <c r="I7" s="1321">
        <f>COUNTIF($C$13:$C$463,"CAV")</f>
        <v>23</v>
      </c>
      <c r="J7" s="1325"/>
    </row>
    <row r="8" spans="1:16" s="1326" customFormat="1" ht="27.75" customHeight="1" thickBot="1">
      <c r="A8" s="1327">
        <f>ROW()</f>
        <v>8</v>
      </c>
      <c r="B8" s="1331"/>
      <c r="C8" s="1319"/>
      <c r="D8" s="1332" t="s">
        <v>1005</v>
      </c>
      <c r="E8" s="1321">
        <f>COUNTIF($C$13:$C$463,"FRU")</f>
        <v>23</v>
      </c>
      <c r="F8" s="1333" t="s">
        <v>1006</v>
      </c>
      <c r="G8" s="1321">
        <f>COUNTIF($C$13:$C$463,"VIV")</f>
        <v>88</v>
      </c>
      <c r="H8" s="1312"/>
      <c r="I8" s="1312"/>
      <c r="J8" s="1334"/>
    </row>
    <row r="9" spans="1:16" s="1326" customFormat="1" ht="27.75" customHeight="1">
      <c r="A9" s="1327">
        <f>ROW()</f>
        <v>9</v>
      </c>
      <c r="B9" s="1335"/>
      <c r="C9" s="1335"/>
      <c r="D9" s="2662" t="s">
        <v>1007</v>
      </c>
      <c r="E9" s="2665" t="s">
        <v>1008</v>
      </c>
      <c r="F9" s="2668" t="s">
        <v>1009</v>
      </c>
      <c r="G9" s="2671" t="s">
        <v>1010</v>
      </c>
      <c r="H9" s="1336" t="s">
        <v>1011</v>
      </c>
      <c r="I9" s="2673" t="s">
        <v>1012</v>
      </c>
      <c r="J9" s="2658" t="s">
        <v>1013</v>
      </c>
    </row>
    <row r="10" spans="1:16" s="1326" customFormat="1" ht="27.75" customHeight="1">
      <c r="A10" s="1327">
        <f>ROW()</f>
        <v>10</v>
      </c>
      <c r="B10" s="1337"/>
      <c r="C10" s="1338"/>
      <c r="D10" s="2663"/>
      <c r="E10" s="2666"/>
      <c r="F10" s="2669"/>
      <c r="G10" s="2672"/>
      <c r="H10" s="1339" t="s">
        <v>1014</v>
      </c>
      <c r="I10" s="2674"/>
      <c r="J10" s="2659"/>
    </row>
    <row r="11" spans="1:16" s="1317" customFormat="1" ht="39.950000000000003" customHeight="1" thickBot="1">
      <c r="A11" s="1327">
        <f>ROW()</f>
        <v>11</v>
      </c>
      <c r="B11" s="1340">
        <v>0</v>
      </c>
      <c r="C11" s="1341"/>
      <c r="D11" s="2664"/>
      <c r="E11" s="2667"/>
      <c r="F11" s="2670"/>
      <c r="G11" s="1342" t="s">
        <v>1015</v>
      </c>
      <c r="H11" s="1343" t="s">
        <v>1015</v>
      </c>
      <c r="I11" s="1344" t="s">
        <v>1015</v>
      </c>
      <c r="J11" s="1345" t="s">
        <v>1015</v>
      </c>
    </row>
    <row r="12" spans="1:16" ht="26.25">
      <c r="A12" s="1346">
        <f>ROW()</f>
        <v>12</v>
      </c>
      <c r="B12" s="1347" t="str">
        <f>IF(C12="I","",IF(ISBLANK(D12),"",IF(ISTEXT(D12),LARGE(B11:B11,1)+1,0)))</f>
        <v/>
      </c>
    </row>
    <row r="13" spans="1:16" ht="23.25" customHeight="1">
      <c r="A13" s="1346">
        <f>ROW()</f>
        <v>13</v>
      </c>
      <c r="B13" s="1350">
        <f>IF(C13="I","",IF(ISBLANK(D13),"",IF(ISTEXT(D13),LARGE(B11:B12,1)+1,0)))</f>
        <v>1</v>
      </c>
      <c r="C13" s="1351" t="s">
        <v>1016</v>
      </c>
      <c r="D13" s="1352" t="s">
        <v>1017</v>
      </c>
      <c r="E13" s="1353"/>
      <c r="F13" s="1354"/>
      <c r="G13" s="1355">
        <v>20</v>
      </c>
      <c r="H13" s="1356" t="s">
        <v>9</v>
      </c>
      <c r="I13" s="1357">
        <v>2.1</v>
      </c>
      <c r="J13" s="1358">
        <f t="shared" ref="J13:J76" si="0">I13*G13</f>
        <v>42</v>
      </c>
      <c r="L13" s="2660" t="s">
        <v>1018</v>
      </c>
      <c r="M13" s="2660"/>
      <c r="N13" s="2660"/>
      <c r="O13" s="2660"/>
      <c r="P13" s="2660"/>
    </row>
    <row r="14" spans="1:16" ht="18.75">
      <c r="A14" s="1346">
        <f>ROW()</f>
        <v>14</v>
      </c>
      <c r="B14" s="1350">
        <f>IF(C14="I","",IF(ISBLANK(D14),"",IF(ISTEXT(D14),LARGE(B11:B13,1)+1,0)))</f>
        <v>2</v>
      </c>
      <c r="C14" s="1351" t="s">
        <v>1016</v>
      </c>
      <c r="D14" s="1352" t="s">
        <v>1019</v>
      </c>
      <c r="E14" s="1353"/>
      <c r="F14" s="1354"/>
      <c r="G14" s="1355">
        <v>120</v>
      </c>
      <c r="H14" s="1356" t="s">
        <v>1020</v>
      </c>
      <c r="I14" s="1357">
        <v>0.79</v>
      </c>
      <c r="J14" s="1358">
        <f t="shared" si="0"/>
        <v>94.800000000000011</v>
      </c>
      <c r="L14" s="2660"/>
      <c r="M14" s="2660"/>
      <c r="N14" s="2660"/>
      <c r="O14" s="2660"/>
      <c r="P14" s="2660"/>
    </row>
    <row r="15" spans="1:16" ht="23.25">
      <c r="A15" s="1346">
        <f>ROW()</f>
        <v>15</v>
      </c>
      <c r="B15" s="1350">
        <f>IF(C15="I","",IF(ISBLANK(D15),"",IF(ISTEXT(D15),LARGE(B12:B14,1)+1,0)))</f>
        <v>3</v>
      </c>
      <c r="C15" s="1351" t="s">
        <v>1016</v>
      </c>
      <c r="D15" s="1352" t="s">
        <v>1021</v>
      </c>
      <c r="E15" s="1353"/>
      <c r="F15" s="1354"/>
      <c r="G15" s="1355">
        <v>320</v>
      </c>
      <c r="H15" s="1356" t="s">
        <v>9</v>
      </c>
      <c r="I15" s="1357">
        <v>2.65</v>
      </c>
      <c r="J15" s="1358">
        <f t="shared" si="0"/>
        <v>848</v>
      </c>
      <c r="L15" s="1359"/>
    </row>
    <row r="16" spans="1:16" ht="23.25">
      <c r="A16" s="1346">
        <f>ROW()</f>
        <v>16</v>
      </c>
      <c r="B16" s="1350">
        <f t="shared" ref="B16:B79" si="1">IF(C16="I","",IF(ISBLANK(D16),"",IF(ISTEXT(D16),LARGE(B12:B15,1)+1,0)))</f>
        <v>4</v>
      </c>
      <c r="C16" s="1351" t="s">
        <v>1016</v>
      </c>
      <c r="D16" s="1352" t="s">
        <v>1022</v>
      </c>
      <c r="E16" s="1353"/>
      <c r="F16" s="1354"/>
      <c r="G16" s="1355"/>
      <c r="H16" s="1356" t="s">
        <v>9</v>
      </c>
      <c r="I16" s="1357">
        <v>3.86</v>
      </c>
      <c r="J16" s="1358">
        <f t="shared" si="0"/>
        <v>0</v>
      </c>
      <c r="L16" s="1359" t="s">
        <v>1023</v>
      </c>
    </row>
    <row r="17" spans="1:12" ht="18.75">
      <c r="A17" s="1346">
        <f>ROW()</f>
        <v>17</v>
      </c>
      <c r="B17" s="1350">
        <f t="shared" si="1"/>
        <v>5</v>
      </c>
      <c r="C17" s="1351" t="s">
        <v>1016</v>
      </c>
      <c r="D17" s="1352" t="s">
        <v>1024</v>
      </c>
      <c r="E17" s="1353"/>
      <c r="F17" s="1354"/>
      <c r="G17" s="1355"/>
      <c r="H17" s="1356" t="s">
        <v>9</v>
      </c>
      <c r="I17" s="1357">
        <v>2.82</v>
      </c>
      <c r="J17" s="1358">
        <f t="shared" si="0"/>
        <v>0</v>
      </c>
    </row>
    <row r="18" spans="1:12" ht="18.75">
      <c r="A18" s="1346">
        <f>ROW()</f>
        <v>18</v>
      </c>
      <c r="B18" s="1350">
        <f t="shared" si="1"/>
        <v>6</v>
      </c>
      <c r="C18" s="1351" t="s">
        <v>1016</v>
      </c>
      <c r="D18" s="1352" t="s">
        <v>1025</v>
      </c>
      <c r="E18" s="1353"/>
      <c r="F18" s="1354"/>
      <c r="G18" s="1355"/>
      <c r="H18" s="1356" t="s">
        <v>652</v>
      </c>
      <c r="I18" s="1357">
        <v>0.56000000000000005</v>
      </c>
      <c r="J18" s="1358">
        <f t="shared" si="0"/>
        <v>0</v>
      </c>
      <c r="L18" s="1356" t="s">
        <v>294</v>
      </c>
    </row>
    <row r="19" spans="1:12" ht="18.75">
      <c r="A19" s="1346">
        <f>ROW()</f>
        <v>19</v>
      </c>
      <c r="B19" s="1350">
        <f t="shared" si="1"/>
        <v>7</v>
      </c>
      <c r="C19" s="1360" t="s">
        <v>1026</v>
      </c>
      <c r="D19" s="1352" t="s">
        <v>1027</v>
      </c>
      <c r="E19" s="1353"/>
      <c r="F19" s="1354"/>
      <c r="G19" s="1355"/>
      <c r="H19" s="1356" t="s">
        <v>1028</v>
      </c>
      <c r="I19" s="1357">
        <v>2.5299999999999998</v>
      </c>
      <c r="J19" s="1358">
        <f t="shared" si="0"/>
        <v>0</v>
      </c>
      <c r="L19" s="1356" t="s">
        <v>9</v>
      </c>
    </row>
    <row r="20" spans="1:12" ht="18.75">
      <c r="A20" s="1346">
        <f>ROW()</f>
        <v>20</v>
      </c>
      <c r="B20" s="1350">
        <f t="shared" si="1"/>
        <v>8</v>
      </c>
      <c r="C20" s="1351" t="s">
        <v>1016</v>
      </c>
      <c r="D20" s="1352" t="s">
        <v>1029</v>
      </c>
      <c r="E20" s="1353"/>
      <c r="F20" s="1354"/>
      <c r="G20" s="1355"/>
      <c r="H20" s="1356" t="s">
        <v>1020</v>
      </c>
      <c r="I20" s="1357">
        <v>0.73</v>
      </c>
      <c r="J20" s="1358">
        <f t="shared" si="0"/>
        <v>0</v>
      </c>
      <c r="L20" s="1356" t="s">
        <v>86</v>
      </c>
    </row>
    <row r="21" spans="1:12" ht="18.75">
      <c r="A21" s="1346">
        <f>ROW()</f>
        <v>21</v>
      </c>
      <c r="B21" s="1350">
        <f t="shared" si="1"/>
        <v>9</v>
      </c>
      <c r="C21" s="1351" t="s">
        <v>1016</v>
      </c>
      <c r="D21" s="1352" t="s">
        <v>1030</v>
      </c>
      <c r="E21" s="1353"/>
      <c r="F21" s="1354"/>
      <c r="G21" s="1355"/>
      <c r="H21" s="1356" t="s">
        <v>9</v>
      </c>
      <c r="I21" s="1357">
        <v>3.05</v>
      </c>
      <c r="J21" s="1358">
        <f t="shared" si="0"/>
        <v>0</v>
      </c>
      <c r="L21" s="1356" t="s">
        <v>84</v>
      </c>
    </row>
    <row r="22" spans="1:12" ht="18.75">
      <c r="A22" s="1346">
        <f>ROW()</f>
        <v>22</v>
      </c>
      <c r="B22" s="1350">
        <f t="shared" si="1"/>
        <v>10</v>
      </c>
      <c r="C22" s="1351" t="s">
        <v>1016</v>
      </c>
      <c r="D22" s="1352" t="s">
        <v>1031</v>
      </c>
      <c r="E22" s="1353"/>
      <c r="F22" s="1354"/>
      <c r="G22" s="1355"/>
      <c r="H22" s="1356" t="s">
        <v>9</v>
      </c>
      <c r="I22" s="1357">
        <v>1.45</v>
      </c>
      <c r="J22" s="1358">
        <f t="shared" si="0"/>
        <v>0</v>
      </c>
      <c r="L22" s="1356" t="s">
        <v>915</v>
      </c>
    </row>
    <row r="23" spans="1:12" ht="18.75">
      <c r="A23" s="1346">
        <f>ROW()</f>
        <v>23</v>
      </c>
      <c r="B23" s="1350">
        <f t="shared" si="1"/>
        <v>11</v>
      </c>
      <c r="C23" s="1351" t="s">
        <v>1016</v>
      </c>
      <c r="D23" s="1352" t="s">
        <v>1032</v>
      </c>
      <c r="E23" s="1353"/>
      <c r="F23" s="1354"/>
      <c r="G23" s="1355"/>
      <c r="H23" s="1356" t="s">
        <v>9</v>
      </c>
      <c r="I23" s="1357">
        <v>0.88</v>
      </c>
      <c r="J23" s="1358">
        <f t="shared" si="0"/>
        <v>0</v>
      </c>
      <c r="L23" s="1356" t="s">
        <v>1033</v>
      </c>
    </row>
    <row r="24" spans="1:12" ht="18.75">
      <c r="A24" s="1346">
        <f>ROW()</f>
        <v>24</v>
      </c>
      <c r="B24" s="1350">
        <f t="shared" si="1"/>
        <v>12</v>
      </c>
      <c r="C24" s="1351" t="s">
        <v>1016</v>
      </c>
      <c r="D24" s="1352" t="s">
        <v>1034</v>
      </c>
      <c r="E24" s="1353"/>
      <c r="F24" s="1354"/>
      <c r="G24" s="1355"/>
      <c r="H24" s="1356" t="s">
        <v>9</v>
      </c>
      <c r="I24" s="1357">
        <v>1.69</v>
      </c>
      <c r="J24" s="1358">
        <f t="shared" si="0"/>
        <v>0</v>
      </c>
    </row>
    <row r="25" spans="1:12" ht="18.75">
      <c r="A25" s="1346">
        <f>ROW()</f>
        <v>25</v>
      </c>
      <c r="B25" s="1350">
        <f t="shared" si="1"/>
        <v>13</v>
      </c>
      <c r="C25" s="1351" t="s">
        <v>1016</v>
      </c>
      <c r="D25" s="1352" t="s">
        <v>1035</v>
      </c>
      <c r="E25" s="1353"/>
      <c r="F25" s="1354"/>
      <c r="G25" s="1355"/>
      <c r="H25" s="1356" t="s">
        <v>9</v>
      </c>
      <c r="I25" s="1357">
        <v>0.47</v>
      </c>
      <c r="J25" s="1358">
        <f t="shared" si="0"/>
        <v>0</v>
      </c>
    </row>
    <row r="26" spans="1:12" ht="18.75">
      <c r="A26" s="1346">
        <f>ROW()</f>
        <v>26</v>
      </c>
      <c r="B26" s="1350">
        <f t="shared" si="1"/>
        <v>14</v>
      </c>
      <c r="C26" s="1351" t="s">
        <v>1016</v>
      </c>
      <c r="D26" s="1352" t="s">
        <v>1036</v>
      </c>
      <c r="E26" s="1353"/>
      <c r="F26" s="1354"/>
      <c r="G26" s="1355"/>
      <c r="H26" s="1356" t="s">
        <v>9</v>
      </c>
      <c r="I26" s="1357">
        <v>0.81</v>
      </c>
      <c r="J26" s="1358">
        <f t="shared" si="0"/>
        <v>0</v>
      </c>
    </row>
    <row r="27" spans="1:12" s="1349" customFormat="1" ht="18.75">
      <c r="A27" s="1346">
        <f>ROW()</f>
        <v>27</v>
      </c>
      <c r="B27" s="1350">
        <f t="shared" si="1"/>
        <v>15</v>
      </c>
      <c r="C27" s="1351" t="s">
        <v>1016</v>
      </c>
      <c r="D27" s="1352" t="s">
        <v>1037</v>
      </c>
      <c r="E27" s="1353"/>
      <c r="F27" s="1354"/>
      <c r="G27" s="1355"/>
      <c r="H27" s="1356" t="s">
        <v>9</v>
      </c>
      <c r="I27" s="1357">
        <v>1.2</v>
      </c>
      <c r="J27" s="1358">
        <f t="shared" si="0"/>
        <v>0</v>
      </c>
    </row>
    <row r="28" spans="1:12" s="1349" customFormat="1" ht="18.75">
      <c r="A28" s="1346">
        <f>ROW()</f>
        <v>28</v>
      </c>
      <c r="B28" s="1350">
        <f t="shared" si="1"/>
        <v>16</v>
      </c>
      <c r="C28" s="1351" t="s">
        <v>1016</v>
      </c>
      <c r="D28" s="1352" t="s">
        <v>1038</v>
      </c>
      <c r="E28" s="1353"/>
      <c r="F28" s="1354"/>
      <c r="G28" s="1355"/>
      <c r="H28" s="1356" t="s">
        <v>9</v>
      </c>
      <c r="I28" s="1357">
        <v>22.87</v>
      </c>
      <c r="J28" s="1358">
        <f t="shared" si="0"/>
        <v>0</v>
      </c>
    </row>
    <row r="29" spans="1:12" s="1349" customFormat="1" ht="18.75">
      <c r="A29" s="1346">
        <f>ROW()</f>
        <v>29</v>
      </c>
      <c r="B29" s="1350">
        <f t="shared" si="1"/>
        <v>17</v>
      </c>
      <c r="C29" s="1351" t="s">
        <v>1016</v>
      </c>
      <c r="D29" s="1352" t="s">
        <v>1039</v>
      </c>
      <c r="E29" s="1353"/>
      <c r="F29" s="1354"/>
      <c r="G29" s="1355"/>
      <c r="H29" s="1356" t="s">
        <v>1040</v>
      </c>
      <c r="I29" s="1357">
        <v>0.76</v>
      </c>
      <c r="J29" s="1358">
        <f t="shared" si="0"/>
        <v>0</v>
      </c>
    </row>
    <row r="30" spans="1:12" s="1349" customFormat="1" ht="18.75">
      <c r="A30" s="1346">
        <f>ROW()</f>
        <v>30</v>
      </c>
      <c r="B30" s="1350">
        <f t="shared" si="1"/>
        <v>18</v>
      </c>
      <c r="C30" s="1351" t="s">
        <v>1016</v>
      </c>
      <c r="D30" s="1352" t="s">
        <v>1041</v>
      </c>
      <c r="E30" s="1353"/>
      <c r="F30" s="1354"/>
      <c r="G30" s="1355"/>
      <c r="H30" s="1356" t="s">
        <v>70</v>
      </c>
      <c r="I30" s="1357">
        <v>2.67</v>
      </c>
      <c r="J30" s="1358">
        <f t="shared" si="0"/>
        <v>0</v>
      </c>
    </row>
    <row r="31" spans="1:12" s="1349" customFormat="1" ht="18.75">
      <c r="A31" s="1346">
        <f>ROW()</f>
        <v>31</v>
      </c>
      <c r="B31" s="1350">
        <f t="shared" si="1"/>
        <v>19</v>
      </c>
      <c r="C31" s="1351" t="s">
        <v>1016</v>
      </c>
      <c r="D31" s="1352" t="s">
        <v>1042</v>
      </c>
      <c r="E31" s="1353"/>
      <c r="F31" s="1354"/>
      <c r="G31" s="1355"/>
      <c r="H31" s="1356" t="s">
        <v>70</v>
      </c>
      <c r="I31" s="1357">
        <v>0.73</v>
      </c>
      <c r="J31" s="1358">
        <f t="shared" si="0"/>
        <v>0</v>
      </c>
    </row>
    <row r="32" spans="1:12" s="1349" customFormat="1" ht="18.75">
      <c r="A32" s="1346">
        <f>ROW()</f>
        <v>32</v>
      </c>
      <c r="B32" s="1350">
        <f t="shared" si="1"/>
        <v>20</v>
      </c>
      <c r="C32" s="1351" t="s">
        <v>1016</v>
      </c>
      <c r="D32" s="1352" t="s">
        <v>1043</v>
      </c>
      <c r="E32" s="1353"/>
      <c r="F32" s="1354"/>
      <c r="G32" s="1355"/>
      <c r="H32" s="1356" t="s">
        <v>70</v>
      </c>
      <c r="I32" s="1357">
        <v>1.43</v>
      </c>
      <c r="J32" s="1358">
        <f t="shared" si="0"/>
        <v>0</v>
      </c>
    </row>
    <row r="33" spans="1:10" s="1349" customFormat="1" ht="18.75">
      <c r="A33" s="1346">
        <f>ROW()</f>
        <v>33</v>
      </c>
      <c r="B33" s="1350">
        <f t="shared" si="1"/>
        <v>21</v>
      </c>
      <c r="C33" s="1351" t="s">
        <v>1016</v>
      </c>
      <c r="D33" s="1352" t="s">
        <v>1044</v>
      </c>
      <c r="E33" s="1353"/>
      <c r="F33" s="1354"/>
      <c r="G33" s="1355"/>
      <c r="H33" s="1356" t="s">
        <v>70</v>
      </c>
      <c r="I33" s="1357">
        <v>1.05</v>
      </c>
      <c r="J33" s="1358">
        <f t="shared" si="0"/>
        <v>0</v>
      </c>
    </row>
    <row r="34" spans="1:10" s="1349" customFormat="1" ht="18.75">
      <c r="A34" s="1346">
        <f>ROW()</f>
        <v>34</v>
      </c>
      <c r="B34" s="1350">
        <f t="shared" si="1"/>
        <v>22</v>
      </c>
      <c r="C34" s="1351" t="s">
        <v>1016</v>
      </c>
      <c r="D34" s="1352" t="s">
        <v>1045</v>
      </c>
      <c r="E34" s="1353"/>
      <c r="F34" s="1354"/>
      <c r="G34" s="1355"/>
      <c r="H34" s="1356" t="s">
        <v>70</v>
      </c>
      <c r="I34" s="1357">
        <v>0.73</v>
      </c>
      <c r="J34" s="1358">
        <f t="shared" si="0"/>
        <v>0</v>
      </c>
    </row>
    <row r="35" spans="1:10" s="1349" customFormat="1" ht="18.75">
      <c r="A35" s="1346">
        <f>ROW()</f>
        <v>35</v>
      </c>
      <c r="B35" s="1350">
        <f t="shared" si="1"/>
        <v>23</v>
      </c>
      <c r="C35" s="1351" t="s">
        <v>1016</v>
      </c>
      <c r="D35" s="1352" t="s">
        <v>1046</v>
      </c>
      <c r="E35" s="1353"/>
      <c r="F35" s="1354"/>
      <c r="G35" s="1355"/>
      <c r="H35" s="1356" t="s">
        <v>1047</v>
      </c>
      <c r="I35" s="1357">
        <v>0.56000000000000005</v>
      </c>
      <c r="J35" s="1358">
        <f t="shared" si="0"/>
        <v>0</v>
      </c>
    </row>
    <row r="36" spans="1:10" s="1349" customFormat="1" ht="18.75">
      <c r="A36" s="1346">
        <f>ROW()</f>
        <v>36</v>
      </c>
      <c r="B36" s="1350">
        <f t="shared" si="1"/>
        <v>24</v>
      </c>
      <c r="C36" s="1351" t="s">
        <v>1016</v>
      </c>
      <c r="D36" s="1352" t="s">
        <v>1048</v>
      </c>
      <c r="E36" s="1353"/>
      <c r="F36" s="1354"/>
      <c r="G36" s="1355"/>
      <c r="H36" s="1356" t="s">
        <v>70</v>
      </c>
      <c r="I36" s="1357">
        <v>4.0199999999999996</v>
      </c>
      <c r="J36" s="1358">
        <f t="shared" si="0"/>
        <v>0</v>
      </c>
    </row>
    <row r="37" spans="1:10" s="1349" customFormat="1" ht="18.75">
      <c r="A37" s="1346">
        <f>ROW()</f>
        <v>37</v>
      </c>
      <c r="B37" s="1350">
        <f t="shared" si="1"/>
        <v>25</v>
      </c>
      <c r="C37" s="1351" t="s">
        <v>1016</v>
      </c>
      <c r="D37" s="1352" t="s">
        <v>1049</v>
      </c>
      <c r="E37" s="1353"/>
      <c r="F37" s="1354"/>
      <c r="G37" s="1355"/>
      <c r="H37" s="1356" t="s">
        <v>70</v>
      </c>
      <c r="I37" s="1357">
        <v>1.1299999999999999</v>
      </c>
      <c r="J37" s="1358">
        <f t="shared" si="0"/>
        <v>0</v>
      </c>
    </row>
    <row r="38" spans="1:10" s="1349" customFormat="1" ht="18.75">
      <c r="A38" s="1346">
        <f>ROW()</f>
        <v>38</v>
      </c>
      <c r="B38" s="1350">
        <f t="shared" si="1"/>
        <v>26</v>
      </c>
      <c r="C38" s="1351" t="s">
        <v>1016</v>
      </c>
      <c r="D38" s="1352" t="s">
        <v>1050</v>
      </c>
      <c r="E38" s="1353"/>
      <c r="F38" s="1354"/>
      <c r="G38" s="1355"/>
      <c r="H38" s="1356" t="s">
        <v>70</v>
      </c>
      <c r="I38" s="1357">
        <v>1.77</v>
      </c>
      <c r="J38" s="1358">
        <f t="shared" si="0"/>
        <v>0</v>
      </c>
    </row>
    <row r="39" spans="1:10" s="1349" customFormat="1" ht="18.75">
      <c r="A39" s="1346">
        <f>ROW()</f>
        <v>39</v>
      </c>
      <c r="B39" s="1350">
        <f t="shared" si="1"/>
        <v>27</v>
      </c>
      <c r="C39" s="1351" t="s">
        <v>1016</v>
      </c>
      <c r="D39" s="1352" t="s">
        <v>1051</v>
      </c>
      <c r="E39" s="1353"/>
      <c r="F39" s="1354"/>
      <c r="G39" s="1355"/>
      <c r="H39" s="1356" t="s">
        <v>1020</v>
      </c>
      <c r="I39" s="1357">
        <v>0.91</v>
      </c>
      <c r="J39" s="1358">
        <f t="shared" si="0"/>
        <v>0</v>
      </c>
    </row>
    <row r="40" spans="1:10" s="1349" customFormat="1" ht="18.75">
      <c r="A40" s="1346">
        <f>ROW()</f>
        <v>40</v>
      </c>
      <c r="B40" s="1350">
        <f t="shared" si="1"/>
        <v>28</v>
      </c>
      <c r="C40" s="1351" t="s">
        <v>1016</v>
      </c>
      <c r="D40" s="1352" t="s">
        <v>1052</v>
      </c>
      <c r="E40" s="1353"/>
      <c r="F40" s="1354"/>
      <c r="G40" s="1355"/>
      <c r="H40" s="1356" t="s">
        <v>70</v>
      </c>
      <c r="I40" s="1357">
        <v>0.56000000000000005</v>
      </c>
      <c r="J40" s="1358">
        <f t="shared" si="0"/>
        <v>0</v>
      </c>
    </row>
    <row r="41" spans="1:10" s="1349" customFormat="1" ht="18.75">
      <c r="A41" s="1346">
        <f>ROW()</f>
        <v>41</v>
      </c>
      <c r="B41" s="1350">
        <f t="shared" si="1"/>
        <v>29</v>
      </c>
      <c r="C41" s="1351" t="s">
        <v>1016</v>
      </c>
      <c r="D41" s="1352" t="s">
        <v>1053</v>
      </c>
      <c r="E41" s="1353"/>
      <c r="F41" s="1354"/>
      <c r="G41" s="1355"/>
      <c r="H41" s="1356" t="s">
        <v>1020</v>
      </c>
      <c r="I41" s="1357">
        <v>0.76</v>
      </c>
      <c r="J41" s="1358">
        <f t="shared" si="0"/>
        <v>0</v>
      </c>
    </row>
    <row r="42" spans="1:10" s="1349" customFormat="1" ht="18.75">
      <c r="A42" s="1346">
        <f>ROW()</f>
        <v>42</v>
      </c>
      <c r="B42" s="1350">
        <f t="shared" si="1"/>
        <v>30</v>
      </c>
      <c r="C42" s="1351" t="s">
        <v>1016</v>
      </c>
      <c r="D42" s="1352" t="s">
        <v>1054</v>
      </c>
      <c r="E42" s="1353"/>
      <c r="F42" s="1354"/>
      <c r="G42" s="1355"/>
      <c r="H42" s="1356" t="s">
        <v>70</v>
      </c>
      <c r="I42" s="1357">
        <v>1.36</v>
      </c>
      <c r="J42" s="1358">
        <f t="shared" si="0"/>
        <v>0</v>
      </c>
    </row>
    <row r="43" spans="1:10" s="1349" customFormat="1" ht="18.75">
      <c r="A43" s="1346">
        <f>ROW()</f>
        <v>43</v>
      </c>
      <c r="B43" s="1350">
        <f t="shared" si="1"/>
        <v>31</v>
      </c>
      <c r="C43" s="1351" t="s">
        <v>1016</v>
      </c>
      <c r="D43" s="1352" t="s">
        <v>1055</v>
      </c>
      <c r="E43" s="1353"/>
      <c r="F43" s="1354"/>
      <c r="G43" s="1355"/>
      <c r="H43" s="1356" t="s">
        <v>70</v>
      </c>
      <c r="I43" s="1357">
        <v>4.34</v>
      </c>
      <c r="J43" s="1358">
        <f t="shared" si="0"/>
        <v>0</v>
      </c>
    </row>
    <row r="44" spans="1:10" s="1349" customFormat="1" ht="18.75">
      <c r="A44" s="1346">
        <f>ROW()</f>
        <v>44</v>
      </c>
      <c r="B44" s="1350">
        <f t="shared" si="1"/>
        <v>32</v>
      </c>
      <c r="C44" s="1351" t="s">
        <v>1016</v>
      </c>
      <c r="D44" s="1352" t="s">
        <v>1056</v>
      </c>
      <c r="E44" s="1353"/>
      <c r="F44" s="1354"/>
      <c r="G44" s="1355"/>
      <c r="H44" s="1356" t="s">
        <v>70</v>
      </c>
      <c r="I44" s="1357">
        <v>1.94</v>
      </c>
      <c r="J44" s="1358">
        <f t="shared" si="0"/>
        <v>0</v>
      </c>
    </row>
    <row r="45" spans="1:10" s="1349" customFormat="1" ht="18.75">
      <c r="A45" s="1346">
        <f>ROW()</f>
        <v>45</v>
      </c>
      <c r="B45" s="1350">
        <f t="shared" si="1"/>
        <v>33</v>
      </c>
      <c r="C45" s="1351" t="s">
        <v>1016</v>
      </c>
      <c r="D45" s="1352" t="s">
        <v>1057</v>
      </c>
      <c r="E45" s="1353"/>
      <c r="F45" s="1354"/>
      <c r="G45" s="1355"/>
      <c r="H45" s="1356" t="s">
        <v>1020</v>
      </c>
      <c r="I45" s="1357">
        <v>0.69</v>
      </c>
      <c r="J45" s="1358">
        <f t="shared" si="0"/>
        <v>0</v>
      </c>
    </row>
    <row r="46" spans="1:10" s="1349" customFormat="1" ht="18.75">
      <c r="A46" s="1346">
        <f>ROW()</f>
        <v>46</v>
      </c>
      <c r="B46" s="1350">
        <f t="shared" si="1"/>
        <v>34</v>
      </c>
      <c r="C46" s="1351" t="s">
        <v>1016</v>
      </c>
      <c r="D46" s="1352" t="s">
        <v>1058</v>
      </c>
      <c r="E46" s="1353"/>
      <c r="F46" s="1354"/>
      <c r="G46" s="1355"/>
      <c r="H46" s="1356" t="s">
        <v>70</v>
      </c>
      <c r="I46" s="1357">
        <v>1.69</v>
      </c>
      <c r="J46" s="1358">
        <f t="shared" si="0"/>
        <v>0</v>
      </c>
    </row>
    <row r="47" spans="1:10" s="1349" customFormat="1" ht="18.75">
      <c r="A47" s="1346">
        <f>ROW()</f>
        <v>47</v>
      </c>
      <c r="B47" s="1350">
        <f t="shared" si="1"/>
        <v>35</v>
      </c>
      <c r="C47" s="1351" t="s">
        <v>1016</v>
      </c>
      <c r="D47" s="1352" t="s">
        <v>1059</v>
      </c>
      <c r="E47" s="1353"/>
      <c r="F47" s="1354"/>
      <c r="G47" s="1355"/>
      <c r="H47" s="1356" t="s">
        <v>70</v>
      </c>
      <c r="I47" s="1357">
        <v>15.24</v>
      </c>
      <c r="J47" s="1358">
        <f t="shared" si="0"/>
        <v>0</v>
      </c>
    </row>
    <row r="48" spans="1:10" s="1349" customFormat="1" ht="18.75">
      <c r="A48" s="1346">
        <f>ROW()</f>
        <v>48</v>
      </c>
      <c r="B48" s="1350">
        <f t="shared" si="1"/>
        <v>36</v>
      </c>
      <c r="C48" s="1351" t="s">
        <v>1016</v>
      </c>
      <c r="D48" s="1352" t="s">
        <v>1060</v>
      </c>
      <c r="E48" s="1353"/>
      <c r="F48" s="1354"/>
      <c r="G48" s="1355"/>
      <c r="H48" s="1356" t="s">
        <v>70</v>
      </c>
      <c r="I48" s="1357">
        <v>1.52</v>
      </c>
      <c r="J48" s="1358">
        <f t="shared" si="0"/>
        <v>0</v>
      </c>
    </row>
    <row r="49" spans="1:10" s="1349" customFormat="1" ht="18.75">
      <c r="A49" s="1346">
        <f>ROW()</f>
        <v>49</v>
      </c>
      <c r="B49" s="1350">
        <f t="shared" si="1"/>
        <v>37</v>
      </c>
      <c r="C49" s="1351" t="s">
        <v>1016</v>
      </c>
      <c r="D49" s="1352" t="s">
        <v>1061</v>
      </c>
      <c r="E49" s="1353"/>
      <c r="F49" s="1354"/>
      <c r="G49" s="1355"/>
      <c r="H49" s="1356" t="s">
        <v>70</v>
      </c>
      <c r="I49" s="1357">
        <v>2.29</v>
      </c>
      <c r="J49" s="1358">
        <f t="shared" si="0"/>
        <v>0</v>
      </c>
    </row>
    <row r="50" spans="1:10" s="1349" customFormat="1" ht="18.75">
      <c r="A50" s="1346">
        <f>ROW()</f>
        <v>50</v>
      </c>
      <c r="B50" s="1350">
        <f t="shared" si="1"/>
        <v>38</v>
      </c>
      <c r="C50" s="1351" t="s">
        <v>1016</v>
      </c>
      <c r="D50" s="1352" t="s">
        <v>1062</v>
      </c>
      <c r="E50" s="1353"/>
      <c r="F50" s="1354"/>
      <c r="G50" s="1355"/>
      <c r="H50" s="1356" t="s">
        <v>1063</v>
      </c>
      <c r="I50" s="1357">
        <v>1.83</v>
      </c>
      <c r="J50" s="1358">
        <f t="shared" si="0"/>
        <v>0</v>
      </c>
    </row>
    <row r="51" spans="1:10" s="1349" customFormat="1" ht="18.75">
      <c r="A51" s="1346">
        <f>ROW()</f>
        <v>51</v>
      </c>
      <c r="B51" s="1350">
        <f t="shared" si="1"/>
        <v>39</v>
      </c>
      <c r="C51" s="1351" t="s">
        <v>1016</v>
      </c>
      <c r="D51" s="1352" t="s">
        <v>1064</v>
      </c>
      <c r="E51" s="1353"/>
      <c r="F51" s="1354"/>
      <c r="G51" s="1355"/>
      <c r="H51" s="1356" t="s">
        <v>70</v>
      </c>
      <c r="I51" s="1357">
        <v>7.32</v>
      </c>
      <c r="J51" s="1358">
        <f t="shared" si="0"/>
        <v>0</v>
      </c>
    </row>
    <row r="52" spans="1:10" s="1349" customFormat="1" ht="18.75">
      <c r="A52" s="1346">
        <f>ROW()</f>
        <v>52</v>
      </c>
      <c r="B52" s="1350">
        <f t="shared" si="1"/>
        <v>40</v>
      </c>
      <c r="C52" s="1351" t="s">
        <v>1016</v>
      </c>
      <c r="D52" s="1352" t="s">
        <v>1065</v>
      </c>
      <c r="E52" s="1353"/>
      <c r="F52" s="1354"/>
      <c r="G52" s="1355"/>
      <c r="H52" s="1356" t="s">
        <v>1066</v>
      </c>
      <c r="I52" s="1357">
        <v>0.49</v>
      </c>
      <c r="J52" s="1358">
        <f t="shared" si="0"/>
        <v>0</v>
      </c>
    </row>
    <row r="53" spans="1:10" s="1349" customFormat="1" ht="18.75">
      <c r="A53" s="1346">
        <f>ROW()</f>
        <v>53</v>
      </c>
      <c r="B53" s="1350">
        <f t="shared" si="1"/>
        <v>41</v>
      </c>
      <c r="C53" s="1351" t="s">
        <v>1016</v>
      </c>
      <c r="D53" s="1352" t="s">
        <v>1065</v>
      </c>
      <c r="E53" s="1353"/>
      <c r="F53" s="1354"/>
      <c r="G53" s="1355"/>
      <c r="H53" s="1356" t="s">
        <v>70</v>
      </c>
      <c r="I53" s="1357">
        <v>5.4</v>
      </c>
      <c r="J53" s="1358">
        <f t="shared" si="0"/>
        <v>0</v>
      </c>
    </row>
    <row r="54" spans="1:10" s="1349" customFormat="1" ht="18.75">
      <c r="A54" s="1346">
        <f>ROW()</f>
        <v>54</v>
      </c>
      <c r="B54" s="1350">
        <f t="shared" si="1"/>
        <v>42</v>
      </c>
      <c r="C54" s="1351" t="s">
        <v>1016</v>
      </c>
      <c r="D54" s="1352" t="s">
        <v>1067</v>
      </c>
      <c r="E54" s="1353"/>
      <c r="F54" s="1354"/>
      <c r="G54" s="1355"/>
      <c r="H54" s="1356" t="s">
        <v>70</v>
      </c>
      <c r="I54" s="1357">
        <v>10.67</v>
      </c>
      <c r="J54" s="1358">
        <f t="shared" si="0"/>
        <v>0</v>
      </c>
    </row>
    <row r="55" spans="1:10" s="1349" customFormat="1" ht="18.75">
      <c r="A55" s="1346">
        <f>ROW()</f>
        <v>55</v>
      </c>
      <c r="B55" s="1350">
        <f t="shared" si="1"/>
        <v>43</v>
      </c>
      <c r="C55" s="1351" t="s">
        <v>1016</v>
      </c>
      <c r="D55" s="1352" t="s">
        <v>1068</v>
      </c>
      <c r="E55" s="1353"/>
      <c r="F55" s="1354"/>
      <c r="G55" s="1355"/>
      <c r="H55" s="1356" t="s">
        <v>1020</v>
      </c>
      <c r="I55" s="1357">
        <v>0.73</v>
      </c>
      <c r="J55" s="1358">
        <f t="shared" si="0"/>
        <v>0</v>
      </c>
    </row>
    <row r="56" spans="1:10" s="1349" customFormat="1" ht="18.75">
      <c r="A56" s="1346">
        <f>ROW()</f>
        <v>56</v>
      </c>
      <c r="B56" s="1350">
        <f t="shared" si="1"/>
        <v>44</v>
      </c>
      <c r="C56" s="1351" t="s">
        <v>1016</v>
      </c>
      <c r="D56" s="1352" t="s">
        <v>1069</v>
      </c>
      <c r="E56" s="1353"/>
      <c r="F56" s="1354"/>
      <c r="G56" s="1355"/>
      <c r="H56" s="1356" t="s">
        <v>70</v>
      </c>
      <c r="I56" s="1357">
        <v>8.84</v>
      </c>
      <c r="J56" s="1358">
        <f t="shared" si="0"/>
        <v>0</v>
      </c>
    </row>
    <row r="57" spans="1:10" s="1349" customFormat="1" ht="18.75">
      <c r="A57" s="1346">
        <f>ROW()</f>
        <v>57</v>
      </c>
      <c r="B57" s="1350">
        <f t="shared" si="1"/>
        <v>45</v>
      </c>
      <c r="C57" s="1351" t="s">
        <v>1016</v>
      </c>
      <c r="D57" s="1352" t="s">
        <v>1070</v>
      </c>
      <c r="E57" s="1353"/>
      <c r="F57" s="1354"/>
      <c r="G57" s="1355"/>
      <c r="H57" s="1356" t="s">
        <v>70</v>
      </c>
      <c r="I57" s="1357">
        <v>1.25</v>
      </c>
      <c r="J57" s="1358">
        <f t="shared" si="0"/>
        <v>0</v>
      </c>
    </row>
    <row r="58" spans="1:10" s="1349" customFormat="1" ht="18.75">
      <c r="A58" s="1346">
        <f>ROW()</f>
        <v>58</v>
      </c>
      <c r="B58" s="1350">
        <f t="shared" si="1"/>
        <v>46</v>
      </c>
      <c r="C58" s="1351" t="s">
        <v>1016</v>
      </c>
      <c r="D58" s="1352" t="s">
        <v>1071</v>
      </c>
      <c r="E58" s="1353"/>
      <c r="F58" s="1354"/>
      <c r="G58" s="1355"/>
      <c r="H58" s="1356" t="s">
        <v>70</v>
      </c>
      <c r="I58" s="1357">
        <v>1.04</v>
      </c>
      <c r="J58" s="1358">
        <f t="shared" si="0"/>
        <v>0</v>
      </c>
    </row>
    <row r="59" spans="1:10" s="1349" customFormat="1" ht="18.75">
      <c r="A59" s="1346">
        <f>ROW()</f>
        <v>59</v>
      </c>
      <c r="B59" s="1350">
        <f t="shared" si="1"/>
        <v>47</v>
      </c>
      <c r="C59" s="1351" t="s">
        <v>1016</v>
      </c>
      <c r="D59" s="1352" t="s">
        <v>1072</v>
      </c>
      <c r="E59" s="1353"/>
      <c r="F59" s="1354"/>
      <c r="G59" s="1355"/>
      <c r="H59" s="1356" t="s">
        <v>1020</v>
      </c>
      <c r="I59" s="1357">
        <v>0.76</v>
      </c>
      <c r="J59" s="1358">
        <f t="shared" si="0"/>
        <v>0</v>
      </c>
    </row>
    <row r="60" spans="1:10" s="1349" customFormat="1" ht="18.75">
      <c r="A60" s="1346">
        <f>ROW()</f>
        <v>60</v>
      </c>
      <c r="B60" s="1350">
        <f t="shared" si="1"/>
        <v>48</v>
      </c>
      <c r="C60" s="1351" t="s">
        <v>1016</v>
      </c>
      <c r="D60" s="1352" t="s">
        <v>1073</v>
      </c>
      <c r="E60" s="1353"/>
      <c r="F60" s="1354"/>
      <c r="G60" s="1355"/>
      <c r="H60" s="1356" t="s">
        <v>1020</v>
      </c>
      <c r="I60" s="1357">
        <v>0.24</v>
      </c>
      <c r="J60" s="1358">
        <f t="shared" si="0"/>
        <v>0</v>
      </c>
    </row>
    <row r="61" spans="1:10" s="1349" customFormat="1" ht="18.75">
      <c r="A61" s="1346">
        <f>ROW()</f>
        <v>61</v>
      </c>
      <c r="B61" s="1350">
        <f t="shared" si="1"/>
        <v>49</v>
      </c>
      <c r="C61" s="1351" t="s">
        <v>1016</v>
      </c>
      <c r="D61" s="1352" t="s">
        <v>1074</v>
      </c>
      <c r="E61" s="1353"/>
      <c r="F61" s="1354"/>
      <c r="G61" s="1355"/>
      <c r="H61" s="1356" t="s">
        <v>70</v>
      </c>
      <c r="I61" s="1357">
        <v>4.2699999999999996</v>
      </c>
      <c r="J61" s="1358">
        <f t="shared" si="0"/>
        <v>0</v>
      </c>
    </row>
    <row r="62" spans="1:10" s="1349" customFormat="1" ht="18.75">
      <c r="A62" s="1346">
        <f>ROW()</f>
        <v>62</v>
      </c>
      <c r="B62" s="1350">
        <f t="shared" si="1"/>
        <v>50</v>
      </c>
      <c r="C62" s="1351" t="s">
        <v>1016</v>
      </c>
      <c r="D62" s="1352" t="s">
        <v>1075</v>
      </c>
      <c r="E62" s="1353"/>
      <c r="F62" s="1354"/>
      <c r="G62" s="1355"/>
      <c r="H62" s="1356" t="s">
        <v>70</v>
      </c>
      <c r="I62" s="1357">
        <v>8.34</v>
      </c>
      <c r="J62" s="1358">
        <f t="shared" si="0"/>
        <v>0</v>
      </c>
    </row>
    <row r="63" spans="1:10" s="1349" customFormat="1" ht="18.75">
      <c r="A63" s="1346">
        <f>ROW()</f>
        <v>63</v>
      </c>
      <c r="B63" s="1350">
        <f t="shared" si="1"/>
        <v>51</v>
      </c>
      <c r="C63" s="1351" t="s">
        <v>1016</v>
      </c>
      <c r="D63" s="1352" t="s">
        <v>1076</v>
      </c>
      <c r="E63" s="1353"/>
      <c r="F63" s="1354"/>
      <c r="G63" s="1355"/>
      <c r="H63" s="1356" t="s">
        <v>70</v>
      </c>
      <c r="I63" s="1357">
        <v>1.52</v>
      </c>
      <c r="J63" s="1358">
        <f t="shared" si="0"/>
        <v>0</v>
      </c>
    </row>
    <row r="64" spans="1:10" s="1349" customFormat="1" ht="18.75">
      <c r="A64" s="1346">
        <f>ROW()</f>
        <v>64</v>
      </c>
      <c r="B64" s="1350">
        <f t="shared" si="1"/>
        <v>52</v>
      </c>
      <c r="C64" s="1351" t="s">
        <v>1016</v>
      </c>
      <c r="D64" s="1352" t="s">
        <v>1077</v>
      </c>
      <c r="E64" s="1353"/>
      <c r="F64" s="1354"/>
      <c r="G64" s="1355"/>
      <c r="H64" s="1356" t="s">
        <v>70</v>
      </c>
      <c r="I64" s="1357">
        <v>4.42</v>
      </c>
      <c r="J64" s="1358">
        <f t="shared" si="0"/>
        <v>0</v>
      </c>
    </row>
    <row r="65" spans="1:10" s="1349" customFormat="1" ht="18.75">
      <c r="A65" s="1346">
        <f>ROW()</f>
        <v>65</v>
      </c>
      <c r="B65" s="1350">
        <f t="shared" si="1"/>
        <v>53</v>
      </c>
      <c r="C65" s="1351" t="s">
        <v>1016</v>
      </c>
      <c r="D65" s="1352" t="s">
        <v>1078</v>
      </c>
      <c r="E65" s="1353"/>
      <c r="F65" s="1354"/>
      <c r="G65" s="1355"/>
      <c r="H65" s="1356" t="s">
        <v>70</v>
      </c>
      <c r="I65" s="1357">
        <v>0.98</v>
      </c>
      <c r="J65" s="1358">
        <f t="shared" si="0"/>
        <v>0</v>
      </c>
    </row>
    <row r="66" spans="1:10" s="1349" customFormat="1" ht="18.75">
      <c r="A66" s="1346">
        <f>ROW()</f>
        <v>66</v>
      </c>
      <c r="B66" s="1350">
        <f t="shared" si="1"/>
        <v>54</v>
      </c>
      <c r="C66" s="1351" t="s">
        <v>1016</v>
      </c>
      <c r="D66" s="1352" t="s">
        <v>1079</v>
      </c>
      <c r="E66" s="1353"/>
      <c r="F66" s="1354"/>
      <c r="G66" s="1355"/>
      <c r="H66" s="1356" t="s">
        <v>70</v>
      </c>
      <c r="I66" s="1357">
        <v>0.44</v>
      </c>
      <c r="J66" s="1358">
        <f t="shared" si="0"/>
        <v>0</v>
      </c>
    </row>
    <row r="67" spans="1:10" s="1349" customFormat="1" ht="18.75">
      <c r="A67" s="1346">
        <f>ROW()</f>
        <v>67</v>
      </c>
      <c r="B67" s="1350">
        <f t="shared" si="1"/>
        <v>55</v>
      </c>
      <c r="C67" s="1351" t="s">
        <v>1016</v>
      </c>
      <c r="D67" s="1352" t="s">
        <v>1080</v>
      </c>
      <c r="E67" s="1353"/>
      <c r="F67" s="1354"/>
      <c r="G67" s="1355"/>
      <c r="H67" s="1356" t="s">
        <v>70</v>
      </c>
      <c r="I67" s="1357">
        <v>0.69</v>
      </c>
      <c r="J67" s="1358">
        <f t="shared" si="0"/>
        <v>0</v>
      </c>
    </row>
    <row r="68" spans="1:10" s="1349" customFormat="1" ht="18.75">
      <c r="A68" s="1346">
        <f>ROW()</f>
        <v>68</v>
      </c>
      <c r="B68" s="1350">
        <f t="shared" si="1"/>
        <v>56</v>
      </c>
      <c r="C68" s="1351" t="s">
        <v>1016</v>
      </c>
      <c r="D68" s="1352" t="s">
        <v>1081</v>
      </c>
      <c r="E68" s="1353"/>
      <c r="F68" s="1354"/>
      <c r="G68" s="1355"/>
      <c r="H68" s="1356" t="s">
        <v>1020</v>
      </c>
      <c r="I68" s="1357">
        <v>0.52</v>
      </c>
      <c r="J68" s="1358">
        <f t="shared" si="0"/>
        <v>0</v>
      </c>
    </row>
    <row r="69" spans="1:10" s="1349" customFormat="1" ht="18.75">
      <c r="A69" s="1346">
        <f>ROW()</f>
        <v>69</v>
      </c>
      <c r="B69" s="1350">
        <f t="shared" si="1"/>
        <v>57</v>
      </c>
      <c r="C69" s="1351" t="s">
        <v>1016</v>
      </c>
      <c r="D69" s="1352" t="s">
        <v>1082</v>
      </c>
      <c r="E69" s="1353"/>
      <c r="F69" s="1354"/>
      <c r="G69" s="1355"/>
      <c r="H69" s="1356" t="s">
        <v>70</v>
      </c>
      <c r="I69" s="1357">
        <v>3.87</v>
      </c>
      <c r="J69" s="1358">
        <f t="shared" si="0"/>
        <v>0</v>
      </c>
    </row>
    <row r="70" spans="1:10" s="1349" customFormat="1" ht="18.75">
      <c r="A70" s="1346">
        <f>ROW()</f>
        <v>70</v>
      </c>
      <c r="B70" s="1350">
        <f t="shared" si="1"/>
        <v>58</v>
      </c>
      <c r="C70" s="1351" t="s">
        <v>1016</v>
      </c>
      <c r="D70" s="1352" t="s">
        <v>1083</v>
      </c>
      <c r="E70" s="1353"/>
      <c r="F70" s="1354"/>
      <c r="G70" s="1355"/>
      <c r="H70" s="1356" t="s">
        <v>1020</v>
      </c>
      <c r="I70" s="1357">
        <v>0.91</v>
      </c>
      <c r="J70" s="1358">
        <f t="shared" si="0"/>
        <v>0</v>
      </c>
    </row>
    <row r="71" spans="1:10" s="1349" customFormat="1" ht="18.75">
      <c r="A71" s="1346">
        <f>ROW()</f>
        <v>71</v>
      </c>
      <c r="B71" s="1350">
        <f t="shared" si="1"/>
        <v>59</v>
      </c>
      <c r="C71" s="1351" t="s">
        <v>1016</v>
      </c>
      <c r="D71" s="1352" t="s">
        <v>1084</v>
      </c>
      <c r="E71" s="1353"/>
      <c r="F71" s="1354"/>
      <c r="G71" s="1355"/>
      <c r="H71" s="1356" t="s">
        <v>70</v>
      </c>
      <c r="I71" s="1357">
        <v>2.5499999999999998</v>
      </c>
      <c r="J71" s="1358">
        <f t="shared" si="0"/>
        <v>0</v>
      </c>
    </row>
    <row r="72" spans="1:10" s="1349" customFormat="1" ht="18.75">
      <c r="A72" s="1346">
        <f>ROW()</f>
        <v>72</v>
      </c>
      <c r="B72" s="1350">
        <f t="shared" si="1"/>
        <v>60</v>
      </c>
      <c r="C72" s="1351" t="s">
        <v>1016</v>
      </c>
      <c r="D72" s="1352" t="s">
        <v>1085</v>
      </c>
      <c r="E72" s="1353"/>
      <c r="F72" s="1354"/>
      <c r="G72" s="1355"/>
      <c r="H72" s="1356" t="s">
        <v>70</v>
      </c>
      <c r="I72" s="1357">
        <v>1.52</v>
      </c>
      <c r="J72" s="1358">
        <f t="shared" si="0"/>
        <v>0</v>
      </c>
    </row>
    <row r="73" spans="1:10" s="1349" customFormat="1" ht="18.75">
      <c r="A73" s="1346">
        <f>ROW()</f>
        <v>73</v>
      </c>
      <c r="B73" s="1350">
        <f t="shared" si="1"/>
        <v>61</v>
      </c>
      <c r="C73" s="1351" t="s">
        <v>1016</v>
      </c>
      <c r="D73" s="1352" t="s">
        <v>1086</v>
      </c>
      <c r="E73" s="1353"/>
      <c r="F73" s="1354"/>
      <c r="G73" s="1355"/>
      <c r="H73" s="1356" t="s">
        <v>70</v>
      </c>
      <c r="I73" s="1357">
        <v>1.45</v>
      </c>
      <c r="J73" s="1358">
        <f t="shared" si="0"/>
        <v>0</v>
      </c>
    </row>
    <row r="74" spans="1:10" s="1349" customFormat="1" ht="18.75">
      <c r="A74" s="1346">
        <f>ROW()</f>
        <v>74</v>
      </c>
      <c r="B74" s="1350">
        <f t="shared" si="1"/>
        <v>62</v>
      </c>
      <c r="C74" s="1351" t="s">
        <v>1016</v>
      </c>
      <c r="D74" s="1352" t="s">
        <v>1087</v>
      </c>
      <c r="E74" s="1353"/>
      <c r="F74" s="1354"/>
      <c r="G74" s="1355"/>
      <c r="H74" s="1356" t="s">
        <v>1088</v>
      </c>
      <c r="I74" s="1357">
        <v>3.66</v>
      </c>
      <c r="J74" s="1358">
        <f t="shared" si="0"/>
        <v>0</v>
      </c>
    </row>
    <row r="75" spans="1:10" s="1349" customFormat="1" ht="18.75">
      <c r="A75" s="1346">
        <f>ROW()</f>
        <v>75</v>
      </c>
      <c r="B75" s="1350">
        <f t="shared" si="1"/>
        <v>63</v>
      </c>
      <c r="C75" s="1351" t="s">
        <v>1016</v>
      </c>
      <c r="D75" s="1352" t="s">
        <v>1089</v>
      </c>
      <c r="E75" s="1353"/>
      <c r="F75" s="1354"/>
      <c r="G75" s="1355"/>
      <c r="H75" s="1356" t="s">
        <v>1088</v>
      </c>
      <c r="I75" s="1357">
        <v>1.49</v>
      </c>
      <c r="J75" s="1358">
        <f t="shared" si="0"/>
        <v>0</v>
      </c>
    </row>
    <row r="76" spans="1:10" s="1349" customFormat="1" ht="18.75">
      <c r="A76" s="1346">
        <f>ROW()</f>
        <v>76</v>
      </c>
      <c r="B76" s="1350">
        <f t="shared" si="1"/>
        <v>64</v>
      </c>
      <c r="C76" s="1351" t="s">
        <v>1016</v>
      </c>
      <c r="D76" s="1352" t="s">
        <v>1090</v>
      </c>
      <c r="E76" s="1353"/>
      <c r="F76" s="1354"/>
      <c r="G76" s="1355"/>
      <c r="H76" s="1356" t="s">
        <v>70</v>
      </c>
      <c r="I76" s="1357">
        <v>10.37</v>
      </c>
      <c r="J76" s="1358">
        <f t="shared" si="0"/>
        <v>0</v>
      </c>
    </row>
    <row r="77" spans="1:10" s="1349" customFormat="1" ht="18.75">
      <c r="A77" s="1346">
        <f>ROW()</f>
        <v>77</v>
      </c>
      <c r="B77" s="1350">
        <f t="shared" si="1"/>
        <v>65</v>
      </c>
      <c r="C77" s="1361" t="s">
        <v>1091</v>
      </c>
      <c r="D77" s="1352" t="s">
        <v>1092</v>
      </c>
      <c r="E77" s="1353"/>
      <c r="F77" s="1354"/>
      <c r="G77" s="1355"/>
      <c r="H77" s="1356" t="s">
        <v>1033</v>
      </c>
      <c r="I77" s="1357">
        <v>2.27</v>
      </c>
      <c r="J77" s="1358">
        <f t="shared" ref="J77:J140" si="2">I77*G77</f>
        <v>0</v>
      </c>
    </row>
    <row r="78" spans="1:10" s="1349" customFormat="1" ht="18.75">
      <c r="A78" s="1346">
        <f>ROW()</f>
        <v>78</v>
      </c>
      <c r="B78" s="1350">
        <f t="shared" si="1"/>
        <v>66</v>
      </c>
      <c r="C78" s="1361" t="s">
        <v>1091</v>
      </c>
      <c r="D78" s="1352" t="s">
        <v>1093</v>
      </c>
      <c r="E78" s="1353"/>
      <c r="F78" s="1354"/>
      <c r="G78" s="1355"/>
      <c r="H78" s="1356" t="s">
        <v>70</v>
      </c>
      <c r="I78" s="1357">
        <v>1.1399999999999999</v>
      </c>
      <c r="J78" s="1358">
        <f t="shared" si="2"/>
        <v>0</v>
      </c>
    </row>
    <row r="79" spans="1:10" s="1349" customFormat="1" ht="18.75">
      <c r="A79" s="1346">
        <f>ROW()</f>
        <v>79</v>
      </c>
      <c r="B79" s="1350">
        <f t="shared" si="1"/>
        <v>67</v>
      </c>
      <c r="C79" s="1361" t="s">
        <v>1091</v>
      </c>
      <c r="D79" s="1352" t="s">
        <v>1094</v>
      </c>
      <c r="E79" s="1353"/>
      <c r="F79" s="1354"/>
      <c r="G79" s="1355"/>
      <c r="H79" s="1356" t="s">
        <v>70</v>
      </c>
      <c r="I79" s="1357">
        <v>4.97</v>
      </c>
      <c r="J79" s="1358">
        <f t="shared" si="2"/>
        <v>0</v>
      </c>
    </row>
    <row r="80" spans="1:10" s="1349" customFormat="1" ht="18.75">
      <c r="A80" s="1346">
        <f>ROW()</f>
        <v>80</v>
      </c>
      <c r="B80" s="1350">
        <f t="shared" ref="B80:B143" si="3">IF(C80="I","",IF(ISBLANK(D80),"",IF(ISTEXT(D80),LARGE(B76:B79,1)+1,0)))</f>
        <v>68</v>
      </c>
      <c r="C80" s="1361" t="s">
        <v>1091</v>
      </c>
      <c r="D80" s="1352" t="s">
        <v>1095</v>
      </c>
      <c r="E80" s="1353"/>
      <c r="F80" s="1354"/>
      <c r="G80" s="1355"/>
      <c r="H80" s="1356" t="s">
        <v>70</v>
      </c>
      <c r="I80" s="1357">
        <v>3.38</v>
      </c>
      <c r="J80" s="1358">
        <f t="shared" si="2"/>
        <v>0</v>
      </c>
    </row>
    <row r="81" spans="1:10" s="1349" customFormat="1" ht="18.75">
      <c r="A81" s="1346">
        <f>ROW()</f>
        <v>81</v>
      </c>
      <c r="B81" s="1350">
        <f t="shared" si="3"/>
        <v>69</v>
      </c>
      <c r="C81" s="1361" t="s">
        <v>1091</v>
      </c>
      <c r="D81" s="1352" t="s">
        <v>1096</v>
      </c>
      <c r="E81" s="1353"/>
      <c r="F81" s="1354"/>
      <c r="G81" s="1355"/>
      <c r="H81" s="1356" t="s">
        <v>70</v>
      </c>
      <c r="I81" s="1357">
        <v>3.99</v>
      </c>
      <c r="J81" s="1358">
        <f t="shared" si="2"/>
        <v>0</v>
      </c>
    </row>
    <row r="82" spans="1:10" s="1349" customFormat="1" ht="18.75">
      <c r="A82" s="1346">
        <f>ROW()</f>
        <v>82</v>
      </c>
      <c r="B82" s="1350">
        <f t="shared" si="3"/>
        <v>70</v>
      </c>
      <c r="C82" s="1361" t="s">
        <v>1091</v>
      </c>
      <c r="D82" s="1352" t="s">
        <v>1097</v>
      </c>
      <c r="E82" s="1353"/>
      <c r="F82" s="1354"/>
      <c r="G82" s="1355"/>
      <c r="H82" s="1356" t="s">
        <v>70</v>
      </c>
      <c r="I82" s="1357">
        <v>12.2</v>
      </c>
      <c r="J82" s="1358">
        <f t="shared" si="2"/>
        <v>0</v>
      </c>
    </row>
    <row r="83" spans="1:10" s="1349" customFormat="1" ht="18.75">
      <c r="A83" s="1346">
        <f>ROW()</f>
        <v>83</v>
      </c>
      <c r="B83" s="1350">
        <f t="shared" si="3"/>
        <v>71</v>
      </c>
      <c r="C83" s="1361" t="s">
        <v>1091</v>
      </c>
      <c r="D83" s="1352" t="s">
        <v>1098</v>
      </c>
      <c r="E83" s="1353"/>
      <c r="F83" s="1354"/>
      <c r="G83" s="1355"/>
      <c r="H83" s="1356" t="s">
        <v>70</v>
      </c>
      <c r="I83" s="1357">
        <v>3.66</v>
      </c>
      <c r="J83" s="1358">
        <f t="shared" si="2"/>
        <v>0</v>
      </c>
    </row>
    <row r="84" spans="1:10" s="1349" customFormat="1" ht="18.75">
      <c r="A84" s="1346">
        <f>ROW()</f>
        <v>84</v>
      </c>
      <c r="B84" s="1350">
        <f t="shared" si="3"/>
        <v>72</v>
      </c>
      <c r="C84" s="1361" t="s">
        <v>1091</v>
      </c>
      <c r="D84" s="1352" t="s">
        <v>1099</v>
      </c>
      <c r="E84" s="1353"/>
      <c r="F84" s="1354"/>
      <c r="G84" s="1355"/>
      <c r="H84" s="1356" t="s">
        <v>70</v>
      </c>
      <c r="I84" s="1357">
        <v>9.8800000000000008</v>
      </c>
      <c r="J84" s="1358">
        <f t="shared" si="2"/>
        <v>0</v>
      </c>
    </row>
    <row r="85" spans="1:10" s="1349" customFormat="1" ht="18.75">
      <c r="A85" s="1346">
        <f>ROW()</f>
        <v>85</v>
      </c>
      <c r="B85" s="1350">
        <f t="shared" si="3"/>
        <v>73</v>
      </c>
      <c r="C85" s="1361" t="s">
        <v>1091</v>
      </c>
      <c r="D85" s="1352" t="s">
        <v>1100</v>
      </c>
      <c r="E85" s="1353"/>
      <c r="F85" s="1354"/>
      <c r="G85" s="1355"/>
      <c r="H85" s="1356" t="s">
        <v>1066</v>
      </c>
      <c r="I85" s="1357">
        <v>0.5</v>
      </c>
      <c r="J85" s="1358">
        <f t="shared" si="2"/>
        <v>0</v>
      </c>
    </row>
    <row r="86" spans="1:10" s="1349" customFormat="1" ht="18.75">
      <c r="A86" s="1346">
        <f>ROW()</f>
        <v>86</v>
      </c>
      <c r="B86" s="1350">
        <f t="shared" si="3"/>
        <v>74</v>
      </c>
      <c r="C86" s="1361" t="s">
        <v>1091</v>
      </c>
      <c r="D86" s="1352" t="s">
        <v>1101</v>
      </c>
      <c r="E86" s="1353"/>
      <c r="F86" s="1354"/>
      <c r="G86" s="1355"/>
      <c r="H86" s="1356" t="s">
        <v>70</v>
      </c>
      <c r="I86" s="1357">
        <v>7.62</v>
      </c>
      <c r="J86" s="1358">
        <f t="shared" si="2"/>
        <v>0</v>
      </c>
    </row>
    <row r="87" spans="1:10" s="1349" customFormat="1" ht="18.75">
      <c r="A87" s="1346">
        <f>ROW()</f>
        <v>87</v>
      </c>
      <c r="B87" s="1350">
        <f t="shared" si="3"/>
        <v>75</v>
      </c>
      <c r="C87" s="1361" t="s">
        <v>1091</v>
      </c>
      <c r="D87" s="1352" t="s">
        <v>1102</v>
      </c>
      <c r="E87" s="1353"/>
      <c r="F87" s="1354"/>
      <c r="G87" s="1355"/>
      <c r="H87" s="1356" t="s">
        <v>1033</v>
      </c>
      <c r="I87" s="1357">
        <v>1.37</v>
      </c>
      <c r="J87" s="1358">
        <f t="shared" si="2"/>
        <v>0</v>
      </c>
    </row>
    <row r="88" spans="1:10" s="1349" customFormat="1" ht="18.75">
      <c r="A88" s="1346">
        <f>ROW()</f>
        <v>88</v>
      </c>
      <c r="B88" s="1350">
        <f t="shared" si="3"/>
        <v>76</v>
      </c>
      <c r="C88" s="1361" t="s">
        <v>1091</v>
      </c>
      <c r="D88" s="1352" t="s">
        <v>1103</v>
      </c>
      <c r="E88" s="1353"/>
      <c r="F88" s="1354"/>
      <c r="G88" s="1355"/>
      <c r="H88" s="1356" t="s">
        <v>70</v>
      </c>
      <c r="I88" s="1357">
        <v>3.64</v>
      </c>
      <c r="J88" s="1358">
        <f t="shared" si="2"/>
        <v>0</v>
      </c>
    </row>
    <row r="89" spans="1:10" s="1349" customFormat="1" ht="18.75">
      <c r="A89" s="1346">
        <f>ROW()</f>
        <v>89</v>
      </c>
      <c r="B89" s="1350">
        <f t="shared" si="3"/>
        <v>77</v>
      </c>
      <c r="C89" s="1361" t="s">
        <v>1091</v>
      </c>
      <c r="D89" s="1352" t="s">
        <v>1104</v>
      </c>
      <c r="E89" s="1353"/>
      <c r="F89" s="1354"/>
      <c r="G89" s="1355"/>
      <c r="H89" s="1356" t="s">
        <v>70</v>
      </c>
      <c r="I89" s="1357">
        <v>4.82</v>
      </c>
      <c r="J89" s="1358">
        <f t="shared" si="2"/>
        <v>0</v>
      </c>
    </row>
    <row r="90" spans="1:10" s="1349" customFormat="1" ht="18.75">
      <c r="A90" s="1346">
        <f>ROW()</f>
        <v>90</v>
      </c>
      <c r="B90" s="1350">
        <f t="shared" si="3"/>
        <v>78</v>
      </c>
      <c r="C90" s="1361" t="s">
        <v>1091</v>
      </c>
      <c r="D90" s="1352" t="s">
        <v>1105</v>
      </c>
      <c r="E90" s="1353"/>
      <c r="F90" s="1354"/>
      <c r="G90" s="1355"/>
      <c r="H90" s="1356" t="s">
        <v>70</v>
      </c>
      <c r="I90" s="1357">
        <v>5.95</v>
      </c>
      <c r="J90" s="1358">
        <f t="shared" si="2"/>
        <v>0</v>
      </c>
    </row>
    <row r="91" spans="1:10" s="1349" customFormat="1" ht="18.75">
      <c r="A91" s="1346">
        <f>ROW()</f>
        <v>91</v>
      </c>
      <c r="B91" s="1350">
        <f t="shared" si="3"/>
        <v>79</v>
      </c>
      <c r="C91" s="1361" t="s">
        <v>1091</v>
      </c>
      <c r="D91" s="1352" t="s">
        <v>1106</v>
      </c>
      <c r="E91" s="1353"/>
      <c r="F91" s="1354"/>
      <c r="G91" s="1355"/>
      <c r="H91" s="1356" t="s">
        <v>70</v>
      </c>
      <c r="I91" s="1357">
        <v>8.23</v>
      </c>
      <c r="J91" s="1358">
        <f t="shared" si="2"/>
        <v>0</v>
      </c>
    </row>
    <row r="92" spans="1:10" s="1349" customFormat="1" ht="18.75">
      <c r="A92" s="1346">
        <f>ROW()</f>
        <v>92</v>
      </c>
      <c r="B92" s="1350">
        <f t="shared" si="3"/>
        <v>80</v>
      </c>
      <c r="C92" s="1361" t="s">
        <v>1091</v>
      </c>
      <c r="D92" s="1352" t="s">
        <v>1107</v>
      </c>
      <c r="E92" s="1353"/>
      <c r="F92" s="1354"/>
      <c r="G92" s="1355"/>
      <c r="H92" s="1356" t="s">
        <v>1033</v>
      </c>
      <c r="I92" s="1357">
        <v>1.07</v>
      </c>
      <c r="J92" s="1358">
        <f t="shared" si="2"/>
        <v>0</v>
      </c>
    </row>
    <row r="93" spans="1:10" s="1349" customFormat="1" ht="18.75">
      <c r="A93" s="1346">
        <f>ROW()</f>
        <v>93</v>
      </c>
      <c r="B93" s="1350">
        <f t="shared" si="3"/>
        <v>81</v>
      </c>
      <c r="C93" s="1361" t="s">
        <v>1091</v>
      </c>
      <c r="D93" s="1352" t="s">
        <v>1108</v>
      </c>
      <c r="E93" s="1353"/>
      <c r="F93" s="1354"/>
      <c r="G93" s="1355"/>
      <c r="H93" s="1356" t="s">
        <v>70</v>
      </c>
      <c r="I93" s="1357">
        <v>1.1599999999999999</v>
      </c>
      <c r="J93" s="1358">
        <f t="shared" si="2"/>
        <v>0</v>
      </c>
    </row>
    <row r="94" spans="1:10" s="1349" customFormat="1" ht="18.75">
      <c r="A94" s="1346">
        <f>ROW()</f>
        <v>94</v>
      </c>
      <c r="B94" s="1350">
        <f t="shared" si="3"/>
        <v>82</v>
      </c>
      <c r="C94" s="1361" t="s">
        <v>1091</v>
      </c>
      <c r="D94" s="1352" t="s">
        <v>1109</v>
      </c>
      <c r="E94" s="1353"/>
      <c r="F94" s="1354"/>
      <c r="G94" s="1355"/>
      <c r="H94" s="1356" t="s">
        <v>1033</v>
      </c>
      <c r="I94" s="1357">
        <v>1.1100000000000001</v>
      </c>
      <c r="J94" s="1358">
        <f t="shared" si="2"/>
        <v>0</v>
      </c>
    </row>
    <row r="95" spans="1:10" s="1349" customFormat="1" ht="18.75">
      <c r="A95" s="1346">
        <f>ROW()</f>
        <v>95</v>
      </c>
      <c r="B95" s="1350">
        <f t="shared" si="3"/>
        <v>83</v>
      </c>
      <c r="C95" s="1360" t="s">
        <v>1026</v>
      </c>
      <c r="D95" s="1352" t="s">
        <v>1110</v>
      </c>
      <c r="E95" s="1353"/>
      <c r="F95" s="1354"/>
      <c r="G95" s="1355"/>
      <c r="H95" s="1356" t="s">
        <v>70</v>
      </c>
      <c r="I95" s="1357">
        <v>1.1599999999999999</v>
      </c>
      <c r="J95" s="1358">
        <f t="shared" si="2"/>
        <v>0</v>
      </c>
    </row>
    <row r="96" spans="1:10" s="1349" customFormat="1" ht="18.75">
      <c r="A96" s="1346">
        <f>ROW()</f>
        <v>96</v>
      </c>
      <c r="B96" s="1350">
        <f t="shared" si="3"/>
        <v>84</v>
      </c>
      <c r="C96" s="1361" t="s">
        <v>1091</v>
      </c>
      <c r="D96" s="1352" t="s">
        <v>1111</v>
      </c>
      <c r="E96" s="1353"/>
      <c r="F96" s="1354"/>
      <c r="G96" s="1355"/>
      <c r="H96" s="1356" t="s">
        <v>70</v>
      </c>
      <c r="I96" s="1357">
        <v>2.58</v>
      </c>
      <c r="J96" s="1358">
        <f t="shared" si="2"/>
        <v>0</v>
      </c>
    </row>
    <row r="97" spans="1:10" s="1349" customFormat="1" ht="18.75">
      <c r="A97" s="1346">
        <f>ROW()</f>
        <v>97</v>
      </c>
      <c r="B97" s="1350">
        <f t="shared" si="3"/>
        <v>85</v>
      </c>
      <c r="C97" s="1361" t="s">
        <v>1091</v>
      </c>
      <c r="D97" s="1352" t="s">
        <v>1112</v>
      </c>
      <c r="E97" s="1353"/>
      <c r="F97" s="1354"/>
      <c r="G97" s="1355"/>
      <c r="H97" s="1356" t="s">
        <v>9</v>
      </c>
      <c r="I97" s="1357">
        <v>2.06</v>
      </c>
      <c r="J97" s="1358">
        <f t="shared" si="2"/>
        <v>0</v>
      </c>
    </row>
    <row r="98" spans="1:10" s="1349" customFormat="1" ht="18.75">
      <c r="A98" s="1346">
        <f>ROW()</f>
        <v>98</v>
      </c>
      <c r="B98" s="1350">
        <f t="shared" si="3"/>
        <v>86</v>
      </c>
      <c r="C98" s="1361" t="s">
        <v>1091</v>
      </c>
      <c r="D98" s="1352" t="s">
        <v>1113</v>
      </c>
      <c r="E98" s="1353"/>
      <c r="F98" s="1354"/>
      <c r="G98" s="1355"/>
      <c r="H98" s="1356" t="s">
        <v>9</v>
      </c>
      <c r="I98" s="1357">
        <v>1.21</v>
      </c>
      <c r="J98" s="1358">
        <f t="shared" si="2"/>
        <v>0</v>
      </c>
    </row>
    <row r="99" spans="1:10" s="1349" customFormat="1" ht="18.75">
      <c r="A99" s="1346">
        <f>ROW()</f>
        <v>99</v>
      </c>
      <c r="B99" s="1350">
        <f t="shared" si="3"/>
        <v>87</v>
      </c>
      <c r="C99" s="1361" t="s">
        <v>1091</v>
      </c>
      <c r="D99" s="1352" t="s">
        <v>1114</v>
      </c>
      <c r="E99" s="1353"/>
      <c r="F99" s="1354"/>
      <c r="G99" s="1355"/>
      <c r="H99" s="1356" t="s">
        <v>9</v>
      </c>
      <c r="I99" s="1357">
        <v>1.63</v>
      </c>
      <c r="J99" s="1358">
        <f t="shared" si="2"/>
        <v>0</v>
      </c>
    </row>
    <row r="100" spans="1:10" s="1349" customFormat="1" ht="18.75">
      <c r="A100" s="1346">
        <f>ROW()</f>
        <v>100</v>
      </c>
      <c r="B100" s="1350">
        <f t="shared" si="3"/>
        <v>88</v>
      </c>
      <c r="C100" s="1361" t="s">
        <v>1091</v>
      </c>
      <c r="D100" s="1352" t="s">
        <v>1115</v>
      </c>
      <c r="E100" s="1353"/>
      <c r="F100" s="1354"/>
      <c r="G100" s="1355"/>
      <c r="H100" s="1356" t="s">
        <v>9</v>
      </c>
      <c r="I100" s="1357">
        <v>1.39</v>
      </c>
      <c r="J100" s="1358">
        <f t="shared" si="2"/>
        <v>0</v>
      </c>
    </row>
    <row r="101" spans="1:10" s="1349" customFormat="1" ht="18.75">
      <c r="A101" s="1346">
        <f>ROW()</f>
        <v>101</v>
      </c>
      <c r="B101" s="1350">
        <f t="shared" si="3"/>
        <v>89</v>
      </c>
      <c r="C101" s="1360" t="s">
        <v>1026</v>
      </c>
      <c r="D101" s="1352" t="s">
        <v>1116</v>
      </c>
      <c r="E101" s="1353"/>
      <c r="F101" s="1354"/>
      <c r="G101" s="1355"/>
      <c r="H101" s="1356" t="s">
        <v>9</v>
      </c>
      <c r="I101" s="1357">
        <v>6.34</v>
      </c>
      <c r="J101" s="1358">
        <f t="shared" si="2"/>
        <v>0</v>
      </c>
    </row>
    <row r="102" spans="1:10" s="1349" customFormat="1" ht="18.75">
      <c r="A102" s="1346">
        <f>ROW()</f>
        <v>102</v>
      </c>
      <c r="B102" s="1350">
        <f t="shared" si="3"/>
        <v>90</v>
      </c>
      <c r="C102" s="1360" t="s">
        <v>1026</v>
      </c>
      <c r="D102" s="1352" t="s">
        <v>1117</v>
      </c>
      <c r="E102" s="1353"/>
      <c r="F102" s="1354"/>
      <c r="G102" s="1355"/>
      <c r="H102" s="1356" t="s">
        <v>9</v>
      </c>
      <c r="I102" s="1357">
        <v>6.14</v>
      </c>
      <c r="J102" s="1358">
        <f t="shared" si="2"/>
        <v>0</v>
      </c>
    </row>
    <row r="103" spans="1:10" s="1349" customFormat="1" ht="18.75">
      <c r="A103" s="1346">
        <f>ROW()</f>
        <v>103</v>
      </c>
      <c r="B103" s="1350">
        <f t="shared" si="3"/>
        <v>91</v>
      </c>
      <c r="C103" s="1360" t="s">
        <v>1026</v>
      </c>
      <c r="D103" s="1352" t="s">
        <v>1118</v>
      </c>
      <c r="E103" s="1353"/>
      <c r="F103" s="1354"/>
      <c r="G103" s="1355"/>
      <c r="H103" s="1356" t="s">
        <v>9</v>
      </c>
      <c r="I103" s="1357">
        <v>639</v>
      </c>
      <c r="J103" s="1358">
        <f t="shared" si="2"/>
        <v>0</v>
      </c>
    </row>
    <row r="104" spans="1:10" s="1349" customFormat="1" ht="18.75">
      <c r="A104" s="1346">
        <f>ROW()</f>
        <v>104</v>
      </c>
      <c r="B104" s="1350">
        <f t="shared" si="3"/>
        <v>92</v>
      </c>
      <c r="C104" s="1360" t="s">
        <v>1026</v>
      </c>
      <c r="D104" s="1352" t="s">
        <v>1119</v>
      </c>
      <c r="E104" s="1353"/>
      <c r="F104" s="1354"/>
      <c r="G104" s="1355"/>
      <c r="H104" s="1356" t="s">
        <v>9</v>
      </c>
      <c r="I104" s="1357">
        <v>1.3</v>
      </c>
      <c r="J104" s="1358">
        <f t="shared" si="2"/>
        <v>0</v>
      </c>
    </row>
    <row r="105" spans="1:10" s="1349" customFormat="1" ht="18.75">
      <c r="A105" s="1346">
        <f>ROW()</f>
        <v>105</v>
      </c>
      <c r="B105" s="1350">
        <f t="shared" si="3"/>
        <v>93</v>
      </c>
      <c r="C105" s="1360" t="s">
        <v>1026</v>
      </c>
      <c r="D105" s="1352" t="s">
        <v>1120</v>
      </c>
      <c r="E105" s="1353"/>
      <c r="F105" s="1354"/>
      <c r="G105" s="1355"/>
      <c r="H105" s="1356" t="s">
        <v>1121</v>
      </c>
      <c r="I105" s="1357">
        <v>1.2</v>
      </c>
      <c r="J105" s="1358">
        <f t="shared" si="2"/>
        <v>0</v>
      </c>
    </row>
    <row r="106" spans="1:10" s="1349" customFormat="1" ht="18.75">
      <c r="A106" s="1346">
        <f>ROW()</f>
        <v>106</v>
      </c>
      <c r="B106" s="1350">
        <f t="shared" si="3"/>
        <v>94</v>
      </c>
      <c r="C106" s="1360" t="s">
        <v>1026</v>
      </c>
      <c r="D106" s="1352" t="s">
        <v>1122</v>
      </c>
      <c r="E106" s="1353"/>
      <c r="F106" s="1354"/>
      <c r="G106" s="1355"/>
      <c r="H106" s="1356" t="s">
        <v>1123</v>
      </c>
      <c r="I106" s="1357">
        <v>4.34</v>
      </c>
      <c r="J106" s="1358">
        <f t="shared" si="2"/>
        <v>0</v>
      </c>
    </row>
    <row r="107" spans="1:10" s="1349" customFormat="1" ht="18.75">
      <c r="A107" s="1346">
        <f>ROW()</f>
        <v>107</v>
      </c>
      <c r="B107" s="1350">
        <f t="shared" si="3"/>
        <v>95</v>
      </c>
      <c r="C107" s="1360" t="s">
        <v>1026</v>
      </c>
      <c r="D107" s="1352" t="s">
        <v>1124</v>
      </c>
      <c r="E107" s="1353"/>
      <c r="F107" s="1354"/>
      <c r="G107" s="1355"/>
      <c r="H107" s="1356" t="s">
        <v>9</v>
      </c>
      <c r="I107" s="1357">
        <v>31.25</v>
      </c>
      <c r="J107" s="1358">
        <f t="shared" si="2"/>
        <v>0</v>
      </c>
    </row>
    <row r="108" spans="1:10" s="1349" customFormat="1" ht="18.75">
      <c r="A108" s="1346">
        <f>ROW()</f>
        <v>108</v>
      </c>
      <c r="B108" s="1350">
        <f t="shared" si="3"/>
        <v>96</v>
      </c>
      <c r="C108" s="1360" t="s">
        <v>1026</v>
      </c>
      <c r="D108" s="1352" t="s">
        <v>1125</v>
      </c>
      <c r="E108" s="1353"/>
      <c r="F108" s="1354"/>
      <c r="G108" s="1355"/>
      <c r="H108" s="1356" t="s">
        <v>9</v>
      </c>
      <c r="I108" s="1357">
        <v>4.24</v>
      </c>
      <c r="J108" s="1358">
        <f t="shared" si="2"/>
        <v>0</v>
      </c>
    </row>
    <row r="109" spans="1:10" s="1349" customFormat="1" ht="18.75">
      <c r="A109" s="1346">
        <f>ROW()</f>
        <v>109</v>
      </c>
      <c r="B109" s="1350">
        <f t="shared" si="3"/>
        <v>97</v>
      </c>
      <c r="C109" s="1360" t="s">
        <v>1026</v>
      </c>
      <c r="D109" s="1352" t="s">
        <v>1126</v>
      </c>
      <c r="E109" s="1353"/>
      <c r="F109" s="1354"/>
      <c r="G109" s="1355"/>
      <c r="H109" s="1356" t="s">
        <v>1127</v>
      </c>
      <c r="I109" s="1357">
        <v>1.91</v>
      </c>
      <c r="J109" s="1358">
        <f t="shared" si="2"/>
        <v>0</v>
      </c>
    </row>
    <row r="110" spans="1:10" s="1349" customFormat="1" ht="18.75">
      <c r="A110" s="1346">
        <f>ROW()</f>
        <v>110</v>
      </c>
      <c r="B110" s="1350">
        <f t="shared" si="3"/>
        <v>98</v>
      </c>
      <c r="C110" s="1360" t="s">
        <v>1026</v>
      </c>
      <c r="D110" s="1352" t="s">
        <v>1128</v>
      </c>
      <c r="E110" s="1353"/>
      <c r="F110" s="1354"/>
      <c r="G110" s="1355"/>
      <c r="H110" s="1356" t="s">
        <v>1129</v>
      </c>
      <c r="I110" s="1357">
        <v>1.74</v>
      </c>
      <c r="J110" s="1358">
        <f t="shared" si="2"/>
        <v>0</v>
      </c>
    </row>
    <row r="111" spans="1:10" s="1349" customFormat="1" ht="18.75">
      <c r="A111" s="1346">
        <f>ROW()</f>
        <v>111</v>
      </c>
      <c r="B111" s="1350">
        <f t="shared" si="3"/>
        <v>99</v>
      </c>
      <c r="C111" s="1360" t="s">
        <v>1026</v>
      </c>
      <c r="D111" s="1352" t="s">
        <v>1130</v>
      </c>
      <c r="E111" s="1353"/>
      <c r="F111" s="1354"/>
      <c r="G111" s="1355"/>
      <c r="H111" s="1356" t="s">
        <v>9</v>
      </c>
      <c r="I111" s="1357">
        <v>3.02</v>
      </c>
      <c r="J111" s="1358">
        <f t="shared" si="2"/>
        <v>0</v>
      </c>
    </row>
    <row r="112" spans="1:10" s="1349" customFormat="1" ht="18.75">
      <c r="A112" s="1346">
        <f>ROW()</f>
        <v>112</v>
      </c>
      <c r="B112" s="1350">
        <f t="shared" si="3"/>
        <v>100</v>
      </c>
      <c r="C112" s="1360" t="s">
        <v>1026</v>
      </c>
      <c r="D112" s="1352" t="s">
        <v>1131</v>
      </c>
      <c r="E112" s="1353"/>
      <c r="F112" s="1354"/>
      <c r="G112" s="1355"/>
      <c r="H112" s="1356" t="s">
        <v>9</v>
      </c>
      <c r="I112" s="1357">
        <v>12.81</v>
      </c>
      <c r="J112" s="1358">
        <f t="shared" si="2"/>
        <v>0</v>
      </c>
    </row>
    <row r="113" spans="1:10" s="1349" customFormat="1" ht="18.75">
      <c r="A113" s="1346">
        <f>ROW()</f>
        <v>113</v>
      </c>
      <c r="B113" s="1350">
        <f t="shared" si="3"/>
        <v>101</v>
      </c>
      <c r="C113" s="1360" t="s">
        <v>1026</v>
      </c>
      <c r="D113" s="1352" t="s">
        <v>1132</v>
      </c>
      <c r="E113" s="1353"/>
      <c r="F113" s="1354"/>
      <c r="G113" s="1355"/>
      <c r="H113" s="1356" t="s">
        <v>9</v>
      </c>
      <c r="I113" s="1357">
        <v>13.69</v>
      </c>
      <c r="J113" s="1358">
        <f t="shared" si="2"/>
        <v>0</v>
      </c>
    </row>
    <row r="114" spans="1:10" s="1349" customFormat="1" ht="18.75">
      <c r="A114" s="1346">
        <f>ROW()</f>
        <v>114</v>
      </c>
      <c r="B114" s="1350">
        <f t="shared" si="3"/>
        <v>102</v>
      </c>
      <c r="C114" s="1360" t="s">
        <v>1026</v>
      </c>
      <c r="D114" s="1352" t="s">
        <v>1133</v>
      </c>
      <c r="E114" s="1353"/>
      <c r="F114" s="1354"/>
      <c r="G114" s="1355"/>
      <c r="H114" s="1356" t="s">
        <v>9</v>
      </c>
      <c r="I114" s="1357">
        <v>1.04</v>
      </c>
      <c r="J114" s="1358">
        <f t="shared" si="2"/>
        <v>0</v>
      </c>
    </row>
    <row r="115" spans="1:10" s="1349" customFormat="1" ht="18.75">
      <c r="A115" s="1346">
        <f>ROW()</f>
        <v>115</v>
      </c>
      <c r="B115" s="1350">
        <f t="shared" si="3"/>
        <v>103</v>
      </c>
      <c r="C115" s="1360" t="s">
        <v>1026</v>
      </c>
      <c r="D115" s="1352" t="s">
        <v>1134</v>
      </c>
      <c r="E115" s="1353"/>
      <c r="F115" s="1354"/>
      <c r="G115" s="1355"/>
      <c r="H115" s="1356" t="s">
        <v>9</v>
      </c>
      <c r="I115" s="1357">
        <v>11.28</v>
      </c>
      <c r="J115" s="1358">
        <f t="shared" si="2"/>
        <v>0</v>
      </c>
    </row>
    <row r="116" spans="1:10" s="1349" customFormat="1" ht="18.75">
      <c r="A116" s="1346">
        <f>ROW()</f>
        <v>116</v>
      </c>
      <c r="B116" s="1350">
        <f t="shared" si="3"/>
        <v>104</v>
      </c>
      <c r="C116" s="1360" t="s">
        <v>1026</v>
      </c>
      <c r="D116" s="1352" t="s">
        <v>1135</v>
      </c>
      <c r="E116" s="1353"/>
      <c r="F116" s="1354"/>
      <c r="G116" s="1355"/>
      <c r="H116" s="1356" t="s">
        <v>9</v>
      </c>
      <c r="I116" s="1357">
        <v>2.7</v>
      </c>
      <c r="J116" s="1358">
        <f t="shared" si="2"/>
        <v>0</v>
      </c>
    </row>
    <row r="117" spans="1:10" s="1349" customFormat="1" ht="18.75">
      <c r="A117" s="1346">
        <f>ROW()</f>
        <v>117</v>
      </c>
      <c r="B117" s="1350">
        <f t="shared" si="3"/>
        <v>105</v>
      </c>
      <c r="C117" s="1360" t="s">
        <v>1026</v>
      </c>
      <c r="D117" s="1352" t="s">
        <v>1136</v>
      </c>
      <c r="E117" s="1353"/>
      <c r="F117" s="1354"/>
      <c r="G117" s="1355"/>
      <c r="H117" s="1356" t="s">
        <v>9</v>
      </c>
      <c r="I117" s="1357">
        <v>1.46</v>
      </c>
      <c r="J117" s="1358">
        <f t="shared" si="2"/>
        <v>0</v>
      </c>
    </row>
    <row r="118" spans="1:10" s="1349" customFormat="1" ht="18.75">
      <c r="A118" s="1346">
        <f>ROW()</f>
        <v>118</v>
      </c>
      <c r="B118" s="1350">
        <f t="shared" si="3"/>
        <v>106</v>
      </c>
      <c r="C118" s="1360" t="s">
        <v>1026</v>
      </c>
      <c r="D118" s="1352" t="s">
        <v>1137</v>
      </c>
      <c r="E118" s="1353"/>
      <c r="F118" s="1354"/>
      <c r="G118" s="1355"/>
      <c r="H118" s="1356" t="s">
        <v>1129</v>
      </c>
      <c r="I118" s="1357">
        <v>0.91</v>
      </c>
      <c r="J118" s="1358">
        <f t="shared" si="2"/>
        <v>0</v>
      </c>
    </row>
    <row r="119" spans="1:10" s="1349" customFormat="1" ht="18.75">
      <c r="A119" s="1346">
        <f>ROW()</f>
        <v>119</v>
      </c>
      <c r="B119" s="1350">
        <f t="shared" si="3"/>
        <v>107</v>
      </c>
      <c r="C119" s="1360" t="s">
        <v>1026</v>
      </c>
      <c r="D119" s="1352" t="s">
        <v>1138</v>
      </c>
      <c r="E119" s="1353"/>
      <c r="F119" s="1354"/>
      <c r="G119" s="1355"/>
      <c r="H119" s="1356" t="s">
        <v>9</v>
      </c>
      <c r="I119" s="1357">
        <v>5.27</v>
      </c>
      <c r="J119" s="1358">
        <f t="shared" si="2"/>
        <v>0</v>
      </c>
    </row>
    <row r="120" spans="1:10" s="1349" customFormat="1" ht="18.75">
      <c r="A120" s="1346">
        <f>ROW()</f>
        <v>120</v>
      </c>
      <c r="B120" s="1350">
        <f t="shared" si="3"/>
        <v>108</v>
      </c>
      <c r="C120" s="1360" t="s">
        <v>1026</v>
      </c>
      <c r="D120" s="1352" t="s">
        <v>1139</v>
      </c>
      <c r="E120" s="1353"/>
      <c r="F120" s="1354"/>
      <c r="G120" s="1355"/>
      <c r="H120" s="1356" t="s">
        <v>1140</v>
      </c>
      <c r="I120" s="1357">
        <v>3.58</v>
      </c>
      <c r="J120" s="1358">
        <f t="shared" si="2"/>
        <v>0</v>
      </c>
    </row>
    <row r="121" spans="1:10" s="1349" customFormat="1" ht="18.75">
      <c r="A121" s="1346">
        <f>ROW()</f>
        <v>121</v>
      </c>
      <c r="B121" s="1350">
        <f t="shared" si="3"/>
        <v>109</v>
      </c>
      <c r="C121" s="1360" t="s">
        <v>1026</v>
      </c>
      <c r="D121" s="1352" t="s">
        <v>1141</v>
      </c>
      <c r="E121" s="1353"/>
      <c r="F121" s="1354"/>
      <c r="G121" s="1355"/>
      <c r="H121" s="1356" t="s">
        <v>1140</v>
      </c>
      <c r="I121" s="1357">
        <v>1.95</v>
      </c>
      <c r="J121" s="1358">
        <f t="shared" si="2"/>
        <v>0</v>
      </c>
    </row>
    <row r="122" spans="1:10" s="1349" customFormat="1" ht="18.75">
      <c r="A122" s="1346">
        <f>ROW()</f>
        <v>122</v>
      </c>
      <c r="B122" s="1350">
        <f t="shared" si="3"/>
        <v>110</v>
      </c>
      <c r="C122" s="1360" t="s">
        <v>1026</v>
      </c>
      <c r="D122" s="1352" t="s">
        <v>1142</v>
      </c>
      <c r="E122" s="1353"/>
      <c r="F122" s="1354"/>
      <c r="G122" s="1355"/>
      <c r="H122" s="1356" t="s">
        <v>1143</v>
      </c>
      <c r="I122" s="1357">
        <v>5.72</v>
      </c>
      <c r="J122" s="1358">
        <f t="shared" si="2"/>
        <v>0</v>
      </c>
    </row>
    <row r="123" spans="1:10" s="1349" customFormat="1" ht="18.75">
      <c r="A123" s="1346">
        <f>ROW()</f>
        <v>123</v>
      </c>
      <c r="B123" s="1350">
        <f t="shared" si="3"/>
        <v>111</v>
      </c>
      <c r="C123" s="1360" t="s">
        <v>1026</v>
      </c>
      <c r="D123" s="1352" t="s">
        <v>1144</v>
      </c>
      <c r="E123" s="1353"/>
      <c r="F123" s="1354"/>
      <c r="G123" s="1355"/>
      <c r="H123" s="1356" t="s">
        <v>1129</v>
      </c>
      <c r="I123" s="1357">
        <v>1.2</v>
      </c>
      <c r="J123" s="1358">
        <f t="shared" si="2"/>
        <v>0</v>
      </c>
    </row>
    <row r="124" spans="1:10" s="1349" customFormat="1" ht="18.75">
      <c r="A124" s="1346">
        <f>ROW()</f>
        <v>124</v>
      </c>
      <c r="B124" s="1350">
        <f t="shared" si="3"/>
        <v>112</v>
      </c>
      <c r="C124" s="1360" t="s">
        <v>1026</v>
      </c>
      <c r="D124" s="1352" t="s">
        <v>1145</v>
      </c>
      <c r="E124" s="1353"/>
      <c r="F124" s="1354"/>
      <c r="G124" s="1355"/>
      <c r="H124" s="1356" t="s">
        <v>1129</v>
      </c>
      <c r="I124" s="1357">
        <v>2.0299999999999998</v>
      </c>
      <c r="J124" s="1358">
        <f t="shared" si="2"/>
        <v>0</v>
      </c>
    </row>
    <row r="125" spans="1:10" s="1349" customFormat="1" ht="18.75">
      <c r="A125" s="1346">
        <f>ROW()</f>
        <v>125</v>
      </c>
      <c r="B125" s="1350">
        <f t="shared" si="3"/>
        <v>113</v>
      </c>
      <c r="C125" s="1360" t="s">
        <v>1026</v>
      </c>
      <c r="D125" s="1352" t="s">
        <v>1146</v>
      </c>
      <c r="E125" s="1353"/>
      <c r="F125" s="1354"/>
      <c r="G125" s="1355"/>
      <c r="H125" s="1356" t="s">
        <v>9</v>
      </c>
      <c r="I125" s="1357">
        <v>5.18</v>
      </c>
      <c r="J125" s="1358">
        <f t="shared" si="2"/>
        <v>0</v>
      </c>
    </row>
    <row r="126" spans="1:10" s="1349" customFormat="1" ht="18.75">
      <c r="A126" s="1346">
        <f>ROW()</f>
        <v>126</v>
      </c>
      <c r="B126" s="1350">
        <f t="shared" si="3"/>
        <v>114</v>
      </c>
      <c r="C126" s="1360" t="s">
        <v>1026</v>
      </c>
      <c r="D126" s="1352" t="s">
        <v>1147</v>
      </c>
      <c r="E126" s="1353"/>
      <c r="F126" s="1354"/>
      <c r="G126" s="1355"/>
      <c r="H126" s="1356" t="s">
        <v>1148</v>
      </c>
      <c r="I126" s="1357">
        <v>13.64</v>
      </c>
      <c r="J126" s="1358">
        <f t="shared" si="2"/>
        <v>0</v>
      </c>
    </row>
    <row r="127" spans="1:10" s="1349" customFormat="1" ht="18.75">
      <c r="A127" s="1346">
        <f>ROW()</f>
        <v>127</v>
      </c>
      <c r="B127" s="1350">
        <f t="shared" si="3"/>
        <v>115</v>
      </c>
      <c r="C127" s="1360" t="s">
        <v>1026</v>
      </c>
      <c r="D127" s="1352" t="s">
        <v>200</v>
      </c>
      <c r="E127" s="1353"/>
      <c r="F127" s="1354"/>
      <c r="G127" s="1355"/>
      <c r="H127" s="1356" t="s">
        <v>9</v>
      </c>
      <c r="I127" s="1357">
        <v>0.59</v>
      </c>
      <c r="J127" s="1358">
        <f t="shared" si="2"/>
        <v>0</v>
      </c>
    </row>
    <row r="128" spans="1:10" s="1349" customFormat="1" ht="18.75">
      <c r="A128" s="1346">
        <f>ROW()</f>
        <v>128</v>
      </c>
      <c r="B128" s="1350">
        <f t="shared" si="3"/>
        <v>116</v>
      </c>
      <c r="C128" s="1360" t="s">
        <v>1026</v>
      </c>
      <c r="D128" s="1352" t="s">
        <v>1149</v>
      </c>
      <c r="E128" s="1353"/>
      <c r="F128" s="1354"/>
      <c r="G128" s="1355"/>
      <c r="H128" s="1356" t="s">
        <v>1127</v>
      </c>
      <c r="I128" s="1357">
        <v>0.78</v>
      </c>
      <c r="J128" s="1358">
        <f t="shared" si="2"/>
        <v>0</v>
      </c>
    </row>
    <row r="129" spans="1:10" s="1349" customFormat="1" ht="18.75">
      <c r="A129" s="1346">
        <f>ROW()</f>
        <v>129</v>
      </c>
      <c r="B129" s="1350">
        <f t="shared" si="3"/>
        <v>117</v>
      </c>
      <c r="C129" s="1360" t="s">
        <v>1026</v>
      </c>
      <c r="D129" s="1352" t="s">
        <v>1150</v>
      </c>
      <c r="E129" s="1353"/>
      <c r="F129" s="1354"/>
      <c r="G129" s="1355"/>
      <c r="H129" s="1356" t="s">
        <v>1129</v>
      </c>
      <c r="I129" s="1357">
        <v>0.46</v>
      </c>
      <c r="J129" s="1358">
        <f t="shared" si="2"/>
        <v>0</v>
      </c>
    </row>
    <row r="130" spans="1:10" s="1349" customFormat="1" ht="18.75">
      <c r="A130" s="1346">
        <f>ROW()</f>
        <v>130</v>
      </c>
      <c r="B130" s="1350">
        <f t="shared" si="3"/>
        <v>118</v>
      </c>
      <c r="C130" s="1360" t="s">
        <v>1026</v>
      </c>
      <c r="D130" s="1352" t="s">
        <v>1151</v>
      </c>
      <c r="E130" s="1353"/>
      <c r="F130" s="1354"/>
      <c r="G130" s="1355"/>
      <c r="H130" s="1356" t="s">
        <v>70</v>
      </c>
      <c r="I130" s="1357">
        <v>0.99</v>
      </c>
      <c r="J130" s="1358">
        <f t="shared" si="2"/>
        <v>0</v>
      </c>
    </row>
    <row r="131" spans="1:10" s="1349" customFormat="1" ht="18.75">
      <c r="A131" s="1346">
        <f>ROW()</f>
        <v>131</v>
      </c>
      <c r="B131" s="1350">
        <f t="shared" si="3"/>
        <v>119</v>
      </c>
      <c r="C131" s="1360" t="s">
        <v>1026</v>
      </c>
      <c r="D131" s="1352" t="s">
        <v>1152</v>
      </c>
      <c r="E131" s="1353"/>
      <c r="F131" s="1354"/>
      <c r="G131" s="1355"/>
      <c r="H131" s="1356" t="s">
        <v>70</v>
      </c>
      <c r="I131" s="1357">
        <v>3.05</v>
      </c>
      <c r="J131" s="1358">
        <f t="shared" si="2"/>
        <v>0</v>
      </c>
    </row>
    <row r="132" spans="1:10" s="1349" customFormat="1" ht="18.75">
      <c r="A132" s="1346">
        <f>ROW()</f>
        <v>132</v>
      </c>
      <c r="B132" s="1350">
        <f t="shared" si="3"/>
        <v>120</v>
      </c>
      <c r="C132" s="1360" t="s">
        <v>1026</v>
      </c>
      <c r="D132" s="1352" t="s">
        <v>1153</v>
      </c>
      <c r="E132" s="1353"/>
      <c r="F132" s="1354"/>
      <c r="G132" s="1355"/>
      <c r="H132" s="1356" t="s">
        <v>70</v>
      </c>
      <c r="I132" s="1357">
        <v>1.1100000000000001</v>
      </c>
      <c r="J132" s="1358">
        <f t="shared" si="2"/>
        <v>0</v>
      </c>
    </row>
    <row r="133" spans="1:10" s="1349" customFormat="1" ht="18.75">
      <c r="A133" s="1346">
        <f>ROW()</f>
        <v>133</v>
      </c>
      <c r="B133" s="1350">
        <f t="shared" si="3"/>
        <v>121</v>
      </c>
      <c r="C133" s="1360" t="s">
        <v>1026</v>
      </c>
      <c r="D133" s="1352" t="s">
        <v>1154</v>
      </c>
      <c r="E133" s="1353"/>
      <c r="F133" s="1354"/>
      <c r="G133" s="1355"/>
      <c r="H133" s="1356" t="s">
        <v>70</v>
      </c>
      <c r="I133" s="1357">
        <v>1.68</v>
      </c>
      <c r="J133" s="1358">
        <f t="shared" si="2"/>
        <v>0</v>
      </c>
    </row>
    <row r="134" spans="1:10" s="1349" customFormat="1" ht="18.75">
      <c r="A134" s="1346">
        <f>ROW()</f>
        <v>134</v>
      </c>
      <c r="B134" s="1350">
        <f t="shared" si="3"/>
        <v>122</v>
      </c>
      <c r="C134" s="1360" t="s">
        <v>1026</v>
      </c>
      <c r="D134" s="1352" t="s">
        <v>1155</v>
      </c>
      <c r="E134" s="1353"/>
      <c r="F134" s="1354"/>
      <c r="G134" s="1355"/>
      <c r="H134" s="1356" t="s">
        <v>294</v>
      </c>
      <c r="I134" s="1357">
        <v>0.7</v>
      </c>
      <c r="J134" s="1358">
        <f t="shared" si="2"/>
        <v>0</v>
      </c>
    </row>
    <row r="135" spans="1:10" s="1349" customFormat="1" ht="18.75">
      <c r="A135" s="1346">
        <f>ROW()</f>
        <v>135</v>
      </c>
      <c r="B135" s="1350">
        <f t="shared" si="3"/>
        <v>123</v>
      </c>
      <c r="C135" s="1360" t="s">
        <v>1026</v>
      </c>
      <c r="D135" s="1352" t="s">
        <v>1156</v>
      </c>
      <c r="E135" s="1353"/>
      <c r="F135" s="1354"/>
      <c r="G135" s="1355"/>
      <c r="H135" s="1356" t="s">
        <v>294</v>
      </c>
      <c r="I135" s="1357">
        <v>0.49</v>
      </c>
      <c r="J135" s="1358">
        <f t="shared" si="2"/>
        <v>0</v>
      </c>
    </row>
    <row r="136" spans="1:10" s="1349" customFormat="1" ht="18.75">
      <c r="A136" s="1346">
        <f>ROW()</f>
        <v>136</v>
      </c>
      <c r="B136" s="1350">
        <f t="shared" si="3"/>
        <v>124</v>
      </c>
      <c r="C136" s="1360" t="s">
        <v>1026</v>
      </c>
      <c r="D136" s="1352" t="s">
        <v>1157</v>
      </c>
      <c r="E136" s="1353"/>
      <c r="F136" s="1354"/>
      <c r="G136" s="1355"/>
      <c r="H136" s="1356" t="s">
        <v>294</v>
      </c>
      <c r="I136" s="1357">
        <v>0.5</v>
      </c>
      <c r="J136" s="1358">
        <f t="shared" si="2"/>
        <v>0</v>
      </c>
    </row>
    <row r="137" spans="1:10" s="1349" customFormat="1" ht="18.75">
      <c r="A137" s="1346">
        <f>ROW()</f>
        <v>137</v>
      </c>
      <c r="B137" s="1350">
        <f t="shared" si="3"/>
        <v>125</v>
      </c>
      <c r="C137" s="1360" t="s">
        <v>1026</v>
      </c>
      <c r="D137" s="1352" t="s">
        <v>1158</v>
      </c>
      <c r="E137" s="1353"/>
      <c r="F137" s="1354"/>
      <c r="G137" s="1355"/>
      <c r="H137" s="1356" t="s">
        <v>294</v>
      </c>
      <c r="I137" s="1357">
        <v>1.37</v>
      </c>
      <c r="J137" s="1358">
        <f t="shared" si="2"/>
        <v>0</v>
      </c>
    </row>
    <row r="138" spans="1:10" s="1349" customFormat="1" ht="18.75">
      <c r="A138" s="1346">
        <f>ROW()</f>
        <v>138</v>
      </c>
      <c r="B138" s="1350">
        <f t="shared" si="3"/>
        <v>126</v>
      </c>
      <c r="C138" s="1360" t="s">
        <v>1026</v>
      </c>
      <c r="D138" s="1352" t="s">
        <v>1159</v>
      </c>
      <c r="E138" s="1353"/>
      <c r="F138" s="1354"/>
      <c r="G138" s="1355"/>
      <c r="H138" s="1356" t="s">
        <v>294</v>
      </c>
      <c r="I138" s="1357">
        <v>0.88</v>
      </c>
      <c r="J138" s="1358">
        <f t="shared" si="2"/>
        <v>0</v>
      </c>
    </row>
    <row r="139" spans="1:10" s="1349" customFormat="1" ht="18.75">
      <c r="A139" s="1346">
        <f>ROW()</f>
        <v>139</v>
      </c>
      <c r="B139" s="1350">
        <f t="shared" si="3"/>
        <v>127</v>
      </c>
      <c r="C139" s="1360" t="s">
        <v>1026</v>
      </c>
      <c r="D139" s="1352" t="s">
        <v>1160</v>
      </c>
      <c r="E139" s="1353"/>
      <c r="F139" s="1354"/>
      <c r="G139" s="1355"/>
      <c r="H139" s="1356" t="s">
        <v>70</v>
      </c>
      <c r="I139" s="1357">
        <v>1.3</v>
      </c>
      <c r="J139" s="1358">
        <f t="shared" si="2"/>
        <v>0</v>
      </c>
    </row>
    <row r="140" spans="1:10" s="1349" customFormat="1" ht="18.75">
      <c r="A140" s="1346">
        <f>ROW()</f>
        <v>140</v>
      </c>
      <c r="B140" s="1350">
        <f t="shared" si="3"/>
        <v>128</v>
      </c>
      <c r="C140" s="1360" t="s">
        <v>1026</v>
      </c>
      <c r="D140" s="1352" t="s">
        <v>1161</v>
      </c>
      <c r="E140" s="1353"/>
      <c r="F140" s="1354"/>
      <c r="G140" s="1355"/>
      <c r="H140" s="1356" t="s">
        <v>294</v>
      </c>
      <c r="I140" s="1357">
        <v>0.57999999999999996</v>
      </c>
      <c r="J140" s="1358">
        <f t="shared" si="2"/>
        <v>0</v>
      </c>
    </row>
    <row r="141" spans="1:10" s="1349" customFormat="1" ht="18.75">
      <c r="A141" s="1346">
        <f>ROW()</f>
        <v>141</v>
      </c>
      <c r="B141" s="1350">
        <f t="shared" si="3"/>
        <v>129</v>
      </c>
      <c r="C141" s="1360" t="s">
        <v>1026</v>
      </c>
      <c r="D141" s="1352" t="s">
        <v>1162</v>
      </c>
      <c r="E141" s="1353"/>
      <c r="F141" s="1354"/>
      <c r="G141" s="1355"/>
      <c r="H141" s="1356" t="s">
        <v>1163</v>
      </c>
      <c r="I141" s="1357">
        <v>0.02</v>
      </c>
      <c r="J141" s="1358">
        <f t="shared" ref="J141:J204" si="4">I141*G141</f>
        <v>0</v>
      </c>
    </row>
    <row r="142" spans="1:10" s="1349" customFormat="1" ht="18.75">
      <c r="A142" s="1346">
        <f>ROW()</f>
        <v>142</v>
      </c>
      <c r="B142" s="1350">
        <f t="shared" si="3"/>
        <v>130</v>
      </c>
      <c r="C142" s="1360" t="s">
        <v>1026</v>
      </c>
      <c r="D142" s="1352" t="s">
        <v>1164</v>
      </c>
      <c r="E142" s="1353"/>
      <c r="F142" s="1354"/>
      <c r="G142" s="1355"/>
      <c r="H142" s="1356" t="s">
        <v>1129</v>
      </c>
      <c r="I142" s="1357">
        <v>0.72</v>
      </c>
      <c r="J142" s="1358">
        <f t="shared" si="4"/>
        <v>0</v>
      </c>
    </row>
    <row r="143" spans="1:10" s="1349" customFormat="1" ht="18.75">
      <c r="A143" s="1346">
        <f>ROW()</f>
        <v>143</v>
      </c>
      <c r="B143" s="1350">
        <f t="shared" si="3"/>
        <v>131</v>
      </c>
      <c r="C143" s="1360" t="s">
        <v>1026</v>
      </c>
      <c r="D143" s="1352" t="s">
        <v>1165</v>
      </c>
      <c r="E143" s="1353"/>
      <c r="F143" s="1354"/>
      <c r="G143" s="1355"/>
      <c r="H143" s="1356" t="s">
        <v>70</v>
      </c>
      <c r="I143" s="1357">
        <v>8.51</v>
      </c>
      <c r="J143" s="1358">
        <f t="shared" si="4"/>
        <v>0</v>
      </c>
    </row>
    <row r="144" spans="1:10" s="1349" customFormat="1" ht="18.75">
      <c r="A144" s="1346">
        <f>ROW()</f>
        <v>144</v>
      </c>
      <c r="B144" s="1350">
        <f t="shared" ref="B144:B207" si="5">IF(C144="I","",IF(ISBLANK(D144),"",IF(ISTEXT(D144),LARGE(B140:B143,1)+1,0)))</f>
        <v>132</v>
      </c>
      <c r="C144" s="1360" t="s">
        <v>1026</v>
      </c>
      <c r="D144" s="1352" t="s">
        <v>1166</v>
      </c>
      <c r="E144" s="1353"/>
      <c r="F144" s="1354"/>
      <c r="G144" s="1355"/>
      <c r="H144" s="1356" t="s">
        <v>1129</v>
      </c>
      <c r="I144" s="1357">
        <v>1.46</v>
      </c>
      <c r="J144" s="1358">
        <f t="shared" si="4"/>
        <v>0</v>
      </c>
    </row>
    <row r="145" spans="1:10" s="1349" customFormat="1" ht="18.75">
      <c r="A145" s="1346">
        <f>ROW()</f>
        <v>145</v>
      </c>
      <c r="B145" s="1350">
        <f t="shared" si="5"/>
        <v>133</v>
      </c>
      <c r="C145" s="1360" t="s">
        <v>1026</v>
      </c>
      <c r="D145" s="1352" t="s">
        <v>1167</v>
      </c>
      <c r="E145" s="1353"/>
      <c r="F145" s="1354"/>
      <c r="G145" s="1355"/>
      <c r="H145" s="1356" t="s">
        <v>70</v>
      </c>
      <c r="I145" s="1357">
        <v>7.02</v>
      </c>
      <c r="J145" s="1358">
        <f t="shared" si="4"/>
        <v>0</v>
      </c>
    </row>
    <row r="146" spans="1:10" s="1349" customFormat="1" ht="18.75">
      <c r="A146" s="1346">
        <f>ROW()</f>
        <v>146</v>
      </c>
      <c r="B146" s="1350">
        <f t="shared" si="5"/>
        <v>134</v>
      </c>
      <c r="C146" s="1360" t="s">
        <v>1026</v>
      </c>
      <c r="D146" s="1352" t="s">
        <v>1168</v>
      </c>
      <c r="E146" s="1353"/>
      <c r="F146" s="1354"/>
      <c r="G146" s="1355"/>
      <c r="H146" s="1356" t="s">
        <v>1129</v>
      </c>
      <c r="I146" s="1357">
        <v>1.4</v>
      </c>
      <c r="J146" s="1358">
        <f t="shared" si="4"/>
        <v>0</v>
      </c>
    </row>
    <row r="147" spans="1:10" s="1349" customFormat="1" ht="18.75">
      <c r="A147" s="1346">
        <f>ROW()</f>
        <v>147</v>
      </c>
      <c r="B147" s="1350">
        <f t="shared" si="5"/>
        <v>135</v>
      </c>
      <c r="C147" s="1360" t="s">
        <v>1026</v>
      </c>
      <c r="D147" s="1352" t="s">
        <v>1169</v>
      </c>
      <c r="E147" s="1353"/>
      <c r="F147" s="1354"/>
      <c r="G147" s="1355"/>
      <c r="H147" s="1356" t="s">
        <v>70</v>
      </c>
      <c r="I147" s="1357">
        <v>2.81</v>
      </c>
      <c r="J147" s="1358">
        <f t="shared" si="4"/>
        <v>0</v>
      </c>
    </row>
    <row r="148" spans="1:10" s="1349" customFormat="1" ht="18.75">
      <c r="A148" s="1346">
        <f>ROW()</f>
        <v>148</v>
      </c>
      <c r="B148" s="1350">
        <f t="shared" si="5"/>
        <v>136</v>
      </c>
      <c r="C148" s="1360" t="s">
        <v>1026</v>
      </c>
      <c r="D148" s="1352" t="s">
        <v>1170</v>
      </c>
      <c r="E148" s="1353"/>
      <c r="F148" s="1354"/>
      <c r="G148" s="1355"/>
      <c r="H148" s="1356" t="s">
        <v>70</v>
      </c>
      <c r="I148" s="1357">
        <v>5.34</v>
      </c>
      <c r="J148" s="1358">
        <f t="shared" si="4"/>
        <v>0</v>
      </c>
    </row>
    <row r="149" spans="1:10" s="1349" customFormat="1" ht="18.75">
      <c r="A149" s="1346">
        <f>ROW()</f>
        <v>149</v>
      </c>
      <c r="B149" s="1350">
        <f t="shared" si="5"/>
        <v>137</v>
      </c>
      <c r="C149" s="1360" t="s">
        <v>1026</v>
      </c>
      <c r="D149" s="1352" t="s">
        <v>1171</v>
      </c>
      <c r="E149" s="1353"/>
      <c r="F149" s="1354"/>
      <c r="G149" s="1355"/>
      <c r="H149" s="1356" t="s">
        <v>70</v>
      </c>
      <c r="I149" s="1357">
        <v>6.43</v>
      </c>
      <c r="J149" s="1358">
        <f t="shared" si="4"/>
        <v>0</v>
      </c>
    </row>
    <row r="150" spans="1:10" s="1349" customFormat="1" ht="18.75">
      <c r="A150" s="1346">
        <f>ROW()</f>
        <v>150</v>
      </c>
      <c r="B150" s="1350">
        <f t="shared" si="5"/>
        <v>138</v>
      </c>
      <c r="C150" s="1360" t="s">
        <v>1026</v>
      </c>
      <c r="D150" s="1352" t="s">
        <v>210</v>
      </c>
      <c r="E150" s="1353"/>
      <c r="F150" s="1354"/>
      <c r="G150" s="1355"/>
      <c r="H150" s="1356" t="s">
        <v>294</v>
      </c>
      <c r="I150" s="1357">
        <v>1.89</v>
      </c>
      <c r="J150" s="1358">
        <f t="shared" si="4"/>
        <v>0</v>
      </c>
    </row>
    <row r="151" spans="1:10" s="1349" customFormat="1" ht="18.75">
      <c r="A151" s="1346">
        <f>ROW()</f>
        <v>151</v>
      </c>
      <c r="B151" s="1350">
        <f t="shared" si="5"/>
        <v>139</v>
      </c>
      <c r="C151" s="1360" t="s">
        <v>1026</v>
      </c>
      <c r="D151" s="1352" t="s">
        <v>1172</v>
      </c>
      <c r="E151" s="1353"/>
      <c r="F151" s="1354"/>
      <c r="G151" s="1355"/>
      <c r="H151" s="1356" t="s">
        <v>294</v>
      </c>
      <c r="I151" s="1357">
        <v>2.79</v>
      </c>
      <c r="J151" s="1358">
        <f t="shared" si="4"/>
        <v>0</v>
      </c>
    </row>
    <row r="152" spans="1:10" s="1349" customFormat="1" ht="18.75">
      <c r="A152" s="1346">
        <f>ROW()</f>
        <v>152</v>
      </c>
      <c r="B152" s="1350">
        <f t="shared" si="5"/>
        <v>140</v>
      </c>
      <c r="C152" s="1360" t="s">
        <v>1026</v>
      </c>
      <c r="D152" s="1352" t="s">
        <v>1173</v>
      </c>
      <c r="E152" s="1353"/>
      <c r="F152" s="1354"/>
      <c r="G152" s="1355"/>
      <c r="H152" s="1356" t="s">
        <v>294</v>
      </c>
      <c r="I152" s="1357">
        <v>1.32</v>
      </c>
      <c r="J152" s="1358">
        <f t="shared" si="4"/>
        <v>0</v>
      </c>
    </row>
    <row r="153" spans="1:10" s="1349" customFormat="1" ht="18.75">
      <c r="A153" s="1346">
        <f>ROW()</f>
        <v>153</v>
      </c>
      <c r="B153" s="1350">
        <f t="shared" si="5"/>
        <v>141</v>
      </c>
      <c r="C153" s="1360" t="s">
        <v>1026</v>
      </c>
      <c r="D153" s="1352" t="s">
        <v>233</v>
      </c>
      <c r="E153" s="1353"/>
      <c r="F153" s="1354"/>
      <c r="G153" s="1355"/>
      <c r="H153" s="1356" t="s">
        <v>294</v>
      </c>
      <c r="I153" s="1357">
        <v>4.4400000000000004</v>
      </c>
      <c r="J153" s="1358">
        <f t="shared" si="4"/>
        <v>0</v>
      </c>
    </row>
    <row r="154" spans="1:10" s="1349" customFormat="1" ht="18.75">
      <c r="A154" s="1346">
        <f>ROW()</f>
        <v>154</v>
      </c>
      <c r="B154" s="1350">
        <f t="shared" si="5"/>
        <v>142</v>
      </c>
      <c r="C154" s="1360" t="s">
        <v>1026</v>
      </c>
      <c r="D154" s="1352" t="s">
        <v>1174</v>
      </c>
      <c r="E154" s="1353"/>
      <c r="F154" s="1354"/>
      <c r="G154" s="1355"/>
      <c r="H154" s="1356" t="s">
        <v>294</v>
      </c>
      <c r="I154" s="1357">
        <v>4.24</v>
      </c>
      <c r="J154" s="1358">
        <f t="shared" si="4"/>
        <v>0</v>
      </c>
    </row>
    <row r="155" spans="1:10" s="1349" customFormat="1" ht="18.75">
      <c r="A155" s="1346">
        <f>ROW()</f>
        <v>155</v>
      </c>
      <c r="B155" s="1350">
        <f t="shared" si="5"/>
        <v>143</v>
      </c>
      <c r="C155" s="1360" t="s">
        <v>1026</v>
      </c>
      <c r="D155" s="1352" t="s">
        <v>1175</v>
      </c>
      <c r="E155" s="1353"/>
      <c r="F155" s="1354"/>
      <c r="G155" s="1355"/>
      <c r="H155" s="1356" t="s">
        <v>294</v>
      </c>
      <c r="I155" s="1357">
        <v>7.83</v>
      </c>
      <c r="J155" s="1358">
        <f t="shared" si="4"/>
        <v>0</v>
      </c>
    </row>
    <row r="156" spans="1:10" s="1349" customFormat="1" ht="18.75">
      <c r="A156" s="1346">
        <f>ROW()</f>
        <v>156</v>
      </c>
      <c r="B156" s="1350">
        <f t="shared" si="5"/>
        <v>144</v>
      </c>
      <c r="C156" s="1360" t="s">
        <v>1026</v>
      </c>
      <c r="D156" s="1352" t="s">
        <v>1176</v>
      </c>
      <c r="E156" s="1353"/>
      <c r="F156" s="1354"/>
      <c r="G156" s="1355"/>
      <c r="H156" s="1356" t="s">
        <v>294</v>
      </c>
      <c r="I156" s="1357">
        <v>1.46</v>
      </c>
      <c r="J156" s="1358">
        <f t="shared" si="4"/>
        <v>0</v>
      </c>
    </row>
    <row r="157" spans="1:10" s="1349" customFormat="1" ht="18.75">
      <c r="A157" s="1346">
        <f>ROW()</f>
        <v>157</v>
      </c>
      <c r="B157" s="1350">
        <f t="shared" si="5"/>
        <v>145</v>
      </c>
      <c r="C157" s="1360" t="s">
        <v>1026</v>
      </c>
      <c r="D157" s="1352" t="s">
        <v>1177</v>
      </c>
      <c r="E157" s="1353"/>
      <c r="F157" s="1354"/>
      <c r="G157" s="1355"/>
      <c r="H157" s="1356" t="s">
        <v>1129</v>
      </c>
      <c r="I157" s="1357">
        <v>0.46</v>
      </c>
      <c r="J157" s="1358">
        <f t="shared" si="4"/>
        <v>0</v>
      </c>
    </row>
    <row r="158" spans="1:10" s="1349" customFormat="1" ht="18.75">
      <c r="A158" s="1346">
        <f>ROW()</f>
        <v>158</v>
      </c>
      <c r="B158" s="1350">
        <f t="shared" si="5"/>
        <v>146</v>
      </c>
      <c r="C158" s="1360" t="s">
        <v>1026</v>
      </c>
      <c r="D158" s="1352" t="s">
        <v>1178</v>
      </c>
      <c r="E158" s="1353"/>
      <c r="F158" s="1354"/>
      <c r="G158" s="1355"/>
      <c r="H158" s="1356" t="s">
        <v>1129</v>
      </c>
      <c r="I158" s="1357">
        <v>1.19</v>
      </c>
      <c r="J158" s="1358">
        <f t="shared" si="4"/>
        <v>0</v>
      </c>
    </row>
    <row r="159" spans="1:10" s="1349" customFormat="1" ht="18.75">
      <c r="A159" s="1346">
        <f>ROW()</f>
        <v>159</v>
      </c>
      <c r="B159" s="1350">
        <f t="shared" si="5"/>
        <v>147</v>
      </c>
      <c r="C159" s="1360" t="s">
        <v>1026</v>
      </c>
      <c r="D159" s="1352" t="s">
        <v>1179</v>
      </c>
      <c r="E159" s="1353"/>
      <c r="F159" s="1354"/>
      <c r="G159" s="1355"/>
      <c r="H159" s="1356" t="s">
        <v>294</v>
      </c>
      <c r="I159" s="1357">
        <v>0.57999999999999996</v>
      </c>
      <c r="J159" s="1358">
        <f t="shared" si="4"/>
        <v>0</v>
      </c>
    </row>
    <row r="160" spans="1:10" s="1349" customFormat="1" ht="18.75">
      <c r="A160" s="1346">
        <f>ROW()</f>
        <v>160</v>
      </c>
      <c r="B160" s="1350">
        <f t="shared" si="5"/>
        <v>148</v>
      </c>
      <c r="C160" s="1360" t="s">
        <v>1026</v>
      </c>
      <c r="D160" s="1352" t="s">
        <v>1180</v>
      </c>
      <c r="E160" s="1353"/>
      <c r="F160" s="1354"/>
      <c r="G160" s="1355"/>
      <c r="H160" s="1356" t="s">
        <v>70</v>
      </c>
      <c r="I160" s="1357">
        <v>3.4</v>
      </c>
      <c r="J160" s="1358">
        <f t="shared" si="4"/>
        <v>0</v>
      </c>
    </row>
    <row r="161" spans="1:10" s="1349" customFormat="1" ht="18.75">
      <c r="A161" s="1346">
        <f>ROW()</f>
        <v>161</v>
      </c>
      <c r="B161" s="1350">
        <f t="shared" si="5"/>
        <v>149</v>
      </c>
      <c r="C161" s="1360" t="s">
        <v>1026</v>
      </c>
      <c r="D161" s="1352" t="s">
        <v>202</v>
      </c>
      <c r="E161" s="1353"/>
      <c r="F161" s="1354"/>
      <c r="G161" s="1355"/>
      <c r="H161" s="1356" t="s">
        <v>70</v>
      </c>
      <c r="I161" s="1357">
        <v>6.1</v>
      </c>
      <c r="J161" s="1358">
        <f t="shared" si="4"/>
        <v>0</v>
      </c>
    </row>
    <row r="162" spans="1:10" s="1349" customFormat="1" ht="18.75">
      <c r="A162" s="1346">
        <f>ROW()</f>
        <v>162</v>
      </c>
      <c r="B162" s="1350">
        <f t="shared" si="5"/>
        <v>150</v>
      </c>
      <c r="C162" s="1360" t="s">
        <v>1026</v>
      </c>
      <c r="D162" s="1352" t="s">
        <v>1181</v>
      </c>
      <c r="E162" s="1353"/>
      <c r="F162" s="1354"/>
      <c r="G162" s="1355"/>
      <c r="H162" s="1356" t="s">
        <v>70</v>
      </c>
      <c r="I162" s="1357">
        <v>1.55</v>
      </c>
      <c r="J162" s="1358">
        <f t="shared" si="4"/>
        <v>0</v>
      </c>
    </row>
    <row r="163" spans="1:10" s="1349" customFormat="1" ht="18.75">
      <c r="A163" s="1346">
        <f>ROW()</f>
        <v>163</v>
      </c>
      <c r="B163" s="1350">
        <f t="shared" si="5"/>
        <v>151</v>
      </c>
      <c r="C163" s="1360" t="s">
        <v>1026</v>
      </c>
      <c r="D163" s="1352" t="s">
        <v>1182</v>
      </c>
      <c r="E163" s="1353"/>
      <c r="F163" s="1354"/>
      <c r="G163" s="1355"/>
      <c r="H163" s="1356" t="s">
        <v>70</v>
      </c>
      <c r="I163" s="1357">
        <v>2.9</v>
      </c>
      <c r="J163" s="1358">
        <f t="shared" si="4"/>
        <v>0</v>
      </c>
    </row>
    <row r="164" spans="1:10" s="1349" customFormat="1" ht="18.75">
      <c r="A164" s="1346">
        <f>ROW()</f>
        <v>164</v>
      </c>
      <c r="B164" s="1350">
        <f t="shared" si="5"/>
        <v>152</v>
      </c>
      <c r="C164" s="1360" t="s">
        <v>1026</v>
      </c>
      <c r="D164" s="1352" t="s">
        <v>1183</v>
      </c>
      <c r="E164" s="1353"/>
      <c r="F164" s="1354"/>
      <c r="G164" s="1355"/>
      <c r="H164" s="1356" t="s">
        <v>70</v>
      </c>
      <c r="I164" s="1357">
        <v>1.59</v>
      </c>
      <c r="J164" s="1358">
        <f t="shared" si="4"/>
        <v>0</v>
      </c>
    </row>
    <row r="165" spans="1:10" s="1349" customFormat="1" ht="18.75">
      <c r="A165" s="1346">
        <f>ROW()</f>
        <v>165</v>
      </c>
      <c r="B165" s="1350">
        <f t="shared" si="5"/>
        <v>153</v>
      </c>
      <c r="C165" s="1360" t="s">
        <v>1026</v>
      </c>
      <c r="D165" s="1352" t="s">
        <v>1184</v>
      </c>
      <c r="E165" s="1353"/>
      <c r="F165" s="1354"/>
      <c r="G165" s="1355"/>
      <c r="H165" s="1356" t="s">
        <v>70</v>
      </c>
      <c r="I165" s="1357">
        <v>3.2</v>
      </c>
      <c r="J165" s="1358">
        <f t="shared" si="4"/>
        <v>0</v>
      </c>
    </row>
    <row r="166" spans="1:10" s="1349" customFormat="1" ht="18.75">
      <c r="A166" s="1346">
        <f>ROW()</f>
        <v>166</v>
      </c>
      <c r="B166" s="1350">
        <f t="shared" si="5"/>
        <v>154</v>
      </c>
      <c r="C166" s="1360" t="s">
        <v>1026</v>
      </c>
      <c r="D166" s="1352" t="s">
        <v>1185</v>
      </c>
      <c r="E166" s="1353"/>
      <c r="F166" s="1354"/>
      <c r="G166" s="1355"/>
      <c r="H166" s="1356" t="s">
        <v>70</v>
      </c>
      <c r="I166" s="1357">
        <v>1.08</v>
      </c>
      <c r="J166" s="1358">
        <f t="shared" si="4"/>
        <v>0</v>
      </c>
    </row>
    <row r="167" spans="1:10" s="1349" customFormat="1" ht="18.75">
      <c r="A167" s="1346">
        <f>ROW()</f>
        <v>167</v>
      </c>
      <c r="B167" s="1350">
        <f t="shared" si="5"/>
        <v>155</v>
      </c>
      <c r="C167" s="1360" t="s">
        <v>1026</v>
      </c>
      <c r="D167" s="1352" t="s">
        <v>298</v>
      </c>
      <c r="E167" s="1353"/>
      <c r="F167" s="1354"/>
      <c r="G167" s="1355"/>
      <c r="H167" s="1356" t="s">
        <v>70</v>
      </c>
      <c r="I167" s="1357">
        <v>7.68</v>
      </c>
      <c r="J167" s="1358">
        <f t="shared" si="4"/>
        <v>0</v>
      </c>
    </row>
    <row r="168" spans="1:10" s="1349" customFormat="1" ht="18.75">
      <c r="A168" s="1346">
        <f>ROW()</f>
        <v>168</v>
      </c>
      <c r="B168" s="1350">
        <f t="shared" si="5"/>
        <v>156</v>
      </c>
      <c r="C168" s="1360" t="s">
        <v>1026</v>
      </c>
      <c r="D168" s="1352" t="s">
        <v>1186</v>
      </c>
      <c r="E168" s="1353"/>
      <c r="F168" s="1354"/>
      <c r="G168" s="1355"/>
      <c r="H168" s="1356" t="s">
        <v>70</v>
      </c>
      <c r="I168" s="1357">
        <v>157.19</v>
      </c>
      <c r="J168" s="1358">
        <f t="shared" si="4"/>
        <v>0</v>
      </c>
    </row>
    <row r="169" spans="1:10" s="1349" customFormat="1" ht="18.75">
      <c r="A169" s="1346">
        <f>ROW()</f>
        <v>169</v>
      </c>
      <c r="B169" s="1350">
        <f t="shared" si="5"/>
        <v>157</v>
      </c>
      <c r="C169" s="1360" t="s">
        <v>1026</v>
      </c>
      <c r="D169" s="1352" t="s">
        <v>1187</v>
      </c>
      <c r="E169" s="1353"/>
      <c r="F169" s="1354"/>
      <c r="G169" s="1355"/>
      <c r="H169" s="1356" t="s">
        <v>70</v>
      </c>
      <c r="I169" s="1357">
        <v>1.51</v>
      </c>
      <c r="J169" s="1358">
        <f t="shared" si="4"/>
        <v>0</v>
      </c>
    </row>
    <row r="170" spans="1:10" s="1349" customFormat="1" ht="18.75">
      <c r="A170" s="1346">
        <f>ROW()</f>
        <v>170</v>
      </c>
      <c r="B170" s="1350">
        <f t="shared" si="5"/>
        <v>158</v>
      </c>
      <c r="C170" s="1360" t="s">
        <v>1026</v>
      </c>
      <c r="D170" s="1352" t="s">
        <v>1188</v>
      </c>
      <c r="E170" s="1353"/>
      <c r="F170" s="1354"/>
      <c r="G170" s="1355"/>
      <c r="H170" s="1356" t="s">
        <v>70</v>
      </c>
      <c r="I170" s="1357">
        <v>3.78</v>
      </c>
      <c r="J170" s="1358">
        <f t="shared" si="4"/>
        <v>0</v>
      </c>
    </row>
    <row r="171" spans="1:10" s="1349" customFormat="1" ht="18.75">
      <c r="A171" s="1346">
        <f>ROW()</f>
        <v>171</v>
      </c>
      <c r="B171" s="1350">
        <f t="shared" si="5"/>
        <v>159</v>
      </c>
      <c r="C171" s="1360" t="s">
        <v>1026</v>
      </c>
      <c r="D171" s="1352" t="s">
        <v>1189</v>
      </c>
      <c r="E171" s="1353"/>
      <c r="F171" s="1354"/>
      <c r="G171" s="1355"/>
      <c r="H171" s="1356" t="s">
        <v>70</v>
      </c>
      <c r="I171" s="1357">
        <v>2.82</v>
      </c>
      <c r="J171" s="1358">
        <f t="shared" si="4"/>
        <v>0</v>
      </c>
    </row>
    <row r="172" spans="1:10" s="1349" customFormat="1" ht="18.75">
      <c r="A172" s="1346">
        <f>ROW()</f>
        <v>172</v>
      </c>
      <c r="B172" s="1350">
        <f t="shared" si="5"/>
        <v>160</v>
      </c>
      <c r="C172" s="1360" t="s">
        <v>1026</v>
      </c>
      <c r="D172" s="1352" t="s">
        <v>1190</v>
      </c>
      <c r="E172" s="1353"/>
      <c r="F172" s="1354"/>
      <c r="G172" s="1355"/>
      <c r="H172" s="1356" t="s">
        <v>1129</v>
      </c>
      <c r="I172" s="1357">
        <v>1.3</v>
      </c>
      <c r="J172" s="1358">
        <f t="shared" si="4"/>
        <v>0</v>
      </c>
    </row>
    <row r="173" spans="1:10" s="1349" customFormat="1" ht="18.75">
      <c r="A173" s="1346">
        <f>ROW()</f>
        <v>173</v>
      </c>
      <c r="B173" s="1350">
        <f t="shared" si="5"/>
        <v>161</v>
      </c>
      <c r="C173" s="1360" t="s">
        <v>1026</v>
      </c>
      <c r="D173" s="1352" t="s">
        <v>1191</v>
      </c>
      <c r="E173" s="1353"/>
      <c r="F173" s="1354"/>
      <c r="G173" s="1355"/>
      <c r="H173" s="1356" t="s">
        <v>1192</v>
      </c>
      <c r="I173" s="1357">
        <v>0.27</v>
      </c>
      <c r="J173" s="1358">
        <f t="shared" si="4"/>
        <v>0</v>
      </c>
    </row>
    <row r="174" spans="1:10" s="1349" customFormat="1" ht="18.75">
      <c r="A174" s="1346">
        <f>ROW()</f>
        <v>174</v>
      </c>
      <c r="B174" s="1350">
        <f t="shared" si="5"/>
        <v>162</v>
      </c>
      <c r="C174" s="1360" t="s">
        <v>1026</v>
      </c>
      <c r="D174" s="1352" t="s">
        <v>1193</v>
      </c>
      <c r="E174" s="1353"/>
      <c r="F174" s="1354"/>
      <c r="G174" s="1355"/>
      <c r="H174" s="1356" t="s">
        <v>70</v>
      </c>
      <c r="I174" s="1357">
        <v>6.59</v>
      </c>
      <c r="J174" s="1358">
        <f t="shared" si="4"/>
        <v>0</v>
      </c>
    </row>
    <row r="175" spans="1:10" s="1349" customFormat="1" ht="18.75">
      <c r="A175" s="1346">
        <f>ROW()</f>
        <v>175</v>
      </c>
      <c r="B175" s="1350">
        <f t="shared" si="5"/>
        <v>163</v>
      </c>
      <c r="C175" s="1360" t="s">
        <v>1026</v>
      </c>
      <c r="D175" s="1352" t="s">
        <v>1194</v>
      </c>
      <c r="E175" s="1353"/>
      <c r="F175" s="1354"/>
      <c r="G175" s="1355"/>
      <c r="H175" s="1356" t="s">
        <v>70</v>
      </c>
      <c r="I175" s="1357">
        <v>7.32</v>
      </c>
      <c r="J175" s="1358">
        <f t="shared" si="4"/>
        <v>0</v>
      </c>
    </row>
    <row r="176" spans="1:10" s="1349" customFormat="1" ht="18.75">
      <c r="A176" s="1346">
        <f>ROW()</f>
        <v>176</v>
      </c>
      <c r="B176" s="1350">
        <f t="shared" si="5"/>
        <v>164</v>
      </c>
      <c r="C176" s="1360" t="s">
        <v>1026</v>
      </c>
      <c r="D176" s="1352" t="s">
        <v>1195</v>
      </c>
      <c r="E176" s="1353"/>
      <c r="F176" s="1354"/>
      <c r="G176" s="1355"/>
      <c r="H176" s="1356" t="s">
        <v>70</v>
      </c>
      <c r="I176" s="1357">
        <v>0.95</v>
      </c>
      <c r="J176" s="1358">
        <f t="shared" si="4"/>
        <v>0</v>
      </c>
    </row>
    <row r="177" spans="1:10" s="1349" customFormat="1" ht="18.75">
      <c r="A177" s="1346">
        <f>ROW()</f>
        <v>177</v>
      </c>
      <c r="B177" s="1350">
        <f t="shared" si="5"/>
        <v>165</v>
      </c>
      <c r="C177" s="1360" t="s">
        <v>1026</v>
      </c>
      <c r="D177" s="1352" t="s">
        <v>1196</v>
      </c>
      <c r="E177" s="1353"/>
      <c r="F177" s="1354"/>
      <c r="G177" s="1355"/>
      <c r="H177" s="1356" t="s">
        <v>70</v>
      </c>
      <c r="I177" s="1357">
        <v>4.7</v>
      </c>
      <c r="J177" s="1358">
        <f t="shared" si="4"/>
        <v>0</v>
      </c>
    </row>
    <row r="178" spans="1:10" s="1349" customFormat="1" ht="18.75">
      <c r="A178" s="1346">
        <f>ROW()</f>
        <v>178</v>
      </c>
      <c r="B178" s="1350">
        <f t="shared" si="5"/>
        <v>166</v>
      </c>
      <c r="C178" s="1360" t="s">
        <v>1026</v>
      </c>
      <c r="D178" s="1352" t="s">
        <v>1197</v>
      </c>
      <c r="E178" s="1353"/>
      <c r="F178" s="1354"/>
      <c r="G178" s="1355"/>
      <c r="H178" s="1356" t="s">
        <v>1033</v>
      </c>
      <c r="I178" s="1357">
        <v>0.1</v>
      </c>
      <c r="J178" s="1358">
        <f t="shared" si="4"/>
        <v>0</v>
      </c>
    </row>
    <row r="179" spans="1:10" s="1349" customFormat="1" ht="18.75">
      <c r="A179" s="1346">
        <f>ROW()</f>
        <v>179</v>
      </c>
      <c r="B179" s="1350">
        <f t="shared" si="5"/>
        <v>167</v>
      </c>
      <c r="C179" s="1360" t="s">
        <v>1026</v>
      </c>
      <c r="D179" s="1352" t="s">
        <v>1198</v>
      </c>
      <c r="E179" s="1353"/>
      <c r="F179" s="1354"/>
      <c r="G179" s="1355"/>
      <c r="H179" s="1356" t="s">
        <v>1199</v>
      </c>
      <c r="I179" s="1357">
        <v>1.68</v>
      </c>
      <c r="J179" s="1358">
        <f t="shared" si="4"/>
        <v>0</v>
      </c>
    </row>
    <row r="180" spans="1:10" s="1349" customFormat="1" ht="18.75">
      <c r="A180" s="1346">
        <f>ROW()</f>
        <v>180</v>
      </c>
      <c r="B180" s="1350">
        <f t="shared" si="5"/>
        <v>168</v>
      </c>
      <c r="C180" s="1360" t="s">
        <v>1026</v>
      </c>
      <c r="D180" s="1352" t="s">
        <v>1200</v>
      </c>
      <c r="E180" s="1353"/>
      <c r="F180" s="1354"/>
      <c r="G180" s="1355"/>
      <c r="H180" s="1356" t="s">
        <v>1199</v>
      </c>
      <c r="I180" s="1357">
        <v>4.0999999999999996</v>
      </c>
      <c r="J180" s="1358">
        <f t="shared" si="4"/>
        <v>0</v>
      </c>
    </row>
    <row r="181" spans="1:10" s="1349" customFormat="1" ht="18.75">
      <c r="A181" s="1346">
        <f>ROW()</f>
        <v>181</v>
      </c>
      <c r="B181" s="1350">
        <f t="shared" si="5"/>
        <v>169</v>
      </c>
      <c r="C181" s="1360" t="s">
        <v>1026</v>
      </c>
      <c r="D181" s="1352" t="s">
        <v>1201</v>
      </c>
      <c r="E181" s="1353"/>
      <c r="F181" s="1354"/>
      <c r="G181" s="1355"/>
      <c r="H181" s="1356" t="s">
        <v>1199</v>
      </c>
      <c r="I181" s="1357">
        <v>0.95</v>
      </c>
      <c r="J181" s="1358">
        <f t="shared" si="4"/>
        <v>0</v>
      </c>
    </row>
    <row r="182" spans="1:10" s="1349" customFormat="1" ht="18.75">
      <c r="A182" s="1346">
        <f>ROW()</f>
        <v>182</v>
      </c>
      <c r="B182" s="1350">
        <f t="shared" si="5"/>
        <v>170</v>
      </c>
      <c r="C182" s="1360" t="s">
        <v>1026</v>
      </c>
      <c r="D182" s="1352" t="s">
        <v>1202</v>
      </c>
      <c r="E182" s="1353"/>
      <c r="F182" s="1354"/>
      <c r="G182" s="1355"/>
      <c r="H182" s="1356" t="s">
        <v>70</v>
      </c>
      <c r="I182" s="1357">
        <v>1.74</v>
      </c>
      <c r="J182" s="1358">
        <f t="shared" si="4"/>
        <v>0</v>
      </c>
    </row>
    <row r="183" spans="1:10" s="1349" customFormat="1" ht="18.75">
      <c r="A183" s="1346">
        <f>ROW()</f>
        <v>183</v>
      </c>
      <c r="B183" s="1350">
        <f t="shared" si="5"/>
        <v>171</v>
      </c>
      <c r="C183" s="1360" t="s">
        <v>1026</v>
      </c>
      <c r="D183" s="1352" t="s">
        <v>1203</v>
      </c>
      <c r="E183" s="1353"/>
      <c r="F183" s="1354"/>
      <c r="G183" s="1355"/>
      <c r="H183" s="1356" t="s">
        <v>70</v>
      </c>
      <c r="I183" s="1357">
        <v>1.98</v>
      </c>
      <c r="J183" s="1358">
        <f t="shared" si="4"/>
        <v>0</v>
      </c>
    </row>
    <row r="184" spans="1:10" s="1349" customFormat="1" ht="18.75">
      <c r="A184" s="1346">
        <f>ROW()</f>
        <v>184</v>
      </c>
      <c r="B184" s="1350">
        <f t="shared" si="5"/>
        <v>172</v>
      </c>
      <c r="C184" s="1360" t="s">
        <v>1026</v>
      </c>
      <c r="D184" s="1352" t="s">
        <v>1204</v>
      </c>
      <c r="E184" s="1353"/>
      <c r="F184" s="1354"/>
      <c r="G184" s="1355"/>
      <c r="H184" s="1356" t="s">
        <v>70</v>
      </c>
      <c r="I184" s="1357">
        <v>1.66</v>
      </c>
      <c r="J184" s="1358">
        <f t="shared" si="4"/>
        <v>0</v>
      </c>
    </row>
    <row r="185" spans="1:10" s="1349" customFormat="1" ht="18.75">
      <c r="A185" s="1346">
        <f>ROW()</f>
        <v>185</v>
      </c>
      <c r="B185" s="1350">
        <f t="shared" si="5"/>
        <v>173</v>
      </c>
      <c r="C185" s="1360" t="s">
        <v>1026</v>
      </c>
      <c r="D185" s="1352" t="s">
        <v>1205</v>
      </c>
      <c r="E185" s="1353"/>
      <c r="F185" s="1354"/>
      <c r="G185" s="1355"/>
      <c r="H185" s="1356" t="s">
        <v>70</v>
      </c>
      <c r="I185" s="1357">
        <v>1.75</v>
      </c>
      <c r="J185" s="1358">
        <f t="shared" si="4"/>
        <v>0</v>
      </c>
    </row>
    <row r="186" spans="1:10" s="1349" customFormat="1" ht="18.75">
      <c r="A186" s="1346">
        <f>ROW()</f>
        <v>186</v>
      </c>
      <c r="B186" s="1350">
        <f t="shared" si="5"/>
        <v>174</v>
      </c>
      <c r="C186" s="1360" t="s">
        <v>1026</v>
      </c>
      <c r="D186" s="1352" t="s">
        <v>1072</v>
      </c>
      <c r="E186" s="1353"/>
      <c r="F186" s="1354"/>
      <c r="G186" s="1355"/>
      <c r="H186" s="1356" t="s">
        <v>1206</v>
      </c>
      <c r="I186" s="1357">
        <v>5.17</v>
      </c>
      <c r="J186" s="1358">
        <f t="shared" si="4"/>
        <v>0</v>
      </c>
    </row>
    <row r="187" spans="1:10" s="1349" customFormat="1" ht="18.75">
      <c r="A187" s="1346">
        <f>ROW()</f>
        <v>187</v>
      </c>
      <c r="B187" s="1350">
        <f t="shared" si="5"/>
        <v>175</v>
      </c>
      <c r="C187" s="1360" t="s">
        <v>1026</v>
      </c>
      <c r="D187" s="1352" t="s">
        <v>1207</v>
      </c>
      <c r="E187" s="1353"/>
      <c r="F187" s="1354"/>
      <c r="G187" s="1355"/>
      <c r="H187" s="1356" t="s">
        <v>1066</v>
      </c>
      <c r="I187" s="1357">
        <v>1.75</v>
      </c>
      <c r="J187" s="1358">
        <f t="shared" si="4"/>
        <v>0</v>
      </c>
    </row>
    <row r="188" spans="1:10" s="1349" customFormat="1" ht="18.75">
      <c r="A188" s="1346">
        <f>ROW()</f>
        <v>188</v>
      </c>
      <c r="B188" s="1350">
        <f t="shared" si="5"/>
        <v>176</v>
      </c>
      <c r="C188" s="1360" t="s">
        <v>1026</v>
      </c>
      <c r="D188" s="1352" t="s">
        <v>1208</v>
      </c>
      <c r="E188" s="1353"/>
      <c r="F188" s="1354"/>
      <c r="G188" s="1355"/>
      <c r="H188" s="1356" t="s">
        <v>1066</v>
      </c>
      <c r="I188" s="1357">
        <v>1.28</v>
      </c>
      <c r="J188" s="1358">
        <f t="shared" si="4"/>
        <v>0</v>
      </c>
    </row>
    <row r="189" spans="1:10" s="1349" customFormat="1" ht="18.75">
      <c r="A189" s="1346">
        <f>ROW()</f>
        <v>189</v>
      </c>
      <c r="B189" s="1350">
        <f t="shared" si="5"/>
        <v>177</v>
      </c>
      <c r="C189" s="1360" t="s">
        <v>1026</v>
      </c>
      <c r="D189" s="1352" t="s">
        <v>1209</v>
      </c>
      <c r="E189" s="1353"/>
      <c r="F189" s="1354"/>
      <c r="G189" s="1355"/>
      <c r="H189" s="1356" t="s">
        <v>1066</v>
      </c>
      <c r="I189" s="1357">
        <v>0.72</v>
      </c>
      <c r="J189" s="1358">
        <f t="shared" si="4"/>
        <v>0</v>
      </c>
    </row>
    <row r="190" spans="1:10" s="1349" customFormat="1" ht="18.75">
      <c r="A190" s="1346">
        <f>ROW()</f>
        <v>190</v>
      </c>
      <c r="B190" s="1350">
        <f t="shared" si="5"/>
        <v>178</v>
      </c>
      <c r="C190" s="1360" t="s">
        <v>1026</v>
      </c>
      <c r="D190" s="1352" t="s">
        <v>1210</v>
      </c>
      <c r="E190" s="1353"/>
      <c r="F190" s="1354"/>
      <c r="G190" s="1355"/>
      <c r="H190" s="1356" t="s">
        <v>294</v>
      </c>
      <c r="I190" s="1357">
        <v>0</v>
      </c>
      <c r="J190" s="1358">
        <f t="shared" si="4"/>
        <v>0</v>
      </c>
    </row>
    <row r="191" spans="1:10" s="1349" customFormat="1" ht="18.75">
      <c r="A191" s="1346">
        <f>ROW()</f>
        <v>191</v>
      </c>
      <c r="B191" s="1350">
        <f t="shared" si="5"/>
        <v>179</v>
      </c>
      <c r="C191" s="1360" t="s">
        <v>1026</v>
      </c>
      <c r="D191" s="1352" t="s">
        <v>1211</v>
      </c>
      <c r="E191" s="1353"/>
      <c r="F191" s="1354"/>
      <c r="G191" s="1355"/>
      <c r="H191" s="1356" t="s">
        <v>70</v>
      </c>
      <c r="I191" s="1357">
        <v>10.210000000000001</v>
      </c>
      <c r="J191" s="1358">
        <f t="shared" si="4"/>
        <v>0</v>
      </c>
    </row>
    <row r="192" spans="1:10" s="1349" customFormat="1" ht="18.75">
      <c r="A192" s="1346">
        <f>ROW()</f>
        <v>192</v>
      </c>
      <c r="B192" s="1350">
        <f t="shared" si="5"/>
        <v>180</v>
      </c>
      <c r="C192" s="1360" t="s">
        <v>1026</v>
      </c>
      <c r="D192" s="1352" t="s">
        <v>1212</v>
      </c>
      <c r="E192" s="1353"/>
      <c r="F192" s="1354"/>
      <c r="G192" s="1355"/>
      <c r="H192" s="1356" t="s">
        <v>1213</v>
      </c>
      <c r="I192" s="1357">
        <v>0.75</v>
      </c>
      <c r="J192" s="1358">
        <f t="shared" si="4"/>
        <v>0</v>
      </c>
    </row>
    <row r="193" spans="1:10" s="1349" customFormat="1" ht="18.75">
      <c r="A193" s="1346">
        <f>ROW()</f>
        <v>193</v>
      </c>
      <c r="B193" s="1350">
        <f t="shared" si="5"/>
        <v>181</v>
      </c>
      <c r="C193" s="1360" t="s">
        <v>1026</v>
      </c>
      <c r="D193" s="1352" t="s">
        <v>1214</v>
      </c>
      <c r="E193" s="1353"/>
      <c r="F193" s="1354"/>
      <c r="G193" s="1355"/>
      <c r="H193" s="1356" t="s">
        <v>70</v>
      </c>
      <c r="I193" s="1357">
        <v>5.17</v>
      </c>
      <c r="J193" s="1358">
        <f t="shared" si="4"/>
        <v>0</v>
      </c>
    </row>
    <row r="194" spans="1:10" s="1349" customFormat="1" ht="18.75">
      <c r="A194" s="1346">
        <f>ROW()</f>
        <v>194</v>
      </c>
      <c r="B194" s="1350">
        <f t="shared" si="5"/>
        <v>182</v>
      </c>
      <c r="C194" s="1360" t="s">
        <v>1026</v>
      </c>
      <c r="D194" s="1352" t="s">
        <v>1215</v>
      </c>
      <c r="E194" s="1353"/>
      <c r="F194" s="1354"/>
      <c r="G194" s="1355"/>
      <c r="H194" s="1356" t="s">
        <v>1216</v>
      </c>
      <c r="I194" s="1357">
        <v>1.84</v>
      </c>
      <c r="J194" s="1358">
        <f t="shared" si="4"/>
        <v>0</v>
      </c>
    </row>
    <row r="195" spans="1:10" s="1349" customFormat="1" ht="18.75">
      <c r="A195" s="1346">
        <f>ROW()</f>
        <v>195</v>
      </c>
      <c r="B195" s="1350">
        <f t="shared" si="5"/>
        <v>183</v>
      </c>
      <c r="C195" s="1360" t="s">
        <v>1026</v>
      </c>
      <c r="D195" s="1352" t="s">
        <v>1217</v>
      </c>
      <c r="E195" s="1353"/>
      <c r="F195" s="1354"/>
      <c r="G195" s="1355"/>
      <c r="H195" s="1356" t="s">
        <v>70</v>
      </c>
      <c r="I195" s="1357">
        <v>0.91</v>
      </c>
      <c r="J195" s="1358">
        <f t="shared" si="4"/>
        <v>0</v>
      </c>
    </row>
    <row r="196" spans="1:10" s="1349" customFormat="1" ht="18.75">
      <c r="A196" s="1346">
        <f>ROW()</f>
        <v>196</v>
      </c>
      <c r="B196" s="1350">
        <f t="shared" si="5"/>
        <v>184</v>
      </c>
      <c r="C196" s="1360" t="s">
        <v>1026</v>
      </c>
      <c r="D196" s="1352" t="s">
        <v>1218</v>
      </c>
      <c r="E196" s="1353"/>
      <c r="F196" s="1354"/>
      <c r="G196" s="1355"/>
      <c r="H196" s="1356" t="s">
        <v>70</v>
      </c>
      <c r="I196" s="1357">
        <v>6.17</v>
      </c>
      <c r="J196" s="1358">
        <f t="shared" si="4"/>
        <v>0</v>
      </c>
    </row>
    <row r="197" spans="1:10" s="1349" customFormat="1" ht="18.75">
      <c r="A197" s="1346">
        <f>ROW()</f>
        <v>197</v>
      </c>
      <c r="B197" s="1350">
        <f t="shared" si="5"/>
        <v>185</v>
      </c>
      <c r="C197" s="1360" t="s">
        <v>1026</v>
      </c>
      <c r="D197" s="1352" t="s">
        <v>1219</v>
      </c>
      <c r="E197" s="1353"/>
      <c r="F197" s="1354"/>
      <c r="G197" s="1355"/>
      <c r="H197" s="1356" t="s">
        <v>70</v>
      </c>
      <c r="I197" s="1357">
        <v>8.3800000000000008</v>
      </c>
      <c r="J197" s="1358">
        <f t="shared" si="4"/>
        <v>0</v>
      </c>
    </row>
    <row r="198" spans="1:10" s="1349" customFormat="1" ht="18.75">
      <c r="A198" s="1346">
        <f>ROW()</f>
        <v>198</v>
      </c>
      <c r="B198" s="1350">
        <f t="shared" si="5"/>
        <v>186</v>
      </c>
      <c r="C198" s="1360" t="s">
        <v>1026</v>
      </c>
      <c r="D198" s="1352" t="s">
        <v>1220</v>
      </c>
      <c r="E198" s="1353"/>
      <c r="F198" s="1354"/>
      <c r="G198" s="1355"/>
      <c r="H198" s="1356" t="s">
        <v>70</v>
      </c>
      <c r="I198" s="1357">
        <v>6.08</v>
      </c>
      <c r="J198" s="1358">
        <f t="shared" si="4"/>
        <v>0</v>
      </c>
    </row>
    <row r="199" spans="1:10" s="1349" customFormat="1" ht="18.75">
      <c r="A199" s="1346">
        <f>ROW()</f>
        <v>199</v>
      </c>
      <c r="B199" s="1350">
        <f t="shared" si="5"/>
        <v>187</v>
      </c>
      <c r="C199" s="1360" t="s">
        <v>1026</v>
      </c>
      <c r="D199" s="1352" t="s">
        <v>1221</v>
      </c>
      <c r="E199" s="1353"/>
      <c r="F199" s="1354"/>
      <c r="G199" s="1355"/>
      <c r="H199" s="1356" t="s">
        <v>1222</v>
      </c>
      <c r="I199" s="1357">
        <v>2.13</v>
      </c>
      <c r="J199" s="1358">
        <f t="shared" si="4"/>
        <v>0</v>
      </c>
    </row>
    <row r="200" spans="1:10" s="1349" customFormat="1" ht="18.75">
      <c r="A200" s="1346">
        <f>ROW()</f>
        <v>200</v>
      </c>
      <c r="B200" s="1350">
        <f t="shared" si="5"/>
        <v>188</v>
      </c>
      <c r="C200" s="1360" t="s">
        <v>1026</v>
      </c>
      <c r="D200" s="1352" t="s">
        <v>1223</v>
      </c>
      <c r="E200" s="1353"/>
      <c r="F200" s="1354"/>
      <c r="G200" s="1355"/>
      <c r="H200" s="1356" t="s">
        <v>1224</v>
      </c>
      <c r="I200" s="1357">
        <v>0.76</v>
      </c>
      <c r="J200" s="1358">
        <f t="shared" si="4"/>
        <v>0</v>
      </c>
    </row>
    <row r="201" spans="1:10" s="1349" customFormat="1" ht="18.75">
      <c r="A201" s="1346">
        <f>ROW()</f>
        <v>201</v>
      </c>
      <c r="B201" s="1350">
        <f t="shared" si="5"/>
        <v>189</v>
      </c>
      <c r="C201" s="1360" t="s">
        <v>1026</v>
      </c>
      <c r="D201" s="1352" t="s">
        <v>1225</v>
      </c>
      <c r="E201" s="1353"/>
      <c r="F201" s="1354"/>
      <c r="G201" s="1355"/>
      <c r="H201" s="1356" t="s">
        <v>70</v>
      </c>
      <c r="I201" s="1357">
        <v>1.34</v>
      </c>
      <c r="J201" s="1358">
        <f t="shared" si="4"/>
        <v>0</v>
      </c>
    </row>
    <row r="202" spans="1:10" s="1349" customFormat="1" ht="18.75">
      <c r="A202" s="1346">
        <f>ROW()</f>
        <v>202</v>
      </c>
      <c r="B202" s="1350">
        <f t="shared" si="5"/>
        <v>190</v>
      </c>
      <c r="C202" s="1360" t="s">
        <v>1026</v>
      </c>
      <c r="D202" s="1352" t="s">
        <v>1226</v>
      </c>
      <c r="E202" s="1353"/>
      <c r="F202" s="1354"/>
      <c r="G202" s="1355"/>
      <c r="H202" s="1356" t="s">
        <v>70</v>
      </c>
      <c r="I202" s="1357">
        <v>2.9</v>
      </c>
      <c r="J202" s="1358">
        <f t="shared" si="4"/>
        <v>0</v>
      </c>
    </row>
    <row r="203" spans="1:10" s="1349" customFormat="1" ht="18.75">
      <c r="A203" s="1346">
        <f>ROW()</f>
        <v>203</v>
      </c>
      <c r="B203" s="1350">
        <f t="shared" si="5"/>
        <v>191</v>
      </c>
      <c r="C203" s="1360" t="s">
        <v>1026</v>
      </c>
      <c r="D203" s="1352" t="s">
        <v>1227</v>
      </c>
      <c r="E203" s="1353"/>
      <c r="F203" s="1354"/>
      <c r="G203" s="1355"/>
      <c r="H203" s="1356" t="s">
        <v>1129</v>
      </c>
      <c r="I203" s="1357">
        <v>1.89</v>
      </c>
      <c r="J203" s="1358">
        <f t="shared" si="4"/>
        <v>0</v>
      </c>
    </row>
    <row r="204" spans="1:10" s="1349" customFormat="1" ht="18.75">
      <c r="A204" s="1346">
        <f>ROW()</f>
        <v>204</v>
      </c>
      <c r="B204" s="1350">
        <f t="shared" si="5"/>
        <v>192</v>
      </c>
      <c r="C204" s="1360" t="s">
        <v>1026</v>
      </c>
      <c r="D204" s="1352" t="s">
        <v>1228</v>
      </c>
      <c r="E204" s="1353"/>
      <c r="F204" s="1354"/>
      <c r="G204" s="1355"/>
      <c r="H204" s="1356" t="s">
        <v>70</v>
      </c>
      <c r="I204" s="1357">
        <v>2.99</v>
      </c>
      <c r="J204" s="1358">
        <f t="shared" si="4"/>
        <v>0</v>
      </c>
    </row>
    <row r="205" spans="1:10" s="1349" customFormat="1" ht="18.75">
      <c r="A205" s="1346">
        <f>ROW()</f>
        <v>205</v>
      </c>
      <c r="B205" s="1350">
        <f t="shared" si="5"/>
        <v>193</v>
      </c>
      <c r="C205" s="1360" t="s">
        <v>1026</v>
      </c>
      <c r="D205" s="1352" t="s">
        <v>1229</v>
      </c>
      <c r="E205" s="1353"/>
      <c r="F205" s="1354"/>
      <c r="G205" s="1355"/>
      <c r="H205" s="1356" t="s">
        <v>70</v>
      </c>
      <c r="I205" s="1357">
        <v>3.2</v>
      </c>
      <c r="J205" s="1358">
        <f t="shared" ref="J205:J268" si="6">I205*G205</f>
        <v>0</v>
      </c>
    </row>
    <row r="206" spans="1:10" s="1349" customFormat="1" ht="18.75">
      <c r="A206" s="1346">
        <f>ROW()</f>
        <v>206</v>
      </c>
      <c r="B206" s="1350">
        <f t="shared" si="5"/>
        <v>194</v>
      </c>
      <c r="C206" s="1360" t="s">
        <v>1026</v>
      </c>
      <c r="D206" s="1352" t="s">
        <v>1230</v>
      </c>
      <c r="E206" s="1353"/>
      <c r="F206" s="1354"/>
      <c r="G206" s="1355"/>
      <c r="H206" s="1356" t="s">
        <v>70</v>
      </c>
      <c r="I206" s="1357">
        <v>3.03</v>
      </c>
      <c r="J206" s="1358">
        <f t="shared" si="6"/>
        <v>0</v>
      </c>
    </row>
    <row r="207" spans="1:10" s="1349" customFormat="1" ht="18.75">
      <c r="A207" s="1346">
        <f>ROW()</f>
        <v>207</v>
      </c>
      <c r="B207" s="1350">
        <f t="shared" si="5"/>
        <v>195</v>
      </c>
      <c r="C207" s="1360" t="s">
        <v>1026</v>
      </c>
      <c r="D207" s="1352" t="s">
        <v>1231</v>
      </c>
      <c r="E207" s="1353"/>
      <c r="F207" s="1354"/>
      <c r="G207" s="1355"/>
      <c r="H207" s="1356" t="s">
        <v>1232</v>
      </c>
      <c r="I207" s="1357">
        <v>1.19</v>
      </c>
      <c r="J207" s="1358">
        <f t="shared" si="6"/>
        <v>0</v>
      </c>
    </row>
    <row r="208" spans="1:10" s="1349" customFormat="1" ht="18.75">
      <c r="A208" s="1346">
        <f>ROW()</f>
        <v>208</v>
      </c>
      <c r="B208" s="1350">
        <f t="shared" ref="B208:B271" si="7">IF(C208="I","",IF(ISBLANK(D208),"",IF(ISTEXT(D208),LARGE(B204:B207,1)+1,0)))</f>
        <v>196</v>
      </c>
      <c r="C208" s="1360" t="s">
        <v>1026</v>
      </c>
      <c r="D208" s="1352" t="s">
        <v>1233</v>
      </c>
      <c r="E208" s="1353"/>
      <c r="F208" s="1354"/>
      <c r="G208" s="1355"/>
      <c r="H208" s="1356" t="s">
        <v>1129</v>
      </c>
      <c r="I208" s="1357">
        <v>11.33</v>
      </c>
      <c r="J208" s="1358">
        <f t="shared" si="6"/>
        <v>0</v>
      </c>
    </row>
    <row r="209" spans="1:10" s="1349" customFormat="1" ht="18.75">
      <c r="A209" s="1346">
        <f>ROW()</f>
        <v>209</v>
      </c>
      <c r="B209" s="1350">
        <f t="shared" si="7"/>
        <v>197</v>
      </c>
      <c r="C209" s="1360" t="s">
        <v>1026</v>
      </c>
      <c r="D209" s="1352" t="s">
        <v>1234</v>
      </c>
      <c r="E209" s="1353"/>
      <c r="F209" s="1354"/>
      <c r="G209" s="1355"/>
      <c r="H209" s="1356" t="s">
        <v>1129</v>
      </c>
      <c r="I209" s="1357">
        <v>9.91</v>
      </c>
      <c r="J209" s="1358">
        <f t="shared" si="6"/>
        <v>0</v>
      </c>
    </row>
    <row r="210" spans="1:10" s="1349" customFormat="1" ht="18.75">
      <c r="A210" s="1346">
        <f>ROW()</f>
        <v>210</v>
      </c>
      <c r="B210" s="1350">
        <f t="shared" si="7"/>
        <v>198</v>
      </c>
      <c r="C210" s="1360" t="s">
        <v>1026</v>
      </c>
      <c r="D210" s="1352" t="s">
        <v>1235</v>
      </c>
      <c r="E210" s="1353"/>
      <c r="F210" s="1354"/>
      <c r="G210" s="1355"/>
      <c r="H210" s="1356" t="s">
        <v>70</v>
      </c>
      <c r="I210" s="1357">
        <v>2.5</v>
      </c>
      <c r="J210" s="1358">
        <f t="shared" si="6"/>
        <v>0</v>
      </c>
    </row>
    <row r="211" spans="1:10" s="1349" customFormat="1" ht="18.75">
      <c r="A211" s="1346">
        <f>ROW()</f>
        <v>211</v>
      </c>
      <c r="B211" s="1350">
        <f t="shared" si="7"/>
        <v>199</v>
      </c>
      <c r="C211" s="1360" t="s">
        <v>1026</v>
      </c>
      <c r="D211" s="1352" t="s">
        <v>1236</v>
      </c>
      <c r="E211" s="1353"/>
      <c r="F211" s="1354"/>
      <c r="G211" s="1355"/>
      <c r="H211" s="1356" t="s">
        <v>70</v>
      </c>
      <c r="I211" s="1357">
        <v>5.76</v>
      </c>
      <c r="J211" s="1358">
        <f t="shared" si="6"/>
        <v>0</v>
      </c>
    </row>
    <row r="212" spans="1:10" s="1349" customFormat="1" ht="18.75">
      <c r="A212" s="1346">
        <f>ROW()</f>
        <v>212</v>
      </c>
      <c r="B212" s="1350">
        <f t="shared" si="7"/>
        <v>200</v>
      </c>
      <c r="C212" s="1360" t="s">
        <v>1026</v>
      </c>
      <c r="D212" s="1352" t="s">
        <v>1237</v>
      </c>
      <c r="E212" s="1353"/>
      <c r="F212" s="1354"/>
      <c r="G212" s="1355"/>
      <c r="H212" s="1356" t="s">
        <v>1129</v>
      </c>
      <c r="I212" s="1357">
        <v>1.37</v>
      </c>
      <c r="J212" s="1358">
        <f t="shared" si="6"/>
        <v>0</v>
      </c>
    </row>
    <row r="213" spans="1:10" s="1349" customFormat="1" ht="18.75">
      <c r="A213" s="1346">
        <f>ROW()</f>
        <v>213</v>
      </c>
      <c r="B213" s="1350">
        <f t="shared" si="7"/>
        <v>201</v>
      </c>
      <c r="C213" s="1360" t="s">
        <v>1026</v>
      </c>
      <c r="D213" s="1352" t="s">
        <v>295</v>
      </c>
      <c r="E213" s="1353"/>
      <c r="F213" s="1354"/>
      <c r="G213" s="1355"/>
      <c r="H213" s="1356" t="s">
        <v>70</v>
      </c>
      <c r="I213" s="1357">
        <v>2.73</v>
      </c>
      <c r="J213" s="1358">
        <f t="shared" si="6"/>
        <v>0</v>
      </c>
    </row>
    <row r="214" spans="1:10" s="1349" customFormat="1" ht="18.75">
      <c r="A214" s="1346">
        <f>ROW()</f>
        <v>214</v>
      </c>
      <c r="B214" s="1350">
        <f t="shared" si="7"/>
        <v>202</v>
      </c>
      <c r="C214" s="1360" t="s">
        <v>1026</v>
      </c>
      <c r="D214" s="1352" t="s">
        <v>1238</v>
      </c>
      <c r="E214" s="1353"/>
      <c r="F214" s="1354"/>
      <c r="G214" s="1355"/>
      <c r="H214" s="1356" t="s">
        <v>70</v>
      </c>
      <c r="I214" s="1357">
        <v>0.37</v>
      </c>
      <c r="J214" s="1358">
        <f t="shared" si="6"/>
        <v>0</v>
      </c>
    </row>
    <row r="215" spans="1:10" s="1349" customFormat="1" ht="18.75">
      <c r="A215" s="1346">
        <f>ROW()</f>
        <v>215</v>
      </c>
      <c r="B215" s="1350">
        <f t="shared" si="7"/>
        <v>203</v>
      </c>
      <c r="C215" s="1360" t="s">
        <v>1026</v>
      </c>
      <c r="D215" s="1352" t="s">
        <v>1239</v>
      </c>
      <c r="E215" s="1353"/>
      <c r="F215" s="1354"/>
      <c r="G215" s="1355"/>
      <c r="H215" s="1356" t="s">
        <v>70</v>
      </c>
      <c r="I215" s="1357">
        <v>2.5</v>
      </c>
      <c r="J215" s="1358">
        <f t="shared" si="6"/>
        <v>0</v>
      </c>
    </row>
    <row r="216" spans="1:10" s="1349" customFormat="1" ht="18.75">
      <c r="A216" s="1346">
        <f>ROW()</f>
        <v>216</v>
      </c>
      <c r="B216" s="1350">
        <f t="shared" si="7"/>
        <v>204</v>
      </c>
      <c r="C216" s="1360" t="s">
        <v>1026</v>
      </c>
      <c r="D216" s="1352" t="s">
        <v>1240</v>
      </c>
      <c r="E216" s="1353"/>
      <c r="F216" s="1354"/>
      <c r="G216" s="1355"/>
      <c r="H216" s="1356" t="s">
        <v>70</v>
      </c>
      <c r="I216" s="1357">
        <v>1.36</v>
      </c>
      <c r="J216" s="1358">
        <f t="shared" si="6"/>
        <v>0</v>
      </c>
    </row>
    <row r="217" spans="1:10" s="1349" customFormat="1" ht="18.75">
      <c r="A217" s="1346">
        <f>ROW()</f>
        <v>217</v>
      </c>
      <c r="B217" s="1350">
        <f t="shared" si="7"/>
        <v>205</v>
      </c>
      <c r="C217" s="1360" t="s">
        <v>1026</v>
      </c>
      <c r="D217" s="1352" t="s">
        <v>1241</v>
      </c>
      <c r="E217" s="1353"/>
      <c r="F217" s="1354"/>
      <c r="G217" s="1355"/>
      <c r="H217" s="1356" t="s">
        <v>1129</v>
      </c>
      <c r="I217" s="1357">
        <v>0.78</v>
      </c>
      <c r="J217" s="1358">
        <f t="shared" si="6"/>
        <v>0</v>
      </c>
    </row>
    <row r="218" spans="1:10" s="1349" customFormat="1" ht="18.75">
      <c r="A218" s="1346">
        <f>ROW()</f>
        <v>218</v>
      </c>
      <c r="B218" s="1350">
        <f t="shared" si="7"/>
        <v>206</v>
      </c>
      <c r="C218" s="1360" t="s">
        <v>1026</v>
      </c>
      <c r="D218" s="1352" t="s">
        <v>1242</v>
      </c>
      <c r="E218" s="1353"/>
      <c r="F218" s="1354"/>
      <c r="G218" s="1355"/>
      <c r="H218" s="1356" t="s">
        <v>70</v>
      </c>
      <c r="I218" s="1357">
        <v>1.37</v>
      </c>
      <c r="J218" s="1358">
        <f t="shared" si="6"/>
        <v>0</v>
      </c>
    </row>
    <row r="219" spans="1:10" s="1349" customFormat="1" ht="18.75">
      <c r="A219" s="1346">
        <f>ROW()</f>
        <v>219</v>
      </c>
      <c r="B219" s="1350">
        <f t="shared" si="7"/>
        <v>207</v>
      </c>
      <c r="C219" s="1360" t="s">
        <v>1026</v>
      </c>
      <c r="D219" s="1352" t="s">
        <v>204</v>
      </c>
      <c r="E219" s="1353"/>
      <c r="F219" s="1354"/>
      <c r="G219" s="1355"/>
      <c r="H219" s="1356" t="s">
        <v>70</v>
      </c>
      <c r="I219" s="1357">
        <v>1.05</v>
      </c>
      <c r="J219" s="1358">
        <f t="shared" si="6"/>
        <v>0</v>
      </c>
    </row>
    <row r="220" spans="1:10" s="1349" customFormat="1" ht="18.75">
      <c r="A220" s="1346">
        <f>ROW()</f>
        <v>220</v>
      </c>
      <c r="B220" s="1350">
        <f t="shared" si="7"/>
        <v>208</v>
      </c>
      <c r="C220" s="1360" t="s">
        <v>1026</v>
      </c>
      <c r="D220" s="1352" t="s">
        <v>1243</v>
      </c>
      <c r="E220" s="1353"/>
      <c r="F220" s="1354"/>
      <c r="G220" s="1355"/>
      <c r="H220" s="1356" t="s">
        <v>70</v>
      </c>
      <c r="I220" s="1357">
        <v>1.43</v>
      </c>
      <c r="J220" s="1358">
        <f t="shared" si="6"/>
        <v>0</v>
      </c>
    </row>
    <row r="221" spans="1:10" s="1349" customFormat="1" ht="18.75">
      <c r="A221" s="1346">
        <f>ROW()</f>
        <v>221</v>
      </c>
      <c r="B221" s="1350">
        <f t="shared" si="7"/>
        <v>209</v>
      </c>
      <c r="C221" s="1360" t="s">
        <v>1026</v>
      </c>
      <c r="D221" s="1352" t="s">
        <v>1244</v>
      </c>
      <c r="E221" s="1353"/>
      <c r="F221" s="1354"/>
      <c r="G221" s="1355"/>
      <c r="H221" s="1356" t="s">
        <v>1129</v>
      </c>
      <c r="I221" s="1357">
        <v>1.49</v>
      </c>
      <c r="J221" s="1358">
        <f t="shared" si="6"/>
        <v>0</v>
      </c>
    </row>
    <row r="222" spans="1:10" s="1349" customFormat="1" ht="18.75">
      <c r="A222" s="1346">
        <f>ROW()</f>
        <v>222</v>
      </c>
      <c r="B222" s="1350">
        <f t="shared" si="7"/>
        <v>210</v>
      </c>
      <c r="C222" s="1360" t="s">
        <v>1026</v>
      </c>
      <c r="D222" s="1352" t="s">
        <v>1245</v>
      </c>
      <c r="E222" s="1353"/>
      <c r="F222" s="1354"/>
      <c r="G222" s="1355"/>
      <c r="H222" s="1356" t="s">
        <v>1216</v>
      </c>
      <c r="I222" s="1357">
        <v>1.48</v>
      </c>
      <c r="J222" s="1358">
        <f t="shared" si="6"/>
        <v>0</v>
      </c>
    </row>
    <row r="223" spans="1:10" s="1349" customFormat="1" ht="18.75">
      <c r="A223" s="1346">
        <f>ROW()</f>
        <v>223</v>
      </c>
      <c r="B223" s="1350">
        <f t="shared" si="7"/>
        <v>211</v>
      </c>
      <c r="C223" s="1360" t="s">
        <v>1026</v>
      </c>
      <c r="D223" s="1352" t="s">
        <v>1246</v>
      </c>
      <c r="E223" s="1353"/>
      <c r="F223" s="1354"/>
      <c r="G223" s="1355"/>
      <c r="H223" s="1356" t="s">
        <v>70</v>
      </c>
      <c r="I223" s="1357">
        <v>4.71</v>
      </c>
      <c r="J223" s="1358">
        <f t="shared" si="6"/>
        <v>0</v>
      </c>
    </row>
    <row r="224" spans="1:10" s="1349" customFormat="1" ht="18.75">
      <c r="A224" s="1346">
        <f>ROW()</f>
        <v>224</v>
      </c>
      <c r="B224" s="1350">
        <f t="shared" si="7"/>
        <v>212</v>
      </c>
      <c r="C224" s="1360" t="s">
        <v>1026</v>
      </c>
      <c r="D224" s="1352" t="s">
        <v>1247</v>
      </c>
      <c r="E224" s="1353"/>
      <c r="F224" s="1354"/>
      <c r="G224" s="1355"/>
      <c r="H224" s="1356" t="s">
        <v>1020</v>
      </c>
      <c r="I224" s="1357">
        <v>0.41</v>
      </c>
      <c r="J224" s="1358">
        <f t="shared" si="6"/>
        <v>0</v>
      </c>
    </row>
    <row r="225" spans="1:10" s="1349" customFormat="1" ht="18.75">
      <c r="A225" s="1346">
        <f>ROW()</f>
        <v>225</v>
      </c>
      <c r="B225" s="1350">
        <f t="shared" si="7"/>
        <v>213</v>
      </c>
      <c r="C225" s="1360" t="s">
        <v>1026</v>
      </c>
      <c r="D225" s="1352" t="s">
        <v>1248</v>
      </c>
      <c r="E225" s="1353"/>
      <c r="F225" s="1354"/>
      <c r="G225" s="1355"/>
      <c r="H225" s="1356" t="s">
        <v>1249</v>
      </c>
      <c r="I225" s="1357">
        <v>0.84</v>
      </c>
      <c r="J225" s="1358">
        <f t="shared" si="6"/>
        <v>0</v>
      </c>
    </row>
    <row r="226" spans="1:10" s="1349" customFormat="1" ht="18.75">
      <c r="A226" s="1346">
        <f>ROW()</f>
        <v>226</v>
      </c>
      <c r="B226" s="1350">
        <f t="shared" si="7"/>
        <v>214</v>
      </c>
      <c r="C226" s="1360" t="s">
        <v>1026</v>
      </c>
      <c r="D226" s="1352" t="s">
        <v>1250</v>
      </c>
      <c r="E226" s="1353"/>
      <c r="F226" s="1354"/>
      <c r="G226" s="1355"/>
      <c r="H226" s="1356" t="s">
        <v>1251</v>
      </c>
      <c r="I226" s="1357">
        <v>16.68</v>
      </c>
      <c r="J226" s="1358">
        <f t="shared" si="6"/>
        <v>0</v>
      </c>
    </row>
    <row r="227" spans="1:10" s="1349" customFormat="1" ht="18.75">
      <c r="A227" s="1346">
        <f>ROW()</f>
        <v>227</v>
      </c>
      <c r="B227" s="1350">
        <f t="shared" si="7"/>
        <v>215</v>
      </c>
      <c r="C227" s="1360" t="s">
        <v>1026</v>
      </c>
      <c r="D227" s="1352" t="s">
        <v>1252</v>
      </c>
      <c r="E227" s="1353"/>
      <c r="F227" s="1354"/>
      <c r="G227" s="1355"/>
      <c r="H227" s="1356" t="s">
        <v>70</v>
      </c>
      <c r="I227" s="1357">
        <v>0.49</v>
      </c>
      <c r="J227" s="1358">
        <f t="shared" si="6"/>
        <v>0</v>
      </c>
    </row>
    <row r="228" spans="1:10" s="1349" customFormat="1" ht="18.75">
      <c r="A228" s="1346">
        <f>ROW()</f>
        <v>228</v>
      </c>
      <c r="B228" s="1350">
        <f t="shared" si="7"/>
        <v>216</v>
      </c>
      <c r="C228" s="1360" t="s">
        <v>1026</v>
      </c>
      <c r="D228" s="1352" t="s">
        <v>1253</v>
      </c>
      <c r="E228" s="1353"/>
      <c r="F228" s="1354"/>
      <c r="G228" s="1355"/>
      <c r="H228" s="1356" t="s">
        <v>294</v>
      </c>
      <c r="I228" s="1357">
        <v>3.93</v>
      </c>
      <c r="J228" s="1358">
        <f t="shared" si="6"/>
        <v>0</v>
      </c>
    </row>
    <row r="229" spans="1:10" s="1349" customFormat="1" ht="18.75">
      <c r="A229" s="1346">
        <f>ROW()</f>
        <v>229</v>
      </c>
      <c r="B229" s="1350">
        <f t="shared" si="7"/>
        <v>217</v>
      </c>
      <c r="C229" s="1360" t="s">
        <v>1026</v>
      </c>
      <c r="D229" s="1352" t="s">
        <v>1254</v>
      </c>
      <c r="E229" s="1353"/>
      <c r="F229" s="1354"/>
      <c r="G229" s="1355"/>
      <c r="H229" s="1356" t="s">
        <v>294</v>
      </c>
      <c r="I229" s="1357">
        <v>0.56000000000000005</v>
      </c>
      <c r="J229" s="1358">
        <f t="shared" si="6"/>
        <v>0</v>
      </c>
    </row>
    <row r="230" spans="1:10" s="1349" customFormat="1" ht="18.75">
      <c r="A230" s="1346">
        <f>ROW()</f>
        <v>230</v>
      </c>
      <c r="B230" s="1350">
        <f t="shared" si="7"/>
        <v>218</v>
      </c>
      <c r="C230" s="1360" t="s">
        <v>1026</v>
      </c>
      <c r="D230" s="1352" t="s">
        <v>1255</v>
      </c>
      <c r="E230" s="1353"/>
      <c r="F230" s="1354"/>
      <c r="G230" s="1355"/>
      <c r="H230" s="1356" t="s">
        <v>294</v>
      </c>
      <c r="I230" s="1357">
        <v>1.04</v>
      </c>
      <c r="J230" s="1358">
        <f t="shared" si="6"/>
        <v>0</v>
      </c>
    </row>
    <row r="231" spans="1:10" s="1349" customFormat="1" ht="18.75">
      <c r="A231" s="1346">
        <f>ROW()</f>
        <v>231</v>
      </c>
      <c r="B231" s="1350">
        <f t="shared" si="7"/>
        <v>219</v>
      </c>
      <c r="C231" s="1360" t="s">
        <v>1026</v>
      </c>
      <c r="D231" s="1352" t="s">
        <v>1256</v>
      </c>
      <c r="E231" s="1353"/>
      <c r="F231" s="1354"/>
      <c r="G231" s="1355"/>
      <c r="H231" s="1356" t="s">
        <v>294</v>
      </c>
      <c r="I231" s="1357">
        <v>3.22</v>
      </c>
      <c r="J231" s="1358">
        <f t="shared" si="6"/>
        <v>0</v>
      </c>
    </row>
    <row r="232" spans="1:10" s="1349" customFormat="1" ht="18.75">
      <c r="A232" s="1346">
        <f>ROW()</f>
        <v>232</v>
      </c>
      <c r="B232" s="1350">
        <f t="shared" si="7"/>
        <v>220</v>
      </c>
      <c r="C232" s="1362" t="s">
        <v>1257</v>
      </c>
      <c r="D232" s="1352" t="s">
        <v>214</v>
      </c>
      <c r="E232" s="1353"/>
      <c r="F232" s="1354"/>
      <c r="G232" s="1355"/>
      <c r="H232" s="1356" t="s">
        <v>70</v>
      </c>
      <c r="I232" s="1357">
        <v>4.34</v>
      </c>
      <c r="J232" s="1358">
        <f t="shared" si="6"/>
        <v>0</v>
      </c>
    </row>
    <row r="233" spans="1:10" s="1349" customFormat="1" ht="18.75">
      <c r="A233" s="1346">
        <f>ROW()</f>
        <v>233</v>
      </c>
      <c r="B233" s="1350">
        <f t="shared" si="7"/>
        <v>221</v>
      </c>
      <c r="C233" s="1362" t="s">
        <v>1257</v>
      </c>
      <c r="D233" s="1352" t="s">
        <v>1258</v>
      </c>
      <c r="E233" s="1353"/>
      <c r="F233" s="1354"/>
      <c r="G233" s="1355"/>
      <c r="H233" s="1356" t="s">
        <v>70</v>
      </c>
      <c r="I233" s="1357">
        <v>5.34</v>
      </c>
      <c r="J233" s="1358">
        <f t="shared" si="6"/>
        <v>0</v>
      </c>
    </row>
    <row r="234" spans="1:10" s="1349" customFormat="1" ht="18.75">
      <c r="A234" s="1346">
        <f>ROW()</f>
        <v>234</v>
      </c>
      <c r="B234" s="1350">
        <f t="shared" si="7"/>
        <v>222</v>
      </c>
      <c r="C234" s="1362" t="s">
        <v>1257</v>
      </c>
      <c r="D234" s="1352" t="s">
        <v>1259</v>
      </c>
      <c r="E234" s="1353"/>
      <c r="F234" s="1354"/>
      <c r="G234" s="1355"/>
      <c r="H234" s="1356" t="s">
        <v>1033</v>
      </c>
      <c r="I234" s="1357">
        <v>0.91</v>
      </c>
      <c r="J234" s="1358">
        <f t="shared" si="6"/>
        <v>0</v>
      </c>
    </row>
    <row r="235" spans="1:10" s="1349" customFormat="1" ht="18.75">
      <c r="A235" s="1346">
        <f>ROW()</f>
        <v>235</v>
      </c>
      <c r="B235" s="1350">
        <f t="shared" si="7"/>
        <v>223</v>
      </c>
      <c r="C235" s="1362" t="s">
        <v>1257</v>
      </c>
      <c r="D235" s="1352" t="s">
        <v>1260</v>
      </c>
      <c r="E235" s="1353"/>
      <c r="F235" s="1354"/>
      <c r="G235" s="1355"/>
      <c r="H235" s="1356" t="s">
        <v>294</v>
      </c>
      <c r="I235" s="1357">
        <v>3.51</v>
      </c>
      <c r="J235" s="1358">
        <f t="shared" si="6"/>
        <v>0</v>
      </c>
    </row>
    <row r="236" spans="1:10" s="1349" customFormat="1" ht="18.75">
      <c r="A236" s="1346">
        <f>ROW()</f>
        <v>236</v>
      </c>
      <c r="B236" s="1350">
        <f t="shared" si="7"/>
        <v>224</v>
      </c>
      <c r="C236" s="1362" t="s">
        <v>1257</v>
      </c>
      <c r="D236" s="1352" t="s">
        <v>1261</v>
      </c>
      <c r="E236" s="1353"/>
      <c r="F236" s="1354"/>
      <c r="G236" s="1355"/>
      <c r="H236" s="1356" t="s">
        <v>70</v>
      </c>
      <c r="I236" s="1357">
        <v>4.45</v>
      </c>
      <c r="J236" s="1358">
        <f t="shared" si="6"/>
        <v>0</v>
      </c>
    </row>
    <row r="237" spans="1:10" s="1349" customFormat="1" ht="18.75">
      <c r="A237" s="1346">
        <f>ROW()</f>
        <v>237</v>
      </c>
      <c r="B237" s="1350">
        <f t="shared" si="7"/>
        <v>225</v>
      </c>
      <c r="C237" s="1362" t="s">
        <v>1257</v>
      </c>
      <c r="D237" s="1352" t="s">
        <v>1262</v>
      </c>
      <c r="E237" s="1353"/>
      <c r="F237" s="1354"/>
      <c r="G237" s="1355"/>
      <c r="H237" s="1356" t="s">
        <v>70</v>
      </c>
      <c r="I237" s="1357">
        <v>2.74</v>
      </c>
      <c r="J237" s="1358">
        <f t="shared" si="6"/>
        <v>0</v>
      </c>
    </row>
    <row r="238" spans="1:10" s="1349" customFormat="1" ht="18.75">
      <c r="A238" s="1346">
        <f>ROW()</f>
        <v>238</v>
      </c>
      <c r="B238" s="1350">
        <f t="shared" si="7"/>
        <v>226</v>
      </c>
      <c r="C238" s="1362" t="s">
        <v>1257</v>
      </c>
      <c r="D238" s="1352" t="s">
        <v>1263</v>
      </c>
      <c r="E238" s="1353"/>
      <c r="F238" s="1354"/>
      <c r="G238" s="1355"/>
      <c r="H238" s="1356" t="s">
        <v>70</v>
      </c>
      <c r="I238" s="1357">
        <v>5.31</v>
      </c>
      <c r="J238" s="1358">
        <f t="shared" si="6"/>
        <v>0</v>
      </c>
    </row>
    <row r="239" spans="1:10" s="1349" customFormat="1" ht="18.75">
      <c r="A239" s="1346">
        <f>ROW()</f>
        <v>239</v>
      </c>
      <c r="B239" s="1350">
        <f t="shared" si="7"/>
        <v>227</v>
      </c>
      <c r="C239" s="1362" t="s">
        <v>1257</v>
      </c>
      <c r="D239" s="1352" t="s">
        <v>1264</v>
      </c>
      <c r="E239" s="1353"/>
      <c r="F239" s="1354"/>
      <c r="G239" s="1355"/>
      <c r="H239" s="1356" t="s">
        <v>70</v>
      </c>
      <c r="I239" s="1357">
        <v>2.29</v>
      </c>
      <c r="J239" s="1358">
        <f t="shared" si="6"/>
        <v>0</v>
      </c>
    </row>
    <row r="240" spans="1:10" s="1349" customFormat="1" ht="18.75">
      <c r="A240" s="1346">
        <f>ROW()</f>
        <v>240</v>
      </c>
      <c r="B240" s="1350">
        <f t="shared" si="7"/>
        <v>228</v>
      </c>
      <c r="C240" s="1362" t="s">
        <v>1257</v>
      </c>
      <c r="D240" s="1352" t="s">
        <v>62</v>
      </c>
      <c r="E240" s="1353"/>
      <c r="F240" s="1354"/>
      <c r="G240" s="1355"/>
      <c r="H240" s="1356" t="s">
        <v>1033</v>
      </c>
      <c r="I240" s="1357">
        <v>0.08</v>
      </c>
      <c r="J240" s="1358">
        <f t="shared" si="6"/>
        <v>0</v>
      </c>
    </row>
    <row r="241" spans="1:10" s="1349" customFormat="1" ht="18.75">
      <c r="A241" s="1346">
        <f>ROW()</f>
        <v>241</v>
      </c>
      <c r="B241" s="1350">
        <f t="shared" si="7"/>
        <v>229</v>
      </c>
      <c r="C241" s="1362" t="s">
        <v>1257</v>
      </c>
      <c r="D241" s="1352" t="s">
        <v>1265</v>
      </c>
      <c r="E241" s="1353"/>
      <c r="F241" s="1354"/>
      <c r="G241" s="1355"/>
      <c r="H241" s="1356" t="s">
        <v>70</v>
      </c>
      <c r="I241" s="1357">
        <v>6.71</v>
      </c>
      <c r="J241" s="1358">
        <f t="shared" si="6"/>
        <v>0</v>
      </c>
    </row>
    <row r="242" spans="1:10" s="1349" customFormat="1" ht="18.75">
      <c r="A242" s="1346">
        <f>ROW()</f>
        <v>242</v>
      </c>
      <c r="B242" s="1350">
        <f t="shared" si="7"/>
        <v>230</v>
      </c>
      <c r="C242" s="1362" t="s">
        <v>1257</v>
      </c>
      <c r="D242" s="1352" t="s">
        <v>1266</v>
      </c>
      <c r="E242" s="1353"/>
      <c r="F242" s="1354"/>
      <c r="G242" s="1355"/>
      <c r="H242" s="1356" t="s">
        <v>1033</v>
      </c>
      <c r="I242" s="1357">
        <v>0.1</v>
      </c>
      <c r="J242" s="1358">
        <f t="shared" si="6"/>
        <v>0</v>
      </c>
    </row>
    <row r="243" spans="1:10" s="1349" customFormat="1" ht="18.75">
      <c r="A243" s="1346">
        <f>ROW()</f>
        <v>243</v>
      </c>
      <c r="B243" s="1350">
        <f t="shared" si="7"/>
        <v>231</v>
      </c>
      <c r="C243" s="1362" t="s">
        <v>1257</v>
      </c>
      <c r="D243" s="1352" t="s">
        <v>1267</v>
      </c>
      <c r="E243" s="1353"/>
      <c r="F243" s="1354"/>
      <c r="G243" s="1355"/>
      <c r="H243" s="1356" t="s">
        <v>1033</v>
      </c>
      <c r="I243" s="1357">
        <v>1.22</v>
      </c>
      <c r="J243" s="1358">
        <f t="shared" si="6"/>
        <v>0</v>
      </c>
    </row>
    <row r="244" spans="1:10" s="1349" customFormat="1" ht="18.75">
      <c r="A244" s="1346">
        <f>ROW()</f>
        <v>244</v>
      </c>
      <c r="B244" s="1350">
        <f t="shared" si="7"/>
        <v>232</v>
      </c>
      <c r="C244" s="1362" t="s">
        <v>1257</v>
      </c>
      <c r="D244" s="1352" t="s">
        <v>1268</v>
      </c>
      <c r="E244" s="1353"/>
      <c r="F244" s="1354"/>
      <c r="G244" s="1355"/>
      <c r="H244" s="1356" t="s">
        <v>70</v>
      </c>
      <c r="I244" s="1357">
        <v>17.79</v>
      </c>
      <c r="J244" s="1358">
        <f t="shared" si="6"/>
        <v>0</v>
      </c>
    </row>
    <row r="245" spans="1:10" s="1349" customFormat="1" ht="18.75">
      <c r="A245" s="1346">
        <f>ROW()</f>
        <v>245</v>
      </c>
      <c r="B245" s="1350">
        <f t="shared" si="7"/>
        <v>233</v>
      </c>
      <c r="C245" s="1360" t="s">
        <v>1026</v>
      </c>
      <c r="D245" s="1352" t="s">
        <v>1269</v>
      </c>
      <c r="E245" s="1353"/>
      <c r="F245" s="1354"/>
      <c r="G245" s="1355"/>
      <c r="H245" s="1356" t="s">
        <v>1129</v>
      </c>
      <c r="I245" s="1357">
        <v>3.19</v>
      </c>
      <c r="J245" s="1358">
        <f t="shared" si="6"/>
        <v>0</v>
      </c>
    </row>
    <row r="246" spans="1:10" s="1349" customFormat="1" ht="18.75">
      <c r="A246" s="1346">
        <f>ROW()</f>
        <v>246</v>
      </c>
      <c r="B246" s="1350">
        <f t="shared" si="7"/>
        <v>234</v>
      </c>
      <c r="C246" s="1363" t="s">
        <v>1270</v>
      </c>
      <c r="D246" s="1352" t="s">
        <v>1271</v>
      </c>
      <c r="E246" s="1353"/>
      <c r="F246" s="1354"/>
      <c r="G246" s="1355"/>
      <c r="H246" s="1356" t="s">
        <v>70</v>
      </c>
      <c r="I246" s="1357">
        <v>5.23</v>
      </c>
      <c r="J246" s="1358">
        <f t="shared" si="6"/>
        <v>0</v>
      </c>
    </row>
    <row r="247" spans="1:10" s="1349" customFormat="1" ht="18.75">
      <c r="A247" s="1346">
        <f>ROW()</f>
        <v>247</v>
      </c>
      <c r="B247" s="1350">
        <f t="shared" si="7"/>
        <v>235</v>
      </c>
      <c r="C247" s="1363" t="s">
        <v>1270</v>
      </c>
      <c r="D247" s="1352" t="s">
        <v>1272</v>
      </c>
      <c r="E247" s="1353"/>
      <c r="F247" s="1354"/>
      <c r="G247" s="1355"/>
      <c r="H247" s="1356" t="s">
        <v>70</v>
      </c>
      <c r="I247" s="1357">
        <v>3.61</v>
      </c>
      <c r="J247" s="1358">
        <f t="shared" si="6"/>
        <v>0</v>
      </c>
    </row>
    <row r="248" spans="1:10" s="1349" customFormat="1" ht="18.75">
      <c r="A248" s="1346">
        <f>ROW()</f>
        <v>248</v>
      </c>
      <c r="B248" s="1350">
        <f t="shared" si="7"/>
        <v>236</v>
      </c>
      <c r="C248" s="1363" t="s">
        <v>1270</v>
      </c>
      <c r="D248" s="1352" t="s">
        <v>1273</v>
      </c>
      <c r="E248" s="1353"/>
      <c r="F248" s="1354"/>
      <c r="G248" s="1355"/>
      <c r="H248" s="1356" t="s">
        <v>70</v>
      </c>
      <c r="I248" s="1357">
        <v>1.2</v>
      </c>
      <c r="J248" s="1358">
        <f t="shared" si="6"/>
        <v>0</v>
      </c>
    </row>
    <row r="249" spans="1:10" s="1349" customFormat="1" ht="18.75">
      <c r="A249" s="1346">
        <f>ROW()</f>
        <v>249</v>
      </c>
      <c r="B249" s="1350">
        <f t="shared" si="7"/>
        <v>237</v>
      </c>
      <c r="C249" s="1363" t="s">
        <v>1270</v>
      </c>
      <c r="D249" s="1352" t="s">
        <v>1274</v>
      </c>
      <c r="E249" s="1353"/>
      <c r="F249" s="1354"/>
      <c r="G249" s="1355"/>
      <c r="H249" s="1356" t="s">
        <v>70</v>
      </c>
      <c r="I249" s="1357">
        <v>1.37</v>
      </c>
      <c r="J249" s="1358">
        <f t="shared" si="6"/>
        <v>0</v>
      </c>
    </row>
    <row r="250" spans="1:10" s="1349" customFormat="1" ht="18.75">
      <c r="A250" s="1346">
        <f>ROW()</f>
        <v>250</v>
      </c>
      <c r="B250" s="1350">
        <f t="shared" si="7"/>
        <v>238</v>
      </c>
      <c r="C250" s="1363" t="s">
        <v>1270</v>
      </c>
      <c r="D250" s="1352" t="s">
        <v>1275</v>
      </c>
      <c r="E250" s="1353"/>
      <c r="F250" s="1354"/>
      <c r="G250" s="1355"/>
      <c r="H250" s="1356" t="s">
        <v>1276</v>
      </c>
      <c r="I250" s="1357">
        <v>11.34</v>
      </c>
      <c r="J250" s="1358">
        <f t="shared" si="6"/>
        <v>0</v>
      </c>
    </row>
    <row r="251" spans="1:10" s="1349" customFormat="1" ht="18.75">
      <c r="A251" s="1346">
        <f>ROW()</f>
        <v>251</v>
      </c>
      <c r="B251" s="1350">
        <f t="shared" si="7"/>
        <v>239</v>
      </c>
      <c r="C251" s="1363" t="s">
        <v>1270</v>
      </c>
      <c r="D251" s="1352" t="s">
        <v>1277</v>
      </c>
      <c r="E251" s="1353"/>
      <c r="F251" s="1354"/>
      <c r="G251" s="1355"/>
      <c r="H251" s="1356" t="s">
        <v>70</v>
      </c>
      <c r="I251" s="1357">
        <v>7.81</v>
      </c>
      <c r="J251" s="1358">
        <f t="shared" si="6"/>
        <v>0</v>
      </c>
    </row>
    <row r="252" spans="1:10" s="1349" customFormat="1" ht="18.75">
      <c r="A252" s="1346">
        <f>ROW()</f>
        <v>252</v>
      </c>
      <c r="B252" s="1350">
        <f t="shared" si="7"/>
        <v>240</v>
      </c>
      <c r="C252" s="1363" t="s">
        <v>1270</v>
      </c>
      <c r="D252" s="1352" t="s">
        <v>1278</v>
      </c>
      <c r="E252" s="1353"/>
      <c r="F252" s="1354"/>
      <c r="G252" s="1355"/>
      <c r="H252" s="1356" t="s">
        <v>70</v>
      </c>
      <c r="I252" s="1357">
        <v>7.94</v>
      </c>
      <c r="J252" s="1358">
        <f t="shared" si="6"/>
        <v>0</v>
      </c>
    </row>
    <row r="253" spans="1:10" s="1349" customFormat="1" ht="18.75">
      <c r="A253" s="1346">
        <f>ROW()</f>
        <v>253</v>
      </c>
      <c r="B253" s="1350">
        <f t="shared" si="7"/>
        <v>241</v>
      </c>
      <c r="C253" s="1363" t="s">
        <v>1270</v>
      </c>
      <c r="D253" s="1352" t="s">
        <v>1279</v>
      </c>
      <c r="E253" s="1353"/>
      <c r="F253" s="1354"/>
      <c r="G253" s="1355"/>
      <c r="H253" s="1356" t="s">
        <v>70</v>
      </c>
      <c r="I253" s="1357">
        <v>7.85</v>
      </c>
      <c r="J253" s="1358">
        <f t="shared" si="6"/>
        <v>0</v>
      </c>
    </row>
    <row r="254" spans="1:10" s="1349" customFormat="1" ht="18.75">
      <c r="A254" s="1346">
        <f>ROW()</f>
        <v>254</v>
      </c>
      <c r="B254" s="1350">
        <f t="shared" si="7"/>
        <v>242</v>
      </c>
      <c r="C254" s="1363" t="s">
        <v>1270</v>
      </c>
      <c r="D254" s="1352" t="s">
        <v>1280</v>
      </c>
      <c r="E254" s="1353"/>
      <c r="F254" s="1354"/>
      <c r="G254" s="1355"/>
      <c r="H254" s="1356" t="s">
        <v>70</v>
      </c>
      <c r="I254" s="1357">
        <v>11.97</v>
      </c>
      <c r="J254" s="1358">
        <f t="shared" si="6"/>
        <v>0</v>
      </c>
    </row>
    <row r="255" spans="1:10" s="1349" customFormat="1" ht="18.75">
      <c r="A255" s="1346">
        <f>ROW()</f>
        <v>255</v>
      </c>
      <c r="B255" s="1350">
        <f t="shared" si="7"/>
        <v>243</v>
      </c>
      <c r="C255" s="1363" t="s">
        <v>1270</v>
      </c>
      <c r="D255" s="1352" t="s">
        <v>1281</v>
      </c>
      <c r="E255" s="1353"/>
      <c r="F255" s="1354"/>
      <c r="G255" s="1355"/>
      <c r="H255" s="1356" t="s">
        <v>70</v>
      </c>
      <c r="I255" s="1357">
        <v>6.28</v>
      </c>
      <c r="J255" s="1358">
        <f t="shared" si="6"/>
        <v>0</v>
      </c>
    </row>
    <row r="256" spans="1:10" s="1349" customFormat="1" ht="18.75">
      <c r="A256" s="1346">
        <f>ROW()</f>
        <v>256</v>
      </c>
      <c r="B256" s="1350">
        <f t="shared" si="7"/>
        <v>244</v>
      </c>
      <c r="C256" s="1363" t="s">
        <v>1270</v>
      </c>
      <c r="D256" s="1352" t="s">
        <v>1282</v>
      </c>
      <c r="E256" s="1353"/>
      <c r="F256" s="1354"/>
      <c r="G256" s="1355"/>
      <c r="H256" s="1356" t="s">
        <v>70</v>
      </c>
      <c r="I256" s="1357">
        <v>5.79</v>
      </c>
      <c r="J256" s="1358">
        <f t="shared" si="6"/>
        <v>0</v>
      </c>
    </row>
    <row r="257" spans="1:10" s="1349" customFormat="1" ht="18.75">
      <c r="A257" s="1346">
        <f>ROW()</f>
        <v>257</v>
      </c>
      <c r="B257" s="1350">
        <f t="shared" si="7"/>
        <v>245</v>
      </c>
      <c r="C257" s="1363" t="s">
        <v>1270</v>
      </c>
      <c r="D257" s="1352" t="s">
        <v>1283</v>
      </c>
      <c r="E257" s="1353"/>
      <c r="F257" s="1354"/>
      <c r="G257" s="1355"/>
      <c r="H257" s="1356" t="s">
        <v>70</v>
      </c>
      <c r="I257" s="1357">
        <v>1.84</v>
      </c>
      <c r="J257" s="1358">
        <f t="shared" si="6"/>
        <v>0</v>
      </c>
    </row>
    <row r="258" spans="1:10" s="1349" customFormat="1" ht="18.75">
      <c r="A258" s="1346">
        <f>ROW()</f>
        <v>258</v>
      </c>
      <c r="B258" s="1350">
        <f t="shared" si="7"/>
        <v>246</v>
      </c>
      <c r="C258" s="1363" t="s">
        <v>1270</v>
      </c>
      <c r="D258" s="1352" t="s">
        <v>1284</v>
      </c>
      <c r="E258" s="1353"/>
      <c r="F258" s="1354"/>
      <c r="G258" s="1355"/>
      <c r="H258" s="1356" t="s">
        <v>70</v>
      </c>
      <c r="I258" s="1357">
        <v>1.31</v>
      </c>
      <c r="J258" s="1358">
        <f t="shared" si="6"/>
        <v>0</v>
      </c>
    </row>
    <row r="259" spans="1:10" s="1349" customFormat="1" ht="18.75">
      <c r="A259" s="1346">
        <f>ROW()</f>
        <v>259</v>
      </c>
      <c r="B259" s="1350">
        <f t="shared" si="7"/>
        <v>247</v>
      </c>
      <c r="C259" s="1363" t="s">
        <v>1270</v>
      </c>
      <c r="D259" s="1352" t="s">
        <v>1285</v>
      </c>
      <c r="E259" s="1353"/>
      <c r="F259" s="1354"/>
      <c r="G259" s="1355"/>
      <c r="H259" s="1356" t="s">
        <v>70</v>
      </c>
      <c r="I259" s="1357">
        <v>1.4</v>
      </c>
      <c r="J259" s="1358">
        <f t="shared" si="6"/>
        <v>0</v>
      </c>
    </row>
    <row r="260" spans="1:10" s="1349" customFormat="1" ht="18.75">
      <c r="A260" s="1346">
        <f>ROW()</f>
        <v>260</v>
      </c>
      <c r="B260" s="1350">
        <f t="shared" si="7"/>
        <v>248</v>
      </c>
      <c r="C260" s="1363" t="s">
        <v>1270</v>
      </c>
      <c r="D260" s="1352" t="s">
        <v>1286</v>
      </c>
      <c r="E260" s="1353"/>
      <c r="F260" s="1354"/>
      <c r="G260" s="1355"/>
      <c r="H260" s="1356" t="s">
        <v>70</v>
      </c>
      <c r="I260" s="1357">
        <v>2.06</v>
      </c>
      <c r="J260" s="1358">
        <f t="shared" si="6"/>
        <v>0</v>
      </c>
    </row>
    <row r="261" spans="1:10" s="1349" customFormat="1" ht="18.75">
      <c r="A261" s="1346">
        <f>ROW()</f>
        <v>261</v>
      </c>
      <c r="B261" s="1350">
        <f t="shared" si="7"/>
        <v>249</v>
      </c>
      <c r="C261" s="1363" t="s">
        <v>1270</v>
      </c>
      <c r="D261" s="1352" t="s">
        <v>1287</v>
      </c>
      <c r="E261" s="1353"/>
      <c r="F261" s="1354"/>
      <c r="G261" s="1355"/>
      <c r="H261" s="1356" t="s">
        <v>70</v>
      </c>
      <c r="I261" s="1357">
        <v>7.38</v>
      </c>
      <c r="J261" s="1358">
        <f t="shared" si="6"/>
        <v>0</v>
      </c>
    </row>
    <row r="262" spans="1:10" s="1349" customFormat="1" ht="18.75">
      <c r="A262" s="1346">
        <f>ROW()</f>
        <v>262</v>
      </c>
      <c r="B262" s="1350">
        <f t="shared" si="7"/>
        <v>250</v>
      </c>
      <c r="C262" s="1363" t="s">
        <v>1270</v>
      </c>
      <c r="D262" s="1352" t="s">
        <v>1288</v>
      </c>
      <c r="E262" s="1353"/>
      <c r="F262" s="1354"/>
      <c r="G262" s="1355"/>
      <c r="H262" s="1356" t="s">
        <v>1033</v>
      </c>
      <c r="I262" s="1357">
        <v>0.32</v>
      </c>
      <c r="J262" s="1358">
        <f t="shared" si="6"/>
        <v>0</v>
      </c>
    </row>
    <row r="263" spans="1:10" s="1349" customFormat="1" ht="18.75">
      <c r="A263" s="1346">
        <f>ROW()</f>
        <v>263</v>
      </c>
      <c r="B263" s="1350">
        <f t="shared" si="7"/>
        <v>251</v>
      </c>
      <c r="C263" s="1363" t="s">
        <v>1270</v>
      </c>
      <c r="D263" s="1352" t="s">
        <v>1289</v>
      </c>
      <c r="E263" s="1353"/>
      <c r="F263" s="1354"/>
      <c r="G263" s="1355"/>
      <c r="H263" s="1356" t="s">
        <v>70</v>
      </c>
      <c r="I263" s="1357">
        <v>3.86</v>
      </c>
      <c r="J263" s="1358">
        <f t="shared" si="6"/>
        <v>0</v>
      </c>
    </row>
    <row r="264" spans="1:10" s="1349" customFormat="1" ht="18.75">
      <c r="A264" s="1346">
        <f>ROW()</f>
        <v>264</v>
      </c>
      <c r="B264" s="1350">
        <f t="shared" si="7"/>
        <v>252</v>
      </c>
      <c r="C264" s="1363" t="s">
        <v>1270</v>
      </c>
      <c r="D264" s="1352" t="s">
        <v>1290</v>
      </c>
      <c r="E264" s="1353"/>
      <c r="F264" s="1354"/>
      <c r="G264" s="1355"/>
      <c r="H264" s="1356" t="s">
        <v>70</v>
      </c>
      <c r="I264" s="1357">
        <v>24.45</v>
      </c>
      <c r="J264" s="1358">
        <f t="shared" si="6"/>
        <v>0</v>
      </c>
    </row>
    <row r="265" spans="1:10" s="1349" customFormat="1" ht="18.75">
      <c r="A265" s="1346">
        <f>ROW()</f>
        <v>265</v>
      </c>
      <c r="B265" s="1350">
        <f t="shared" si="7"/>
        <v>253</v>
      </c>
      <c r="C265" s="1363" t="s">
        <v>1270</v>
      </c>
      <c r="D265" s="1352" t="s">
        <v>1291</v>
      </c>
      <c r="E265" s="1353"/>
      <c r="F265" s="1354"/>
      <c r="G265" s="1355"/>
      <c r="H265" s="1356" t="s">
        <v>70</v>
      </c>
      <c r="I265" s="1357">
        <v>16.32</v>
      </c>
      <c r="J265" s="1358">
        <f t="shared" si="6"/>
        <v>0</v>
      </c>
    </row>
    <row r="266" spans="1:10" s="1349" customFormat="1" ht="18.75">
      <c r="A266" s="1346">
        <f>ROW()</f>
        <v>266</v>
      </c>
      <c r="B266" s="1350">
        <f t="shared" si="7"/>
        <v>254</v>
      </c>
      <c r="C266" s="1363" t="s">
        <v>1270</v>
      </c>
      <c r="D266" s="1352" t="s">
        <v>1292</v>
      </c>
      <c r="E266" s="1353"/>
      <c r="F266" s="1354"/>
      <c r="G266" s="1355"/>
      <c r="H266" s="1356" t="s">
        <v>70</v>
      </c>
      <c r="I266" s="1357">
        <v>3.9</v>
      </c>
      <c r="J266" s="1358">
        <f t="shared" si="6"/>
        <v>0</v>
      </c>
    </row>
    <row r="267" spans="1:10" s="1349" customFormat="1" ht="18.75">
      <c r="A267" s="1346">
        <f>ROW()</f>
        <v>267</v>
      </c>
      <c r="B267" s="1350">
        <f t="shared" si="7"/>
        <v>255</v>
      </c>
      <c r="C267" s="1363" t="s">
        <v>1270</v>
      </c>
      <c r="D267" s="1352" t="s">
        <v>1293</v>
      </c>
      <c r="E267" s="1353"/>
      <c r="F267" s="1354"/>
      <c r="G267" s="1355"/>
      <c r="H267" s="1356" t="s">
        <v>1033</v>
      </c>
      <c r="I267" s="1357">
        <v>4.62</v>
      </c>
      <c r="J267" s="1358">
        <f t="shared" si="6"/>
        <v>0</v>
      </c>
    </row>
    <row r="268" spans="1:10" s="1349" customFormat="1" ht="18.75">
      <c r="A268" s="1346">
        <f>ROW()</f>
        <v>268</v>
      </c>
      <c r="B268" s="1350">
        <f t="shared" si="7"/>
        <v>256</v>
      </c>
      <c r="C268" s="1363" t="s">
        <v>1270</v>
      </c>
      <c r="D268" s="1352" t="s">
        <v>1294</v>
      </c>
      <c r="E268" s="1353"/>
      <c r="F268" s="1354"/>
      <c r="G268" s="1355"/>
      <c r="H268" s="1356" t="s">
        <v>70</v>
      </c>
      <c r="I268" s="1357">
        <v>32.15</v>
      </c>
      <c r="J268" s="1358">
        <f t="shared" si="6"/>
        <v>0</v>
      </c>
    </row>
    <row r="269" spans="1:10" s="1349" customFormat="1" ht="18.75">
      <c r="A269" s="1346">
        <f>ROW()</f>
        <v>269</v>
      </c>
      <c r="B269" s="1350">
        <f t="shared" si="7"/>
        <v>257</v>
      </c>
      <c r="C269" s="1363" t="s">
        <v>1270</v>
      </c>
      <c r="D269" s="1352" t="s">
        <v>1295</v>
      </c>
      <c r="E269" s="1353"/>
      <c r="F269" s="1354"/>
      <c r="G269" s="1355"/>
      <c r="H269" s="1356" t="s">
        <v>70</v>
      </c>
      <c r="I269" s="1357">
        <v>11.74</v>
      </c>
      <c r="J269" s="1358">
        <f t="shared" ref="J269:J332" si="8">I269*G269</f>
        <v>0</v>
      </c>
    </row>
    <row r="270" spans="1:10" s="1349" customFormat="1" ht="18.75">
      <c r="A270" s="1346">
        <f>ROW()</f>
        <v>270</v>
      </c>
      <c r="B270" s="1350">
        <f t="shared" si="7"/>
        <v>258</v>
      </c>
      <c r="C270" s="1363" t="s">
        <v>1270</v>
      </c>
      <c r="D270" s="1352" t="s">
        <v>1296</v>
      </c>
      <c r="E270" s="1353"/>
      <c r="F270" s="1354"/>
      <c r="G270" s="1355"/>
      <c r="H270" s="1356" t="s">
        <v>70</v>
      </c>
      <c r="I270" s="1357">
        <v>3.84</v>
      </c>
      <c r="J270" s="1358">
        <f t="shared" si="8"/>
        <v>0</v>
      </c>
    </row>
    <row r="271" spans="1:10" s="1349" customFormat="1" ht="18.75">
      <c r="A271" s="1346">
        <f>ROW()</f>
        <v>271</v>
      </c>
      <c r="B271" s="1350">
        <f t="shared" si="7"/>
        <v>259</v>
      </c>
      <c r="C271" s="1363" t="s">
        <v>1270</v>
      </c>
      <c r="D271" s="1352" t="s">
        <v>1297</v>
      </c>
      <c r="E271" s="1353"/>
      <c r="F271" s="1354"/>
      <c r="G271" s="1355"/>
      <c r="H271" s="1356" t="s">
        <v>70</v>
      </c>
      <c r="I271" s="1357">
        <v>3.35</v>
      </c>
      <c r="J271" s="1358">
        <f t="shared" si="8"/>
        <v>0</v>
      </c>
    </row>
    <row r="272" spans="1:10" s="1349" customFormat="1" ht="18.75">
      <c r="A272" s="1346">
        <f>ROW()</f>
        <v>272</v>
      </c>
      <c r="B272" s="1350">
        <f t="shared" ref="B272:B335" si="9">IF(C272="I","",IF(ISBLANK(D272),"",IF(ISTEXT(D272),LARGE(B268:B271,1)+1,0)))</f>
        <v>260</v>
      </c>
      <c r="C272" s="1363" t="s">
        <v>1270</v>
      </c>
      <c r="D272" s="1352" t="s">
        <v>1298</v>
      </c>
      <c r="E272" s="1353"/>
      <c r="F272" s="1354"/>
      <c r="G272" s="1355"/>
      <c r="H272" s="1356" t="s">
        <v>70</v>
      </c>
      <c r="I272" s="1357">
        <v>3.58</v>
      </c>
      <c r="J272" s="1358">
        <f t="shared" si="8"/>
        <v>0</v>
      </c>
    </row>
    <row r="273" spans="1:10" s="1349" customFormat="1" ht="18.75">
      <c r="A273" s="1346">
        <f>ROW()</f>
        <v>273</v>
      </c>
      <c r="B273" s="1350">
        <f t="shared" si="9"/>
        <v>261</v>
      </c>
      <c r="C273" s="1363" t="s">
        <v>1270</v>
      </c>
      <c r="D273" s="1352" t="s">
        <v>1299</v>
      </c>
      <c r="E273" s="1353"/>
      <c r="F273" s="1354"/>
      <c r="G273" s="1355"/>
      <c r="H273" s="1356" t="s">
        <v>70</v>
      </c>
      <c r="I273" s="1357">
        <v>2.52</v>
      </c>
      <c r="J273" s="1358">
        <f t="shared" si="8"/>
        <v>0</v>
      </c>
    </row>
    <row r="274" spans="1:10" s="1349" customFormat="1" ht="18.75">
      <c r="A274" s="1346">
        <f>ROW()</f>
        <v>274</v>
      </c>
      <c r="B274" s="1350">
        <f t="shared" si="9"/>
        <v>262</v>
      </c>
      <c r="C274" s="1363" t="s">
        <v>1270</v>
      </c>
      <c r="D274" s="1352" t="s">
        <v>1300</v>
      </c>
      <c r="E274" s="1353"/>
      <c r="F274" s="1354"/>
      <c r="G274" s="1355"/>
      <c r="H274" s="1356" t="s">
        <v>70</v>
      </c>
      <c r="I274" s="1357">
        <v>2.64</v>
      </c>
      <c r="J274" s="1358">
        <f t="shared" si="8"/>
        <v>0</v>
      </c>
    </row>
    <row r="275" spans="1:10" s="1349" customFormat="1" ht="18.75">
      <c r="A275" s="1346">
        <f>ROW()</f>
        <v>275</v>
      </c>
      <c r="B275" s="1350">
        <f t="shared" si="9"/>
        <v>263</v>
      </c>
      <c r="C275" s="1363" t="s">
        <v>1270</v>
      </c>
      <c r="D275" s="1352" t="s">
        <v>1301</v>
      </c>
      <c r="E275" s="1353"/>
      <c r="F275" s="1354"/>
      <c r="G275" s="1355"/>
      <c r="H275" s="1356" t="s">
        <v>70</v>
      </c>
      <c r="I275" s="1357">
        <v>2</v>
      </c>
      <c r="J275" s="1358">
        <f t="shared" si="8"/>
        <v>0</v>
      </c>
    </row>
    <row r="276" spans="1:10" s="1349" customFormat="1" ht="18.75">
      <c r="A276" s="1346">
        <f>ROW()</f>
        <v>276</v>
      </c>
      <c r="B276" s="1350">
        <f t="shared" si="9"/>
        <v>264</v>
      </c>
      <c r="C276" s="1363" t="s">
        <v>1270</v>
      </c>
      <c r="D276" s="1352" t="s">
        <v>1302</v>
      </c>
      <c r="E276" s="1353"/>
      <c r="F276" s="1354"/>
      <c r="G276" s="1355"/>
      <c r="H276" s="1356" t="s">
        <v>70</v>
      </c>
      <c r="I276" s="1357">
        <v>0.93</v>
      </c>
      <c r="J276" s="1358">
        <f t="shared" si="8"/>
        <v>0</v>
      </c>
    </row>
    <row r="277" spans="1:10" s="1349" customFormat="1" ht="18.75">
      <c r="A277" s="1346">
        <f>ROW()</f>
        <v>277</v>
      </c>
      <c r="B277" s="1350">
        <f t="shared" si="9"/>
        <v>265</v>
      </c>
      <c r="C277" s="1363" t="s">
        <v>1270</v>
      </c>
      <c r="D277" s="1352" t="s">
        <v>1303</v>
      </c>
      <c r="E277" s="1353"/>
      <c r="F277" s="1354"/>
      <c r="G277" s="1355"/>
      <c r="H277" s="1356" t="s">
        <v>70</v>
      </c>
      <c r="I277" s="1357">
        <v>6.86</v>
      </c>
      <c r="J277" s="1358">
        <f t="shared" si="8"/>
        <v>0</v>
      </c>
    </row>
    <row r="278" spans="1:10" s="1349" customFormat="1" ht="18.75">
      <c r="A278" s="1346">
        <f>ROW()</f>
        <v>278</v>
      </c>
      <c r="B278" s="1350">
        <f t="shared" si="9"/>
        <v>266</v>
      </c>
      <c r="C278" s="1363" t="s">
        <v>1270</v>
      </c>
      <c r="D278" s="1352" t="s">
        <v>1304</v>
      </c>
      <c r="E278" s="1353"/>
      <c r="F278" s="1354"/>
      <c r="G278" s="1355"/>
      <c r="H278" s="1356" t="s">
        <v>70</v>
      </c>
      <c r="I278" s="1357">
        <v>3.46</v>
      </c>
      <c r="J278" s="1358">
        <f t="shared" si="8"/>
        <v>0</v>
      </c>
    </row>
    <row r="279" spans="1:10" s="1349" customFormat="1" ht="18.75">
      <c r="A279" s="1346">
        <f>ROW()</f>
        <v>279</v>
      </c>
      <c r="B279" s="1350">
        <f t="shared" si="9"/>
        <v>267</v>
      </c>
      <c r="C279" s="1363" t="s">
        <v>1270</v>
      </c>
      <c r="D279" s="1352" t="s">
        <v>1305</v>
      </c>
      <c r="E279" s="1353"/>
      <c r="F279" s="1354"/>
      <c r="G279" s="1355"/>
      <c r="H279" s="1356" t="s">
        <v>70</v>
      </c>
      <c r="I279" s="1357">
        <v>1.52</v>
      </c>
      <c r="J279" s="1358">
        <f t="shared" si="8"/>
        <v>0</v>
      </c>
    </row>
    <row r="280" spans="1:10" s="1349" customFormat="1" ht="18.75">
      <c r="A280" s="1346">
        <f>ROW()</f>
        <v>280</v>
      </c>
      <c r="B280" s="1350">
        <f t="shared" si="9"/>
        <v>268</v>
      </c>
      <c r="C280" s="1363" t="s">
        <v>1270</v>
      </c>
      <c r="D280" s="1352" t="s">
        <v>1306</v>
      </c>
      <c r="E280" s="1353"/>
      <c r="F280" s="1354"/>
      <c r="G280" s="1355"/>
      <c r="H280" s="1356" t="s">
        <v>70</v>
      </c>
      <c r="I280" s="1357">
        <v>21.72</v>
      </c>
      <c r="J280" s="1358">
        <f t="shared" si="8"/>
        <v>0</v>
      </c>
    </row>
    <row r="281" spans="1:10" s="1349" customFormat="1" ht="18.75">
      <c r="A281" s="1346">
        <f>ROW()</f>
        <v>281</v>
      </c>
      <c r="B281" s="1350">
        <f t="shared" si="9"/>
        <v>269</v>
      </c>
      <c r="C281" s="1363" t="s">
        <v>1270</v>
      </c>
      <c r="D281" s="1352" t="s">
        <v>1307</v>
      </c>
      <c r="E281" s="1353"/>
      <c r="F281" s="1354"/>
      <c r="G281" s="1355"/>
      <c r="H281" s="1356" t="s">
        <v>70</v>
      </c>
      <c r="I281" s="1357">
        <v>8.7200000000000006</v>
      </c>
      <c r="J281" s="1358">
        <f t="shared" si="8"/>
        <v>0</v>
      </c>
    </row>
    <row r="282" spans="1:10" s="1349" customFormat="1" ht="18.75">
      <c r="A282" s="1346">
        <f>ROW()</f>
        <v>282</v>
      </c>
      <c r="B282" s="1350">
        <f t="shared" si="9"/>
        <v>270</v>
      </c>
      <c r="C282" s="1363" t="s">
        <v>1270</v>
      </c>
      <c r="D282" s="1352" t="s">
        <v>1308</v>
      </c>
      <c r="E282" s="1353"/>
      <c r="F282" s="1354"/>
      <c r="G282" s="1355"/>
      <c r="H282" s="1356" t="s">
        <v>70</v>
      </c>
      <c r="I282" s="1357">
        <v>10.37</v>
      </c>
      <c r="J282" s="1358">
        <f t="shared" si="8"/>
        <v>0</v>
      </c>
    </row>
    <row r="283" spans="1:10" s="1349" customFormat="1" ht="18.75">
      <c r="A283" s="1346">
        <f>ROW()</f>
        <v>283</v>
      </c>
      <c r="B283" s="1350">
        <f t="shared" si="9"/>
        <v>271</v>
      </c>
      <c r="C283" s="1364" t="s">
        <v>1309</v>
      </c>
      <c r="D283" s="1352" t="s">
        <v>1310</v>
      </c>
      <c r="E283" s="1353"/>
      <c r="F283" s="1354"/>
      <c r="G283" s="1355"/>
      <c r="H283" s="1356" t="s">
        <v>70</v>
      </c>
      <c r="I283" s="1357">
        <v>7.29</v>
      </c>
      <c r="J283" s="1358">
        <f t="shared" si="8"/>
        <v>0</v>
      </c>
    </row>
    <row r="284" spans="1:10" s="1349" customFormat="1" ht="18.75">
      <c r="A284" s="1346">
        <f>ROW()</f>
        <v>284</v>
      </c>
      <c r="B284" s="1350">
        <f t="shared" si="9"/>
        <v>272</v>
      </c>
      <c r="C284" s="1364" t="s">
        <v>1309</v>
      </c>
      <c r="D284" s="1352" t="s">
        <v>1311</v>
      </c>
      <c r="E284" s="1353"/>
      <c r="F284" s="1354"/>
      <c r="G284" s="1355"/>
      <c r="H284" s="1356" t="s">
        <v>9</v>
      </c>
      <c r="I284" s="1357">
        <v>12.07</v>
      </c>
      <c r="J284" s="1358">
        <f t="shared" si="8"/>
        <v>0</v>
      </c>
    </row>
    <row r="285" spans="1:10" s="1349" customFormat="1" ht="18.75">
      <c r="A285" s="1346">
        <f>ROW()</f>
        <v>285</v>
      </c>
      <c r="B285" s="1350">
        <f t="shared" si="9"/>
        <v>273</v>
      </c>
      <c r="C285" s="1364" t="s">
        <v>1309</v>
      </c>
      <c r="D285" s="1352" t="s">
        <v>1312</v>
      </c>
      <c r="E285" s="1353"/>
      <c r="F285" s="1354"/>
      <c r="G285" s="1355"/>
      <c r="H285" s="1356" t="s">
        <v>70</v>
      </c>
      <c r="I285" s="1357">
        <v>2.42</v>
      </c>
      <c r="J285" s="1358">
        <f t="shared" si="8"/>
        <v>0</v>
      </c>
    </row>
    <row r="286" spans="1:10" s="1349" customFormat="1" ht="18.75">
      <c r="A286" s="1346">
        <f>ROW()</f>
        <v>286</v>
      </c>
      <c r="B286" s="1350">
        <f t="shared" si="9"/>
        <v>274</v>
      </c>
      <c r="C286" s="1364" t="s">
        <v>1309</v>
      </c>
      <c r="D286" s="1352" t="s">
        <v>1313</v>
      </c>
      <c r="E286" s="1353"/>
      <c r="F286" s="1354"/>
      <c r="G286" s="1355"/>
      <c r="H286" s="1356" t="s">
        <v>70</v>
      </c>
      <c r="I286" s="1357">
        <v>3.22</v>
      </c>
      <c r="J286" s="1358">
        <f t="shared" si="8"/>
        <v>0</v>
      </c>
    </row>
    <row r="287" spans="1:10" s="1349" customFormat="1" ht="18.75">
      <c r="A287" s="1346">
        <f>ROW()</f>
        <v>287</v>
      </c>
      <c r="B287" s="1350">
        <f t="shared" si="9"/>
        <v>275</v>
      </c>
      <c r="C287" s="1364" t="s">
        <v>1309</v>
      </c>
      <c r="D287" s="1352" t="s">
        <v>1314</v>
      </c>
      <c r="E287" s="1353"/>
      <c r="F287" s="1354"/>
      <c r="G287" s="1355"/>
      <c r="H287" s="1356" t="s">
        <v>70</v>
      </c>
      <c r="I287" s="1357">
        <v>7.24</v>
      </c>
      <c r="J287" s="1358">
        <f t="shared" si="8"/>
        <v>0</v>
      </c>
    </row>
    <row r="288" spans="1:10" s="1349" customFormat="1" ht="18.75">
      <c r="A288" s="1346">
        <f>ROW()</f>
        <v>288</v>
      </c>
      <c r="B288" s="1350">
        <f t="shared" si="9"/>
        <v>276</v>
      </c>
      <c r="C288" s="1364" t="s">
        <v>1309</v>
      </c>
      <c r="D288" s="1352" t="s">
        <v>1315</v>
      </c>
      <c r="E288" s="1353"/>
      <c r="F288" s="1354"/>
      <c r="G288" s="1355"/>
      <c r="H288" s="1356" t="s">
        <v>1033</v>
      </c>
      <c r="I288" s="1357">
        <v>0.98</v>
      </c>
      <c r="J288" s="1358">
        <f t="shared" si="8"/>
        <v>0</v>
      </c>
    </row>
    <row r="289" spans="1:10" s="1349" customFormat="1" ht="18.75">
      <c r="A289" s="1346">
        <f>ROW()</f>
        <v>289</v>
      </c>
      <c r="B289" s="1350">
        <f t="shared" si="9"/>
        <v>277</v>
      </c>
      <c r="C289" s="1364" t="s">
        <v>1309</v>
      </c>
      <c r="D289" s="1352" t="s">
        <v>1316</v>
      </c>
      <c r="E289" s="1353"/>
      <c r="F289" s="1354"/>
      <c r="G289" s="1355"/>
      <c r="H289" s="1356" t="s">
        <v>70</v>
      </c>
      <c r="I289" s="1357">
        <v>3.81</v>
      </c>
      <c r="J289" s="1358">
        <f t="shared" si="8"/>
        <v>0</v>
      </c>
    </row>
    <row r="290" spans="1:10" s="1349" customFormat="1" ht="18.75">
      <c r="A290" s="1346">
        <f>ROW()</f>
        <v>290</v>
      </c>
      <c r="B290" s="1350">
        <f t="shared" si="9"/>
        <v>278</v>
      </c>
      <c r="C290" s="1364" t="s">
        <v>1309</v>
      </c>
      <c r="D290" s="1352" t="s">
        <v>1317</v>
      </c>
      <c r="E290" s="1353"/>
      <c r="F290" s="1354"/>
      <c r="G290" s="1355"/>
      <c r="H290" s="1356" t="s">
        <v>70</v>
      </c>
      <c r="I290" s="1357">
        <v>3.87</v>
      </c>
      <c r="J290" s="1358">
        <f t="shared" si="8"/>
        <v>0</v>
      </c>
    </row>
    <row r="291" spans="1:10" s="1349" customFormat="1" ht="18.75">
      <c r="A291" s="1346">
        <f>ROW()</f>
        <v>291</v>
      </c>
      <c r="B291" s="1350">
        <f t="shared" si="9"/>
        <v>279</v>
      </c>
      <c r="C291" s="1364" t="s">
        <v>1309</v>
      </c>
      <c r="D291" s="1352" t="s">
        <v>1318</v>
      </c>
      <c r="E291" s="1353"/>
      <c r="F291" s="1354"/>
      <c r="G291" s="1355"/>
      <c r="H291" s="1356" t="s">
        <v>70</v>
      </c>
      <c r="I291" s="1357">
        <v>7.13</v>
      </c>
      <c r="J291" s="1358">
        <f t="shared" si="8"/>
        <v>0</v>
      </c>
    </row>
    <row r="292" spans="1:10" s="1349" customFormat="1" ht="18.75">
      <c r="A292" s="1346">
        <f>ROW()</f>
        <v>292</v>
      </c>
      <c r="B292" s="1350">
        <f t="shared" si="9"/>
        <v>280</v>
      </c>
      <c r="C292" s="1364" t="s">
        <v>1309</v>
      </c>
      <c r="D292" s="1352" t="s">
        <v>1319</v>
      </c>
      <c r="E292" s="1353"/>
      <c r="F292" s="1354"/>
      <c r="G292" s="1355"/>
      <c r="H292" s="1356" t="s">
        <v>70</v>
      </c>
      <c r="I292" s="1357">
        <v>6.69</v>
      </c>
      <c r="J292" s="1358">
        <f t="shared" si="8"/>
        <v>0</v>
      </c>
    </row>
    <row r="293" spans="1:10" s="1349" customFormat="1" ht="18.75">
      <c r="A293" s="1346">
        <f>ROW()</f>
        <v>293</v>
      </c>
      <c r="B293" s="1350">
        <f t="shared" si="9"/>
        <v>281</v>
      </c>
      <c r="C293" s="1364" t="s">
        <v>1309</v>
      </c>
      <c r="D293" s="1352" t="s">
        <v>1320</v>
      </c>
      <c r="E293" s="1353"/>
      <c r="F293" s="1354"/>
      <c r="G293" s="1355"/>
      <c r="H293" s="1356" t="s">
        <v>1033</v>
      </c>
      <c r="I293" s="1357">
        <v>0.96</v>
      </c>
      <c r="J293" s="1358">
        <f t="shared" si="8"/>
        <v>0</v>
      </c>
    </row>
    <row r="294" spans="1:10" s="1349" customFormat="1" ht="18.75">
      <c r="A294" s="1346">
        <f>ROW()</f>
        <v>294</v>
      </c>
      <c r="B294" s="1350">
        <f t="shared" si="9"/>
        <v>282</v>
      </c>
      <c r="C294" s="1364" t="s">
        <v>1309</v>
      </c>
      <c r="D294" s="1352" t="s">
        <v>1321</v>
      </c>
      <c r="E294" s="1353"/>
      <c r="F294" s="1354"/>
      <c r="G294" s="1355"/>
      <c r="H294" s="1356" t="s">
        <v>70</v>
      </c>
      <c r="I294" s="1357">
        <v>4.83</v>
      </c>
      <c r="J294" s="1358">
        <f t="shared" si="8"/>
        <v>0</v>
      </c>
    </row>
    <row r="295" spans="1:10" s="1349" customFormat="1" ht="18.75">
      <c r="A295" s="1346">
        <f>ROW()</f>
        <v>295</v>
      </c>
      <c r="B295" s="1350">
        <f t="shared" si="9"/>
        <v>283</v>
      </c>
      <c r="C295" s="1364" t="s">
        <v>1309</v>
      </c>
      <c r="D295" s="1352" t="s">
        <v>1322</v>
      </c>
      <c r="E295" s="1353"/>
      <c r="F295" s="1354"/>
      <c r="G295" s="1355"/>
      <c r="H295" s="1356" t="s">
        <v>1066</v>
      </c>
      <c r="I295" s="1357">
        <v>1.94</v>
      </c>
      <c r="J295" s="1358">
        <f t="shared" si="8"/>
        <v>0</v>
      </c>
    </row>
    <row r="296" spans="1:10" s="1349" customFormat="1" ht="18.75">
      <c r="A296" s="1346">
        <f>ROW()</f>
        <v>296</v>
      </c>
      <c r="B296" s="1350">
        <f t="shared" si="9"/>
        <v>284</v>
      </c>
      <c r="C296" s="1364" t="s">
        <v>1309</v>
      </c>
      <c r="D296" s="1352" t="s">
        <v>1323</v>
      </c>
      <c r="E296" s="1353"/>
      <c r="F296" s="1354"/>
      <c r="G296" s="1355"/>
      <c r="H296" s="1356" t="s">
        <v>70</v>
      </c>
      <c r="I296" s="1357">
        <v>16.07</v>
      </c>
      <c r="J296" s="1358">
        <f t="shared" si="8"/>
        <v>0</v>
      </c>
    </row>
    <row r="297" spans="1:10" s="1349" customFormat="1" ht="18.75">
      <c r="A297" s="1346">
        <f>ROW()</f>
        <v>297</v>
      </c>
      <c r="B297" s="1350">
        <f t="shared" si="9"/>
        <v>285</v>
      </c>
      <c r="C297" s="1364" t="s">
        <v>1309</v>
      </c>
      <c r="D297" s="1352" t="s">
        <v>1324</v>
      </c>
      <c r="E297" s="1353"/>
      <c r="F297" s="1354"/>
      <c r="G297" s="1355"/>
      <c r="H297" s="1356" t="s">
        <v>70</v>
      </c>
      <c r="I297" s="1357">
        <v>5.47</v>
      </c>
      <c r="J297" s="1358">
        <f t="shared" si="8"/>
        <v>0</v>
      </c>
    </row>
    <row r="298" spans="1:10" s="1349" customFormat="1" ht="18.75">
      <c r="A298" s="1346">
        <f>ROW()</f>
        <v>298</v>
      </c>
      <c r="B298" s="1350">
        <f t="shared" si="9"/>
        <v>286</v>
      </c>
      <c r="C298" s="1364" t="s">
        <v>1309</v>
      </c>
      <c r="D298" s="1352" t="s">
        <v>1325</v>
      </c>
      <c r="E298" s="1353"/>
      <c r="F298" s="1354"/>
      <c r="G298" s="1355"/>
      <c r="H298" s="1356" t="s">
        <v>70</v>
      </c>
      <c r="I298" s="1357">
        <v>5.79</v>
      </c>
      <c r="J298" s="1358">
        <f t="shared" si="8"/>
        <v>0</v>
      </c>
    </row>
    <row r="299" spans="1:10" s="1349" customFormat="1" ht="18.75">
      <c r="A299" s="1346">
        <f>ROW()</f>
        <v>299</v>
      </c>
      <c r="B299" s="1350">
        <f t="shared" si="9"/>
        <v>287</v>
      </c>
      <c r="C299" s="1364" t="s">
        <v>1309</v>
      </c>
      <c r="D299" s="1352" t="s">
        <v>1326</v>
      </c>
      <c r="E299" s="1353"/>
      <c r="F299" s="1354"/>
      <c r="G299" s="1355"/>
      <c r="H299" s="1356" t="s">
        <v>70</v>
      </c>
      <c r="I299" s="1357">
        <v>4.4400000000000004</v>
      </c>
      <c r="J299" s="1358">
        <f t="shared" si="8"/>
        <v>0</v>
      </c>
    </row>
    <row r="300" spans="1:10" s="1349" customFormat="1" ht="18.75">
      <c r="A300" s="1346">
        <f>ROW()</f>
        <v>300</v>
      </c>
      <c r="B300" s="1350">
        <f t="shared" si="9"/>
        <v>288</v>
      </c>
      <c r="C300" s="1364" t="s">
        <v>1309</v>
      </c>
      <c r="D300" s="1352" t="s">
        <v>1327</v>
      </c>
      <c r="E300" s="1353"/>
      <c r="F300" s="1354"/>
      <c r="G300" s="1355"/>
      <c r="H300" s="1356" t="s">
        <v>70</v>
      </c>
      <c r="I300" s="1357">
        <v>5.64</v>
      </c>
      <c r="J300" s="1358">
        <f t="shared" si="8"/>
        <v>0</v>
      </c>
    </row>
    <row r="301" spans="1:10" s="1349" customFormat="1" ht="18.75">
      <c r="A301" s="1346">
        <f>ROW()</f>
        <v>301</v>
      </c>
      <c r="B301" s="1350">
        <f t="shared" si="9"/>
        <v>289</v>
      </c>
      <c r="C301" s="1364" t="s">
        <v>1309</v>
      </c>
      <c r="D301" s="1352" t="s">
        <v>1328</v>
      </c>
      <c r="E301" s="1353"/>
      <c r="F301" s="1354"/>
      <c r="G301" s="1355"/>
      <c r="H301" s="1356" t="s">
        <v>70</v>
      </c>
      <c r="I301" s="1357">
        <v>9.67</v>
      </c>
      <c r="J301" s="1358">
        <f t="shared" si="8"/>
        <v>0</v>
      </c>
    </row>
    <row r="302" spans="1:10" s="1349" customFormat="1" ht="18.75">
      <c r="A302" s="1346">
        <f>ROW()</f>
        <v>302</v>
      </c>
      <c r="B302" s="1350">
        <f t="shared" si="9"/>
        <v>290</v>
      </c>
      <c r="C302" s="1364" t="s">
        <v>1309</v>
      </c>
      <c r="D302" s="1352" t="s">
        <v>1329</v>
      </c>
      <c r="E302" s="1353"/>
      <c r="F302" s="1354"/>
      <c r="G302" s="1355"/>
      <c r="H302" s="1356" t="s">
        <v>70</v>
      </c>
      <c r="I302" s="1357">
        <v>3.35</v>
      </c>
      <c r="J302" s="1358">
        <f t="shared" si="8"/>
        <v>0</v>
      </c>
    </row>
    <row r="303" spans="1:10" s="1349" customFormat="1" ht="18.75">
      <c r="A303" s="1346">
        <f>ROW()</f>
        <v>303</v>
      </c>
      <c r="B303" s="1350">
        <f t="shared" si="9"/>
        <v>291</v>
      </c>
      <c r="C303" s="1364" t="s">
        <v>1309</v>
      </c>
      <c r="D303" s="1352" t="s">
        <v>1330</v>
      </c>
      <c r="E303" s="1353"/>
      <c r="F303" s="1354"/>
      <c r="G303" s="1355"/>
      <c r="H303" s="1356" t="s">
        <v>70</v>
      </c>
      <c r="I303" s="1357">
        <v>3.22</v>
      </c>
      <c r="J303" s="1358">
        <f t="shared" si="8"/>
        <v>0</v>
      </c>
    </row>
    <row r="304" spans="1:10" s="1349" customFormat="1" ht="18.75">
      <c r="A304" s="1346">
        <f>ROW()</f>
        <v>304</v>
      </c>
      <c r="B304" s="1350">
        <f t="shared" si="9"/>
        <v>292</v>
      </c>
      <c r="C304" s="1364" t="s">
        <v>1309</v>
      </c>
      <c r="D304" s="1352" t="s">
        <v>1331</v>
      </c>
      <c r="E304" s="1353"/>
      <c r="F304" s="1354"/>
      <c r="G304" s="1355"/>
      <c r="H304" s="1356" t="s">
        <v>70</v>
      </c>
      <c r="I304" s="1357">
        <v>3.6</v>
      </c>
      <c r="J304" s="1358">
        <f t="shared" si="8"/>
        <v>0</v>
      </c>
    </row>
    <row r="305" spans="1:10" s="1349" customFormat="1" ht="18.75">
      <c r="A305" s="1346">
        <f>ROW()</f>
        <v>305</v>
      </c>
      <c r="B305" s="1350">
        <f t="shared" si="9"/>
        <v>293</v>
      </c>
      <c r="C305" s="1364" t="s">
        <v>1309</v>
      </c>
      <c r="D305" s="1352" t="s">
        <v>1332</v>
      </c>
      <c r="E305" s="1353"/>
      <c r="F305" s="1354"/>
      <c r="G305" s="1355"/>
      <c r="H305" s="1356" t="s">
        <v>70</v>
      </c>
      <c r="I305" s="1357">
        <v>7.01</v>
      </c>
      <c r="J305" s="1358">
        <f t="shared" si="8"/>
        <v>0</v>
      </c>
    </row>
    <row r="306" spans="1:10" s="1349" customFormat="1" ht="18.75">
      <c r="A306" s="1346">
        <f>ROW()</f>
        <v>306</v>
      </c>
      <c r="B306" s="1350">
        <f t="shared" si="9"/>
        <v>294</v>
      </c>
      <c r="C306" s="1364" t="s">
        <v>1309</v>
      </c>
      <c r="D306" s="1352" t="s">
        <v>1333</v>
      </c>
      <c r="E306" s="1353"/>
      <c r="F306" s="1354"/>
      <c r="G306" s="1355"/>
      <c r="H306" s="1356" t="s">
        <v>70</v>
      </c>
      <c r="I306" s="1357">
        <v>7.47</v>
      </c>
      <c r="J306" s="1358">
        <f t="shared" si="8"/>
        <v>0</v>
      </c>
    </row>
    <row r="307" spans="1:10" s="1349" customFormat="1" ht="18.75">
      <c r="A307" s="1346">
        <f>ROW()</f>
        <v>307</v>
      </c>
      <c r="B307" s="1350">
        <f t="shared" si="9"/>
        <v>295</v>
      </c>
      <c r="C307" s="1364" t="s">
        <v>1309</v>
      </c>
      <c r="D307" s="1352" t="s">
        <v>1334</v>
      </c>
      <c r="E307" s="1353"/>
      <c r="F307" s="1354"/>
      <c r="G307" s="1355"/>
      <c r="H307" s="1356" t="s">
        <v>70</v>
      </c>
      <c r="I307" s="1357">
        <v>7.26</v>
      </c>
      <c r="J307" s="1358">
        <f t="shared" si="8"/>
        <v>0</v>
      </c>
    </row>
    <row r="308" spans="1:10" s="1349" customFormat="1" ht="18.75">
      <c r="A308" s="1346">
        <f>ROW()</f>
        <v>308</v>
      </c>
      <c r="B308" s="1350">
        <f t="shared" si="9"/>
        <v>296</v>
      </c>
      <c r="C308" s="1364" t="s">
        <v>1309</v>
      </c>
      <c r="D308" s="1352" t="s">
        <v>1335</v>
      </c>
      <c r="E308" s="1353"/>
      <c r="F308" s="1354"/>
      <c r="G308" s="1355"/>
      <c r="H308" s="1356" t="s">
        <v>70</v>
      </c>
      <c r="I308" s="1357">
        <v>0.73</v>
      </c>
      <c r="J308" s="1358">
        <f t="shared" si="8"/>
        <v>0</v>
      </c>
    </row>
    <row r="309" spans="1:10" s="1349" customFormat="1" ht="18.75">
      <c r="A309" s="1346">
        <f>ROW()</f>
        <v>309</v>
      </c>
      <c r="B309" s="1350">
        <f t="shared" si="9"/>
        <v>297</v>
      </c>
      <c r="C309" s="1364" t="s">
        <v>1309</v>
      </c>
      <c r="D309" s="1352" t="s">
        <v>1336</v>
      </c>
      <c r="E309" s="1353"/>
      <c r="F309" s="1354"/>
      <c r="G309" s="1355"/>
      <c r="H309" s="1356" t="s">
        <v>70</v>
      </c>
      <c r="I309" s="1357">
        <v>1.94</v>
      </c>
      <c r="J309" s="1358">
        <f t="shared" si="8"/>
        <v>0</v>
      </c>
    </row>
    <row r="310" spans="1:10" s="1349" customFormat="1" ht="18.75">
      <c r="A310" s="1346">
        <f>ROW()</f>
        <v>310</v>
      </c>
      <c r="B310" s="1350">
        <f t="shared" si="9"/>
        <v>298</v>
      </c>
      <c r="C310" s="1364" t="s">
        <v>1309</v>
      </c>
      <c r="D310" s="1352" t="s">
        <v>1337</v>
      </c>
      <c r="E310" s="1353"/>
      <c r="F310" s="1354"/>
      <c r="G310" s="1355"/>
      <c r="H310" s="1356" t="s">
        <v>70</v>
      </c>
      <c r="I310" s="1357">
        <v>4.0199999999999996</v>
      </c>
      <c r="J310" s="1358">
        <f t="shared" si="8"/>
        <v>0</v>
      </c>
    </row>
    <row r="311" spans="1:10" s="1349" customFormat="1" ht="18.75">
      <c r="A311" s="1346">
        <f>ROW()</f>
        <v>311</v>
      </c>
      <c r="B311" s="1350">
        <f t="shared" si="9"/>
        <v>299</v>
      </c>
      <c r="C311" s="1364" t="s">
        <v>1309</v>
      </c>
      <c r="D311" s="1352" t="s">
        <v>1338</v>
      </c>
      <c r="E311" s="1353"/>
      <c r="F311" s="1354"/>
      <c r="G311" s="1355"/>
      <c r="H311" s="1356" t="s">
        <v>70</v>
      </c>
      <c r="I311" s="1357">
        <v>5.78</v>
      </c>
      <c r="J311" s="1358">
        <f t="shared" si="8"/>
        <v>0</v>
      </c>
    </row>
    <row r="312" spans="1:10" s="1349" customFormat="1" ht="18.75">
      <c r="A312" s="1346">
        <f>ROW()</f>
        <v>312</v>
      </c>
      <c r="B312" s="1350">
        <f t="shared" si="9"/>
        <v>300</v>
      </c>
      <c r="C312" s="1364" t="s">
        <v>1309</v>
      </c>
      <c r="D312" s="1352" t="s">
        <v>1339</v>
      </c>
      <c r="E312" s="1353"/>
      <c r="F312" s="1354"/>
      <c r="G312" s="1355"/>
      <c r="H312" s="1356" t="s">
        <v>70</v>
      </c>
      <c r="I312" s="1357">
        <v>8.3699999999999992</v>
      </c>
      <c r="J312" s="1358">
        <f t="shared" si="8"/>
        <v>0</v>
      </c>
    </row>
    <row r="313" spans="1:10" s="1349" customFormat="1" ht="18.75">
      <c r="A313" s="1346">
        <f>ROW()</f>
        <v>313</v>
      </c>
      <c r="B313" s="1350">
        <f t="shared" si="9"/>
        <v>301</v>
      </c>
      <c r="C313" s="1364" t="s">
        <v>1309</v>
      </c>
      <c r="D313" s="1352" t="s">
        <v>1340</v>
      </c>
      <c r="E313" s="1353"/>
      <c r="F313" s="1354"/>
      <c r="G313" s="1355"/>
      <c r="H313" s="1356" t="s">
        <v>70</v>
      </c>
      <c r="I313" s="1357">
        <v>5.63</v>
      </c>
      <c r="J313" s="1358">
        <f t="shared" si="8"/>
        <v>0</v>
      </c>
    </row>
    <row r="314" spans="1:10" s="1349" customFormat="1" ht="18.75">
      <c r="A314" s="1346">
        <f>ROW()</f>
        <v>314</v>
      </c>
      <c r="B314" s="1350">
        <f t="shared" si="9"/>
        <v>302</v>
      </c>
      <c r="C314" s="1364" t="s">
        <v>1309</v>
      </c>
      <c r="D314" s="1352" t="s">
        <v>1341</v>
      </c>
      <c r="E314" s="1353"/>
      <c r="F314" s="1354"/>
      <c r="G314" s="1355"/>
      <c r="H314" s="1356" t="s">
        <v>70</v>
      </c>
      <c r="I314" s="1357">
        <v>5.79</v>
      </c>
      <c r="J314" s="1358">
        <f t="shared" si="8"/>
        <v>0</v>
      </c>
    </row>
    <row r="315" spans="1:10" s="1349" customFormat="1" ht="18.75">
      <c r="A315" s="1346">
        <f>ROW()</f>
        <v>315</v>
      </c>
      <c r="B315" s="1350">
        <f t="shared" si="9"/>
        <v>303</v>
      </c>
      <c r="C315" s="1364" t="s">
        <v>1309</v>
      </c>
      <c r="D315" s="1352" t="s">
        <v>1342</v>
      </c>
      <c r="E315" s="1353"/>
      <c r="F315" s="1354"/>
      <c r="G315" s="1355"/>
      <c r="H315" s="1356" t="s">
        <v>70</v>
      </c>
      <c r="I315" s="1357">
        <v>4.0199999999999996</v>
      </c>
      <c r="J315" s="1358">
        <f t="shared" si="8"/>
        <v>0</v>
      </c>
    </row>
    <row r="316" spans="1:10" s="1349" customFormat="1" ht="18.75">
      <c r="A316" s="1346">
        <f>ROW()</f>
        <v>316</v>
      </c>
      <c r="B316" s="1350">
        <f t="shared" si="9"/>
        <v>304</v>
      </c>
      <c r="C316" s="1364" t="s">
        <v>1309</v>
      </c>
      <c r="D316" s="1352" t="s">
        <v>1343</v>
      </c>
      <c r="E316" s="1353"/>
      <c r="F316" s="1354"/>
      <c r="G316" s="1355"/>
      <c r="H316" s="1356" t="s">
        <v>70</v>
      </c>
      <c r="I316" s="1357">
        <v>5.09</v>
      </c>
      <c r="J316" s="1358">
        <f t="shared" si="8"/>
        <v>0</v>
      </c>
    </row>
    <row r="317" spans="1:10" s="1349" customFormat="1" ht="18.75">
      <c r="A317" s="1346">
        <f>ROW()</f>
        <v>317</v>
      </c>
      <c r="B317" s="1350">
        <f t="shared" si="9"/>
        <v>305</v>
      </c>
      <c r="C317" s="1364" t="s">
        <v>1309</v>
      </c>
      <c r="D317" s="1352" t="s">
        <v>1344</v>
      </c>
      <c r="E317" s="1353"/>
      <c r="F317" s="1354"/>
      <c r="G317" s="1355"/>
      <c r="H317" s="1356" t="s">
        <v>70</v>
      </c>
      <c r="I317" s="1357">
        <v>5.96</v>
      </c>
      <c r="J317" s="1358">
        <f t="shared" si="8"/>
        <v>0</v>
      </c>
    </row>
    <row r="318" spans="1:10" s="1349" customFormat="1" ht="18.75">
      <c r="A318" s="1346">
        <f>ROW()</f>
        <v>318</v>
      </c>
      <c r="B318" s="1350">
        <f t="shared" si="9"/>
        <v>306</v>
      </c>
      <c r="C318" s="1364" t="s">
        <v>1309</v>
      </c>
      <c r="D318" s="1352" t="s">
        <v>1345</v>
      </c>
      <c r="E318" s="1353"/>
      <c r="F318" s="1354"/>
      <c r="G318" s="1355"/>
      <c r="H318" s="1356" t="s">
        <v>70</v>
      </c>
      <c r="I318" s="1357">
        <v>12.07</v>
      </c>
      <c r="J318" s="1358">
        <f t="shared" si="8"/>
        <v>0</v>
      </c>
    </row>
    <row r="319" spans="1:10" s="1349" customFormat="1" ht="18.75">
      <c r="A319" s="1346">
        <f>ROW()</f>
        <v>319</v>
      </c>
      <c r="B319" s="1350">
        <f t="shared" si="9"/>
        <v>307</v>
      </c>
      <c r="C319" s="1364" t="s">
        <v>1309</v>
      </c>
      <c r="D319" s="1352" t="s">
        <v>1346</v>
      </c>
      <c r="E319" s="1353"/>
      <c r="F319" s="1354"/>
      <c r="G319" s="1355"/>
      <c r="H319" s="1356" t="s">
        <v>70</v>
      </c>
      <c r="I319" s="1357">
        <v>9.65</v>
      </c>
      <c r="J319" s="1358">
        <f t="shared" si="8"/>
        <v>0</v>
      </c>
    </row>
    <row r="320" spans="1:10" s="1349" customFormat="1" ht="18.75">
      <c r="A320" s="1346">
        <f>ROW()</f>
        <v>320</v>
      </c>
      <c r="B320" s="1350">
        <f t="shared" si="9"/>
        <v>308</v>
      </c>
      <c r="C320" s="1364" t="s">
        <v>1309</v>
      </c>
      <c r="D320" s="1352" t="s">
        <v>1347</v>
      </c>
      <c r="E320" s="1353"/>
      <c r="F320" s="1354"/>
      <c r="G320" s="1355"/>
      <c r="H320" s="1356" t="s">
        <v>70</v>
      </c>
      <c r="I320" s="1357">
        <v>12.87</v>
      </c>
      <c r="J320" s="1358">
        <f t="shared" si="8"/>
        <v>0</v>
      </c>
    </row>
    <row r="321" spans="1:10" s="1349" customFormat="1" ht="18.75">
      <c r="A321" s="1346">
        <f>ROW()</f>
        <v>321</v>
      </c>
      <c r="B321" s="1350">
        <f t="shared" si="9"/>
        <v>309</v>
      </c>
      <c r="C321" s="1364" t="s">
        <v>1309</v>
      </c>
      <c r="D321" s="1352" t="s">
        <v>1348</v>
      </c>
      <c r="E321" s="1353"/>
      <c r="F321" s="1354"/>
      <c r="G321" s="1355"/>
      <c r="H321" s="1356" t="s">
        <v>70</v>
      </c>
      <c r="I321" s="1357">
        <v>13.69</v>
      </c>
      <c r="J321" s="1358">
        <f t="shared" si="8"/>
        <v>0</v>
      </c>
    </row>
    <row r="322" spans="1:10" s="1349" customFormat="1" ht="18.75">
      <c r="A322" s="1346">
        <f>ROW()</f>
        <v>322</v>
      </c>
      <c r="B322" s="1350">
        <f t="shared" si="9"/>
        <v>310</v>
      </c>
      <c r="C322" s="1364" t="s">
        <v>1309</v>
      </c>
      <c r="D322" s="1352" t="s">
        <v>1349</v>
      </c>
      <c r="E322" s="1353"/>
      <c r="F322" s="1354"/>
      <c r="G322" s="1355"/>
      <c r="H322" s="1356" t="s">
        <v>70</v>
      </c>
      <c r="I322" s="1357">
        <v>5.18</v>
      </c>
      <c r="J322" s="1358">
        <f t="shared" si="8"/>
        <v>0</v>
      </c>
    </row>
    <row r="323" spans="1:10" s="1349" customFormat="1" ht="18.75">
      <c r="A323" s="1346">
        <f>ROW()</f>
        <v>323</v>
      </c>
      <c r="B323" s="1350">
        <f t="shared" si="9"/>
        <v>311</v>
      </c>
      <c r="C323" s="1364" t="s">
        <v>1309</v>
      </c>
      <c r="D323" s="1352" t="s">
        <v>1350</v>
      </c>
      <c r="E323" s="1353"/>
      <c r="F323" s="1354"/>
      <c r="G323" s="1355"/>
      <c r="H323" s="1356" t="s">
        <v>70</v>
      </c>
      <c r="I323" s="1357">
        <v>45.77</v>
      </c>
      <c r="J323" s="1358">
        <f t="shared" si="8"/>
        <v>0</v>
      </c>
    </row>
    <row r="324" spans="1:10" s="1349" customFormat="1" ht="18.75">
      <c r="A324" s="1346">
        <f>ROW()</f>
        <v>324</v>
      </c>
      <c r="B324" s="1350">
        <f t="shared" si="9"/>
        <v>312</v>
      </c>
      <c r="C324" s="1364" t="s">
        <v>1309</v>
      </c>
      <c r="D324" s="1352" t="s">
        <v>1351</v>
      </c>
      <c r="E324" s="1353"/>
      <c r="F324" s="1354"/>
      <c r="G324" s="1355"/>
      <c r="H324" s="1356" t="s">
        <v>70</v>
      </c>
      <c r="I324" s="1357">
        <v>26.54</v>
      </c>
      <c r="J324" s="1358">
        <f t="shared" si="8"/>
        <v>0</v>
      </c>
    </row>
    <row r="325" spans="1:10" s="1349" customFormat="1" ht="18.75">
      <c r="A325" s="1346">
        <f>ROW()</f>
        <v>325</v>
      </c>
      <c r="B325" s="1350">
        <f t="shared" si="9"/>
        <v>313</v>
      </c>
      <c r="C325" s="1364" t="s">
        <v>1309</v>
      </c>
      <c r="D325" s="1352" t="s">
        <v>1352</v>
      </c>
      <c r="E325" s="1353"/>
      <c r="F325" s="1354"/>
      <c r="G325" s="1355"/>
      <c r="H325" s="1356" t="s">
        <v>70</v>
      </c>
      <c r="I325" s="1357">
        <v>35.380000000000003</v>
      </c>
      <c r="J325" s="1358">
        <f t="shared" si="8"/>
        <v>0</v>
      </c>
    </row>
    <row r="326" spans="1:10" s="1349" customFormat="1" ht="18.75">
      <c r="A326" s="1346">
        <f>ROW()</f>
        <v>326</v>
      </c>
      <c r="B326" s="1350">
        <f t="shared" si="9"/>
        <v>314</v>
      </c>
      <c r="C326" s="1364" t="s">
        <v>1309</v>
      </c>
      <c r="D326" s="1352" t="s">
        <v>1353</v>
      </c>
      <c r="E326" s="1353"/>
      <c r="F326" s="1354"/>
      <c r="G326" s="1355"/>
      <c r="H326" s="1356" t="s">
        <v>70</v>
      </c>
      <c r="I326" s="1357">
        <v>6.84</v>
      </c>
      <c r="J326" s="1358">
        <f t="shared" si="8"/>
        <v>0</v>
      </c>
    </row>
    <row r="327" spans="1:10" s="1349" customFormat="1" ht="18.75">
      <c r="A327" s="1346">
        <f>ROW()</f>
        <v>327</v>
      </c>
      <c r="B327" s="1350">
        <f t="shared" si="9"/>
        <v>315</v>
      </c>
      <c r="C327" s="1364" t="s">
        <v>1309</v>
      </c>
      <c r="D327" s="1352" t="s">
        <v>1354</v>
      </c>
      <c r="E327" s="1353"/>
      <c r="F327" s="1354"/>
      <c r="G327" s="1355"/>
      <c r="H327" s="1356" t="s">
        <v>70</v>
      </c>
      <c r="I327" s="1357">
        <v>2.33</v>
      </c>
      <c r="J327" s="1358">
        <f t="shared" si="8"/>
        <v>0</v>
      </c>
    </row>
    <row r="328" spans="1:10" s="1349" customFormat="1" ht="18.75">
      <c r="A328" s="1346">
        <f>ROW()</f>
        <v>328</v>
      </c>
      <c r="B328" s="1350">
        <f t="shared" si="9"/>
        <v>316</v>
      </c>
      <c r="C328" s="1364" t="s">
        <v>1309</v>
      </c>
      <c r="D328" s="1352" t="s">
        <v>1355</v>
      </c>
      <c r="E328" s="1353"/>
      <c r="F328" s="1354"/>
      <c r="G328" s="1355"/>
      <c r="H328" s="1356" t="s">
        <v>70</v>
      </c>
      <c r="I328" s="1357">
        <v>2.35</v>
      </c>
      <c r="J328" s="1358">
        <f t="shared" si="8"/>
        <v>0</v>
      </c>
    </row>
    <row r="329" spans="1:10" s="1349" customFormat="1" ht="18.75">
      <c r="A329" s="1346">
        <f>ROW()</f>
        <v>329</v>
      </c>
      <c r="B329" s="1350">
        <f t="shared" si="9"/>
        <v>317</v>
      </c>
      <c r="C329" s="1364" t="s">
        <v>1309</v>
      </c>
      <c r="D329" s="1352" t="s">
        <v>1356</v>
      </c>
      <c r="E329" s="1353"/>
      <c r="F329" s="1354"/>
      <c r="G329" s="1355"/>
      <c r="H329" s="1356" t="s">
        <v>70</v>
      </c>
      <c r="I329" s="1357">
        <v>33.54</v>
      </c>
      <c r="J329" s="1358">
        <f t="shared" si="8"/>
        <v>0</v>
      </c>
    </row>
    <row r="330" spans="1:10" s="1349" customFormat="1" ht="18.75">
      <c r="A330" s="1346">
        <f>ROW()</f>
        <v>330</v>
      </c>
      <c r="B330" s="1350">
        <f t="shared" si="9"/>
        <v>318</v>
      </c>
      <c r="C330" s="1364" t="s">
        <v>1309</v>
      </c>
      <c r="D330" s="1352" t="s">
        <v>1357</v>
      </c>
      <c r="E330" s="1353"/>
      <c r="F330" s="1354"/>
      <c r="G330" s="1355"/>
      <c r="H330" s="1356" t="s">
        <v>70</v>
      </c>
      <c r="I330" s="1357">
        <v>6.83</v>
      </c>
      <c r="J330" s="1358">
        <f t="shared" si="8"/>
        <v>0</v>
      </c>
    </row>
    <row r="331" spans="1:10" s="1349" customFormat="1" ht="18.75">
      <c r="A331" s="1346">
        <f>ROW()</f>
        <v>331</v>
      </c>
      <c r="B331" s="1350">
        <f t="shared" si="9"/>
        <v>319</v>
      </c>
      <c r="C331" s="1364" t="s">
        <v>1309</v>
      </c>
      <c r="D331" s="1352" t="s">
        <v>1358</v>
      </c>
      <c r="E331" s="1353"/>
      <c r="F331" s="1354"/>
      <c r="G331" s="1355"/>
      <c r="H331" s="1356" t="s">
        <v>70</v>
      </c>
      <c r="I331" s="1357">
        <v>7.61</v>
      </c>
      <c r="J331" s="1358">
        <f t="shared" si="8"/>
        <v>0</v>
      </c>
    </row>
    <row r="332" spans="1:10" s="1349" customFormat="1" ht="18.75">
      <c r="A332" s="1346">
        <f>ROW()</f>
        <v>332</v>
      </c>
      <c r="B332" s="1350">
        <f t="shared" si="9"/>
        <v>320</v>
      </c>
      <c r="C332" s="1364" t="s">
        <v>1309</v>
      </c>
      <c r="D332" s="1352" t="s">
        <v>1359</v>
      </c>
      <c r="E332" s="1353"/>
      <c r="F332" s="1354"/>
      <c r="G332" s="1355"/>
      <c r="H332" s="1356" t="s">
        <v>70</v>
      </c>
      <c r="I332" s="1357">
        <v>4.1900000000000004</v>
      </c>
      <c r="J332" s="1358">
        <f t="shared" si="8"/>
        <v>0</v>
      </c>
    </row>
    <row r="333" spans="1:10" s="1349" customFormat="1" ht="18.75">
      <c r="A333" s="1346">
        <f>ROW()</f>
        <v>333</v>
      </c>
      <c r="B333" s="1350">
        <f t="shared" si="9"/>
        <v>321</v>
      </c>
      <c r="C333" s="1364" t="s">
        <v>1309</v>
      </c>
      <c r="D333" s="1352" t="s">
        <v>1360</v>
      </c>
      <c r="E333" s="1353"/>
      <c r="F333" s="1354"/>
      <c r="G333" s="1355"/>
      <c r="H333" s="1356" t="s">
        <v>70</v>
      </c>
      <c r="I333" s="1357">
        <v>5.15</v>
      </c>
      <c r="J333" s="1358">
        <f t="shared" ref="J333:J396" si="10">I333*G333</f>
        <v>0</v>
      </c>
    </row>
    <row r="334" spans="1:10" s="1349" customFormat="1" ht="18.75">
      <c r="A334" s="1346">
        <f>ROW()</f>
        <v>334</v>
      </c>
      <c r="B334" s="1350">
        <f t="shared" si="9"/>
        <v>322</v>
      </c>
      <c r="C334" s="1364" t="s">
        <v>1309</v>
      </c>
      <c r="D334" s="1352" t="s">
        <v>1361</v>
      </c>
      <c r="E334" s="1353"/>
      <c r="F334" s="1354"/>
      <c r="G334" s="1355"/>
      <c r="H334" s="1356" t="s">
        <v>70</v>
      </c>
      <c r="I334" s="1357">
        <v>5.18</v>
      </c>
      <c r="J334" s="1358">
        <f t="shared" si="10"/>
        <v>0</v>
      </c>
    </row>
    <row r="335" spans="1:10" s="1349" customFormat="1" ht="18.75">
      <c r="A335" s="1346">
        <f>ROW()</f>
        <v>335</v>
      </c>
      <c r="B335" s="1350">
        <f t="shared" si="9"/>
        <v>323</v>
      </c>
      <c r="C335" s="1364" t="s">
        <v>1309</v>
      </c>
      <c r="D335" s="1352" t="s">
        <v>1362</v>
      </c>
      <c r="E335" s="1353"/>
      <c r="F335" s="1354"/>
      <c r="G335" s="1355"/>
      <c r="H335" s="1356" t="s">
        <v>1033</v>
      </c>
      <c r="I335" s="1357">
        <v>10.18</v>
      </c>
      <c r="J335" s="1358">
        <f t="shared" si="10"/>
        <v>0</v>
      </c>
    </row>
    <row r="336" spans="1:10" s="1349" customFormat="1" ht="18.75">
      <c r="A336" s="1346">
        <f>ROW()</f>
        <v>336</v>
      </c>
      <c r="B336" s="1350">
        <f t="shared" ref="B336:B399" si="11">IF(C336="I","",IF(ISBLANK(D336),"",IF(ISTEXT(D336),LARGE(B332:B335,1)+1,0)))</f>
        <v>324</v>
      </c>
      <c r="C336" s="1364" t="s">
        <v>1309</v>
      </c>
      <c r="D336" s="1352" t="s">
        <v>1363</v>
      </c>
      <c r="E336" s="1353"/>
      <c r="F336" s="1354"/>
      <c r="G336" s="1355"/>
      <c r="H336" s="1356" t="s">
        <v>70</v>
      </c>
      <c r="I336" s="1357">
        <v>1.27</v>
      </c>
      <c r="J336" s="1358">
        <f t="shared" si="10"/>
        <v>0</v>
      </c>
    </row>
    <row r="337" spans="1:10" s="1349" customFormat="1" ht="18.75">
      <c r="A337" s="1346">
        <f>ROW()</f>
        <v>337</v>
      </c>
      <c r="B337" s="1350">
        <f t="shared" si="11"/>
        <v>325</v>
      </c>
      <c r="C337" s="1364" t="s">
        <v>1309</v>
      </c>
      <c r="D337" s="1352" t="s">
        <v>1364</v>
      </c>
      <c r="E337" s="1353"/>
      <c r="F337" s="1354"/>
      <c r="G337" s="1355"/>
      <c r="H337" s="1356" t="s">
        <v>70</v>
      </c>
      <c r="I337" s="1357">
        <v>7.32</v>
      </c>
      <c r="J337" s="1358">
        <f t="shared" si="10"/>
        <v>0</v>
      </c>
    </row>
    <row r="338" spans="1:10" s="1349" customFormat="1" ht="18.75">
      <c r="A338" s="1346">
        <f>ROW()</f>
        <v>338</v>
      </c>
      <c r="B338" s="1350">
        <f t="shared" si="11"/>
        <v>326</v>
      </c>
      <c r="C338" s="1364" t="s">
        <v>1309</v>
      </c>
      <c r="D338" s="1352" t="s">
        <v>1365</v>
      </c>
      <c r="E338" s="1353"/>
      <c r="F338" s="1354"/>
      <c r="G338" s="1355"/>
      <c r="H338" s="1356" t="s">
        <v>70</v>
      </c>
      <c r="I338" s="1357">
        <v>3.34</v>
      </c>
      <c r="J338" s="1358">
        <f t="shared" si="10"/>
        <v>0</v>
      </c>
    </row>
    <row r="339" spans="1:10" s="1349" customFormat="1" ht="18.75">
      <c r="A339" s="1346">
        <f>ROW()</f>
        <v>339</v>
      </c>
      <c r="B339" s="1350">
        <f t="shared" si="11"/>
        <v>327</v>
      </c>
      <c r="C339" s="1364" t="s">
        <v>1309</v>
      </c>
      <c r="D339" s="1352" t="s">
        <v>1366</v>
      </c>
      <c r="E339" s="1353"/>
      <c r="F339" s="1354"/>
      <c r="G339" s="1355"/>
      <c r="H339" s="1356" t="s">
        <v>70</v>
      </c>
      <c r="I339" s="1357">
        <v>7.76</v>
      </c>
      <c r="J339" s="1358">
        <f t="shared" si="10"/>
        <v>0</v>
      </c>
    </row>
    <row r="340" spans="1:10" s="1349" customFormat="1" ht="18.75">
      <c r="A340" s="1346">
        <f>ROW()</f>
        <v>340</v>
      </c>
      <c r="B340" s="1350">
        <f t="shared" si="11"/>
        <v>328</v>
      </c>
      <c r="C340" s="1364" t="s">
        <v>1309</v>
      </c>
      <c r="D340" s="1352" t="s">
        <v>1367</v>
      </c>
      <c r="E340" s="1353"/>
      <c r="F340" s="1354"/>
      <c r="G340" s="1355"/>
      <c r="H340" s="1356" t="s">
        <v>70</v>
      </c>
      <c r="I340" s="1357">
        <v>22.53</v>
      </c>
      <c r="J340" s="1358">
        <f t="shared" si="10"/>
        <v>0</v>
      </c>
    </row>
    <row r="341" spans="1:10" s="1349" customFormat="1" ht="18.75">
      <c r="A341" s="1346">
        <f>ROW()</f>
        <v>341</v>
      </c>
      <c r="B341" s="1350">
        <f t="shared" si="11"/>
        <v>329</v>
      </c>
      <c r="C341" s="1364" t="s">
        <v>1309</v>
      </c>
      <c r="D341" s="1352" t="s">
        <v>1368</v>
      </c>
      <c r="E341" s="1353"/>
      <c r="F341" s="1354"/>
      <c r="G341" s="1355"/>
      <c r="H341" s="1356" t="s">
        <v>70</v>
      </c>
      <c r="I341" s="1357">
        <v>12.07</v>
      </c>
      <c r="J341" s="1358">
        <f t="shared" si="10"/>
        <v>0</v>
      </c>
    </row>
    <row r="342" spans="1:10" s="1349" customFormat="1" ht="18.75">
      <c r="A342" s="1346">
        <f>ROW()</f>
        <v>342</v>
      </c>
      <c r="B342" s="1350">
        <f t="shared" si="11"/>
        <v>330</v>
      </c>
      <c r="C342" s="1364" t="s">
        <v>1309</v>
      </c>
      <c r="D342" s="1352" t="s">
        <v>1369</v>
      </c>
      <c r="E342" s="1353"/>
      <c r="F342" s="1354"/>
      <c r="G342" s="1355"/>
      <c r="H342" s="1356" t="s">
        <v>70</v>
      </c>
      <c r="I342" s="1357">
        <v>9.8000000000000007</v>
      </c>
      <c r="J342" s="1358">
        <f t="shared" si="10"/>
        <v>0</v>
      </c>
    </row>
    <row r="343" spans="1:10" s="1349" customFormat="1" ht="18.75">
      <c r="A343" s="1346">
        <f>ROW()</f>
        <v>343</v>
      </c>
      <c r="B343" s="1350">
        <f t="shared" si="11"/>
        <v>331</v>
      </c>
      <c r="C343" s="1364" t="s">
        <v>1309</v>
      </c>
      <c r="D343" s="1352" t="s">
        <v>1370</v>
      </c>
      <c r="E343" s="1353"/>
      <c r="F343" s="1354"/>
      <c r="G343" s="1355"/>
      <c r="H343" s="1356" t="s">
        <v>70</v>
      </c>
      <c r="I343" s="1357">
        <v>9.42</v>
      </c>
      <c r="J343" s="1358">
        <f t="shared" si="10"/>
        <v>0</v>
      </c>
    </row>
    <row r="344" spans="1:10" s="1349" customFormat="1" ht="18.75">
      <c r="A344" s="1346">
        <f>ROW()</f>
        <v>344</v>
      </c>
      <c r="B344" s="1350">
        <f t="shared" si="11"/>
        <v>332</v>
      </c>
      <c r="C344" s="1364" t="s">
        <v>1309</v>
      </c>
      <c r="D344" s="1352" t="s">
        <v>1371</v>
      </c>
      <c r="E344" s="1353"/>
      <c r="F344" s="1354"/>
      <c r="G344" s="1355"/>
      <c r="H344" s="1356" t="s">
        <v>70</v>
      </c>
      <c r="I344" s="1357">
        <v>0.46</v>
      </c>
      <c r="J344" s="1358">
        <f t="shared" si="10"/>
        <v>0</v>
      </c>
    </row>
    <row r="345" spans="1:10" s="1349" customFormat="1" ht="18.75">
      <c r="A345" s="1346">
        <f>ROW()</f>
        <v>345</v>
      </c>
      <c r="B345" s="1350">
        <f t="shared" si="11"/>
        <v>333</v>
      </c>
      <c r="C345" s="1364" t="s">
        <v>1309</v>
      </c>
      <c r="D345" s="1352" t="s">
        <v>1372</v>
      </c>
      <c r="E345" s="1353"/>
      <c r="F345" s="1354"/>
      <c r="G345" s="1355"/>
      <c r="H345" s="1356" t="s">
        <v>70</v>
      </c>
      <c r="I345" s="1357">
        <v>6.2</v>
      </c>
      <c r="J345" s="1358">
        <f t="shared" si="10"/>
        <v>0</v>
      </c>
    </row>
    <row r="346" spans="1:10" s="1349" customFormat="1" ht="18.75">
      <c r="A346" s="1346">
        <f>ROW()</f>
        <v>346</v>
      </c>
      <c r="B346" s="1350">
        <f t="shared" si="11"/>
        <v>334</v>
      </c>
      <c r="C346" s="1364" t="s">
        <v>1309</v>
      </c>
      <c r="D346" s="1352" t="s">
        <v>1373</v>
      </c>
      <c r="E346" s="1353"/>
      <c r="F346" s="1354"/>
      <c r="G346" s="1355"/>
      <c r="H346" s="1356" t="s">
        <v>70</v>
      </c>
      <c r="I346" s="1357">
        <v>5.96</v>
      </c>
      <c r="J346" s="1358">
        <f t="shared" si="10"/>
        <v>0</v>
      </c>
    </row>
    <row r="347" spans="1:10" s="1349" customFormat="1" ht="18.75">
      <c r="A347" s="1346">
        <f>ROW()</f>
        <v>347</v>
      </c>
      <c r="B347" s="1350">
        <f t="shared" si="11"/>
        <v>335</v>
      </c>
      <c r="C347" s="1364" t="s">
        <v>1309</v>
      </c>
      <c r="D347" s="1352" t="s">
        <v>1374</v>
      </c>
      <c r="E347" s="1353"/>
      <c r="F347" s="1354"/>
      <c r="G347" s="1355"/>
      <c r="H347" s="1356" t="s">
        <v>1033</v>
      </c>
      <c r="I347" s="1357">
        <v>0.61</v>
      </c>
      <c r="J347" s="1358">
        <f t="shared" si="10"/>
        <v>0</v>
      </c>
    </row>
    <row r="348" spans="1:10" s="1349" customFormat="1" ht="18.75">
      <c r="A348" s="1346">
        <f>ROW()</f>
        <v>348</v>
      </c>
      <c r="B348" s="1350">
        <f t="shared" si="11"/>
        <v>336</v>
      </c>
      <c r="C348" s="1364" t="s">
        <v>1309</v>
      </c>
      <c r="D348" s="1352" t="s">
        <v>1375</v>
      </c>
      <c r="E348" s="1353"/>
      <c r="F348" s="1354"/>
      <c r="G348" s="1355"/>
      <c r="H348" s="1356" t="s">
        <v>1033</v>
      </c>
      <c r="I348" s="1357">
        <v>1.17</v>
      </c>
      <c r="J348" s="1358">
        <f t="shared" si="10"/>
        <v>0</v>
      </c>
    </row>
    <row r="349" spans="1:10" s="1349" customFormat="1" ht="18.75">
      <c r="A349" s="1346">
        <f>ROW()</f>
        <v>349</v>
      </c>
      <c r="B349" s="1350">
        <f t="shared" si="11"/>
        <v>337</v>
      </c>
      <c r="C349" s="1364" t="s">
        <v>1309</v>
      </c>
      <c r="D349" s="1352" t="s">
        <v>1376</v>
      </c>
      <c r="E349" s="1353"/>
      <c r="F349" s="1354"/>
      <c r="G349" s="1355"/>
      <c r="H349" s="1356" t="s">
        <v>1033</v>
      </c>
      <c r="I349" s="1357">
        <v>4.1900000000000004</v>
      </c>
      <c r="J349" s="1358">
        <f t="shared" si="10"/>
        <v>0</v>
      </c>
    </row>
    <row r="350" spans="1:10" s="1349" customFormat="1" ht="18.75">
      <c r="A350" s="1346">
        <f>ROW()</f>
        <v>350</v>
      </c>
      <c r="B350" s="1350">
        <f t="shared" si="11"/>
        <v>338</v>
      </c>
      <c r="C350" s="1364" t="s">
        <v>1309</v>
      </c>
      <c r="D350" s="1352" t="s">
        <v>1377</v>
      </c>
      <c r="E350" s="1353"/>
      <c r="F350" s="1354"/>
      <c r="G350" s="1355"/>
      <c r="H350" s="1356" t="s">
        <v>70</v>
      </c>
      <c r="I350" s="1357">
        <v>4.0999999999999996</v>
      </c>
      <c r="J350" s="1358">
        <f t="shared" si="10"/>
        <v>0</v>
      </c>
    </row>
    <row r="351" spans="1:10" s="1349" customFormat="1" ht="18.75">
      <c r="A351" s="1346">
        <f>ROW()</f>
        <v>351</v>
      </c>
      <c r="B351" s="1350">
        <f t="shared" si="11"/>
        <v>339</v>
      </c>
      <c r="C351" s="1364" t="s">
        <v>1309</v>
      </c>
      <c r="D351" s="1352" t="s">
        <v>1378</v>
      </c>
      <c r="E351" s="1353"/>
      <c r="F351" s="1354"/>
      <c r="G351" s="1355"/>
      <c r="H351" s="1356" t="s">
        <v>70</v>
      </c>
      <c r="I351" s="1357">
        <v>5.32</v>
      </c>
      <c r="J351" s="1358">
        <f t="shared" si="10"/>
        <v>0</v>
      </c>
    </row>
    <row r="352" spans="1:10" s="1349" customFormat="1" ht="18.75">
      <c r="A352" s="1346">
        <f>ROW()</f>
        <v>352</v>
      </c>
      <c r="B352" s="1350">
        <f t="shared" si="11"/>
        <v>340</v>
      </c>
      <c r="C352" s="1364" t="s">
        <v>1309</v>
      </c>
      <c r="D352" s="1352" t="s">
        <v>1379</v>
      </c>
      <c r="E352" s="1353"/>
      <c r="F352" s="1354"/>
      <c r="G352" s="1355"/>
      <c r="H352" s="1356" t="s">
        <v>70</v>
      </c>
      <c r="I352" s="1357">
        <v>4.4400000000000004</v>
      </c>
      <c r="J352" s="1358">
        <f t="shared" si="10"/>
        <v>0</v>
      </c>
    </row>
    <row r="353" spans="1:10" s="1349" customFormat="1" ht="18.75">
      <c r="A353" s="1346">
        <f>ROW()</f>
        <v>353</v>
      </c>
      <c r="B353" s="1350">
        <f t="shared" si="11"/>
        <v>341</v>
      </c>
      <c r="C353" s="1364" t="s">
        <v>1309</v>
      </c>
      <c r="D353" s="1352" t="s">
        <v>1380</v>
      </c>
      <c r="E353" s="1353"/>
      <c r="F353" s="1354"/>
      <c r="G353" s="1355"/>
      <c r="H353" s="1356" t="s">
        <v>70</v>
      </c>
      <c r="I353" s="1357">
        <v>3.87</v>
      </c>
      <c r="J353" s="1358">
        <f t="shared" si="10"/>
        <v>0</v>
      </c>
    </row>
    <row r="354" spans="1:10" s="1349" customFormat="1" ht="18.75">
      <c r="A354" s="1346">
        <f>ROW()</f>
        <v>354</v>
      </c>
      <c r="B354" s="1350">
        <f t="shared" si="11"/>
        <v>342</v>
      </c>
      <c r="C354" s="1364" t="s">
        <v>1309</v>
      </c>
      <c r="D354" s="1352" t="s">
        <v>1381</v>
      </c>
      <c r="E354" s="1353"/>
      <c r="F354" s="1354"/>
      <c r="G354" s="1355"/>
      <c r="H354" s="1356" t="s">
        <v>70</v>
      </c>
      <c r="I354" s="1357">
        <v>3.31</v>
      </c>
      <c r="J354" s="1358">
        <f t="shared" si="10"/>
        <v>0</v>
      </c>
    </row>
    <row r="355" spans="1:10" s="1349" customFormat="1" ht="18.75">
      <c r="A355" s="1346">
        <f>ROW()</f>
        <v>355</v>
      </c>
      <c r="B355" s="1350">
        <f t="shared" si="11"/>
        <v>343</v>
      </c>
      <c r="C355" s="1364" t="s">
        <v>1309</v>
      </c>
      <c r="D355" s="1352" t="s">
        <v>1382</v>
      </c>
      <c r="E355" s="1353"/>
      <c r="F355" s="1354"/>
      <c r="G355" s="1355"/>
      <c r="H355" s="1356" t="s">
        <v>70</v>
      </c>
      <c r="I355" s="1357">
        <v>3.23</v>
      </c>
      <c r="J355" s="1358">
        <f t="shared" si="10"/>
        <v>0</v>
      </c>
    </row>
    <row r="356" spans="1:10" s="1349" customFormat="1" ht="18.75">
      <c r="A356" s="1346">
        <f>ROW()</f>
        <v>356</v>
      </c>
      <c r="B356" s="1350">
        <f t="shared" si="11"/>
        <v>344</v>
      </c>
      <c r="C356" s="1364" t="s">
        <v>1309</v>
      </c>
      <c r="D356" s="1352" t="s">
        <v>1383</v>
      </c>
      <c r="E356" s="1353"/>
      <c r="F356" s="1354"/>
      <c r="G356" s="1355"/>
      <c r="H356" s="1356" t="s">
        <v>70</v>
      </c>
      <c r="I356" s="1357">
        <v>8.6300000000000008</v>
      </c>
      <c r="J356" s="1358">
        <f t="shared" si="10"/>
        <v>0</v>
      </c>
    </row>
    <row r="357" spans="1:10" s="1349" customFormat="1" ht="18.75">
      <c r="A357" s="1346">
        <f>ROW()</f>
        <v>357</v>
      </c>
      <c r="B357" s="1350">
        <f t="shared" si="11"/>
        <v>345</v>
      </c>
      <c r="C357" s="1364" t="s">
        <v>1309</v>
      </c>
      <c r="D357" s="1352" t="s">
        <v>1384</v>
      </c>
      <c r="E357" s="1353"/>
      <c r="F357" s="1354"/>
      <c r="G357" s="1355"/>
      <c r="H357" s="1356" t="s">
        <v>70</v>
      </c>
      <c r="I357" s="1357">
        <v>12.2</v>
      </c>
      <c r="J357" s="1358">
        <f t="shared" si="10"/>
        <v>0</v>
      </c>
    </row>
    <row r="358" spans="1:10" s="1349" customFormat="1" ht="18.75">
      <c r="A358" s="1346">
        <f>ROW()</f>
        <v>358</v>
      </c>
      <c r="B358" s="1350">
        <f t="shared" si="11"/>
        <v>346</v>
      </c>
      <c r="C358" s="1364" t="s">
        <v>1309</v>
      </c>
      <c r="D358" s="1352" t="s">
        <v>1385</v>
      </c>
      <c r="E358" s="1353"/>
      <c r="F358" s="1354"/>
      <c r="G358" s="1355"/>
      <c r="H358" s="1356" t="s">
        <v>70</v>
      </c>
      <c r="I358" s="1357">
        <v>22.87</v>
      </c>
      <c r="J358" s="1358">
        <f t="shared" si="10"/>
        <v>0</v>
      </c>
    </row>
    <row r="359" spans="1:10" s="1349" customFormat="1" ht="18.75">
      <c r="A359" s="1346">
        <f>ROW()</f>
        <v>359</v>
      </c>
      <c r="B359" s="1350">
        <f t="shared" si="11"/>
        <v>347</v>
      </c>
      <c r="C359" s="1364" t="s">
        <v>1309</v>
      </c>
      <c r="D359" s="1352" t="s">
        <v>1386</v>
      </c>
      <c r="E359" s="1353"/>
      <c r="F359" s="1354"/>
      <c r="G359" s="1355"/>
      <c r="H359" s="1356" t="s">
        <v>1033</v>
      </c>
      <c r="I359" s="1357">
        <v>0.35</v>
      </c>
      <c r="J359" s="1358">
        <f t="shared" si="10"/>
        <v>0</v>
      </c>
    </row>
    <row r="360" spans="1:10" s="1349" customFormat="1" ht="18.75">
      <c r="A360" s="1346">
        <f>ROW()</f>
        <v>360</v>
      </c>
      <c r="B360" s="1350">
        <f t="shared" si="11"/>
        <v>348</v>
      </c>
      <c r="C360" s="1364" t="s">
        <v>1309</v>
      </c>
      <c r="D360" s="1352" t="s">
        <v>1387</v>
      </c>
      <c r="E360" s="1353"/>
      <c r="F360" s="1354"/>
      <c r="G360" s="1355"/>
      <c r="H360" s="1356" t="s">
        <v>70</v>
      </c>
      <c r="I360" s="1357">
        <v>14.42</v>
      </c>
      <c r="J360" s="1358">
        <f t="shared" si="10"/>
        <v>0</v>
      </c>
    </row>
    <row r="361" spans="1:10" s="1349" customFormat="1" ht="18.75">
      <c r="A361" s="1346">
        <f>ROW()</f>
        <v>361</v>
      </c>
      <c r="B361" s="1350">
        <f t="shared" si="11"/>
        <v>349</v>
      </c>
      <c r="C361" s="1364" t="s">
        <v>1309</v>
      </c>
      <c r="D361" s="1352" t="s">
        <v>1388</v>
      </c>
      <c r="E361" s="1353"/>
      <c r="F361" s="1354"/>
      <c r="G361" s="1355"/>
      <c r="H361" s="1356" t="s">
        <v>70</v>
      </c>
      <c r="I361" s="1357">
        <v>9.02</v>
      </c>
      <c r="J361" s="1358">
        <f t="shared" si="10"/>
        <v>0</v>
      </c>
    </row>
    <row r="362" spans="1:10" s="1349" customFormat="1" ht="18.75">
      <c r="A362" s="1346">
        <f>ROW()</f>
        <v>362</v>
      </c>
      <c r="B362" s="1350">
        <f t="shared" si="11"/>
        <v>350</v>
      </c>
      <c r="C362" s="1364" t="s">
        <v>1309</v>
      </c>
      <c r="D362" s="1352" t="s">
        <v>1389</v>
      </c>
      <c r="E362" s="1353"/>
      <c r="F362" s="1354"/>
      <c r="G362" s="1355"/>
      <c r="H362" s="1356" t="s">
        <v>70</v>
      </c>
      <c r="I362" s="1357">
        <v>4.51</v>
      </c>
      <c r="J362" s="1358">
        <f t="shared" si="10"/>
        <v>0</v>
      </c>
    </row>
    <row r="363" spans="1:10" s="1349" customFormat="1" ht="18.75">
      <c r="A363" s="1346">
        <f>ROW()</f>
        <v>363</v>
      </c>
      <c r="B363" s="1350">
        <f t="shared" si="11"/>
        <v>351</v>
      </c>
      <c r="C363" s="1364" t="s">
        <v>1309</v>
      </c>
      <c r="D363" s="1352" t="s">
        <v>1390</v>
      </c>
      <c r="E363" s="1353"/>
      <c r="F363" s="1354"/>
      <c r="G363" s="1355"/>
      <c r="H363" s="1356" t="s">
        <v>70</v>
      </c>
      <c r="I363" s="1357">
        <v>6.08</v>
      </c>
      <c r="J363" s="1358">
        <f t="shared" si="10"/>
        <v>0</v>
      </c>
    </row>
    <row r="364" spans="1:10" s="1349" customFormat="1" ht="18.75">
      <c r="A364" s="1346">
        <f>ROW()</f>
        <v>364</v>
      </c>
      <c r="B364" s="1350">
        <f t="shared" si="11"/>
        <v>352</v>
      </c>
      <c r="C364" s="1364" t="s">
        <v>1309</v>
      </c>
      <c r="D364" s="1352" t="s">
        <v>1391</v>
      </c>
      <c r="E364" s="1353"/>
      <c r="F364" s="1354"/>
      <c r="G364" s="1355"/>
      <c r="H364" s="1356" t="s">
        <v>70</v>
      </c>
      <c r="I364" s="1357">
        <v>6.86</v>
      </c>
      <c r="J364" s="1358">
        <f t="shared" si="10"/>
        <v>0</v>
      </c>
    </row>
    <row r="365" spans="1:10" s="1349" customFormat="1" ht="18.75">
      <c r="A365" s="1346">
        <f>ROW()</f>
        <v>365</v>
      </c>
      <c r="B365" s="1350">
        <f t="shared" si="11"/>
        <v>353</v>
      </c>
      <c r="C365" s="1364" t="s">
        <v>1309</v>
      </c>
      <c r="D365" s="1352" t="s">
        <v>1392</v>
      </c>
      <c r="E365" s="1353"/>
      <c r="F365" s="1354"/>
      <c r="G365" s="1355"/>
      <c r="H365" s="1356" t="s">
        <v>70</v>
      </c>
      <c r="I365" s="1357">
        <v>10.66</v>
      </c>
      <c r="J365" s="1358">
        <f t="shared" si="10"/>
        <v>0</v>
      </c>
    </row>
    <row r="366" spans="1:10" s="1349" customFormat="1" ht="18.75">
      <c r="A366" s="1346">
        <f>ROW()</f>
        <v>366</v>
      </c>
      <c r="B366" s="1350">
        <f t="shared" si="11"/>
        <v>354</v>
      </c>
      <c r="C366" s="1364" t="s">
        <v>1309</v>
      </c>
      <c r="D366" s="1352" t="s">
        <v>1393</v>
      </c>
      <c r="E366" s="1353"/>
      <c r="F366" s="1354"/>
      <c r="G366" s="1355"/>
      <c r="H366" s="1356" t="s">
        <v>70</v>
      </c>
      <c r="I366" s="1357">
        <v>9.76</v>
      </c>
      <c r="J366" s="1358">
        <f t="shared" si="10"/>
        <v>0</v>
      </c>
    </row>
    <row r="367" spans="1:10" s="1349" customFormat="1" ht="18.75">
      <c r="A367" s="1346">
        <f>ROW()</f>
        <v>367</v>
      </c>
      <c r="B367" s="1350">
        <f t="shared" si="11"/>
        <v>355</v>
      </c>
      <c r="C367" s="1364" t="s">
        <v>1309</v>
      </c>
      <c r="D367" s="1352" t="s">
        <v>1394</v>
      </c>
      <c r="E367" s="1353"/>
      <c r="F367" s="1354"/>
      <c r="G367" s="1355"/>
      <c r="H367" s="1356" t="s">
        <v>70</v>
      </c>
      <c r="I367" s="1357">
        <v>7.73</v>
      </c>
      <c r="J367" s="1358">
        <f t="shared" si="10"/>
        <v>0</v>
      </c>
    </row>
    <row r="368" spans="1:10" s="1349" customFormat="1" ht="18.75">
      <c r="A368" s="1346">
        <f>ROW()</f>
        <v>368</v>
      </c>
      <c r="B368" s="1350">
        <f t="shared" si="11"/>
        <v>356</v>
      </c>
      <c r="C368" s="1364" t="s">
        <v>1309</v>
      </c>
      <c r="D368" s="1352" t="s">
        <v>1395</v>
      </c>
      <c r="E368" s="1353"/>
      <c r="F368" s="1354"/>
      <c r="G368" s="1355"/>
      <c r="H368" s="1356" t="s">
        <v>70</v>
      </c>
      <c r="I368" s="1357">
        <v>7.47</v>
      </c>
      <c r="J368" s="1358">
        <f t="shared" si="10"/>
        <v>0</v>
      </c>
    </row>
    <row r="369" spans="1:10" s="1349" customFormat="1" ht="18.75">
      <c r="A369" s="1346">
        <f>ROW()</f>
        <v>369</v>
      </c>
      <c r="B369" s="1350">
        <f t="shared" si="11"/>
        <v>357</v>
      </c>
      <c r="C369" s="1364" t="s">
        <v>1309</v>
      </c>
      <c r="D369" s="1352" t="s">
        <v>1396</v>
      </c>
      <c r="E369" s="1353"/>
      <c r="F369" s="1354"/>
      <c r="G369" s="1355"/>
      <c r="H369" s="1356" t="s">
        <v>70</v>
      </c>
      <c r="I369" s="1357">
        <v>3.64</v>
      </c>
      <c r="J369" s="1358">
        <f t="shared" si="10"/>
        <v>0</v>
      </c>
    </row>
    <row r="370" spans="1:10" s="1349" customFormat="1" ht="18.75">
      <c r="A370" s="1346">
        <f>ROW()</f>
        <v>370</v>
      </c>
      <c r="B370" s="1350">
        <f t="shared" si="11"/>
        <v>358</v>
      </c>
      <c r="C370" s="1364" t="s">
        <v>1309</v>
      </c>
      <c r="D370" s="1352" t="s">
        <v>1397</v>
      </c>
      <c r="E370" s="1353"/>
      <c r="F370" s="1354"/>
      <c r="G370" s="1355"/>
      <c r="H370" s="1356" t="s">
        <v>70</v>
      </c>
      <c r="I370" s="1357">
        <v>4.5999999999999996</v>
      </c>
      <c r="J370" s="1358">
        <f t="shared" si="10"/>
        <v>0</v>
      </c>
    </row>
    <row r="371" spans="1:10" s="1349" customFormat="1" ht="18.75">
      <c r="A371" s="1346">
        <f>ROW()</f>
        <v>371</v>
      </c>
      <c r="B371" s="1350">
        <f t="shared" si="11"/>
        <v>359</v>
      </c>
      <c r="C371" s="1365" t="s">
        <v>1398</v>
      </c>
      <c r="D371" s="1352" t="s">
        <v>1399</v>
      </c>
      <c r="E371" s="1353"/>
      <c r="F371" s="1354"/>
      <c r="G371" s="1355"/>
      <c r="H371" s="1356" t="s">
        <v>70</v>
      </c>
      <c r="I371" s="1357">
        <v>7.49</v>
      </c>
      <c r="J371" s="1358">
        <f t="shared" si="10"/>
        <v>0</v>
      </c>
    </row>
    <row r="372" spans="1:10" s="1349" customFormat="1" ht="18.75">
      <c r="A372" s="1346">
        <f>ROW()</f>
        <v>372</v>
      </c>
      <c r="B372" s="1350">
        <f t="shared" si="11"/>
        <v>360</v>
      </c>
      <c r="C372" s="1365" t="s">
        <v>1398</v>
      </c>
      <c r="D372" s="1352" t="s">
        <v>1400</v>
      </c>
      <c r="E372" s="1353"/>
      <c r="F372" s="1354"/>
      <c r="G372" s="1355"/>
      <c r="H372" s="1356" t="s">
        <v>70</v>
      </c>
      <c r="I372" s="1357">
        <v>12.71</v>
      </c>
      <c r="J372" s="1358">
        <f t="shared" si="10"/>
        <v>0</v>
      </c>
    </row>
    <row r="373" spans="1:10" s="1349" customFormat="1" ht="18.75">
      <c r="A373" s="1346">
        <f>ROW()</f>
        <v>373</v>
      </c>
      <c r="B373" s="1350">
        <f t="shared" si="11"/>
        <v>361</v>
      </c>
      <c r="C373" s="1365" t="s">
        <v>1398</v>
      </c>
      <c r="D373" s="1352" t="s">
        <v>1401</v>
      </c>
      <c r="E373" s="1353"/>
      <c r="F373" s="1354"/>
      <c r="G373" s="1355"/>
      <c r="H373" s="1356" t="s">
        <v>70</v>
      </c>
      <c r="I373" s="1357">
        <v>5.18</v>
      </c>
      <c r="J373" s="1358">
        <f t="shared" si="10"/>
        <v>0</v>
      </c>
    </row>
    <row r="374" spans="1:10" s="1349" customFormat="1" ht="18.75">
      <c r="A374" s="1346">
        <f>ROW()</f>
        <v>374</v>
      </c>
      <c r="B374" s="1350">
        <f t="shared" si="11"/>
        <v>362</v>
      </c>
      <c r="C374" s="1365" t="s">
        <v>1398</v>
      </c>
      <c r="D374" s="1352" t="s">
        <v>1402</v>
      </c>
      <c r="E374" s="1353"/>
      <c r="F374" s="1354"/>
      <c r="G374" s="1355"/>
      <c r="H374" s="1356" t="s">
        <v>70</v>
      </c>
      <c r="I374" s="1357">
        <v>7.24</v>
      </c>
      <c r="J374" s="1358">
        <f t="shared" si="10"/>
        <v>0</v>
      </c>
    </row>
    <row r="375" spans="1:10" s="1349" customFormat="1" ht="18.75">
      <c r="A375" s="1346">
        <f>ROW()</f>
        <v>375</v>
      </c>
      <c r="B375" s="1350">
        <f t="shared" si="11"/>
        <v>363</v>
      </c>
      <c r="C375" s="1365" t="s">
        <v>1398</v>
      </c>
      <c r="D375" s="1352" t="s">
        <v>1403</v>
      </c>
      <c r="E375" s="1353"/>
      <c r="F375" s="1354"/>
      <c r="G375" s="1355"/>
      <c r="H375" s="1356" t="s">
        <v>70</v>
      </c>
      <c r="I375" s="1357">
        <v>1.54</v>
      </c>
      <c r="J375" s="1358">
        <f t="shared" si="10"/>
        <v>0</v>
      </c>
    </row>
    <row r="376" spans="1:10" s="1349" customFormat="1" ht="18.75">
      <c r="A376" s="1346">
        <f>ROW()</f>
        <v>376</v>
      </c>
      <c r="B376" s="1350">
        <f t="shared" si="11"/>
        <v>364</v>
      </c>
      <c r="C376" s="1365" t="s">
        <v>1398</v>
      </c>
      <c r="D376" s="1352" t="s">
        <v>1404</v>
      </c>
      <c r="E376" s="1353"/>
      <c r="F376" s="1354"/>
      <c r="G376" s="1355"/>
      <c r="H376" s="1356" t="s">
        <v>70</v>
      </c>
      <c r="I376" s="1357">
        <v>6.1</v>
      </c>
      <c r="J376" s="1358">
        <f t="shared" si="10"/>
        <v>0</v>
      </c>
    </row>
    <row r="377" spans="1:10" s="1349" customFormat="1" ht="18.75">
      <c r="A377" s="1346">
        <f>ROW()</f>
        <v>377</v>
      </c>
      <c r="B377" s="1350">
        <f t="shared" si="11"/>
        <v>365</v>
      </c>
      <c r="C377" s="1365" t="s">
        <v>1398</v>
      </c>
      <c r="D377" s="1352" t="s">
        <v>1405</v>
      </c>
      <c r="E377" s="1353"/>
      <c r="F377" s="1354"/>
      <c r="G377" s="1355"/>
      <c r="H377" s="1356" t="s">
        <v>70</v>
      </c>
      <c r="I377" s="1357">
        <v>6.19</v>
      </c>
      <c r="J377" s="1358">
        <f t="shared" si="10"/>
        <v>0</v>
      </c>
    </row>
    <row r="378" spans="1:10" s="1349" customFormat="1" ht="18.75">
      <c r="A378" s="1346">
        <f>ROW()</f>
        <v>378</v>
      </c>
      <c r="B378" s="1350">
        <f t="shared" si="11"/>
        <v>366</v>
      </c>
      <c r="C378" s="1365" t="s">
        <v>1398</v>
      </c>
      <c r="D378" s="1352" t="s">
        <v>1406</v>
      </c>
      <c r="E378" s="1353"/>
      <c r="F378" s="1354"/>
      <c r="G378" s="1355"/>
      <c r="H378" s="1356" t="s">
        <v>70</v>
      </c>
      <c r="I378" s="1357">
        <v>10.53</v>
      </c>
      <c r="J378" s="1358">
        <f t="shared" si="10"/>
        <v>0</v>
      </c>
    </row>
    <row r="379" spans="1:10" s="1349" customFormat="1" ht="18.75">
      <c r="A379" s="1346">
        <f>ROW()</f>
        <v>379</v>
      </c>
      <c r="B379" s="1350">
        <f t="shared" si="11"/>
        <v>367</v>
      </c>
      <c r="C379" s="1365" t="s">
        <v>1398</v>
      </c>
      <c r="D379" s="1352" t="s">
        <v>1407</v>
      </c>
      <c r="E379" s="1353"/>
      <c r="F379" s="1354"/>
      <c r="G379" s="1355"/>
      <c r="H379" s="1356" t="s">
        <v>70</v>
      </c>
      <c r="I379" s="1357">
        <v>8.0500000000000007</v>
      </c>
      <c r="J379" s="1358">
        <f t="shared" si="10"/>
        <v>0</v>
      </c>
    </row>
    <row r="380" spans="1:10" s="1349" customFormat="1" ht="18.75">
      <c r="A380" s="1346">
        <f>ROW()</f>
        <v>380</v>
      </c>
      <c r="B380" s="1350">
        <f t="shared" si="11"/>
        <v>368</v>
      </c>
      <c r="C380" s="1365" t="s">
        <v>1398</v>
      </c>
      <c r="D380" s="1352" t="s">
        <v>1408</v>
      </c>
      <c r="E380" s="1353"/>
      <c r="F380" s="1354"/>
      <c r="G380" s="1355"/>
      <c r="H380" s="1356" t="s">
        <v>70</v>
      </c>
      <c r="I380" s="1357">
        <v>6.4</v>
      </c>
      <c r="J380" s="1358">
        <f t="shared" si="10"/>
        <v>0</v>
      </c>
    </row>
    <row r="381" spans="1:10" s="1349" customFormat="1" ht="18.75">
      <c r="A381" s="1346">
        <f>ROW()</f>
        <v>381</v>
      </c>
      <c r="B381" s="1350">
        <f t="shared" si="11"/>
        <v>369</v>
      </c>
      <c r="C381" s="1365" t="s">
        <v>1398</v>
      </c>
      <c r="D381" s="1352" t="s">
        <v>1409</v>
      </c>
      <c r="E381" s="1353"/>
      <c r="F381" s="1354"/>
      <c r="G381" s="1355"/>
      <c r="H381" s="1356" t="s">
        <v>70</v>
      </c>
      <c r="I381" s="1357">
        <v>3.84</v>
      </c>
      <c r="J381" s="1358">
        <f t="shared" si="10"/>
        <v>0</v>
      </c>
    </row>
    <row r="382" spans="1:10" s="1349" customFormat="1" ht="18.75">
      <c r="A382" s="1346">
        <f>ROW()</f>
        <v>382</v>
      </c>
      <c r="B382" s="1350">
        <f t="shared" si="11"/>
        <v>370</v>
      </c>
      <c r="C382" s="1365" t="s">
        <v>1398</v>
      </c>
      <c r="D382" s="1352" t="s">
        <v>1410</v>
      </c>
      <c r="E382" s="1353"/>
      <c r="F382" s="1354"/>
      <c r="G382" s="1355"/>
      <c r="H382" s="1356" t="s">
        <v>70</v>
      </c>
      <c r="I382" s="1357">
        <v>3.38</v>
      </c>
      <c r="J382" s="1358">
        <f t="shared" si="10"/>
        <v>0</v>
      </c>
    </row>
    <row r="383" spans="1:10" s="1349" customFormat="1" ht="18.75">
      <c r="A383" s="1346">
        <f>ROW()</f>
        <v>383</v>
      </c>
      <c r="B383" s="1350">
        <f t="shared" si="11"/>
        <v>371</v>
      </c>
      <c r="C383" s="1365" t="s">
        <v>1398</v>
      </c>
      <c r="D383" s="1352" t="s">
        <v>1411</v>
      </c>
      <c r="E383" s="1353"/>
      <c r="F383" s="1354"/>
      <c r="G383" s="1355"/>
      <c r="H383" s="1356" t="s">
        <v>70</v>
      </c>
      <c r="I383" s="1357">
        <v>18.89</v>
      </c>
      <c r="J383" s="1358">
        <f t="shared" si="10"/>
        <v>0</v>
      </c>
    </row>
    <row r="384" spans="1:10" s="1349" customFormat="1" ht="18.75">
      <c r="A384" s="1346">
        <f>ROW()</f>
        <v>384</v>
      </c>
      <c r="B384" s="1350">
        <f t="shared" si="11"/>
        <v>372</v>
      </c>
      <c r="C384" s="1365" t="s">
        <v>1398</v>
      </c>
      <c r="D384" s="1352" t="s">
        <v>1412</v>
      </c>
      <c r="E384" s="1353"/>
      <c r="F384" s="1354"/>
      <c r="G384" s="1355"/>
      <c r="H384" s="1356" t="s">
        <v>70</v>
      </c>
      <c r="I384" s="1357">
        <v>8.35</v>
      </c>
      <c r="J384" s="1358">
        <f t="shared" si="10"/>
        <v>0</v>
      </c>
    </row>
    <row r="385" spans="1:10" s="1349" customFormat="1" ht="18.75">
      <c r="A385" s="1346">
        <f>ROW()</f>
        <v>385</v>
      </c>
      <c r="B385" s="1350">
        <f t="shared" si="11"/>
        <v>373</v>
      </c>
      <c r="C385" s="1365" t="s">
        <v>1398</v>
      </c>
      <c r="D385" s="1352" t="s">
        <v>1413</v>
      </c>
      <c r="E385" s="1353"/>
      <c r="F385" s="1354"/>
      <c r="G385" s="1355"/>
      <c r="H385" s="1356" t="s">
        <v>70</v>
      </c>
      <c r="I385" s="1357">
        <v>16.97</v>
      </c>
      <c r="J385" s="1358">
        <f t="shared" si="10"/>
        <v>0</v>
      </c>
    </row>
    <row r="386" spans="1:10" s="1349" customFormat="1" ht="18.75">
      <c r="A386" s="1346">
        <f>ROW()</f>
        <v>386</v>
      </c>
      <c r="B386" s="1350">
        <f t="shared" si="11"/>
        <v>374</v>
      </c>
      <c r="C386" s="1365" t="s">
        <v>1398</v>
      </c>
      <c r="D386" s="1352" t="s">
        <v>1414</v>
      </c>
      <c r="E386" s="1353"/>
      <c r="F386" s="1354"/>
      <c r="G386" s="1355"/>
      <c r="H386" s="1356" t="s">
        <v>70</v>
      </c>
      <c r="I386" s="1357">
        <v>7.32</v>
      </c>
      <c r="J386" s="1358">
        <f t="shared" si="10"/>
        <v>0</v>
      </c>
    </row>
    <row r="387" spans="1:10" s="1349" customFormat="1" ht="18.75">
      <c r="A387" s="1346">
        <f>ROW()</f>
        <v>387</v>
      </c>
      <c r="B387" s="1350">
        <f t="shared" si="11"/>
        <v>375</v>
      </c>
      <c r="C387" s="1365" t="s">
        <v>1398</v>
      </c>
      <c r="D387" s="1352" t="s">
        <v>1415</v>
      </c>
      <c r="E387" s="1353"/>
      <c r="F387" s="1354"/>
      <c r="G387" s="1355"/>
      <c r="H387" s="1356" t="s">
        <v>70</v>
      </c>
      <c r="I387" s="1357">
        <v>15.2</v>
      </c>
      <c r="J387" s="1358">
        <f t="shared" si="10"/>
        <v>0</v>
      </c>
    </row>
    <row r="388" spans="1:10" s="1349" customFormat="1" ht="18.75">
      <c r="A388" s="1346">
        <f>ROW()</f>
        <v>388</v>
      </c>
      <c r="B388" s="1350">
        <f t="shared" si="11"/>
        <v>376</v>
      </c>
      <c r="C388" s="1365" t="s">
        <v>1398</v>
      </c>
      <c r="D388" s="1352" t="s">
        <v>1416</v>
      </c>
      <c r="E388" s="1353"/>
      <c r="F388" s="1354"/>
      <c r="G388" s="1355"/>
      <c r="H388" s="1356" t="s">
        <v>70</v>
      </c>
      <c r="I388" s="1357">
        <v>9.41</v>
      </c>
      <c r="J388" s="1358">
        <f t="shared" si="10"/>
        <v>0</v>
      </c>
    </row>
    <row r="389" spans="1:10" s="1349" customFormat="1" ht="18.75">
      <c r="A389" s="1346">
        <f>ROW()</f>
        <v>389</v>
      </c>
      <c r="B389" s="1350">
        <f t="shared" si="11"/>
        <v>377</v>
      </c>
      <c r="C389" s="1365" t="s">
        <v>1398</v>
      </c>
      <c r="D389" s="1352" t="s">
        <v>1417</v>
      </c>
      <c r="E389" s="1353"/>
      <c r="F389" s="1354"/>
      <c r="G389" s="1355"/>
      <c r="H389" s="1356" t="s">
        <v>70</v>
      </c>
      <c r="I389" s="1357">
        <v>20.03</v>
      </c>
      <c r="J389" s="1358">
        <f t="shared" si="10"/>
        <v>0</v>
      </c>
    </row>
    <row r="390" spans="1:10" s="1349" customFormat="1" ht="18.75">
      <c r="A390" s="1346">
        <f>ROW()</f>
        <v>390</v>
      </c>
      <c r="B390" s="1350">
        <f t="shared" si="11"/>
        <v>378</v>
      </c>
      <c r="C390" s="1365" t="s">
        <v>1398</v>
      </c>
      <c r="D390" s="1352" t="s">
        <v>1418</v>
      </c>
      <c r="E390" s="1353"/>
      <c r="F390" s="1354"/>
      <c r="G390" s="1355"/>
      <c r="H390" s="1356" t="s">
        <v>70</v>
      </c>
      <c r="I390" s="1357">
        <v>15.15</v>
      </c>
      <c r="J390" s="1358">
        <f t="shared" si="10"/>
        <v>0</v>
      </c>
    </row>
    <row r="391" spans="1:10" s="1349" customFormat="1" ht="18.75">
      <c r="A391" s="1346">
        <f>ROW()</f>
        <v>391</v>
      </c>
      <c r="B391" s="1350">
        <f t="shared" si="11"/>
        <v>379</v>
      </c>
      <c r="C391" s="1365" t="s">
        <v>1398</v>
      </c>
      <c r="D391" s="1352" t="s">
        <v>1419</v>
      </c>
      <c r="E391" s="1353"/>
      <c r="F391" s="1354"/>
      <c r="G391" s="1355"/>
      <c r="H391" s="1356" t="s">
        <v>70</v>
      </c>
      <c r="I391" s="1357">
        <v>9.33</v>
      </c>
      <c r="J391" s="1358">
        <f t="shared" si="10"/>
        <v>0</v>
      </c>
    </row>
    <row r="392" spans="1:10" s="1349" customFormat="1" ht="18.75">
      <c r="A392" s="1346">
        <f>ROW()</f>
        <v>392</v>
      </c>
      <c r="B392" s="1350">
        <f t="shared" si="11"/>
        <v>380</v>
      </c>
      <c r="C392" s="1365" t="s">
        <v>1398</v>
      </c>
      <c r="D392" s="1352" t="s">
        <v>1420</v>
      </c>
      <c r="E392" s="1353"/>
      <c r="F392" s="1354"/>
      <c r="G392" s="1355"/>
      <c r="H392" s="1356" t="s">
        <v>70</v>
      </c>
      <c r="I392" s="1357">
        <v>1.77</v>
      </c>
      <c r="J392" s="1358">
        <f t="shared" si="10"/>
        <v>0</v>
      </c>
    </row>
    <row r="393" spans="1:10" s="1349" customFormat="1" ht="18.75">
      <c r="A393" s="1346">
        <f>ROW()</f>
        <v>393</v>
      </c>
      <c r="B393" s="1350">
        <f t="shared" si="11"/>
        <v>381</v>
      </c>
      <c r="C393" s="1365" t="s">
        <v>1398</v>
      </c>
      <c r="D393" s="1352" t="s">
        <v>1421</v>
      </c>
      <c r="E393" s="1353"/>
      <c r="F393" s="1354"/>
      <c r="G393" s="1355"/>
      <c r="H393" s="1356" t="s">
        <v>70</v>
      </c>
      <c r="I393" s="1357">
        <v>2.9</v>
      </c>
      <c r="J393" s="1358">
        <f t="shared" si="10"/>
        <v>0</v>
      </c>
    </row>
    <row r="394" spans="1:10" s="1349" customFormat="1" ht="18.75">
      <c r="A394" s="1346">
        <f>ROW()</f>
        <v>394</v>
      </c>
      <c r="B394" s="1350">
        <f t="shared" si="11"/>
        <v>382</v>
      </c>
      <c r="C394" s="1365" t="s">
        <v>1398</v>
      </c>
      <c r="D394" s="1352" t="s">
        <v>1422</v>
      </c>
      <c r="E394" s="1353"/>
      <c r="F394" s="1354"/>
      <c r="G394" s="1355"/>
      <c r="H394" s="1356" t="s">
        <v>70</v>
      </c>
      <c r="I394" s="1357">
        <v>6.88</v>
      </c>
      <c r="J394" s="1358">
        <f t="shared" si="10"/>
        <v>0</v>
      </c>
    </row>
    <row r="395" spans="1:10" s="1349" customFormat="1" ht="18.75">
      <c r="A395" s="1346">
        <f>ROW()</f>
        <v>395</v>
      </c>
      <c r="B395" s="1350">
        <f t="shared" si="11"/>
        <v>383</v>
      </c>
      <c r="C395" s="1365" t="s">
        <v>1398</v>
      </c>
      <c r="D395" s="1352" t="s">
        <v>1423</v>
      </c>
      <c r="E395" s="1353"/>
      <c r="F395" s="1354"/>
      <c r="G395" s="1355"/>
      <c r="H395" s="1356" t="s">
        <v>70</v>
      </c>
      <c r="I395" s="1357">
        <v>5.5</v>
      </c>
      <c r="J395" s="1358">
        <f t="shared" si="10"/>
        <v>0</v>
      </c>
    </row>
    <row r="396" spans="1:10" s="1349" customFormat="1" ht="18.75">
      <c r="A396" s="1346">
        <f>ROW()</f>
        <v>396</v>
      </c>
      <c r="B396" s="1350">
        <f t="shared" si="11"/>
        <v>384</v>
      </c>
      <c r="C396" s="1365" t="s">
        <v>1398</v>
      </c>
      <c r="D396" s="1352" t="s">
        <v>1424</v>
      </c>
      <c r="E396" s="1353"/>
      <c r="F396" s="1354"/>
      <c r="G396" s="1355"/>
      <c r="H396" s="1356" t="s">
        <v>70</v>
      </c>
      <c r="I396" s="1357">
        <v>10.37</v>
      </c>
      <c r="J396" s="1358">
        <f t="shared" si="10"/>
        <v>0</v>
      </c>
    </row>
    <row r="397" spans="1:10" s="1349" customFormat="1" ht="18.75">
      <c r="A397" s="1346">
        <f>ROW()</f>
        <v>397</v>
      </c>
      <c r="B397" s="1350">
        <f t="shared" si="11"/>
        <v>385</v>
      </c>
      <c r="C397" s="1365" t="s">
        <v>1398</v>
      </c>
      <c r="D397" s="1352" t="s">
        <v>1425</v>
      </c>
      <c r="E397" s="1353"/>
      <c r="F397" s="1354"/>
      <c r="G397" s="1355"/>
      <c r="H397" s="1356" t="s">
        <v>70</v>
      </c>
      <c r="I397" s="1357">
        <v>38.61</v>
      </c>
      <c r="J397" s="1358">
        <f t="shared" ref="J397:J460" si="12">I397*G397</f>
        <v>0</v>
      </c>
    </row>
    <row r="398" spans="1:10" s="1349" customFormat="1" ht="18.75">
      <c r="A398" s="1346">
        <f>ROW()</f>
        <v>398</v>
      </c>
      <c r="B398" s="1350">
        <f t="shared" si="11"/>
        <v>386</v>
      </c>
      <c r="C398" s="1365" t="s">
        <v>1398</v>
      </c>
      <c r="D398" s="1352" t="s">
        <v>1426</v>
      </c>
      <c r="E398" s="1353"/>
      <c r="F398" s="1354"/>
      <c r="G398" s="1355"/>
      <c r="H398" s="1356" t="s">
        <v>1427</v>
      </c>
      <c r="I398" s="1357">
        <v>3.55</v>
      </c>
      <c r="J398" s="1358">
        <f t="shared" si="12"/>
        <v>0</v>
      </c>
    </row>
    <row r="399" spans="1:10" s="1349" customFormat="1" ht="18.75">
      <c r="A399" s="1346">
        <f>ROW()</f>
        <v>399</v>
      </c>
      <c r="B399" s="1350">
        <f t="shared" si="11"/>
        <v>387</v>
      </c>
      <c r="C399" s="1365" t="s">
        <v>1398</v>
      </c>
      <c r="D399" s="1352" t="s">
        <v>1428</v>
      </c>
      <c r="E399" s="1353"/>
      <c r="F399" s="1354"/>
      <c r="G399" s="1355"/>
      <c r="H399" s="1356" t="s">
        <v>70</v>
      </c>
      <c r="I399" s="1357">
        <v>12.2</v>
      </c>
      <c r="J399" s="1358">
        <f t="shared" si="12"/>
        <v>0</v>
      </c>
    </row>
    <row r="400" spans="1:10" s="1349" customFormat="1" ht="18.75">
      <c r="A400" s="1346">
        <f>ROW()</f>
        <v>400</v>
      </c>
      <c r="B400" s="1350">
        <f t="shared" ref="B400:B463" si="13">IF(C400="I","",IF(ISBLANK(D400),"",IF(ISTEXT(D400),LARGE(B396:B399,1)+1,0)))</f>
        <v>388</v>
      </c>
      <c r="C400" s="1365" t="s">
        <v>1398</v>
      </c>
      <c r="D400" s="1352" t="s">
        <v>1429</v>
      </c>
      <c r="E400" s="1353"/>
      <c r="F400" s="1354"/>
      <c r="G400" s="1355"/>
      <c r="H400" s="1356" t="s">
        <v>70</v>
      </c>
      <c r="I400" s="1357">
        <v>49.03</v>
      </c>
      <c r="J400" s="1358">
        <f t="shared" si="12"/>
        <v>0</v>
      </c>
    </row>
    <row r="401" spans="1:10" s="1349" customFormat="1" ht="18.75">
      <c r="A401" s="1346">
        <f>ROW()</f>
        <v>401</v>
      </c>
      <c r="B401" s="1350">
        <f t="shared" si="13"/>
        <v>389</v>
      </c>
      <c r="C401" s="1365" t="s">
        <v>1398</v>
      </c>
      <c r="D401" s="1352" t="s">
        <v>1430</v>
      </c>
      <c r="E401" s="1353"/>
      <c r="F401" s="1354"/>
      <c r="G401" s="1355"/>
      <c r="H401" s="1356" t="s">
        <v>70</v>
      </c>
      <c r="I401" s="1357">
        <v>16.649999999999999</v>
      </c>
      <c r="J401" s="1358">
        <f t="shared" si="12"/>
        <v>0</v>
      </c>
    </row>
    <row r="402" spans="1:10" s="1349" customFormat="1" ht="18.75">
      <c r="A402" s="1346">
        <f>ROW()</f>
        <v>402</v>
      </c>
      <c r="B402" s="1350">
        <f t="shared" si="13"/>
        <v>390</v>
      </c>
      <c r="C402" s="1365" t="s">
        <v>1398</v>
      </c>
      <c r="D402" s="1352" t="s">
        <v>1431</v>
      </c>
      <c r="E402" s="1353"/>
      <c r="F402" s="1354"/>
      <c r="G402" s="1355"/>
      <c r="H402" s="1356" t="s">
        <v>70</v>
      </c>
      <c r="I402" s="1357">
        <v>8.61</v>
      </c>
      <c r="J402" s="1358">
        <f t="shared" si="12"/>
        <v>0</v>
      </c>
    </row>
    <row r="403" spans="1:10" s="1349" customFormat="1" ht="18.75">
      <c r="A403" s="1346">
        <f>ROW()</f>
        <v>403</v>
      </c>
      <c r="B403" s="1350">
        <f t="shared" si="13"/>
        <v>391</v>
      </c>
      <c r="C403" s="1365" t="s">
        <v>1398</v>
      </c>
      <c r="D403" s="1352" t="s">
        <v>1432</v>
      </c>
      <c r="E403" s="1353"/>
      <c r="F403" s="1354"/>
      <c r="G403" s="1355"/>
      <c r="H403" s="1356" t="s">
        <v>70</v>
      </c>
      <c r="I403" s="1357">
        <v>5.29</v>
      </c>
      <c r="J403" s="1358">
        <f t="shared" si="12"/>
        <v>0</v>
      </c>
    </row>
    <row r="404" spans="1:10" s="1349" customFormat="1" ht="18.75">
      <c r="A404" s="1346">
        <f>ROW()</f>
        <v>404</v>
      </c>
      <c r="B404" s="1350">
        <f t="shared" si="13"/>
        <v>392</v>
      </c>
      <c r="C404" s="1365" t="s">
        <v>1398</v>
      </c>
      <c r="D404" s="1352" t="s">
        <v>1433</v>
      </c>
      <c r="E404" s="1353"/>
      <c r="F404" s="1354"/>
      <c r="G404" s="1355"/>
      <c r="H404" s="1356" t="s">
        <v>70</v>
      </c>
      <c r="I404" s="1357">
        <v>4.33</v>
      </c>
      <c r="J404" s="1358">
        <f t="shared" si="12"/>
        <v>0</v>
      </c>
    </row>
    <row r="405" spans="1:10" s="1349" customFormat="1" ht="18.75">
      <c r="A405" s="1346">
        <f>ROW()</f>
        <v>405</v>
      </c>
      <c r="B405" s="1350">
        <f t="shared" si="13"/>
        <v>393</v>
      </c>
      <c r="C405" s="1365" t="s">
        <v>1398</v>
      </c>
      <c r="D405" s="1352" t="s">
        <v>1434</v>
      </c>
      <c r="E405" s="1353"/>
      <c r="F405" s="1354"/>
      <c r="G405" s="1355"/>
      <c r="H405" s="1356" t="s">
        <v>70</v>
      </c>
      <c r="I405" s="1357">
        <v>12.32</v>
      </c>
      <c r="J405" s="1358">
        <f t="shared" si="12"/>
        <v>0</v>
      </c>
    </row>
    <row r="406" spans="1:10" s="1349" customFormat="1" ht="18.75">
      <c r="A406" s="1346">
        <f>ROW()</f>
        <v>406</v>
      </c>
      <c r="B406" s="1350">
        <f t="shared" si="13"/>
        <v>394</v>
      </c>
      <c r="C406" s="1365" t="s">
        <v>1398</v>
      </c>
      <c r="D406" s="1352" t="s">
        <v>1435</v>
      </c>
      <c r="E406" s="1353"/>
      <c r="F406" s="1354"/>
      <c r="G406" s="1355"/>
      <c r="H406" s="1356" t="s">
        <v>70</v>
      </c>
      <c r="I406" s="1357">
        <v>23.81</v>
      </c>
      <c r="J406" s="1358">
        <f t="shared" si="12"/>
        <v>0</v>
      </c>
    </row>
    <row r="407" spans="1:10" s="1349" customFormat="1" ht="18.75">
      <c r="A407" s="1346">
        <f>ROW()</f>
        <v>407</v>
      </c>
      <c r="B407" s="1350">
        <f t="shared" si="13"/>
        <v>395</v>
      </c>
      <c r="C407" s="1365" t="s">
        <v>1398</v>
      </c>
      <c r="D407" s="1352" t="s">
        <v>1436</v>
      </c>
      <c r="E407" s="1353"/>
      <c r="F407" s="1354"/>
      <c r="G407" s="1355"/>
      <c r="H407" s="1356" t="s">
        <v>70</v>
      </c>
      <c r="I407" s="1357">
        <v>3.28</v>
      </c>
      <c r="J407" s="1358">
        <f t="shared" si="12"/>
        <v>0</v>
      </c>
    </row>
    <row r="408" spans="1:10" s="1349" customFormat="1" ht="18.75">
      <c r="A408" s="1346">
        <f>ROW()</f>
        <v>408</v>
      </c>
      <c r="B408" s="1350">
        <f t="shared" si="13"/>
        <v>396</v>
      </c>
      <c r="C408" s="1365" t="s">
        <v>1398</v>
      </c>
      <c r="D408" s="1352" t="s">
        <v>1437</v>
      </c>
      <c r="E408" s="1353"/>
      <c r="F408" s="1354"/>
      <c r="G408" s="1355"/>
      <c r="H408" s="1356" t="s">
        <v>70</v>
      </c>
      <c r="I408" s="1357">
        <v>7.73</v>
      </c>
      <c r="J408" s="1358">
        <f t="shared" si="12"/>
        <v>0</v>
      </c>
    </row>
    <row r="409" spans="1:10" s="1349" customFormat="1" ht="18.75">
      <c r="A409" s="1346">
        <f>ROW()</f>
        <v>409</v>
      </c>
      <c r="B409" s="1350">
        <f t="shared" si="13"/>
        <v>397</v>
      </c>
      <c r="C409" s="1365" t="s">
        <v>1398</v>
      </c>
      <c r="D409" s="1352" t="s">
        <v>1438</v>
      </c>
      <c r="E409" s="1353"/>
      <c r="F409" s="1354"/>
      <c r="G409" s="1355"/>
      <c r="H409" s="1356" t="s">
        <v>70</v>
      </c>
      <c r="I409" s="1357">
        <v>14.48</v>
      </c>
      <c r="J409" s="1358">
        <f t="shared" si="12"/>
        <v>0</v>
      </c>
    </row>
    <row r="410" spans="1:10" s="1349" customFormat="1" ht="18.75">
      <c r="A410" s="1346">
        <f>ROW()</f>
        <v>410</v>
      </c>
      <c r="B410" s="1350">
        <f t="shared" si="13"/>
        <v>398</v>
      </c>
      <c r="C410" s="1365" t="s">
        <v>1398</v>
      </c>
      <c r="D410" s="1352" t="s">
        <v>1439</v>
      </c>
      <c r="E410" s="1353"/>
      <c r="F410" s="1354"/>
      <c r="G410" s="1355"/>
      <c r="H410" s="1356" t="s">
        <v>70</v>
      </c>
      <c r="I410" s="1357">
        <v>3.95</v>
      </c>
      <c r="J410" s="1358">
        <f t="shared" si="12"/>
        <v>0</v>
      </c>
    </row>
    <row r="411" spans="1:10" s="1349" customFormat="1" ht="18.75">
      <c r="A411" s="1346">
        <f>ROW()</f>
        <v>411</v>
      </c>
      <c r="B411" s="1350">
        <f t="shared" si="13"/>
        <v>399</v>
      </c>
      <c r="C411" s="1365" t="s">
        <v>1398</v>
      </c>
      <c r="D411" s="1352" t="s">
        <v>1440</v>
      </c>
      <c r="E411" s="1353"/>
      <c r="F411" s="1354"/>
      <c r="G411" s="1355"/>
      <c r="H411" s="1356" t="s">
        <v>70</v>
      </c>
      <c r="I411" s="1357">
        <v>9.1</v>
      </c>
      <c r="J411" s="1358">
        <f t="shared" si="12"/>
        <v>0</v>
      </c>
    </row>
    <row r="412" spans="1:10" s="1349" customFormat="1" ht="18.75">
      <c r="A412" s="1346">
        <f>ROW()</f>
        <v>412</v>
      </c>
      <c r="B412" s="1350">
        <f t="shared" si="13"/>
        <v>400</v>
      </c>
      <c r="C412" s="1365" t="s">
        <v>1398</v>
      </c>
      <c r="D412" s="1352" t="s">
        <v>1441</v>
      </c>
      <c r="E412" s="1353"/>
      <c r="F412" s="1354"/>
      <c r="G412" s="1355"/>
      <c r="H412" s="1356" t="s">
        <v>70</v>
      </c>
      <c r="I412" s="1357">
        <v>2.99</v>
      </c>
      <c r="J412" s="1358">
        <f t="shared" si="12"/>
        <v>0</v>
      </c>
    </row>
    <row r="413" spans="1:10" s="1349" customFormat="1" ht="18.75">
      <c r="A413" s="1346">
        <f>ROW()</f>
        <v>413</v>
      </c>
      <c r="B413" s="1350">
        <f t="shared" si="13"/>
        <v>401</v>
      </c>
      <c r="C413" s="1365" t="s">
        <v>1398</v>
      </c>
      <c r="D413" s="1352" t="s">
        <v>1442</v>
      </c>
      <c r="E413" s="1353"/>
      <c r="F413" s="1354"/>
      <c r="G413" s="1355"/>
      <c r="H413" s="1356" t="s">
        <v>70</v>
      </c>
      <c r="I413" s="1357">
        <v>3.35</v>
      </c>
      <c r="J413" s="1358">
        <f t="shared" si="12"/>
        <v>0</v>
      </c>
    </row>
    <row r="414" spans="1:10" s="1349" customFormat="1" ht="18.75">
      <c r="A414" s="1346">
        <f>ROW()</f>
        <v>414</v>
      </c>
      <c r="B414" s="1350">
        <f t="shared" si="13"/>
        <v>402</v>
      </c>
      <c r="C414" s="1365" t="s">
        <v>1398</v>
      </c>
      <c r="D414" s="1352" t="s">
        <v>1443</v>
      </c>
      <c r="E414" s="1353"/>
      <c r="F414" s="1354"/>
      <c r="G414" s="1355"/>
      <c r="H414" s="1356" t="s">
        <v>70</v>
      </c>
      <c r="I414" s="1357">
        <v>3.75</v>
      </c>
      <c r="J414" s="1358">
        <f t="shared" si="12"/>
        <v>0</v>
      </c>
    </row>
    <row r="415" spans="1:10" s="1349" customFormat="1" ht="18.75">
      <c r="A415" s="1346">
        <f>ROW()</f>
        <v>415</v>
      </c>
      <c r="B415" s="1350">
        <f t="shared" si="13"/>
        <v>403</v>
      </c>
      <c r="C415" s="1365" t="s">
        <v>1398</v>
      </c>
      <c r="D415" s="1352" t="s">
        <v>1444</v>
      </c>
      <c r="E415" s="1353"/>
      <c r="F415" s="1354"/>
      <c r="G415" s="1355"/>
      <c r="H415" s="1356" t="s">
        <v>70</v>
      </c>
      <c r="I415" s="1357">
        <v>12.71</v>
      </c>
      <c r="J415" s="1358">
        <f t="shared" si="12"/>
        <v>0</v>
      </c>
    </row>
    <row r="416" spans="1:10" s="1349" customFormat="1" ht="18.75">
      <c r="A416" s="1346">
        <f>ROW()</f>
        <v>416</v>
      </c>
      <c r="B416" s="1350">
        <f t="shared" si="13"/>
        <v>404</v>
      </c>
      <c r="C416" s="1365" t="s">
        <v>1398</v>
      </c>
      <c r="D416" s="1352" t="s">
        <v>1445</v>
      </c>
      <c r="E416" s="1353"/>
      <c r="F416" s="1354"/>
      <c r="G416" s="1355"/>
      <c r="H416" s="1356" t="s">
        <v>70</v>
      </c>
      <c r="I416" s="1357">
        <v>15.84</v>
      </c>
      <c r="J416" s="1358">
        <f t="shared" si="12"/>
        <v>0</v>
      </c>
    </row>
    <row r="417" spans="1:10" s="1349" customFormat="1" ht="18.75">
      <c r="A417" s="1346">
        <f>ROW()</f>
        <v>417</v>
      </c>
      <c r="B417" s="1350">
        <f t="shared" si="13"/>
        <v>405</v>
      </c>
      <c r="C417" s="1365" t="s">
        <v>1398</v>
      </c>
      <c r="D417" s="1352" t="s">
        <v>1446</v>
      </c>
      <c r="E417" s="1353"/>
      <c r="F417" s="1354"/>
      <c r="G417" s="1355"/>
      <c r="H417" s="1356" t="s">
        <v>70</v>
      </c>
      <c r="I417" s="1357">
        <v>8.1999999999999993</v>
      </c>
      <c r="J417" s="1358">
        <f t="shared" si="12"/>
        <v>0</v>
      </c>
    </row>
    <row r="418" spans="1:10" s="1349" customFormat="1" ht="18.75">
      <c r="A418" s="1346">
        <f>ROW()</f>
        <v>418</v>
      </c>
      <c r="B418" s="1350">
        <f t="shared" si="13"/>
        <v>406</v>
      </c>
      <c r="C418" s="1365" t="s">
        <v>1398</v>
      </c>
      <c r="D418" s="1352" t="s">
        <v>1447</v>
      </c>
      <c r="E418" s="1353"/>
      <c r="F418" s="1354"/>
      <c r="G418" s="1355"/>
      <c r="H418" s="1356" t="s">
        <v>70</v>
      </c>
      <c r="I418" s="1357">
        <v>8.61</v>
      </c>
      <c r="J418" s="1358">
        <f t="shared" si="12"/>
        <v>0</v>
      </c>
    </row>
    <row r="419" spans="1:10" s="1349" customFormat="1" ht="18.75">
      <c r="A419" s="1346">
        <f>ROW()</f>
        <v>419</v>
      </c>
      <c r="B419" s="1350">
        <f t="shared" si="13"/>
        <v>407</v>
      </c>
      <c r="C419" s="1365" t="s">
        <v>1398</v>
      </c>
      <c r="D419" s="1352" t="s">
        <v>1448</v>
      </c>
      <c r="E419" s="1353"/>
      <c r="F419" s="1354"/>
      <c r="G419" s="1355"/>
      <c r="H419" s="1356" t="s">
        <v>70</v>
      </c>
      <c r="I419" s="1357">
        <v>4.91</v>
      </c>
      <c r="J419" s="1358">
        <f t="shared" si="12"/>
        <v>0</v>
      </c>
    </row>
    <row r="420" spans="1:10" s="1349" customFormat="1" ht="18.75">
      <c r="A420" s="1346">
        <f>ROW()</f>
        <v>420</v>
      </c>
      <c r="B420" s="1350">
        <f t="shared" si="13"/>
        <v>408</v>
      </c>
      <c r="C420" s="1365" t="s">
        <v>1398</v>
      </c>
      <c r="D420" s="1352" t="s">
        <v>1449</v>
      </c>
      <c r="E420" s="1353"/>
      <c r="F420" s="1354"/>
      <c r="G420" s="1355"/>
      <c r="H420" s="1356" t="s">
        <v>70</v>
      </c>
      <c r="I420" s="1357">
        <v>15.69</v>
      </c>
      <c r="J420" s="1358">
        <f t="shared" si="12"/>
        <v>0</v>
      </c>
    </row>
    <row r="421" spans="1:10" s="1349" customFormat="1" ht="18.75">
      <c r="A421" s="1346">
        <f>ROW()</f>
        <v>421</v>
      </c>
      <c r="B421" s="1350">
        <f t="shared" si="13"/>
        <v>409</v>
      </c>
      <c r="C421" s="1365" t="s">
        <v>1398</v>
      </c>
      <c r="D421" s="1352" t="s">
        <v>1450</v>
      </c>
      <c r="E421" s="1353"/>
      <c r="F421" s="1354"/>
      <c r="G421" s="1355"/>
      <c r="H421" s="1356" t="s">
        <v>70</v>
      </c>
      <c r="I421" s="1357">
        <v>6.92</v>
      </c>
      <c r="J421" s="1358">
        <f t="shared" si="12"/>
        <v>0</v>
      </c>
    </row>
    <row r="422" spans="1:10" s="1349" customFormat="1" ht="18.75">
      <c r="A422" s="1346">
        <f>ROW()</f>
        <v>422</v>
      </c>
      <c r="B422" s="1350">
        <f t="shared" si="13"/>
        <v>410</v>
      </c>
      <c r="C422" s="1365" t="s">
        <v>1398</v>
      </c>
      <c r="D422" s="1352" t="s">
        <v>1451</v>
      </c>
      <c r="E422" s="1353"/>
      <c r="F422" s="1354"/>
      <c r="G422" s="1355"/>
      <c r="H422" s="1356" t="s">
        <v>70</v>
      </c>
      <c r="I422" s="1357">
        <v>17.14</v>
      </c>
      <c r="J422" s="1358">
        <f t="shared" si="12"/>
        <v>0</v>
      </c>
    </row>
    <row r="423" spans="1:10" s="1349" customFormat="1" ht="18.75">
      <c r="A423" s="1346">
        <f>ROW()</f>
        <v>423</v>
      </c>
      <c r="B423" s="1350">
        <f t="shared" si="13"/>
        <v>411</v>
      </c>
      <c r="C423" s="1365" t="s">
        <v>1398</v>
      </c>
      <c r="D423" s="1352" t="s">
        <v>1452</v>
      </c>
      <c r="E423" s="1353"/>
      <c r="F423" s="1354"/>
      <c r="G423" s="1355"/>
      <c r="H423" s="1356" t="s">
        <v>70</v>
      </c>
      <c r="I423" s="1357">
        <v>9.57</v>
      </c>
      <c r="J423" s="1358">
        <f t="shared" si="12"/>
        <v>0</v>
      </c>
    </row>
    <row r="424" spans="1:10" s="1349" customFormat="1" ht="18.75">
      <c r="A424" s="1346">
        <f>ROW()</f>
        <v>424</v>
      </c>
      <c r="B424" s="1350">
        <f t="shared" si="13"/>
        <v>412</v>
      </c>
      <c r="C424" s="1365" t="s">
        <v>1398</v>
      </c>
      <c r="D424" s="1352" t="s">
        <v>1453</v>
      </c>
      <c r="E424" s="1353"/>
      <c r="F424" s="1354"/>
      <c r="G424" s="1355"/>
      <c r="H424" s="1356" t="s">
        <v>70</v>
      </c>
      <c r="I424" s="1357">
        <v>2.9</v>
      </c>
      <c r="J424" s="1358">
        <f t="shared" si="12"/>
        <v>0</v>
      </c>
    </row>
    <row r="425" spans="1:10" s="1349" customFormat="1" ht="18.75">
      <c r="A425" s="1346">
        <f>ROW()</f>
        <v>425</v>
      </c>
      <c r="B425" s="1350">
        <f t="shared" si="13"/>
        <v>413</v>
      </c>
      <c r="C425" s="1365" t="s">
        <v>1398</v>
      </c>
      <c r="D425" s="1352" t="s">
        <v>1454</v>
      </c>
      <c r="E425" s="1353"/>
      <c r="F425" s="1354"/>
      <c r="G425" s="1355"/>
      <c r="H425" s="1356" t="s">
        <v>70</v>
      </c>
      <c r="I425" s="1357">
        <v>9.25</v>
      </c>
      <c r="J425" s="1358">
        <f t="shared" si="12"/>
        <v>0</v>
      </c>
    </row>
    <row r="426" spans="1:10" s="1349" customFormat="1" ht="18.75">
      <c r="A426" s="1346">
        <f>ROW()</f>
        <v>426</v>
      </c>
      <c r="B426" s="1350">
        <f t="shared" si="13"/>
        <v>414</v>
      </c>
      <c r="C426" s="1365" t="s">
        <v>1398</v>
      </c>
      <c r="D426" s="1352" t="s">
        <v>1455</v>
      </c>
      <c r="E426" s="1353"/>
      <c r="F426" s="1354"/>
      <c r="G426" s="1355"/>
      <c r="H426" s="1356" t="s">
        <v>70</v>
      </c>
      <c r="I426" s="1357">
        <v>28.2</v>
      </c>
      <c r="J426" s="1358">
        <f t="shared" si="12"/>
        <v>0</v>
      </c>
    </row>
    <row r="427" spans="1:10" s="1349" customFormat="1" ht="18.75">
      <c r="A427" s="1346">
        <f>ROW()</f>
        <v>427</v>
      </c>
      <c r="B427" s="1350">
        <f t="shared" si="13"/>
        <v>415</v>
      </c>
      <c r="C427" s="1365" t="s">
        <v>1398</v>
      </c>
      <c r="D427" s="1352" t="s">
        <v>1456</v>
      </c>
      <c r="E427" s="1353"/>
      <c r="F427" s="1354"/>
      <c r="G427" s="1355"/>
      <c r="H427" s="1356" t="s">
        <v>70</v>
      </c>
      <c r="I427" s="1357">
        <v>6.39</v>
      </c>
      <c r="J427" s="1358">
        <f t="shared" si="12"/>
        <v>0</v>
      </c>
    </row>
    <row r="428" spans="1:10" s="1349" customFormat="1" ht="18.75">
      <c r="A428" s="1346">
        <f>ROW()</f>
        <v>428</v>
      </c>
      <c r="B428" s="1350">
        <f t="shared" si="13"/>
        <v>416</v>
      </c>
      <c r="C428" s="1365" t="s">
        <v>1398</v>
      </c>
      <c r="D428" s="1352" t="s">
        <v>1457</v>
      </c>
      <c r="E428" s="1353"/>
      <c r="F428" s="1354"/>
      <c r="G428" s="1355"/>
      <c r="H428" s="1356" t="s">
        <v>70</v>
      </c>
      <c r="I428" s="1357">
        <v>3.45</v>
      </c>
      <c r="J428" s="1358">
        <f t="shared" si="12"/>
        <v>0</v>
      </c>
    </row>
    <row r="429" spans="1:10" s="1349" customFormat="1" ht="18.75">
      <c r="A429" s="1346">
        <f>ROW()</f>
        <v>429</v>
      </c>
      <c r="B429" s="1350">
        <f t="shared" si="13"/>
        <v>417</v>
      </c>
      <c r="C429" s="1365" t="s">
        <v>1398</v>
      </c>
      <c r="D429" s="1352" t="s">
        <v>1458</v>
      </c>
      <c r="E429" s="1353"/>
      <c r="F429" s="1354"/>
      <c r="G429" s="1355"/>
      <c r="H429" s="1356" t="s">
        <v>70</v>
      </c>
      <c r="I429" s="1357">
        <v>11.02</v>
      </c>
      <c r="J429" s="1358">
        <f t="shared" si="12"/>
        <v>0</v>
      </c>
    </row>
    <row r="430" spans="1:10" s="1349" customFormat="1" ht="18.75">
      <c r="A430" s="1346">
        <f>ROW()</f>
        <v>430</v>
      </c>
      <c r="B430" s="1350">
        <f t="shared" si="13"/>
        <v>418</v>
      </c>
      <c r="C430" s="1365" t="s">
        <v>1398</v>
      </c>
      <c r="D430" s="1352" t="s">
        <v>1459</v>
      </c>
      <c r="E430" s="1353"/>
      <c r="F430" s="1354"/>
      <c r="G430" s="1355"/>
      <c r="H430" s="1356" t="s">
        <v>70</v>
      </c>
      <c r="I430" s="1357">
        <v>17.36</v>
      </c>
      <c r="J430" s="1358">
        <f t="shared" si="12"/>
        <v>0</v>
      </c>
    </row>
    <row r="431" spans="1:10" s="1349" customFormat="1" ht="18.75">
      <c r="A431" s="1346">
        <f>ROW()</f>
        <v>431</v>
      </c>
      <c r="B431" s="1350">
        <f t="shared" si="13"/>
        <v>419</v>
      </c>
      <c r="C431" s="1365" t="s">
        <v>1398</v>
      </c>
      <c r="D431" s="1352" t="s">
        <v>1460</v>
      </c>
      <c r="E431" s="1353"/>
      <c r="F431" s="1354"/>
      <c r="G431" s="1355"/>
      <c r="H431" s="1356" t="s">
        <v>70</v>
      </c>
      <c r="I431" s="1357">
        <v>4.95</v>
      </c>
      <c r="J431" s="1358">
        <f t="shared" si="12"/>
        <v>0</v>
      </c>
    </row>
    <row r="432" spans="1:10" s="1349" customFormat="1" ht="18.75">
      <c r="A432" s="1346">
        <f>ROW()</f>
        <v>432</v>
      </c>
      <c r="B432" s="1350">
        <f t="shared" si="13"/>
        <v>420</v>
      </c>
      <c r="C432" s="1365" t="s">
        <v>1398</v>
      </c>
      <c r="D432" s="1352" t="s">
        <v>1461</v>
      </c>
      <c r="E432" s="1353"/>
      <c r="F432" s="1354"/>
      <c r="G432" s="1355"/>
      <c r="H432" s="1356" t="s">
        <v>70</v>
      </c>
      <c r="I432" s="1357">
        <v>13.42</v>
      </c>
      <c r="J432" s="1358">
        <f t="shared" si="12"/>
        <v>0</v>
      </c>
    </row>
    <row r="433" spans="1:10" s="1349" customFormat="1" ht="18.75">
      <c r="A433" s="1346">
        <f>ROW()</f>
        <v>433</v>
      </c>
      <c r="B433" s="1350">
        <f t="shared" si="13"/>
        <v>421</v>
      </c>
      <c r="C433" s="1365" t="s">
        <v>1398</v>
      </c>
      <c r="D433" s="1352" t="s">
        <v>1462</v>
      </c>
      <c r="E433" s="1353"/>
      <c r="F433" s="1354"/>
      <c r="G433" s="1355"/>
      <c r="H433" s="1356" t="s">
        <v>70</v>
      </c>
      <c r="I433" s="1357">
        <v>11.34</v>
      </c>
      <c r="J433" s="1358">
        <f t="shared" si="12"/>
        <v>0</v>
      </c>
    </row>
    <row r="434" spans="1:10" s="1349" customFormat="1" ht="18.75">
      <c r="A434" s="1346">
        <f>ROW()</f>
        <v>434</v>
      </c>
      <c r="B434" s="1350">
        <f t="shared" si="13"/>
        <v>422</v>
      </c>
      <c r="C434" s="1365" t="s">
        <v>1398</v>
      </c>
      <c r="D434" s="1352" t="s">
        <v>1463</v>
      </c>
      <c r="E434" s="1353"/>
      <c r="F434" s="1354"/>
      <c r="G434" s="1355"/>
      <c r="H434" s="1356" t="s">
        <v>1066</v>
      </c>
      <c r="I434" s="1357">
        <v>4.7699999999999996</v>
      </c>
      <c r="J434" s="1358">
        <f t="shared" si="12"/>
        <v>0</v>
      </c>
    </row>
    <row r="435" spans="1:10" s="1349" customFormat="1" ht="18.75">
      <c r="A435" s="1346">
        <f>ROW()</f>
        <v>435</v>
      </c>
      <c r="B435" s="1350">
        <f t="shared" si="13"/>
        <v>423</v>
      </c>
      <c r="C435" s="1365" t="s">
        <v>1398</v>
      </c>
      <c r="D435" s="1352" t="s">
        <v>1464</v>
      </c>
      <c r="E435" s="1353"/>
      <c r="F435" s="1354"/>
      <c r="G435" s="1355"/>
      <c r="H435" s="1356" t="s">
        <v>70</v>
      </c>
      <c r="I435" s="1357">
        <v>6.84</v>
      </c>
      <c r="J435" s="1358">
        <f t="shared" si="12"/>
        <v>0</v>
      </c>
    </row>
    <row r="436" spans="1:10" s="1349" customFormat="1" ht="18.75">
      <c r="A436" s="1346">
        <f>ROW()</f>
        <v>436</v>
      </c>
      <c r="B436" s="1350">
        <f t="shared" si="13"/>
        <v>424</v>
      </c>
      <c r="C436" s="1365" t="s">
        <v>1398</v>
      </c>
      <c r="D436" s="1352" t="s">
        <v>1465</v>
      </c>
      <c r="E436" s="1353"/>
      <c r="F436" s="1354"/>
      <c r="G436" s="1355"/>
      <c r="H436" s="1356" t="s">
        <v>70</v>
      </c>
      <c r="I436" s="1357">
        <v>5.87</v>
      </c>
      <c r="J436" s="1358">
        <f t="shared" si="12"/>
        <v>0</v>
      </c>
    </row>
    <row r="437" spans="1:10" s="1349" customFormat="1" ht="18.75">
      <c r="A437" s="1346">
        <f>ROW()</f>
        <v>437</v>
      </c>
      <c r="B437" s="1350">
        <f t="shared" si="13"/>
        <v>425</v>
      </c>
      <c r="C437" s="1365" t="s">
        <v>1398</v>
      </c>
      <c r="D437" s="1352" t="s">
        <v>1466</v>
      </c>
      <c r="E437" s="1353"/>
      <c r="F437" s="1354"/>
      <c r="G437" s="1355"/>
      <c r="H437" s="1356" t="s">
        <v>70</v>
      </c>
      <c r="I437" s="1357">
        <v>19.22</v>
      </c>
      <c r="J437" s="1358">
        <f t="shared" si="12"/>
        <v>0</v>
      </c>
    </row>
    <row r="438" spans="1:10" s="1349" customFormat="1" ht="18.75">
      <c r="A438" s="1346">
        <f>ROW()</f>
        <v>438</v>
      </c>
      <c r="B438" s="1350">
        <f t="shared" si="13"/>
        <v>426</v>
      </c>
      <c r="C438" s="1365" t="s">
        <v>1398</v>
      </c>
      <c r="D438" s="1352" t="s">
        <v>1467</v>
      </c>
      <c r="E438" s="1353"/>
      <c r="F438" s="1354"/>
      <c r="G438" s="1355"/>
      <c r="H438" s="1356" t="s">
        <v>70</v>
      </c>
      <c r="I438" s="1357">
        <v>6.86</v>
      </c>
      <c r="J438" s="1358">
        <f t="shared" si="12"/>
        <v>0</v>
      </c>
    </row>
    <row r="439" spans="1:10" s="1349" customFormat="1" ht="18.75">
      <c r="A439" s="1346">
        <f>ROW()</f>
        <v>439</v>
      </c>
      <c r="B439" s="1350">
        <f t="shared" si="13"/>
        <v>427</v>
      </c>
      <c r="C439" s="1365" t="s">
        <v>1398</v>
      </c>
      <c r="D439" s="1352" t="s">
        <v>1468</v>
      </c>
      <c r="E439" s="1353"/>
      <c r="F439" s="1354"/>
      <c r="G439" s="1355"/>
      <c r="H439" s="1356" t="s">
        <v>70</v>
      </c>
      <c r="I439" s="1357">
        <v>4.83</v>
      </c>
      <c r="J439" s="1358">
        <f t="shared" si="12"/>
        <v>0</v>
      </c>
    </row>
    <row r="440" spans="1:10" s="1349" customFormat="1" ht="18.75">
      <c r="A440" s="1346">
        <f>ROW()</f>
        <v>440</v>
      </c>
      <c r="B440" s="1350">
        <f t="shared" si="13"/>
        <v>428</v>
      </c>
      <c r="C440" s="1365" t="s">
        <v>1398</v>
      </c>
      <c r="D440" s="1352" t="s">
        <v>1469</v>
      </c>
      <c r="E440" s="1353"/>
      <c r="F440" s="1354"/>
      <c r="G440" s="1355"/>
      <c r="H440" s="1356" t="s">
        <v>70</v>
      </c>
      <c r="I440" s="1357">
        <v>4.66</v>
      </c>
      <c r="J440" s="1358">
        <f t="shared" si="12"/>
        <v>0</v>
      </c>
    </row>
    <row r="441" spans="1:10" s="1349" customFormat="1" ht="18.75">
      <c r="A441" s="1346">
        <f>ROW()</f>
        <v>441</v>
      </c>
      <c r="B441" s="1350">
        <f t="shared" si="13"/>
        <v>429</v>
      </c>
      <c r="C441" s="1366" t="s">
        <v>1470</v>
      </c>
      <c r="D441" s="1352" t="s">
        <v>1471</v>
      </c>
      <c r="E441" s="1353"/>
      <c r="F441" s="1354"/>
      <c r="G441" s="1355"/>
      <c r="H441" s="1356" t="s">
        <v>294</v>
      </c>
      <c r="I441" s="1357">
        <v>15.32</v>
      </c>
      <c r="J441" s="1358">
        <f t="shared" si="12"/>
        <v>0</v>
      </c>
    </row>
    <row r="442" spans="1:10" s="1349" customFormat="1" ht="18.75">
      <c r="A442" s="1346">
        <f>ROW()</f>
        <v>442</v>
      </c>
      <c r="B442" s="1350">
        <f t="shared" si="13"/>
        <v>430</v>
      </c>
      <c r="C442" s="1366" t="s">
        <v>1470</v>
      </c>
      <c r="D442" s="1352" t="s">
        <v>1472</v>
      </c>
      <c r="E442" s="1353"/>
      <c r="F442" s="1354"/>
      <c r="G442" s="1355"/>
      <c r="H442" s="1356" t="s">
        <v>294</v>
      </c>
      <c r="I442" s="1357">
        <v>5.87</v>
      </c>
      <c r="J442" s="1358">
        <f t="shared" si="12"/>
        <v>0</v>
      </c>
    </row>
    <row r="443" spans="1:10" s="1349" customFormat="1" ht="21" customHeight="1">
      <c r="A443" s="1346">
        <f>ROW()</f>
        <v>443</v>
      </c>
      <c r="B443" s="1350">
        <f t="shared" si="13"/>
        <v>431</v>
      </c>
      <c r="C443" s="1366" t="s">
        <v>1470</v>
      </c>
      <c r="D443" s="1352" t="s">
        <v>1473</v>
      </c>
      <c r="E443" s="1353"/>
      <c r="F443" s="1354"/>
      <c r="G443" s="1355"/>
      <c r="H443" s="1356" t="s">
        <v>294</v>
      </c>
      <c r="I443" s="1357">
        <v>4.2699999999999996</v>
      </c>
      <c r="J443" s="1358">
        <f t="shared" si="12"/>
        <v>0</v>
      </c>
    </row>
    <row r="444" spans="1:10" s="1349" customFormat="1" ht="18.75">
      <c r="A444" s="1346">
        <f>ROW()</f>
        <v>444</v>
      </c>
      <c r="B444" s="1350">
        <f t="shared" si="13"/>
        <v>432</v>
      </c>
      <c r="C444" s="1366" t="s">
        <v>1470</v>
      </c>
      <c r="D444" s="1352" t="s">
        <v>1474</v>
      </c>
      <c r="E444" s="1353"/>
      <c r="F444" s="1354"/>
      <c r="G444" s="1355"/>
      <c r="H444" s="1356" t="s">
        <v>294</v>
      </c>
      <c r="I444" s="1357">
        <v>14.71</v>
      </c>
      <c r="J444" s="1358">
        <f t="shared" si="12"/>
        <v>0</v>
      </c>
    </row>
    <row r="445" spans="1:10" s="1349" customFormat="1" ht="18.75">
      <c r="A445" s="1346">
        <f>ROW()</f>
        <v>445</v>
      </c>
      <c r="B445" s="1350">
        <f t="shared" si="13"/>
        <v>433</v>
      </c>
      <c r="C445" s="1366" t="s">
        <v>1470</v>
      </c>
      <c r="D445" s="1352" t="s">
        <v>1475</v>
      </c>
      <c r="E445" s="1353"/>
      <c r="F445" s="1354"/>
      <c r="G445" s="1355"/>
      <c r="H445" s="1356" t="s">
        <v>294</v>
      </c>
      <c r="I445" s="1357">
        <v>13.4</v>
      </c>
      <c r="J445" s="1358">
        <f t="shared" si="12"/>
        <v>0</v>
      </c>
    </row>
    <row r="446" spans="1:10" s="1349" customFormat="1" ht="18.75">
      <c r="A446" s="1346">
        <f>ROW()</f>
        <v>446</v>
      </c>
      <c r="B446" s="1350">
        <f t="shared" si="13"/>
        <v>434</v>
      </c>
      <c r="C446" s="1366" t="s">
        <v>1470</v>
      </c>
      <c r="D446" s="1352" t="s">
        <v>1476</v>
      </c>
      <c r="E446" s="1353"/>
      <c r="F446" s="1354"/>
      <c r="G446" s="1355"/>
      <c r="H446" s="1356" t="s">
        <v>294</v>
      </c>
      <c r="I446" s="1357">
        <v>2.39</v>
      </c>
      <c r="J446" s="1358">
        <f t="shared" si="12"/>
        <v>0</v>
      </c>
    </row>
    <row r="447" spans="1:10" s="1349" customFormat="1" ht="18.75">
      <c r="A447" s="1346">
        <f>ROW()</f>
        <v>447</v>
      </c>
      <c r="B447" s="1350">
        <f t="shared" si="13"/>
        <v>435</v>
      </c>
      <c r="C447" s="1366" t="s">
        <v>1470</v>
      </c>
      <c r="D447" s="1352" t="s">
        <v>1477</v>
      </c>
      <c r="E447" s="1353"/>
      <c r="F447" s="1354"/>
      <c r="G447" s="1355"/>
      <c r="H447" s="1356" t="s">
        <v>294</v>
      </c>
      <c r="I447" s="1357">
        <v>9.15</v>
      </c>
      <c r="J447" s="1358">
        <f t="shared" si="12"/>
        <v>0</v>
      </c>
    </row>
    <row r="448" spans="1:10" s="1349" customFormat="1" ht="18.75">
      <c r="A448" s="1346">
        <f>ROW()</f>
        <v>448</v>
      </c>
      <c r="B448" s="1350">
        <f t="shared" si="13"/>
        <v>436</v>
      </c>
      <c r="C448" s="1366" t="s">
        <v>1470</v>
      </c>
      <c r="D448" s="1352" t="s">
        <v>1478</v>
      </c>
      <c r="E448" s="1353"/>
      <c r="F448" s="1354"/>
      <c r="G448" s="1355"/>
      <c r="H448" s="1356" t="s">
        <v>294</v>
      </c>
      <c r="I448" s="1357">
        <v>3.51</v>
      </c>
      <c r="J448" s="1358">
        <f t="shared" si="12"/>
        <v>0</v>
      </c>
    </row>
    <row r="449" spans="1:10" s="1349" customFormat="1" ht="18.75">
      <c r="A449" s="1346">
        <f>ROW()</f>
        <v>449</v>
      </c>
      <c r="B449" s="1350">
        <f t="shared" si="13"/>
        <v>437</v>
      </c>
      <c r="C449" s="1366" t="s">
        <v>1470</v>
      </c>
      <c r="D449" s="1352" t="s">
        <v>1479</v>
      </c>
      <c r="E449" s="1353"/>
      <c r="F449" s="1354"/>
      <c r="G449" s="1355"/>
      <c r="H449" s="1356" t="s">
        <v>294</v>
      </c>
      <c r="I449" s="1357">
        <v>2.5</v>
      </c>
      <c r="J449" s="1358">
        <f t="shared" si="12"/>
        <v>0</v>
      </c>
    </row>
    <row r="450" spans="1:10" s="1349" customFormat="1" ht="18.75">
      <c r="A450" s="1346">
        <f>ROW()</f>
        <v>450</v>
      </c>
      <c r="B450" s="1350">
        <f t="shared" si="13"/>
        <v>438</v>
      </c>
      <c r="C450" s="1366" t="s">
        <v>1470</v>
      </c>
      <c r="D450" s="1352" t="s">
        <v>1480</v>
      </c>
      <c r="E450" s="1353"/>
      <c r="F450" s="1354"/>
      <c r="G450" s="1355"/>
      <c r="H450" s="1356" t="s">
        <v>294</v>
      </c>
      <c r="I450" s="1357">
        <v>8.14</v>
      </c>
      <c r="J450" s="1358">
        <f t="shared" si="12"/>
        <v>0</v>
      </c>
    </row>
    <row r="451" spans="1:10" s="1349" customFormat="1" ht="18.75">
      <c r="A451" s="1346">
        <f>ROW()</f>
        <v>451</v>
      </c>
      <c r="B451" s="1350">
        <f t="shared" si="13"/>
        <v>439</v>
      </c>
      <c r="C451" s="1366" t="s">
        <v>1470</v>
      </c>
      <c r="D451" s="1352" t="s">
        <v>1481</v>
      </c>
      <c r="E451" s="1353"/>
      <c r="F451" s="1354"/>
      <c r="G451" s="1355"/>
      <c r="H451" s="1356" t="s">
        <v>294</v>
      </c>
      <c r="I451" s="1357">
        <v>2.77</v>
      </c>
      <c r="J451" s="1358">
        <f t="shared" si="12"/>
        <v>0</v>
      </c>
    </row>
    <row r="452" spans="1:10" s="1349" customFormat="1" ht="18.75">
      <c r="A452" s="1346">
        <f>ROW()</f>
        <v>452</v>
      </c>
      <c r="B452" s="1350">
        <f t="shared" si="13"/>
        <v>440</v>
      </c>
      <c r="C452" s="1366" t="s">
        <v>1470</v>
      </c>
      <c r="D452" s="1352" t="s">
        <v>1482</v>
      </c>
      <c r="E452" s="1353"/>
      <c r="F452" s="1354"/>
      <c r="G452" s="1355"/>
      <c r="H452" s="1356" t="s">
        <v>294</v>
      </c>
      <c r="I452" s="1357">
        <v>13.14</v>
      </c>
      <c r="J452" s="1358">
        <f t="shared" si="12"/>
        <v>0</v>
      </c>
    </row>
    <row r="453" spans="1:10" s="1349" customFormat="1" ht="18.75">
      <c r="A453" s="1346">
        <f>ROW()</f>
        <v>453</v>
      </c>
      <c r="B453" s="1350">
        <f t="shared" si="13"/>
        <v>441</v>
      </c>
      <c r="C453" s="1366" t="s">
        <v>1470</v>
      </c>
      <c r="D453" s="1352" t="s">
        <v>1483</v>
      </c>
      <c r="E453" s="1353"/>
      <c r="F453" s="1354"/>
      <c r="G453" s="1355"/>
      <c r="H453" s="1356" t="s">
        <v>294</v>
      </c>
      <c r="I453" s="1357">
        <v>2.4700000000000002</v>
      </c>
      <c r="J453" s="1358">
        <f t="shared" si="12"/>
        <v>0</v>
      </c>
    </row>
    <row r="454" spans="1:10" s="1349" customFormat="1" ht="18.75">
      <c r="A454" s="1346">
        <f>ROW()</f>
        <v>454</v>
      </c>
      <c r="B454" s="1350">
        <f t="shared" si="13"/>
        <v>442</v>
      </c>
      <c r="C454" s="1366" t="s">
        <v>1470</v>
      </c>
      <c r="D454" s="1352" t="s">
        <v>1484</v>
      </c>
      <c r="E454" s="1353"/>
      <c r="F454" s="1354"/>
      <c r="G454" s="1355"/>
      <c r="H454" s="1356" t="s">
        <v>294</v>
      </c>
      <c r="I454" s="1357">
        <v>5.64</v>
      </c>
      <c r="J454" s="1358">
        <f t="shared" si="12"/>
        <v>0</v>
      </c>
    </row>
    <row r="455" spans="1:10" s="1349" customFormat="1" ht="18.75">
      <c r="A455" s="1346">
        <f>ROW()</f>
        <v>455</v>
      </c>
      <c r="B455" s="1350">
        <f t="shared" si="13"/>
        <v>443</v>
      </c>
      <c r="C455" s="1366" t="s">
        <v>1470</v>
      </c>
      <c r="D455" s="1352" t="s">
        <v>1485</v>
      </c>
      <c r="E455" s="1353"/>
      <c r="F455" s="1354"/>
      <c r="G455" s="1355"/>
      <c r="H455" s="1356" t="s">
        <v>294</v>
      </c>
      <c r="I455" s="1357">
        <v>7.52</v>
      </c>
      <c r="J455" s="1358">
        <f t="shared" si="12"/>
        <v>0</v>
      </c>
    </row>
    <row r="456" spans="1:10" s="1349" customFormat="1" ht="18.75">
      <c r="A456" s="1346">
        <f>ROW()</f>
        <v>456</v>
      </c>
      <c r="B456" s="1350">
        <f t="shared" si="13"/>
        <v>444</v>
      </c>
      <c r="C456" s="1366" t="s">
        <v>1470</v>
      </c>
      <c r="D456" s="1352" t="s">
        <v>1486</v>
      </c>
      <c r="E456" s="1353"/>
      <c r="F456" s="1354"/>
      <c r="G456" s="1355"/>
      <c r="H456" s="1356" t="s">
        <v>294</v>
      </c>
      <c r="I456" s="1357">
        <v>13.26</v>
      </c>
      <c r="J456" s="1358">
        <f t="shared" si="12"/>
        <v>0</v>
      </c>
    </row>
    <row r="457" spans="1:10" s="1349" customFormat="1" ht="18.75">
      <c r="A457" s="1346">
        <f>ROW()</f>
        <v>457</v>
      </c>
      <c r="B457" s="1350">
        <f t="shared" si="13"/>
        <v>445</v>
      </c>
      <c r="C457" s="1366" t="s">
        <v>1470</v>
      </c>
      <c r="D457" s="1352" t="s">
        <v>1487</v>
      </c>
      <c r="E457" s="1353"/>
      <c r="F457" s="1354"/>
      <c r="G457" s="1355"/>
      <c r="H457" s="1356" t="s">
        <v>294</v>
      </c>
      <c r="I457" s="1357">
        <v>7.45</v>
      </c>
      <c r="J457" s="1358">
        <f t="shared" si="12"/>
        <v>0</v>
      </c>
    </row>
    <row r="458" spans="1:10" s="1349" customFormat="1" ht="18.75">
      <c r="A458" s="1346">
        <f>ROW()</f>
        <v>458</v>
      </c>
      <c r="B458" s="1350">
        <f t="shared" si="13"/>
        <v>446</v>
      </c>
      <c r="C458" s="1366" t="s">
        <v>1470</v>
      </c>
      <c r="D458" s="1352" t="s">
        <v>1488</v>
      </c>
      <c r="E458" s="1353"/>
      <c r="F458" s="1354"/>
      <c r="G458" s="1355"/>
      <c r="H458" s="1356" t="s">
        <v>294</v>
      </c>
      <c r="I458" s="1357">
        <v>8.1999999999999993</v>
      </c>
      <c r="J458" s="1358">
        <f t="shared" si="12"/>
        <v>0</v>
      </c>
    </row>
    <row r="459" spans="1:10" s="1349" customFormat="1" ht="18.75">
      <c r="A459" s="1346">
        <f>ROW()</f>
        <v>459</v>
      </c>
      <c r="B459" s="1350">
        <f t="shared" si="13"/>
        <v>447</v>
      </c>
      <c r="C459" s="1366" t="s">
        <v>1470</v>
      </c>
      <c r="D459" s="1352" t="s">
        <v>1489</v>
      </c>
      <c r="E459" s="1353"/>
      <c r="F459" s="1354"/>
      <c r="G459" s="1355"/>
      <c r="H459" s="1356" t="s">
        <v>294</v>
      </c>
      <c r="I459" s="1357">
        <v>3.51</v>
      </c>
      <c r="J459" s="1358">
        <f t="shared" si="12"/>
        <v>0</v>
      </c>
    </row>
    <row r="460" spans="1:10" s="1349" customFormat="1" ht="18.75">
      <c r="A460" s="1346">
        <f>ROW()</f>
        <v>460</v>
      </c>
      <c r="B460" s="1350">
        <f t="shared" si="13"/>
        <v>448</v>
      </c>
      <c r="C460" s="1366" t="s">
        <v>1470</v>
      </c>
      <c r="D460" s="1352" t="s">
        <v>1490</v>
      </c>
      <c r="E460" s="1353"/>
      <c r="F460" s="1354"/>
      <c r="G460" s="1355"/>
      <c r="H460" s="1356" t="s">
        <v>294</v>
      </c>
      <c r="I460" s="1357">
        <v>8.43</v>
      </c>
      <c r="J460" s="1358">
        <f t="shared" si="12"/>
        <v>0</v>
      </c>
    </row>
    <row r="461" spans="1:10" s="1349" customFormat="1" ht="18.75">
      <c r="A461" s="1346">
        <f>ROW()</f>
        <v>461</v>
      </c>
      <c r="B461" s="1350">
        <f t="shared" si="13"/>
        <v>449</v>
      </c>
      <c r="C461" s="1366" t="s">
        <v>1470</v>
      </c>
      <c r="D461" s="1352" t="s">
        <v>1491</v>
      </c>
      <c r="E461" s="1353"/>
      <c r="F461" s="1354"/>
      <c r="G461" s="1355"/>
      <c r="H461" s="1356" t="s">
        <v>294</v>
      </c>
      <c r="I461" s="1357">
        <v>5.47</v>
      </c>
      <c r="J461" s="1358">
        <f>I461*G461</f>
        <v>0</v>
      </c>
    </row>
    <row r="462" spans="1:10" s="1349" customFormat="1" ht="18.75">
      <c r="A462" s="1346">
        <f>ROW()</f>
        <v>462</v>
      </c>
      <c r="B462" s="1350">
        <f t="shared" si="13"/>
        <v>450</v>
      </c>
      <c r="C462" s="1366" t="s">
        <v>1470</v>
      </c>
      <c r="D462" s="1352" t="s">
        <v>1492</v>
      </c>
      <c r="E462" s="1353"/>
      <c r="F462" s="1354"/>
      <c r="G462" s="1355"/>
      <c r="H462" s="1356" t="s">
        <v>294</v>
      </c>
      <c r="I462" s="1357">
        <v>1.27</v>
      </c>
      <c r="J462" s="1358">
        <f>I462*G462</f>
        <v>0</v>
      </c>
    </row>
    <row r="463" spans="1:10" s="1349" customFormat="1" ht="18.75">
      <c r="A463" s="1346">
        <f>ROW()</f>
        <v>463</v>
      </c>
      <c r="B463" s="1350">
        <f t="shared" si="13"/>
        <v>451</v>
      </c>
      <c r="C463" s="1366" t="s">
        <v>1470</v>
      </c>
      <c r="D463" s="1352" t="s">
        <v>1493</v>
      </c>
      <c r="E463" s="1353"/>
      <c r="F463" s="1354"/>
      <c r="G463" s="1355"/>
      <c r="H463" s="1356" t="s">
        <v>294</v>
      </c>
      <c r="I463" s="1357">
        <v>0.9</v>
      </c>
      <c r="J463" s="1358">
        <f>I463*G463</f>
        <v>0</v>
      </c>
    </row>
    <row r="464" spans="1:10" s="1349" customFormat="1">
      <c r="A464" s="1348"/>
      <c r="B464" s="1348"/>
      <c r="C464" s="1348"/>
    </row>
    <row r="465" spans="1:3" s="1349" customFormat="1">
      <c r="A465" s="1348"/>
      <c r="B465" s="1348"/>
      <c r="C465" s="1348"/>
    </row>
    <row r="467" spans="1:3" s="1349" customFormat="1">
      <c r="A467" s="1348"/>
      <c r="B467" s="1348"/>
      <c r="C467" s="1348"/>
    </row>
  </sheetData>
  <mergeCells count="15">
    <mergeCell ref="J9:J10"/>
    <mergeCell ref="L13:P14"/>
    <mergeCell ref="B6:B7"/>
    <mergeCell ref="D9:D11"/>
    <mergeCell ref="E9:E11"/>
    <mergeCell ref="F9:F11"/>
    <mergeCell ref="G9:G10"/>
    <mergeCell ref="I9:I10"/>
    <mergeCell ref="A2:A4"/>
    <mergeCell ref="B2:J2"/>
    <mergeCell ref="B4:B5"/>
    <mergeCell ref="C4:C5"/>
    <mergeCell ref="D4:H5"/>
    <mergeCell ref="I4:J4"/>
    <mergeCell ref="I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Nota</vt:lpstr>
      <vt:lpstr>Epurer un texte</vt:lpstr>
      <vt:lpstr>différence Portion et Poids</vt:lpstr>
      <vt:lpstr>beignets acacia Postit</vt:lpstr>
      <vt:lpstr>Présentation en ligne</vt:lpstr>
      <vt:lpstr>Récap-Modèle N° 1</vt:lpstr>
      <vt:lpstr>Récap-Modèle N° 2</vt:lpstr>
      <vt:lpstr>Récap- N° 2 vierge</vt:lpstr>
      <vt:lpstr>Mercuriale</vt:lpstr>
      <vt:lpstr>Contenants</vt:lpstr>
      <vt:lpstr>Formats-Formules-Fonctions</vt:lpstr>
      <vt:lpstr>Cuisiniers.Pesez</vt:lpstr>
      <vt:lpstr>Vocabulaire</vt:lpstr>
      <vt:lpstr>Polices de Symboles</vt:lpstr>
      <vt:lpstr>Emoticones </vt:lpstr>
      <vt:lpstr>Tutos Youtube</vt:lpstr>
      <vt:lpstr>CODES 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2016-05-28T14:15:18Z</dcterms:created>
  <dcterms:modified xsi:type="dcterms:W3CDTF">2021-12-15T10:16:51Z</dcterms:modified>
</cp:coreProperties>
</file>